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fileSharing readOnlyRecommended="1"/>
  <workbookPr codeName="ThisWorkbook"/>
  <mc:AlternateContent xmlns:mc="http://schemas.openxmlformats.org/markup-compatibility/2006">
    <mc:Choice Requires="x15">
      <x15ac:absPath xmlns:x15ac="http://schemas.microsoft.com/office/spreadsheetml/2010/11/ac" url="https://oaklandca.sharepoint.com/sites/PlanningandBuilding/Shared Documents/Strategic Planning/Housing Development Reports/APR 2021/08_Products/"/>
    </mc:Choice>
  </mc:AlternateContent>
  <xr:revisionPtr revIDLastSave="0" documentId="14_{7364EADB-E8CC-4666-B02E-727EDAD6F479}" xr6:coauthVersionLast="46" xr6:coauthVersionMax="46" xr10:uidLastSave="{00000000-0000-0000-0000-000000000000}"/>
  <workbookProtection workbookAlgorithmName="SHA-512" workbookHashValue="jlBQrMqDEJPum0A77YsWWZVgeUUhBOrWFGE0UfdjzA153TJdQ04++1GoLM6g0UlaBiIokesIXgFHClz+82S5jQ==" workbookSaltValue="mnD9i0cDvrVIqQ6fnLGS2A==" workbookSpinCount="100000" lockStructure="1"/>
  <bookViews>
    <workbookView xWindow="-120" yWindow="-120" windowWidth="38640" windowHeight="21240" tabRatio="697" firstSheet="2" activeTab="3" xr2:uid="{00000000-000D-0000-FFFF-FFFF00000000}"/>
  </bookViews>
  <sheets>
    <sheet name="Admin" sheetId="32" state="hidden" r:id="rId1"/>
    <sheet name="Instructions" sheetId="34" r:id="rId2"/>
    <sheet name="FAQs" sheetId="33" r:id="rId3"/>
    <sheet name="Start Here" sheetId="9" r:id="rId4"/>
    <sheet name="Finish Here" sheetId="19" r:id="rId5"/>
    <sheet name="Table A" sheetId="2" r:id="rId6"/>
    <sheet name="Table A2" sheetId="1" r:id="rId7"/>
    <sheet name="Deed Rest And Asst Pgm Data" sheetId="17" state="hidden" r:id="rId8"/>
    <sheet name="Table B" sheetId="13" r:id="rId9"/>
    <sheet name="Planning Periods" sheetId="15" state="hidden" r:id="rId10"/>
    <sheet name="Table B Values" sheetId="39" state="hidden" r:id="rId11"/>
    <sheet name="RHNA past year values" sheetId="18" state="hidden" r:id="rId12"/>
    <sheet name="RHNA Allocations" sheetId="16" state="hidden" r:id="rId13"/>
    <sheet name="Table C" sheetId="4" r:id="rId14"/>
    <sheet name="Table D" sheetId="40" r:id="rId15"/>
    <sheet name="Table E" sheetId="6" r:id="rId16"/>
    <sheet name="Table F" sheetId="7" r:id="rId17"/>
    <sheet name="Table G" sheetId="35" r:id="rId18"/>
    <sheet name="Table H" sheetId="36" r:id="rId19"/>
    <sheet name="Summary" sheetId="11" r:id="rId20"/>
    <sheet name="LEAP Reporting" sheetId="38" r:id="rId21"/>
  </sheets>
  <definedNames>
    <definedName name="_xlnm._FilterDatabase" localSheetId="7" hidden="1">'Deed Rest And Asst Pgm Data'!$A$1:$B$1</definedName>
    <definedName name="_xlnm._FilterDatabase" localSheetId="9" hidden="1">'Planning Periods'!$A$1:$P$540</definedName>
    <definedName name="_xlnm._FilterDatabase" localSheetId="12" hidden="1">'RHNA Allocations'!$A$1:$J$540</definedName>
    <definedName name="_xlnm._FilterDatabase" localSheetId="11" hidden="1">'RHNA past year values'!$A$1:$V$2433</definedName>
    <definedName name="_xlnm._FilterDatabase" localSheetId="10" hidden="1">'Table B Values'!$A$1:$K$3408</definedName>
    <definedName name="_Hlk526928548" localSheetId="1">Instructions!$A$313</definedName>
    <definedName name="_Hlk532283649" localSheetId="1">Instructions!$A$111</definedName>
    <definedName name="_Hlk60042265" localSheetId="1">Instructions!$A$370</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_xlnm.Print_Area" localSheetId="5">'Table A'!$A$1:$T$36</definedName>
    <definedName name="_xlnm.Print_Area" localSheetId="8">'Table B'!$A$1:$O$27</definedName>
    <definedName name="_xlnm.Print_Area" localSheetId="13">'Table C'!$A$1:$U$23</definedName>
    <definedName name="_xlnm.Print_Area" localSheetId="15">'Table E'!$A$1:$J$102</definedName>
    <definedName name="_xlnm.Print_Area" localSheetId="16">'Table F'!$A$1:$J$20</definedName>
    <definedName name="_xlnm.Print_Titles" localSheetId="6">'Table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7" l="1"/>
  <c r="S12" i="2"/>
  <c r="C17" i="7" l="1"/>
  <c r="B17" i="7"/>
  <c r="D15" i="7"/>
  <c r="D17" i="7" s="1"/>
  <c r="K59" i="39"/>
  <c r="K60" i="39"/>
  <c r="K487" i="39"/>
  <c r="K488" i="39"/>
  <c r="K489" i="39"/>
  <c r="K940" i="39"/>
  <c r="K941" i="39"/>
  <c r="K942" i="39"/>
  <c r="K1383" i="39"/>
  <c r="K1384" i="39"/>
  <c r="K1857" i="39"/>
  <c r="K1858" i="39"/>
  <c r="K2273" i="39"/>
  <c r="K2274" i="39"/>
  <c r="K2671" i="39"/>
  <c r="K2672" i="39"/>
  <c r="K3040" i="39"/>
  <c r="K3041" i="39"/>
  <c r="D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409" i="16"/>
  <c r="H70" i="16" l="1"/>
  <c r="H71" i="16"/>
  <c r="H72" i="16"/>
  <c r="H73" i="16"/>
  <c r="H74" i="16"/>
  <c r="H75" i="16"/>
  <c r="H76" i="16"/>
  <c r="H77" i="16"/>
  <c r="H78" i="16"/>
  <c r="H79" i="16"/>
  <c r="H80" i="16"/>
  <c r="H81" i="16"/>
  <c r="H82" i="16"/>
  <c r="H83" i="16"/>
  <c r="H140" i="15" l="1"/>
  <c r="P15" i="2" l="1"/>
  <c r="D31" i="11" a="1"/>
  <c r="D31" i="11" s="1"/>
  <c r="D39" i="11" l="1" a="1"/>
  <c r="D39" i="11" s="1"/>
  <c r="P1000" i="2" l="1"/>
  <c r="B12" i="38" l="1"/>
  <c r="B4" i="38" l="1"/>
  <c r="B3" i="38"/>
  <c r="C2" i="36" l="1"/>
  <c r="B2" i="36"/>
  <c r="B1" i="36"/>
  <c r="H196" i="16" l="1"/>
  <c r="I16" i="7" l="1"/>
  <c r="I15" i="7"/>
  <c r="I14" i="7"/>
  <c r="E16" i="7"/>
  <c r="E15" i="7"/>
  <c r="E14" i="7"/>
  <c r="E13" i="7"/>
  <c r="H17" i="7"/>
  <c r="G17" i="7"/>
  <c r="F17" i="7"/>
  <c r="E17" i="7" l="1"/>
  <c r="I17" i="7"/>
  <c r="C2" i="35"/>
  <c r="B2" i="35"/>
  <c r="B1" i="35"/>
  <c r="P14" i="2" l="1"/>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9" i="1"/>
  <c r="AH20" i="1"/>
  <c r="AH21" i="1"/>
  <c r="AH22" i="1"/>
  <c r="AH14" i="1"/>
  <c r="AH15" i="1"/>
  <c r="AH16" i="1"/>
  <c r="AH17" i="1"/>
  <c r="AH18"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9" i="1"/>
  <c r="Y14" i="1"/>
  <c r="Y15" i="1"/>
  <c r="Y16" i="1"/>
  <c r="Y17" i="1"/>
  <c r="Y18"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9" i="1"/>
  <c r="P14" i="1"/>
  <c r="P15" i="1"/>
  <c r="P16" i="1"/>
  <c r="P17" i="1"/>
  <c r="P18" i="1"/>
  <c r="AH13" i="1" l="1"/>
  <c r="Y13" i="1"/>
  <c r="P13" i="1"/>
  <c r="P13" i="2"/>
  <c r="D23" i="11" l="1" a="1"/>
  <c r="D23" i="11" s="1"/>
  <c r="D24" i="11" a="1"/>
  <c r="D24" i="11" s="1"/>
  <c r="D25" i="11" a="1"/>
  <c r="D25" i="11" s="1"/>
  <c r="D26" i="11" a="1"/>
  <c r="D26" i="11" s="1"/>
  <c r="D21" i="11" a="1"/>
  <c r="D21" i="11" s="1"/>
  <c r="D22" i="11" a="1"/>
  <c r="D22" i="11" s="1"/>
  <c r="C22" i="11" a="1"/>
  <c r="C22" i="11" s="1"/>
  <c r="C21" i="11" a="1"/>
  <c r="C21" i="11" s="1"/>
  <c r="C23" i="11" a="1"/>
  <c r="C23" i="11" s="1"/>
  <c r="C26" i="11" a="1"/>
  <c r="C26" i="11" s="1"/>
  <c r="C24" i="11" a="1"/>
  <c r="C24" i="11" s="1"/>
  <c r="C25" i="11" a="1"/>
  <c r="C25" i="11" s="1"/>
  <c r="B22" i="11" a="1"/>
  <c r="B22" i="11" s="1"/>
  <c r="B25" i="11" a="1"/>
  <c r="B25" i="11" s="1"/>
  <c r="B23" i="11" a="1"/>
  <c r="B23" i="11" s="1"/>
  <c r="B26" i="11" a="1"/>
  <c r="B26" i="11" s="1"/>
  <c r="B24" i="11" a="1"/>
  <c r="B24" i="11" s="1"/>
  <c r="B21" i="11" a="1"/>
  <c r="B21" i="11" s="1"/>
  <c r="C50" i="11"/>
  <c r="B50" i="11"/>
  <c r="C49" i="11"/>
  <c r="B49" i="11"/>
  <c r="C48" i="11"/>
  <c r="B48" i="11"/>
  <c r="C47" i="11"/>
  <c r="B47" i="11"/>
  <c r="D40" i="11"/>
  <c r="D38" i="11"/>
  <c r="H12" i="6"/>
  <c r="G12" i="6"/>
  <c r="F12" i="6"/>
  <c r="E12" i="6"/>
  <c r="F12" i="4"/>
  <c r="G12" i="4"/>
  <c r="H12" i="4"/>
  <c r="I12" i="4"/>
  <c r="P12" i="4"/>
  <c r="H12" i="1"/>
  <c r="D31" i="38" s="1"/>
  <c r="C27" i="11" l="1"/>
  <c r="D27" i="11"/>
  <c r="B27" i="11"/>
  <c r="D47" i="11"/>
  <c r="D48"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I12" i="2"/>
  <c r="K12" i="2"/>
  <c r="L12" i="2"/>
  <c r="M12" i="2"/>
  <c r="N12" i="2"/>
  <c r="O12" i="2"/>
  <c r="P12" i="2"/>
  <c r="Q12" i="2"/>
  <c r="J12" i="2"/>
  <c r="D38" i="38" l="1"/>
  <c r="D16" i="11"/>
  <c r="D48" i="38"/>
  <c r="D15" i="11"/>
  <c r="D47" i="38"/>
  <c r="D14" i="11"/>
  <c r="D46" i="38"/>
  <c r="D13" i="11"/>
  <c r="D45" i="38"/>
  <c r="D11" i="11"/>
  <c r="D43" i="38"/>
  <c r="D10" i="11"/>
  <c r="D42" i="38"/>
  <c r="D60" i="38"/>
  <c r="D12" i="11"/>
  <c r="D44" i="38"/>
  <c r="AH12" i="1"/>
  <c r="P12" i="1"/>
  <c r="Y12" i="1"/>
  <c r="B1" i="4"/>
  <c r="B2" i="13"/>
  <c r="B1" i="13"/>
  <c r="D49" i="38" l="1"/>
  <c r="B2" i="1"/>
  <c r="B1" i="1"/>
  <c r="B1" i="2"/>
  <c r="B1" i="7" l="1"/>
  <c r="B3" i="11"/>
  <c r="H259" i="16" l="1"/>
  <c r="AR12" i="1" l="1"/>
  <c r="AI12" i="1" l="1"/>
  <c r="AP12" i="1"/>
  <c r="AJ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90" i="16"/>
  <c r="C490" i="16" s="1"/>
  <c r="A490"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H2" i="16"/>
  <c r="H3" i="16"/>
  <c r="H4" i="16"/>
  <c r="B5" i="16"/>
  <c r="C5" i="16" s="1"/>
  <c r="H5" i="16"/>
  <c r="C6" i="16"/>
  <c r="H6" i="16"/>
  <c r="C7" i="16"/>
  <c r="H7" i="16"/>
  <c r="C8" i="16"/>
  <c r="H8" i="16"/>
  <c r="C9" i="16"/>
  <c r="H9" i="16"/>
  <c r="C10" i="16"/>
  <c r="H10" i="16"/>
  <c r="C11" i="16"/>
  <c r="H11" i="16"/>
  <c r="B12" i="16"/>
  <c r="C12" i="16" s="1"/>
  <c r="H12" i="16"/>
  <c r="C13" i="16"/>
  <c r="H13" i="16"/>
  <c r="C14" i="16"/>
  <c r="H14" i="16"/>
  <c r="C15" i="16"/>
  <c r="H15" i="16"/>
  <c r="C16" i="16"/>
  <c r="H16" i="16"/>
  <c r="C17" i="16"/>
  <c r="H17" i="16"/>
  <c r="C18" i="16"/>
  <c r="H18" i="16"/>
  <c r="C19" i="16"/>
  <c r="H19" i="16"/>
  <c r="C20" i="16"/>
  <c r="C21" i="16"/>
  <c r="H21" i="16"/>
  <c r="C22" i="16"/>
  <c r="H22" i="16"/>
  <c r="C23" i="16"/>
  <c r="H23" i="16"/>
  <c r="C24" i="16"/>
  <c r="H24" i="16"/>
  <c r="C25" i="16"/>
  <c r="H25" i="16"/>
  <c r="C26" i="16"/>
  <c r="H26" i="16"/>
  <c r="C27" i="16"/>
  <c r="H27" i="16"/>
  <c r="C28" i="16"/>
  <c r="H28" i="16"/>
  <c r="C29" i="16"/>
  <c r="H29" i="16"/>
  <c r="C30" i="16"/>
  <c r="H30" i="16"/>
  <c r="C31" i="16"/>
  <c r="H31" i="16"/>
  <c r="C32" i="16"/>
  <c r="H32" i="16"/>
  <c r="C33" i="16"/>
  <c r="H33" i="16"/>
  <c r="C34" i="16"/>
  <c r="H34" i="16"/>
  <c r="C35" i="16"/>
  <c r="H35" i="16"/>
  <c r="C36" i="16"/>
  <c r="H36" i="16"/>
  <c r="C37" i="16"/>
  <c r="H37" i="16"/>
  <c r="C38" i="16"/>
  <c r="H38" i="16"/>
  <c r="C39" i="16"/>
  <c r="H39" i="16"/>
  <c r="C40" i="16"/>
  <c r="H40" i="16"/>
  <c r="C41" i="16"/>
  <c r="H41" i="16"/>
  <c r="C42" i="16"/>
  <c r="H42" i="16"/>
  <c r="C43" i="16"/>
  <c r="H43" i="16"/>
  <c r="C44" i="16"/>
  <c r="H44" i="16"/>
  <c r="C45" i="16"/>
  <c r="H45" i="16"/>
  <c r="C46" i="16"/>
  <c r="H46" i="16"/>
  <c r="C47" i="16"/>
  <c r="C48" i="16"/>
  <c r="H48" i="16"/>
  <c r="C49" i="16"/>
  <c r="H49" i="16"/>
  <c r="C50" i="16"/>
  <c r="H50" i="16"/>
  <c r="C51" i="16"/>
  <c r="H51" i="16"/>
  <c r="C52" i="16"/>
  <c r="H52" i="16"/>
  <c r="C53" i="16"/>
  <c r="H53" i="16"/>
  <c r="C54" i="16"/>
  <c r="H54" i="16"/>
  <c r="C55" i="16"/>
  <c r="H55" i="16"/>
  <c r="C56" i="16"/>
  <c r="H56" i="16"/>
  <c r="C57" i="16"/>
  <c r="H57" i="16"/>
  <c r="B58" i="16"/>
  <c r="C58" i="16" s="1"/>
  <c r="H58" i="16"/>
  <c r="C59" i="16"/>
  <c r="H59" i="16"/>
  <c r="B60" i="16"/>
  <c r="C60" i="16" s="1"/>
  <c r="H60" i="16"/>
  <c r="C61" i="16"/>
  <c r="H61" i="16"/>
  <c r="C62" i="16"/>
  <c r="H62" i="16"/>
  <c r="C63" i="16"/>
  <c r="H63" i="16"/>
  <c r="C64" i="16"/>
  <c r="H64" i="16"/>
  <c r="C65" i="16"/>
  <c r="H65" i="16"/>
  <c r="C66" i="16"/>
  <c r="H66" i="16"/>
  <c r="C67" i="16"/>
  <c r="H67" i="16"/>
  <c r="C68" i="16"/>
  <c r="H68" i="16"/>
  <c r="C69" i="16"/>
  <c r="H69" i="16"/>
  <c r="C70" i="16"/>
  <c r="C71" i="16"/>
  <c r="C72" i="16"/>
  <c r="C73" i="16"/>
  <c r="C74" i="16"/>
  <c r="C75" i="16"/>
  <c r="C76" i="16"/>
  <c r="C77" i="16"/>
  <c r="C78" i="16"/>
  <c r="C79" i="16"/>
  <c r="C80" i="16"/>
  <c r="C81" i="16"/>
  <c r="C82" i="16"/>
  <c r="C83" i="16"/>
  <c r="C84" i="16"/>
  <c r="H84" i="16"/>
  <c r="C85" i="16"/>
  <c r="C86" i="16"/>
  <c r="H86" i="16"/>
  <c r="C87" i="16"/>
  <c r="H87" i="16"/>
  <c r="C88" i="16"/>
  <c r="H88" i="16"/>
  <c r="C89" i="16"/>
  <c r="H89" i="16"/>
  <c r="C90" i="16"/>
  <c r="H90" i="16"/>
  <c r="C91" i="16"/>
  <c r="H91" i="16"/>
  <c r="C92" i="16"/>
  <c r="H92" i="16"/>
  <c r="C93" i="16"/>
  <c r="H93" i="16"/>
  <c r="B94" i="16"/>
  <c r="C94" i="16" s="1"/>
  <c r="H94" i="16"/>
  <c r="C95" i="16"/>
  <c r="H95" i="16"/>
  <c r="C96" i="16"/>
  <c r="H96" i="16"/>
  <c r="C97" i="16"/>
  <c r="H97" i="16"/>
  <c r="B98" i="16"/>
  <c r="C98" i="16" s="1"/>
  <c r="H98" i="16"/>
  <c r="C99" i="16"/>
  <c r="H99" i="16"/>
  <c r="C100" i="16"/>
  <c r="H100" i="16"/>
  <c r="C101" i="16"/>
  <c r="H101" i="16"/>
  <c r="C102" i="16"/>
  <c r="H102" i="16"/>
  <c r="C103" i="16"/>
  <c r="H103" i="16"/>
  <c r="C104" i="16"/>
  <c r="H104" i="16"/>
  <c r="C105" i="16"/>
  <c r="H105" i="16"/>
  <c r="C106" i="16"/>
  <c r="H106" i="16"/>
  <c r="C107" i="16"/>
  <c r="H107" i="16"/>
  <c r="C108" i="16"/>
  <c r="H108" i="16"/>
  <c r="C109" i="16"/>
  <c r="H109" i="16"/>
  <c r="C110" i="16"/>
  <c r="H110" i="16"/>
  <c r="C111" i="16"/>
  <c r="H111" i="16"/>
  <c r="C112" i="16"/>
  <c r="H112" i="16"/>
  <c r="C113" i="16"/>
  <c r="H113" i="16"/>
  <c r="C114" i="16"/>
  <c r="H114" i="16"/>
  <c r="C115" i="16"/>
  <c r="H115" i="16"/>
  <c r="C116" i="16"/>
  <c r="H116" i="16"/>
  <c r="B117" i="16"/>
  <c r="C117" i="16" s="1"/>
  <c r="H117" i="16"/>
  <c r="C118" i="16"/>
  <c r="H118" i="16"/>
  <c r="C119" i="16"/>
  <c r="H119" i="16"/>
  <c r="C120" i="16"/>
  <c r="H120" i="16"/>
  <c r="C121" i="16"/>
  <c r="H121" i="16"/>
  <c r="C122" i="16"/>
  <c r="H122" i="16"/>
  <c r="C123" i="16"/>
  <c r="H123" i="16"/>
  <c r="C124" i="16"/>
  <c r="H124" i="16"/>
  <c r="C125" i="16"/>
  <c r="H125" i="16"/>
  <c r="C126" i="16"/>
  <c r="H126" i="16"/>
  <c r="C127" i="16"/>
  <c r="H127" i="16"/>
  <c r="C128" i="16"/>
  <c r="H128" i="16"/>
  <c r="C129" i="16"/>
  <c r="H129" i="16"/>
  <c r="C130" i="16"/>
  <c r="H130" i="16"/>
  <c r="C131" i="16"/>
  <c r="H131" i="16"/>
  <c r="C132" i="16"/>
  <c r="H132" i="16"/>
  <c r="C133" i="16"/>
  <c r="H133" i="16"/>
  <c r="C134" i="16"/>
  <c r="H134" i="16"/>
  <c r="B135" i="16"/>
  <c r="C135" i="16" s="1"/>
  <c r="H135" i="16"/>
  <c r="C136" i="16"/>
  <c r="H136" i="16"/>
  <c r="C137" i="16"/>
  <c r="H137" i="16"/>
  <c r="C138" i="16"/>
  <c r="H138" i="16"/>
  <c r="C139" i="16"/>
  <c r="H139" i="16"/>
  <c r="C140" i="16"/>
  <c r="H140" i="16"/>
  <c r="C141" i="16"/>
  <c r="H141" i="16"/>
  <c r="C142" i="16"/>
  <c r="H142" i="16"/>
  <c r="C143" i="16"/>
  <c r="H143" i="16"/>
  <c r="C144" i="16"/>
  <c r="C145" i="16"/>
  <c r="H145" i="16"/>
  <c r="C146" i="16"/>
  <c r="H146" i="16"/>
  <c r="C147" i="16"/>
  <c r="H147" i="16"/>
  <c r="C148" i="16"/>
  <c r="H148" i="16"/>
  <c r="C149" i="16"/>
  <c r="C150" i="16"/>
  <c r="H150" i="16"/>
  <c r="C151" i="16"/>
  <c r="H151" i="16"/>
  <c r="C152" i="16"/>
  <c r="H152" i="16"/>
  <c r="C153" i="16"/>
  <c r="H153" i="16"/>
  <c r="C154" i="16"/>
  <c r="H154" i="16"/>
  <c r="C155" i="16"/>
  <c r="H155" i="16"/>
  <c r="C156" i="16"/>
  <c r="C157" i="16"/>
  <c r="H157" i="16"/>
  <c r="C158" i="16"/>
  <c r="H158" i="16"/>
  <c r="C159" i="16"/>
  <c r="H159" i="16"/>
  <c r="C160" i="16"/>
  <c r="H160" i="16"/>
  <c r="C161" i="16"/>
  <c r="H161" i="16"/>
  <c r="B162" i="16"/>
  <c r="C162" i="16" s="1"/>
  <c r="H162" i="16"/>
  <c r="C163" i="16"/>
  <c r="H163" i="16"/>
  <c r="C164" i="16"/>
  <c r="H164" i="16"/>
  <c r="C165" i="16"/>
  <c r="H165" i="16"/>
  <c r="C166" i="16"/>
  <c r="H166" i="16"/>
  <c r="C167" i="16"/>
  <c r="H167" i="16"/>
  <c r="C168" i="16"/>
  <c r="H168" i="16"/>
  <c r="C169" i="16"/>
  <c r="H169" i="16"/>
  <c r="B170" i="16"/>
  <c r="C170" i="16" s="1"/>
  <c r="H170" i="16"/>
  <c r="C171" i="16"/>
  <c r="H171" i="16"/>
  <c r="C172" i="16"/>
  <c r="H172" i="16"/>
  <c r="C173" i="16"/>
  <c r="H173" i="16"/>
  <c r="C174" i="16"/>
  <c r="H174" i="16"/>
  <c r="C175" i="16"/>
  <c r="H175" i="16"/>
  <c r="C176" i="16"/>
  <c r="H176" i="16"/>
  <c r="C177" i="16"/>
  <c r="H177" i="16"/>
  <c r="C178" i="16"/>
  <c r="H178" i="16"/>
  <c r="C179" i="16"/>
  <c r="H179" i="16"/>
  <c r="C180" i="16"/>
  <c r="H180" i="16"/>
  <c r="C181" i="16"/>
  <c r="H181" i="16"/>
  <c r="C182" i="16"/>
  <c r="H182" i="16"/>
  <c r="C183" i="16"/>
  <c r="H183" i="16"/>
  <c r="C184" i="16"/>
  <c r="H184" i="16"/>
  <c r="C185" i="16"/>
  <c r="H185" i="16"/>
  <c r="C186" i="16"/>
  <c r="H186" i="16"/>
  <c r="C187" i="16"/>
  <c r="H187" i="16"/>
  <c r="C188" i="16"/>
  <c r="H188" i="16"/>
  <c r="C189" i="16"/>
  <c r="H189" i="16"/>
  <c r="C190" i="16"/>
  <c r="H190" i="16"/>
  <c r="C191" i="16"/>
  <c r="H191" i="16"/>
  <c r="C192" i="16"/>
  <c r="H192" i="16"/>
  <c r="C193" i="16"/>
  <c r="H193" i="16"/>
  <c r="C194" i="16"/>
  <c r="H194" i="16"/>
  <c r="C195" i="16"/>
  <c r="H195" i="16"/>
  <c r="B196" i="16"/>
  <c r="C196" i="16" s="1"/>
  <c r="C197" i="16"/>
  <c r="H197" i="16"/>
  <c r="C198" i="16"/>
  <c r="H198" i="16"/>
  <c r="C199" i="16"/>
  <c r="H199" i="16"/>
  <c r="C200" i="16"/>
  <c r="H200" i="16"/>
  <c r="C201" i="16"/>
  <c r="H201" i="16"/>
  <c r="B202" i="16"/>
  <c r="C202" i="16" s="1"/>
  <c r="H202" i="16"/>
  <c r="C203" i="16"/>
  <c r="H203" i="16"/>
  <c r="C204" i="16"/>
  <c r="H204" i="16"/>
  <c r="C205" i="16"/>
  <c r="H205" i="16"/>
  <c r="C206" i="16"/>
  <c r="H206" i="16"/>
  <c r="B207" i="16"/>
  <c r="C207" i="16" s="1"/>
  <c r="H207" i="16"/>
  <c r="C208" i="16"/>
  <c r="H208" i="16"/>
  <c r="C209" i="16"/>
  <c r="H209" i="16"/>
  <c r="C210" i="16"/>
  <c r="H210" i="16"/>
  <c r="C211" i="16"/>
  <c r="H211" i="16"/>
  <c r="C212" i="16"/>
  <c r="H212" i="16"/>
  <c r="C213" i="16"/>
  <c r="H213" i="16"/>
  <c r="C214" i="16"/>
  <c r="H214" i="16"/>
  <c r="B215" i="16"/>
  <c r="C215" i="16" s="1"/>
  <c r="H215" i="16"/>
  <c r="C216" i="16"/>
  <c r="H216" i="16"/>
  <c r="B217" i="16"/>
  <c r="C217" i="16" s="1"/>
  <c r="H217" i="16"/>
  <c r="C218" i="16"/>
  <c r="H218" i="16"/>
  <c r="C219" i="16"/>
  <c r="H219" i="16"/>
  <c r="C220" i="16"/>
  <c r="H220" i="16"/>
  <c r="C221" i="16"/>
  <c r="H221" i="16"/>
  <c r="C222" i="16"/>
  <c r="H222" i="16"/>
  <c r="C223" i="16"/>
  <c r="H223" i="16"/>
  <c r="C224" i="16"/>
  <c r="H224" i="16"/>
  <c r="C225" i="16"/>
  <c r="H225" i="16"/>
  <c r="C226" i="16"/>
  <c r="H226" i="16"/>
  <c r="C227" i="16"/>
  <c r="H227" i="16"/>
  <c r="C228" i="16"/>
  <c r="H228" i="16"/>
  <c r="C229" i="16"/>
  <c r="H229" i="16"/>
  <c r="C230" i="16"/>
  <c r="H230" i="16"/>
  <c r="C231" i="16"/>
  <c r="H231" i="16"/>
  <c r="C232" i="16"/>
  <c r="H232" i="16"/>
  <c r="B233" i="16"/>
  <c r="C233" i="16" s="1"/>
  <c r="H233" i="16"/>
  <c r="C234" i="16"/>
  <c r="H234" i="16"/>
  <c r="C235" i="16"/>
  <c r="H235" i="16"/>
  <c r="C236" i="16"/>
  <c r="H236" i="16"/>
  <c r="C237" i="16"/>
  <c r="H237" i="16"/>
  <c r="C238" i="16"/>
  <c r="H238" i="16"/>
  <c r="C239" i="16"/>
  <c r="H239" i="16"/>
  <c r="B240" i="16"/>
  <c r="C240" i="16" s="1"/>
  <c r="H240" i="16"/>
  <c r="C241" i="16"/>
  <c r="H241" i="16"/>
  <c r="C242" i="16"/>
  <c r="H242" i="16"/>
  <c r="C243" i="16"/>
  <c r="H243" i="16"/>
  <c r="C244" i="16"/>
  <c r="H244" i="16"/>
  <c r="C245" i="16"/>
  <c r="H245" i="16"/>
  <c r="C246" i="16"/>
  <c r="H246" i="16"/>
  <c r="C247" i="16"/>
  <c r="H247" i="16"/>
  <c r="C248" i="16"/>
  <c r="H248" i="16"/>
  <c r="C249" i="16"/>
  <c r="H249" i="16"/>
  <c r="C250" i="16"/>
  <c r="H250" i="16"/>
  <c r="C251" i="16"/>
  <c r="H251" i="16"/>
  <c r="C252" i="16"/>
  <c r="H252" i="16"/>
  <c r="C253" i="16"/>
  <c r="H253" i="16"/>
  <c r="C254" i="16"/>
  <c r="H254" i="16"/>
  <c r="C255" i="16"/>
  <c r="H255" i="16"/>
  <c r="C256" i="16"/>
  <c r="H256" i="16"/>
  <c r="C257" i="16"/>
  <c r="H257" i="16"/>
  <c r="C258" i="16"/>
  <c r="H258" i="16"/>
  <c r="C259" i="16"/>
  <c r="B260" i="16"/>
  <c r="C260" i="16" s="1"/>
  <c r="H260" i="16"/>
  <c r="C261" i="16"/>
  <c r="H261" i="16"/>
  <c r="C262" i="16"/>
  <c r="H262" i="16"/>
  <c r="C263" i="16"/>
  <c r="H263" i="16"/>
  <c r="C264" i="16"/>
  <c r="H264" i="16"/>
  <c r="C265" i="16"/>
  <c r="H265" i="16"/>
  <c r="B266" i="16"/>
  <c r="C266" i="16" s="1"/>
  <c r="H266" i="16"/>
  <c r="C267" i="16"/>
  <c r="H267" i="16"/>
  <c r="C268" i="16"/>
  <c r="H268" i="16"/>
  <c r="C269" i="16"/>
  <c r="H269" i="16"/>
  <c r="C270" i="16"/>
  <c r="H270" i="16"/>
  <c r="C271" i="16"/>
  <c r="H271" i="16"/>
  <c r="B272" i="16"/>
  <c r="C272" i="16" s="1"/>
  <c r="H272" i="16"/>
  <c r="C273" i="16"/>
  <c r="H273" i="16"/>
  <c r="B274" i="16"/>
  <c r="C274" i="16" s="1"/>
  <c r="H274" i="16"/>
  <c r="C275" i="16"/>
  <c r="H275" i="16"/>
  <c r="C276" i="16"/>
  <c r="H276" i="16"/>
  <c r="C277" i="16"/>
  <c r="H277" i="16"/>
  <c r="C278" i="16"/>
  <c r="H278" i="16"/>
  <c r="B279" i="16"/>
  <c r="C279" i="16" s="1"/>
  <c r="H279" i="16"/>
  <c r="C280" i="16"/>
  <c r="H280" i="16"/>
  <c r="C281" i="16"/>
  <c r="H281" i="16"/>
  <c r="C282" i="16"/>
  <c r="H282" i="16"/>
  <c r="C283" i="16"/>
  <c r="H283" i="16"/>
  <c r="B284" i="16"/>
  <c r="C284" i="16" s="1"/>
  <c r="H284" i="16"/>
  <c r="C285" i="16"/>
  <c r="H285" i="16"/>
  <c r="C286" i="16"/>
  <c r="H286" i="16"/>
  <c r="C287" i="16"/>
  <c r="H287" i="16"/>
  <c r="C288" i="16"/>
  <c r="H288" i="16"/>
  <c r="C289" i="16"/>
  <c r="H289" i="16"/>
  <c r="B290" i="16"/>
  <c r="C290" i="16" s="1"/>
  <c r="H290" i="16"/>
  <c r="B291" i="16"/>
  <c r="C291" i="16" s="1"/>
  <c r="H291" i="16"/>
  <c r="C292" i="16"/>
  <c r="H292" i="16"/>
  <c r="C293" i="16"/>
  <c r="H293" i="16"/>
  <c r="C294" i="16"/>
  <c r="H294" i="16"/>
  <c r="C295" i="16"/>
  <c r="H295" i="16"/>
  <c r="C296" i="16"/>
  <c r="H296" i="16"/>
  <c r="C297" i="16"/>
  <c r="H297" i="16"/>
  <c r="B298" i="16"/>
  <c r="C298" i="16" s="1"/>
  <c r="H298" i="16"/>
  <c r="C299" i="16"/>
  <c r="H299" i="16"/>
  <c r="C300" i="16"/>
  <c r="H300" i="16"/>
  <c r="C301" i="16"/>
  <c r="H301" i="16"/>
  <c r="C302" i="16"/>
  <c r="H302" i="16"/>
  <c r="C303" i="16"/>
  <c r="H303" i="16"/>
  <c r="C304" i="16"/>
  <c r="H304" i="16"/>
  <c r="C305" i="16"/>
  <c r="H305" i="16"/>
  <c r="C306" i="16"/>
  <c r="H306" i="16"/>
  <c r="C307" i="16"/>
  <c r="H307" i="16"/>
  <c r="C308" i="16"/>
  <c r="H308" i="16"/>
  <c r="B309" i="16"/>
  <c r="C309" i="16" s="1"/>
  <c r="H309" i="16"/>
  <c r="C310" i="16"/>
  <c r="H310" i="16"/>
  <c r="C311" i="16"/>
  <c r="H311" i="16"/>
  <c r="C312" i="16"/>
  <c r="H312" i="16"/>
  <c r="B313" i="16"/>
  <c r="C313" i="16" s="1"/>
  <c r="H313" i="16"/>
  <c r="C314" i="16"/>
  <c r="H314" i="16"/>
  <c r="C315" i="16"/>
  <c r="H315" i="16"/>
  <c r="C316" i="16"/>
  <c r="H316" i="16"/>
  <c r="C317" i="16"/>
  <c r="H317" i="16"/>
  <c r="C318" i="16"/>
  <c r="H318" i="16"/>
  <c r="C319" i="16"/>
  <c r="H319" i="16"/>
  <c r="C320" i="16"/>
  <c r="H320" i="16"/>
  <c r="C321" i="16"/>
  <c r="H321" i="16"/>
  <c r="C322" i="16"/>
  <c r="H322" i="16"/>
  <c r="C323" i="16"/>
  <c r="H323" i="16"/>
  <c r="C324" i="16"/>
  <c r="H324" i="16"/>
  <c r="C325" i="16"/>
  <c r="H325" i="16"/>
  <c r="C326" i="16"/>
  <c r="H326" i="16"/>
  <c r="B327" i="16"/>
  <c r="C327" i="16" s="1"/>
  <c r="H327" i="16"/>
  <c r="C328" i="16"/>
  <c r="H328" i="16"/>
  <c r="C329" i="16"/>
  <c r="H329" i="16"/>
  <c r="C330" i="16"/>
  <c r="H330" i="16"/>
  <c r="C331" i="16"/>
  <c r="H331" i="16"/>
  <c r="C332" i="16"/>
  <c r="H332" i="16"/>
  <c r="C333" i="16"/>
  <c r="H333" i="16"/>
  <c r="C334" i="16"/>
  <c r="H334" i="16"/>
  <c r="C335" i="16"/>
  <c r="H335" i="16"/>
  <c r="C336" i="16"/>
  <c r="H336" i="16"/>
  <c r="C337" i="16"/>
  <c r="H337" i="16"/>
  <c r="C338" i="16"/>
  <c r="H338" i="16"/>
  <c r="C339" i="16"/>
  <c r="H339" i="16"/>
  <c r="C340" i="16"/>
  <c r="H340" i="16"/>
  <c r="C341" i="16"/>
  <c r="H341" i="16"/>
  <c r="C342" i="16"/>
  <c r="H342" i="16"/>
  <c r="C343" i="16"/>
  <c r="H343" i="16"/>
  <c r="C344" i="16"/>
  <c r="H344" i="16"/>
  <c r="C345" i="16"/>
  <c r="H345" i="16"/>
  <c r="C346" i="16"/>
  <c r="H346" i="16"/>
  <c r="C347" i="16"/>
  <c r="H347" i="16"/>
  <c r="C348" i="16"/>
  <c r="H348" i="16"/>
  <c r="C349" i="16"/>
  <c r="H349" i="16"/>
  <c r="C350" i="16"/>
  <c r="H350" i="16"/>
  <c r="C351" i="16"/>
  <c r="H351" i="16"/>
  <c r="C352" i="16"/>
  <c r="H352" i="16"/>
  <c r="C353" i="16"/>
  <c r="H353" i="16"/>
  <c r="B354" i="16"/>
  <c r="C354" i="16" s="1"/>
  <c r="H354" i="16"/>
  <c r="C355" i="16"/>
  <c r="H355" i="16"/>
  <c r="C356" i="16"/>
  <c r="H356" i="16"/>
  <c r="C357" i="16"/>
  <c r="H357" i="16"/>
  <c r="B358" i="16"/>
  <c r="C358" i="16" s="1"/>
  <c r="H358" i="16"/>
  <c r="C359" i="16"/>
  <c r="H359" i="16"/>
  <c r="C360" i="16"/>
  <c r="H360" i="16"/>
  <c r="C361" i="16"/>
  <c r="H361" i="16"/>
  <c r="C362" i="16"/>
  <c r="H362" i="16"/>
  <c r="C363" i="16"/>
  <c r="H363" i="16"/>
  <c r="C364" i="16"/>
  <c r="H364" i="16"/>
  <c r="C365" i="16"/>
  <c r="H365" i="16"/>
  <c r="C366" i="16"/>
  <c r="H366" i="16"/>
  <c r="C367" i="16"/>
  <c r="H367" i="16"/>
  <c r="C368" i="16"/>
  <c r="H368" i="16"/>
  <c r="C369" i="16"/>
  <c r="H369" i="16"/>
  <c r="C370" i="16"/>
  <c r="H370" i="16"/>
  <c r="C371" i="16"/>
  <c r="H371" i="16"/>
  <c r="C372" i="16"/>
  <c r="H372" i="16"/>
  <c r="C373" i="16"/>
  <c r="H373" i="16"/>
  <c r="C374" i="16"/>
  <c r="H374" i="16"/>
  <c r="C375" i="16"/>
  <c r="H375" i="16"/>
  <c r="C376" i="16"/>
  <c r="H376" i="16"/>
  <c r="C377" i="16"/>
  <c r="H377" i="16"/>
  <c r="C378" i="16"/>
  <c r="H378" i="16"/>
  <c r="C379" i="16"/>
  <c r="H379" i="16"/>
  <c r="C380" i="16"/>
  <c r="H380" i="16"/>
  <c r="C381" i="16"/>
  <c r="C382" i="16"/>
  <c r="H382" i="16"/>
  <c r="C383" i="16"/>
  <c r="H383" i="16"/>
  <c r="C384" i="16"/>
  <c r="H384" i="16"/>
  <c r="C385" i="16"/>
  <c r="H385" i="16"/>
  <c r="B386" i="16"/>
  <c r="C386" i="16" s="1"/>
  <c r="H386" i="16"/>
  <c r="C387" i="16"/>
  <c r="H387" i="16"/>
  <c r="C388" i="16"/>
  <c r="H388" i="16"/>
  <c r="C389" i="16"/>
  <c r="H389" i="16"/>
  <c r="C390" i="16"/>
  <c r="H390" i="16"/>
  <c r="C391" i="16"/>
  <c r="H391" i="16"/>
  <c r="C392" i="16"/>
  <c r="H392" i="16"/>
  <c r="C393" i="16"/>
  <c r="H393" i="16"/>
  <c r="C394" i="16"/>
  <c r="H394" i="16"/>
  <c r="B395" i="16"/>
  <c r="C395" i="16" s="1"/>
  <c r="H395" i="16"/>
  <c r="C396" i="16"/>
  <c r="H396" i="16"/>
  <c r="C397" i="16"/>
  <c r="H397" i="16"/>
  <c r="B398" i="16"/>
  <c r="C398" i="16" s="1"/>
  <c r="H398" i="16"/>
  <c r="C399" i="16"/>
  <c r="H399" i="16"/>
  <c r="B400" i="16"/>
  <c r="C400" i="16" s="1"/>
  <c r="H400" i="16"/>
  <c r="C401" i="16"/>
  <c r="H401" i="16"/>
  <c r="C402" i="16"/>
  <c r="H402" i="16"/>
  <c r="C403" i="16"/>
  <c r="H403" i="16"/>
  <c r="C404" i="16"/>
  <c r="H404" i="16"/>
  <c r="C405" i="16"/>
  <c r="H405" i="16"/>
  <c r="B406" i="16"/>
  <c r="C406" i="16" s="1"/>
  <c r="H406" i="16"/>
  <c r="C407" i="16"/>
  <c r="H407" i="16"/>
  <c r="C408" i="16"/>
  <c r="H408" i="16"/>
  <c r="C409" i="16"/>
  <c r="C410" i="16"/>
  <c r="H410" i="16"/>
  <c r="C411" i="16"/>
  <c r="H411" i="16"/>
  <c r="C412" i="16"/>
  <c r="H412" i="16"/>
  <c r="B413" i="16"/>
  <c r="C413" i="16" s="1"/>
  <c r="H413" i="16"/>
  <c r="C414" i="16"/>
  <c r="H414" i="16"/>
  <c r="C415" i="16"/>
  <c r="H415" i="16"/>
  <c r="C416" i="16"/>
  <c r="H416" i="16"/>
  <c r="C417" i="16"/>
  <c r="H417" i="16"/>
  <c r="C418" i="16"/>
  <c r="H418" i="16"/>
  <c r="B419" i="16"/>
  <c r="C419" i="16" s="1"/>
  <c r="H419" i="16"/>
  <c r="C420" i="16"/>
  <c r="H420" i="16"/>
  <c r="C421" i="16"/>
  <c r="H421" i="16"/>
  <c r="C422" i="16"/>
  <c r="H422" i="16"/>
  <c r="B423" i="16"/>
  <c r="C423" i="16" s="1"/>
  <c r="H423" i="16"/>
  <c r="C424" i="16"/>
  <c r="H424" i="16"/>
  <c r="C425" i="16"/>
  <c r="H425" i="16"/>
  <c r="C426" i="16"/>
  <c r="H426" i="16"/>
  <c r="C427" i="16"/>
  <c r="H427" i="16"/>
  <c r="C428" i="16"/>
  <c r="H428" i="16"/>
  <c r="C429" i="16"/>
  <c r="H429" i="16"/>
  <c r="C430" i="16"/>
  <c r="H430" i="16"/>
  <c r="B431" i="16"/>
  <c r="C431" i="16" s="1"/>
  <c r="H431" i="16"/>
  <c r="C432" i="16"/>
  <c r="H432" i="16"/>
  <c r="B433" i="16"/>
  <c r="C433" i="16" s="1"/>
  <c r="H433" i="16"/>
  <c r="C434" i="16"/>
  <c r="H434" i="16"/>
  <c r="C435" i="16"/>
  <c r="H435" i="16"/>
  <c r="B436" i="16"/>
  <c r="C436" i="16" s="1"/>
  <c r="H436" i="16"/>
  <c r="C437" i="16"/>
  <c r="H437" i="16"/>
  <c r="C438" i="16"/>
  <c r="H438" i="16"/>
  <c r="C439" i="16"/>
  <c r="H439" i="16"/>
  <c r="C440" i="16"/>
  <c r="H440" i="16"/>
  <c r="C441" i="16"/>
  <c r="D441" i="16"/>
  <c r="E441" i="16"/>
  <c r="G441" i="16"/>
  <c r="C442" i="16"/>
  <c r="H442" i="16"/>
  <c r="C443" i="16"/>
  <c r="H443" i="16"/>
  <c r="C444" i="16"/>
  <c r="H444" i="16"/>
  <c r="C445" i="16"/>
  <c r="H445" i="16"/>
  <c r="C446" i="16"/>
  <c r="H446" i="16"/>
  <c r="C447" i="16"/>
  <c r="H447" i="16"/>
  <c r="C448" i="16"/>
  <c r="H448" i="16"/>
  <c r="C449" i="16"/>
  <c r="H449" i="16"/>
  <c r="C450" i="16"/>
  <c r="H450" i="16"/>
  <c r="B451" i="16"/>
  <c r="C451" i="16" s="1"/>
  <c r="H451" i="16"/>
  <c r="C452" i="16"/>
  <c r="H452" i="16"/>
  <c r="B453" i="16"/>
  <c r="C453" i="16" s="1"/>
  <c r="H453" i="16"/>
  <c r="C454" i="16"/>
  <c r="H454" i="16"/>
  <c r="C455" i="16"/>
  <c r="H455" i="16"/>
  <c r="C456" i="16"/>
  <c r="H456" i="16"/>
  <c r="B457" i="16"/>
  <c r="C457" i="16" s="1"/>
  <c r="H457" i="16"/>
  <c r="C458" i="16"/>
  <c r="H458" i="16"/>
  <c r="B459" i="16"/>
  <c r="C459" i="16" s="1"/>
  <c r="H459" i="16"/>
  <c r="C460" i="16"/>
  <c r="H460" i="16"/>
  <c r="C461" i="16"/>
  <c r="H461" i="16"/>
  <c r="C462" i="16"/>
  <c r="H462" i="16"/>
  <c r="B463" i="16"/>
  <c r="C463" i="16" s="1"/>
  <c r="D463" i="16"/>
  <c r="E463" i="16"/>
  <c r="G463" i="16"/>
  <c r="C464" i="16"/>
  <c r="H464" i="16"/>
  <c r="C465" i="16"/>
  <c r="H465" i="16"/>
  <c r="C466" i="16"/>
  <c r="H466" i="16"/>
  <c r="C467" i="16"/>
  <c r="H467" i="16"/>
  <c r="C468" i="16"/>
  <c r="H468" i="16"/>
  <c r="C469" i="16"/>
  <c r="H469" i="16"/>
  <c r="C470" i="16"/>
  <c r="H470" i="16"/>
  <c r="B471" i="16"/>
  <c r="C471" i="16" s="1"/>
  <c r="H471" i="16"/>
  <c r="C472" i="16"/>
  <c r="H472" i="16"/>
  <c r="C473" i="16"/>
  <c r="H473" i="16"/>
  <c r="C474" i="16"/>
  <c r="H474" i="16"/>
  <c r="C475" i="16"/>
  <c r="H475" i="16"/>
  <c r="C476" i="16"/>
  <c r="H476" i="16"/>
  <c r="B477" i="16"/>
  <c r="C477" i="16" s="1"/>
  <c r="H477" i="16"/>
  <c r="C478" i="16"/>
  <c r="H478" i="16"/>
  <c r="C479" i="16"/>
  <c r="H479" i="16"/>
  <c r="C480" i="16"/>
  <c r="H480" i="16"/>
  <c r="C481" i="16"/>
  <c r="H481" i="16"/>
  <c r="B482" i="16"/>
  <c r="C482" i="16" s="1"/>
  <c r="H482" i="16"/>
  <c r="C483" i="16"/>
  <c r="H483" i="16"/>
  <c r="C484" i="16"/>
  <c r="H484" i="16"/>
  <c r="C485" i="16"/>
  <c r="H485" i="16"/>
  <c r="C486" i="16"/>
  <c r="H486" i="16"/>
  <c r="C487" i="16"/>
  <c r="H487" i="16"/>
  <c r="C488" i="16"/>
  <c r="H488" i="16"/>
  <c r="C489" i="16"/>
  <c r="H490" i="16"/>
  <c r="C491" i="16"/>
  <c r="H491" i="16"/>
  <c r="C492" i="16"/>
  <c r="H492" i="16"/>
  <c r="B493" i="16"/>
  <c r="C493" i="16" s="1"/>
  <c r="H493" i="16"/>
  <c r="C494" i="16"/>
  <c r="H494" i="16"/>
  <c r="B495" i="16"/>
  <c r="C495" i="16" s="1"/>
  <c r="H495" i="16"/>
  <c r="C496" i="16"/>
  <c r="H496" i="16"/>
  <c r="C497" i="16"/>
  <c r="H497" i="16"/>
  <c r="C498" i="16"/>
  <c r="H498" i="16"/>
  <c r="C499" i="16"/>
  <c r="H499" i="16"/>
  <c r="C500" i="16"/>
  <c r="H500" i="16"/>
  <c r="C501" i="16"/>
  <c r="H501" i="16"/>
  <c r="C502" i="16"/>
  <c r="H502" i="16"/>
  <c r="C503" i="16"/>
  <c r="H503" i="16"/>
  <c r="B504" i="16"/>
  <c r="C504" i="16" s="1"/>
  <c r="H504" i="16"/>
  <c r="C505" i="16"/>
  <c r="H505" i="16"/>
  <c r="C506" i="16"/>
  <c r="H506" i="16"/>
  <c r="C507" i="16"/>
  <c r="H507" i="16"/>
  <c r="C508" i="16"/>
  <c r="H508" i="16"/>
  <c r="C509" i="16"/>
  <c r="H509" i="16"/>
  <c r="C510" i="16"/>
  <c r="H510" i="16"/>
  <c r="C511" i="16"/>
  <c r="H511" i="16"/>
  <c r="C512" i="16"/>
  <c r="H512" i="16"/>
  <c r="C513" i="16"/>
  <c r="H513" i="16"/>
  <c r="C514" i="16"/>
  <c r="H514" i="16"/>
  <c r="C515" i="16"/>
  <c r="H515" i="16"/>
  <c r="C516" i="16"/>
  <c r="H516" i="16"/>
  <c r="H517" i="16"/>
  <c r="C518" i="16"/>
  <c r="H518" i="16"/>
  <c r="C519" i="16"/>
  <c r="H519" i="16"/>
  <c r="C520" i="16"/>
  <c r="H520" i="16"/>
  <c r="C521" i="16"/>
  <c r="H521" i="16"/>
  <c r="C522" i="16"/>
  <c r="H522" i="16"/>
  <c r="C523" i="16"/>
  <c r="H523" i="16"/>
  <c r="H524" i="16"/>
  <c r="C525" i="16"/>
  <c r="H525" i="16"/>
  <c r="C526" i="16"/>
  <c r="H526" i="16"/>
  <c r="C527" i="16"/>
  <c r="H527" i="16"/>
  <c r="C528" i="16"/>
  <c r="H528" i="16"/>
  <c r="C529" i="16"/>
  <c r="H529" i="16"/>
  <c r="C530" i="16"/>
  <c r="H530" i="16"/>
  <c r="C531" i="16"/>
  <c r="H531" i="16"/>
  <c r="C532" i="16"/>
  <c r="H532" i="16"/>
  <c r="B533" i="16"/>
  <c r="C533" i="16" s="1"/>
  <c r="H533" i="16"/>
  <c r="C534" i="16"/>
  <c r="H534" i="16"/>
  <c r="C535" i="16"/>
  <c r="H535" i="16"/>
  <c r="C536" i="16"/>
  <c r="H536" i="16"/>
  <c r="C537" i="16"/>
  <c r="H537" i="16"/>
  <c r="B538" i="16"/>
  <c r="C538" i="16" s="1"/>
  <c r="H538" i="16"/>
  <c r="C539" i="16"/>
  <c r="H539" i="16"/>
  <c r="C540" i="16"/>
  <c r="H540" i="16"/>
  <c r="B4" i="11"/>
  <c r="B2" i="7"/>
  <c r="B2" i="6"/>
  <c r="B1" i="6"/>
  <c r="B2" i="4"/>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5" i="15"/>
  <c r="L485" i="15"/>
  <c r="I485" i="15"/>
  <c r="C485" i="15" s="1"/>
  <c r="H485" i="15"/>
  <c r="E485" i="15"/>
  <c r="M456" i="15"/>
  <c r="L456" i="15"/>
  <c r="I456" i="15"/>
  <c r="C456" i="15" s="1"/>
  <c r="H456" i="15"/>
  <c r="E456" i="15"/>
  <c r="M440" i="15"/>
  <c r="L440" i="15"/>
  <c r="I440" i="15"/>
  <c r="C440" i="15" s="1"/>
  <c r="H440" i="15"/>
  <c r="E440" i="15"/>
  <c r="M402" i="15"/>
  <c r="L402" i="15"/>
  <c r="I402" i="15"/>
  <c r="C402" i="15" s="1"/>
  <c r="H402" i="15"/>
  <c r="E402"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5" i="15"/>
  <c r="L495" i="15"/>
  <c r="I495" i="15"/>
  <c r="C495" i="15" s="1"/>
  <c r="H495" i="15"/>
  <c r="A495" i="15"/>
  <c r="E495" i="15" s="1"/>
  <c r="M464" i="15"/>
  <c r="L464" i="15"/>
  <c r="I464" i="15"/>
  <c r="C464" i="15" s="1"/>
  <c r="H464" i="15"/>
  <c r="E464" i="15"/>
  <c r="M530" i="15"/>
  <c r="L530" i="15"/>
  <c r="I530" i="15"/>
  <c r="C530" i="15" s="1"/>
  <c r="H530" i="15"/>
  <c r="E530" i="15"/>
  <c r="M508" i="15"/>
  <c r="L508" i="15"/>
  <c r="I508" i="15"/>
  <c r="C508" i="15" s="1"/>
  <c r="H508" i="15"/>
  <c r="E508" i="15"/>
  <c r="M493" i="15"/>
  <c r="L493" i="15"/>
  <c r="I493" i="15"/>
  <c r="C493" i="15" s="1"/>
  <c r="H493" i="15"/>
  <c r="A493" i="15"/>
  <c r="E493" i="15" s="1"/>
  <c r="M492" i="15"/>
  <c r="L492" i="15"/>
  <c r="I492" i="15"/>
  <c r="C492" i="15" s="1"/>
  <c r="H492" i="15"/>
  <c r="E492"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90" i="15"/>
  <c r="L490" i="15"/>
  <c r="I490" i="15"/>
  <c r="C490" i="15" s="1"/>
  <c r="H490" i="15"/>
  <c r="E490" i="15"/>
  <c r="M482" i="15"/>
  <c r="L482" i="15"/>
  <c r="I482" i="15"/>
  <c r="C482" i="15" s="1"/>
  <c r="H482" i="15"/>
  <c r="A482" i="15"/>
  <c r="E482" i="15" s="1"/>
  <c r="M481" i="15"/>
  <c r="L481" i="15"/>
  <c r="I481" i="15"/>
  <c r="C481" i="15" s="1"/>
  <c r="H481" i="15"/>
  <c r="E481" i="15"/>
  <c r="M372" i="15"/>
  <c r="L372" i="15"/>
  <c r="I372" i="15"/>
  <c r="C372" i="15" s="1"/>
  <c r="H372" i="15"/>
  <c r="E372" i="15"/>
  <c r="M100" i="15"/>
  <c r="L100" i="15"/>
  <c r="I100" i="15"/>
  <c r="C100" i="15" s="1"/>
  <c r="H100" i="15"/>
  <c r="E100" i="15"/>
  <c r="M537" i="15"/>
  <c r="L537" i="15"/>
  <c r="I537" i="15"/>
  <c r="C537" i="15" s="1"/>
  <c r="H537" i="15"/>
  <c r="E537" i="15"/>
  <c r="M477" i="15"/>
  <c r="L477" i="15"/>
  <c r="I477" i="15"/>
  <c r="C477" i="15" s="1"/>
  <c r="H477" i="15"/>
  <c r="A477" i="15"/>
  <c r="E477" i="15" s="1"/>
  <c r="M247" i="15"/>
  <c r="L247" i="15"/>
  <c r="I247" i="15"/>
  <c r="C247" i="15" s="1"/>
  <c r="H247" i="15"/>
  <c r="E247" i="15"/>
  <c r="M513" i="15"/>
  <c r="L513" i="15"/>
  <c r="I513" i="15"/>
  <c r="C513" i="15" s="1"/>
  <c r="H513" i="15"/>
  <c r="E513" i="15"/>
  <c r="M496" i="15"/>
  <c r="L496" i="15"/>
  <c r="I496" i="15"/>
  <c r="C496" i="15" s="1"/>
  <c r="H496" i="15"/>
  <c r="E496" i="15"/>
  <c r="M471" i="15"/>
  <c r="L471" i="15"/>
  <c r="I471" i="15"/>
  <c r="C471" i="15" s="1"/>
  <c r="H471" i="15"/>
  <c r="A471" i="15"/>
  <c r="E471"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3" i="15"/>
  <c r="L503" i="15"/>
  <c r="I503" i="15"/>
  <c r="C503" i="15" s="1"/>
  <c r="H503" i="15"/>
  <c r="E503" i="15"/>
  <c r="M502" i="15"/>
  <c r="L502" i="15"/>
  <c r="I502" i="15"/>
  <c r="C502" i="15" s="1"/>
  <c r="H502" i="15"/>
  <c r="E502" i="15"/>
  <c r="M474" i="15"/>
  <c r="L474" i="15"/>
  <c r="I474" i="15"/>
  <c r="C474" i="15" s="1"/>
  <c r="H474" i="15"/>
  <c r="E474"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4" i="15"/>
  <c r="L494" i="15"/>
  <c r="I494" i="15"/>
  <c r="C494" i="15" s="1"/>
  <c r="H494" i="15"/>
  <c r="E494"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5" i="15"/>
  <c r="L475" i="15"/>
  <c r="I475" i="15"/>
  <c r="C475" i="15" s="1"/>
  <c r="H475" i="15"/>
  <c r="E475"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1" i="15"/>
  <c r="L401" i="15"/>
  <c r="I401" i="15"/>
  <c r="C401" i="15" s="1"/>
  <c r="H401" i="15"/>
  <c r="E401"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8" i="15"/>
  <c r="L488" i="15"/>
  <c r="I488" i="15"/>
  <c r="C488" i="15" s="1"/>
  <c r="H488" i="15"/>
  <c r="E488" i="15"/>
  <c r="M473" i="15"/>
  <c r="L473" i="15"/>
  <c r="I473" i="15"/>
  <c r="C473" i="15" s="1"/>
  <c r="H473" i="15"/>
  <c r="E473"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1" i="15"/>
  <c r="L501" i="15"/>
  <c r="I501" i="15"/>
  <c r="C501" i="15" s="1"/>
  <c r="H501" i="15"/>
  <c r="E501" i="15"/>
  <c r="M498" i="15"/>
  <c r="L498" i="15"/>
  <c r="I498" i="15"/>
  <c r="C498" i="15" s="1"/>
  <c r="H498" i="15"/>
  <c r="E498" i="15"/>
  <c r="M400" i="15"/>
  <c r="L400" i="15"/>
  <c r="I400" i="15"/>
  <c r="C400" i="15" s="1"/>
  <c r="H400" i="15"/>
  <c r="A400" i="15"/>
  <c r="E400" i="15" s="1"/>
  <c r="M399" i="15"/>
  <c r="L399" i="15"/>
  <c r="I399" i="15"/>
  <c r="C399" i="15" s="1"/>
  <c r="H399" i="15"/>
  <c r="E399"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M415" i="15"/>
  <c r="L415" i="15"/>
  <c r="I415" i="15"/>
  <c r="C415" i="15" s="1"/>
  <c r="H415" i="15"/>
  <c r="E415" i="15"/>
  <c r="M398" i="15"/>
  <c r="L398" i="15"/>
  <c r="I398" i="15"/>
  <c r="C398" i="15" s="1"/>
  <c r="H398" i="15"/>
  <c r="A398" i="15"/>
  <c r="E398" i="15" s="1"/>
  <c r="M193" i="15"/>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3" i="15"/>
  <c r="L483" i="15"/>
  <c r="I483" i="15"/>
  <c r="C483" i="15" s="1"/>
  <c r="H483" i="15"/>
  <c r="E483"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7" i="15"/>
  <c r="L497" i="15"/>
  <c r="I497" i="15"/>
  <c r="C497" i="15" s="1"/>
  <c r="H497" i="15"/>
  <c r="E497" i="15"/>
  <c r="M472" i="15"/>
  <c r="L472" i="15"/>
  <c r="I472" i="15"/>
  <c r="C472" i="15" s="1"/>
  <c r="H472" i="15"/>
  <c r="E472"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1" i="15"/>
  <c r="L491" i="15"/>
  <c r="I491" i="15"/>
  <c r="C491" i="15" s="1"/>
  <c r="H491" i="15"/>
  <c r="E491"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470" i="15"/>
  <c r="L470" i="15"/>
  <c r="I470" i="15"/>
  <c r="C470" i="15" s="1"/>
  <c r="H470" i="15"/>
  <c r="E470"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6" i="15"/>
  <c r="L396" i="15"/>
  <c r="I396" i="15"/>
  <c r="C396" i="15" s="1"/>
  <c r="H396" i="15"/>
  <c r="E396"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9" i="15"/>
  <c r="L499" i="15"/>
  <c r="I499" i="15"/>
  <c r="C499" i="15" s="1"/>
  <c r="H499" i="15"/>
  <c r="E499"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6" i="15"/>
  <c r="L486" i="15"/>
  <c r="I486" i="15"/>
  <c r="C486" i="15" s="1"/>
  <c r="H486" i="15"/>
  <c r="E486" i="15"/>
  <c r="M444" i="15"/>
  <c r="L444" i="15"/>
  <c r="I444" i="15"/>
  <c r="C444" i="15" s="1"/>
  <c r="H444" i="15"/>
  <c r="E444" i="15"/>
  <c r="M425" i="15"/>
  <c r="L425" i="15"/>
  <c r="I425" i="15"/>
  <c r="C425" i="15" s="1"/>
  <c r="H425" i="15"/>
  <c r="E425" i="15"/>
  <c r="M397" i="15"/>
  <c r="L397" i="15"/>
  <c r="I397" i="15"/>
  <c r="C397" i="15" s="1"/>
  <c r="H397" i="15"/>
  <c r="E397"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7" i="15"/>
  <c r="L487" i="15"/>
  <c r="I487" i="15"/>
  <c r="C487" i="15" s="1"/>
  <c r="H487" i="15"/>
  <c r="E487" i="15"/>
  <c r="M484" i="15"/>
  <c r="L484" i="15"/>
  <c r="I484" i="15"/>
  <c r="C484" i="15" s="1"/>
  <c r="H484" i="15"/>
  <c r="E484"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6" i="15"/>
  <c r="L476" i="15"/>
  <c r="I476" i="15"/>
  <c r="C476" i="15" s="1"/>
  <c r="H476" i="15"/>
  <c r="E476"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80" i="15"/>
  <c r="L480" i="15"/>
  <c r="I480" i="15"/>
  <c r="C480" i="15" s="1"/>
  <c r="H480" i="15"/>
  <c r="E480" i="15"/>
  <c r="M479" i="15"/>
  <c r="L479" i="15"/>
  <c r="I479" i="15"/>
  <c r="C479" i="15" s="1"/>
  <c r="H479" i="15"/>
  <c r="E479"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9" i="15"/>
  <c r="L489" i="15"/>
  <c r="I489" i="15"/>
  <c r="C489" i="15" s="1"/>
  <c r="H489" i="15"/>
  <c r="E489"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8" i="15"/>
  <c r="L478" i="15"/>
  <c r="I478" i="15"/>
  <c r="C478" i="15" s="1"/>
  <c r="H478" i="15"/>
  <c r="E478"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500" i="15"/>
  <c r="L500" i="15"/>
  <c r="I500" i="15"/>
  <c r="C500" i="15" s="1"/>
  <c r="H500" i="15"/>
  <c r="E500"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D33" i="11"/>
  <c r="B2" i="2"/>
  <c r="E5" i="15" l="1"/>
  <c r="D11" i="13" s="1"/>
  <c r="K6" i="39"/>
  <c r="K14" i="39"/>
  <c r="K7" i="39"/>
  <c r="K15" i="39"/>
  <c r="K23" i="39"/>
  <c r="K31" i="39"/>
  <c r="K39" i="39"/>
  <c r="K47" i="39"/>
  <c r="K55" i="39"/>
  <c r="K63" i="39"/>
  <c r="K71" i="39"/>
  <c r="K79" i="39"/>
  <c r="K87" i="39"/>
  <c r="K95" i="39"/>
  <c r="K103" i="39"/>
  <c r="K111" i="39"/>
  <c r="K119" i="39"/>
  <c r="K127" i="39"/>
  <c r="K135" i="39"/>
  <c r="K143" i="39"/>
  <c r="K151" i="39"/>
  <c r="K159" i="39"/>
  <c r="K167" i="39"/>
  <c r="K175" i="39"/>
  <c r="K183" i="39"/>
  <c r="K191" i="39"/>
  <c r="K199" i="39"/>
  <c r="K207" i="39"/>
  <c r="K215" i="39"/>
  <c r="K223" i="39"/>
  <c r="K231" i="39"/>
  <c r="K239" i="39"/>
  <c r="K247" i="39"/>
  <c r="K255" i="39"/>
  <c r="K263" i="39"/>
  <c r="K271" i="39"/>
  <c r="K279" i="39"/>
  <c r="K287" i="39"/>
  <c r="K295" i="39"/>
  <c r="K303" i="39"/>
  <c r="K311" i="39"/>
  <c r="K319" i="39"/>
  <c r="K327" i="39"/>
  <c r="K335" i="39"/>
  <c r="K343" i="39"/>
  <c r="K351" i="39"/>
  <c r="K359" i="39"/>
  <c r="K367" i="39"/>
  <c r="K375" i="39"/>
  <c r="K383" i="39"/>
  <c r="K391" i="39"/>
  <c r="K399" i="39"/>
  <c r="K407" i="39"/>
  <c r="K415" i="39"/>
  <c r="K423" i="39"/>
  <c r="K431" i="39"/>
  <c r="K439" i="39"/>
  <c r="K447" i="39"/>
  <c r="K455" i="39"/>
  <c r="K463" i="39"/>
  <c r="K471" i="39"/>
  <c r="K479" i="39"/>
  <c r="K8" i="39"/>
  <c r="K16" i="39"/>
  <c r="K24" i="39"/>
  <c r="K32" i="39"/>
  <c r="K40" i="39"/>
  <c r="K48" i="39"/>
  <c r="K56" i="39"/>
  <c r="K64" i="39"/>
  <c r="K72" i="39"/>
  <c r="K80" i="39"/>
  <c r="K88" i="39"/>
  <c r="K96" i="39"/>
  <c r="K104" i="39"/>
  <c r="K112" i="39"/>
  <c r="K120" i="39"/>
  <c r="K128" i="39"/>
  <c r="K136" i="39"/>
  <c r="K144" i="39"/>
  <c r="K152" i="39"/>
  <c r="K160" i="39"/>
  <c r="K168" i="39"/>
  <c r="K176" i="39"/>
  <c r="K184" i="39"/>
  <c r="K192" i="39"/>
  <c r="K200" i="39"/>
  <c r="K208" i="39"/>
  <c r="K216" i="39"/>
  <c r="K224" i="39"/>
  <c r="K232" i="39"/>
  <c r="K240" i="39"/>
  <c r="K248" i="39"/>
  <c r="K256" i="39"/>
  <c r="K264" i="39"/>
  <c r="K272" i="39"/>
  <c r="K280" i="39"/>
  <c r="K288" i="39"/>
  <c r="K296" i="39"/>
  <c r="K304" i="39"/>
  <c r="K312" i="39"/>
  <c r="K320" i="39"/>
  <c r="K328" i="39"/>
  <c r="K336" i="39"/>
  <c r="K344" i="39"/>
  <c r="K352" i="39"/>
  <c r="K360" i="39"/>
  <c r="K368" i="39"/>
  <c r="K376" i="39"/>
  <c r="K384" i="39"/>
  <c r="K392" i="39"/>
  <c r="K400" i="39"/>
  <c r="K408" i="39"/>
  <c r="K416" i="39"/>
  <c r="K424" i="39"/>
  <c r="K432" i="39"/>
  <c r="K440" i="39"/>
  <c r="K448" i="39"/>
  <c r="K456" i="39"/>
  <c r="K464" i="39"/>
  <c r="K472" i="39"/>
  <c r="K480" i="39"/>
  <c r="K9" i="39"/>
  <c r="K17" i="39"/>
  <c r="K25" i="39"/>
  <c r="K33" i="39"/>
  <c r="K41" i="39"/>
  <c r="K49" i="39"/>
  <c r="K57" i="39"/>
  <c r="K65" i="39"/>
  <c r="K73" i="39"/>
  <c r="K81" i="39"/>
  <c r="K89" i="39"/>
  <c r="K97" i="39"/>
  <c r="K105" i="39"/>
  <c r="K113" i="39"/>
  <c r="K10" i="39"/>
  <c r="K18" i="39"/>
  <c r="K26" i="39"/>
  <c r="K34" i="39"/>
  <c r="K42" i="39"/>
  <c r="K50" i="39"/>
  <c r="K58" i="39"/>
  <c r="K66" i="39"/>
  <c r="K74" i="39"/>
  <c r="K82" i="39"/>
  <c r="K90" i="39"/>
  <c r="K98" i="39"/>
  <c r="K106" i="39"/>
  <c r="K114" i="39"/>
  <c r="K122" i="39"/>
  <c r="K130" i="39"/>
  <c r="K138" i="39"/>
  <c r="K146" i="39"/>
  <c r="K154" i="39"/>
  <c r="K162" i="39"/>
  <c r="K170" i="39"/>
  <c r="K178" i="39"/>
  <c r="K186" i="39"/>
  <c r="K194" i="39"/>
  <c r="K202" i="39"/>
  <c r="K210" i="39"/>
  <c r="K218" i="39"/>
  <c r="K226" i="39"/>
  <c r="K234" i="39"/>
  <c r="K242" i="39"/>
  <c r="K250" i="39"/>
  <c r="K258" i="39"/>
  <c r="K266" i="39"/>
  <c r="K274" i="39"/>
  <c r="K282" i="39"/>
  <c r="K290" i="39"/>
  <c r="K298" i="39"/>
  <c r="K306" i="39"/>
  <c r="K314" i="39"/>
  <c r="K322" i="39"/>
  <c r="K330" i="39"/>
  <c r="K338" i="39"/>
  <c r="K346" i="39"/>
  <c r="K354" i="39"/>
  <c r="K362" i="39"/>
  <c r="K370" i="39"/>
  <c r="K378" i="39"/>
  <c r="K386" i="39"/>
  <c r="K394" i="39"/>
  <c r="K402" i="39"/>
  <c r="K410" i="39"/>
  <c r="K418" i="39"/>
  <c r="K426" i="39"/>
  <c r="K434" i="39"/>
  <c r="K442" i="39"/>
  <c r="K450" i="39"/>
  <c r="K458" i="39"/>
  <c r="K466" i="39"/>
  <c r="K474" i="39"/>
  <c r="K482" i="39"/>
  <c r="K490" i="39"/>
  <c r="K498" i="39"/>
  <c r="K506" i="39"/>
  <c r="K514" i="39"/>
  <c r="K522" i="39"/>
  <c r="K530" i="39"/>
  <c r="K538" i="39"/>
  <c r="K546" i="39"/>
  <c r="K554" i="39"/>
  <c r="K562" i="39"/>
  <c r="K570" i="39"/>
  <c r="K578" i="39"/>
  <c r="K586" i="39"/>
  <c r="K594" i="39"/>
  <c r="K602" i="39"/>
  <c r="K610" i="39"/>
  <c r="K618" i="39"/>
  <c r="K626" i="39"/>
  <c r="K634" i="39"/>
  <c r="K642" i="39"/>
  <c r="K650" i="39"/>
  <c r="K658" i="39"/>
  <c r="K666" i="39"/>
  <c r="K674" i="39"/>
  <c r="K3" i="39"/>
  <c r="K11" i="39"/>
  <c r="K19" i="39"/>
  <c r="K27" i="39"/>
  <c r="K35" i="39"/>
  <c r="K43" i="39"/>
  <c r="K51" i="39"/>
  <c r="K4" i="39"/>
  <c r="K12" i="39"/>
  <c r="K20" i="39"/>
  <c r="K28" i="39"/>
  <c r="K36" i="39"/>
  <c r="K44" i="39"/>
  <c r="K52" i="39"/>
  <c r="K5" i="39"/>
  <c r="K13" i="39"/>
  <c r="K21" i="39"/>
  <c r="K29" i="39"/>
  <c r="K37" i="39"/>
  <c r="K45" i="39"/>
  <c r="K53" i="39"/>
  <c r="K61" i="39"/>
  <c r="K69" i="39"/>
  <c r="K77" i="39"/>
  <c r="K85" i="39"/>
  <c r="K93" i="39"/>
  <c r="K101" i="39"/>
  <c r="K109" i="39"/>
  <c r="K117" i="39"/>
  <c r="K125" i="39"/>
  <c r="K133" i="39"/>
  <c r="K141" i="39"/>
  <c r="K149" i="39"/>
  <c r="K157" i="39"/>
  <c r="K165" i="39"/>
  <c r="K173" i="39"/>
  <c r="K181" i="39"/>
  <c r="K189" i="39"/>
  <c r="K197" i="39"/>
  <c r="K205" i="39"/>
  <c r="K213" i="39"/>
  <c r="K221" i="39"/>
  <c r="K229" i="39"/>
  <c r="K237" i="39"/>
  <c r="K245" i="39"/>
  <c r="K253" i="39"/>
  <c r="K261" i="39"/>
  <c r="K269" i="39"/>
  <c r="K277" i="39"/>
  <c r="K285" i="39"/>
  <c r="K293" i="39"/>
  <c r="K301" i="39"/>
  <c r="K309" i="39"/>
  <c r="K317" i="39"/>
  <c r="K325" i="39"/>
  <c r="K333" i="39"/>
  <c r="K341" i="39"/>
  <c r="K349" i="39"/>
  <c r="K357" i="39"/>
  <c r="K365" i="39"/>
  <c r="K373" i="39"/>
  <c r="K381" i="39"/>
  <c r="K389" i="39"/>
  <c r="K78" i="39"/>
  <c r="K100" i="39"/>
  <c r="K121" i="39"/>
  <c r="K137" i="39"/>
  <c r="K153" i="39"/>
  <c r="K169" i="39"/>
  <c r="K185" i="39"/>
  <c r="K201" i="39"/>
  <c r="K217" i="39"/>
  <c r="K233" i="39"/>
  <c r="K249" i="39"/>
  <c r="K265" i="39"/>
  <c r="K281" i="39"/>
  <c r="K297" i="39"/>
  <c r="K313" i="39"/>
  <c r="K329" i="39"/>
  <c r="K345" i="39"/>
  <c r="K361" i="39"/>
  <c r="K377" i="39"/>
  <c r="K393" i="39"/>
  <c r="K405" i="39"/>
  <c r="K419" i="39"/>
  <c r="K430" i="39"/>
  <c r="K444" i="39"/>
  <c r="K457" i="39"/>
  <c r="K469" i="39"/>
  <c r="K483" i="39"/>
  <c r="K492" i="39"/>
  <c r="K501" i="39"/>
  <c r="K510" i="39"/>
  <c r="K519" i="39"/>
  <c r="K528" i="39"/>
  <c r="K537" i="39"/>
  <c r="K547" i="39"/>
  <c r="K556" i="39"/>
  <c r="K565" i="39"/>
  <c r="K574" i="39"/>
  <c r="K583" i="39"/>
  <c r="K592" i="39"/>
  <c r="K601" i="39"/>
  <c r="K611" i="39"/>
  <c r="K620" i="39"/>
  <c r="K629" i="39"/>
  <c r="K638" i="39"/>
  <c r="K647" i="39"/>
  <c r="K656" i="39"/>
  <c r="K665" i="39"/>
  <c r="K675" i="39"/>
  <c r="K683" i="39"/>
  <c r="K691" i="39"/>
  <c r="K699" i="39"/>
  <c r="K707" i="39"/>
  <c r="K715" i="39"/>
  <c r="K723" i="39"/>
  <c r="K731" i="39"/>
  <c r="K739" i="39"/>
  <c r="K747" i="39"/>
  <c r="K755" i="39"/>
  <c r="K763" i="39"/>
  <c r="K771" i="39"/>
  <c r="K779" i="39"/>
  <c r="K787" i="39"/>
  <c r="K795" i="39"/>
  <c r="K803" i="39"/>
  <c r="K811" i="39"/>
  <c r="K819" i="39"/>
  <c r="K827" i="39"/>
  <c r="K835" i="39"/>
  <c r="K843" i="39"/>
  <c r="K851" i="39"/>
  <c r="K859" i="39"/>
  <c r="K867" i="39"/>
  <c r="K875" i="39"/>
  <c r="K883" i="39"/>
  <c r="K891" i="39"/>
  <c r="K899" i="39"/>
  <c r="K907" i="39"/>
  <c r="K915" i="39"/>
  <c r="K923" i="39"/>
  <c r="K931" i="39"/>
  <c r="K939" i="39"/>
  <c r="K947" i="39"/>
  <c r="K955" i="39"/>
  <c r="K963" i="39"/>
  <c r="K971" i="39"/>
  <c r="K83" i="39"/>
  <c r="K102" i="39"/>
  <c r="K123" i="39"/>
  <c r="K139" i="39"/>
  <c r="K155" i="39"/>
  <c r="K171" i="39"/>
  <c r="K187" i="39"/>
  <c r="K203" i="39"/>
  <c r="K219" i="39"/>
  <c r="K235" i="39"/>
  <c r="K251" i="39"/>
  <c r="K267" i="39"/>
  <c r="K283" i="39"/>
  <c r="K299" i="39"/>
  <c r="K315" i="39"/>
  <c r="K331" i="39"/>
  <c r="K347" i="39"/>
  <c r="K363" i="39"/>
  <c r="K379" i="39"/>
  <c r="K395" i="39"/>
  <c r="K406" i="39"/>
  <c r="K420" i="39"/>
  <c r="K433" i="39"/>
  <c r="K445" i="39"/>
  <c r="K459" i="39"/>
  <c r="K470" i="39"/>
  <c r="K484" i="39"/>
  <c r="K493" i="39"/>
  <c r="K502" i="39"/>
  <c r="K511" i="39"/>
  <c r="K520" i="39"/>
  <c r="K529" i="39"/>
  <c r="K539" i="39"/>
  <c r="K548" i="39"/>
  <c r="K557" i="39"/>
  <c r="K566" i="39"/>
  <c r="K575" i="39"/>
  <c r="K584" i="39"/>
  <c r="K593" i="39"/>
  <c r="K603" i="39"/>
  <c r="K612" i="39"/>
  <c r="K621" i="39"/>
  <c r="K630" i="39"/>
  <c r="K639" i="39"/>
  <c r="K648" i="39"/>
  <c r="K657" i="39"/>
  <c r="K667" i="39"/>
  <c r="K676" i="39"/>
  <c r="K684" i="39"/>
  <c r="K692" i="39"/>
  <c r="K700" i="39"/>
  <c r="K708" i="39"/>
  <c r="K716" i="39"/>
  <c r="K724" i="39"/>
  <c r="K732" i="39"/>
  <c r="K740" i="39"/>
  <c r="K748" i="39"/>
  <c r="K756" i="39"/>
  <c r="K764" i="39"/>
  <c r="K772" i="39"/>
  <c r="K780" i="39"/>
  <c r="K788" i="39"/>
  <c r="K796" i="39"/>
  <c r="K804" i="39"/>
  <c r="K812" i="39"/>
  <c r="K820" i="39"/>
  <c r="K828" i="39"/>
  <c r="K62" i="39"/>
  <c r="K84" i="39"/>
  <c r="K107" i="39"/>
  <c r="K124" i="39"/>
  <c r="K140" i="39"/>
  <c r="K156" i="39"/>
  <c r="K172" i="39"/>
  <c r="K188" i="39"/>
  <c r="K204" i="39"/>
  <c r="K220" i="39"/>
  <c r="K236" i="39"/>
  <c r="K252" i="39"/>
  <c r="K268" i="39"/>
  <c r="K284" i="39"/>
  <c r="K300" i="39"/>
  <c r="K316" i="39"/>
  <c r="K332" i="39"/>
  <c r="K348" i="39"/>
  <c r="K364" i="39"/>
  <c r="K380" i="39"/>
  <c r="K396" i="39"/>
  <c r="K409" i="39"/>
  <c r="K421" i="39"/>
  <c r="K435" i="39"/>
  <c r="K446" i="39"/>
  <c r="K460" i="39"/>
  <c r="K473" i="39"/>
  <c r="K485" i="39"/>
  <c r="K494" i="39"/>
  <c r="K503" i="39"/>
  <c r="K512" i="39"/>
  <c r="K521" i="39"/>
  <c r="K531" i="39"/>
  <c r="K540" i="39"/>
  <c r="K549" i="39"/>
  <c r="K558" i="39"/>
  <c r="K567" i="39"/>
  <c r="K576" i="39"/>
  <c r="K585" i="39"/>
  <c r="K595" i="39"/>
  <c r="K604" i="39"/>
  <c r="K613" i="39"/>
  <c r="K622" i="39"/>
  <c r="K631" i="39"/>
  <c r="K640" i="39"/>
  <c r="K649" i="39"/>
  <c r="K659" i="39"/>
  <c r="K668" i="39"/>
  <c r="K677" i="39"/>
  <c r="K685" i="39"/>
  <c r="K693" i="39"/>
  <c r="K701" i="39"/>
  <c r="K709" i="39"/>
  <c r="K717" i="39"/>
  <c r="K725" i="39"/>
  <c r="K733" i="39"/>
  <c r="K741" i="39"/>
  <c r="K749" i="39"/>
  <c r="K757" i="39"/>
  <c r="K765" i="39"/>
  <c r="K773" i="39"/>
  <c r="K781" i="39"/>
  <c r="K789" i="39"/>
  <c r="K797" i="39"/>
  <c r="K805" i="39"/>
  <c r="K813" i="39"/>
  <c r="K821" i="39"/>
  <c r="K829" i="39"/>
  <c r="K837" i="39"/>
  <c r="K845" i="39"/>
  <c r="K853" i="39"/>
  <c r="K861" i="39"/>
  <c r="K869" i="39"/>
  <c r="K877" i="39"/>
  <c r="K885" i="39"/>
  <c r="K22" i="39"/>
  <c r="K67" i="39"/>
  <c r="K86" i="39"/>
  <c r="K108" i="39"/>
  <c r="K126" i="39"/>
  <c r="K142" i="39"/>
  <c r="K158" i="39"/>
  <c r="K174" i="39"/>
  <c r="K190" i="39"/>
  <c r="K206" i="39"/>
  <c r="K222" i="39"/>
  <c r="K238" i="39"/>
  <c r="K254" i="39"/>
  <c r="K270" i="39"/>
  <c r="K286" i="39"/>
  <c r="K302" i="39"/>
  <c r="K318" i="39"/>
  <c r="K334" i="39"/>
  <c r="K350" i="39"/>
  <c r="K366" i="39"/>
  <c r="K382" i="39"/>
  <c r="K397" i="39"/>
  <c r="K411" i="39"/>
  <c r="K422" i="39"/>
  <c r="K436" i="39"/>
  <c r="K449" i="39"/>
  <c r="K461" i="39"/>
  <c r="K475" i="39"/>
  <c r="K486" i="39"/>
  <c r="K495" i="39"/>
  <c r="K504" i="39"/>
  <c r="K513" i="39"/>
  <c r="K523" i="39"/>
  <c r="K532" i="39"/>
  <c r="K541" i="39"/>
  <c r="K550" i="39"/>
  <c r="K559" i="39"/>
  <c r="K568" i="39"/>
  <c r="K577" i="39"/>
  <c r="K587" i="39"/>
  <c r="K596" i="39"/>
  <c r="K605" i="39"/>
  <c r="K614" i="39"/>
  <c r="K623" i="39"/>
  <c r="K632" i="39"/>
  <c r="K641" i="39"/>
  <c r="K651" i="39"/>
  <c r="K660" i="39"/>
  <c r="K669" i="39"/>
  <c r="K678" i="39"/>
  <c r="K686" i="39"/>
  <c r="K694" i="39"/>
  <c r="K702" i="39"/>
  <c r="K710" i="39"/>
  <c r="K718" i="39"/>
  <c r="K726" i="39"/>
  <c r="K734" i="39"/>
  <c r="K742" i="39"/>
  <c r="K750" i="39"/>
  <c r="K758" i="39"/>
  <c r="K766" i="39"/>
  <c r="K774" i="39"/>
  <c r="K782" i="39"/>
  <c r="K790" i="39"/>
  <c r="K798" i="39"/>
  <c r="K806" i="39"/>
  <c r="K814" i="39"/>
  <c r="K822" i="39"/>
  <c r="K830" i="39"/>
  <c r="K838" i="39"/>
  <c r="K846" i="39"/>
  <c r="K854" i="39"/>
  <c r="K30" i="39"/>
  <c r="K68" i="39"/>
  <c r="K91" i="39"/>
  <c r="K110" i="39"/>
  <c r="K129" i="39"/>
  <c r="K145" i="39"/>
  <c r="K161" i="39"/>
  <c r="K177" i="39"/>
  <c r="K193" i="39"/>
  <c r="K209" i="39"/>
  <c r="K225" i="39"/>
  <c r="K241" i="39"/>
  <c r="K257" i="39"/>
  <c r="K273" i="39"/>
  <c r="K289" i="39"/>
  <c r="K305" i="39"/>
  <c r="K321" i="39"/>
  <c r="K337" i="39"/>
  <c r="K353" i="39"/>
  <c r="K369" i="39"/>
  <c r="K385" i="39"/>
  <c r="K398" i="39"/>
  <c r="K412" i="39"/>
  <c r="K425" i="39"/>
  <c r="K437" i="39"/>
  <c r="K451" i="39"/>
  <c r="K462" i="39"/>
  <c r="K476" i="39"/>
  <c r="K496" i="39"/>
  <c r="K505" i="39"/>
  <c r="K515" i="39"/>
  <c r="K524" i="39"/>
  <c r="K533" i="39"/>
  <c r="K542" i="39"/>
  <c r="K551" i="39"/>
  <c r="K560" i="39"/>
  <c r="K569" i="39"/>
  <c r="K579" i="39"/>
  <c r="K588" i="39"/>
  <c r="K597" i="39"/>
  <c r="K606" i="39"/>
  <c r="K615" i="39"/>
  <c r="K624" i="39"/>
  <c r="K633" i="39"/>
  <c r="K643" i="39"/>
  <c r="K652" i="39"/>
  <c r="K661" i="39"/>
  <c r="K670" i="39"/>
  <c r="K679" i="39"/>
  <c r="K687" i="39"/>
  <c r="K695" i="39"/>
  <c r="K703" i="39"/>
  <c r="K711" i="39"/>
  <c r="K719" i="39"/>
  <c r="K727" i="39"/>
  <c r="K735" i="39"/>
  <c r="K743" i="39"/>
  <c r="K751" i="39"/>
  <c r="K759" i="39"/>
  <c r="K767" i="39"/>
  <c r="K775" i="39"/>
  <c r="K783" i="39"/>
  <c r="K791" i="39"/>
  <c r="K799" i="39"/>
  <c r="K807" i="39"/>
  <c r="K815" i="39"/>
  <c r="K823" i="39"/>
  <c r="K831" i="39"/>
  <c r="K839" i="39"/>
  <c r="K847" i="39"/>
  <c r="K855" i="39"/>
  <c r="K863" i="39"/>
  <c r="K871" i="39"/>
  <c r="K879" i="39"/>
  <c r="K887" i="39"/>
  <c r="K895" i="39"/>
  <c r="K903" i="39"/>
  <c r="K911" i="39"/>
  <c r="K919" i="39"/>
  <c r="K927" i="39"/>
  <c r="K38" i="39"/>
  <c r="K70" i="39"/>
  <c r="K92" i="39"/>
  <c r="K115" i="39"/>
  <c r="K131" i="39"/>
  <c r="K147" i="39"/>
  <c r="K163" i="39"/>
  <c r="K179" i="39"/>
  <c r="K54" i="39"/>
  <c r="K76" i="39"/>
  <c r="K99" i="39"/>
  <c r="K118" i="39"/>
  <c r="K134" i="39"/>
  <c r="K150" i="39"/>
  <c r="K166" i="39"/>
  <c r="K182" i="39"/>
  <c r="K198" i="39"/>
  <c r="K214" i="39"/>
  <c r="K230" i="39"/>
  <c r="K246" i="39"/>
  <c r="K262" i="39"/>
  <c r="K278" i="39"/>
  <c r="K294" i="39"/>
  <c r="K310" i="39"/>
  <c r="K326" i="39"/>
  <c r="K342" i="39"/>
  <c r="K358" i="39"/>
  <c r="K374" i="39"/>
  <c r="K390" i="39"/>
  <c r="K404" i="39"/>
  <c r="K417" i="39"/>
  <c r="K429" i="39"/>
  <c r="K443" i="39"/>
  <c r="K454" i="39"/>
  <c r="K468" i="39"/>
  <c r="K481" i="39"/>
  <c r="K491" i="39"/>
  <c r="K500" i="39"/>
  <c r="K509" i="39"/>
  <c r="K518" i="39"/>
  <c r="K527" i="39"/>
  <c r="K536" i="39"/>
  <c r="K545" i="39"/>
  <c r="K555" i="39"/>
  <c r="K564" i="39"/>
  <c r="K573" i="39"/>
  <c r="K582" i="39"/>
  <c r="K591" i="39"/>
  <c r="K600" i="39"/>
  <c r="K609" i="39"/>
  <c r="K619" i="39"/>
  <c r="K628" i="39"/>
  <c r="K637" i="39"/>
  <c r="K646" i="39"/>
  <c r="K655" i="39"/>
  <c r="K664" i="39"/>
  <c r="K673" i="39"/>
  <c r="K682" i="39"/>
  <c r="K690" i="39"/>
  <c r="K698" i="39"/>
  <c r="K706" i="39"/>
  <c r="K714" i="39"/>
  <c r="K722" i="39"/>
  <c r="K730" i="39"/>
  <c r="K738" i="39"/>
  <c r="K746" i="39"/>
  <c r="K754" i="39"/>
  <c r="K762" i="39"/>
  <c r="K770" i="39"/>
  <c r="K778" i="39"/>
  <c r="K786" i="39"/>
  <c r="K794" i="39"/>
  <c r="K802" i="39"/>
  <c r="K810" i="39"/>
  <c r="K818" i="39"/>
  <c r="K826" i="39"/>
  <c r="K834" i="39"/>
  <c r="K842" i="39"/>
  <c r="K850" i="39"/>
  <c r="K858" i="39"/>
  <c r="K866" i="39"/>
  <c r="K874" i="39"/>
  <c r="K882" i="39"/>
  <c r="K890" i="39"/>
  <c r="K898" i="39"/>
  <c r="K906" i="39"/>
  <c r="K914" i="39"/>
  <c r="K922" i="39"/>
  <c r="K930" i="39"/>
  <c r="K938" i="39"/>
  <c r="K946" i="39"/>
  <c r="K954" i="39"/>
  <c r="K962" i="39"/>
  <c r="K116" i="39"/>
  <c r="K212" i="39"/>
  <c r="K276" i="39"/>
  <c r="K340" i="39"/>
  <c r="K403" i="39"/>
  <c r="K453" i="39"/>
  <c r="K497" i="39"/>
  <c r="K534" i="39"/>
  <c r="K571" i="39"/>
  <c r="K607" i="39"/>
  <c r="K644" i="39"/>
  <c r="K680" i="39"/>
  <c r="K712" i="39"/>
  <c r="K744" i="39"/>
  <c r="K776" i="39"/>
  <c r="K808" i="39"/>
  <c r="K836" i="39"/>
  <c r="K857" i="39"/>
  <c r="K873" i="39"/>
  <c r="K889" i="39"/>
  <c r="K902" i="39"/>
  <c r="K916" i="39"/>
  <c r="K928" i="39"/>
  <c r="K950" i="39"/>
  <c r="K960" i="39"/>
  <c r="K970" i="39"/>
  <c r="K979" i="39"/>
  <c r="K987" i="39"/>
  <c r="K995" i="39"/>
  <c r="K1003" i="39"/>
  <c r="K1011" i="39"/>
  <c r="K1019" i="39"/>
  <c r="K1027" i="39"/>
  <c r="K1035" i="39"/>
  <c r="K1043" i="39"/>
  <c r="K1051" i="39"/>
  <c r="K1059" i="39"/>
  <c r="K1067" i="39"/>
  <c r="K1075" i="39"/>
  <c r="K1083" i="39"/>
  <c r="K1091" i="39"/>
  <c r="K1099" i="39"/>
  <c r="K1107" i="39"/>
  <c r="K1115" i="39"/>
  <c r="K1123" i="39"/>
  <c r="K1131" i="39"/>
  <c r="K1139" i="39"/>
  <c r="K1147" i="39"/>
  <c r="K1155" i="39"/>
  <c r="K1163" i="39"/>
  <c r="K1171" i="39"/>
  <c r="K1179" i="39"/>
  <c r="K1187" i="39"/>
  <c r="K1195" i="39"/>
  <c r="K1203" i="39"/>
  <c r="K1211" i="39"/>
  <c r="K1219" i="39"/>
  <c r="K1227" i="39"/>
  <c r="K1235" i="39"/>
  <c r="K1243" i="39"/>
  <c r="K1251" i="39"/>
  <c r="K1259" i="39"/>
  <c r="K1267" i="39"/>
  <c r="K1275" i="39"/>
  <c r="K1283" i="39"/>
  <c r="K1291" i="39"/>
  <c r="K1299" i="39"/>
  <c r="K1307" i="39"/>
  <c r="K1315" i="39"/>
  <c r="K1323" i="39"/>
  <c r="K1331" i="39"/>
  <c r="K1339" i="39"/>
  <c r="K1347" i="39"/>
  <c r="K1355" i="39"/>
  <c r="K1363" i="39"/>
  <c r="K1371" i="39"/>
  <c r="K1379" i="39"/>
  <c r="K1387" i="39"/>
  <c r="K1395" i="39"/>
  <c r="K1403" i="39"/>
  <c r="K1411" i="39"/>
  <c r="K1419" i="39"/>
  <c r="K1427" i="39"/>
  <c r="K1435" i="39"/>
  <c r="K1443" i="39"/>
  <c r="K132" i="39"/>
  <c r="K227" i="39"/>
  <c r="K291" i="39"/>
  <c r="K355" i="39"/>
  <c r="K413" i="39"/>
  <c r="K465" i="39"/>
  <c r="K499" i="39"/>
  <c r="K535" i="39"/>
  <c r="K572" i="39"/>
  <c r="K608" i="39"/>
  <c r="K645" i="39"/>
  <c r="K681" i="39"/>
  <c r="K713" i="39"/>
  <c r="K745" i="39"/>
  <c r="K777" i="39"/>
  <c r="K809" i="39"/>
  <c r="K840" i="39"/>
  <c r="K860" i="39"/>
  <c r="K876" i="39"/>
  <c r="K892" i="39"/>
  <c r="K904" i="39"/>
  <c r="K917" i="39"/>
  <c r="K929" i="39"/>
  <c r="K951" i="39"/>
  <c r="K961" i="39"/>
  <c r="K972" i="39"/>
  <c r="K980" i="39"/>
  <c r="K988" i="39"/>
  <c r="K996" i="39"/>
  <c r="K1004" i="39"/>
  <c r="K1012" i="39"/>
  <c r="K1020" i="39"/>
  <c r="K1028" i="39"/>
  <c r="K1036" i="39"/>
  <c r="K1044" i="39"/>
  <c r="K1052" i="39"/>
  <c r="K1060" i="39"/>
  <c r="K1068" i="39"/>
  <c r="K1076" i="39"/>
  <c r="K1084" i="39"/>
  <c r="K1092" i="39"/>
  <c r="K1100" i="39"/>
  <c r="K1108" i="39"/>
  <c r="K1116" i="39"/>
  <c r="K1124" i="39"/>
  <c r="K1132" i="39"/>
  <c r="K1140" i="39"/>
  <c r="K1148" i="39"/>
  <c r="K1156" i="39"/>
  <c r="K1164" i="39"/>
  <c r="K1172" i="39"/>
  <c r="K1180" i="39"/>
  <c r="K1188" i="39"/>
  <c r="K1196" i="39"/>
  <c r="K1204" i="39"/>
  <c r="K1212" i="39"/>
  <c r="K1220" i="39"/>
  <c r="K1228" i="39"/>
  <c r="K1236" i="39"/>
  <c r="K1244" i="39"/>
  <c r="K1252" i="39"/>
  <c r="K1260" i="39"/>
  <c r="K1268" i="39"/>
  <c r="K1276" i="39"/>
  <c r="K1284" i="39"/>
  <c r="K1292" i="39"/>
  <c r="K1300" i="39"/>
  <c r="K1308" i="39"/>
  <c r="K1316" i="39"/>
  <c r="K1324" i="39"/>
  <c r="K1332" i="39"/>
  <c r="K1340" i="39"/>
  <c r="K1348" i="39"/>
  <c r="K1356" i="39"/>
  <c r="K1364" i="39"/>
  <c r="K1372" i="39"/>
  <c r="K1380" i="39"/>
  <c r="K1388" i="39"/>
  <c r="K1396" i="39"/>
  <c r="K1404" i="39"/>
  <c r="K1412" i="39"/>
  <c r="K1420" i="39"/>
  <c r="K1428" i="39"/>
  <c r="K1436" i="39"/>
  <c r="K1444" i="39"/>
  <c r="K148" i="39"/>
  <c r="K228" i="39"/>
  <c r="K292" i="39"/>
  <c r="K356" i="39"/>
  <c r="K414" i="39"/>
  <c r="K467" i="39"/>
  <c r="K507" i="39"/>
  <c r="K543" i="39"/>
  <c r="K580" i="39"/>
  <c r="K616" i="39"/>
  <c r="K653" i="39"/>
  <c r="K688" i="39"/>
  <c r="K720" i="39"/>
  <c r="K752" i="39"/>
  <c r="K784" i="39"/>
  <c r="K816" i="39"/>
  <c r="K841" i="39"/>
  <c r="K862" i="39"/>
  <c r="K878" i="39"/>
  <c r="K893" i="39"/>
  <c r="K905" i="39"/>
  <c r="K918" i="39"/>
  <c r="K932" i="39"/>
  <c r="K952" i="39"/>
  <c r="K964" i="39"/>
  <c r="K973" i="39"/>
  <c r="K981" i="39"/>
  <c r="K989" i="39"/>
  <c r="K997" i="39"/>
  <c r="K1005" i="39"/>
  <c r="K1013" i="39"/>
  <c r="K1021" i="39"/>
  <c r="K1029" i="39"/>
  <c r="K1037" i="39"/>
  <c r="K1045" i="39"/>
  <c r="K1053" i="39"/>
  <c r="K1061" i="39"/>
  <c r="K1069" i="39"/>
  <c r="K1077" i="39"/>
  <c r="K1085" i="39"/>
  <c r="K1093" i="39"/>
  <c r="K1101" i="39"/>
  <c r="K1109" i="39"/>
  <c r="K1117" i="39"/>
  <c r="K1125" i="39"/>
  <c r="K1133" i="39"/>
  <c r="K1141" i="39"/>
  <c r="K1149" i="39"/>
  <c r="K1157" i="39"/>
  <c r="K1165" i="39"/>
  <c r="K1173" i="39"/>
  <c r="K1181" i="39"/>
  <c r="K1189" i="39"/>
  <c r="K1197" i="39"/>
  <c r="K1205" i="39"/>
  <c r="K1213" i="39"/>
  <c r="K1221" i="39"/>
  <c r="K1229" i="39"/>
  <c r="K1237" i="39"/>
  <c r="K1245" i="39"/>
  <c r="K1253" i="39"/>
  <c r="K1261" i="39"/>
  <c r="K1269" i="39"/>
  <c r="K1277" i="39"/>
  <c r="K1285" i="39"/>
  <c r="K1293" i="39"/>
  <c r="K1301" i="39"/>
  <c r="K1309" i="39"/>
  <c r="K1317" i="39"/>
  <c r="K1325" i="39"/>
  <c r="K1333" i="39"/>
  <c r="K1341" i="39"/>
  <c r="K1349" i="39"/>
  <c r="K1357" i="39"/>
  <c r="K1365" i="39"/>
  <c r="K1373" i="39"/>
  <c r="K1381" i="39"/>
  <c r="K1389" i="39"/>
  <c r="K1397" i="39"/>
  <c r="K1405" i="39"/>
  <c r="K1413" i="39"/>
  <c r="K1421" i="39"/>
  <c r="K1429" i="39"/>
  <c r="K46" i="39"/>
  <c r="K164" i="39"/>
  <c r="K243" i="39"/>
  <c r="K307" i="39"/>
  <c r="K371" i="39"/>
  <c r="K427" i="39"/>
  <c r="K477" i="39"/>
  <c r="K508" i="39"/>
  <c r="K544" i="39"/>
  <c r="K581" i="39"/>
  <c r="K617" i="39"/>
  <c r="K654" i="39"/>
  <c r="K689" i="39"/>
  <c r="K721" i="39"/>
  <c r="K753" i="39"/>
  <c r="K785" i="39"/>
  <c r="K817" i="39"/>
  <c r="K844" i="39"/>
  <c r="K864" i="39"/>
  <c r="K880" i="39"/>
  <c r="K894" i="39"/>
  <c r="K908" i="39"/>
  <c r="K920" i="39"/>
  <c r="K933" i="39"/>
  <c r="K943" i="39"/>
  <c r="K953" i="39"/>
  <c r="K965" i="39"/>
  <c r="K974" i="39"/>
  <c r="K982" i="39"/>
  <c r="K990" i="39"/>
  <c r="K998" i="39"/>
  <c r="K1006" i="39"/>
  <c r="K1014" i="39"/>
  <c r="K1022" i="39"/>
  <c r="K1030" i="39"/>
  <c r="K1038" i="39"/>
  <c r="K1046" i="39"/>
  <c r="K1054" i="39"/>
  <c r="K1062" i="39"/>
  <c r="K1070" i="39"/>
  <c r="K1078" i="39"/>
  <c r="K1086" i="39"/>
  <c r="K1094" i="39"/>
  <c r="K1102" i="39"/>
  <c r="K1110" i="39"/>
  <c r="K1118" i="39"/>
  <c r="K1126" i="39"/>
  <c r="K1134" i="39"/>
  <c r="K1142" i="39"/>
  <c r="K1150" i="39"/>
  <c r="K1158" i="39"/>
  <c r="K1166" i="39"/>
  <c r="K1174" i="39"/>
  <c r="K1182" i="39"/>
  <c r="K1190" i="39"/>
  <c r="K1198" i="39"/>
  <c r="K1206" i="39"/>
  <c r="K1214" i="39"/>
  <c r="K1222" i="39"/>
  <c r="K1230" i="39"/>
  <c r="K1238" i="39"/>
  <c r="K1246" i="39"/>
  <c r="K1254" i="39"/>
  <c r="K1262" i="39"/>
  <c r="K1270" i="39"/>
  <c r="K1278" i="39"/>
  <c r="K1286" i="39"/>
  <c r="K1294" i="39"/>
  <c r="K1302" i="39"/>
  <c r="K1310" i="39"/>
  <c r="K1318" i="39"/>
  <c r="K1326" i="39"/>
  <c r="K1334" i="39"/>
  <c r="K1342" i="39"/>
  <c r="K1350" i="39"/>
  <c r="K1358" i="39"/>
  <c r="K1366" i="39"/>
  <c r="K1374" i="39"/>
  <c r="K1382" i="39"/>
  <c r="K1390" i="39"/>
  <c r="K1398" i="39"/>
  <c r="K1406" i="39"/>
  <c r="K1414" i="39"/>
  <c r="K1422" i="39"/>
  <c r="K1430" i="39"/>
  <c r="K180" i="39"/>
  <c r="K244" i="39"/>
  <c r="K308" i="39"/>
  <c r="K372" i="39"/>
  <c r="K428" i="39"/>
  <c r="K478" i="39"/>
  <c r="K516" i="39"/>
  <c r="K552" i="39"/>
  <c r="K589" i="39"/>
  <c r="K625" i="39"/>
  <c r="K662" i="39"/>
  <c r="K696" i="39"/>
  <c r="K728" i="39"/>
  <c r="K760" i="39"/>
  <c r="K792" i="39"/>
  <c r="K824" i="39"/>
  <c r="K848" i="39"/>
  <c r="K865" i="39"/>
  <c r="K881" i="39"/>
  <c r="K896" i="39"/>
  <c r="K909" i="39"/>
  <c r="K921" i="39"/>
  <c r="K934" i="39"/>
  <c r="K944" i="39"/>
  <c r="K956" i="39"/>
  <c r="K966" i="39"/>
  <c r="K975" i="39"/>
  <c r="K983" i="39"/>
  <c r="K991" i="39"/>
  <c r="K999" i="39"/>
  <c r="K1007" i="39"/>
  <c r="K1015" i="39"/>
  <c r="K1023" i="39"/>
  <c r="K1031" i="39"/>
  <c r="K1039" i="39"/>
  <c r="K1047" i="39"/>
  <c r="K1055" i="39"/>
  <c r="K1063" i="39"/>
  <c r="K1071" i="39"/>
  <c r="K1079" i="39"/>
  <c r="K1087" i="39"/>
  <c r="K1095" i="39"/>
  <c r="K1103" i="39"/>
  <c r="K1111" i="39"/>
  <c r="K1119" i="39"/>
  <c r="K1127" i="39"/>
  <c r="K1135" i="39"/>
  <c r="K1143" i="39"/>
  <c r="K1151" i="39"/>
  <c r="K1159" i="39"/>
  <c r="K1167" i="39"/>
  <c r="K1175" i="39"/>
  <c r="K1183" i="39"/>
  <c r="K1191" i="39"/>
  <c r="K1199" i="39"/>
  <c r="K1207" i="39"/>
  <c r="K1215" i="39"/>
  <c r="K1223" i="39"/>
  <c r="K1231" i="39"/>
  <c r="K1239" i="39"/>
  <c r="K1247" i="39"/>
  <c r="K1255" i="39"/>
  <c r="K1263" i="39"/>
  <c r="K1271" i="39"/>
  <c r="K1279" i="39"/>
  <c r="K1287" i="39"/>
  <c r="K1295" i="39"/>
  <c r="K1303" i="39"/>
  <c r="K1311" i="39"/>
  <c r="K1319" i="39"/>
  <c r="K1327" i="39"/>
  <c r="K1335" i="39"/>
  <c r="K1343" i="39"/>
  <c r="K1351" i="39"/>
  <c r="K1359" i="39"/>
  <c r="K1367" i="39"/>
  <c r="K1375" i="39"/>
  <c r="K1391" i="39"/>
  <c r="K1399" i="39"/>
  <c r="K1407" i="39"/>
  <c r="K1415" i="39"/>
  <c r="K195" i="39"/>
  <c r="K259" i="39"/>
  <c r="K323" i="39"/>
  <c r="K387" i="39"/>
  <c r="K438" i="39"/>
  <c r="K517" i="39"/>
  <c r="K553" i="39"/>
  <c r="K590" i="39"/>
  <c r="K627" i="39"/>
  <c r="K663" i="39"/>
  <c r="K697" i="39"/>
  <c r="K729" i="39"/>
  <c r="K761" i="39"/>
  <c r="K793" i="39"/>
  <c r="K825" i="39"/>
  <c r="K849" i="39"/>
  <c r="K868" i="39"/>
  <c r="K884" i="39"/>
  <c r="K897" i="39"/>
  <c r="K910" i="39"/>
  <c r="K924" i="39"/>
  <c r="K935" i="39"/>
  <c r="K945" i="39"/>
  <c r="K957" i="39"/>
  <c r="K967" i="39"/>
  <c r="K976" i="39"/>
  <c r="K984" i="39"/>
  <c r="K992" i="39"/>
  <c r="K1000" i="39"/>
  <c r="K1008" i="39"/>
  <c r="K1016" i="39"/>
  <c r="K1024" i="39"/>
  <c r="K1032" i="39"/>
  <c r="K1040" i="39"/>
  <c r="K1048" i="39"/>
  <c r="K1056" i="39"/>
  <c r="K1064" i="39"/>
  <c r="K1072" i="39"/>
  <c r="K1080" i="39"/>
  <c r="K1088" i="39"/>
  <c r="K1096" i="39"/>
  <c r="K1104" i="39"/>
  <c r="K1112" i="39"/>
  <c r="K1120" i="39"/>
  <c r="K1128" i="39"/>
  <c r="K1136" i="39"/>
  <c r="K1144" i="39"/>
  <c r="K1152" i="39"/>
  <c r="K1160" i="39"/>
  <c r="K1168" i="39"/>
  <c r="K1176" i="39"/>
  <c r="K1184" i="39"/>
  <c r="K1192" i="39"/>
  <c r="K1200" i="39"/>
  <c r="K1208" i="39"/>
  <c r="K1216" i="39"/>
  <c r="K1224" i="39"/>
  <c r="K1232" i="39"/>
  <c r="K1240" i="39"/>
  <c r="K1248" i="39"/>
  <c r="K1256" i="39"/>
  <c r="K1264" i="39"/>
  <c r="K1272" i="39"/>
  <c r="K75" i="39"/>
  <c r="K196" i="39"/>
  <c r="K260" i="39"/>
  <c r="K324" i="39"/>
  <c r="K388" i="39"/>
  <c r="K441" i="39"/>
  <c r="K525" i="39"/>
  <c r="K561" i="39"/>
  <c r="K598" i="39"/>
  <c r="K635" i="39"/>
  <c r="K671" i="39"/>
  <c r="K704" i="39"/>
  <c r="K736" i="39"/>
  <c r="K768" i="39"/>
  <c r="K800" i="39"/>
  <c r="K832" i="39"/>
  <c r="K852" i="39"/>
  <c r="K870" i="39"/>
  <c r="K886" i="39"/>
  <c r="K900" i="39"/>
  <c r="K912" i="39"/>
  <c r="K925" i="39"/>
  <c r="K936" i="39"/>
  <c r="K948" i="39"/>
  <c r="K958" i="39"/>
  <c r="K968" i="39"/>
  <c r="K977" i="39"/>
  <c r="K985" i="39"/>
  <c r="K993" i="39"/>
  <c r="K1001" i="39"/>
  <c r="K1009" i="39"/>
  <c r="K1017" i="39"/>
  <c r="K1025" i="39"/>
  <c r="K1033" i="39"/>
  <c r="K1041" i="39"/>
  <c r="K1049" i="39"/>
  <c r="K1057" i="39"/>
  <c r="K1065" i="39"/>
  <c r="K1073" i="39"/>
  <c r="K1081" i="39"/>
  <c r="K1089" i="39"/>
  <c r="K1097" i="39"/>
  <c r="K1105" i="39"/>
  <c r="K1113" i="39"/>
  <c r="K1121" i="39"/>
  <c r="K1129" i="39"/>
  <c r="K1137" i="39"/>
  <c r="K1145" i="39"/>
  <c r="K1153" i="39"/>
  <c r="K1161" i="39"/>
  <c r="K1169" i="39"/>
  <c r="K1177" i="39"/>
  <c r="K1185" i="39"/>
  <c r="K1193" i="39"/>
  <c r="K1201" i="39"/>
  <c r="K1209" i="39"/>
  <c r="K1217" i="39"/>
  <c r="K1225" i="39"/>
  <c r="K339" i="39"/>
  <c r="K599" i="39"/>
  <c r="K856" i="39"/>
  <c r="K1002" i="39"/>
  <c r="K1066" i="39"/>
  <c r="K1130" i="39"/>
  <c r="K1194" i="39"/>
  <c r="K1242" i="39"/>
  <c r="K1274" i="39"/>
  <c r="K1297" i="39"/>
  <c r="K1320" i="39"/>
  <c r="K1338" i="39"/>
  <c r="K1361" i="39"/>
  <c r="K1401" i="39"/>
  <c r="K1423" i="39"/>
  <c r="K1437" i="39"/>
  <c r="K1447" i="39"/>
  <c r="K1455" i="39"/>
  <c r="K1463" i="39"/>
  <c r="K1471" i="39"/>
  <c r="K1479" i="39"/>
  <c r="K1487" i="39"/>
  <c r="K1495" i="39"/>
  <c r="K1503" i="39"/>
  <c r="K1511" i="39"/>
  <c r="K1519" i="39"/>
  <c r="K1527" i="39"/>
  <c r="K1535" i="39"/>
  <c r="K1543" i="39"/>
  <c r="K1551" i="39"/>
  <c r="K1559" i="39"/>
  <c r="K1567" i="39"/>
  <c r="K1575" i="39"/>
  <c r="K1583" i="39"/>
  <c r="K1591" i="39"/>
  <c r="K1599" i="39"/>
  <c r="K1607" i="39"/>
  <c r="K1615" i="39"/>
  <c r="K1623" i="39"/>
  <c r="K1631" i="39"/>
  <c r="K1639" i="39"/>
  <c r="K1647" i="39"/>
  <c r="K1655" i="39"/>
  <c r="K1663" i="39"/>
  <c r="K1671" i="39"/>
  <c r="K1679" i="39"/>
  <c r="K1687" i="39"/>
  <c r="K1695" i="39"/>
  <c r="K401" i="39"/>
  <c r="K636" i="39"/>
  <c r="K872" i="39"/>
  <c r="K1010" i="39"/>
  <c r="K1074" i="39"/>
  <c r="K1138" i="39"/>
  <c r="K1202" i="39"/>
  <c r="K1249" i="39"/>
  <c r="K1280" i="39"/>
  <c r="K1298" i="39"/>
  <c r="K1321" i="39"/>
  <c r="K1344" i="39"/>
  <c r="K1362" i="39"/>
  <c r="K1402" i="39"/>
  <c r="K1424" i="39"/>
  <c r="K1438" i="39"/>
  <c r="K1448" i="39"/>
  <c r="K1456" i="39"/>
  <c r="K1464" i="39"/>
  <c r="K1472" i="39"/>
  <c r="K1480" i="39"/>
  <c r="K1488" i="39"/>
  <c r="K1496" i="39"/>
  <c r="K1504" i="39"/>
  <c r="K1512" i="39"/>
  <c r="K1520" i="39"/>
  <c r="K1528" i="39"/>
  <c r="K1536" i="39"/>
  <c r="K1544" i="39"/>
  <c r="K1552" i="39"/>
  <c r="K1560" i="39"/>
  <c r="K1568" i="39"/>
  <c r="K1576" i="39"/>
  <c r="K1584" i="39"/>
  <c r="K1592" i="39"/>
  <c r="K1600" i="39"/>
  <c r="K1608" i="39"/>
  <c r="K1616" i="39"/>
  <c r="K1624" i="39"/>
  <c r="K1632" i="39"/>
  <c r="K1640" i="39"/>
  <c r="K1648" i="39"/>
  <c r="K1656" i="39"/>
  <c r="K1664" i="39"/>
  <c r="K1672" i="39"/>
  <c r="K1680" i="39"/>
  <c r="K1688" i="39"/>
  <c r="K1696" i="39"/>
  <c r="K1704" i="39"/>
  <c r="K1712" i="39"/>
  <c r="K1720" i="39"/>
  <c r="K1728" i="39"/>
  <c r="K1736" i="39"/>
  <c r="K1744" i="39"/>
  <c r="K1752" i="39"/>
  <c r="K1760" i="39"/>
  <c r="K1768" i="39"/>
  <c r="K1776" i="39"/>
  <c r="K1784" i="39"/>
  <c r="K1792" i="39"/>
  <c r="K1800" i="39"/>
  <c r="K1808" i="39"/>
  <c r="K1816" i="39"/>
  <c r="K1824" i="39"/>
  <c r="K1832" i="39"/>
  <c r="K1840" i="39"/>
  <c r="K1848" i="39"/>
  <c r="K1856" i="39"/>
  <c r="K1864" i="39"/>
  <c r="K1872" i="39"/>
  <c r="K1880" i="39"/>
  <c r="K1888" i="39"/>
  <c r="K1896" i="39"/>
  <c r="K1904" i="39"/>
  <c r="K1912" i="39"/>
  <c r="K1920" i="39"/>
  <c r="K1928" i="39"/>
  <c r="K1936" i="39"/>
  <c r="K1944" i="39"/>
  <c r="K1952" i="39"/>
  <c r="K1960" i="39"/>
  <c r="K1968" i="39"/>
  <c r="K1976" i="39"/>
  <c r="K1984" i="39"/>
  <c r="K452" i="39"/>
  <c r="K672" i="39"/>
  <c r="K888" i="39"/>
  <c r="K949" i="39"/>
  <c r="K1018" i="39"/>
  <c r="K1082" i="39"/>
  <c r="K1146" i="39"/>
  <c r="K1210" i="39"/>
  <c r="K1250" i="39"/>
  <c r="K1281" i="39"/>
  <c r="K1304" i="39"/>
  <c r="K1322" i="39"/>
  <c r="K1345" i="39"/>
  <c r="K1368" i="39"/>
  <c r="K1385" i="39"/>
  <c r="K1408" i="39"/>
  <c r="K1425" i="39"/>
  <c r="K1439" i="39"/>
  <c r="K1449" i="39"/>
  <c r="K1457" i="39"/>
  <c r="K1465" i="39"/>
  <c r="K1473" i="39"/>
  <c r="K1481" i="39"/>
  <c r="K1489" i="39"/>
  <c r="K1497" i="39"/>
  <c r="K1505" i="39"/>
  <c r="K1513" i="39"/>
  <c r="K1521" i="39"/>
  <c r="K1529" i="39"/>
  <c r="K1537" i="39"/>
  <c r="K1545" i="39"/>
  <c r="K1553" i="39"/>
  <c r="K1561" i="39"/>
  <c r="K1569" i="39"/>
  <c r="K1577" i="39"/>
  <c r="K1585" i="39"/>
  <c r="K1593" i="39"/>
  <c r="K1601" i="39"/>
  <c r="K1609" i="39"/>
  <c r="K1617" i="39"/>
  <c r="K1625" i="39"/>
  <c r="K1633" i="39"/>
  <c r="K1641" i="39"/>
  <c r="K1649" i="39"/>
  <c r="K1657" i="39"/>
  <c r="K1665" i="39"/>
  <c r="K1673" i="39"/>
  <c r="K1681" i="39"/>
  <c r="K1689" i="39"/>
  <c r="K1697" i="39"/>
  <c r="K1705" i="39"/>
  <c r="K1713" i="39"/>
  <c r="K1721" i="39"/>
  <c r="K1729" i="39"/>
  <c r="K1737" i="39"/>
  <c r="K1745" i="39"/>
  <c r="K1753" i="39"/>
  <c r="K1761" i="39"/>
  <c r="K1769" i="39"/>
  <c r="K1777" i="39"/>
  <c r="K1785" i="39"/>
  <c r="K1793" i="39"/>
  <c r="K1801" i="39"/>
  <c r="K1809" i="39"/>
  <c r="K1817" i="39"/>
  <c r="K1825" i="39"/>
  <c r="K1833" i="39"/>
  <c r="K1841" i="39"/>
  <c r="K1849" i="39"/>
  <c r="K1865" i="39"/>
  <c r="K1873" i="39"/>
  <c r="K1881" i="39"/>
  <c r="K1889" i="39"/>
  <c r="K1897" i="39"/>
  <c r="K1905" i="39"/>
  <c r="K1913" i="39"/>
  <c r="K1921" i="39"/>
  <c r="K1929" i="39"/>
  <c r="K1937" i="39"/>
  <c r="K1945" i="39"/>
  <c r="K1953" i="39"/>
  <c r="K1961" i="39"/>
  <c r="K705" i="39"/>
  <c r="K901" i="39"/>
  <c r="K959" i="39"/>
  <c r="K1026" i="39"/>
  <c r="K1090" i="39"/>
  <c r="K1154" i="39"/>
  <c r="K1218" i="39"/>
  <c r="K1257" i="39"/>
  <c r="K1282" i="39"/>
  <c r="K1305" i="39"/>
  <c r="K1328" i="39"/>
  <c r="K1346" i="39"/>
  <c r="K1369" i="39"/>
  <c r="K1386" i="39"/>
  <c r="K1409" i="39"/>
  <c r="K1426" i="39"/>
  <c r="K1440" i="39"/>
  <c r="K1450" i="39"/>
  <c r="K1458" i="39"/>
  <c r="K1466" i="39"/>
  <c r="K1474" i="39"/>
  <c r="K1482" i="39"/>
  <c r="K1490" i="39"/>
  <c r="K1498" i="39"/>
  <c r="K1506" i="39"/>
  <c r="K1514" i="39"/>
  <c r="K1522" i="39"/>
  <c r="K1530" i="39"/>
  <c r="K1538" i="39"/>
  <c r="K1546" i="39"/>
  <c r="K1554" i="39"/>
  <c r="K1562" i="39"/>
  <c r="K1570" i="39"/>
  <c r="K1578" i="39"/>
  <c r="K1586" i="39"/>
  <c r="K1594" i="39"/>
  <c r="K1602" i="39"/>
  <c r="K1610" i="39"/>
  <c r="K1618" i="39"/>
  <c r="K1626" i="39"/>
  <c r="K1634" i="39"/>
  <c r="K1642" i="39"/>
  <c r="K1650" i="39"/>
  <c r="K1658" i="39"/>
  <c r="K1666" i="39"/>
  <c r="K1674" i="39"/>
  <c r="K1682" i="39"/>
  <c r="K1690" i="39"/>
  <c r="K1698" i="39"/>
  <c r="K1706" i="39"/>
  <c r="K1714" i="39"/>
  <c r="K1722" i="39"/>
  <c r="K1730" i="39"/>
  <c r="K1738" i="39"/>
  <c r="K1746" i="39"/>
  <c r="K1754" i="39"/>
  <c r="K1762" i="39"/>
  <c r="K1770" i="39"/>
  <c r="K1778" i="39"/>
  <c r="K1786" i="39"/>
  <c r="K1794" i="39"/>
  <c r="K1802" i="39"/>
  <c r="K1810" i="39"/>
  <c r="K1818" i="39"/>
  <c r="K1826" i="39"/>
  <c r="K1834" i="39"/>
  <c r="K1842" i="39"/>
  <c r="K1850" i="39"/>
  <c r="K1866" i="39"/>
  <c r="K1874" i="39"/>
  <c r="K1882" i="39"/>
  <c r="K1890" i="39"/>
  <c r="K737" i="39"/>
  <c r="K913" i="39"/>
  <c r="K969" i="39"/>
  <c r="K1034" i="39"/>
  <c r="K1098" i="39"/>
  <c r="K1162" i="39"/>
  <c r="K1226" i="39"/>
  <c r="K1258" i="39"/>
  <c r="K1288" i="39"/>
  <c r="K1306" i="39"/>
  <c r="K1329" i="39"/>
  <c r="K1352" i="39"/>
  <c r="K1370" i="39"/>
  <c r="K1392" i="39"/>
  <c r="K1410" i="39"/>
  <c r="K1431" i="39"/>
  <c r="K1441" i="39"/>
  <c r="K1451" i="39"/>
  <c r="K1459" i="39"/>
  <c r="K1467" i="39"/>
  <c r="K1475" i="39"/>
  <c r="K1483" i="39"/>
  <c r="K1491" i="39"/>
  <c r="K1499" i="39"/>
  <c r="K1507" i="39"/>
  <c r="K1515" i="39"/>
  <c r="K1523" i="39"/>
  <c r="K1531" i="39"/>
  <c r="K1539" i="39"/>
  <c r="K1547" i="39"/>
  <c r="K1555" i="39"/>
  <c r="K1563" i="39"/>
  <c r="K1571" i="39"/>
  <c r="K1579" i="39"/>
  <c r="K1587" i="39"/>
  <c r="K1595" i="39"/>
  <c r="K1603" i="39"/>
  <c r="K1611" i="39"/>
  <c r="K1619" i="39"/>
  <c r="K1627" i="39"/>
  <c r="K1635" i="39"/>
  <c r="K1643" i="39"/>
  <c r="K1651" i="39"/>
  <c r="K1659" i="39"/>
  <c r="K1667" i="39"/>
  <c r="K1675" i="39"/>
  <c r="K1683" i="39"/>
  <c r="K1691" i="39"/>
  <c r="K1699" i="39"/>
  <c r="K1707" i="39"/>
  <c r="K1715" i="39"/>
  <c r="K1723" i="39"/>
  <c r="K1731" i="39"/>
  <c r="K1739" i="39"/>
  <c r="K1747" i="39"/>
  <c r="K1755" i="39"/>
  <c r="K1763" i="39"/>
  <c r="K1771" i="39"/>
  <c r="K1779" i="39"/>
  <c r="K1787" i="39"/>
  <c r="K1795" i="39"/>
  <c r="K1803" i="39"/>
  <c r="K1811" i="39"/>
  <c r="K94" i="39"/>
  <c r="K769" i="39"/>
  <c r="K926" i="39"/>
  <c r="K978" i="39"/>
  <c r="K1042" i="39"/>
  <c r="K1106" i="39"/>
  <c r="K1170" i="39"/>
  <c r="K1233" i="39"/>
  <c r="K1265" i="39"/>
  <c r="K1289" i="39"/>
  <c r="K1312" i="39"/>
  <c r="K1330" i="39"/>
  <c r="K1353" i="39"/>
  <c r="K1376" i="39"/>
  <c r="K1393" i="39"/>
  <c r="K1416" i="39"/>
  <c r="K1432" i="39"/>
  <c r="K1442" i="39"/>
  <c r="K1452" i="39"/>
  <c r="K1460" i="39"/>
  <c r="K1468" i="39"/>
  <c r="K1476" i="39"/>
  <c r="K1484" i="39"/>
  <c r="K1492" i="39"/>
  <c r="K1500" i="39"/>
  <c r="K1508" i="39"/>
  <c r="K1516" i="39"/>
  <c r="K1524" i="39"/>
  <c r="K1532" i="39"/>
  <c r="K1540" i="39"/>
  <c r="K1548" i="39"/>
  <c r="K1556" i="39"/>
  <c r="K1564" i="39"/>
  <c r="K1572" i="39"/>
  <c r="K1580" i="39"/>
  <c r="K1588" i="39"/>
  <c r="K1596" i="39"/>
  <c r="K1604" i="39"/>
  <c r="K1612" i="39"/>
  <c r="K1620" i="39"/>
  <c r="K1628" i="39"/>
  <c r="K1636" i="39"/>
  <c r="K1644" i="39"/>
  <c r="K1652" i="39"/>
  <c r="K1660" i="39"/>
  <c r="K1668" i="39"/>
  <c r="K1676" i="39"/>
  <c r="K1684" i="39"/>
  <c r="K1692" i="39"/>
  <c r="K1700" i="39"/>
  <c r="K1708" i="39"/>
  <c r="K1716" i="39"/>
  <c r="K1724" i="39"/>
  <c r="K1732" i="39"/>
  <c r="K1740" i="39"/>
  <c r="K1748" i="39"/>
  <c r="K1756" i="39"/>
  <c r="K1764" i="39"/>
  <c r="K1772" i="39"/>
  <c r="K1780" i="39"/>
  <c r="K1788" i="39"/>
  <c r="K1796" i="39"/>
  <c r="K1804" i="39"/>
  <c r="K1812" i="39"/>
  <c r="K1820" i="39"/>
  <c r="K1828" i="39"/>
  <c r="K1836" i="39"/>
  <c r="K1844" i="39"/>
  <c r="K1852" i="39"/>
  <c r="K1860" i="39"/>
  <c r="K1868" i="39"/>
  <c r="K1876" i="39"/>
  <c r="K1884" i="39"/>
  <c r="K1892" i="39"/>
  <c r="K1900" i="39"/>
  <c r="K1908" i="39"/>
  <c r="K1916" i="39"/>
  <c r="K1924" i="39"/>
  <c r="K1932" i="39"/>
  <c r="K1940" i="39"/>
  <c r="K1948" i="39"/>
  <c r="K1956" i="39"/>
  <c r="K1964" i="39"/>
  <c r="K1972" i="39"/>
  <c r="K1980" i="39"/>
  <c r="K275" i="39"/>
  <c r="K563" i="39"/>
  <c r="K833" i="39"/>
  <c r="K994" i="39"/>
  <c r="K1058" i="39"/>
  <c r="K1122" i="39"/>
  <c r="K1186" i="39"/>
  <c r="K1241" i="39"/>
  <c r="K1273" i="39"/>
  <c r="K1296" i="39"/>
  <c r="K1314" i="39"/>
  <c r="K1337" i="39"/>
  <c r="K1360" i="39"/>
  <c r="K1378" i="39"/>
  <c r="K1400" i="39"/>
  <c r="K1418" i="39"/>
  <c r="K1434" i="39"/>
  <c r="K1446" i="39"/>
  <c r="K1454" i="39"/>
  <c r="K1462" i="39"/>
  <c r="K1470" i="39"/>
  <c r="K1478" i="39"/>
  <c r="K1486" i="39"/>
  <c r="K1494" i="39"/>
  <c r="K1502" i="39"/>
  <c r="K1510" i="39"/>
  <c r="K1518" i="39"/>
  <c r="K1526" i="39"/>
  <c r="K1534" i="39"/>
  <c r="K1542" i="39"/>
  <c r="K1550" i="39"/>
  <c r="K1558" i="39"/>
  <c r="K1566" i="39"/>
  <c r="K1574" i="39"/>
  <c r="K1582" i="39"/>
  <c r="K1590" i="39"/>
  <c r="K1598" i="39"/>
  <c r="K1606" i="39"/>
  <c r="K1614" i="39"/>
  <c r="K1622" i="39"/>
  <c r="K1630" i="39"/>
  <c r="K1638" i="39"/>
  <c r="K1646" i="39"/>
  <c r="K1654" i="39"/>
  <c r="K1662" i="39"/>
  <c r="K1670" i="39"/>
  <c r="K1678" i="39"/>
  <c r="K1686" i="39"/>
  <c r="K1694" i="39"/>
  <c r="K1702" i="39"/>
  <c r="K1710" i="39"/>
  <c r="K1718" i="39"/>
  <c r="K1726" i="39"/>
  <c r="K1734" i="39"/>
  <c r="K1742" i="39"/>
  <c r="K1750" i="39"/>
  <c r="K1758" i="39"/>
  <c r="K1766" i="39"/>
  <c r="K1774" i="39"/>
  <c r="K1782" i="39"/>
  <c r="K1790" i="39"/>
  <c r="K1798" i="39"/>
  <c r="K1806" i="39"/>
  <c r="K1814" i="39"/>
  <c r="K1822" i="39"/>
  <c r="K1830" i="39"/>
  <c r="K1838" i="39"/>
  <c r="K1846" i="39"/>
  <c r="K1854" i="39"/>
  <c r="K1862" i="39"/>
  <c r="K1870" i="39"/>
  <c r="K1878" i="39"/>
  <c r="K1886" i="39"/>
  <c r="K1894" i="39"/>
  <c r="K1902" i="39"/>
  <c r="K1910" i="39"/>
  <c r="K1918" i="39"/>
  <c r="K1926" i="39"/>
  <c r="K1934" i="39"/>
  <c r="K1942" i="39"/>
  <c r="K1950" i="39"/>
  <c r="K1958" i="39"/>
  <c r="K1966" i="39"/>
  <c r="K1974" i="39"/>
  <c r="K1050" i="39"/>
  <c r="K1354" i="39"/>
  <c r="K1453" i="39"/>
  <c r="K1517" i="39"/>
  <c r="K1581" i="39"/>
  <c r="K1645" i="39"/>
  <c r="K1703" i="39"/>
  <c r="K1735" i="39"/>
  <c r="K1767" i="39"/>
  <c r="K1799" i="39"/>
  <c r="K1827" i="39"/>
  <c r="K1847" i="39"/>
  <c r="K1863" i="39"/>
  <c r="K1885" i="39"/>
  <c r="K1903" i="39"/>
  <c r="K1919" i="39"/>
  <c r="K1935" i="39"/>
  <c r="K1951" i="39"/>
  <c r="K1967" i="39"/>
  <c r="K1979" i="39"/>
  <c r="K1989" i="39"/>
  <c r="K1997" i="39"/>
  <c r="K2005" i="39"/>
  <c r="K2013" i="39"/>
  <c r="K2021" i="39"/>
  <c r="K2029" i="39"/>
  <c r="K2037" i="39"/>
  <c r="K2045" i="39"/>
  <c r="K2053" i="39"/>
  <c r="K2061" i="39"/>
  <c r="K2069" i="39"/>
  <c r="K2077" i="39"/>
  <c r="K2085" i="39"/>
  <c r="K2093" i="39"/>
  <c r="K2101" i="39"/>
  <c r="K2109" i="39"/>
  <c r="K2117" i="39"/>
  <c r="K2125" i="39"/>
  <c r="K2133" i="39"/>
  <c r="K2141" i="39"/>
  <c r="K2149" i="39"/>
  <c r="K2157" i="39"/>
  <c r="K2165" i="39"/>
  <c r="K2173" i="39"/>
  <c r="K2181" i="39"/>
  <c r="K2189" i="39"/>
  <c r="K2197" i="39"/>
  <c r="K2205" i="39"/>
  <c r="K2213" i="39"/>
  <c r="K2221" i="39"/>
  <c r="K2229" i="39"/>
  <c r="K2237" i="39"/>
  <c r="K2245" i="39"/>
  <c r="K2253" i="39"/>
  <c r="K2261" i="39"/>
  <c r="K2269" i="39"/>
  <c r="K2277" i="39"/>
  <c r="K2285" i="39"/>
  <c r="K2293" i="39"/>
  <c r="K2301" i="39"/>
  <c r="K2309" i="39"/>
  <c r="K2317" i="39"/>
  <c r="K2325" i="39"/>
  <c r="K2333" i="39"/>
  <c r="K2341" i="39"/>
  <c r="K2349" i="39"/>
  <c r="K2357" i="39"/>
  <c r="K2365" i="39"/>
  <c r="K2373" i="39"/>
  <c r="K2381" i="39"/>
  <c r="K2389" i="39"/>
  <c r="K2397" i="39"/>
  <c r="K2405" i="39"/>
  <c r="K2413" i="39"/>
  <c r="K2421" i="39"/>
  <c r="K2429" i="39"/>
  <c r="K2437" i="39"/>
  <c r="K2445" i="39"/>
  <c r="K2453" i="39"/>
  <c r="K2461" i="39"/>
  <c r="K2469" i="39"/>
  <c r="K2477" i="39"/>
  <c r="K2485" i="39"/>
  <c r="K2493" i="39"/>
  <c r="K2501" i="39"/>
  <c r="K2509" i="39"/>
  <c r="K2517" i="39"/>
  <c r="K2525" i="39"/>
  <c r="K2533" i="39"/>
  <c r="K526" i="39"/>
  <c r="K1114" i="39"/>
  <c r="K1377" i="39"/>
  <c r="K1461" i="39"/>
  <c r="K1525" i="39"/>
  <c r="K1589" i="39"/>
  <c r="K1653" i="39"/>
  <c r="K1709" i="39"/>
  <c r="K1741" i="39"/>
  <c r="K1773" i="39"/>
  <c r="K1805" i="39"/>
  <c r="K1829" i="39"/>
  <c r="K1851" i="39"/>
  <c r="K1867" i="39"/>
  <c r="K1887" i="39"/>
  <c r="K1906" i="39"/>
  <c r="K1922" i="39"/>
  <c r="K1938" i="39"/>
  <c r="K1954" i="39"/>
  <c r="K1969" i="39"/>
  <c r="K1981" i="39"/>
  <c r="K1990" i="39"/>
  <c r="K1998" i="39"/>
  <c r="K2006" i="39"/>
  <c r="K2014" i="39"/>
  <c r="K2022" i="39"/>
  <c r="K2030" i="39"/>
  <c r="K2038" i="39"/>
  <c r="K2046" i="39"/>
  <c r="K2054" i="39"/>
  <c r="K2062" i="39"/>
  <c r="K2070" i="39"/>
  <c r="K2078" i="39"/>
  <c r="K2086" i="39"/>
  <c r="K2094" i="39"/>
  <c r="K2102" i="39"/>
  <c r="K2110" i="39"/>
  <c r="K2118" i="39"/>
  <c r="K2126" i="39"/>
  <c r="K2134" i="39"/>
  <c r="K2142" i="39"/>
  <c r="K2150" i="39"/>
  <c r="K2158" i="39"/>
  <c r="K2166" i="39"/>
  <c r="K2174" i="39"/>
  <c r="K2182" i="39"/>
  <c r="K2190" i="39"/>
  <c r="K2198" i="39"/>
  <c r="K2206" i="39"/>
  <c r="K2214" i="39"/>
  <c r="K2222" i="39"/>
  <c r="K2230" i="39"/>
  <c r="K2238" i="39"/>
  <c r="K2246" i="39"/>
  <c r="K2254" i="39"/>
  <c r="K2262" i="39"/>
  <c r="K2270" i="39"/>
  <c r="K2278" i="39"/>
  <c r="K2286" i="39"/>
  <c r="K2294" i="39"/>
  <c r="K2302" i="39"/>
  <c r="K2310" i="39"/>
  <c r="K2318" i="39"/>
  <c r="K2326" i="39"/>
  <c r="K2334" i="39"/>
  <c r="K2342" i="39"/>
  <c r="K2350" i="39"/>
  <c r="K2358" i="39"/>
  <c r="K2366" i="39"/>
  <c r="K2374" i="39"/>
  <c r="K2382" i="39"/>
  <c r="K2390" i="39"/>
  <c r="K2398" i="39"/>
  <c r="K2406" i="39"/>
  <c r="K2414" i="39"/>
  <c r="K2422" i="39"/>
  <c r="K2430" i="39"/>
  <c r="K2438" i="39"/>
  <c r="K2446" i="39"/>
  <c r="K2454" i="39"/>
  <c r="K2462" i="39"/>
  <c r="K2470" i="39"/>
  <c r="K2478" i="39"/>
  <c r="K2486" i="39"/>
  <c r="K2494" i="39"/>
  <c r="K801" i="39"/>
  <c r="K1178" i="39"/>
  <c r="K1469" i="39"/>
  <c r="K1533" i="39"/>
  <c r="K1597" i="39"/>
  <c r="K1661" i="39"/>
  <c r="K1711" i="39"/>
  <c r="K1743" i="39"/>
  <c r="K1775" i="39"/>
  <c r="K1807" i="39"/>
  <c r="K1831" i="39"/>
  <c r="K1853" i="39"/>
  <c r="K1869" i="39"/>
  <c r="K1891" i="39"/>
  <c r="K1907" i="39"/>
  <c r="K1923" i="39"/>
  <c r="K1939" i="39"/>
  <c r="K1955" i="39"/>
  <c r="K1970" i="39"/>
  <c r="K1982" i="39"/>
  <c r="K1991" i="39"/>
  <c r="K1999" i="39"/>
  <c r="K2007" i="39"/>
  <c r="K2015" i="39"/>
  <c r="K2023" i="39"/>
  <c r="K2031" i="39"/>
  <c r="K2039" i="39"/>
  <c r="K2047" i="39"/>
  <c r="K2055" i="39"/>
  <c r="K2063" i="39"/>
  <c r="K2071" i="39"/>
  <c r="K2079" i="39"/>
  <c r="K2087" i="39"/>
  <c r="K2095" i="39"/>
  <c r="K2103" i="39"/>
  <c r="K2111" i="39"/>
  <c r="K2119" i="39"/>
  <c r="K2127" i="39"/>
  <c r="K2135" i="39"/>
  <c r="K2143" i="39"/>
  <c r="K2151" i="39"/>
  <c r="K2159" i="39"/>
  <c r="K2167" i="39"/>
  <c r="K2175" i="39"/>
  <c r="K2183" i="39"/>
  <c r="K2191" i="39"/>
  <c r="K2199" i="39"/>
  <c r="K2207" i="39"/>
  <c r="K2215" i="39"/>
  <c r="K2223" i="39"/>
  <c r="K2231" i="39"/>
  <c r="K2239" i="39"/>
  <c r="K2247" i="39"/>
  <c r="K2255" i="39"/>
  <c r="K2263" i="39"/>
  <c r="K2271" i="39"/>
  <c r="K2279" i="39"/>
  <c r="K2287" i="39"/>
  <c r="K2295" i="39"/>
  <c r="K2303" i="39"/>
  <c r="K2311" i="39"/>
  <c r="K2319" i="39"/>
  <c r="K2327" i="39"/>
  <c r="K2335" i="39"/>
  <c r="K2343" i="39"/>
  <c r="K2351" i="39"/>
  <c r="K2359" i="39"/>
  <c r="K2367" i="39"/>
  <c r="K2375" i="39"/>
  <c r="K2383" i="39"/>
  <c r="K2391" i="39"/>
  <c r="K2399" i="39"/>
  <c r="K2407" i="39"/>
  <c r="K2415" i="39"/>
  <c r="K2423" i="39"/>
  <c r="K2431" i="39"/>
  <c r="K2439" i="39"/>
  <c r="K2447" i="39"/>
  <c r="K2455" i="39"/>
  <c r="K2463" i="39"/>
  <c r="K2471" i="39"/>
  <c r="K937" i="39"/>
  <c r="K1234" i="39"/>
  <c r="K1477" i="39"/>
  <c r="K1541" i="39"/>
  <c r="K1605" i="39"/>
  <c r="K1669" i="39"/>
  <c r="K1717" i="39"/>
  <c r="K1749" i="39"/>
  <c r="K1781" i="39"/>
  <c r="K1813" i="39"/>
  <c r="K1835" i="39"/>
  <c r="K1855" i="39"/>
  <c r="K1871" i="39"/>
  <c r="K1893" i="39"/>
  <c r="K1909" i="39"/>
  <c r="K1925" i="39"/>
  <c r="K1941" i="39"/>
  <c r="K1957" i="39"/>
  <c r="K1971" i="39"/>
  <c r="K1983" i="39"/>
  <c r="K1992" i="39"/>
  <c r="K2000" i="39"/>
  <c r="K2008" i="39"/>
  <c r="K2016" i="39"/>
  <c r="K2024" i="39"/>
  <c r="K2032" i="39"/>
  <c r="K2040" i="39"/>
  <c r="K2048" i="39"/>
  <c r="K2056" i="39"/>
  <c r="K2064" i="39"/>
  <c r="K2072" i="39"/>
  <c r="K2080" i="39"/>
  <c r="K2088" i="39"/>
  <c r="K2096" i="39"/>
  <c r="K2104" i="39"/>
  <c r="K2112" i="39"/>
  <c r="K2120" i="39"/>
  <c r="K2128" i="39"/>
  <c r="K2136" i="39"/>
  <c r="K2144" i="39"/>
  <c r="K2152" i="39"/>
  <c r="K2160" i="39"/>
  <c r="K2168" i="39"/>
  <c r="K2176" i="39"/>
  <c r="K2184" i="39"/>
  <c r="K2192" i="39"/>
  <c r="K2200" i="39"/>
  <c r="K2208" i="39"/>
  <c r="K2216" i="39"/>
  <c r="K2224" i="39"/>
  <c r="K2232" i="39"/>
  <c r="K2240" i="39"/>
  <c r="K2248" i="39"/>
  <c r="K2256" i="39"/>
  <c r="K2264" i="39"/>
  <c r="K2272" i="39"/>
  <c r="K2280" i="39"/>
  <c r="K2288" i="39"/>
  <c r="K2296" i="39"/>
  <c r="K2304" i="39"/>
  <c r="K2312" i="39"/>
  <c r="K2320" i="39"/>
  <c r="K2328" i="39"/>
  <c r="K2336" i="39"/>
  <c r="K2344" i="39"/>
  <c r="K2352" i="39"/>
  <c r="K2360" i="39"/>
  <c r="K2368" i="39"/>
  <c r="K2376" i="39"/>
  <c r="K2384" i="39"/>
  <c r="K2392" i="39"/>
  <c r="K2400" i="39"/>
  <c r="K2408" i="39"/>
  <c r="K2416" i="39"/>
  <c r="K2424" i="39"/>
  <c r="K2432" i="39"/>
  <c r="K2440" i="39"/>
  <c r="K2448" i="39"/>
  <c r="K2456" i="39"/>
  <c r="K2464" i="39"/>
  <c r="K2472" i="39"/>
  <c r="K1266" i="39"/>
  <c r="K1394" i="39"/>
  <c r="K1485" i="39"/>
  <c r="K1549" i="39"/>
  <c r="K1613" i="39"/>
  <c r="K1677" i="39"/>
  <c r="K1719" i="39"/>
  <c r="K1751" i="39"/>
  <c r="K1783" i="39"/>
  <c r="K1815" i="39"/>
  <c r="K1837" i="39"/>
  <c r="K1875" i="39"/>
  <c r="K1895" i="39"/>
  <c r="K1911" i="39"/>
  <c r="K1927" i="39"/>
  <c r="K1943" i="39"/>
  <c r="K1959" i="39"/>
  <c r="K1973" i="39"/>
  <c r="K1985" i="39"/>
  <c r="K1993" i="39"/>
  <c r="K2001" i="39"/>
  <c r="K2009" i="39"/>
  <c r="K2017" i="39"/>
  <c r="K2025" i="39"/>
  <c r="K2033" i="39"/>
  <c r="K2041" i="39"/>
  <c r="K2049" i="39"/>
  <c r="K2057" i="39"/>
  <c r="K2065" i="39"/>
  <c r="K2073" i="39"/>
  <c r="K2081" i="39"/>
  <c r="K2089" i="39"/>
  <c r="K2097" i="39"/>
  <c r="K2105" i="39"/>
  <c r="K2113" i="39"/>
  <c r="K2121" i="39"/>
  <c r="K2129" i="39"/>
  <c r="K2137" i="39"/>
  <c r="K2145" i="39"/>
  <c r="K2153" i="39"/>
  <c r="K2161" i="39"/>
  <c r="K2169" i="39"/>
  <c r="K2177" i="39"/>
  <c r="K2185" i="39"/>
  <c r="K2193" i="39"/>
  <c r="K2201" i="39"/>
  <c r="K2209" i="39"/>
  <c r="K2217" i="39"/>
  <c r="K2225" i="39"/>
  <c r="K2233" i="39"/>
  <c r="K2241" i="39"/>
  <c r="K2249" i="39"/>
  <c r="K2257" i="39"/>
  <c r="K2265" i="39"/>
  <c r="K2281" i="39"/>
  <c r="K2289" i="39"/>
  <c r="K2297" i="39"/>
  <c r="K2305" i="39"/>
  <c r="K2313" i="39"/>
  <c r="K2321" i="39"/>
  <c r="K2329" i="39"/>
  <c r="K2337" i="39"/>
  <c r="K2345" i="39"/>
  <c r="K2353" i="39"/>
  <c r="K2361" i="39"/>
  <c r="K2369" i="39"/>
  <c r="K2377" i="39"/>
  <c r="K2385" i="39"/>
  <c r="K2393" i="39"/>
  <c r="K2401" i="39"/>
  <c r="K2409" i="39"/>
  <c r="K2417" i="39"/>
  <c r="K2425" i="39"/>
  <c r="K2433" i="39"/>
  <c r="K2441" i="39"/>
  <c r="K2449" i="39"/>
  <c r="K2457" i="39"/>
  <c r="K2465" i="39"/>
  <c r="K2473" i="39"/>
  <c r="K211" i="39"/>
  <c r="K1290" i="39"/>
  <c r="K1417" i="39"/>
  <c r="K1493" i="39"/>
  <c r="K1557" i="39"/>
  <c r="K1621" i="39"/>
  <c r="K1685" i="39"/>
  <c r="K1725" i="39"/>
  <c r="K1757" i="39"/>
  <c r="K1789" i="39"/>
  <c r="K1819" i="39"/>
  <c r="K1839" i="39"/>
  <c r="K1877" i="39"/>
  <c r="K1898" i="39"/>
  <c r="K1914" i="39"/>
  <c r="K1930" i="39"/>
  <c r="K1946" i="39"/>
  <c r="K1962" i="39"/>
  <c r="K1975" i="39"/>
  <c r="K1986" i="39"/>
  <c r="K1994" i="39"/>
  <c r="K2002" i="39"/>
  <c r="K2010" i="39"/>
  <c r="K2018" i="39"/>
  <c r="K2026" i="39"/>
  <c r="K2034" i="39"/>
  <c r="K2042" i="39"/>
  <c r="K2050" i="39"/>
  <c r="K2058" i="39"/>
  <c r="K2066" i="39"/>
  <c r="K2074" i="39"/>
  <c r="K2082" i="39"/>
  <c r="K2090" i="39"/>
  <c r="K2098" i="39"/>
  <c r="K2106" i="39"/>
  <c r="K2114" i="39"/>
  <c r="K2122" i="39"/>
  <c r="K2130" i="39"/>
  <c r="K2138" i="39"/>
  <c r="K2146" i="39"/>
  <c r="K2154" i="39"/>
  <c r="K2162" i="39"/>
  <c r="K2170" i="39"/>
  <c r="K2178" i="39"/>
  <c r="K2186" i="39"/>
  <c r="K2194" i="39"/>
  <c r="K2202" i="39"/>
  <c r="K2210" i="39"/>
  <c r="K2218" i="39"/>
  <c r="K2226" i="39"/>
  <c r="K2234" i="39"/>
  <c r="K2242" i="39"/>
  <c r="K2250" i="39"/>
  <c r="K2258" i="39"/>
  <c r="K2266" i="39"/>
  <c r="K2282" i="39"/>
  <c r="K2290" i="39"/>
  <c r="K2298" i="39"/>
  <c r="K2306" i="39"/>
  <c r="K2314" i="39"/>
  <c r="K2322" i="39"/>
  <c r="K2330" i="39"/>
  <c r="K2338" i="39"/>
  <c r="K2346" i="39"/>
  <c r="K2354" i="39"/>
  <c r="K2362" i="39"/>
  <c r="K2370" i="39"/>
  <c r="K2378" i="39"/>
  <c r="K2386" i="39"/>
  <c r="K2394" i="39"/>
  <c r="K2402" i="39"/>
  <c r="K2410" i="39"/>
  <c r="K2418" i="39"/>
  <c r="K2426" i="39"/>
  <c r="K2434" i="39"/>
  <c r="K2442" i="39"/>
  <c r="K2450" i="39"/>
  <c r="K2458" i="39"/>
  <c r="K2466" i="39"/>
  <c r="K2474" i="39"/>
  <c r="K2482" i="39"/>
  <c r="K2490" i="39"/>
  <c r="K2498" i="39"/>
  <c r="K2506" i="39"/>
  <c r="K2514" i="39"/>
  <c r="K2522" i="39"/>
  <c r="K2530" i="39"/>
  <c r="K986" i="39"/>
  <c r="K1336" i="39"/>
  <c r="K1445" i="39"/>
  <c r="K1509" i="39"/>
  <c r="K1573" i="39"/>
  <c r="K1637" i="39"/>
  <c r="K1701" i="39"/>
  <c r="K1733" i="39"/>
  <c r="K1765" i="39"/>
  <c r="K1797" i="39"/>
  <c r="K1823" i="39"/>
  <c r="K1845" i="39"/>
  <c r="K1861" i="39"/>
  <c r="K1883" i="39"/>
  <c r="K1901" i="39"/>
  <c r="K1917" i="39"/>
  <c r="K1933" i="39"/>
  <c r="K1949" i="39"/>
  <c r="K1965" i="39"/>
  <c r="K1978" i="39"/>
  <c r="K1988" i="39"/>
  <c r="K1996" i="39"/>
  <c r="K2004" i="39"/>
  <c r="K2012" i="39"/>
  <c r="K2020" i="39"/>
  <c r="K2028" i="39"/>
  <c r="K2036" i="39"/>
  <c r="K2044" i="39"/>
  <c r="K2052" i="39"/>
  <c r="K2060" i="39"/>
  <c r="K2068" i="39"/>
  <c r="K2076" i="39"/>
  <c r="K2084" i="39"/>
  <c r="K2092" i="39"/>
  <c r="K2100" i="39"/>
  <c r="K2108" i="39"/>
  <c r="K2116" i="39"/>
  <c r="K2124" i="39"/>
  <c r="K2132" i="39"/>
  <c r="K2140" i="39"/>
  <c r="K2148" i="39"/>
  <c r="K2156" i="39"/>
  <c r="K2164" i="39"/>
  <c r="K2172" i="39"/>
  <c r="K2180" i="39"/>
  <c r="K2188" i="39"/>
  <c r="K2196" i="39"/>
  <c r="K2204" i="39"/>
  <c r="K2212" i="39"/>
  <c r="K2220" i="39"/>
  <c r="K2228" i="39"/>
  <c r="K2236" i="39"/>
  <c r="K2244" i="39"/>
  <c r="K2252" i="39"/>
  <c r="K2260" i="39"/>
  <c r="K2268" i="39"/>
  <c r="K2276" i="39"/>
  <c r="K2284" i="39"/>
  <c r="K2292" i="39"/>
  <c r="K2300" i="39"/>
  <c r="K2308" i="39"/>
  <c r="K2316" i="39"/>
  <c r="K2324" i="39"/>
  <c r="K2332" i="39"/>
  <c r="K2340" i="39"/>
  <c r="K2348" i="39"/>
  <c r="K2356" i="39"/>
  <c r="K2364" i="39"/>
  <c r="K2372" i="39"/>
  <c r="K2380" i="39"/>
  <c r="K2388" i="39"/>
  <c r="K2396" i="39"/>
  <c r="K2404" i="39"/>
  <c r="K2412" i="39"/>
  <c r="K2420" i="39"/>
  <c r="K2428" i="39"/>
  <c r="K2436" i="39"/>
  <c r="K2444" i="39"/>
  <c r="K2452" i="39"/>
  <c r="K2460" i="39"/>
  <c r="K1565" i="39"/>
  <c r="K1963" i="39"/>
  <c r="K2035" i="39"/>
  <c r="K2099" i="39"/>
  <c r="K2163" i="39"/>
  <c r="K2227" i="39"/>
  <c r="K2275" i="39"/>
  <c r="K2339" i="39"/>
  <c r="K2403" i="39"/>
  <c r="K2467" i="39"/>
  <c r="K2484" i="39"/>
  <c r="K2497" i="39"/>
  <c r="K2508" i="39"/>
  <c r="K2519" i="39"/>
  <c r="K2529" i="39"/>
  <c r="K2539" i="39"/>
  <c r="K2547" i="39"/>
  <c r="K2555" i="39"/>
  <c r="K2563" i="39"/>
  <c r="K2571" i="39"/>
  <c r="K2579" i="39"/>
  <c r="K2587" i="39"/>
  <c r="K2595" i="39"/>
  <c r="K2603" i="39"/>
  <c r="K2611" i="39"/>
  <c r="K2619" i="39"/>
  <c r="K2627" i="39"/>
  <c r="K2635" i="39"/>
  <c r="K2643" i="39"/>
  <c r="K2651" i="39"/>
  <c r="K2659" i="39"/>
  <c r="K2667" i="39"/>
  <c r="K2675" i="39"/>
  <c r="K2683" i="39"/>
  <c r="K2691" i="39"/>
  <c r="K2699" i="39"/>
  <c r="K2707" i="39"/>
  <c r="K2715" i="39"/>
  <c r="K2723" i="39"/>
  <c r="K2731" i="39"/>
  <c r="K2739" i="39"/>
  <c r="K2747" i="39"/>
  <c r="K2755" i="39"/>
  <c r="K2763" i="39"/>
  <c r="K2771" i="39"/>
  <c r="K2779" i="39"/>
  <c r="K2787" i="39"/>
  <c r="K2795" i="39"/>
  <c r="K2803" i="39"/>
  <c r="K2811" i="39"/>
  <c r="K2819" i="39"/>
  <c r="K2827" i="39"/>
  <c r="K2835" i="39"/>
  <c r="K2843" i="39"/>
  <c r="K2851" i="39"/>
  <c r="K2859" i="39"/>
  <c r="K2867" i="39"/>
  <c r="K2875" i="39"/>
  <c r="K2883" i="39"/>
  <c r="K2891" i="39"/>
  <c r="K2899" i="39"/>
  <c r="K2907" i="39"/>
  <c r="K2915" i="39"/>
  <c r="K2923" i="39"/>
  <c r="K2931" i="39"/>
  <c r="K2939" i="39"/>
  <c r="K2947" i="39"/>
  <c r="K2955" i="39"/>
  <c r="K2963" i="39"/>
  <c r="K2971" i="39"/>
  <c r="K2979" i="39"/>
  <c r="K2987" i="39"/>
  <c r="K2995" i="39"/>
  <c r="K3003" i="39"/>
  <c r="K3011" i="39"/>
  <c r="K3019" i="39"/>
  <c r="K3027" i="39"/>
  <c r="K3035" i="39"/>
  <c r="K3043" i="39"/>
  <c r="K3051" i="39"/>
  <c r="K3059" i="39"/>
  <c r="K3067" i="39"/>
  <c r="K3075" i="39"/>
  <c r="K3083" i="39"/>
  <c r="K3091" i="39"/>
  <c r="K3099" i="39"/>
  <c r="K3107" i="39"/>
  <c r="K3115" i="39"/>
  <c r="K3123" i="39"/>
  <c r="K3131" i="39"/>
  <c r="K3139" i="39"/>
  <c r="K3147" i="39"/>
  <c r="K3155" i="39"/>
  <c r="K3163" i="39"/>
  <c r="K1629" i="39"/>
  <c r="K1977" i="39"/>
  <c r="K2043" i="39"/>
  <c r="K2107" i="39"/>
  <c r="K2171" i="39"/>
  <c r="K2235" i="39"/>
  <c r="K2283" i="39"/>
  <c r="K2347" i="39"/>
  <c r="K2411" i="39"/>
  <c r="K2468" i="39"/>
  <c r="K2487" i="39"/>
  <c r="K2499" i="39"/>
  <c r="K2510" i="39"/>
  <c r="K2520" i="39"/>
  <c r="K2531" i="39"/>
  <c r="K2540" i="39"/>
  <c r="K2548" i="39"/>
  <c r="K2556" i="39"/>
  <c r="K2564" i="39"/>
  <c r="K2572" i="39"/>
  <c r="K2580" i="39"/>
  <c r="K2588" i="39"/>
  <c r="K2596" i="39"/>
  <c r="K2604" i="39"/>
  <c r="K2612" i="39"/>
  <c r="K2620" i="39"/>
  <c r="K2628" i="39"/>
  <c r="K2636" i="39"/>
  <c r="K2644" i="39"/>
  <c r="K2652" i="39"/>
  <c r="K2660" i="39"/>
  <c r="K2668" i="39"/>
  <c r="K2676" i="39"/>
  <c r="K2684" i="39"/>
  <c r="K2692" i="39"/>
  <c r="K2700" i="39"/>
  <c r="K2708" i="39"/>
  <c r="K2716" i="39"/>
  <c r="K2724" i="39"/>
  <c r="K2732" i="39"/>
  <c r="K2740" i="39"/>
  <c r="K1693" i="39"/>
  <c r="K1859" i="39"/>
  <c r="K1987" i="39"/>
  <c r="K2051" i="39"/>
  <c r="K2115" i="39"/>
  <c r="K2179" i="39"/>
  <c r="K2243" i="39"/>
  <c r="K2291" i="39"/>
  <c r="K2355" i="39"/>
  <c r="K2419" i="39"/>
  <c r="K2475" i="39"/>
  <c r="K2488" i="39"/>
  <c r="K2500" i="39"/>
  <c r="K2511" i="39"/>
  <c r="K2521" i="39"/>
  <c r="K2532" i="39"/>
  <c r="K2541" i="39"/>
  <c r="K2549" i="39"/>
  <c r="K2557" i="39"/>
  <c r="K2565" i="39"/>
  <c r="K2573" i="39"/>
  <c r="K2581" i="39"/>
  <c r="K2589" i="39"/>
  <c r="K2597" i="39"/>
  <c r="K2605" i="39"/>
  <c r="K2613" i="39"/>
  <c r="K2621" i="39"/>
  <c r="K2629" i="39"/>
  <c r="K2637" i="39"/>
  <c r="K2645" i="39"/>
  <c r="K2653" i="39"/>
  <c r="K2661" i="39"/>
  <c r="K2669" i="39"/>
  <c r="K2677" i="39"/>
  <c r="K2685" i="39"/>
  <c r="K2693" i="39"/>
  <c r="K2701" i="39"/>
  <c r="K2709" i="39"/>
  <c r="K2717" i="39"/>
  <c r="K2725" i="39"/>
  <c r="K2733" i="39"/>
  <c r="K2741" i="39"/>
  <c r="K2749" i="39"/>
  <c r="K2757" i="39"/>
  <c r="K2765" i="39"/>
  <c r="K2773" i="39"/>
  <c r="K2781" i="39"/>
  <c r="K2789" i="39"/>
  <c r="K2797" i="39"/>
  <c r="K2805" i="39"/>
  <c r="K2813" i="39"/>
  <c r="K2821" i="39"/>
  <c r="K2829" i="39"/>
  <c r="K2837" i="39"/>
  <c r="K2845" i="39"/>
  <c r="K2853" i="39"/>
  <c r="K2861" i="39"/>
  <c r="K2869" i="39"/>
  <c r="K2877" i="39"/>
  <c r="K2885" i="39"/>
  <c r="K2893" i="39"/>
  <c r="K2901" i="39"/>
  <c r="K2909" i="39"/>
  <c r="K2917" i="39"/>
  <c r="K2925" i="39"/>
  <c r="K2933" i="39"/>
  <c r="K2941" i="39"/>
  <c r="K2949" i="39"/>
  <c r="K2957" i="39"/>
  <c r="K2965" i="39"/>
  <c r="K2973" i="39"/>
  <c r="K2981" i="39"/>
  <c r="K2989" i="39"/>
  <c r="K2997" i="39"/>
  <c r="K3005" i="39"/>
  <c r="K3013" i="39"/>
  <c r="K3021" i="39"/>
  <c r="K3029" i="39"/>
  <c r="K3037" i="39"/>
  <c r="K3045" i="39"/>
  <c r="K3053" i="39"/>
  <c r="K3061" i="39"/>
  <c r="K3069" i="39"/>
  <c r="K3077" i="39"/>
  <c r="K3085" i="39"/>
  <c r="K1313" i="39"/>
  <c r="K1727" i="39"/>
  <c r="K1879" i="39"/>
  <c r="K1995" i="39"/>
  <c r="K2059" i="39"/>
  <c r="K2123" i="39"/>
  <c r="K2187" i="39"/>
  <c r="K2251" i="39"/>
  <c r="K2299" i="39"/>
  <c r="K2363" i="39"/>
  <c r="K2427" i="39"/>
  <c r="K2476" i="39"/>
  <c r="K2489" i="39"/>
  <c r="K2502" i="39"/>
  <c r="K2512" i="39"/>
  <c r="K2523" i="39"/>
  <c r="K2534" i="39"/>
  <c r="K2542" i="39"/>
  <c r="K2550" i="39"/>
  <c r="K2558" i="39"/>
  <c r="K2566" i="39"/>
  <c r="K2574" i="39"/>
  <c r="K2582" i="39"/>
  <c r="K2590" i="39"/>
  <c r="K2598" i="39"/>
  <c r="K2606" i="39"/>
  <c r="K2614" i="39"/>
  <c r="K2622" i="39"/>
  <c r="K2630" i="39"/>
  <c r="K2638" i="39"/>
  <c r="K2646" i="39"/>
  <c r="K2654" i="39"/>
  <c r="K2662" i="39"/>
  <c r="K2670" i="39"/>
  <c r="K2678" i="39"/>
  <c r="K2686" i="39"/>
  <c r="K2694" i="39"/>
  <c r="K2702" i="39"/>
  <c r="K2710" i="39"/>
  <c r="K2718" i="39"/>
  <c r="K2726" i="39"/>
  <c r="K2734" i="39"/>
  <c r="K2742" i="39"/>
  <c r="K2750" i="39"/>
  <c r="K2758" i="39"/>
  <c r="K2766" i="39"/>
  <c r="K2774" i="39"/>
  <c r="K2782" i="39"/>
  <c r="K2790" i="39"/>
  <c r="K2798" i="39"/>
  <c r="K2806" i="39"/>
  <c r="K2814" i="39"/>
  <c r="K2822" i="39"/>
  <c r="K2830" i="39"/>
  <c r="K2838" i="39"/>
  <c r="K2846" i="39"/>
  <c r="K2854" i="39"/>
  <c r="K2862" i="39"/>
  <c r="K2870" i="39"/>
  <c r="K2878" i="39"/>
  <c r="K2886" i="39"/>
  <c r="K2894" i="39"/>
  <c r="K2902" i="39"/>
  <c r="K2910" i="39"/>
  <c r="K2918" i="39"/>
  <c r="K2926" i="39"/>
  <c r="K2934" i="39"/>
  <c r="K2942" i="39"/>
  <c r="K2950" i="39"/>
  <c r="K2958" i="39"/>
  <c r="K2966" i="39"/>
  <c r="K2974" i="39"/>
  <c r="K2982" i="39"/>
  <c r="K2990" i="39"/>
  <c r="K2998" i="39"/>
  <c r="K3006" i="39"/>
  <c r="K3014" i="39"/>
  <c r="K3022" i="39"/>
  <c r="K3030" i="39"/>
  <c r="K3038" i="39"/>
  <c r="K3046" i="39"/>
  <c r="K3054" i="39"/>
  <c r="K3062" i="39"/>
  <c r="K3070" i="39"/>
  <c r="K3078" i="39"/>
  <c r="K3086" i="39"/>
  <c r="K3094" i="39"/>
  <c r="K1759" i="39"/>
  <c r="K1899" i="39"/>
  <c r="K2003" i="39"/>
  <c r="K2067" i="39"/>
  <c r="K2131" i="39"/>
  <c r="K2195" i="39"/>
  <c r="K2259" i="39"/>
  <c r="K2307" i="39"/>
  <c r="K2371" i="39"/>
  <c r="K2435" i="39"/>
  <c r="K2479" i="39"/>
  <c r="K2491" i="39"/>
  <c r="K2503" i="39"/>
  <c r="K2513" i="39"/>
  <c r="K2524" i="39"/>
  <c r="K2535" i="39"/>
  <c r="K2543" i="39"/>
  <c r="K2551" i="39"/>
  <c r="K2559" i="39"/>
  <c r="K2567" i="39"/>
  <c r="K2575" i="39"/>
  <c r="K2583" i="39"/>
  <c r="K2591" i="39"/>
  <c r="K2599" i="39"/>
  <c r="K2607" i="39"/>
  <c r="K2615" i="39"/>
  <c r="K2623" i="39"/>
  <c r="K2631" i="39"/>
  <c r="K2639" i="39"/>
  <c r="K2647" i="39"/>
  <c r="K2655" i="39"/>
  <c r="K2663" i="39"/>
  <c r="K2679" i="39"/>
  <c r="K2687" i="39"/>
  <c r="K2695" i="39"/>
  <c r="K2703" i="39"/>
  <c r="K2711" i="39"/>
  <c r="K2719" i="39"/>
  <c r="K2727" i="39"/>
  <c r="K2735" i="39"/>
  <c r="K2743" i="39"/>
  <c r="K2751" i="39"/>
  <c r="K2759" i="39"/>
  <c r="K2767" i="39"/>
  <c r="K2775" i="39"/>
  <c r="K2783" i="39"/>
  <c r="K2791" i="39"/>
  <c r="K2799" i="39"/>
  <c r="K2807" i="39"/>
  <c r="K2815" i="39"/>
  <c r="K2823" i="39"/>
  <c r="K2831" i="39"/>
  <c r="K2839" i="39"/>
  <c r="K2847" i="39"/>
  <c r="K2855" i="39"/>
  <c r="K2863" i="39"/>
  <c r="K2871" i="39"/>
  <c r="K2879" i="39"/>
  <c r="K2887" i="39"/>
  <c r="K2895" i="39"/>
  <c r="K2903" i="39"/>
  <c r="K2911" i="39"/>
  <c r="K2919" i="39"/>
  <c r="K2927" i="39"/>
  <c r="K2935" i="39"/>
  <c r="K2943" i="39"/>
  <c r="K2951" i="39"/>
  <c r="K2959" i="39"/>
  <c r="K2967" i="39"/>
  <c r="K2975" i="39"/>
  <c r="K2983" i="39"/>
  <c r="K2991" i="39"/>
  <c r="K2999" i="39"/>
  <c r="K3007" i="39"/>
  <c r="K3015" i="39"/>
  <c r="K3023" i="39"/>
  <c r="K3031" i="39"/>
  <c r="K3039" i="39"/>
  <c r="K3047" i="39"/>
  <c r="K3055" i="39"/>
  <c r="K3063" i="39"/>
  <c r="K3071" i="39"/>
  <c r="K3079" i="39"/>
  <c r="K3087" i="39"/>
  <c r="K3095" i="39"/>
  <c r="K1791" i="39"/>
  <c r="K1915" i="39"/>
  <c r="K2011" i="39"/>
  <c r="K2075" i="39"/>
  <c r="K2139" i="39"/>
  <c r="K2203" i="39"/>
  <c r="K2267" i="39"/>
  <c r="K2315" i="39"/>
  <c r="K2379" i="39"/>
  <c r="K2443" i="39"/>
  <c r="K2480" i="39"/>
  <c r="K2492" i="39"/>
  <c r="K2504" i="39"/>
  <c r="K2515" i="39"/>
  <c r="K2526" i="39"/>
  <c r="K2536" i="39"/>
  <c r="K2544" i="39"/>
  <c r="K2552" i="39"/>
  <c r="K2560" i="39"/>
  <c r="K2568" i="39"/>
  <c r="K2576" i="39"/>
  <c r="K2584" i="39"/>
  <c r="K2592" i="39"/>
  <c r="K2600" i="39"/>
  <c r="K2608" i="39"/>
  <c r="K2616" i="39"/>
  <c r="K2624" i="39"/>
  <c r="K2632" i="39"/>
  <c r="K2640" i="39"/>
  <c r="K2648" i="39"/>
  <c r="K2656" i="39"/>
  <c r="K2664" i="39"/>
  <c r="K2680" i="39"/>
  <c r="K2688" i="39"/>
  <c r="K2696" i="39"/>
  <c r="K2704" i="39"/>
  <c r="K2712" i="39"/>
  <c r="K2720" i="39"/>
  <c r="K2728" i="39"/>
  <c r="K2736" i="39"/>
  <c r="K2744" i="39"/>
  <c r="K2752" i="39"/>
  <c r="K2760" i="39"/>
  <c r="K2768" i="39"/>
  <c r="K2776" i="39"/>
  <c r="K2784" i="39"/>
  <c r="K2792" i="39"/>
  <c r="K2800" i="39"/>
  <c r="K2808" i="39"/>
  <c r="K2816" i="39"/>
  <c r="K2824" i="39"/>
  <c r="K2832" i="39"/>
  <c r="K2840" i="39"/>
  <c r="K2848" i="39"/>
  <c r="K2856" i="39"/>
  <c r="K2864" i="39"/>
  <c r="K2872" i="39"/>
  <c r="K2880" i="39"/>
  <c r="K2888" i="39"/>
  <c r="K2896" i="39"/>
  <c r="K2904" i="39"/>
  <c r="K2912" i="39"/>
  <c r="K2920" i="39"/>
  <c r="K2928" i="39"/>
  <c r="K2936" i="39"/>
  <c r="K2944" i="39"/>
  <c r="K2952" i="39"/>
  <c r="K2960" i="39"/>
  <c r="K2968" i="39"/>
  <c r="K2976" i="39"/>
  <c r="K2984" i="39"/>
  <c r="K2992" i="39"/>
  <c r="K3000" i="39"/>
  <c r="K3008" i="39"/>
  <c r="K3016" i="39"/>
  <c r="K3024" i="39"/>
  <c r="K3032" i="39"/>
  <c r="K3048" i="39"/>
  <c r="K3056" i="39"/>
  <c r="K3064" i="39"/>
  <c r="K3072" i="39"/>
  <c r="K3080" i="39"/>
  <c r="K3088" i="39"/>
  <c r="K3096" i="39"/>
  <c r="K3104" i="39"/>
  <c r="K3112" i="39"/>
  <c r="K3120" i="39"/>
  <c r="K3128" i="39"/>
  <c r="K3136" i="39"/>
  <c r="K3144" i="39"/>
  <c r="K3152" i="39"/>
  <c r="K3160" i="39"/>
  <c r="K1501" i="39"/>
  <c r="K1843" i="39"/>
  <c r="K1947" i="39"/>
  <c r="K2027" i="39"/>
  <c r="K2091" i="39"/>
  <c r="K2155" i="39"/>
  <c r="K2219" i="39"/>
  <c r="K2331" i="39"/>
  <c r="K2395" i="39"/>
  <c r="K2459" i="39"/>
  <c r="K2483" i="39"/>
  <c r="K2496" i="39"/>
  <c r="K2507" i="39"/>
  <c r="K2518" i="39"/>
  <c r="K2528" i="39"/>
  <c r="K2538" i="39"/>
  <c r="K2546" i="39"/>
  <c r="K2554" i="39"/>
  <c r="K2562" i="39"/>
  <c r="K2570" i="39"/>
  <c r="K2578" i="39"/>
  <c r="K2586" i="39"/>
  <c r="K2594" i="39"/>
  <c r="K2602" i="39"/>
  <c r="K2610" i="39"/>
  <c r="K2618" i="39"/>
  <c r="K2626" i="39"/>
  <c r="K2634" i="39"/>
  <c r="K2642" i="39"/>
  <c r="K2650" i="39"/>
  <c r="K2658" i="39"/>
  <c r="K2666" i="39"/>
  <c r="K2674" i="39"/>
  <c r="K2682" i="39"/>
  <c r="K2690" i="39"/>
  <c r="K2698" i="39"/>
  <c r="K2706" i="39"/>
  <c r="K2714" i="39"/>
  <c r="K2722" i="39"/>
  <c r="K2730" i="39"/>
  <c r="K2738" i="39"/>
  <c r="K2746" i="39"/>
  <c r="K2754" i="39"/>
  <c r="K2762" i="39"/>
  <c r="K2770" i="39"/>
  <c r="K2778" i="39"/>
  <c r="K2786" i="39"/>
  <c r="K2794" i="39"/>
  <c r="K2802" i="39"/>
  <c r="K2810" i="39"/>
  <c r="K2818" i="39"/>
  <c r="K2826" i="39"/>
  <c r="K2834" i="39"/>
  <c r="K2842" i="39"/>
  <c r="K2850" i="39"/>
  <c r="K2858" i="39"/>
  <c r="K2866" i="39"/>
  <c r="K2874" i="39"/>
  <c r="K2882" i="39"/>
  <c r="K2890" i="39"/>
  <c r="K2898" i="39"/>
  <c r="K2906" i="39"/>
  <c r="K2914" i="39"/>
  <c r="K2922" i="39"/>
  <c r="K2930" i="39"/>
  <c r="K2938" i="39"/>
  <c r="K2946" i="39"/>
  <c r="K2954" i="39"/>
  <c r="K2962" i="39"/>
  <c r="K2970" i="39"/>
  <c r="K2978" i="39"/>
  <c r="K2986" i="39"/>
  <c r="K2994" i="39"/>
  <c r="K3002" i="39"/>
  <c r="K3010" i="39"/>
  <c r="K3018" i="39"/>
  <c r="K3026" i="39"/>
  <c r="K3034" i="39"/>
  <c r="K3042" i="39"/>
  <c r="K3050" i="39"/>
  <c r="K3058" i="39"/>
  <c r="K3066" i="39"/>
  <c r="K3074" i="39"/>
  <c r="K3082" i="39"/>
  <c r="K2323" i="39"/>
  <c r="K2537" i="39"/>
  <c r="K2601" i="39"/>
  <c r="K2665" i="39"/>
  <c r="K2713" i="39"/>
  <c r="K2761" i="39"/>
  <c r="K2793" i="39"/>
  <c r="K2825" i="39"/>
  <c r="K2857" i="39"/>
  <c r="K2889" i="39"/>
  <c r="K2921" i="39"/>
  <c r="K2953" i="39"/>
  <c r="K2985" i="39"/>
  <c r="K3017" i="39"/>
  <c r="K3044" i="39"/>
  <c r="K3076" i="39"/>
  <c r="K3098" i="39"/>
  <c r="K3109" i="39"/>
  <c r="K3119" i="39"/>
  <c r="K3130" i="39"/>
  <c r="K3141" i="39"/>
  <c r="K3151" i="39"/>
  <c r="K3162" i="39"/>
  <c r="K3171" i="39"/>
  <c r="K3179" i="39"/>
  <c r="K3187" i="39"/>
  <c r="K3195" i="39"/>
  <c r="K3203" i="39"/>
  <c r="K3211" i="39"/>
  <c r="K3219" i="39"/>
  <c r="K3227" i="39"/>
  <c r="K3235" i="39"/>
  <c r="K3243" i="39"/>
  <c r="K3251" i="39"/>
  <c r="K3259" i="39"/>
  <c r="K3267" i="39"/>
  <c r="K3275" i="39"/>
  <c r="K3283" i="39"/>
  <c r="K3291" i="39"/>
  <c r="K3299" i="39"/>
  <c r="K3307" i="39"/>
  <c r="K3315" i="39"/>
  <c r="K3323" i="39"/>
  <c r="K3331" i="39"/>
  <c r="K3339" i="39"/>
  <c r="K3347" i="39"/>
  <c r="K3355" i="39"/>
  <c r="K3363" i="39"/>
  <c r="K3371" i="39"/>
  <c r="K3379" i="39"/>
  <c r="K3387" i="39"/>
  <c r="K3395" i="39"/>
  <c r="K3403" i="39"/>
  <c r="K1931" i="39"/>
  <c r="K2387" i="39"/>
  <c r="K2545" i="39"/>
  <c r="K2609" i="39"/>
  <c r="K2721" i="39"/>
  <c r="K2764" i="39"/>
  <c r="K2796" i="39"/>
  <c r="K2828" i="39"/>
  <c r="K2860" i="39"/>
  <c r="K2892" i="39"/>
  <c r="K2924" i="39"/>
  <c r="K2956" i="39"/>
  <c r="K2988" i="39"/>
  <c r="K3020" i="39"/>
  <c r="K3049" i="39"/>
  <c r="K3081" i="39"/>
  <c r="K3100" i="39"/>
  <c r="K3110" i="39"/>
  <c r="K3121" i="39"/>
  <c r="K3132" i="39"/>
  <c r="K3142" i="39"/>
  <c r="K3153" i="39"/>
  <c r="K3164" i="39"/>
  <c r="K3172" i="39"/>
  <c r="K3180" i="39"/>
  <c r="K3188" i="39"/>
  <c r="K3196" i="39"/>
  <c r="K3204" i="39"/>
  <c r="K3212" i="39"/>
  <c r="K3220" i="39"/>
  <c r="K3228" i="39"/>
  <c r="K3236" i="39"/>
  <c r="K3244" i="39"/>
  <c r="K3252" i="39"/>
  <c r="K3260" i="39"/>
  <c r="K3268" i="39"/>
  <c r="K3276" i="39"/>
  <c r="K3284" i="39"/>
  <c r="K3292" i="39"/>
  <c r="K3300" i="39"/>
  <c r="K3308" i="39"/>
  <c r="K3316" i="39"/>
  <c r="K3324" i="39"/>
  <c r="K3332" i="39"/>
  <c r="K3340" i="39"/>
  <c r="K3348" i="39"/>
  <c r="K3356" i="39"/>
  <c r="K3364" i="39"/>
  <c r="K3372" i="39"/>
  <c r="K3380" i="39"/>
  <c r="K3388" i="39"/>
  <c r="K3396" i="39"/>
  <c r="K3404" i="39"/>
  <c r="K2019" i="39"/>
  <c r="K2451" i="39"/>
  <c r="K2553" i="39"/>
  <c r="K2617" i="39"/>
  <c r="K2729" i="39"/>
  <c r="K2769" i="39"/>
  <c r="K2801" i="39"/>
  <c r="K2833" i="39"/>
  <c r="K2865" i="39"/>
  <c r="K2897" i="39"/>
  <c r="K2929" i="39"/>
  <c r="K2961" i="39"/>
  <c r="K2993" i="39"/>
  <c r="K3025" i="39"/>
  <c r="K3052" i="39"/>
  <c r="K3084" i="39"/>
  <c r="K3101" i="39"/>
  <c r="K3111" i="39"/>
  <c r="K3122" i="39"/>
  <c r="K3133" i="39"/>
  <c r="K3143" i="39"/>
  <c r="K3154" i="39"/>
  <c r="K3165" i="39"/>
  <c r="K3173" i="39"/>
  <c r="K3181" i="39"/>
  <c r="K3189" i="39"/>
  <c r="K3197" i="39"/>
  <c r="K3205" i="39"/>
  <c r="K3213" i="39"/>
  <c r="K3221" i="39"/>
  <c r="K3229" i="39"/>
  <c r="K3237" i="39"/>
  <c r="K3245" i="39"/>
  <c r="K3253" i="39"/>
  <c r="K3261" i="39"/>
  <c r="K3269" i="39"/>
  <c r="K3277" i="39"/>
  <c r="K3285" i="39"/>
  <c r="K3293" i="39"/>
  <c r="K3301" i="39"/>
  <c r="K3309" i="39"/>
  <c r="K3317" i="39"/>
  <c r="K3325" i="39"/>
  <c r="K3333" i="39"/>
  <c r="K3341" i="39"/>
  <c r="K3349" i="39"/>
  <c r="K3357" i="39"/>
  <c r="K3365" i="39"/>
  <c r="K3373" i="39"/>
  <c r="K3381" i="39"/>
  <c r="K3389" i="39"/>
  <c r="K3397" i="39"/>
  <c r="K3405" i="39"/>
  <c r="K2083" i="39"/>
  <c r="K2481" i="39"/>
  <c r="K2561" i="39"/>
  <c r="K2625" i="39"/>
  <c r="K2673" i="39"/>
  <c r="K2737" i="39"/>
  <c r="K2772" i="39"/>
  <c r="K2804" i="39"/>
  <c r="K2836" i="39"/>
  <c r="K2868" i="39"/>
  <c r="K2900" i="39"/>
  <c r="K2932" i="39"/>
  <c r="K2964" i="39"/>
  <c r="K2996" i="39"/>
  <c r="K3028" i="39"/>
  <c r="K3057" i="39"/>
  <c r="K3089" i="39"/>
  <c r="K3102" i="39"/>
  <c r="K3113" i="39"/>
  <c r="K3124" i="39"/>
  <c r="K3134" i="39"/>
  <c r="K3145" i="39"/>
  <c r="K3156" i="39"/>
  <c r="K3166" i="39"/>
  <c r="K3174" i="39"/>
  <c r="K3182" i="39"/>
  <c r="K3190" i="39"/>
  <c r="K3198" i="39"/>
  <c r="K3206" i="39"/>
  <c r="K3214" i="39"/>
  <c r="K3222" i="39"/>
  <c r="K3230" i="39"/>
  <c r="K3238" i="39"/>
  <c r="K3246" i="39"/>
  <c r="K3254" i="39"/>
  <c r="K3262" i="39"/>
  <c r="K3270" i="39"/>
  <c r="K3278" i="39"/>
  <c r="K3286" i="39"/>
  <c r="K3294" i="39"/>
  <c r="K3302" i="39"/>
  <c r="K3310" i="39"/>
  <c r="K3318" i="39"/>
  <c r="K3326" i="39"/>
  <c r="K3334" i="39"/>
  <c r="K3342" i="39"/>
  <c r="K3350" i="39"/>
  <c r="K3358" i="39"/>
  <c r="K3366" i="39"/>
  <c r="K3374" i="39"/>
  <c r="K3382" i="39"/>
  <c r="K3390" i="39"/>
  <c r="K3398" i="39"/>
  <c r="K3406" i="39"/>
  <c r="K2147" i="39"/>
  <c r="K2495" i="39"/>
  <c r="K2569" i="39"/>
  <c r="K2633" i="39"/>
  <c r="K2681" i="39"/>
  <c r="K2745" i="39"/>
  <c r="K2777" i="39"/>
  <c r="K2809" i="39"/>
  <c r="K2841" i="39"/>
  <c r="K2873" i="39"/>
  <c r="K2905" i="39"/>
  <c r="K2937" i="39"/>
  <c r="K2969" i="39"/>
  <c r="K3001" i="39"/>
  <c r="K3033" i="39"/>
  <c r="K3060" i="39"/>
  <c r="K3090" i="39"/>
  <c r="K3103" i="39"/>
  <c r="K3114" i="39"/>
  <c r="K3125" i="39"/>
  <c r="K3135" i="39"/>
  <c r="K3146" i="39"/>
  <c r="K3157" i="39"/>
  <c r="K3167" i="39"/>
  <c r="K3175" i="39"/>
  <c r="K3183" i="39"/>
  <c r="K3191" i="39"/>
  <c r="K3199" i="39"/>
  <c r="K3207" i="39"/>
  <c r="K3215" i="39"/>
  <c r="K3223" i="39"/>
  <c r="K3231" i="39"/>
  <c r="K3239" i="39"/>
  <c r="K3247" i="39"/>
  <c r="K3255" i="39"/>
  <c r="K3263" i="39"/>
  <c r="K3271" i="39"/>
  <c r="K3279" i="39"/>
  <c r="K3287" i="39"/>
  <c r="K3295" i="39"/>
  <c r="K3303" i="39"/>
  <c r="K3311" i="39"/>
  <c r="K3319" i="39"/>
  <c r="K3327" i="39"/>
  <c r="K3335" i="39"/>
  <c r="K3343" i="39"/>
  <c r="K3351" i="39"/>
  <c r="K3359" i="39"/>
  <c r="K3367" i="39"/>
  <c r="K3375" i="39"/>
  <c r="K3383" i="39"/>
  <c r="K3391" i="39"/>
  <c r="K3399" i="39"/>
  <c r="K3407" i="39"/>
  <c r="K1433" i="39"/>
  <c r="K2211" i="39"/>
  <c r="K2505" i="39"/>
  <c r="K2577" i="39"/>
  <c r="K2641" i="39"/>
  <c r="K2689" i="39"/>
  <c r="K2748" i="39"/>
  <c r="K2780" i="39"/>
  <c r="K2812" i="39"/>
  <c r="K2844" i="39"/>
  <c r="K2876" i="39"/>
  <c r="K2908" i="39"/>
  <c r="K2940" i="39"/>
  <c r="K2972" i="39"/>
  <c r="K3004" i="39"/>
  <c r="K3036" i="39"/>
  <c r="K3065" i="39"/>
  <c r="K3092" i="39"/>
  <c r="K3105" i="39"/>
  <c r="K3116" i="39"/>
  <c r="K3126" i="39"/>
  <c r="K3137" i="39"/>
  <c r="K3148" i="39"/>
  <c r="K3158" i="39"/>
  <c r="K3168" i="39"/>
  <c r="K3176" i="39"/>
  <c r="K3184" i="39"/>
  <c r="K3192" i="39"/>
  <c r="K3200" i="39"/>
  <c r="K3208" i="39"/>
  <c r="K3216" i="39"/>
  <c r="K3224" i="39"/>
  <c r="K3232" i="39"/>
  <c r="K3240" i="39"/>
  <c r="K3248" i="39"/>
  <c r="K3256" i="39"/>
  <c r="K3264" i="39"/>
  <c r="K3272" i="39"/>
  <c r="K3280" i="39"/>
  <c r="K3288" i="39"/>
  <c r="K3296" i="39"/>
  <c r="K3304" i="39"/>
  <c r="K3312" i="39"/>
  <c r="K3320" i="39"/>
  <c r="K3328" i="39"/>
  <c r="K3336" i="39"/>
  <c r="K3344" i="39"/>
  <c r="K3352" i="39"/>
  <c r="K3360" i="39"/>
  <c r="K3368" i="39"/>
  <c r="K3376" i="39"/>
  <c r="K3384" i="39"/>
  <c r="K3392" i="39"/>
  <c r="K3400" i="39"/>
  <c r="K3408" i="39"/>
  <c r="K1821" i="39"/>
  <c r="K2516" i="39"/>
  <c r="K2585" i="39"/>
  <c r="K2649" i="39"/>
  <c r="K2697" i="39"/>
  <c r="K2753" i="39"/>
  <c r="K2785" i="39"/>
  <c r="K2817" i="39"/>
  <c r="K2849" i="39"/>
  <c r="K2881" i="39"/>
  <c r="K2913" i="39"/>
  <c r="K2945" i="39"/>
  <c r="K2977" i="39"/>
  <c r="K3009" i="39"/>
  <c r="K3068" i="39"/>
  <c r="K3093" i="39"/>
  <c r="K3106" i="39"/>
  <c r="K3117" i="39"/>
  <c r="K3127" i="39"/>
  <c r="K3138" i="39"/>
  <c r="K3149" i="39"/>
  <c r="K3159" i="39"/>
  <c r="K3169" i="39"/>
  <c r="K3177" i="39"/>
  <c r="K3185" i="39"/>
  <c r="K3193" i="39"/>
  <c r="K3201" i="39"/>
  <c r="K3209" i="39"/>
  <c r="K3217" i="39"/>
  <c r="K3225" i="39"/>
  <c r="K3233" i="39"/>
  <c r="K3241" i="39"/>
  <c r="K3249" i="39"/>
  <c r="K3257" i="39"/>
  <c r="K3265" i="39"/>
  <c r="K3273" i="39"/>
  <c r="K3281" i="39"/>
  <c r="K3289" i="39"/>
  <c r="K3297" i="39"/>
  <c r="K3305" i="39"/>
  <c r="K3313" i="39"/>
  <c r="K3321" i="39"/>
  <c r="K3329" i="39"/>
  <c r="K3337" i="39"/>
  <c r="K3345" i="39"/>
  <c r="K3353" i="39"/>
  <c r="K3361" i="39"/>
  <c r="K3369" i="39"/>
  <c r="K3377" i="39"/>
  <c r="K3385" i="39"/>
  <c r="K3393" i="39"/>
  <c r="K3401" i="39"/>
  <c r="K2" i="39"/>
  <c r="K2527" i="39"/>
  <c r="K2593" i="39"/>
  <c r="K2657" i="39"/>
  <c r="K2705" i="39"/>
  <c r="K2756" i="39"/>
  <c r="K2788" i="39"/>
  <c r="K2820" i="39"/>
  <c r="K2852" i="39"/>
  <c r="K2884" i="39"/>
  <c r="K2916" i="39"/>
  <c r="K2948" i="39"/>
  <c r="K2980" i="39"/>
  <c r="K3012" i="39"/>
  <c r="K3073" i="39"/>
  <c r="K3097" i="39"/>
  <c r="K3108" i="39"/>
  <c r="K3118" i="39"/>
  <c r="K3129" i="39"/>
  <c r="K3140" i="39"/>
  <c r="K3150" i="39"/>
  <c r="K3161" i="39"/>
  <c r="K3170" i="39"/>
  <c r="K3178" i="39"/>
  <c r="K3186" i="39"/>
  <c r="K3194" i="39"/>
  <c r="K3202" i="39"/>
  <c r="K3210" i="39"/>
  <c r="K3218" i="39"/>
  <c r="K3226" i="39"/>
  <c r="K3234" i="39"/>
  <c r="K3242" i="39"/>
  <c r="K3250" i="39"/>
  <c r="K3258" i="39"/>
  <c r="K3266" i="39"/>
  <c r="K3274" i="39"/>
  <c r="K3282" i="39"/>
  <c r="K3290" i="39"/>
  <c r="K3298" i="39"/>
  <c r="K3306" i="39"/>
  <c r="K3314" i="39"/>
  <c r="K3322" i="39"/>
  <c r="K3330" i="39"/>
  <c r="K3338" i="39"/>
  <c r="K3346" i="39"/>
  <c r="K3354" i="39"/>
  <c r="K3362" i="39"/>
  <c r="K3370" i="39"/>
  <c r="K3378" i="39"/>
  <c r="K3386" i="39"/>
  <c r="K3394" i="39"/>
  <c r="K3402" i="39"/>
  <c r="E406" i="15"/>
  <c r="B3" i="7" s="1"/>
  <c r="C5" i="11"/>
  <c r="B5" i="11"/>
  <c r="E272" i="15"/>
  <c r="B3" i="35" s="1"/>
  <c r="C3" i="35"/>
  <c r="C3" i="4"/>
  <c r="C3" i="13"/>
  <c r="C3" i="1"/>
  <c r="C3" i="2"/>
  <c r="C3" i="7"/>
  <c r="C3" i="6"/>
  <c r="B3" i="6"/>
  <c r="C13" i="13"/>
  <c r="R12" i="2"/>
  <c r="D32" i="11"/>
  <c r="B136" i="18"/>
  <c r="B2410" i="18"/>
  <c r="B2343" i="18"/>
  <c r="B2271" i="18"/>
  <c r="B2202" i="18"/>
  <c r="B2134" i="18"/>
  <c r="B2066" i="18"/>
  <c r="B1998" i="18"/>
  <c r="B1929" i="18"/>
  <c r="B1862" i="18"/>
  <c r="B1790" i="18"/>
  <c r="B1721" i="18"/>
  <c r="B141" i="18"/>
  <c r="B2376" i="18"/>
  <c r="B2305" i="18"/>
  <c r="B2234" i="18"/>
  <c r="B2165" i="18"/>
  <c r="B2099" i="18"/>
  <c r="B2030" i="18"/>
  <c r="B1962" i="18"/>
  <c r="B1894" i="18"/>
  <c r="B1825" i="18"/>
  <c r="B1755" i="18"/>
  <c r="B146" i="18"/>
  <c r="B2416" i="18"/>
  <c r="B2349" i="18"/>
  <c r="B2279" i="18"/>
  <c r="B2208" i="18"/>
  <c r="B2140" i="18"/>
  <c r="B2072" i="18"/>
  <c r="B2004" i="18"/>
  <c r="B1936" i="18"/>
  <c r="B1868" i="18"/>
  <c r="B1796" i="18"/>
  <c r="B1727" i="18"/>
  <c r="B151" i="18"/>
  <c r="B2390" i="18"/>
  <c r="B2320" i="18"/>
  <c r="B2250" i="18"/>
  <c r="B2182" i="18"/>
  <c r="B2114" i="18"/>
  <c r="B2045" i="18"/>
  <c r="B1978" i="18"/>
  <c r="B1910" i="18"/>
  <c r="B1841" i="18"/>
  <c r="B1823" i="18"/>
  <c r="B1771" i="18"/>
  <c r="B1753" i="18"/>
  <c r="B161" i="18"/>
  <c r="B2432" i="18"/>
  <c r="B2414" i="18"/>
  <c r="B2365" i="18"/>
  <c r="B2347" i="18"/>
  <c r="B2294" i="18"/>
  <c r="B2276" i="18"/>
  <c r="B2222" i="18"/>
  <c r="B2206" i="18"/>
  <c r="B2154" i="18"/>
  <c r="B2138" i="18"/>
  <c r="B2086" i="18"/>
  <c r="B2070" i="18"/>
  <c r="B2019" i="18"/>
  <c r="B2002" i="18"/>
  <c r="B1950" i="18"/>
  <c r="B1933" i="18"/>
  <c r="B1883" i="18"/>
  <c r="B1866" i="18"/>
  <c r="B1813" i="18"/>
  <c r="B1794" i="18"/>
  <c r="B1743" i="18"/>
  <c r="B1725" i="18"/>
  <c r="B2395" i="18"/>
  <c r="B2379" i="18"/>
  <c r="B2326" i="18"/>
  <c r="B2308" i="18"/>
  <c r="B2300" i="18"/>
  <c r="B2255" i="18"/>
  <c r="B2238" i="18"/>
  <c r="B2228" i="18"/>
  <c r="B2187" i="18"/>
  <c r="B2168" i="18"/>
  <c r="B2160" i="18"/>
  <c r="B2119" i="18"/>
  <c r="B2102" i="18"/>
  <c r="B2093" i="18"/>
  <c r="B2051" i="18"/>
  <c r="B2033" i="18"/>
  <c r="B2025" i="18"/>
  <c r="B1984" i="18"/>
  <c r="B1965" i="18"/>
  <c r="B1957" i="18"/>
  <c r="B1915" i="18"/>
  <c r="B1897" i="18"/>
  <c r="B1889" i="18"/>
  <c r="B1846" i="18"/>
  <c r="B1828" i="18"/>
  <c r="B1819" i="18"/>
  <c r="B1810" i="18"/>
  <c r="B1776" i="18"/>
  <c r="B1759" i="18"/>
  <c r="B1749" i="18"/>
  <c r="B1741" i="18"/>
  <c r="B2419" i="18"/>
  <c r="B2353" i="18"/>
  <c r="B2315" i="18"/>
  <c r="B2282" i="18"/>
  <c r="B2143" i="18"/>
  <c r="B2075" i="18"/>
  <c r="B2040" i="18"/>
  <c r="B2007" i="18"/>
  <c r="B1871" i="18"/>
  <c r="B1800" i="18"/>
  <c r="B1767" i="18"/>
  <c r="B1730" i="18"/>
  <c r="B1692" i="18"/>
  <c r="B1682" i="18"/>
  <c r="B1664" i="18"/>
  <c r="B1654" i="18"/>
  <c r="B1646" i="18"/>
  <c r="B1620" i="18"/>
  <c r="B1612" i="18"/>
  <c r="B1596" i="18"/>
  <c r="B1587" i="18"/>
  <c r="B1579" i="18"/>
  <c r="B1553" i="18"/>
  <c r="B1544" i="18"/>
  <c r="B1527" i="18"/>
  <c r="B1518" i="18"/>
  <c r="B1508" i="18"/>
  <c r="B1482" i="18"/>
  <c r="B1474" i="18"/>
  <c r="B1454" i="18"/>
  <c r="B1446" i="18"/>
  <c r="B1438" i="18"/>
  <c r="B1411" i="18"/>
  <c r="B1403" i="18"/>
  <c r="B1386" i="18"/>
  <c r="B1377" i="18"/>
  <c r="B1369" i="18"/>
  <c r="B1342" i="18"/>
  <c r="B1333" i="18"/>
  <c r="B1315" i="18"/>
  <c r="B1307" i="18"/>
  <c r="B1298" i="18"/>
  <c r="B1274" i="18"/>
  <c r="B1265" i="18"/>
  <c r="B1248" i="18"/>
  <c r="B1240" i="18"/>
  <c r="B1232" i="18"/>
  <c r="B1224" i="18"/>
  <c r="B1215" i="18"/>
  <c r="B1206" i="18"/>
  <c r="B1198" i="18"/>
  <c r="B1189" i="18"/>
  <c r="B1181" i="18"/>
  <c r="B1171" i="18"/>
  <c r="B1163" i="18"/>
  <c r="B1154" i="18"/>
  <c r="B2380" i="18"/>
  <c r="B2346" i="18"/>
  <c r="B2275" i="18"/>
  <c r="B2239" i="18"/>
  <c r="B2205" i="18"/>
  <c r="B2103" i="18"/>
  <c r="B2069" i="18"/>
  <c r="B2001" i="18"/>
  <c r="B1966" i="18"/>
  <c r="B1932" i="18"/>
  <c r="B1829" i="18"/>
  <c r="B1793" i="18"/>
  <c r="B1760" i="18"/>
  <c r="B1724" i="18"/>
  <c r="B1708" i="18"/>
  <c r="B1699" i="18"/>
  <c r="B1673" i="18"/>
  <c r="B1663" i="18"/>
  <c r="B1653" i="18"/>
  <c r="B1645" i="18"/>
  <c r="B1637" i="18"/>
  <c r="B1629" i="18"/>
  <c r="B1603" i="18"/>
  <c r="B1595" i="18"/>
  <c r="B1586" i="18"/>
  <c r="B1578" i="18"/>
  <c r="B1570" i="18"/>
  <c r="B1561" i="18"/>
  <c r="B1534" i="18"/>
  <c r="B1525" i="18"/>
  <c r="B1516" i="18"/>
  <c r="B1506" i="18"/>
  <c r="B1498" i="18"/>
  <c r="B1489" i="18"/>
  <c r="B1463" i="18"/>
  <c r="B1453" i="18"/>
  <c r="B1445" i="18"/>
  <c r="B1437" i="18"/>
  <c r="B1428" i="18"/>
  <c r="B1418" i="18"/>
  <c r="B1393" i="18"/>
  <c r="B1385" i="18"/>
  <c r="B1376" i="18"/>
  <c r="B1368" i="18"/>
  <c r="B1359" i="18"/>
  <c r="B1350" i="18"/>
  <c r="B1323" i="18"/>
  <c r="B1314" i="18"/>
  <c r="B1306" i="18"/>
  <c r="B1297" i="18"/>
  <c r="B1289" i="18"/>
  <c r="B1281" i="18"/>
  <c r="B1273" i="18"/>
  <c r="B1256" i="18"/>
  <c r="B1247" i="18"/>
  <c r="B1239" i="18"/>
  <c r="B1231" i="18"/>
  <c r="B1223" i="18"/>
  <c r="B1214" i="18"/>
  <c r="B2411" i="18"/>
  <c r="B2344" i="18"/>
  <c r="B2307" i="18"/>
  <c r="B2273" i="18"/>
  <c r="B2237" i="18"/>
  <c r="B2203" i="18"/>
  <c r="B2167" i="18"/>
  <c r="B2135" i="18"/>
  <c r="B2067" i="18"/>
  <c r="B2032" i="18"/>
  <c r="B1999" i="18"/>
  <c r="B1964" i="18"/>
  <c r="B1930" i="18"/>
  <c r="B1896" i="18"/>
  <c r="B1863" i="18"/>
  <c r="B1791" i="18"/>
  <c r="B1758" i="18"/>
  <c r="B1722" i="18"/>
  <c r="B1707" i="18"/>
  <c r="B1698" i="18"/>
  <c r="B1690" i="18"/>
  <c r="B1680" i="18"/>
  <c r="B1662" i="18"/>
  <c r="B1652" i="18"/>
  <c r="B1644" i="18"/>
  <c r="B1636" i="18"/>
  <c r="B1627" i="18"/>
  <c r="B1618" i="18"/>
  <c r="B1610" i="18"/>
  <c r="B1594" i="18"/>
  <c r="B1585" i="18"/>
  <c r="B1577" i="18"/>
  <c r="B1569" i="18"/>
  <c r="B1560" i="18"/>
  <c r="B1551" i="18"/>
  <c r="B1542" i="18"/>
  <c r="B1533" i="18"/>
  <c r="B1524" i="18"/>
  <c r="B1515" i="18"/>
  <c r="B1505" i="18"/>
  <c r="B1497" i="18"/>
  <c r="B1488" i="18"/>
  <c r="B1480" i="18"/>
  <c r="B1471" i="18"/>
  <c r="B1461" i="18"/>
  <c r="B1452" i="18"/>
  <c r="B1444" i="18"/>
  <c r="B1436" i="18"/>
  <c r="B1427" i="18"/>
  <c r="B1417" i="18"/>
  <c r="B1409" i="18"/>
  <c r="B1401" i="18"/>
  <c r="B1392" i="18"/>
  <c r="B1384" i="18"/>
  <c r="B1375" i="18"/>
  <c r="B1367" i="18"/>
  <c r="B1358" i="18"/>
  <c r="B1349" i="18"/>
  <c r="B1340" i="18"/>
  <c r="B1331" i="18"/>
  <c r="B1322" i="18"/>
  <c r="B1313" i="18"/>
  <c r="B1305" i="18"/>
  <c r="B1296" i="18"/>
  <c r="B1288" i="18"/>
  <c r="B1280" i="18"/>
  <c r="B1272" i="18"/>
  <c r="B1263" i="18"/>
  <c r="B1255" i="18"/>
  <c r="B1246" i="18"/>
  <c r="B1238" i="18"/>
  <c r="B1230" i="18"/>
  <c r="B1222" i="18"/>
  <c r="B1213" i="18"/>
  <c r="B1204" i="18"/>
  <c r="B1196" i="18"/>
  <c r="B1187" i="18"/>
  <c r="B1179" i="18"/>
  <c r="B1169" i="18"/>
  <c r="B1161" i="18"/>
  <c r="B2405" i="18"/>
  <c r="B2372" i="18"/>
  <c r="B2336" i="18"/>
  <c r="B2301" i="18"/>
  <c r="B2265" i="18"/>
  <c r="B2229" i="18"/>
  <c r="B2197" i="18"/>
  <c r="B2161" i="18"/>
  <c r="B2129" i="18"/>
  <c r="B2094" i="18"/>
  <c r="B2061" i="18"/>
  <c r="B2026" i="18"/>
  <c r="B1993" i="18"/>
  <c r="B1958" i="18"/>
  <c r="B1924" i="18"/>
  <c r="B1890" i="18"/>
  <c r="B1857" i="18"/>
  <c r="B1821" i="18"/>
  <c r="B1785" i="18"/>
  <c r="B1750" i="18"/>
  <c r="B1716" i="18"/>
  <c r="B1706" i="18"/>
  <c r="B1697" i="18"/>
  <c r="B1689" i="18"/>
  <c r="B1679" i="18"/>
  <c r="B1671" i="18"/>
  <c r="B1661" i="18"/>
  <c r="B1651" i="18"/>
  <c r="B1643" i="18"/>
  <c r="B1635" i="18"/>
  <c r="B1626" i="18"/>
  <c r="B1617" i="18"/>
  <c r="B1609" i="18"/>
  <c r="B1601" i="18"/>
  <c r="B1593" i="18"/>
  <c r="B1584" i="18"/>
  <c r="B1576" i="18"/>
  <c r="B1568" i="18"/>
  <c r="B1559" i="18"/>
  <c r="B1550" i="18"/>
  <c r="B1541" i="18"/>
  <c r="B1532" i="18"/>
  <c r="B1523" i="18"/>
  <c r="B1514" i="18"/>
  <c r="B1504" i="18"/>
  <c r="B1496" i="18"/>
  <c r="B1487" i="18"/>
  <c r="B1479" i="18"/>
  <c r="B1470" i="18"/>
  <c r="B1460" i="18"/>
  <c r="B1451" i="18"/>
  <c r="B1443" i="18"/>
  <c r="B1435" i="18"/>
  <c r="B1425" i="18"/>
  <c r="B1416" i="18"/>
  <c r="B1408" i="18"/>
  <c r="B1399" i="18"/>
  <c r="B1391" i="18"/>
  <c r="B1383" i="18"/>
  <c r="B1374" i="18"/>
  <c r="B1366" i="18"/>
  <c r="B1357" i="18"/>
  <c r="B1348" i="18"/>
  <c r="B1339" i="18"/>
  <c r="B1330" i="18"/>
  <c r="B1321" i="18"/>
  <c r="B1312" i="18"/>
  <c r="B1304" i="18"/>
  <c r="B1295" i="18"/>
  <c r="B1287" i="18"/>
  <c r="B1279" i="18"/>
  <c r="B1271" i="18"/>
  <c r="B1262" i="18"/>
  <c r="B1254" i="18"/>
  <c r="B1245" i="18"/>
  <c r="B1237" i="18"/>
  <c r="B1229" i="18"/>
  <c r="B1221" i="18"/>
  <c r="B1212" i="18"/>
  <c r="B1203" i="18"/>
  <c r="B1017" i="18"/>
  <c r="B2403" i="18"/>
  <c r="B2370" i="18"/>
  <c r="B2334" i="18"/>
  <c r="B2299" i="18"/>
  <c r="B2263" i="18"/>
  <c r="B2227" i="18"/>
  <c r="B2195" i="18"/>
  <c r="B2159" i="18"/>
  <c r="B2127" i="18"/>
  <c r="B2092" i="18"/>
  <c r="B2059" i="18"/>
  <c r="B2024" i="18"/>
  <c r="B1991" i="18"/>
  <c r="B1956" i="18"/>
  <c r="B1922" i="18"/>
  <c r="B1888" i="18"/>
  <c r="B1855" i="18"/>
  <c r="B1818" i="18"/>
  <c r="B1783" i="18"/>
  <c r="B126" i="18"/>
  <c r="B2428" i="18"/>
  <c r="B2394" i="18"/>
  <c r="B2362" i="18"/>
  <c r="B2325" i="18"/>
  <c r="B2290" i="18"/>
  <c r="B2254" i="18"/>
  <c r="B2219" i="18"/>
  <c r="B2186" i="18"/>
  <c r="B2151" i="18"/>
  <c r="B2118" i="18"/>
  <c r="B2083" i="18"/>
  <c r="B2050" i="18"/>
  <c r="B2016" i="18"/>
  <c r="B1983" i="18"/>
  <c r="B1947" i="18"/>
  <c r="B1914" i="18"/>
  <c r="B1880" i="18"/>
  <c r="B1845" i="18"/>
  <c r="B1809" i="18"/>
  <c r="B1775" i="18"/>
  <c r="B1740" i="18"/>
  <c r="B1711" i="18"/>
  <c r="B1703" i="18"/>
  <c r="B1694" i="18"/>
  <c r="B1685" i="18"/>
  <c r="B1676" i="18"/>
  <c r="B1667" i="18"/>
  <c r="B1657" i="18"/>
  <c r="B1648" i="18"/>
  <c r="B1640" i="18"/>
  <c r="B1632" i="18"/>
  <c r="B1622" i="18"/>
  <c r="B1614" i="18"/>
  <c r="B1606" i="18"/>
  <c r="B1598" i="18"/>
  <c r="B1590" i="18"/>
  <c r="B1581" i="18"/>
  <c r="B1573" i="18"/>
  <c r="B1564" i="18"/>
  <c r="B1555" i="18"/>
  <c r="B1547" i="18"/>
  <c r="B1538" i="18"/>
  <c r="B1529" i="18"/>
  <c r="B1520" i="18"/>
  <c r="B1510" i="18"/>
  <c r="B1501" i="18"/>
  <c r="B1492" i="18"/>
  <c r="B1484" i="18"/>
  <c r="B2421" i="18"/>
  <c r="B2388" i="18"/>
  <c r="B2355" i="18"/>
  <c r="B2318" i="18"/>
  <c r="B2284" i="18"/>
  <c r="B2247" i="18"/>
  <c r="B2213" i="18"/>
  <c r="B2179" i="18"/>
  <c r="B2145" i="18"/>
  <c r="B2112" i="18"/>
  <c r="B2077" i="18"/>
  <c r="B2042" i="18"/>
  <c r="B2010" i="18"/>
  <c r="B1975" i="18"/>
  <c r="B1941" i="18"/>
  <c r="B1908" i="18"/>
  <c r="B1873" i="18"/>
  <c r="B1838" i="18"/>
  <c r="B1803" i="18"/>
  <c r="B1769" i="18"/>
  <c r="B1733" i="18"/>
  <c r="B1710" i="18"/>
  <c r="B1701" i="18"/>
  <c r="B1693" i="18"/>
  <c r="B1684" i="18"/>
  <c r="B1675" i="18"/>
  <c r="B1666" i="18"/>
  <c r="B1656" i="18"/>
  <c r="B1647" i="18"/>
  <c r="B1639" i="18"/>
  <c r="B1631" i="18"/>
  <c r="B1621" i="18"/>
  <c r="B1613" i="18"/>
  <c r="B1605" i="18"/>
  <c r="B1597" i="18"/>
  <c r="B1589" i="18"/>
  <c r="B1580" i="18"/>
  <c r="B1572" i="18"/>
  <c r="B1563" i="18"/>
  <c r="B1554" i="18"/>
  <c r="B1546" i="18"/>
  <c r="B1537" i="18"/>
  <c r="B1528" i="18"/>
  <c r="B1519" i="18"/>
  <c r="B1509" i="18"/>
  <c r="B1500" i="18"/>
  <c r="B1491" i="18"/>
  <c r="B1483" i="18"/>
  <c r="B1475" i="18"/>
  <c r="B1465" i="18"/>
  <c r="B1455" i="18"/>
  <c r="B1447" i="18"/>
  <c r="B1439" i="18"/>
  <c r="B1430" i="18"/>
  <c r="B1420" i="18"/>
  <c r="B1412" i="18"/>
  <c r="B1404" i="18"/>
  <c r="B1395" i="18"/>
  <c r="B1387" i="18"/>
  <c r="B1378" i="18"/>
  <c r="B1370" i="18"/>
  <c r="B1362" i="18"/>
  <c r="B1353" i="18"/>
  <c r="B1343" i="18"/>
  <c r="B1335" i="18"/>
  <c r="B1326" i="18"/>
  <c r="B1317" i="18"/>
  <c r="B1308" i="18"/>
  <c r="B1300" i="18"/>
  <c r="B1291" i="18"/>
  <c r="B1283" i="18"/>
  <c r="B1275" i="18"/>
  <c r="B1266" i="18"/>
  <c r="B1258" i="18"/>
  <c r="B1249" i="18"/>
  <c r="B2256" i="18"/>
  <c r="B1985" i="18"/>
  <c r="B1742" i="18"/>
  <c r="B1686" i="18"/>
  <c r="B1649" i="18"/>
  <c r="B1615" i="18"/>
  <c r="B1582" i="18"/>
  <c r="B1548" i="18"/>
  <c r="B1511" i="18"/>
  <c r="B1477" i="18"/>
  <c r="B1450" i="18"/>
  <c r="B1432" i="18"/>
  <c r="B1406" i="18"/>
  <c r="B1381" i="18"/>
  <c r="B1363" i="18"/>
  <c r="B1337" i="18"/>
  <c r="B1311" i="18"/>
  <c r="B1292" i="18"/>
  <c r="B1268" i="18"/>
  <c r="B1244" i="18"/>
  <c r="B1228" i="18"/>
  <c r="B1211" i="18"/>
  <c r="B1199" i="18"/>
  <c r="B1186" i="18"/>
  <c r="B1175" i="18"/>
  <c r="B1164" i="18"/>
  <c r="B1152" i="18"/>
  <c r="B1143" i="18"/>
  <c r="B1133" i="18"/>
  <c r="B1125" i="18"/>
  <c r="B1117" i="18"/>
  <c r="B1109" i="18"/>
  <c r="B1101" i="18"/>
  <c r="B1092" i="18"/>
  <c r="B1084" i="18"/>
  <c r="B1075" i="18"/>
  <c r="B1066" i="18"/>
  <c r="B1056" i="18"/>
  <c r="B1047" i="18"/>
  <c r="B1037" i="18"/>
  <c r="B1028" i="18"/>
  <c r="B1018" i="18"/>
  <c r="B1007" i="18"/>
  <c r="B998" i="18"/>
  <c r="B988" i="18"/>
  <c r="B979" i="18"/>
  <c r="B971" i="18"/>
  <c r="B963" i="18"/>
  <c r="B954" i="18"/>
  <c r="B946" i="18"/>
  <c r="B936" i="18"/>
  <c r="B928" i="18"/>
  <c r="B918" i="18"/>
  <c r="B908" i="18"/>
  <c r="B899" i="18"/>
  <c r="B890" i="18"/>
  <c r="B880" i="18"/>
  <c r="B872" i="18"/>
  <c r="B863" i="18"/>
  <c r="B854" i="18"/>
  <c r="B844" i="18"/>
  <c r="B835" i="18"/>
  <c r="B826" i="18"/>
  <c r="B817" i="18"/>
  <c r="B808" i="18"/>
  <c r="B800" i="18"/>
  <c r="B792" i="18"/>
  <c r="B784" i="18"/>
  <c r="B775" i="18"/>
  <c r="B767" i="18"/>
  <c r="B758" i="18"/>
  <c r="B749" i="18"/>
  <c r="B739" i="18"/>
  <c r="B731" i="18"/>
  <c r="B722" i="18"/>
  <c r="B2221" i="18"/>
  <c r="B1949" i="18"/>
  <c r="B1714" i="18"/>
  <c r="B1678" i="18"/>
  <c r="B1642" i="18"/>
  <c r="B1608" i="18"/>
  <c r="B1575" i="18"/>
  <c r="B1540" i="18"/>
  <c r="B1503" i="18"/>
  <c r="B1476" i="18"/>
  <c r="B1449" i="18"/>
  <c r="B1424" i="18"/>
  <c r="B1405" i="18"/>
  <c r="B1380" i="18"/>
  <c r="B1356" i="18"/>
  <c r="B1336" i="18"/>
  <c r="B1310" i="18"/>
  <c r="B1286" i="18"/>
  <c r="B1267" i="18"/>
  <c r="B1243" i="18"/>
  <c r="B1227" i="18"/>
  <c r="B1210" i="18"/>
  <c r="B1197" i="18"/>
  <c r="B1185" i="18"/>
  <c r="B1174" i="18"/>
  <c r="B1162" i="18"/>
  <c r="B1151" i="18"/>
  <c r="B1142" i="18"/>
  <c r="B1132" i="18"/>
  <c r="B1124" i="18"/>
  <c r="B1116" i="18"/>
  <c r="B1108" i="18"/>
  <c r="B1100" i="18"/>
  <c r="B1091" i="18"/>
  <c r="B1083" i="18"/>
  <c r="B1074" i="18"/>
  <c r="B1065" i="18"/>
  <c r="B1055" i="18"/>
  <c r="B1046" i="18"/>
  <c r="B1036" i="18"/>
  <c r="B1027" i="18"/>
  <c r="B1015" i="18"/>
  <c r="B1005" i="18"/>
  <c r="B997" i="18"/>
  <c r="B987" i="18"/>
  <c r="B978" i="18"/>
  <c r="B970" i="18"/>
  <c r="B962" i="18"/>
  <c r="B953" i="18"/>
  <c r="B945" i="18"/>
  <c r="B935" i="18"/>
  <c r="B927" i="18"/>
  <c r="B917" i="18"/>
  <c r="B907" i="18"/>
  <c r="B898" i="18"/>
  <c r="B889" i="18"/>
  <c r="B879" i="18"/>
  <c r="B871" i="18"/>
  <c r="B862" i="18"/>
  <c r="B853" i="18"/>
  <c r="B843" i="18"/>
  <c r="B834" i="18"/>
  <c r="B825" i="18"/>
  <c r="B816" i="18"/>
  <c r="B807" i="18"/>
  <c r="B799" i="18"/>
  <c r="B791" i="18"/>
  <c r="B783" i="18"/>
  <c r="B774" i="18"/>
  <c r="B766" i="18"/>
  <c r="B757" i="18"/>
  <c r="B748" i="18"/>
  <c r="B738" i="18"/>
  <c r="B729" i="18"/>
  <c r="B721" i="18"/>
  <c r="B713" i="18"/>
  <c r="B704" i="18"/>
  <c r="B696" i="18"/>
  <c r="B688" i="18"/>
  <c r="B679" i="18"/>
  <c r="B671" i="18"/>
  <c r="B662" i="18"/>
  <c r="B654" i="18"/>
  <c r="B646" i="18"/>
  <c r="B638" i="18"/>
  <c r="B2188" i="18"/>
  <c r="B1916" i="18"/>
  <c r="B1713" i="18"/>
  <c r="B1677" i="18"/>
  <c r="B1641" i="18"/>
  <c r="B1607" i="18"/>
  <c r="B1574" i="18"/>
  <c r="B1539" i="18"/>
  <c r="B1502" i="18"/>
  <c r="B1469" i="18"/>
  <c r="B1448" i="18"/>
  <c r="B1423" i="18"/>
  <c r="B1398" i="18"/>
  <c r="B1379" i="18"/>
  <c r="B1355" i="18"/>
  <c r="B1329" i="18"/>
  <c r="B1309" i="18"/>
  <c r="B1285" i="18"/>
  <c r="B1261" i="18"/>
  <c r="B1242" i="18"/>
  <c r="B1226" i="18"/>
  <c r="B1209" i="18"/>
  <c r="B1195" i="18"/>
  <c r="B1184" i="18"/>
  <c r="B1173" i="18"/>
  <c r="B1160" i="18"/>
  <c r="B1150" i="18"/>
  <c r="B1141" i="18"/>
  <c r="B1131" i="18"/>
  <c r="B1123" i="18"/>
  <c r="B1115" i="18"/>
  <c r="B1107" i="18"/>
  <c r="B1099" i="18"/>
  <c r="B1090" i="18"/>
  <c r="B1082" i="18"/>
  <c r="B1072" i="18"/>
  <c r="B1063" i="18"/>
  <c r="B1054" i="18"/>
  <c r="B1044" i="18"/>
  <c r="B1034" i="18"/>
  <c r="B1025" i="18"/>
  <c r="B1014" i="18"/>
  <c r="B1004" i="18"/>
  <c r="B995" i="18"/>
  <c r="B985" i="18"/>
  <c r="B977" i="18"/>
  <c r="B969" i="18"/>
  <c r="B961" i="18"/>
  <c r="B952" i="18"/>
  <c r="B943" i="18"/>
  <c r="B934" i="18"/>
  <c r="B925" i="18"/>
  <c r="B915" i="18"/>
  <c r="B905" i="18"/>
  <c r="B897" i="18"/>
  <c r="B888" i="18"/>
  <c r="B878" i="18"/>
  <c r="B870" i="18"/>
  <c r="B861" i="18"/>
  <c r="B852" i="18"/>
  <c r="B842" i="18"/>
  <c r="B833" i="18"/>
  <c r="B824" i="18"/>
  <c r="B815" i="18"/>
  <c r="B806" i="18"/>
  <c r="B798" i="18"/>
  <c r="B790" i="18"/>
  <c r="B782" i="18"/>
  <c r="B773" i="18"/>
  <c r="B765" i="18"/>
  <c r="B756" i="18"/>
  <c r="B747" i="18"/>
  <c r="B737" i="18"/>
  <c r="B728" i="18"/>
  <c r="B720" i="18"/>
  <c r="B712" i="18"/>
  <c r="B703" i="18"/>
  <c r="B695" i="18"/>
  <c r="B687" i="18"/>
  <c r="B678" i="18"/>
  <c r="B669" i="18"/>
  <c r="B2431" i="18"/>
  <c r="B2153" i="18"/>
  <c r="B1882" i="18"/>
  <c r="B1705" i="18"/>
  <c r="B1669" i="18"/>
  <c r="B1634" i="18"/>
  <c r="B1600" i="18"/>
  <c r="B1566" i="18"/>
  <c r="B1531" i="18"/>
  <c r="B1495" i="18"/>
  <c r="B1468" i="18"/>
  <c r="B1442" i="18"/>
  <c r="B1422" i="18"/>
  <c r="B1397" i="18"/>
  <c r="B1373" i="18"/>
  <c r="B1354" i="18"/>
  <c r="B1328" i="18"/>
  <c r="B1303" i="18"/>
  <c r="B1284" i="18"/>
  <c r="B1260" i="18"/>
  <c r="B1241" i="18"/>
  <c r="B1225" i="18"/>
  <c r="B1208" i="18"/>
  <c r="B1193" i="18"/>
  <c r="B1183" i="18"/>
  <c r="B1170" i="18"/>
  <c r="B1158" i="18"/>
  <c r="B1148" i="18"/>
  <c r="B1139" i="18"/>
  <c r="B1130" i="18"/>
  <c r="B1122" i="18"/>
  <c r="B1114" i="18"/>
  <c r="B1106" i="18"/>
  <c r="B1098" i="18"/>
  <c r="B1089" i="18"/>
  <c r="B1081" i="18"/>
  <c r="B1071" i="18"/>
  <c r="B1062" i="18"/>
  <c r="B1053" i="18"/>
  <c r="B1043" i="18"/>
  <c r="B1033" i="18"/>
  <c r="B1024" i="18"/>
  <c r="B1013" i="18"/>
  <c r="B1003" i="18"/>
  <c r="B994" i="18"/>
  <c r="B984" i="18"/>
  <c r="B976" i="18"/>
  <c r="B968" i="18"/>
  <c r="B960" i="18"/>
  <c r="B951" i="18"/>
  <c r="B942" i="18"/>
  <c r="B933" i="18"/>
  <c r="B924" i="18"/>
  <c r="B914" i="18"/>
  <c r="B904" i="18"/>
  <c r="B895" i="18"/>
  <c r="B887" i="18"/>
  <c r="B877" i="18"/>
  <c r="B869" i="18"/>
  <c r="B860" i="18"/>
  <c r="B851" i="18"/>
  <c r="B841" i="18"/>
  <c r="B832" i="18"/>
  <c r="B823" i="18"/>
  <c r="B814" i="18"/>
  <c r="B805" i="18"/>
  <c r="B797" i="18"/>
  <c r="B789" i="18"/>
  <c r="B781" i="18"/>
  <c r="B772" i="18"/>
  <c r="B764" i="18"/>
  <c r="B755" i="18"/>
  <c r="B746" i="18"/>
  <c r="B736" i="18"/>
  <c r="B727" i="18"/>
  <c r="B719" i="18"/>
  <c r="B2327" i="18"/>
  <c r="B2052" i="18"/>
  <c r="B1777" i="18"/>
  <c r="B1695" i="18"/>
  <c r="B1658" i="18"/>
  <c r="B1624" i="18"/>
  <c r="B1591" i="18"/>
  <c r="B1556" i="18"/>
  <c r="B1521" i="18"/>
  <c r="B1485" i="18"/>
  <c r="B1458" i="18"/>
  <c r="B1434" i="18"/>
  <c r="B1413" i="18"/>
  <c r="B1389" i="18"/>
  <c r="B1365" i="18"/>
  <c r="B1344" i="18"/>
  <c r="B1319" i="18"/>
  <c r="B1294" i="18"/>
  <c r="B1276" i="18"/>
  <c r="B1252" i="18"/>
  <c r="B1234" i="18"/>
  <c r="B1218" i="18"/>
  <c r="B1201" i="18"/>
  <c r="B1190" i="18"/>
  <c r="B1178" i="18"/>
  <c r="B1166" i="18"/>
  <c r="B1155" i="18"/>
  <c r="B1145" i="18"/>
  <c r="B1136" i="18"/>
  <c r="B1127" i="18"/>
  <c r="B1119" i="18"/>
  <c r="B1111" i="18"/>
  <c r="B1103" i="18"/>
  <c r="B1094" i="18"/>
  <c r="B1086" i="18"/>
  <c r="B1077" i="18"/>
  <c r="B1068" i="18"/>
  <c r="B1058" i="18"/>
  <c r="B1049" i="18"/>
  <c r="B1039" i="18"/>
  <c r="B1030" i="18"/>
  <c r="B1020" i="18"/>
  <c r="B1009" i="18"/>
  <c r="B1000" i="18"/>
  <c r="B990" i="18"/>
  <c r="B981" i="18"/>
  <c r="B973" i="18"/>
  <c r="B965" i="18"/>
  <c r="B956" i="18"/>
  <c r="B948" i="18"/>
  <c r="B938" i="18"/>
  <c r="B930" i="18"/>
  <c r="B920" i="18"/>
  <c r="B910" i="18"/>
  <c r="B901" i="18"/>
  <c r="B892" i="18"/>
  <c r="B883" i="18"/>
  <c r="B874" i="18"/>
  <c r="B865" i="18"/>
  <c r="B857" i="18"/>
  <c r="B847" i="18"/>
  <c r="B837" i="18"/>
  <c r="B828" i="18"/>
  <c r="B820" i="18"/>
  <c r="B810" i="18"/>
  <c r="B802" i="18"/>
  <c r="B794" i="18"/>
  <c r="B786" i="18"/>
  <c r="B778" i="18"/>
  <c r="B769" i="18"/>
  <c r="B761" i="18"/>
  <c r="B751" i="18"/>
  <c r="B742" i="18"/>
  <c r="B733" i="18"/>
  <c r="B724" i="18"/>
  <c r="B716" i="18"/>
  <c r="B708" i="18"/>
  <c r="B699" i="18"/>
  <c r="B691" i="18"/>
  <c r="B682" i="18"/>
  <c r="B674" i="18"/>
  <c r="B665" i="18"/>
  <c r="B657" i="18"/>
  <c r="B649" i="18"/>
  <c r="B641" i="18"/>
  <c r="B2293" i="18"/>
  <c r="B2018" i="18"/>
  <c r="B1748" i="18"/>
  <c r="B1687" i="18"/>
  <c r="B1650" i="18"/>
  <c r="B1616" i="18"/>
  <c r="B1583" i="18"/>
  <c r="B1549" i="18"/>
  <c r="B1513" i="18"/>
  <c r="B1478" i="18"/>
  <c r="B1456" i="18"/>
  <c r="B1433" i="18"/>
  <c r="B1407" i="18"/>
  <c r="B1388" i="18"/>
  <c r="B1364" i="18"/>
  <c r="B1338" i="18"/>
  <c r="B1318" i="18"/>
  <c r="B1293" i="18"/>
  <c r="B1269" i="18"/>
  <c r="B1250" i="18"/>
  <c r="B1233" i="18"/>
  <c r="B1217" i="18"/>
  <c r="B1200" i="18"/>
  <c r="B1188" i="18"/>
  <c r="B1176" i="18"/>
  <c r="B1165" i="18"/>
  <c r="B1153" i="18"/>
  <c r="B1144" i="18"/>
  <c r="B1134" i="18"/>
  <c r="B1126" i="18"/>
  <c r="B1118" i="18"/>
  <c r="B1110" i="18"/>
  <c r="B1102" i="18"/>
  <c r="B1093" i="18"/>
  <c r="B1085" i="18"/>
  <c r="B1076" i="18"/>
  <c r="B1067" i="18"/>
  <c r="B1057" i="18"/>
  <c r="B1048" i="18"/>
  <c r="B1038" i="18"/>
  <c r="B1029" i="18"/>
  <c r="B1019" i="18"/>
  <c r="B1008" i="18"/>
  <c r="B999" i="18"/>
  <c r="B989" i="18"/>
  <c r="B980" i="18"/>
  <c r="B972" i="18"/>
  <c r="B964" i="18"/>
  <c r="B955" i="18"/>
  <c r="B947" i="18"/>
  <c r="B937" i="18"/>
  <c r="B929" i="18"/>
  <c r="B919" i="18"/>
  <c r="B909" i="18"/>
  <c r="B900" i="18"/>
  <c r="B891" i="18"/>
  <c r="B882" i="18"/>
  <c r="B873" i="18"/>
  <c r="B864" i="18"/>
  <c r="B856" i="18"/>
  <c r="B846" i="18"/>
  <c r="B836" i="18"/>
  <c r="B827" i="18"/>
  <c r="B819" i="18"/>
  <c r="B809" i="18"/>
  <c r="B801" i="18"/>
  <c r="B793" i="18"/>
  <c r="B785" i="18"/>
  <c r="B777" i="18"/>
  <c r="B768" i="18"/>
  <c r="B760" i="18"/>
  <c r="B750" i="18"/>
  <c r="B741" i="18"/>
  <c r="B732" i="18"/>
  <c r="B723" i="18"/>
  <c r="B715" i="18"/>
  <c r="B707" i="18"/>
  <c r="B698" i="18"/>
  <c r="B690" i="18"/>
  <c r="B681" i="18"/>
  <c r="B673" i="18"/>
  <c r="B664" i="18"/>
  <c r="B656" i="18"/>
  <c r="B648" i="18"/>
  <c r="B640" i="18"/>
  <c r="B1812" i="18"/>
  <c r="B1592" i="18"/>
  <c r="B1459" i="18"/>
  <c r="B1371" i="18"/>
  <c r="B1277" i="18"/>
  <c r="B1202" i="18"/>
  <c r="B1156" i="18"/>
  <c r="B1120" i="18"/>
  <c r="B1087" i="18"/>
  <c r="B1051" i="18"/>
  <c r="B1010" i="18"/>
  <c r="B974" i="18"/>
  <c r="B940" i="18"/>
  <c r="B902" i="18"/>
  <c r="B866" i="18"/>
  <c r="B829" i="18"/>
  <c r="B795" i="18"/>
  <c r="B762" i="18"/>
  <c r="B725" i="18"/>
  <c r="B702" i="18"/>
  <c r="B686" i="18"/>
  <c r="B668" i="18"/>
  <c r="B655" i="18"/>
  <c r="B643" i="18"/>
  <c r="B632" i="18"/>
  <c r="B624" i="18"/>
  <c r="B616" i="18"/>
  <c r="B606" i="18"/>
  <c r="B598" i="18"/>
  <c r="B589" i="18"/>
  <c r="B580" i="18"/>
  <c r="B572" i="18"/>
  <c r="B562" i="18"/>
  <c r="B554" i="18"/>
  <c r="B546" i="18"/>
  <c r="B536" i="18"/>
  <c r="B528" i="18"/>
  <c r="B520" i="18"/>
  <c r="B512" i="18"/>
  <c r="B503" i="18"/>
  <c r="B494" i="18"/>
  <c r="B485" i="18"/>
  <c r="B476" i="18"/>
  <c r="B467" i="18"/>
  <c r="B458" i="18"/>
  <c r="B449" i="18"/>
  <c r="B441" i="18"/>
  <c r="B433" i="18"/>
  <c r="B423" i="18"/>
  <c r="B415" i="18"/>
  <c r="B406" i="18"/>
  <c r="B398" i="18"/>
  <c r="B389" i="18"/>
  <c r="B381" i="18"/>
  <c r="B373" i="18"/>
  <c r="B364" i="18"/>
  <c r="B356" i="18"/>
  <c r="B347" i="18"/>
  <c r="B338" i="18"/>
  <c r="B329" i="18"/>
  <c r="B319" i="18"/>
  <c r="B311" i="18"/>
  <c r="B303" i="18"/>
  <c r="B294" i="18"/>
  <c r="B285" i="18"/>
  <c r="B275" i="18"/>
  <c r="B266" i="18"/>
  <c r="B257" i="18"/>
  <c r="B249" i="18"/>
  <c r="B239" i="18"/>
  <c r="B231" i="18"/>
  <c r="B222" i="18"/>
  <c r="B212" i="18"/>
  <c r="B203" i="18"/>
  <c r="B195" i="18"/>
  <c r="B186" i="18"/>
  <c r="B178" i="18"/>
  <c r="B170" i="18"/>
  <c r="B160" i="18"/>
  <c r="B152" i="18"/>
  <c r="B142" i="18"/>
  <c r="B132" i="18"/>
  <c r="B123" i="18"/>
  <c r="B115" i="18"/>
  <c r="B107" i="18"/>
  <c r="B1704" i="18"/>
  <c r="B1565" i="18"/>
  <c r="B1441" i="18"/>
  <c r="B1346" i="18"/>
  <c r="B1259" i="18"/>
  <c r="B1192" i="18"/>
  <c r="B1147" i="18"/>
  <c r="B1113" i="18"/>
  <c r="B1080" i="18"/>
  <c r="B1042" i="18"/>
  <c r="B1002" i="18"/>
  <c r="B967" i="18"/>
  <c r="B932" i="18"/>
  <c r="B894" i="18"/>
  <c r="B859" i="18"/>
  <c r="B822" i="18"/>
  <c r="B788" i="18"/>
  <c r="B753" i="18"/>
  <c r="B718" i="18"/>
  <c r="B701" i="18"/>
  <c r="B684" i="18"/>
  <c r="B667" i="18"/>
  <c r="B653" i="18"/>
  <c r="B642" i="18"/>
  <c r="B631" i="18"/>
  <c r="B623" i="18"/>
  <c r="B615" i="18"/>
  <c r="B605" i="18"/>
  <c r="B597" i="18"/>
  <c r="B588" i="18"/>
  <c r="B579" i="18"/>
  <c r="B571" i="18"/>
  <c r="B561" i="18"/>
  <c r="B553" i="18"/>
  <c r="B545" i="18"/>
  <c r="B535" i="18"/>
  <c r="B527" i="18"/>
  <c r="B519" i="18"/>
  <c r="B511" i="18"/>
  <c r="B502" i="18"/>
  <c r="B493" i="18"/>
  <c r="B484" i="18"/>
  <c r="B475" i="18"/>
  <c r="B466" i="18"/>
  <c r="B457" i="18"/>
  <c r="B448" i="18"/>
  <c r="B440" i="18"/>
  <c r="B432" i="18"/>
  <c r="B422" i="18"/>
  <c r="B414" i="18"/>
  <c r="B405" i="18"/>
  <c r="B397" i="18"/>
  <c r="B388" i="18"/>
  <c r="B380" i="18"/>
  <c r="B372" i="18"/>
  <c r="B363" i="18"/>
  <c r="B355" i="18"/>
  <c r="B345" i="18"/>
  <c r="B336" i="18"/>
  <c r="B327" i="18"/>
  <c r="B318" i="18"/>
  <c r="B310" i="18"/>
  <c r="B302" i="18"/>
  <c r="B293" i="18"/>
  <c r="B284" i="18"/>
  <c r="B274" i="18"/>
  <c r="B265" i="18"/>
  <c r="B256" i="18"/>
  <c r="B248" i="18"/>
  <c r="B238" i="18"/>
  <c r="B230" i="18"/>
  <c r="B221" i="18"/>
  <c r="B211" i="18"/>
  <c r="B202" i="18"/>
  <c r="B194" i="18"/>
  <c r="B185" i="18"/>
  <c r="B177" i="18"/>
  <c r="B169" i="18"/>
  <c r="B159" i="18"/>
  <c r="B150" i="18"/>
  <c r="B140" i="18"/>
  <c r="B131" i="18"/>
  <c r="B122" i="18"/>
  <c r="B114" i="18"/>
  <c r="B106" i="18"/>
  <c r="B1696" i="18"/>
  <c r="B1557" i="18"/>
  <c r="B1440" i="18"/>
  <c r="B1345" i="18"/>
  <c r="B1253" i="18"/>
  <c r="B1191" i="18"/>
  <c r="B1146" i="18"/>
  <c r="B1112" i="18"/>
  <c r="B1079" i="18"/>
  <c r="B1041" i="18"/>
  <c r="B1001" i="18"/>
  <c r="B966" i="18"/>
  <c r="B931" i="18"/>
  <c r="B893" i="18"/>
  <c r="B858" i="18"/>
  <c r="B821" i="18"/>
  <c r="B787" i="18"/>
  <c r="B752" i="18"/>
  <c r="B717" i="18"/>
  <c r="B700" i="18"/>
  <c r="B683" i="18"/>
  <c r="B666" i="18"/>
  <c r="B652" i="18"/>
  <c r="B639" i="18"/>
  <c r="B630" i="18"/>
  <c r="B622" i="18"/>
  <c r="B613" i="18"/>
  <c r="B604" i="18"/>
  <c r="B596" i="18"/>
  <c r="B587" i="18"/>
  <c r="B578" i="18"/>
  <c r="B570" i="18"/>
  <c r="B560" i="18"/>
  <c r="B552" i="18"/>
  <c r="B544" i="18"/>
  <c r="B534" i="18"/>
  <c r="B526" i="18"/>
  <c r="B518" i="18"/>
  <c r="B510" i="18"/>
  <c r="B501" i="18"/>
  <c r="B492" i="18"/>
  <c r="B483" i="18"/>
  <c r="B474" i="18"/>
  <c r="B465" i="18"/>
  <c r="B456" i="18"/>
  <c r="B447" i="18"/>
  <c r="B439" i="18"/>
  <c r="B431" i="18"/>
  <c r="B421" i="18"/>
  <c r="B413" i="18"/>
  <c r="B404" i="18"/>
  <c r="B396" i="18"/>
  <c r="B387" i="18"/>
  <c r="B379" i="18"/>
  <c r="B371" i="18"/>
  <c r="B362" i="18"/>
  <c r="B354" i="18"/>
  <c r="B344" i="18"/>
  <c r="B335" i="18"/>
  <c r="B326" i="18"/>
  <c r="B317" i="18"/>
  <c r="B309" i="18"/>
  <c r="B300" i="18"/>
  <c r="B291" i="18"/>
  <c r="B282" i="18"/>
  <c r="B273" i="18"/>
  <c r="B264" i="18"/>
  <c r="B255" i="18"/>
  <c r="B247" i="18"/>
  <c r="B237" i="18"/>
  <c r="B229" i="18"/>
  <c r="B220" i="18"/>
  <c r="B210" i="18"/>
  <c r="B201" i="18"/>
  <c r="B193" i="18"/>
  <c r="B184" i="18"/>
  <c r="B176" i="18"/>
  <c r="B168" i="18"/>
  <c r="B158" i="18"/>
  <c r="B149" i="18"/>
  <c r="B139" i="18"/>
  <c r="B130" i="18"/>
  <c r="B121" i="18"/>
  <c r="B113" i="18"/>
  <c r="B105" i="18"/>
  <c r="B2396" i="18"/>
  <c r="B1668" i="18"/>
  <c r="B1530" i="18"/>
  <c r="B1415" i="18"/>
  <c r="B1327" i="18"/>
  <c r="B1236" i="18"/>
  <c r="B1182" i="18"/>
  <c r="B1138" i="18"/>
  <c r="B1105" i="18"/>
  <c r="B1070" i="18"/>
  <c r="B1032" i="18"/>
  <c r="B993" i="18"/>
  <c r="B959" i="18"/>
  <c r="B923" i="18"/>
  <c r="B885" i="18"/>
  <c r="B849" i="18"/>
  <c r="B812" i="18"/>
  <c r="B780" i="18"/>
  <c r="B744" i="18"/>
  <c r="B714" i="18"/>
  <c r="B697" i="18"/>
  <c r="B680" i="18"/>
  <c r="B663" i="18"/>
  <c r="B651" i="18"/>
  <c r="B637" i="18"/>
  <c r="B629" i="18"/>
  <c r="B621" i="18"/>
  <c r="B612" i="18"/>
  <c r="B603" i="18"/>
  <c r="B594" i="18"/>
  <c r="B586" i="18"/>
  <c r="B577" i="18"/>
  <c r="B569" i="18"/>
  <c r="B559" i="18"/>
  <c r="B551" i="18"/>
  <c r="B543" i="18"/>
  <c r="B533" i="18"/>
  <c r="B525" i="18"/>
  <c r="B517" i="18"/>
  <c r="B509" i="18"/>
  <c r="B500" i="18"/>
  <c r="B491" i="18"/>
  <c r="B481" i="18"/>
  <c r="B472" i="18"/>
  <c r="B463" i="18"/>
  <c r="B455" i="18"/>
  <c r="B446" i="18"/>
  <c r="B438" i="18"/>
  <c r="B430" i="18"/>
  <c r="B420" i="18"/>
  <c r="B412" i="18"/>
  <c r="B403" i="18"/>
  <c r="B395" i="18"/>
  <c r="B386" i="18"/>
  <c r="B378" i="18"/>
  <c r="B369" i="18"/>
  <c r="B361" i="18"/>
  <c r="B353" i="18"/>
  <c r="B343" i="18"/>
  <c r="B334" i="18"/>
  <c r="B325" i="18"/>
  <c r="B316" i="18"/>
  <c r="B308" i="18"/>
  <c r="B299" i="18"/>
  <c r="B290" i="18"/>
  <c r="B281" i="18"/>
  <c r="B272" i="18"/>
  <c r="B263" i="18"/>
  <c r="B254" i="18"/>
  <c r="B245" i="18"/>
  <c r="B236" i="18"/>
  <c r="B228" i="18"/>
  <c r="B218" i="18"/>
  <c r="B208" i="18"/>
  <c r="B200" i="18"/>
  <c r="B192" i="18"/>
  <c r="B183" i="18"/>
  <c r="B175" i="18"/>
  <c r="B167" i="18"/>
  <c r="B157" i="18"/>
  <c r="B148" i="18"/>
  <c r="B138" i="18"/>
  <c r="B2364" i="18"/>
  <c r="B1659" i="18"/>
  <c r="B1522" i="18"/>
  <c r="B1414" i="18"/>
  <c r="B1320" i="18"/>
  <c r="B1235" i="18"/>
  <c r="B1180" i="18"/>
  <c r="B1137" i="18"/>
  <c r="B1104" i="18"/>
  <c r="B1069" i="18"/>
  <c r="B1031" i="18"/>
  <c r="B992" i="18"/>
  <c r="B957" i="18"/>
  <c r="B922" i="18"/>
  <c r="B884" i="18"/>
  <c r="B848" i="18"/>
  <c r="B811" i="18"/>
  <c r="B779" i="18"/>
  <c r="B743" i="18"/>
  <c r="B711" i="18"/>
  <c r="B694" i="18"/>
  <c r="B677" i="18"/>
  <c r="B661" i="18"/>
  <c r="B650" i="18"/>
  <c r="B636" i="18"/>
  <c r="B628" i="18"/>
  <c r="B620" i="18"/>
  <c r="B611" i="18"/>
  <c r="B602" i="18"/>
  <c r="B593" i="18"/>
  <c r="B584" i="18"/>
  <c r="B576" i="18"/>
  <c r="B567" i="18"/>
  <c r="B558" i="18"/>
  <c r="B550" i="18"/>
  <c r="B541" i="18"/>
  <c r="B532" i="18"/>
  <c r="B524" i="18"/>
  <c r="B516" i="18"/>
  <c r="B508" i="18"/>
  <c r="B499" i="18"/>
  <c r="B490" i="18"/>
  <c r="B480" i="18"/>
  <c r="B471" i="18"/>
  <c r="B462" i="18"/>
  <c r="B454" i="18"/>
  <c r="B445" i="18"/>
  <c r="B437" i="18"/>
  <c r="B428" i="18"/>
  <c r="B419" i="18"/>
  <c r="B410" i="18"/>
  <c r="B402" i="18"/>
  <c r="B394" i="18"/>
  <c r="B385" i="18"/>
  <c r="B377" i="18"/>
  <c r="B368" i="18"/>
  <c r="B360" i="18"/>
  <c r="B352" i="18"/>
  <c r="B342" i="18"/>
  <c r="B333" i="18"/>
  <c r="B324" i="18"/>
  <c r="B315" i="18"/>
  <c r="B307" i="18"/>
  <c r="B298" i="18"/>
  <c r="B289" i="18"/>
  <c r="B280" i="18"/>
  <c r="B271" i="18"/>
  <c r="B262" i="18"/>
  <c r="B253" i="18"/>
  <c r="B244" i="18"/>
  <c r="B235" i="18"/>
  <c r="B227" i="18"/>
  <c r="B217" i="18"/>
  <c r="B207" i="18"/>
  <c r="B199" i="18"/>
  <c r="B191" i="18"/>
  <c r="B182" i="18"/>
  <c r="B174" i="18"/>
  <c r="B165" i="18"/>
  <c r="B156" i="18"/>
  <c r="B147" i="18"/>
  <c r="B137" i="18"/>
  <c r="B128" i="18"/>
  <c r="B119" i="18"/>
  <c r="B111" i="18"/>
  <c r="B2085" i="18"/>
  <c r="B1625" i="18"/>
  <c r="B1486" i="18"/>
  <c r="B1390" i="18"/>
  <c r="B1301" i="18"/>
  <c r="B1219" i="18"/>
  <c r="B1167" i="18"/>
  <c r="B1128" i="18"/>
  <c r="B1096" i="18"/>
  <c r="B1060" i="18"/>
  <c r="B1022" i="18"/>
  <c r="B982" i="18"/>
  <c r="B949" i="18"/>
  <c r="B912" i="18"/>
  <c r="B875" i="18"/>
  <c r="B838" i="18"/>
  <c r="B803" i="18"/>
  <c r="B770" i="18"/>
  <c r="B734" i="18"/>
  <c r="B709" i="18"/>
  <c r="B692" i="18"/>
  <c r="B675" i="18"/>
  <c r="B659" i="18"/>
  <c r="B645" i="18"/>
  <c r="B634" i="18"/>
  <c r="B626" i="18"/>
  <c r="B618" i="18"/>
  <c r="B608" i="18"/>
  <c r="B600" i="18"/>
  <c r="B591" i="18"/>
  <c r="B582" i="18"/>
  <c r="B574" i="18"/>
  <c r="B565" i="18"/>
  <c r="B556" i="18"/>
  <c r="B548" i="18"/>
  <c r="B539" i="18"/>
  <c r="B530" i="18"/>
  <c r="B522" i="18"/>
  <c r="B514" i="18"/>
  <c r="B506" i="18"/>
  <c r="B497" i="18"/>
  <c r="B488" i="18"/>
  <c r="B478" i="18"/>
  <c r="B469" i="18"/>
  <c r="B460" i="18"/>
  <c r="B452" i="18"/>
  <c r="B443" i="18"/>
  <c r="B435" i="18"/>
  <c r="B426" i="18"/>
  <c r="B417" i="18"/>
  <c r="B408" i="18"/>
  <c r="B400" i="18"/>
  <c r="B391" i="18"/>
  <c r="B383" i="18"/>
  <c r="B375" i="18"/>
  <c r="B366" i="18"/>
  <c r="B358" i="18"/>
  <c r="B349" i="18"/>
  <c r="B340" i="18"/>
  <c r="B331" i="18"/>
  <c r="B321" i="18"/>
  <c r="B313" i="18"/>
  <c r="B305" i="18"/>
  <c r="B296" i="18"/>
  <c r="B287" i="18"/>
  <c r="B277" i="18"/>
  <c r="B269" i="18"/>
  <c r="B260" i="18"/>
  <c r="B251" i="18"/>
  <c r="B242" i="18"/>
  <c r="B233" i="18"/>
  <c r="B225" i="18"/>
  <c r="B215" i="18"/>
  <c r="B205" i="18"/>
  <c r="B197" i="18"/>
  <c r="B189" i="18"/>
  <c r="B180" i="18"/>
  <c r="B172" i="18"/>
  <c r="B163" i="18"/>
  <c r="B154" i="18"/>
  <c r="B144" i="18"/>
  <c r="B134" i="18"/>
  <c r="B125" i="18"/>
  <c r="B117" i="18"/>
  <c r="B109" i="18"/>
  <c r="B1847" i="18"/>
  <c r="B1599" i="18"/>
  <c r="B1466" i="18"/>
  <c r="B1372" i="18"/>
  <c r="B1278" i="18"/>
  <c r="B1205" i="18"/>
  <c r="B1157" i="18"/>
  <c r="B1121" i="18"/>
  <c r="B1088" i="18"/>
  <c r="B1052" i="18"/>
  <c r="B1012" i="18"/>
  <c r="B975" i="18"/>
  <c r="B941" i="18"/>
  <c r="B903" i="18"/>
  <c r="B867" i="18"/>
  <c r="B830" i="18"/>
  <c r="B796" i="18"/>
  <c r="B763" i="18"/>
  <c r="B726" i="18"/>
  <c r="B705" i="18"/>
  <c r="B689" i="18"/>
  <c r="B672" i="18"/>
  <c r="B658" i="18"/>
  <c r="B644" i="18"/>
  <c r="B633" i="18"/>
  <c r="B625" i="18"/>
  <c r="B617" i="18"/>
  <c r="B607" i="18"/>
  <c r="B599" i="18"/>
  <c r="B590" i="18"/>
  <c r="B581" i="18"/>
  <c r="B573" i="18"/>
  <c r="B564" i="18"/>
  <c r="B555" i="18"/>
  <c r="B547" i="18"/>
  <c r="B538" i="18"/>
  <c r="B529" i="18"/>
  <c r="B521" i="18"/>
  <c r="B513" i="18"/>
  <c r="B504" i="18"/>
  <c r="B495" i="18"/>
  <c r="B486" i="18"/>
  <c r="B477" i="18"/>
  <c r="B468" i="18"/>
  <c r="B459" i="18"/>
  <c r="B451" i="18"/>
  <c r="B442" i="18"/>
  <c r="B434" i="18"/>
  <c r="B425" i="18"/>
  <c r="B416" i="18"/>
  <c r="B407" i="18"/>
  <c r="B399" i="18"/>
  <c r="B390" i="18"/>
  <c r="B382" i="18"/>
  <c r="B374" i="18"/>
  <c r="B365" i="18"/>
  <c r="B357" i="18"/>
  <c r="B348" i="18"/>
  <c r="B339" i="18"/>
  <c r="B330" i="18"/>
  <c r="B320" i="18"/>
  <c r="B312" i="18"/>
  <c r="B304" i="18"/>
  <c r="B295" i="18"/>
  <c r="B286" i="18"/>
  <c r="B276" i="18"/>
  <c r="B267" i="18"/>
  <c r="B258" i="18"/>
  <c r="B250" i="18"/>
  <c r="B240" i="18"/>
  <c r="B232" i="18"/>
  <c r="B223" i="18"/>
  <c r="B213" i="18"/>
  <c r="B204" i="18"/>
  <c r="B196" i="18"/>
  <c r="B188" i="18"/>
  <c r="B179" i="18"/>
  <c r="B171" i="18"/>
  <c r="B162" i="18"/>
  <c r="B153" i="18"/>
  <c r="B143" i="18"/>
  <c r="B133" i="18"/>
  <c r="B124" i="18"/>
  <c r="B116" i="18"/>
  <c r="B108" i="18"/>
  <c r="B1220" i="18"/>
  <c r="B913" i="18"/>
  <c r="B676" i="18"/>
  <c r="B592" i="18"/>
  <c r="B523" i="18"/>
  <c r="B453" i="18"/>
  <c r="B384" i="18"/>
  <c r="B314" i="18"/>
  <c r="B243" i="18"/>
  <c r="B173" i="18"/>
  <c r="B118" i="18"/>
  <c r="B99" i="18"/>
  <c r="B91" i="18"/>
  <c r="B83" i="18"/>
  <c r="B75" i="18"/>
  <c r="B67" i="18"/>
  <c r="B59" i="18"/>
  <c r="B51" i="18"/>
  <c r="B43" i="18"/>
  <c r="B35" i="18"/>
  <c r="B27" i="18"/>
  <c r="B19" i="18"/>
  <c r="B11" i="18"/>
  <c r="B3" i="18"/>
  <c r="B2" i="18"/>
  <c r="B8" i="18"/>
  <c r="B1023" i="18"/>
  <c r="B270" i="18"/>
  <c r="B62" i="18"/>
  <c r="B6" i="18"/>
  <c r="B1168" i="18"/>
  <c r="B876" i="18"/>
  <c r="B660" i="18"/>
  <c r="B583" i="18"/>
  <c r="B515" i="18"/>
  <c r="B444" i="18"/>
  <c r="B376" i="18"/>
  <c r="B306" i="18"/>
  <c r="B234" i="18"/>
  <c r="B164" i="18"/>
  <c r="B112" i="18"/>
  <c r="B98" i="18"/>
  <c r="B90" i="18"/>
  <c r="B82" i="18"/>
  <c r="B74" i="18"/>
  <c r="B66" i="18"/>
  <c r="B58" i="18"/>
  <c r="B50" i="18"/>
  <c r="B42" i="18"/>
  <c r="B34" i="18"/>
  <c r="B26" i="18"/>
  <c r="B18" i="18"/>
  <c r="B10" i="18"/>
  <c r="B619" i="18"/>
  <c r="B94" i="18"/>
  <c r="B38" i="18"/>
  <c r="B1129" i="18"/>
  <c r="B839" i="18"/>
  <c r="B647" i="18"/>
  <c r="B575" i="18"/>
  <c r="B507" i="18"/>
  <c r="B436" i="18"/>
  <c r="B367" i="18"/>
  <c r="B297" i="18"/>
  <c r="B226" i="18"/>
  <c r="B155" i="18"/>
  <c r="B110" i="18"/>
  <c r="B97" i="18"/>
  <c r="B89" i="18"/>
  <c r="B81" i="18"/>
  <c r="B73" i="18"/>
  <c r="B65" i="18"/>
  <c r="B57" i="18"/>
  <c r="B49" i="18"/>
  <c r="B41" i="18"/>
  <c r="B33" i="18"/>
  <c r="B25" i="18"/>
  <c r="B17" i="18"/>
  <c r="B9" i="18"/>
  <c r="B549" i="18"/>
  <c r="B129" i="18"/>
  <c r="B54" i="18"/>
  <c r="B2120" i="18"/>
  <c r="B1097" i="18"/>
  <c r="B804" i="18"/>
  <c r="B635" i="18"/>
  <c r="B566" i="18"/>
  <c r="B498" i="18"/>
  <c r="B427" i="18"/>
  <c r="B359" i="18"/>
  <c r="B288" i="18"/>
  <c r="B216" i="18"/>
  <c r="B145" i="18"/>
  <c r="B104" i="18"/>
  <c r="B96" i="18"/>
  <c r="B88" i="18"/>
  <c r="B80" i="18"/>
  <c r="B72" i="18"/>
  <c r="B64" i="18"/>
  <c r="B56" i="18"/>
  <c r="B48" i="18"/>
  <c r="B40" i="18"/>
  <c r="B32" i="18"/>
  <c r="B24" i="18"/>
  <c r="B16" i="18"/>
  <c r="B1493" i="18"/>
  <c r="B341" i="18"/>
  <c r="B78" i="18"/>
  <c r="B30" i="18"/>
  <c r="B1633" i="18"/>
  <c r="B1061" i="18"/>
  <c r="B771" i="18"/>
  <c r="B627" i="18"/>
  <c r="B557" i="18"/>
  <c r="B489" i="18"/>
  <c r="B418" i="18"/>
  <c r="B350" i="18"/>
  <c r="B279" i="18"/>
  <c r="B206" i="18"/>
  <c r="B135" i="18"/>
  <c r="B103" i="18"/>
  <c r="B95" i="18"/>
  <c r="B87" i="18"/>
  <c r="B79" i="18"/>
  <c r="B71" i="18"/>
  <c r="B63" i="18"/>
  <c r="B55" i="18"/>
  <c r="B47" i="18"/>
  <c r="B39" i="18"/>
  <c r="B31" i="18"/>
  <c r="B23" i="18"/>
  <c r="B15" i="18"/>
  <c r="B409" i="18"/>
  <c r="B86" i="18"/>
  <c r="B14" i="18"/>
  <c r="B1396" i="18"/>
  <c r="B983" i="18"/>
  <c r="B710" i="18"/>
  <c r="B610" i="18"/>
  <c r="B540" i="18"/>
  <c r="B470" i="18"/>
  <c r="B401" i="18"/>
  <c r="B332" i="18"/>
  <c r="B261" i="18"/>
  <c r="B190" i="18"/>
  <c r="B127" i="18"/>
  <c r="B101" i="18"/>
  <c r="B93" i="18"/>
  <c r="B85" i="18"/>
  <c r="B77" i="18"/>
  <c r="B69" i="18"/>
  <c r="B61" i="18"/>
  <c r="B53" i="18"/>
  <c r="B45" i="18"/>
  <c r="B37" i="18"/>
  <c r="B29" i="18"/>
  <c r="B21" i="18"/>
  <c r="B13" i="18"/>
  <c r="B5" i="18"/>
  <c r="B7" i="18"/>
  <c r="B479" i="18"/>
  <c r="B198" i="18"/>
  <c r="B70" i="18"/>
  <c r="B22" i="18"/>
  <c r="B1302" i="18"/>
  <c r="B950" i="18"/>
  <c r="B693" i="18"/>
  <c r="B601" i="18"/>
  <c r="B531" i="18"/>
  <c r="B461" i="18"/>
  <c r="B393" i="18"/>
  <c r="B322" i="18"/>
  <c r="B252" i="18"/>
  <c r="B181" i="18"/>
  <c r="B120" i="18"/>
  <c r="B100" i="18"/>
  <c r="B92" i="18"/>
  <c r="B84" i="18"/>
  <c r="B76" i="18"/>
  <c r="B68" i="18"/>
  <c r="B60" i="18"/>
  <c r="B52" i="18"/>
  <c r="B44" i="18"/>
  <c r="B36" i="18"/>
  <c r="B28" i="18"/>
  <c r="B20" i="18"/>
  <c r="B12" i="18"/>
  <c r="B4" i="18"/>
  <c r="B735" i="18"/>
  <c r="B102" i="18"/>
  <c r="B46" i="18"/>
  <c r="D41" i="11"/>
  <c r="H463" i="16"/>
  <c r="D17" i="11"/>
  <c r="H441" i="16"/>
  <c r="C17" i="13"/>
  <c r="D50" i="11"/>
  <c r="C15" i="13"/>
  <c r="C19" i="13"/>
  <c r="B1881" i="18" l="1"/>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2034" i="18"/>
  <c r="B2309" i="18"/>
  <c r="B1257" i="18"/>
  <c r="B1324" i="18"/>
  <c r="B1394" i="18"/>
  <c r="B1464" i="18"/>
  <c r="B1536" i="18"/>
  <c r="B1604" i="18"/>
  <c r="B1674" i="18"/>
  <c r="B1836" i="18"/>
  <c r="B2110" i="18"/>
  <c r="B2386" i="18"/>
  <c r="B1768" i="18"/>
  <c r="B1837" i="18"/>
  <c r="B1907"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1906" i="18"/>
  <c r="B2177" i="18"/>
  <c r="B1715" i="18"/>
  <c r="B1784" i="18"/>
  <c r="B1856" i="18"/>
  <c r="B1923" i="18"/>
  <c r="B1992" i="18"/>
  <c r="B2060" i="18"/>
  <c r="B2128" i="18"/>
  <c r="B2196" i="18"/>
  <c r="B2264" i="18"/>
  <c r="B2335" i="18"/>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B1602" i="18"/>
  <c r="B1672" i="18"/>
  <c r="B1827" i="18"/>
  <c r="B2101" i="18"/>
  <c r="B2378" i="18"/>
  <c r="B1264" i="18"/>
  <c r="B1332" i="18"/>
  <c r="B1402" i="18"/>
  <c r="B1473" i="18"/>
  <c r="B1543" i="18"/>
  <c r="B1611" i="18"/>
  <c r="B1681" i="18"/>
  <c r="B1865" i="18"/>
  <c r="B2137" i="18"/>
  <c r="B2413" i="18"/>
  <c r="B1282" i="18"/>
  <c r="B1351" i="18"/>
  <c r="B1419" i="18"/>
  <c r="B1490" i="18"/>
  <c r="B1562" i="18"/>
  <c r="B1630" i="18"/>
  <c r="B1700" i="18"/>
  <c r="B1939" i="18"/>
  <c r="B2211" i="18"/>
  <c r="B1723" i="18"/>
  <c r="B1792" i="18"/>
  <c r="B1864" i="18"/>
  <c r="B1931" i="18"/>
  <c r="B2000" i="18"/>
  <c r="B2068" i="18"/>
  <c r="B2136" i="18"/>
  <c r="B2204" i="18"/>
  <c r="B2274" i="18"/>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1341" i="18"/>
  <c r="B1410" i="18"/>
  <c r="B1481" i="18"/>
  <c r="B1552" i="18"/>
  <c r="B1619" i="18"/>
  <c r="B1691" i="18"/>
  <c r="B1899" i="18"/>
  <c r="B2169" i="18"/>
  <c r="B1290" i="18"/>
  <c r="B1360" i="18"/>
  <c r="B1429" i="18"/>
  <c r="B1499" i="18"/>
  <c r="B1571" i="18"/>
  <c r="B1638" i="18"/>
  <c r="B1709" i="18"/>
  <c r="B1973" i="18"/>
  <c r="B2245" i="18"/>
  <c r="B1731" i="18"/>
  <c r="B1801" i="18"/>
  <c r="B1872" i="18"/>
  <c r="B1940" i="18"/>
  <c r="B2009" i="18"/>
  <c r="B2076" i="18"/>
  <c r="B2144" i="18"/>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D15" i="13" a="1"/>
  <c r="D15" i="13" s="1"/>
  <c r="D16" i="13" a="1"/>
  <c r="D16" i="13" s="1"/>
  <c r="D17" i="13" a="1"/>
  <c r="D17" i="13" s="1"/>
  <c r="D19" i="13" a="1"/>
  <c r="D19" i="13" s="1"/>
  <c r="D18" i="13" a="1"/>
  <c r="D18" i="13" s="1"/>
  <c r="D14" i="13" a="1"/>
  <c r="D14" i="13" s="1"/>
  <c r="D13" i="13" a="1"/>
  <c r="D13" i="13" s="1"/>
  <c r="B3" i="2"/>
  <c r="B3" i="1"/>
  <c r="B3" i="4"/>
  <c r="B3" i="13"/>
  <c r="D34" i="11"/>
  <c r="E11" i="13"/>
  <c r="D49" i="11"/>
  <c r="C51" i="11"/>
  <c r="B51" i="11"/>
  <c r="C20" i="13"/>
  <c r="E13" i="13" l="1" a="1"/>
  <c r="E13" i="13" s="1"/>
  <c r="E16" i="13" a="1"/>
  <c r="E16" i="13" s="1"/>
  <c r="E15" i="13" a="1"/>
  <c r="E15" i="13" s="1"/>
  <c r="E19" i="13" a="1"/>
  <c r="E19" i="13" s="1"/>
  <c r="E17" i="13" a="1"/>
  <c r="E17" i="13" s="1"/>
  <c r="E14" i="13" a="1"/>
  <c r="E14" i="13" s="1"/>
  <c r="E18" i="13" a="1"/>
  <c r="E18" i="13" s="1"/>
  <c r="F11" i="13"/>
  <c r="D51" i="11"/>
  <c r="D21" i="13"/>
  <c r="F16" i="13" l="1" a="1"/>
  <c r="F16" i="13" s="1"/>
  <c r="F18" i="13" a="1"/>
  <c r="F18" i="13" s="1"/>
  <c r="F13" i="13" a="1"/>
  <c r="F13" i="13" s="1"/>
  <c r="F17" i="13" a="1"/>
  <c r="F17" i="13" s="1"/>
  <c r="F15" i="13" a="1"/>
  <c r="F15" i="13" s="1"/>
  <c r="F19" i="13" a="1"/>
  <c r="F19" i="13" s="1"/>
  <c r="F14" i="13" a="1"/>
  <c r="F14" i="13" s="1"/>
  <c r="G11" i="13"/>
  <c r="E21" i="13"/>
  <c r="G14" i="13" l="1" a="1"/>
  <c r="G14" i="13" s="1"/>
  <c r="G18" i="13" a="1"/>
  <c r="G18" i="13" s="1"/>
  <c r="G16" i="13" a="1"/>
  <c r="G16" i="13" s="1"/>
  <c r="G15" i="13" a="1"/>
  <c r="G15" i="13" s="1"/>
  <c r="G19" i="13" a="1"/>
  <c r="G19" i="13" s="1"/>
  <c r="G13" i="13" a="1"/>
  <c r="G13" i="13" s="1"/>
  <c r="G17" i="13" a="1"/>
  <c r="G17" i="13" s="1"/>
  <c r="H11" i="13"/>
  <c r="F21" i="13"/>
  <c r="H15" i="13" l="1" a="1"/>
  <c r="H15" i="13" s="1"/>
  <c r="H19" i="13" a="1"/>
  <c r="H19" i="13" s="1"/>
  <c r="H13" i="13" a="1"/>
  <c r="H13" i="13" s="1"/>
  <c r="H17" i="13" a="1"/>
  <c r="H17" i="13" s="1"/>
  <c r="H14" i="13" a="1"/>
  <c r="H14" i="13" s="1"/>
  <c r="H18" i="13" a="1"/>
  <c r="H18" i="13" s="1"/>
  <c r="H16" i="13" a="1"/>
  <c r="H16" i="13" s="1"/>
  <c r="I11" i="13"/>
  <c r="G21" i="13"/>
  <c r="I16" i="13" l="1" a="1"/>
  <c r="I16" i="13" s="1"/>
  <c r="I18" i="13" a="1"/>
  <c r="I18" i="13" s="1"/>
  <c r="I13" i="13" a="1"/>
  <c r="I13" i="13" s="1"/>
  <c r="I15" i="13" a="1"/>
  <c r="I15" i="13" s="1"/>
  <c r="I19" i="13" a="1"/>
  <c r="I19" i="13" s="1"/>
  <c r="I14" i="13" a="1"/>
  <c r="I14" i="13" s="1"/>
  <c r="I17" i="13" a="1"/>
  <c r="I17" i="13" s="1"/>
  <c r="J11" i="13"/>
  <c r="H21" i="13"/>
  <c r="J13" i="13" l="1" a="1"/>
  <c r="J13" i="13" s="1"/>
  <c r="J17" i="13" a="1"/>
  <c r="J17" i="13" s="1"/>
  <c r="J15" i="13" a="1"/>
  <c r="J15" i="13" s="1"/>
  <c r="J19" i="13" a="1"/>
  <c r="J19" i="13" s="1"/>
  <c r="J18" i="13" a="1"/>
  <c r="J18" i="13" s="1"/>
  <c r="J16" i="13" a="1"/>
  <c r="J16" i="13" s="1"/>
  <c r="J14" i="13" a="1"/>
  <c r="J14" i="13" s="1"/>
  <c r="K11" i="13"/>
  <c r="I21" i="13"/>
  <c r="K13" i="13" l="1" a="1"/>
  <c r="K13" i="13" s="1"/>
  <c r="K17" i="13" a="1"/>
  <c r="K17" i="13" s="1"/>
  <c r="K14" i="13" a="1"/>
  <c r="K14" i="13" s="1"/>
  <c r="K18" i="13" a="1"/>
  <c r="K18" i="13" s="1"/>
  <c r="K16" i="13" a="1"/>
  <c r="K16" i="13" s="1"/>
  <c r="K15" i="13" a="1"/>
  <c r="K15" i="13" s="1"/>
  <c r="K19" i="13" a="1"/>
  <c r="K19" i="13" s="1"/>
  <c r="L11" i="13"/>
  <c r="J21" i="13"/>
  <c r="L13" i="13" l="1" a="1"/>
  <c r="L13" i="13" s="1"/>
  <c r="L14" i="13" a="1"/>
  <c r="L14" i="13" s="1"/>
  <c r="L18" i="13" a="1"/>
  <c r="L18" i="13" s="1"/>
  <c r="L17" i="13" a="1"/>
  <c r="L17" i="13" s="1"/>
  <c r="L16" i="13" a="1"/>
  <c r="L16" i="13" s="1"/>
  <c r="L15" i="13" a="1"/>
  <c r="L15" i="13" s="1"/>
  <c r="L19" i="13" a="1"/>
  <c r="L19" i="13" s="1"/>
  <c r="M19" i="13" s="1"/>
  <c r="N19" i="13" s="1"/>
  <c r="K21" i="13"/>
  <c r="M13" i="13" l="1"/>
  <c r="N13" i="13" s="1"/>
  <c r="M15" i="13"/>
  <c r="N15" i="13" s="1"/>
  <c r="M17" i="13"/>
  <c r="N17" i="13" s="1"/>
  <c r="L21" i="13"/>
  <c r="M21" i="13" l="1"/>
  <c r="N21" i="13"/>
  <c r="C2" i="4"/>
  <c r="C2" i="6"/>
  <c r="C2" i="7"/>
  <c r="C2" i="2"/>
  <c r="C2"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6/1/2019). If the application was not deemed complete during the reporting year (2019),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Was “Application Submitted” pursuant to Government Code section 65913.4, subdivision (b) (Streamlined Ministerial Approval Process (SB 35 Streamlining))?</t>
        </r>
        <r>
          <rPr>
            <sz val="12"/>
            <color indexed="81"/>
            <rFont val="Tahoma"/>
            <family val="2"/>
          </rPr>
          <t xml:space="preserve"> Use the drop-down menu to select one of the following options:
</t>
        </r>
        <r>
          <rPr>
            <b/>
            <sz val="12"/>
            <color indexed="81"/>
            <rFont val="Tahoma"/>
            <family val="2"/>
          </rPr>
          <t>No
Yes – But no action taken
Yes – Approved
Yes – Denied</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Use the drop drop-down menu to select one of the following options for each project.
• Approved
• Pending
• Disapproved</t>
        </r>
        <r>
          <rPr>
            <sz val="9"/>
            <color indexed="81"/>
            <rFont val="Tahoma"/>
            <family val="2"/>
          </rPr>
          <t xml:space="preserve">
</t>
        </r>
      </text>
    </comment>
    <comment ref="W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tc={766B5AD4-3286-40BA-A142-2D3405846CC2}</author>
    <author>tc={976A33D2-AEB4-4B9B-A39F-0F20CEE90594}</author>
    <author>tc={C481AF32-71D2-4C08-BC22-027B2F4050BB}</author>
  </authors>
  <commentList>
    <comment ref="A9" authorId="0" shapeId="0" xr:uid="{00000000-0006-0000-0600-000001000000}">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00000000-0006-0000-0600-000002000000}">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00000000-0006-0000-0600-000003000000}">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00000000-0006-0000-0600-000004000000}">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00000000-0006-0000-0600-000005000000}">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00000000-0006-0000-0600-000006000000}">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00000000-0006-0000-0600-000007000000}">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79BBAFC-3FD9-403B-9F42-71EF6CA8349A}">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00000000-0006-0000-0600-000008000000}">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00000000-0006-0000-0600-000009000000}">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000000-0006-0000-0600-00000A000000}">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0000000-0006-0000-0600-00000B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00000000-0006-0000-0600-00000C000000}">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00000000-0006-0000-0600-00000D00000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00000000-0006-0000-0600-00000E00000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00000000-0006-0000-0600-00000F000000}">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00000000-0006-0000-0600-000010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00000000-0006-0000-0600-000011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00000000-0006-0000-0600-000012000000}">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6/1/2020). Refer to definition of “Completed Entitlement.” </t>
        </r>
        <r>
          <rPr>
            <b/>
            <sz val="12"/>
            <color indexed="81"/>
            <rFont val="Tahoma"/>
            <family val="2"/>
          </rPr>
          <t xml:space="preserve">Any activity listed in this report should have occured during the reporting year (2020).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600-000013000000}">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00000000-0006-0000-0600-000014000000}">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6/1/2020). Refer to definition of “Permitted Units.”  </t>
        </r>
        <r>
          <rPr>
            <b/>
            <sz val="12"/>
            <color indexed="81"/>
            <rFont val="Tahoma"/>
            <family val="2"/>
          </rPr>
          <t>Any activity listed in this report should have occured during the reporting year (2020).</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0000000-0006-0000-0600-000015000000}">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00000000-0006-0000-0600-000016000000}">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6/1/2020). </t>
        </r>
        <r>
          <rPr>
            <b/>
            <sz val="12"/>
            <color indexed="81"/>
            <rFont val="Tahoma"/>
            <family val="2"/>
          </rPr>
          <t>Any activity listed in this report should have occured during the reporting year (2020).</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00000000-0006-0000-0600-000017000000}">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00000000-0006-0000-0600-000018000000}">
      <text>
        <r>
          <rPr>
            <b/>
            <sz val="12"/>
            <color indexed="81"/>
            <rFont val="Tahoma"/>
            <family val="2"/>
          </rPr>
          <t>How many of the Units were Extremely-Low Income Units (Optional):</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Although completion of this field is optional, your input would be greatly appreciated.</t>
        </r>
      </text>
    </comment>
    <comment ref="AJ11" authorId="0" shapeId="0" xr:uid="{00000000-0006-0000-0600-000019000000}">
      <text>
        <r>
          <rPr>
            <b/>
            <sz val="12"/>
            <color indexed="81"/>
            <rFont val="Tahoma"/>
            <family val="2"/>
          </rPr>
          <t>Was Project approved using Government Code section 65913.4, subdivision (b) (Streamlined Ministerial Approval Process (SB 35 Streamlining))?</t>
        </r>
        <r>
          <rPr>
            <sz val="12"/>
            <color indexed="81"/>
            <rFont val="Tahoma"/>
            <family val="2"/>
          </rPr>
          <t xml:space="preserve"> Use the drop-down menu to select one of the following options:
</t>
        </r>
        <r>
          <rPr>
            <b/>
            <sz val="12"/>
            <color indexed="81"/>
            <rFont val="Tahoma"/>
            <family val="2"/>
          </rPr>
          <t>“Y”</t>
        </r>
        <r>
          <rPr>
            <sz val="12"/>
            <color indexed="81"/>
            <rFont val="Tahoma"/>
            <family val="2"/>
          </rPr>
          <t xml:space="preserve"> if jurisdiction approved the project application pursuant to the streamlined ministerial approval process (SB 35 Streamlining).
</t>
        </r>
        <r>
          <rPr>
            <b/>
            <sz val="12"/>
            <color indexed="81"/>
            <rFont val="Tahoma"/>
            <family val="2"/>
          </rPr>
          <t>“N”</t>
        </r>
        <r>
          <rPr>
            <sz val="12"/>
            <color indexed="81"/>
            <rFont val="Tahoma"/>
            <family val="2"/>
          </rPr>
          <t xml:space="preserve"> for all other situations.</t>
        </r>
      </text>
    </comment>
    <comment ref="AK11" authorId="0" shapeId="0" xr:uid="{00000000-0006-0000-0600-00001A000000}">
      <text>
        <r>
          <rPr>
            <b/>
            <sz val="12"/>
            <color indexed="81"/>
            <rFont val="Tahoma"/>
            <family val="2"/>
          </rPr>
          <t xml:space="preserve">Are these infill units? </t>
        </r>
        <r>
          <rPr>
            <sz val="12"/>
            <color indexed="81"/>
            <rFont val="Tahoma"/>
            <family val="2"/>
          </rPr>
          <t>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r>
          <rPr>
            <sz val="9"/>
            <color indexed="81"/>
            <rFont val="Tahoma"/>
            <family val="2"/>
          </rPr>
          <t xml:space="preserve">
</t>
        </r>
      </text>
    </comment>
    <comment ref="AL11" authorId="0" shapeId="0" xr:uid="{00000000-0006-0000-0600-00001B000000}">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t>
        </r>
      </text>
    </comment>
    <comment ref="AM11" authorId="0" shapeId="0" xr:uid="{00000000-0006-0000-0600-00001C000000}">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00000000-0006-0000-0600-00001D000000}">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00000000-0006-0000-0600-00001E00000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77C5ABBC-AD3C-4350-B373-ED7FD8FA176E}">
      <text>
        <r>
          <rPr>
            <sz val="12"/>
            <color indexed="81"/>
            <rFont val="Tahoma"/>
            <family val="2"/>
          </rPr>
          <t>Enter the “Number of Demolished or Destroyed Units” in the reporting calendar year.</t>
        </r>
        <r>
          <rPr>
            <sz val="9"/>
            <color indexed="81"/>
            <rFont val="Tahoma"/>
            <family val="2"/>
          </rPr>
          <t xml:space="preserve">
</t>
        </r>
      </text>
    </comment>
    <comment ref="AQ11" authorId="0" shapeId="0" xr:uid="{347FFC5F-D806-4C6B-A05F-FBA2C5EC6207}">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0FD7C348-2473-4934-BD79-BFD4337D7D8C}">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0F6C370F-1E57-4D8C-8A78-93B74D13DA5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E01E2177-7836-4EE7-8ADA-8F6FF33A7AB4}">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D36DF636-5E09-4EEF-941B-803ABB50D08E}">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626D0583-5DB2-42AB-84EF-74A4719E3EB1}">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0000000-0006-0000-0600-00001F000000}">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 ref="D27" authorId="1" shapeId="0" xr:uid="{766B5AD4-3286-40BA-A142-2D3405846CC2}">
      <text>
        <t>[Threaded comment]
Your version of Excel allows you to read this threaded comment; however, any edits to it will get removed if the file is opened in a newer version of Excel. Learn more: https://go.microsoft.com/fwlink/?linkid=870924
Comment:
    Need to confirm if submitted under SB35
Reply:
    Per MB, this is not an SB35 project. Email 3.31.22</t>
      </text>
    </comment>
    <comment ref="C752" authorId="2" shapeId="0" xr:uid="{976A33D2-AEB4-4B9B-A39F-0F20CEE90594}">
      <text>
        <t>[Threaded comment]
Your version of Excel allows you to read this threaded comment; however, any edits to it will get removed if the file is opened in a newer version of Excel. Learn more: https://go.microsoft.com/fwlink/?linkid=870924
Comment:
    @Warwick, Brian @Cleveland, Everett Jr This DB project was completed in 2021. Do you have a reg agreement? If so, can you please complete cells highlighted in yellow?</t>
      </text>
    </comment>
    <comment ref="AL752" authorId="3" shapeId="0" xr:uid="{C481AF32-71D2-4C08-BC22-027B2F4050BB}">
      <text>
        <t>[Threaded comment]
Your version of Excel allows you to read this threaded comment; however, any edits to it will get removed if the file is opened in a newer version of Excel. Learn more: https://go.microsoft.com/fwlink/?linkid=870924
Comment:
    This project did not receive any public financing. Density Bonus only.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Moderate and Above Moderate income categories are greyed out and locked because RHNA shortfall for which you must rezone are only applicable to lower income units.</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6/1/2022)</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tc={6F9539D3-F57E-4EA5-9E94-77459DE4E61B}</author>
    <author>tc={9AFF003A-11E6-45CB-901C-0A2D191D09FD}</author>
  </authors>
  <commentList>
    <comment ref="A11" authorId="0" shapeId="0" xr:uid="{599FBCEB-A21B-4FB3-AEE2-245D9B010413}">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95C3ED15-2D4B-4DC1-9B4B-4BA159C6CDBF}">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E9FACB68-CD70-437F-87CE-5FE099DB368F}">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D97C88F7-E664-485B-9AD0-3CE0485B64DD}">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 ref="D28" authorId="1" shapeId="0" xr:uid="{6F9539D3-F57E-4EA5-9E94-77459DE4E61B}">
      <text>
        <t>[Threaded comment]
Your version of Excel allows you to read this threaded comment; however, any edits to it will get removed if the file is opened in a newer version of Excel. Learn more: https://go.microsoft.com/fwlink/?linkid=870924
Comment:
    Table A2 for 2021 will be completed with the 2021 APR by April 1, but is not done yet.</t>
      </text>
    </comment>
    <comment ref="D39" authorId="2" shapeId="0" xr:uid="{9AFF003A-11E6-45CB-901C-0A2D191D09FD}">
      <text>
        <t>[Threaded comment]
Your version of Excel allows you to read this threaded comment; however, any edits to it will get removed if the file is opened in a newer version of Excel. Learn more: https://go.microsoft.com/fwlink/?linkid=870924
Comment:
    This will need to be updated with information from the APR once the APR is completed.
Reply:
    @Lieberworth, Audrey I added the sentence in bold. Can we mark this update as complete?
Reply:
    Are there any other updates pending for Table D?
Reply:
    Thank you! If the APR data cleaning is complete and the summary table with the number of ADUs permitted in 2021 is correct (274), then no further review needed for Policy 3.1.7 or any other policies in Table D
Reply:
    Great! Yes, I just confirmed the number -- 274 ADUs permitted in 2021 is correct.
Reply:
    Thanks Audrey!
Reply:
    @Lieberworth, Audrey Small correction --- This should read "17 housing development projects...." not 15 like I previously wrote.
Reply:
    sounds good - thanks for letting me know!
Reply:
    I made a change following correction to DB list: 19 DB projects were entitled in 2021.</t>
      </text>
    </comment>
    <comment ref="A171" authorId="0" shapeId="0" xr:uid="{CFF44BCB-2B5D-4E59-BE09-108CC75D3EBB}">
      <text>
        <r>
          <rPr>
            <b/>
            <sz val="9"/>
            <color indexed="81"/>
            <rFont val="Tahoma"/>
            <family val="2"/>
          </rPr>
          <t>Character Limit: 10000</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HCD will provide a password to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 ref="G13" authorId="0" shapeId="0" xr:uid="{46168FEA-FE63-4792-AE5A-BC4F80A0400B}">
      <text>
        <r>
          <rPr>
            <b/>
            <sz val="9"/>
            <color indexed="81"/>
            <rFont val="Tahoma"/>
            <family val="2"/>
          </rPr>
          <t>Character Limit:</t>
        </r>
        <r>
          <rPr>
            <sz val="9"/>
            <color indexed="81"/>
            <rFont val="Tahoma"/>
            <family val="2"/>
          </rPr>
          <t xml:space="preserve"> 4000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<sst xmlns="http://schemas.openxmlformats.org/spreadsheetml/2006/main" count="39930" uniqueCount="6573">
  <si>
    <t>MACROS ON</t>
  </si>
  <si>
    <t>Wish list</t>
  </si>
  <si>
    <t>Edits to summary tab</t>
  </si>
  <si>
    <t>More helpful hints</t>
  </si>
  <si>
    <t>A way to clear formatting when running though validator a second time</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</si>
  <si>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</si>
  <si>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</si>
  <si>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</si>
  <si>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</si>
  <si>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</si>
  <si>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</si>
  <si>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</si>
  <si>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</si>
  <si>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</si>
  <si>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</si>
  <si>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</si>
  <si>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</si>
  <si>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</si>
  <si>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</si>
  <si>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</si>
  <si>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</si>
  <si>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</si>
  <si>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</si>
  <si>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</si>
  <si>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</si>
  <si>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</si>
  <si>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</si>
  <si>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</si>
  <si>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</si>
  <si>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</si>
  <si>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</si>
  <si>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</si>
  <si>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</si>
  <si>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</si>
  <si>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</si>
  <si>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</si>
  <si>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</si>
  <si>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</si>
  <si>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</si>
  <si>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</si>
  <si>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</si>
  <si>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</si>
  <si>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</si>
  <si>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</si>
  <si>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</si>
  <si>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</si>
  <si>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</si>
  <si>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</si>
  <si>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</si>
  <si>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</si>
  <si>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</si>
  <si>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</si>
  <si>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</si>
  <si>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</si>
  <si>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</si>
  <si>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</si>
  <si>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</si>
  <si>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</si>
  <si>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</si>
  <si>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</si>
  <si>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</si>
  <si>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</si>
  <si>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</si>
  <si>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</si>
  <si>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</si>
  <si>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</si>
  <si>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</si>
  <si>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</si>
  <si>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</si>
  <si>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</si>
  <si>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</si>
  <si>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</si>
  <si>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</si>
  <si>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</si>
  <si>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</si>
  <si>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</si>
  <si>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</si>
  <si>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</si>
  <si>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</si>
  <si>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</si>
  <si>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</si>
  <si>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</si>
  <si>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</si>
  <si>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</si>
  <si>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</si>
  <si>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</si>
  <si>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</si>
  <si>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</si>
  <si>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</si>
  <si>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</si>
  <si>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</si>
  <si>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</si>
  <si>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</si>
  <si>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</si>
  <si>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</si>
  <si>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</si>
  <si>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</si>
  <si>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</si>
  <si>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</si>
  <si>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</si>
  <si>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</si>
  <si>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</si>
  <si>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</si>
  <si>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</si>
  <si>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</si>
  <si>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</si>
  <si>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</si>
  <si>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</si>
  <si>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</si>
  <si>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</si>
  <si>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</si>
  <si>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</si>
  <si>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</si>
  <si>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</si>
  <si>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</si>
  <si>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</si>
  <si>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</si>
  <si>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</si>
  <si>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</si>
  <si>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</si>
  <si>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</si>
  <si>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</si>
  <si>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</si>
  <si>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</si>
  <si>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</si>
  <si>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</si>
  <si>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</si>
  <si>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</si>
  <si>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</si>
  <si>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</si>
  <si>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</si>
  <si>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</si>
  <si>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</si>
  <si>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</si>
  <si>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</si>
  <si>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</si>
  <si>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</si>
  <si>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</si>
  <si>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</si>
  <si>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</si>
  <si>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</si>
  <si>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</si>
  <si>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</si>
  <si>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</si>
  <si>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</si>
  <si>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</si>
  <si>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</si>
  <si>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</si>
  <si>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</si>
  <si>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</si>
  <si>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</si>
  <si>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</si>
  <si>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</si>
  <si>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</si>
  <si>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</si>
  <si>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</si>
  <si>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</si>
  <si>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</si>
  <si>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</si>
  <si>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</si>
  <si>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</si>
  <si>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</si>
  <si>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</si>
  <si>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</si>
  <si>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</si>
  <si>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</si>
  <si>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</si>
  <si>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</si>
  <si>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</si>
  <si>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</si>
  <si>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</si>
  <si>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</si>
  <si>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</si>
  <si>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</si>
  <si>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</si>
  <si>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</si>
  <si>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</si>
  <si>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</si>
  <si>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</si>
  <si>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</si>
  <si>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</si>
  <si>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</si>
  <si>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</si>
  <si>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</si>
  <si>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</si>
  <si>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</si>
  <si>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</si>
  <si>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</si>
  <si>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</si>
  <si>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</si>
  <si>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</si>
  <si>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</si>
  <si>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</si>
  <si>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</si>
  <si>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</si>
  <si>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</si>
  <si>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</si>
  <si>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</si>
  <si>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</si>
  <si>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</si>
  <si>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</si>
  <si>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</si>
  <si>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</si>
  <si>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</si>
  <si>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</si>
  <si>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</si>
  <si>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</si>
  <si>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</si>
  <si>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</si>
  <si>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</si>
  <si>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</si>
  <si>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</si>
  <si>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</si>
  <si>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</si>
  <si>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</si>
  <si>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</si>
  <si>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</si>
  <si>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</si>
  <si>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</si>
  <si>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</si>
  <si>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</si>
  <si>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</si>
  <si>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</si>
  <si>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</si>
  <si>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</si>
  <si>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</si>
  <si>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</si>
  <si>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</si>
  <si>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</si>
  <si>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</si>
  <si>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</si>
  <si>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</si>
  <si>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</si>
  <si>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</si>
  <si>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</si>
  <si>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</si>
  <si>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</si>
  <si>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</si>
  <si>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</si>
  <si>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</si>
  <si>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</si>
  <si>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</si>
  <si>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</si>
  <si>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</si>
  <si>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</si>
  <si>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</si>
  <si>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</si>
  <si>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</si>
  <si>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</si>
  <si>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</si>
  <si>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</si>
  <si>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</si>
  <si>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</si>
  <si>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</si>
  <si>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</si>
  <si>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</si>
  <si>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</si>
  <si>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</si>
  <si>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</si>
  <si>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</si>
  <si>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</si>
  <si>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</si>
  <si>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</si>
  <si>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</si>
  <si>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</si>
  <si>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</si>
  <si>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</si>
  <si>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</si>
  <si>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</si>
  <si>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</si>
  <si>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</si>
  <si>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</si>
  <si>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</si>
  <si>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</si>
  <si>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</si>
  <si>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</si>
  <si>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</si>
  <si>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</si>
  <si>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</si>
  <si>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</si>
  <si>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</si>
  <si>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</si>
  <si>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</si>
  <si>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</si>
  <si>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</si>
  <si>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</si>
  <si>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</si>
  <si>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</si>
  <si>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</si>
  <si>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</si>
  <si>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</si>
  <si>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</si>
  <si>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</si>
  <si>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</si>
  <si>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</si>
  <si>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</si>
  <si>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</si>
  <si>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</si>
  <si>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</si>
  <si>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</si>
  <si>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</si>
  <si>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</si>
  <si>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</si>
  <si>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</si>
  <si>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</si>
  <si>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</si>
  <si>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</si>
  <si>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</si>
  <si>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</si>
  <si>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</si>
  <si>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</si>
  <si>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</si>
  <si>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</si>
  <si>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</si>
  <si>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</si>
  <si>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</si>
  <si>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</si>
  <si>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</si>
  <si>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</si>
  <si>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</si>
  <si>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</si>
  <si>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</si>
  <si>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</si>
  <si>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</si>
  <si>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</si>
  <si>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</si>
  <si>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</si>
  <si>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</si>
  <si>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</si>
  <si>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</si>
  <si>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</si>
  <si>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</si>
  <si>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</si>
  <si>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</si>
  <si>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</si>
  <si>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</si>
  <si>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</si>
  <si>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</si>
  <si>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</si>
  <si>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</si>
  <si>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</si>
  <si>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</si>
  <si>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</si>
  <si>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</si>
  <si>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</si>
  <si>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</si>
  <si>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</si>
  <si>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Please Start Here</t>
  </si>
  <si>
    <t xml:space="preserve">General Information </t>
  </si>
  <si>
    <t>Jurisidiction Name</t>
  </si>
  <si>
    <t>Oakland</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</si>
  <si>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</si>
  <si>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</si>
  <si>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</si>
  <si>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</si>
  <si>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</si>
  <si>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</si>
  <si>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Diana</t>
  </si>
  <si>
    <t>shFName</t>
  </si>
  <si>
    <t>Last Name</t>
  </si>
  <si>
    <t>Perez-Domencich</t>
  </si>
  <si>
    <t>shLName</t>
  </si>
  <si>
    <t>Title</t>
  </si>
  <si>
    <t>shTitle</t>
  </si>
  <si>
    <t>Email</t>
  </si>
  <si>
    <t>dperez-domencich@oaklandca.gov</t>
  </si>
  <si>
    <t>shEmail</t>
  </si>
  <si>
    <t>Phone</t>
  </si>
  <si>
    <t>shPhone</t>
  </si>
  <si>
    <t>Mailing Address</t>
  </si>
  <si>
    <t>Street Address</t>
  </si>
  <si>
    <t>250 Frank H. Ogawa Plaza</t>
  </si>
  <si>
    <t>shAddress</t>
  </si>
  <si>
    <t>City</t>
  </si>
  <si>
    <t>shCity</t>
  </si>
  <si>
    <t>Zipcode</t>
  </si>
  <si>
    <t>shZip</t>
  </si>
  <si>
    <t>v 1_13_2022</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</si>
  <si>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</si>
  <si>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</si>
  <si>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</si>
  <si>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Jurisdictionname2021 (no spaces). </t>
    </r>
    <r>
      <rPr>
        <sz val="11"/>
        <color theme="1"/>
        <rFont val="Arial"/>
        <family val="2"/>
      </rPr>
      <t>Example: the city of San Luis Obispo would save their file as SanLuisObispo2021</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</si>
  <si>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</si>
  <si>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</si>
  <si>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https://apr.hcd.ca.gov/APR/login.do</t>
  </si>
  <si>
    <t>Jurisdiction</t>
  </si>
  <si>
    <t>ANNUAL ELEMENT PROGRESS REPORT</t>
  </si>
  <si>
    <t>Note: "+" indicates an optional field</t>
  </si>
  <si>
    <t>Reporting Year</t>
  </si>
  <si>
    <t>Housing Element Implementation</t>
  </si>
  <si>
    <t>Cells in grey contain auto-calculation formulas</t>
  </si>
  <si>
    <t>Planning Period</t>
  </si>
  <si>
    <t>(CCR Title 25 §6202)</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</si>
  <si>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</si>
  <si>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</si>
  <si>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</si>
  <si>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</si>
  <si>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</si>
  <si>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</si>
  <si>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</si>
  <si>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</si>
  <si>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</si>
  <si>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</si>
  <si>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</si>
  <si>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</si>
  <si>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</si>
  <si>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</si>
  <si>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</si>
  <si>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</si>
  <si>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</si>
  <si>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</si>
  <si>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</si>
  <si>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</si>
  <si>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</si>
  <si>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</si>
  <si>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</si>
  <si>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</si>
  <si>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</si>
  <si>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</si>
  <si>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</si>
  <si>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</si>
  <si>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</si>
  <si>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Applications</t>
  </si>
  <si>
    <t>Application Status</t>
  </si>
  <si>
    <t>Notes</t>
  </si>
  <si>
    <r>
      <t>Prior APN</t>
    </r>
    <r>
      <rPr>
        <b/>
        <vertAlign val="superscript"/>
        <sz val="10"/>
        <color theme="1"/>
        <rFont val="Arial"/>
        <family val="2"/>
      </rPr>
      <t>+</t>
    </r>
  </si>
  <si>
    <t>Current APN</t>
  </si>
  <si>
    <r>
      <t>Project Name</t>
    </r>
    <r>
      <rPr>
        <b/>
        <vertAlign val="superscript"/>
        <sz val="10"/>
        <color theme="1"/>
        <rFont val="Arial"/>
        <family val="2"/>
      </rPr>
      <t>+</t>
    </r>
  </si>
  <si>
    <r>
      <t>Local Jurisdiction Tracking ID</t>
    </r>
    <r>
      <rPr>
        <b/>
        <vertAlign val="superscript"/>
        <sz val="10"/>
        <color theme="1"/>
        <rFont val="Arial"/>
        <family val="2"/>
      </rPr>
      <t>+</t>
    </r>
  </si>
  <si>
    <r>
      <t xml:space="preserve">Unit Category
</t>
    </r>
    <r>
      <rPr>
        <sz val="10"/>
        <color theme="1"/>
        <rFont val="Arial"/>
        <family val="2"/>
      </rPr>
      <t>(SFA,SFD,2 to 4,5+,ADU,MH)</t>
    </r>
  </si>
  <si>
    <t>Tenure
R=Renter
O=Owner</t>
  </si>
  <si>
    <r>
      <t>Date Application Submitted</t>
    </r>
    <r>
      <rPr>
        <b/>
        <sz val="8"/>
        <color theme="1"/>
        <rFont val="Arial"/>
        <family val="2"/>
      </rPr>
      <t>+</t>
    </r>
    <r>
      <rPr>
        <b/>
        <sz val="10"/>
        <color theme="1"/>
        <rFont val="Arial"/>
        <family val="2"/>
      </rPr>
      <t xml:space="preserve">
(see instructions)</t>
    </r>
  </si>
  <si>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</si>
  <si>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</si>
  <si>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</si>
  <si>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</si>
  <si>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</si>
  <si>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</si>
  <si>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</si>
  <si>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</si>
  <si>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</si>
  <si>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</si>
  <si>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r>
      <t xml:space="preserve">Was </t>
    </r>
    <r>
      <rPr>
        <b/>
        <u/>
        <sz val="10"/>
        <color theme="1"/>
        <rFont val="Arial"/>
        <family val="2"/>
      </rPr>
      <t xml:space="preserve">APPLICATION SUBMITTED </t>
    </r>
    <r>
      <rPr>
        <b/>
        <sz val="10"/>
        <color theme="1"/>
        <rFont val="Arial"/>
        <family val="2"/>
      </rPr>
      <t xml:space="preserve">Pursuant to GC 65913.4(b)?  
(SB 35 Streamlining)     </t>
    </r>
  </si>
  <si>
    <t>Was a Density Bonus requested for this housing development?</t>
  </si>
  <si>
    <t>Was a Density Bonus approved for this housing development?</t>
  </si>
  <si>
    <t>Please indicate the status of the application.</t>
  </si>
  <si>
    <r>
      <t>Notes</t>
    </r>
    <r>
      <rPr>
        <b/>
        <vertAlign val="superscript"/>
        <sz val="10"/>
        <color theme="1"/>
        <rFont val="Arial"/>
        <family val="2"/>
      </rPr>
      <t>+</t>
    </r>
  </si>
  <si>
    <t>Summary Row: Start Data Entry Below</t>
  </si>
  <si>
    <t>008 062503200</t>
  </si>
  <si>
    <t>1510 WEBSTER ST</t>
  </si>
  <si>
    <t>PLN20107-R01</t>
  </si>
  <si>
    <t>5+</t>
  </si>
  <si>
    <t>R</t>
  </si>
  <si>
    <t>No</t>
  </si>
  <si>
    <t>Yes</t>
  </si>
  <si>
    <t>Approved</t>
  </si>
  <si>
    <t>Revision to the approved Design Review under case file number PLN20-107 to construct a 19-story mixed-use development. The revision would increase the dwelling unit count from 182 dwellings to 222 dwellings and increase the number and percentage of affordable units to 35 units from the approved 16 as part of the density bonus application. The proposal would keep the exterior design generally within the prior approval and would still include approximately10,000 square feet of office space, and 3,000 square feet of ground floor retail.</t>
  </si>
  <si>
    <t>009 070100800</t>
  </si>
  <si>
    <t>2901 BROADWAY</t>
  </si>
  <si>
    <t>PLN21041</t>
  </si>
  <si>
    <t>Pending</t>
  </si>
  <si>
    <t>Proposal to demolish four existing commercial buildings and construct a new seven story mixed use building containing 220 dwelling units over ground floor commercial. The proposal is applying the State Density Bonus and includes 23 dwelling units available for very low income households to achieve a 50% density bonus for the project. The applicant is requesting waivers to development standards for the required open space and the ten foot rear yard setback, and also include a request for a concession to the restriction on ground floor residential facilities within 60 feet of Broadway to allow the gym and amenity space for the apartment building to be located on the ground floor along the Broadway frontage.</t>
  </si>
  <si>
    <t>047 550900101</t>
  </si>
  <si>
    <t>10550 INTERNATIONAL BLVD</t>
  </si>
  <si>
    <t>PLN21216</t>
  </si>
  <si>
    <t>Yes-But no action taken</t>
  </si>
  <si>
    <t>SB 35, Steam-lined Ministerial Approval application for a new residential development comprised of a total of 207 dwelling units in two five story buildings. Address 10550 International Blvd.,  APN# 047-5509-044-00 (requested). see PLN15229-R01 and ZP210011 ( tribal consultation related to an SB35 project)</t>
  </si>
  <si>
    <t>001 013500100</t>
  </si>
  <si>
    <t>233 BROADWAY</t>
  </si>
  <si>
    <t>PLN21194</t>
  </si>
  <si>
    <t>New 130 unit multi-family residential building (market-rate and affordable) units thru Density Bonus process. To convert the four-story hotel into a new residential facility consisting of 117 market-rate and 13 moderate-rate affordable units. The existing ground floor 60- stalls parking garage will be converted to new 25 units and the upper 104 hotel rooms will be converted to 105 units. The altered parking garage will have a total of 33 parking spaces. The proposal also includes exterior and interior alterations and a Subdivision/Parcel Map Waiver to adjust the property line of two lots. One of the existing lots contains the hotel, uncovered parking lot and portion of a commercial building, and the other lot contains the remaining portion of the commercial building. The project site is also bounded by 2nd, 3rd and Washington Streets in Downtown.</t>
  </si>
  <si>
    <t>001 021704800</t>
  </si>
  <si>
    <t>685 9TH ST</t>
  </si>
  <si>
    <t>PLN21019</t>
  </si>
  <si>
    <t>To demolish a 10,013-sf commercial building and construct a five-story 117 residential unit condominium building with Density Bonus (82 market-rate, and 35 affordable) on a corner lot. TPM11176.</t>
  </si>
  <si>
    <t>012 095900903</t>
  </si>
  <si>
    <t>820 W MACARTHUR BLVD</t>
  </si>
  <si>
    <t>PLN21037</t>
  </si>
  <si>
    <t>To merge three lots into one new lot and create 92 residential condominiums. Related to PLN19247.</t>
  </si>
  <si>
    <t>001 020901500</t>
  </si>
  <si>
    <t>578 7TH ST</t>
  </si>
  <si>
    <t>PLN21175</t>
  </si>
  <si>
    <t>To construct a new five-story 32,250 square foot residential building with 41 market-rate and 16 affordable residential units. The proposal seeks Density Bonus and waiver for required Usable Open Space. The existing one-story 6,000 square foot commercial building would be demolished.</t>
  </si>
  <si>
    <t>012 097200100</t>
  </si>
  <si>
    <t>469 40TH ST</t>
  </si>
  <si>
    <t>PLN21062</t>
  </si>
  <si>
    <t>To demolish two-story, 8-unit residential building and construct a five-story, 32-unit residential building with 1,985-sf of ground-floor commercial space and 16 off-street parking spaces at a corner lot property. Density Bonus proposal for 28 market-rate &amp; 4 affordable units with Waivers for building setback and open space. Related to ZP200031 and T2100039.</t>
  </si>
  <si>
    <t>005 043601102</t>
  </si>
  <si>
    <t>2400 ADELINE ST</t>
  </si>
  <si>
    <t>PLN20173</t>
  </si>
  <si>
    <t>N/A</t>
  </si>
  <si>
    <t>To demolish a commercial building and construct a five-story 29 residential condominiums with ground-floor parking garage with 15 parking spaces, and a rear detached one-story garage with 14 parking spaces. VTPM11148</t>
  </si>
  <si>
    <t>038 317503300</t>
  </si>
  <si>
    <t>2611 SEMINARY AVE</t>
  </si>
  <si>
    <t>PLN21142</t>
  </si>
  <si>
    <t>To construct a four-story building with 25 market-rate residential units and 3 affordable VLI residential units (total 28 units) on the ground and upper floors, including a commercial space of 1,535 square feet and a 10-space parking garage on a vacant corner lot fronting Seminary, Kingsley Circle and Walnut Street. Applicant seeks concessions for required off-street parking, parking garage and driveway location within 30 feet from principal streetline and usable open space,</t>
  </si>
  <si>
    <t>021 022300301</t>
  </si>
  <si>
    <t>347 E 18TH ST</t>
  </si>
  <si>
    <t>PLN21115</t>
  </si>
  <si>
    <t>Demolish one-story vacant commercial building, and construct a four-story building with 27 residential units (market-rate &amp; affordable) above including 2,235 square feet of ground commercial space and a parking garage with 28 spaces on a corner commercia zone lot.</t>
  </si>
  <si>
    <t>016 138700100</t>
  </si>
  <si>
    <t>5976 TELEGRAPH AVE</t>
  </si>
  <si>
    <t>PLN21214</t>
  </si>
  <si>
    <t>Regular Design Review with Density Bonus for the demolition of existing structures for the creation of 23-unit (including 3 affordable unit), 4-story, townhome-style  residential condominiums in 4 separate buildings.  The project includes a Tentative Parcel Map (TPM 11215) for 23 condominium units and the merger of two (2) lots (5976 &amp; 5998 Telegraph Avenue) and a Tree Permit (T2100158) for the removal of several trees.</t>
  </si>
  <si>
    <t>014 121001801</t>
  </si>
  <si>
    <t>5616 M L KING JR WY</t>
  </si>
  <si>
    <t>PLN21084</t>
  </si>
  <si>
    <t>Regular Design Review for a Mixed Use  5-story, 20- Unit project with an affordable unit component (Density Bonus)  (See ZP190114)_x000D_
Note: The project includes the removal of a single 10" diameter Plumb Tree (T2100063).</t>
  </si>
  <si>
    <t>033 217701006</t>
  </si>
  <si>
    <t>1228 36TH AVE</t>
  </si>
  <si>
    <t>PLN21060</t>
  </si>
  <si>
    <t>O</t>
  </si>
  <si>
    <t>To merge two lots into a new lot and create 13 new residential condominiums. Related to PLN15344.</t>
  </si>
  <si>
    <t>040 339600400</t>
  </si>
  <si>
    <t>7521 MACARTHUR BLVD</t>
  </si>
  <si>
    <t>PLN21158</t>
  </si>
  <si>
    <t>Regular Design Review to create a 5-story, 11-uit apartment building with a density bonus allowance and ground floor retail on an existing  vacant lot 7521 Macarthur Blvd.)._x000D_
Note: 4 additional parking spaces are proposed to be on the adjacent vacant lot ( open surface parking at the street fronting  edge  of 7525 Macarthur Blvd. The lot is under the same ownership) while 3 parking spaces are proposed on site, the building height is proposed at 67.5 feet tall on a 45-foot height corridor )</t>
  </si>
  <si>
    <t>043 462000102</t>
  </si>
  <si>
    <t>8201 MACARTHUR BLVD</t>
  </si>
  <si>
    <t>PLN21113</t>
  </si>
  <si>
    <t>To construct an 11,772 square feet five-story building with 10 residential dwelling units (9 market rate &amp; 1 affordable) and 1,234 square feet of ground floor commercial space with a parking garage for 9 parking spaces accessed from 82nd Avenue.</t>
  </si>
  <si>
    <t>003 002300802</t>
  </si>
  <si>
    <t>2116 BRUSH ST</t>
  </si>
  <si>
    <t xml:space="preserve">Villa Oakland </t>
  </si>
  <si>
    <t>PLN20110-R01</t>
  </si>
  <si>
    <t>Revision of approved PLN20110 to increase residential density from the approved 95 to the proposed 105 residential units for an all affordable residential building. PLN20110 was filed &amp; approved in 2020 for 95 units (in 2020 APR)</t>
  </si>
  <si>
    <t>020 015301501</t>
  </si>
  <si>
    <t>1440 23RD AVE</t>
  </si>
  <si>
    <t>PLN21174</t>
  </si>
  <si>
    <t xml:space="preserve"> The convert an existing mixed-use building into two joint living and working quarters (commercial units) and seven residential units. The project will include eight market-rate and one affordable low-income units and restore an existing historic building with no building envelope expansion. Pursuant to State Density Bonus Law”, the proposed project shall provide  a minimum of 1 dwelling unit available to Low Income households for receiving a density bonus, concession and/or waiver of development standards.</t>
  </si>
  <si>
    <t>021 026200100</t>
  </si>
  <si>
    <t>1930 12TH AVE</t>
  </si>
  <si>
    <t>DRX210713</t>
  </si>
  <si>
    <t>ADU</t>
  </si>
  <si>
    <t>ADUS @ 1925 13TH AVE (MFD, CAT I, A)_x000D_
Conversion of existing garage area to eight (8) ADUs in a Multi Family building (less than 25% of existing units). Total units on site are 144, 36 units in this building.</t>
  </si>
  <si>
    <t>003 002701100</t>
  </si>
  <si>
    <t>2211 WEST ST</t>
  </si>
  <si>
    <t>PLN21140</t>
  </si>
  <si>
    <t>To construct a new five-story 10,396 square foot building that includes 8 market-rate residential units, a ground-level eight space parking garage (partially covered) and a rooftop group open space. The proposal would demolish the existing residential duplex.</t>
  </si>
  <si>
    <t>DRX210712</t>
  </si>
  <si>
    <t>ADUS @ 1930 12TH AVE (MFD, CAT I, A) _x000D_
Conversion of existing garage and lower level non-habitable area to seven (7) ADUs in a Multi Family building (less than 25% of existing units). Total units on site are 144, 36 units in this building.</t>
  </si>
  <si>
    <t>033 220001400</t>
  </si>
  <si>
    <t>856 34TH AVE</t>
  </si>
  <si>
    <t>PLN21153</t>
  </si>
  <si>
    <t>regular  Design Review to convert an existing commercial / industrial building into 6 residential apartment units.</t>
  </si>
  <si>
    <t>014 122401305</t>
  </si>
  <si>
    <t>5527 VICENTE WY</t>
  </si>
  <si>
    <t>PLN21209</t>
  </si>
  <si>
    <t>Major CUP to construct a three-story 9,414 square foot townhome residential facility containing 6 new units with four rear covered parking spaces and two uncovered parking spaces in the front yard and partially in the PROW. The existing one-story 1,523 square foot residence will remain, thus totaling seven (7) residential units. The proposal includes a TPM for new condominiums, Regular Design Review for new site alterations and construction, Variances for building front yard setback reduction, open space and off-street parking. A Tree Permit for removal is included. The site is bounded by residences, gas station/carwash &amp; HY-24.</t>
  </si>
  <si>
    <t>010 079202000</t>
  </si>
  <si>
    <t>436 OAKLAND AVE</t>
  </si>
  <si>
    <t>PLN21181</t>
  </si>
  <si>
    <t>Regular Design Review for a new 4-story, 5-unit residential building on an existing vacant up-slope lot._x000D_
The proposal also seeks a Minor Variance to allow for 5 parking spaces where the S-12 zone requires 7 parking spaces.</t>
  </si>
  <si>
    <t>043 457301700</t>
  </si>
  <si>
    <t>2218 82ND AVE</t>
  </si>
  <si>
    <t>PLN21090</t>
  </si>
  <si>
    <t>2 to 4</t>
  </si>
  <si>
    <t>Regular Design Review and Minor CUP for the creation of a new detached 2-story, 4-unit strcuture on a lot with two existing one-story duplexes (8-unit in total are proposed), and a Minor Variance to allow for substandard parking.</t>
  </si>
  <si>
    <t>033 212800300</t>
  </si>
  <si>
    <t>1750 35TH AVE</t>
  </si>
  <si>
    <t>PLN21122</t>
  </si>
  <si>
    <t>To construct a two-story four-unit residential building of approximately 6,600 square feet with four attached parking garages on a double frontage lot facing Foothill Boulevard and 35th Avenue.</t>
  </si>
  <si>
    <t>029 099005500</t>
  </si>
  <si>
    <t>3600 LAGUNA AVE</t>
  </si>
  <si>
    <t>PLN21161</t>
  </si>
  <si>
    <t>To construct a multi-level four residential condominiums of approximately 5,408 square feet with an attached four-car garage on a upslope vacant lot.</t>
  </si>
  <si>
    <t>008 063300100</t>
  </si>
  <si>
    <t>1906 JACKSON ST</t>
  </si>
  <si>
    <t>DRX210582</t>
  </si>
  <si>
    <t>ADUS @ 1906 JACKSON (MFD, CAT 1, A)_x000D_
Conversion of basement area to 4 Category I ADU units in an existing Multi Family 15 unit building. _x000D_
Seismic strengthening in compliances with Soft Story ordinance</t>
  </si>
  <si>
    <t>006 003300100</t>
  </si>
  <si>
    <t>942 PINE ST</t>
  </si>
  <si>
    <t>PLN21064</t>
  </si>
  <si>
    <t>To construct a three-story, 7,340-sf four-unit residential building with off-street parking accessed from 10th street. Project is requesting a minor variance for a rear yard setback from 10'-0" to 5'-0"</t>
  </si>
  <si>
    <t>005 040803303</t>
  </si>
  <si>
    <t>2000 LINDEN ST</t>
  </si>
  <si>
    <t>DRX210076</t>
  </si>
  <si>
    <t>Scope of work consist of creation of 4 Accessory Dwelling Units (ADU's). ADU will be located in existing soft-story parking area(s) and existing non-habitable space within the building envelope.</t>
  </si>
  <si>
    <t>048 559905200</t>
  </si>
  <si>
    <t>9430 MACARTHUR BLVD</t>
  </si>
  <si>
    <t>PLN21120</t>
  </si>
  <si>
    <t>To subdivide one lot into three Mini-lots with a new shared access driveway &amp; utility easement, and construct three detached three-story single-family residences with an attached one-parking garage. Each of the residences will measure approximately 1,835-sf (two model X) and 1,847-sf (one model Y).</t>
  </si>
  <si>
    <t>038 321300900</t>
  </si>
  <si>
    <t>6225 HARMON AVE</t>
  </si>
  <si>
    <t>PLN21147</t>
  </si>
  <si>
    <t>Regular Design Review and CUP to demolish an existing SFD and replace it with a two-story 2-unit townhouse and 3rd unit in a rear detached structure.</t>
  </si>
  <si>
    <t>037A274601604</t>
  </si>
  <si>
    <t>6400 MACARTHUR BLVD</t>
  </si>
  <si>
    <t>DRX210406</t>
  </si>
  <si>
    <t>CONVERSION OF NON-HABITABLE CARPORT SPACES AND STORAGE TO 3 (THREE) CATEGORY I ADUS. 1 BED/1 BATH  UNITS APPROX 600 SQ. FT._x000D_
EXISTING MFD 13 UNITS</t>
  </si>
  <si>
    <t>035 239001000</t>
  </si>
  <si>
    <t>5484 BANCROFT AVE</t>
  </si>
  <si>
    <t>PLN21225</t>
  </si>
  <si>
    <t>To construct a one-story 2,537 square foot three-unit residential facility with a front side uncovered three-parking space area. The existing one-story 3,112 square foot non-residential fire-damaged building would be removed.</t>
  </si>
  <si>
    <t>026 075100400</t>
  </si>
  <si>
    <t>2773 E 23RD ST</t>
  </si>
  <si>
    <t>PLN21001</t>
  </si>
  <si>
    <t>To make interior alterations to the existing (5) five-unit residential building by adding additional living area in a new upper-story, construct (3) three additional new dwelling units on the lower floor area, and make site and exterior building improvements that include new rear trash/recycling enclosure, new rear open parking area for three vehicles, new entry porches and new upper decks. Proposal includes a Creek Permit Category IV for work within 20 feet. Density Bonus requested to increase base density at 35% from 6 dwellings to 8 dwellings (2 affordable; 1 market rate). Applicant requests two waivers for front yard setback reduction, and parking maneuvering layout for three new uncovered parking spaces for the new three units.  Relates to Creek Permit-Cat IV: CP21002, and previous ZP180067.</t>
  </si>
  <si>
    <t>021 022801600</t>
  </si>
  <si>
    <t>237 ATHOL AVE</t>
  </si>
  <si>
    <t>DRX210707</t>
  </si>
  <si>
    <t>ADUS @ 235-237 ATHOL (MFD, CAT I, A)_x000D_
Conversion of existing non habitable garage space in Multi Family development to three (3) Category I ADUs. (less than 25% of existing dwelling units on site)</t>
  </si>
  <si>
    <t>016 138400600</t>
  </si>
  <si>
    <t>5543 CLAREMONT AVE</t>
  </si>
  <si>
    <t>DRX210396</t>
  </si>
  <si>
    <t>S A ADUS @ 5543 CLAREMONT (MFD, CAT I &amp; II, A &amp; D)_x000D_
THREE (3) NEW ADUS AT EXISTING MFD WITH 4 APARTMENTS_x000D_
ONE (1) 460 SQ. FT. CAT I ADU IN EXISTING LOWER LEVEL STORAGE AREA OF MFD, STUDIO_x000D_
TWO (2) 1,000 SQ. FT. CAT II ADUS IN REAR YARD, 3 BED/ 2 BATH</t>
  </si>
  <si>
    <t>012 093202600</t>
  </si>
  <si>
    <t>684 FAIRMOUNT AVE</t>
  </si>
  <si>
    <t>PLN21148</t>
  </si>
  <si>
    <t>Regular Design Review to domo an existing Single Family Dwelling and and create 3-units consisting of three 2-story single family dwellings.  The project will require a Tree Permit (T2100110)  for removal of 6 tree and the preservation of 3 other protected  trees.</t>
  </si>
  <si>
    <t>010 077801200</t>
  </si>
  <si>
    <t>414 GRAND AVE</t>
  </si>
  <si>
    <t>DRX210655</t>
  </si>
  <si>
    <t>ADUs @ 414 GRAND (MFD, CAT I, A)_x000D_
Conversion of non-habitable space in an existing multi unit building to three (3) Accessory Dwelling Units &gt;25% of existing units. Unit 1: conversion of existing storage space - 441 sq. ft. Unit 2: Conversion of existing garage space  - 341 sq. ft. Unit 3: Conversion of existing garage space 315 sq. ft.</t>
  </si>
  <si>
    <t>009 068801100</t>
  </si>
  <si>
    <t>460 28TH ST</t>
  </si>
  <si>
    <t>DRX210605</t>
  </si>
  <si>
    <t>ADUS @ 460 28TH ST (MFD, CAT I &amp; II, D &amp; A)_x000D_
Multiple ADUs at existing Multi Family residence: _x000D_
Category I ADU conversion of non-habitable basement to 470 sq. ft. ADU_x000D_
Construct two (2) Category II detached ADUs in rear yard of Multi Family Dwelling, total of 828 square feet. Complies with ADU setback from property line, which is setback from existing retaining wall. Units share a wall, and the structure is 13 feet in height and 7 inches.  _x000D_
Seismic Strengthening to the main residence</t>
  </si>
  <si>
    <t>005 040602700</t>
  </si>
  <si>
    <t>1818 ADELINE ST</t>
  </si>
  <si>
    <t>PLN21180</t>
  </si>
  <si>
    <t>Regular Design Review for a new 3-story, 3-unit building in the rear portion of an RM-4 lot with an existing (historic, PDHP, Dc2+ 1884-85 Area of Secondary Importance / Barstow Tract) SFD. The project will result in a total of four dwelling units.</t>
  </si>
  <si>
    <t>046 548402901</t>
  </si>
  <si>
    <t>9046 HILLSIDE ST</t>
  </si>
  <si>
    <t>DRX210715</t>
  </si>
  <si>
    <t>ADUS @ 9046 HILLSIDE (MFD, CAT I, A)_x000D_
Convert existing non-habitable space in a Multi Family Dwelling with five (5) dwelling units to two (2) Category I Accessory Dwelling units.</t>
  </si>
  <si>
    <t>041 388600100</t>
  </si>
  <si>
    <t>5801 EASTLAWN ST</t>
  </si>
  <si>
    <t>DRX210665</t>
  </si>
  <si>
    <t>ADUS @ 5801 EASTLAWN (MFD, CAT I, A)_x000D_
Convert existing ground floor level unhabitable utility/storage space into two Category I ADUs. _x000D_
Replace rear deck</t>
  </si>
  <si>
    <t>036 243501300</t>
  </si>
  <si>
    <t>2727 RENWICK ST</t>
  </si>
  <si>
    <t>DRX210673</t>
  </si>
  <si>
    <t>ADUs @ 2727 RENWICK (SFD, CAT II &amp; JADU, D/A)_x000D_
Convert Basement/powder room to JADU - 484 sq. ft. - historical elements must be maintained_x000D_
Demolish the existing garage within required ADU setbacks_x000D_
Construct new Cat II ADU with required rear/side yard setbacks - 821 sq. ft._x000D_
Owner occupancy is required (see property tax bill)</t>
  </si>
  <si>
    <t>027 084203203</t>
  </si>
  <si>
    <t>3210 LOGAN ST</t>
  </si>
  <si>
    <t>DRX210686</t>
  </si>
  <si>
    <t>ADUS @ 3210 LOGAN (MFD, CAT I &amp; II, A &amp; D)_x000D_
Convert attached garage to Category I ADU &amp; construct a detached Category II ADU in the rearyard of a Multi Family Dwelling</t>
  </si>
  <si>
    <t>026 076500200</t>
  </si>
  <si>
    <t>2327 FRUITVALE AVE</t>
  </si>
  <si>
    <t>PLN21004</t>
  </si>
  <si>
    <t>To convert the two-story 2,900-sf single-family dwelling into a new triplex that includes the construction of a rear attached three-story 956-sf addition.</t>
  </si>
  <si>
    <t>025 073301301</t>
  </si>
  <si>
    <t>1773 28TH AVE</t>
  </si>
  <si>
    <t>DRX210573</t>
  </si>
  <si>
    <t>ADUS @ 1773 28TH AVE (MFD, CAT I, A)_x000D_
Convert existing parking of a Multi Family Dwelling into two 1 bedroom/ 1 bathroom Category I ADUs.</t>
  </si>
  <si>
    <t>025 073301000</t>
  </si>
  <si>
    <t>1825 28TH AVE</t>
  </si>
  <si>
    <t>DRX210434</t>
  </si>
  <si>
    <t>ADUS @ 1821-1825 28TH (MFD, CAT II, D)_x000D_
TWO (2) HUD MANUFACTURED 947 SQ. FT. ADU_x000D_
13.5 FT HEIGHT, 3 BED/ 2 BATH</t>
  </si>
  <si>
    <t>025 069300400</t>
  </si>
  <si>
    <t>3001 E 12TH ST</t>
  </si>
  <si>
    <t>PLN21229</t>
  </si>
  <si>
    <t>CUP for the conversion of an existing warehouse into 2 Live/work units ( JLWQ's).  Note: Confirm address. This site is known as 3001, 3005, or 3007 East 12th Street, and contains 2 buildings.  The prefer address is 3007 E. 12th Street.</t>
  </si>
  <si>
    <t>022 031800806</t>
  </si>
  <si>
    <t>2304 9TH AVE</t>
  </si>
  <si>
    <t>PLN21114</t>
  </si>
  <si>
    <t>Building addition to convert two-story duplex into a four-plex by adding two new additional dwelling units on the ground level totaling four units. The proposal includes demolition of the rear detached two-car garage, and construction of a new open surface parking area to accommodate four uncovered parking spaces.</t>
  </si>
  <si>
    <t>020 021500301</t>
  </si>
  <si>
    <t>1125 E 18TH ST</t>
  </si>
  <si>
    <t>DRX210697</t>
  </si>
  <si>
    <t>ADUS @ 1125 E 18TH ST (MFD,CAT I, A)_x000D_
Convert existing garage space of a Multi Family building into two studio Category I Accessory Dwelling Units</t>
  </si>
  <si>
    <t>020 020405500</t>
  </si>
  <si>
    <t>1940 IRVING AVE</t>
  </si>
  <si>
    <t>DRX210654</t>
  </si>
  <si>
    <t>ADUs @ 1940 IRVING (SFD, CAT II, JADU, A)_x000D_
Attached Category II ADU to Single Family Residence, 961 sq. ft._x000D_
JADU in existing basement, 492 sq. ft. _x000D_
Property tax mailing address verified with ABR &amp; notice to file exemption received</t>
  </si>
  <si>
    <t>020 016001001</t>
  </si>
  <si>
    <t>2222 E 15TH ST</t>
  </si>
  <si>
    <t>DRX210714</t>
  </si>
  <si>
    <t>J/ADU @ 2233 GLEASON (SFD, CAT I &amp; JADU, A/D)_x000D_
Convert basement within existing single family residence into JADU, 484 sq. ft._x000D_
Convert existing detached garage of a single family residence to an ADU, 630 sq. ft., 2 bedroom/ 1 bathroom</t>
  </si>
  <si>
    <t>015 137803900</t>
  </si>
  <si>
    <t>605 ALCATRAZ AVE</t>
  </si>
  <si>
    <t>PLN21171</t>
  </si>
  <si>
    <t>To subdivide two existing lots (total 10,982-sf) with two existing front side two-story single-family dwellings with one-car garage each (605 Alcatraz Ave measures 1,192-sf &amp; 609 Alcatraz Ave measures 1,153-sf) into four new Mini-Lots with new shared private access easement(driveway &amp; utilities). Proposed Lot 1 measures 2,874-sf; Lot 2 measures 2,878-sf; Lot 3 measures 2,615-sf; and Lot 4 measures 2,615-sf. In addition, the project includes the construction of two new rear detached two-story single family dwellings with one-car garage each (proposed 607 Alcatraz Ave building measures 1,1815-sf &amp; 611 Alcatraz Ave building measures 1,899-sf). The existing front side dwelling will be lifted &amp; relocated and the one-car garage at 605 Alcatraz Ave will be demolished, and a new attached one-car garage will be constructed. The other dwelling with attached one-car garage at 609 Alcatraz Ave will propose interior &amp; exterior (new rear stairway) alterations. Both of the existing basements for the front dwellings will not include new alterations at this time.  The proposal includes the construction of an additional new curbcut between Lots 1 &amp; 2, and a Tree Permit to remove five protected trees. (Note that the project contain two existing separate APNs).</t>
  </si>
  <si>
    <t>014 125805800</t>
  </si>
  <si>
    <t>5578 Claremont AVE</t>
  </si>
  <si>
    <t>DRX210529</t>
  </si>
  <si>
    <t>Construction of (2) 954 sq. ft. Category 2 ADUs in conjunction with existing 4-unit multi-family dwelling.</t>
  </si>
  <si>
    <t>012 094801302</t>
  </si>
  <si>
    <t>854 36TH ST</t>
  </si>
  <si>
    <t>DRX210424</t>
  </si>
  <si>
    <t>ADUS @ 854 36TH (MFD, CATII, D)_x000D_
2 CATEGORY II ADUS IN REAR YARD OF MULTI FAMILY, 707 SQ. F.T, 3 BED/ 2 BATH_x000D_
13'-8" HEIGHT</t>
  </si>
  <si>
    <t>010 079101902</t>
  </si>
  <si>
    <t>359 VERNON ST</t>
  </si>
  <si>
    <t>DRX210286</t>
  </si>
  <si>
    <t>ADU @ 359 VERNON ST (MFD, 2x CAT I, A)_x000D_
_x000D_
TWO conversions of interior utility/storage space to TWO CAT I ADUs in an existing 8-UNIT MFD._x000D_
_x000D_
Both CAT I units are on the ground floor, with new window openings, with two bedrooms each, and ingress via shared hallway of the MFD._x000D_
_x000D_
No work to other units._x000D_
_x000D_
Parcel Number: 010 079101902_x000D_
Address: 359 VERNON ST_x000D_
Building Area Sq. Ft.:   12,924_x000D_
Lot Size Sq. Ft.:   7,750.00</t>
  </si>
  <si>
    <t>010 077600800</t>
  </si>
  <si>
    <t>378 GRAND AVE</t>
  </si>
  <si>
    <t>DRX210631</t>
  </si>
  <si>
    <t>ADUS @ 378 GRAND AVE (MFD, CAT I, A)_x000D_
Conversion of existing non-habitable space (garage and mechanical room/storage) in a Multi Family dwelling to two Category I ADUs - 324 &amp; 379 square feet.</t>
  </si>
  <si>
    <t>009 071503000</t>
  </si>
  <si>
    <t>3146 M L KING JR WY</t>
  </si>
  <si>
    <t>ZW2100581</t>
  </si>
  <si>
    <t>SFA</t>
  </si>
  <si>
    <t>Zoning okay for the conversion of an existing ground-floor commercial space to two live/work units at 3144 Martin Luther King Jr. Way, both have a 1/3 live, 2/3 work layout and the only exterior work that is being done to windows and meters is needed per the Building Code.</t>
  </si>
  <si>
    <t>007 059701800</t>
  </si>
  <si>
    <t>3223 HANNAH ST</t>
  </si>
  <si>
    <t>PLN21124</t>
  </si>
  <si>
    <t>To construct a two-story 1,577 square foot single-family dwelling with a 497.5 square foot Junior ADU on the ground-floor, and a rear detached one-story 760 square foot Category 2 ADU behind the primary dwelling on an existing vacant lot. A minor Variance is included for the stair encroachment into the front setback, where an 11 foot setback is required and a 7.5 foot setback is proposed.</t>
  </si>
  <si>
    <t>006 001701300</t>
  </si>
  <si>
    <t>739 CAMPBELL ST</t>
  </si>
  <si>
    <t>PLN21185</t>
  </si>
  <si>
    <t>To construct an attached two-story 2,800 square foot two-unit residential building with two front uncovered parking spaces on a vacant lot in the WOSP area.</t>
  </si>
  <si>
    <t>005 045101200</t>
  </si>
  <si>
    <t>2621 MARKET ST</t>
  </si>
  <si>
    <t>PLN21192</t>
  </si>
  <si>
    <t>Regular Design Review to establish a new SFD with a detached ADU and a Jr. ADU._x000D_
See ZP200121</t>
  </si>
  <si>
    <t>005 044701500</t>
  </si>
  <si>
    <t>2602 ADELINE ST</t>
  </si>
  <si>
    <t>PLN21094</t>
  </si>
  <si>
    <t>Regular Design Review to allow for the legalization of a duplex dwelling unit and additions and alterations including a new shed dormer, deck, and windows.</t>
  </si>
  <si>
    <t>048H766300700</t>
  </si>
  <si>
    <t>649 ALVARADO RD</t>
  </si>
  <si>
    <t>DRX210617</t>
  </si>
  <si>
    <t>ADU @ 649 ALVARADO (SFD, CAT II, D)_x000D_
Construct a detached 789 sq. ft. Category II ADU in the rear yard of a single family residence,1 bedroom/1 bath_x000D_
Remodel existing single family residence, demolish less than 50% of surface area of perimeter walls (43%), increase floor area &lt; %10.</t>
  </si>
  <si>
    <t>048H765500700</t>
  </si>
  <si>
    <t>1035 RISPIN DR</t>
  </si>
  <si>
    <t>DRX210213</t>
  </si>
  <si>
    <t>ADU @ 1035 RISPIN DR  (SFD, JADU, A)_x000D_
_x000D_
conversion of garage at street level on downslope lot, of 3-bed SFD._x000D_
JADU is about 20 ft x 20 ft studio space without internal connection to SFD._x000D_
New windows on 3 north/rear elevation, 1 on west, remove garage door, add new ingress door.</t>
  </si>
  <si>
    <t>048H762301100</t>
  </si>
  <si>
    <t>7080 MARLBOROUGH TER</t>
  </si>
  <si>
    <t>DRX210070</t>
  </si>
  <si>
    <t>ADU @ 7080 Marlborough Terrace (SFD, CAT I, A)_x000D_
_x000D_
conversion within existing BD - lowest/ basement level._x000D_
To make CAT I ADU. _x000D_
New Deck and ingress stairs_x000D_
new fenestration._x000D_
_x000D_
This is flagged as a creek fronting property but the approved work is for minor exterior modifications only and per the creek ordinance a Category II permit.  By receiving the Zoning Permit, the applicant will take responsibility for understanding the correct Creek Protection protocol as described on the City's website.</t>
  </si>
  <si>
    <t>048H762200803</t>
  </si>
  <si>
    <t>7151 BUCKINGHAM BLVD</t>
  </si>
  <si>
    <t>DRX210637</t>
  </si>
  <si>
    <t>ADU @ 7151 BUCKINGHAM (SFD, CAT I, A)_x000D_
Conversion of workshop in an existing single family residence to a 390 square foot Category I ADU,</t>
  </si>
  <si>
    <t>048H760606400</t>
  </si>
  <si>
    <t>0 GRAVATT DR</t>
  </si>
  <si>
    <t>PLN21082</t>
  </si>
  <si>
    <t>SFD</t>
  </si>
  <si>
    <t>To construct a multi-story 4,879 square foot single-family residence with attached two-car garage on a vacant downslope property. The project is in a creekside property.</t>
  </si>
  <si>
    <t>048H760605400</t>
  </si>
  <si>
    <t>248 GRAVATT DR</t>
  </si>
  <si>
    <t>PLN21215</t>
  </si>
  <si>
    <t>To construct a multi-story 4,319 square foot, four bedroom single-family residence with an attached 486 square foot two-car garage on a vacant downslope lot in the RH-4 Zone.</t>
  </si>
  <si>
    <t>048H758601403</t>
  </si>
  <si>
    <t>640 HILLER DR</t>
  </si>
  <si>
    <t>PLN21033</t>
  </si>
  <si>
    <t>Regular Design Review for a new SFD and ADU. _x000D_
NOTE: This is the continuation of expired building and planning permits ( PLN15103 &amp; RB1601610). The building is partly constructed, but this proposal modifies the design to include a ADU.</t>
  </si>
  <si>
    <t>048H756300202</t>
  </si>
  <si>
    <t>6018 GLENARMS DR</t>
  </si>
  <si>
    <t>PLN21095</t>
  </si>
  <si>
    <t>To construct a multi-level 3,328 square foot single-family dwelling with attached two-car garage on an upslope vacant property. Tree Protection Permit to protect (Not for Removal) one multiple trunk Oak tree near the front property line and PROW.</t>
  </si>
  <si>
    <t>048G745002800</t>
  </si>
  <si>
    <t>0 SKYLINE BLVD</t>
  </si>
  <si>
    <t>PLN21168</t>
  </si>
  <si>
    <t>Regular Design Review for a new SFD o an existing steep sloped vacant lot (APN#: 048G-7450-028-00)</t>
  </si>
  <si>
    <t>048G744401000</t>
  </si>
  <si>
    <t>0 THORNDALE DR</t>
  </si>
  <si>
    <t>PLN21222</t>
  </si>
  <si>
    <t>Regular Design Review for a New 3,290 square-foot SFD at a 0 Thorndale Drive , a downslope vacant lot  (Note: The proposed address would be  7170 Thorndale Drive).  The  APN# is  048G-7444-010-00).  The project includes a Tree Permit (T2100163) for removal of 20" tree (species unknown), and a Category III Creek Permit (CP21083) for work within 100-feet of a creek.</t>
  </si>
  <si>
    <t>048G743201500</t>
  </si>
  <si>
    <t>6959 BALSAM WY</t>
  </si>
  <si>
    <t>PLN21139</t>
  </si>
  <si>
    <t>To construct a new multi-story 3,520 square foot single family dwelling with an attached three-car garage on a vacant upslope lot in the RH-4 and S-11 Zoning districts.</t>
  </si>
  <si>
    <t>048G743201400</t>
  </si>
  <si>
    <t>0 BALSAM WY</t>
  </si>
  <si>
    <t>PLN21138</t>
  </si>
  <si>
    <t>To construct a multi-story 3,642 square foot single family dwelling with an attached three-car garage on a vacant upslope vacant lot in the RH-4 and S-11 Zoning district.</t>
  </si>
  <si>
    <t>048G743103401</t>
  </si>
  <si>
    <t>6640 PINE NEEDLE DR</t>
  </si>
  <si>
    <t>DRX210618</t>
  </si>
  <si>
    <t>ADU @ 6640 PINE NEEDLE DR (SFD, CAT I, A)_x000D_
Convert lower level basement of a Single Family Residence  to 1,105 sq. ft. Category I ADU</t>
  </si>
  <si>
    <t>048G742701106</t>
  </si>
  <si>
    <t>15010 BROADWAY TER</t>
  </si>
  <si>
    <t>PLN21054</t>
  </si>
  <si>
    <t>To construct a 3,291-sf single-family residence with attached two-car garage on a downslope vacant lot. Related to tree permit T2100033.</t>
  </si>
  <si>
    <t>048G742603000</t>
  </si>
  <si>
    <t>16 TAURUS AVE</t>
  </si>
  <si>
    <t>DRX210678</t>
  </si>
  <si>
    <t>ADU @ 16 TAURUS (SFD, CAT I, D)_x000D_
Convert existing area (approved as office with electrical &amp; half bath) over garage to studio ADU</t>
  </si>
  <si>
    <t>048G741904401</t>
  </si>
  <si>
    <t>5701 GRISBORNE AVE</t>
  </si>
  <si>
    <t>DRX210275</t>
  </si>
  <si>
    <t>ADU @  5701 GRISBORNE AVE (SFD, CAT I, A)_x000D_
_x000D_
Work to (legalize) CAT I on half of lower level of SFD.  _x000D_
One bed, CAT I to be 878 sq ft of a 2241 sq ft SFD._x000D_
+ Other work on property, including windows and rehab._x000D_
_x000D_
Please note: DS180349 is NOT for an ADU._x000D_
_x000D_
_x000D_
Parcel Number: 048G741904401_x000D_
Address: 5701 GRISBORNE AVE_x000D_
Building Area Sq. Ft.:   1,505_x000D_
Lot Size Sq. Ft.:   30,000.00_x000D_
LandUse Discription: Single family residential homes used as such</t>
  </si>
  <si>
    <t>048G 742101900</t>
  </si>
  <si>
    <t>5643 Merriewood DR</t>
  </si>
  <si>
    <t>DRX210589</t>
  </si>
  <si>
    <t>construction of a 681 sf detached ADU in conjunction with an existing SFD.</t>
  </si>
  <si>
    <t>048G 741906400</t>
  </si>
  <si>
    <t>1526 Mountain BLVD</t>
  </si>
  <si>
    <t>DS210232</t>
  </si>
  <si>
    <t>construction of a detached 507 sf Cat. 2 ADU and the replacement and expansion of the existing garage in conjunction with a single-family dwelling.</t>
  </si>
  <si>
    <t>048G 741701800</t>
  </si>
  <si>
    <t>1050 Mountain BLVD</t>
  </si>
  <si>
    <t>DRX210518</t>
  </si>
  <si>
    <t>982 sf detached category 2 ADU in conjunction with single-family dwelling</t>
  </si>
  <si>
    <t>048F-7374-055-02</t>
  </si>
  <si>
    <t>6701 Snake RD</t>
  </si>
  <si>
    <t>PLN21061</t>
  </si>
  <si>
    <t>Regular Design Review for the creation of a new 4,005 square-foot, 4-story single family dwelling on a steep down-slope lot, and a Minor Variance for a height of 54-feet where 32-feet is allowed (by right) and for Floor area ratio (FAR).</t>
  </si>
  <si>
    <t>048F737204500</t>
  </si>
  <si>
    <t>0 GOULDIN RD</t>
  </si>
  <si>
    <t>PLN21231</t>
  </si>
  <si>
    <t>New Single Family Dwelling on a vacant lot</t>
  </si>
  <si>
    <t>048E733901200</t>
  </si>
  <si>
    <t>1881 DRAKE DR</t>
  </si>
  <si>
    <t>DRX210619</t>
  </si>
  <si>
    <t>ADU @ 1881 DRAKE DR (SFD, CAT II, D)_x000D_
Demolish existing detached accessory structure in rear yard, as well as other improvements such as a water fountain and BBQ area. _x000D_
Construct detached ADU in rear yard, 1198 sq. ft. &amp; 15 feet 4 inches in height, rear and side setbacks &gt; 4 ft.</t>
  </si>
  <si>
    <t>048E732702703</t>
  </si>
  <si>
    <t>0 WOODROW DR</t>
  </si>
  <si>
    <t>PLN21150</t>
  </si>
  <si>
    <t>To construct a new three-story 2,902 square foot single-family residence with an attached two-car garage on a vacant downslope hillside property in the RH-3 and S-10 Combining Zones.</t>
  </si>
  <si>
    <t>048E732702100</t>
  </si>
  <si>
    <t>PLN21149</t>
  </si>
  <si>
    <t>To construct a new three-story 3,001 square foot single-family residence with an attached two-car garage on a vacant downslope hillside property in the RH-3 &amp; S-10 Combining Zone.</t>
  </si>
  <si>
    <t>048E732203100</t>
  </si>
  <si>
    <t>PLN21066</t>
  </si>
  <si>
    <t>To construct a multi-story 3,849-sf four-bedroom single-family residence with attached 440-sf garage on a 60% downslope vacant lot.   Related T2100043.</t>
  </si>
  <si>
    <t>048E732203000</t>
  </si>
  <si>
    <t>PLN21065</t>
  </si>
  <si>
    <t>To construct a multi-story 3,860-sf four-bedroom single-family residence with attached 440-sf garage on a 50% downslope vacant lot. Related T2100042.</t>
  </si>
  <si>
    <t>048E732004800</t>
  </si>
  <si>
    <t>PLN21101</t>
  </si>
  <si>
    <t>Regular Design Review for a new SFD on an existing vacant up-slope lot.._x000D_
Tree permit ( T2100076) to allow for the removal of a 12" Laurel Tree.</t>
  </si>
  <si>
    <t>048E731902000</t>
  </si>
  <si>
    <t>0 MANZANITA DR</t>
  </si>
  <si>
    <t>PLN21226</t>
  </si>
  <si>
    <t>To construct a new multi-story 3,888 square foot single-family residence with a front attached 420 square foot two-car garage on a vacant downslope property in the RH-4/S-11/S-9 overlay zoning district. The rear side of the project site also faces Northwood Court.</t>
  </si>
  <si>
    <t>048D731102801</t>
  </si>
  <si>
    <t>8395 SKYLINE BLVD</t>
  </si>
  <si>
    <t>DRX210561</t>
  </si>
  <si>
    <t>ADU @ 8395 SKYLINE (SFD, CAT I, A)_x000D_
Convert lower level office &amp; crawl space to 712 sq. ft. 2bed/1bath Category I ADU &amp; new deck for ADU.</t>
  </si>
  <si>
    <t>048D730801600</t>
  </si>
  <si>
    <t>6604 GUNN DR</t>
  </si>
  <si>
    <t>DRX210408</t>
  </si>
  <si>
    <t>DRX to convert existing basement into 754 sf Cat#1 ADU and remodel upper floor of an existing single family dwelling located in S-9 Zone. New ADU Ordinance has not adopted by City Council.</t>
  </si>
  <si>
    <t>048D730405703</t>
  </si>
  <si>
    <t>0 SHEPHERD CANYON RD</t>
  </si>
  <si>
    <t>PLN21106</t>
  </si>
  <si>
    <t>To construct a three-story 4,048 square foot single-family dwelling with an attached three-car garage on a vacant uphill lot, and on a creek frontage property.</t>
  </si>
  <si>
    <t>048D730300501</t>
  </si>
  <si>
    <t>0 AITKEN DR</t>
  </si>
  <si>
    <t>PLN21091</t>
  </si>
  <si>
    <t>To construct a split-level single-family residence of approximately 370 square feet with attached parking garage on a upslope vacant lot, and within a creekside frontage property.</t>
  </si>
  <si>
    <t>048D730205200</t>
  </si>
  <si>
    <t>0 GIRVIN DR</t>
  </si>
  <si>
    <t>PLN21221</t>
  </si>
  <si>
    <t>To construct a new multi-story 4,112 square foot single-family residence with an attached two-car garage on a vacant upslope lot in the RH-4/S-9 overlay zoning district.</t>
  </si>
  <si>
    <t>048D728205000</t>
  </si>
  <si>
    <t>0 BAGSHOTTE DR</t>
  </si>
  <si>
    <t>PLN21224</t>
  </si>
  <si>
    <t>To construct a multi-level 1,634 square foot residence with attached front side two-car carport on a vacant upslope lot in the RH-3/S-9/S-10 combining zoning district.</t>
  </si>
  <si>
    <t>048D727401004</t>
  </si>
  <si>
    <t>0 HOLYROOD DR</t>
  </si>
  <si>
    <t>PLN21121</t>
  </si>
  <si>
    <t>Regular Design Review and Minor Conditional Use Permit to allow for the creation of a new SFD on a =40% downslope lot.  Scope also included a Cat. III Creek Protection Permit.</t>
  </si>
  <si>
    <t>048D726800263</t>
  </si>
  <si>
    <t>0 MASTLANDS DR</t>
  </si>
  <si>
    <t>PLN21108</t>
  </si>
  <si>
    <t>To construct a 2,641 square foot single family residence on an upslope vacant lot accessed through existing access easement located at the adjacent neighboring property at 25 Castle Ln / 048D726800265.</t>
  </si>
  <si>
    <t>048D723401000</t>
  </si>
  <si>
    <t>5575 ASCOT DR</t>
  </si>
  <si>
    <t>DRX210410</t>
  </si>
  <si>
    <t>CONVERSION OF EXISITNG D GARAGE INTO CAT I STUDIO ADU, MAINTAIN FOOTPRINT AND HEIGHT</t>
  </si>
  <si>
    <t>048C719302500</t>
  </si>
  <si>
    <t>6735 SIMS DR</t>
  </si>
  <si>
    <t>PLN21100</t>
  </si>
  <si>
    <t>Regular Design review for a new SFD on a vacant upslope lot. Scope of work include the required street access ( roadway construction)</t>
  </si>
  <si>
    <t>048C719100700</t>
  </si>
  <si>
    <t>5958 BRUNS CT</t>
  </si>
  <si>
    <t>DRX210624</t>
  </si>
  <si>
    <t>ADU @ 5958 BRUNS CT (SFD, CAT II, D)_x000D_
Construction of a Category II ADU in the rear yard of a single family residence; 432 square feet, 1 bedroom/ 1 bathroom, 15 feet in height.</t>
  </si>
  <si>
    <t>048B716900700</t>
  </si>
  <si>
    <t>5662 MAXWELTON RD</t>
  </si>
  <si>
    <t>DS210154</t>
  </si>
  <si>
    <t>Track III. To construct a front side upper story of approximately 285-sf to the existing two-story 2,932-sf single-family residence. / NOTE: A separate ADU application (not part of the Track III review) includes a JADU conversion of approximately 462-sf within the envelope of the attached one-car garage. The required one off-street parking space for the main residence will be located within the property and outside the 20-ft front yard setback.</t>
  </si>
  <si>
    <t>048B716500202</t>
  </si>
  <si>
    <t>5450 MASONIC AVE</t>
  </si>
  <si>
    <t>PLN21076</t>
  </si>
  <si>
    <t>Regular Design Review and Tree Removal Permit  (T2100051) for the construction of a new single family Dwelling on an existing vacant lot</t>
  </si>
  <si>
    <t>048B715901400</t>
  </si>
  <si>
    <t>5161 MASONIC AVE</t>
  </si>
  <si>
    <t>DS210013</t>
  </si>
  <si>
    <t>DS-1 + ADU @ 5161 Masonic Ave (SFD, CAT II, D)_x000D_
_x000D_
Addition of +400 sq ft deck more than 30 in above grade (considered as footprint), sq ft addition to the existing footprint of the SFD is more than 10%. _x000D_
_x000D_
Detacted, new construction of CAT II ADU 790 sq ft in front/side yard._x000D_
(Large lot - about 25,000 - adu is outside of street front setback)</t>
  </si>
  <si>
    <t>048B714500700</t>
  </si>
  <si>
    <t>130 SONIA ST</t>
  </si>
  <si>
    <t>DRX210493</t>
  </si>
  <si>
    <t>ADU @ 130 SONIA ST. (SFD, CAT I, A)_x000D_
Conversion of lower basement to 444 sq. ft. 1 bedroom/ 1 bathroom ADU._x000D_
Scope also includes window replacement and modifications, minor interior remodel. No expansion in footprint.</t>
  </si>
  <si>
    <t>048B713902700</t>
  </si>
  <si>
    <t>0 SHERIDAN RD</t>
  </si>
  <si>
    <t>PLN21144</t>
  </si>
  <si>
    <t>Regular Design Review for a new SFD on a vacant undeveloped lot and site.   ( Located on Lot 27, APN: 048B-7139-027-00.)   2 of 2 proposals. (see PLN21143)_x000D_
Note: Road access to be developed / included in scope of work.</t>
  </si>
  <si>
    <t>048B713902600</t>
  </si>
  <si>
    <t>PLN21143</t>
  </si>
  <si>
    <t>Regular Design Review for a new SFD on a vacant undeveloped lot and site.   ( Located on Lot 26, APN: 048B-7139-026-00.)   1 of 2 proposals._x000D_
Note: Road access to be developed / included.</t>
  </si>
  <si>
    <t>048A712004403</t>
  </si>
  <si>
    <t>6167 ACACIA AVE</t>
  </si>
  <si>
    <t>PLN21083</t>
  </si>
  <si>
    <t>To construct a new 3,111 square foot two-story single-family residence with attached two-car garage on a downslope vacant lot.</t>
  </si>
  <si>
    <t>048A711103100</t>
  </si>
  <si>
    <t>5925 OCEAN VIEW DR</t>
  </si>
  <si>
    <t>DRX210580</t>
  </si>
  <si>
    <t>ADU @ 5925 OCEANVIEW (SFD, CAT II. D)_x000D_
Constructing a 525 square foot Category II ADU in the rear yard of a single family residence. 1 bedroom/1 bathroom, 12 feet, 3 inches in height.</t>
  </si>
  <si>
    <t>048A710705000</t>
  </si>
  <si>
    <t>129 ALPINE TER</t>
  </si>
  <si>
    <t>PLN21179</t>
  </si>
  <si>
    <t>To construct a two-story 3,985 square foot single-family residence with attached two-car garage on a downslope vacant property in the RD-1 Zone.</t>
  </si>
  <si>
    <t>048A710700104</t>
  </si>
  <si>
    <t>6076 MANCHESTER DR</t>
  </si>
  <si>
    <t>DS210042</t>
  </si>
  <si>
    <t>DS-1 + ADU @ 6076 Manchester (SFD, CAT II, A)_x000D_
_x000D_
ADU, CAT II, attached to SFD (5 bedrooms)._x000D_
_x000D_
Demo existing garage (829 sq ft), add 449 sq ft floor area to lower level,_x000D_
_x000D_
Construct new 3 car garage with one bedroom 562 sq ft ADU above garage, attached to primary unit via North-East elevation_x000D_
_x000D_
+other compatible exterior rehab, such as new dormer and fenestration.</t>
  </si>
  <si>
    <t>048A706302500</t>
  </si>
  <si>
    <t>6231 CHABOT RD</t>
  </si>
  <si>
    <t>DRX210494</t>
  </si>
  <si>
    <t>ADU @ 6231 CHABOT (SFD, CAT II, D)_x000D_
Detached studio ADU in rear yard of single family dwelling. 15'-3" in height, 297 sq. ft._x000D_
Detached garage and attached sunroom to be demolished</t>
  </si>
  <si>
    <t>048A706301300</t>
  </si>
  <si>
    <t>6121 HARWOOD AVE</t>
  </si>
  <si>
    <t>DRX210546</t>
  </si>
  <si>
    <t>ADU @ 6121 HARWOOD (SFD, CAT II, D)_x000D_
Demolish existing accessory structures in rear yard and construct new 849 sq. ft. Category II ADU in rear yard._x000D_
1 Bedroom / 1 Bathroom, 15 feet and 10 inches in height.</t>
  </si>
  <si>
    <t>048A705301600</t>
  </si>
  <si>
    <t>5836 OCEAN VIEW DR</t>
  </si>
  <si>
    <t>DS210070</t>
  </si>
  <si>
    <t>DS-1 + ADU @ 5836 Ocean View Dr (SFD, CAT I, D)_x000D_
_x000D_
Conversion of existing about 240 sq ft garage in rear yard of three-bed + study SFD_x000D_
_x000D_
_x000D_
+Remove/DEMO unpermitted roof deck (demo of upper roof)_x000D_
_x000D_
+ADD (permit prior built unpermitted) + 272 sq ft deck off second floor + exterior stairs and lower deck._x000D_
_x000D_
Parcel Number: 048A705301600_x000D_
Address: 5836 OCEAN VIEW DR_x000D_
Building Area Sq. Ft.:   2,290_x000D_
Lot Size Sq. Ft.:   4,368.00</t>
  </si>
  <si>
    <t>048A705300700</t>
  </si>
  <si>
    <t>5876 OCEAN VIEW DR</t>
  </si>
  <si>
    <t>DRX210555</t>
  </si>
  <si>
    <t>ADU @ 5876 OCEAN VIEW DR (SFD, CAT II, D)_x000D_
Construction of new detached 330 sq. ft. studio accessory dwelling unit in rear yard of single family residence, 12 feet in height.</t>
  </si>
  <si>
    <t>048A705202800</t>
  </si>
  <si>
    <t>5849 OCEAN VIEW DR</t>
  </si>
  <si>
    <t>DRX210535</t>
  </si>
  <si>
    <t>ADU @ 5849 Ocean View Drive (MFD, CAT I, A)_x000D_
Convert basement of a Multi Family residence to 1 bedroom/ 1 bathroom ADU</t>
  </si>
  <si>
    <t>048A705202600</t>
  </si>
  <si>
    <t>5837 OCEAN VIEW DR</t>
  </si>
  <si>
    <t>DRX210114</t>
  </si>
  <si>
    <t>ADU @ 5837 Ocean View Drive (SFD, CAT I, D)_x000D_
_x000D_
Conversion of existing garage in rear yard of 3-bedroom SFD._x000D_
changes to exterior on garage._x000D_
garage is in setbacks, lot line survey and evidence of garage on file</t>
  </si>
  <si>
    <t>048A704801000</t>
  </si>
  <si>
    <t>6116 TAFT AVE</t>
  </si>
  <si>
    <t>DRX210469</t>
  </si>
  <si>
    <t>S A JADU @ 6116 TAFT (SFD, JADU,A)_x000D_
Conversion of basement to 423 sq. ft. studio ADU</t>
  </si>
  <si>
    <t>048A704500400</t>
  </si>
  <si>
    <t>5835 VIRMAR AVE</t>
  </si>
  <si>
    <t>DRX210541</t>
  </si>
  <si>
    <t>S A ADU @ 5835 VIRMAR (SFD, CAT I, D)_x000D_
Conversion of existing detached garage in rear yard to 221 sq. ft. studio ADU</t>
  </si>
  <si>
    <t>048A704303200</t>
  </si>
  <si>
    <t>5521 KALES AVE</t>
  </si>
  <si>
    <t>DRX210627</t>
  </si>
  <si>
    <t>ADU @ 5521 KALE (SFD, CAT I, D)_x000D_
Convert existing detached garage in rear yard to Category I ADU, no change in building footprint/dimension.367 square feet, studio unit. _x000D_
Garage approved under DS180303 -building permit: Inactive</t>
  </si>
  <si>
    <t>048A703900900</t>
  </si>
  <si>
    <t>5519 THOMAS AVE</t>
  </si>
  <si>
    <t>DRX210309</t>
  </si>
  <si>
    <t>ADU @ 5519 THOMAS AVE (SFD, CAT I, D)_x000D_
_x000D_
Conversion of 224 sq ft existing garage to CAT I studio ADU_x000D_
Garage is on the property line, lot line survey is included in design sheets._x000D_
_x000D_
No work to primary, no expansion of the BE._x000D_
_x000D_
Parcel Number: 048A703900900_x000D_
Address: 5519 THOMAS AVE_x000D_
Building Area Sq. Ft.:   1,300_x000D_
Lot Size Sq. Ft.:   4,100.00</t>
  </si>
  <si>
    <t>048A703601300</t>
  </si>
  <si>
    <t>5363 BROADWAY</t>
  </si>
  <si>
    <t>DS210036</t>
  </si>
  <si>
    <t>DS-1 + ADU @ 5363 BROADWAY (SFD, CAT I, A)_x000D_
_x000D_
Adding about 288 sq ft to existing 1078 sq ft Footprint via double Decker 12 ft X 24 ft deck on rear elevation._x000D_
_x000D_
Changes to exterior:_x000D_
relocated primary unit's ingress door._x000D_
add three dormers with windows to roof line_x000D_
new fenestration (including skylight)_x000D_
and IN-KIND repair to SIDING and other exterior elements._x000D_
_x000D_
Primary Unit / SFD is 2 bedroom, with new conditioned flex/storage space on upper level --- NOT A SEPERATE LIVING UNIT._x000D_
_x000D_
ADU is 798 sq ft, of conditions space on lower level/basement, independent path of ingress is on South side elevation._x000D_
_x000D_
Shared laundry facilities on lower leve,l street side, Building to confirm safety/suitblity of all interior and structual elements - including internal doors between units.</t>
  </si>
  <si>
    <t>048A703401500</t>
  </si>
  <si>
    <t>5332 THOMAS AVE</t>
  </si>
  <si>
    <t>DRX210566</t>
  </si>
  <si>
    <t>ADU @ 5332 THOMAS (SFD, CAT I, D)_x000D_
Conversion of existing detached garage to 215 sq. ft. studio Category I ADU</t>
  </si>
  <si>
    <t>048 626800800</t>
  </si>
  <si>
    <t>4435 TURNER AVE</t>
  </si>
  <si>
    <t>DRX210579</t>
  </si>
  <si>
    <t>ADU @ 4435 TURNER AVE (SFD, CAT II, D)_x000D_
Construct a HUD/HCD manufactured Category 2 Accessory Dwelling Unit adjacent to existing driveway. ADU is 800 sq. ft.,  2 bedroom/ 2 bathroom, 12 feet and 8 inches in height. Driveway will be ADU parking.</t>
  </si>
  <si>
    <t>048 626201100</t>
  </si>
  <si>
    <t>11190 LOCHARD ST</t>
  </si>
  <si>
    <t>PLN21118</t>
  </si>
  <si>
    <t>regular Design Review for a new SFD and Minor Variance to allow for a building height of 32-feet on a structural slope of less than 20%.</t>
  </si>
  <si>
    <t>048 622805301</t>
  </si>
  <si>
    <t>4491 ZIEGLER AVE</t>
  </si>
  <si>
    <t>DRX210603</t>
  </si>
  <si>
    <t>ADU @ 4491 ZEIGLER (SFD, CAT I, A)_x000D_
Conversion of an existing attached garage of a single family residence to a 552 sq. ft. Category I ADU with 1 bedroom and 1 bathroom.</t>
  </si>
  <si>
    <t>048 615603300</t>
  </si>
  <si>
    <t>347 MARLOW DR</t>
  </si>
  <si>
    <t>DRX210416</t>
  </si>
  <si>
    <t>S A ADU @ 347 MARLOW (SFD, CAT II, D)_x000D_
630 SQ FT ADU IN REAR YARD, 2 BED/ I BATH_x000D_
15'-7" IN HEIGHT</t>
  </si>
  <si>
    <t>048 566401300</t>
  </si>
  <si>
    <t>0 HOOD ST</t>
  </si>
  <si>
    <t>PLN21036</t>
  </si>
  <si>
    <t>Regular Design Review for a new Single family Dwelling on an existing vacant lot ( APN: 048-5664-013-00. The proposed address would be 3166 Hood Street).</t>
  </si>
  <si>
    <t>048 562702001</t>
  </si>
  <si>
    <t>2525 TRUMAN AVE</t>
  </si>
  <si>
    <t>DRX210691</t>
  </si>
  <si>
    <t>ADU @ 2525 TRUMAN (SFD, CAT I, A)_x000D_
Conversion of portion of lower floor to 422 sq. ft. studio Category I ADU.</t>
  </si>
  <si>
    <t>048 562601101</t>
  </si>
  <si>
    <t>2530 TRUMAN AVE</t>
  </si>
  <si>
    <t>DRX210538</t>
  </si>
  <si>
    <t>ADU @ 2530 TRUMAN (SFD, CAT I, A)_x000D_
Legalize and remodel Category I ADU on lower level, 499 sq. ft. 1 bed/1bath</t>
  </si>
  <si>
    <t>048 562502100</t>
  </si>
  <si>
    <t>2572 TRUMAN AVE</t>
  </si>
  <si>
    <t>DRX210628</t>
  </si>
  <si>
    <t>ADU @ 2572 TRUMAN AVE (SFD, CAT I, A)_x000D_
Legalize conversion of basement into Category I ADU, 623 square feet 3 bedroom/ 1 bathroom</t>
  </si>
  <si>
    <t>048 562300400</t>
  </si>
  <si>
    <t>10344 FOOTHILL BLVD</t>
  </si>
  <si>
    <t>DRX210641</t>
  </si>
  <si>
    <t>ADU @ 10344 FOOTHILL BLVD (SFD, CAT II, D)_x000D_
Construct a detached HCD manufactured Category II ADU in the rear yard of a single family residence, 435 sq. ft., 16 feet in height max, &gt; 4 feet rear/side setbacks.</t>
  </si>
  <si>
    <t>048 560802300</t>
  </si>
  <si>
    <t>9416 LAWLOR ST</t>
  </si>
  <si>
    <t>DS210061</t>
  </si>
  <si>
    <t>DS-1 + ADU @ 9416 LAWLOR ST (SFD, JADU, A)_x000D_
_x000D_
+adding more than 10% sq ft to the building footprint via the 126 sq ft deck addition (the current footprint is 950 sq ft)._x000D_
+ Junior ADU (ie JADU) in lower level with internal connection to Primary 4-bed SFD._x000D_
+ other interior rehab_x000D_
+ compatible changes to fenestration_x000D_
_x000D_
Parcel Number: 048 560802300_x000D_
Address: 9416 LAWLOR ST_x000D_
Building Area Sq. Ft.:   950_x000D_
Lot Size Sq. Ft.:   6,250.00</t>
  </si>
  <si>
    <t>047 559401900</t>
  </si>
  <si>
    <t>2628 106TH AVE</t>
  </si>
  <si>
    <t>DRX210597</t>
  </si>
  <si>
    <t>ADU @ 2628 106TH (SFD, CAT II, D)_x000D_
Construction of HUD/HCD manufactured Category II detached ADU in the rear yard of a single family residence. 800 sq. ft, 12 feet, 8 inches in height, 2 bedroom, 2 bathroom.</t>
  </si>
  <si>
    <t>047 556601900</t>
  </si>
  <si>
    <t>2224 107TH AVE</t>
  </si>
  <si>
    <t>DRX210716</t>
  </si>
  <si>
    <t>ADU @ 2224 107TH AVE (SFD, CAT II, D)_x000D_
Demolish an existing detached garage in the rear yard of a single family residence. Construct Category II ADU in rear yard, 650 sq. ft., 13 feet in height.</t>
  </si>
  <si>
    <t>047 554700500</t>
  </si>
  <si>
    <t>0 108TH AVE</t>
  </si>
  <si>
    <t>PLN21206</t>
  </si>
  <si>
    <t>To construct a new two-story 1,811 square foot single-family residence with attached two-car garage including a rear attached one-story 415 square feet Accessory Dwelling Unit (ADU) on a vacant lot in the RD-1 Zone.  NOTE: Project site is located to the neighbor's 2029 108th Ave residence.</t>
  </si>
  <si>
    <t>047 550801600</t>
  </si>
  <si>
    <t>1700 104TH AVE</t>
  </si>
  <si>
    <t>DRX210422</t>
  </si>
  <si>
    <t>S A ADU @ 1700 104TH AVE (SFD, CAT II, D)_x000D_
800 SQ. F.T ADU IN REAR YARD 2 BED/ 1 BATH 15.5 FEET IN HEIGHT</t>
  </si>
  <si>
    <t>046 548001700</t>
  </si>
  <si>
    <t>9301 HILLSIDE ST</t>
  </si>
  <si>
    <t>DRX210704</t>
  </si>
  <si>
    <t>Conversion of existing lower-level space to 745 sq. ft. Cat. 1 ADU in conjunction with SFD.</t>
  </si>
  <si>
    <t>046 547702406</t>
  </si>
  <si>
    <t>2227 WARNER AVE</t>
  </si>
  <si>
    <t>DRX210696</t>
  </si>
  <si>
    <t>ADU @ 2225-2227 WARNER (MFD, CAT II, D)_x000D_
Conversion of an existing detached garage in the rear yard of duplex to a Category II 367 sq. ft. studio ADU, no change in building envelope.</t>
  </si>
  <si>
    <t>046 546200100</t>
  </si>
  <si>
    <t>2002 96TH AVE</t>
  </si>
  <si>
    <t>DRX210666</t>
  </si>
  <si>
    <t>ADU @ 2002 96TH (SFD, CAT I, D)_x000D_
Convert existing detached structure to Category I Accessory Dwelling Unit - in conjunction with a single family residence</t>
  </si>
  <si>
    <t>046 543901802</t>
  </si>
  <si>
    <t>1722 99TH AVE</t>
  </si>
  <si>
    <t>DRX210574</t>
  </si>
  <si>
    <t>423 sf Cat. 1 ADU</t>
  </si>
  <si>
    <t>046 543401800</t>
  </si>
  <si>
    <t>1625 94TH AVE</t>
  </si>
  <si>
    <t>DRX210435</t>
  </si>
  <si>
    <t>ADU @ 1625 94TH AVE (SFD, CAT I, D)_x000D_
CONVERSION OF DETACHED GARAGE TO 505 SQ. FT. 1 BED/ 1 BATH ADU</t>
  </si>
  <si>
    <t>046 542900100</t>
  </si>
  <si>
    <t>1508 96TH AVE</t>
  </si>
  <si>
    <t>DRX210720</t>
  </si>
  <si>
    <t>ADU @ 1508 96th (MFD, CAT II, D)_x000D_
Conversion of an existing detached garage on a Multi-Family lot to a Category II Accessory Dwelling Unit, no expansion of building envelope - 507 sq. ft.</t>
  </si>
  <si>
    <t>045 531401100</t>
  </si>
  <si>
    <t>34 MALTA CT</t>
  </si>
  <si>
    <t>PLN21128</t>
  </si>
  <si>
    <t>To construct a new one-story 1,550 square foot single-family residence that includes an additional one-story addition of 337 square foot (total of 1,887-sf) and rear attached 144 square foot wooden deck on a single lot.</t>
  </si>
  <si>
    <t>045 531101600</t>
  </si>
  <si>
    <t>9916 SAINT ELMO DR</t>
  </si>
  <si>
    <t>DRX210443</t>
  </si>
  <si>
    <t>S A ADU @ 9916 SAINT ELMO DR (SFD, CAT II, D)_x000D_
Construction of new detached ADU in the rear yard of a single family residence. _x000D_
498 sq. ft. 2 bed/ 1 bath. 16 feet maximum height.</t>
  </si>
  <si>
    <t>045 530200800</t>
  </si>
  <si>
    <t>9643 EDES AVE</t>
  </si>
  <si>
    <t>DRX210249</t>
  </si>
  <si>
    <t>DRX to convert existing 241 sq. ft attached garage to Cat.1 ADU in RD-1 zone. Fifty-six square feet to be added at rear of garage conversion to accommodate new full bath. Total new square footage is 297 for ADU. All utilities from existing primary residence. No replacement parking required. Meets side and rear yard setback and height requirements. No creeks or trees present.</t>
  </si>
  <si>
    <t>045 520400400</t>
  </si>
  <si>
    <t>1097 106TH AVE</t>
  </si>
  <si>
    <t>DRX210568</t>
  </si>
  <si>
    <t>ADU @ 1097 106TH (SFD, CAT I, D)_x000D_
Convert detached garage to 552 sq. ft. Category I ADU_x000D_
Minor addition to main residence, new bathroom, new laundry, extend bathroom.</t>
  </si>
  <si>
    <t>045 520101000</t>
  </si>
  <si>
    <t>1248 107TH AVE</t>
  </si>
  <si>
    <t>DS210068</t>
  </si>
  <si>
    <t>DS-1 + ADU @ 1248 107TH AVE (SFD, CAT II, D)_x000D_
_x000D_
225 sq ft first floor addition to rear elevation of existing one-bed SFD - to make two-bed SFD._x000D_
_x000D_
+ new construction of 990 detached three-bed ADU in rear yard with +5 ft set-backs with max height above grade less than 16 ft._x000D_
_x000D_
_x000D_
_x000D_
Parcel Number: 045 520101000_x000D_
Address: 1248 107TH AVE_x000D_
Building Area Sq. Ft.:   550_x000D_
Lot Size Sq. Ft.:   4,900.00</t>
  </si>
  <si>
    <t>045 520000600</t>
  </si>
  <si>
    <t>1253 107TH AVE</t>
  </si>
  <si>
    <t>DRX210413</t>
  </si>
  <si>
    <t>DRX to convert 317 sq. foot detached garage into Category 1 ADU. Applicant proposes legal conversion of garage into ADU to address Code Case 2100268. Scope includes new 277.5 sq. foot shingle roofing over existing patio and 4 wood posts at rear of single family residence. No parking needed, ADU meets all zoning regulations, and no trees nor creeks impacted.</t>
  </si>
  <si>
    <t>044 506802300</t>
  </si>
  <si>
    <t>9734 EMPIRE RD</t>
  </si>
  <si>
    <t>DRX210441</t>
  </si>
  <si>
    <t>S A ADU @ 9734 EMPIRE (SFD, CAT I, D)_x000D_
Conversion of existing detached garage to ADU. _x000D_
2 bed/ 1 bath 576 sq. ft._x000D_
New trim &amp; shingles to match existing</t>
  </si>
  <si>
    <t>044 506600400</t>
  </si>
  <si>
    <t>9508 EMPIRE RD</t>
  </si>
  <si>
    <t>DRX210438</t>
  </si>
  <si>
    <t>900 s.f. new detached Category 2 ADU in conjunction with an existing single-family dwelling.</t>
  </si>
  <si>
    <t>044 498500705</t>
  </si>
  <si>
    <t>9503 E ST</t>
  </si>
  <si>
    <t>PLN21165</t>
  </si>
  <si>
    <t>To construct an additional new rear detached two-story 2,500 square foot single-family residence with two new uncovered parking spaces, located on a lot that already contains a front two-story 1,800 square foot single-family residence. (total of two regular residential units).</t>
  </si>
  <si>
    <t>044 497101900</t>
  </si>
  <si>
    <t>9826 A ST</t>
  </si>
  <si>
    <t>DRX210496</t>
  </si>
  <si>
    <t>Creation of a Category 2 ADU. 1000 SF, 2 bedroom, 2 bath in rear of existing residence.</t>
  </si>
  <si>
    <t>043A468900300</t>
  </si>
  <si>
    <t>3541 MIRASOL AVE</t>
  </si>
  <si>
    <t>DRX210629</t>
  </si>
  <si>
    <t>ADU @ 3541 MIRASOL (SFD, CAT II, D)_x000D_
Construct a Category II 252 sq. ft. studio ADU in the rear yard of a single family residence.</t>
  </si>
  <si>
    <t>043A464205000</t>
  </si>
  <si>
    <t>8760 GOLF LINKS RD</t>
  </si>
  <si>
    <t>PLN21213</t>
  </si>
  <si>
    <t>To construct a new three-story 3,171 square foot single-family residence with an attached two-car garage on a vacant upslope property in the RD-1 Zone. The project includes an attached rear 795 square foot ADU Category 2. See also PLN21212.</t>
  </si>
  <si>
    <t>043A464204900</t>
  </si>
  <si>
    <t>8750 Golf Links RD</t>
  </si>
  <si>
    <t>PLN21212</t>
  </si>
  <si>
    <t>To construct a three-story 3,182 square foot single-family residence with attached two-car garage on a vacant upslope lot in the RD-1 Zone. See also PLN21212.</t>
  </si>
  <si>
    <t>043 460302000</t>
  </si>
  <si>
    <t>2234 86TH AVE</t>
  </si>
  <si>
    <t>DRX210558</t>
  </si>
  <si>
    <t>ADU @ 2234 86TH AVE (SFD, CAT I, D)_x000D_
Convert an existing detached garage in the rear yard of a single family dwelling to a 529 sq. ft. ADU with 1 bedroom/ 1 bathroom</t>
  </si>
  <si>
    <t>043 458101000</t>
  </si>
  <si>
    <t>1421 87TH AVE</t>
  </si>
  <si>
    <t>DRX210612</t>
  </si>
  <si>
    <t>ADU @ 1421 87TH AVE (SFD, CAT II, D)_x000D_
Legalize unpermitted structure in the rear yard of a single family residence as a Category II ADU. ADU will comply with four foot rear and side setback regulations. 2 bedroom/1 bathroom, 14.5 feet in height, 500 sq. ft._x000D_
Demolish unpermitted carport adjacent to residence_x000D_
Reduce shed to 120 sq. ft., must comply with OMC 17.108.130 (K)</t>
  </si>
  <si>
    <t>043 457202000</t>
  </si>
  <si>
    <t>2274 83RD AVE</t>
  </si>
  <si>
    <t>DRX210557</t>
  </si>
  <si>
    <t>ADU @ 2274 83RD (SFD, CAT II, D)_x000D_
Construction of detached Category II ADU in rear yard of single family residence. _x000D_
ADU is 2 bedroom/1 bathroom 744 sq. ft. and 16 feet in height</t>
  </si>
  <si>
    <t>043 456702300</t>
  </si>
  <si>
    <t>2056 83RD AVE</t>
  </si>
  <si>
    <t>DRX210012</t>
  </si>
  <si>
    <t>ADU @  2056 83RD AVE (SFD, CAT II, D)_x000D_
_x000D_
2 bedroom contempory CAT II _x000D_
demo existing 10 x 13 concrete pad_x000D_
_x000D_
_x000D_
_x000D_
Parcel Number: 043 456702300_x000D_
Address: 2056 83RD AVE_x000D_
Building Area Sq. Ft.:   1,028_x000D_
Lot Size Sq. Ft.:   5,187.00_x000D_
LandUse Discription: Single family residential homes used as such</t>
  </si>
  <si>
    <t>042 425901000</t>
  </si>
  <si>
    <t>1221 87TH AVE</t>
  </si>
  <si>
    <t>DRX210417</t>
  </si>
  <si>
    <t>S A ADU @ 1221 87TH (SFD, CAT II, D)_x000D_
DETACHED 726 SQ. FT. ADU IN REAR YARD OF SINGLE FAMILY RESIDENCE_x000D_
2 BED/ I BATH 12.5 FEET HEIGHT</t>
  </si>
  <si>
    <t>042 425201300</t>
  </si>
  <si>
    <t>1331 87TH AVE</t>
  </si>
  <si>
    <t>DRX210457</t>
  </si>
  <si>
    <t>ADU @ 1331 87TH ST (SFD, CAT I, A)_x000D_
Category I ADU conversion - convert existing lower floor to 1026 sq. ft. secondary unit - 2 bed/ 1 bath_x000D_
Remove unpermitted kitchen and construct new kitchen _x000D_
Interior work on main residence and reconfigure rear deck</t>
  </si>
  <si>
    <t>041 419103900</t>
  </si>
  <si>
    <t>1286 76TH AVE</t>
  </si>
  <si>
    <t>DRX210071</t>
  </si>
  <si>
    <t>ADU @ 1286 76TH AVE (SFD, CAT II, D)_x000D_
_x000D_
New Construction of conforming 560 sfq ft CAT II in rear year of a 3-bed SFD._x000D_
Access to ROW via N/E side drive.</t>
  </si>
  <si>
    <t>041 414805900</t>
  </si>
  <si>
    <t>1020 70TH AVE</t>
  </si>
  <si>
    <t>Oaktown Roots Affordable Housing Project</t>
  </si>
  <si>
    <t>PLN20177</t>
  </si>
  <si>
    <t>To construct a one-story 2,127 square foot single family residence on a vacant lot. Affordable housing project.</t>
  </si>
  <si>
    <t>041 414403802</t>
  </si>
  <si>
    <t>0 SPENCER ST</t>
  </si>
  <si>
    <t>PLN20172</t>
  </si>
  <si>
    <t>To construct a two-story 1,426-sf single family dwelling on a vacant lot.</t>
  </si>
  <si>
    <t>041 388604100</t>
  </si>
  <si>
    <t>1243 58TH AVE</t>
  </si>
  <si>
    <t>DRX210138</t>
  </si>
  <si>
    <t>DRX for one 329 sq. ft Category 2 ADU with existing duplex in RD-2 zone. Conversion of existing detached garage into ADU with full bath, kitchen, and bedroom. ADU to be finished with mix of smooth finish cement plaster and fiber-cement panels. Four new windows and doors to be added. 4' side and rear yard setbacks and 14'3" in height. No protected trees nor creeks present. Meets all zoning regulations for ADUs.</t>
  </si>
  <si>
    <t>DRX210622</t>
  </si>
  <si>
    <t>ADU @ 1243/45 58TH AVE (MFD, CAT II, D)_x000D_
Convert existing detached garage into Category II Accessory Dwelling Unit - 340 sq. ft. 1 bedroom/1 bathroom</t>
  </si>
  <si>
    <t>041 388304600</t>
  </si>
  <si>
    <t>1351 63RD AVE</t>
  </si>
  <si>
    <t>DRX210458</t>
  </si>
  <si>
    <t>S A ADU @ 1351 63RD (SFD, CAT II, D)_x000D_
Detached 847 sq. ft. ADU in front yard of single family residence_x000D_
2 Bedroom/ 1 bath, 13 feet and 5 inches in height</t>
  </si>
  <si>
    <t>040A384001400</t>
  </si>
  <si>
    <t>13966 SKYLINE BLVD</t>
  </si>
  <si>
    <t>DRX210433</t>
  </si>
  <si>
    <t>DRX to construct a new 1000 sq/ft (two bed room) detached ADU cat #2 located out side setback requirement, 16' in height to an existing single family residence located more than 100' away from Center line of creek.</t>
  </si>
  <si>
    <t>040A346800900</t>
  </si>
  <si>
    <t>13600 SKYLINE BLVD</t>
  </si>
  <si>
    <t>DRX210706</t>
  </si>
  <si>
    <t>ADU @ 13600 SKYLINE (SFD, CAT II, D)_x000D_
Construct an Accessory Dwelling unit in conjunction with an existing single family residence, 800 sq. ft., 16 feet in height.</t>
  </si>
  <si>
    <t>040A346200800</t>
  </si>
  <si>
    <t>4142 MAYNARD AVE</t>
  </si>
  <si>
    <t>DRX210423</t>
  </si>
  <si>
    <t>ADU @ 4142 MAYNARD (SFD, CAT II, D)_x000D_
EXISTING GARAGE TO BE DEMOLISHED_x000D_
800 SQ. FT. DETACHED ADU IN REAR YARD1 BED/1 BATH 15 FEET HEIGHT</t>
  </si>
  <si>
    <t>040A345201500</t>
  </si>
  <si>
    <t>8072 WINTHROPE ST</t>
  </si>
  <si>
    <t>DRX210569</t>
  </si>
  <si>
    <t>ADU @ 8072 WINTHROPE (SFD, CAT II, D)_x000D_
Demolish existing garage. Construct HCD Manufactured 534 sq. ft. 1 bedroom Category II ADU in rear yard of single family dwelling, 13 feet, 2 inches in height.</t>
  </si>
  <si>
    <t>040A345201300</t>
  </si>
  <si>
    <t>8089 EARL ST</t>
  </si>
  <si>
    <t>DRX210570</t>
  </si>
  <si>
    <t>ADU @ 8089 EARL (SFD, CAT II, D)_x000D_
Demolish existing garage and construct HCD manufactured 495 sq. ft. Category II ADU in rear yard of single family residence.</t>
  </si>
  <si>
    <t>040A343501900</t>
  </si>
  <si>
    <t>7953 CREST AVE</t>
  </si>
  <si>
    <t>DRX210015</t>
  </si>
  <si>
    <t>ADU @ 7953 Crest Ave (SFD, CAT I, A)_x000D_
_x000D_
Bringing facilities to Code._x000D_
Structure to be rehabbed as SFD with ADU CATI on lowest level_x000D_
ADU has independent access to ROW via exterior stairway and shared interior stair.  Interior stair is closed to primary on second floor.  only one kitchen in primary SFD.</t>
  </si>
  <si>
    <t>040A342604300</t>
  </si>
  <si>
    <t>0 HILLMONT DR</t>
  </si>
  <si>
    <t>PLN21021</t>
  </si>
  <si>
    <t>To construct a multi-story 2,783-sf single-family residence with attached 652-sf three-car garage including a rear one-story 926-sf ADU Category II on an upslope vacant property.</t>
  </si>
  <si>
    <t>040A342503400</t>
  </si>
  <si>
    <t>7938 HILLMONT DR</t>
  </si>
  <si>
    <t>DRX210559</t>
  </si>
  <si>
    <t>ADU @ 7938 HILLMONT DR (SFD, CAT II, D)_x000D_
Construct detached  Category II 486 sq. ft. ADU in rear yard of single family residence. 11'-2" in height, 1 bedroom/ 1 bathroom_x000D_
_x000D_
Rev 1: 10/20/21, increase square footage to 554 square feet. Revision complies with ADU checklist</t>
  </si>
  <si>
    <t>040A342503000</t>
  </si>
  <si>
    <t>7974 HILLMONT DR</t>
  </si>
  <si>
    <t>DRX210044</t>
  </si>
  <si>
    <t>Scope of work includes the conversion of an existing unconditioned basement space into a 756 accessory dwelling unit. Project is categorized as a category 1 ADU since all work is within the existing building envelope.</t>
  </si>
  <si>
    <t>040A341001500</t>
  </si>
  <si>
    <t>7811 NEY AVE</t>
  </si>
  <si>
    <t>DRX210485</t>
  </si>
  <si>
    <t>CAT-2 ADU @7811 Ney. 999 square feet ADU located in the rear of the property with 4 feet setbacks and 3 bedrooms.</t>
  </si>
  <si>
    <t>040A 384304400</t>
  </si>
  <si>
    <t>7672 Surrey Lane</t>
  </si>
  <si>
    <t>DRX210700</t>
  </si>
  <si>
    <t>Conversion of portion of basement into 788 sq. ft. Cat. 1 ADU in conjunction with SFD.</t>
  </si>
  <si>
    <t>040 340501700</t>
  </si>
  <si>
    <t>2723 RITCHIE ST</t>
  </si>
  <si>
    <t>DRX210543</t>
  </si>
  <si>
    <t>S A ADU @ 2723 RITCHIE (SFD, CAT I, D)_x000D_
Conversion of detached garage to 350 sq. ft. ADU, same footprint/envelope</t>
  </si>
  <si>
    <t>040 338601100</t>
  </si>
  <si>
    <t>7864 BANCROFT AVE</t>
  </si>
  <si>
    <t>DRX210429</t>
  </si>
  <si>
    <t>S A ADU @ 7864 BANCROFT (MFD, CAT II,D)_x000D_
800 SQ FT DETACHED ADU IN REAR YARD_x000D_
2 BED/1 BATH 16 FT HEIGHT</t>
  </si>
  <si>
    <t>040 338402200</t>
  </si>
  <si>
    <t>2549 RITCHIE ST</t>
  </si>
  <si>
    <t>DRX210533</t>
  </si>
  <si>
    <t>ADU @ 2549 RICHIE (SFD, CAT II, A)_x000D_
Attached 400 sq. ft. ADU addition to an existing single family residence, studio ADU with shared hallway_x000D_
Demolish existing covered patio and attached room</t>
  </si>
  <si>
    <t>040 336802500</t>
  </si>
  <si>
    <t>1430 80TH AVE</t>
  </si>
  <si>
    <t>DS210148</t>
  </si>
  <si>
    <t>DS1 for 346 sq.ft addition with new 671 sq.ft Cat II ADU attached to an existing 1,064 sq. ft single family residence on a 5,000 sq. foot lot zoned RD-1. Primary residence will be 1,409 square feet and ADU 671 square feet. Project meets all zoning requirements for ADUs associated with a SFR, e.g., waiver of max lot coverage requirements to allow one ADU of no more than 800 sq. feet. Meets height and setback requirements. No trees nor creeks present.</t>
  </si>
  <si>
    <t>040 336202000</t>
  </si>
  <si>
    <t>1458 79TH AVE</t>
  </si>
  <si>
    <t>DRX210140</t>
  </si>
  <si>
    <t>DRX for 272 sq. foot Category 1 ADU in SFR in RD-1 zone at 1458 79th Ave. Demo rear deck and stairs and build two new stairs (one for ADU and one for primary residence) Convert existing deck and bedroom into ADU with kitchenette, living space, bedroom, and full-bath. Scope includes demo @ existing mudroom and rear deck and stairs, new foundation, framing and flooring, two new windows, new exterior access door and stairs. No protected trees nor creeks present. Meets all zoning regulations for Category 1 ADU.</t>
  </si>
  <si>
    <t>039 330504600</t>
  </si>
  <si>
    <t>6920 LOCKWOOD ST</t>
  </si>
  <si>
    <t>DRX210664</t>
  </si>
  <si>
    <t>ADU @ 6920 LOCKWOOD (SFD, CAT I, D)_x000D_
Convert existing detached garage in rear yard to Category I ADU - alteration to roofline but overall building envelope remains.</t>
  </si>
  <si>
    <t>039 330400600</t>
  </si>
  <si>
    <t>2103 69TH AVE</t>
  </si>
  <si>
    <t>DRX210482</t>
  </si>
  <si>
    <t>Scope of project consist of a category 1 accessory dwelling unit that involves the conversion of a detached garage with a 120 square-foot addition related to ingress/egress.</t>
  </si>
  <si>
    <t>039 326800300</t>
  </si>
  <si>
    <t>6423 BANCROFT AVE</t>
  </si>
  <si>
    <t>DRX210642</t>
  </si>
  <si>
    <t>ADU @ 6423 BANCROFT (MFD, CAT I, A)_x000D_
Convert basement space of multi - unit residence to a 956 sq. ft., 3 bedroom Category I ADU</t>
  </si>
  <si>
    <t>039 325604300</t>
  </si>
  <si>
    <t>2240 64TH AVE</t>
  </si>
  <si>
    <t>DS210046</t>
  </si>
  <si>
    <t>DS-3 + ADU @ 2240 64th Avenue (SFD, CAT I, A). The scope of this project has been revised because the site is located in one -story neighborhood context.. This application is now DS1. Revised scope of work: _x000D_
Convert basement by excavating basement floor level to add 387 sf to an existing dwelling unit for a total of 1,194 sf., and add 420 sf ADU within the basement_x000D_
_x000D_
Note: convert DS-3 application to DS-1 application and refund remaining balance to the applicant.</t>
  </si>
  <si>
    <t>039 324704600</t>
  </si>
  <si>
    <t>1544 HAVENSCOURT BLVD</t>
  </si>
  <si>
    <t>DRX210268</t>
  </si>
  <si>
    <t>ADU @ 1544 HAVENSCOURT (SFD, CAT II, D)_x000D_
_x000D_
738 SQ. FT. DETACHED ADU IN REAR YARD SFD, 2 BED/1 BATH</t>
  </si>
  <si>
    <t>038 321302000</t>
  </si>
  <si>
    <t>1925 64TH AVE</t>
  </si>
  <si>
    <t>DRX210640</t>
  </si>
  <si>
    <t>ADU @ 1925 64TH AVE (SFD, CAT II, D)_x000D_
Construct to detached Category II ADU in the rear yard of a single family residence, 600 sq. ft., 15 ' - 8" in height, 4 foot rear/side yard setbacks</t>
  </si>
  <si>
    <t>038 321001004</t>
  </si>
  <si>
    <t>6106 HAYES ST</t>
  </si>
  <si>
    <t>PLN21038</t>
  </si>
  <si>
    <t>Regular Design Review to legalize a basement unit in a SFD. (resulting in a duplex)</t>
  </si>
  <si>
    <t>038 319200400</t>
  </si>
  <si>
    <t>2721 60th AVE</t>
  </si>
  <si>
    <t>DRX210477</t>
  </si>
  <si>
    <t>406 sf addition as a detached Category 2 ADU with a 191 sf exterior deck adjacent to an existing garage and in conjunction with an existing single family dwelling.</t>
  </si>
  <si>
    <t>038 317502700</t>
  </si>
  <si>
    <t>5815 FLEMING AVE</t>
  </si>
  <si>
    <t>DRX210128</t>
  </si>
  <si>
    <t>ADU @ 5815 FLEMING AVE (SFD, CAT II, D)_x000D_
_x000D_
demo existing rear structure._x000D_
NEW construction of CAT II, meets CAT II requirements, is 4 ft from property line and less than 16 ft above grade.  _x000D_
1-bed CAT II is a Manufactured unit in rear yard of 3-bed SFD.</t>
  </si>
  <si>
    <t>037A316000400</t>
  </si>
  <si>
    <t>13816 CAMPUS DR</t>
  </si>
  <si>
    <t>DRX210593</t>
  </si>
  <si>
    <t>ADU @ 131816 CAMPUS (SFD, CAT II, D)_x000D_
Construct detached Category II ADU in conjunction with a Single Family Residence. Project includes adjacent amenities including a covered workout area, patio, and sauna. ADU is 560 sq. ft, studio, 16 feet in height.</t>
  </si>
  <si>
    <t>037A315601000</t>
  </si>
  <si>
    <t>13438 CAMPUS DR</t>
  </si>
  <si>
    <t>PLN21096</t>
  </si>
  <si>
    <t>Regular Design Review and a Minor Conditional Use Permit for a 34-foor high ( maximum allowance) single family dwelling on a vacant  20% down-sloping lot.</t>
  </si>
  <si>
    <t>037A314601000</t>
  </si>
  <si>
    <t>59 VANCLEAVE WY</t>
  </si>
  <si>
    <t>DRX210663</t>
  </si>
  <si>
    <t>ADU @ 59 VANCLEAVE (SFD, CAT I, A)_x000D_
Convert lower level to 742 sq. ft. Category I Accessory Dwelling Unit, 1 bedroom/1 bathroom</t>
  </si>
  <si>
    <t>037A314401600</t>
  </si>
  <si>
    <t>12181 SKYLINE BLVD</t>
  </si>
  <si>
    <t>DRX210002</t>
  </si>
  <si>
    <t>ADU @  12181 Skyline Blvd (SFD, CAT II, D)_x000D_
_x000D_
MANUFACTURED HOUSE_x000D_
New Build of 848 sq ft CAT II in rear yard_x000D_
14 ft 10.5 in at peak above grade_x000D_
_x000D_
On Skyline - but not in S-9._x000D_
REQUIRES CREEK PROTECTION PERMIT</t>
  </si>
  <si>
    <t>037A279000502</t>
  </si>
  <si>
    <t>4074 KUHNLE AVE</t>
  </si>
  <si>
    <t>DRX210452</t>
  </si>
  <si>
    <t>ADU @ 4074 KUHNLE (SFD, CAT I, D)_x000D_
Category 1 conversion of an existing detached structure to 605 sq. ft. ADU_x000D_
11 feet, 9 inches in height, 1 bedroom / 1 bathroom</t>
  </si>
  <si>
    <t>037A278301102</t>
  </si>
  <si>
    <t>3730 DELMONT AVE</t>
  </si>
  <si>
    <t>DRX210013</t>
  </si>
  <si>
    <t>ADU @ 3730 Delmont Avenue (SFD, CAT I, A)_x000D_
_x000D_
down slope lot,_x000D_
conversion of existing office and bedroom to CAT I adu on lowest level, assessible via exterior stairway.</t>
  </si>
  <si>
    <t>037A274400600</t>
  </si>
  <si>
    <t>6023 MAJESTIC AVE</t>
  </si>
  <si>
    <t>DRX210630</t>
  </si>
  <si>
    <t>ADU @ 6023 MAJESTIC AVE (SFD, CAT I, A)_x000D_
Convert lower level to 705 sq. ft. Category I ADU (connected to main residence by elevator), _x000D_
New entry door and sidelights at entry level, new walkway at ADU level &amp; stairway_x000D_
Interior remodel in main residence to accommodate elevator.</t>
  </si>
  <si>
    <t>037A274203100</t>
  </si>
  <si>
    <t>6185 LAIRD AVE</t>
  </si>
  <si>
    <t>DRX210703</t>
  </si>
  <si>
    <t>ADU @ 6185 LAIRD (SFD, CAT I, A)_x000D_
Conversion of lower level storage/utility room into a Category I studio ADU</t>
  </si>
  <si>
    <t>037A273500700</t>
  </si>
  <si>
    <t>3215 61ST AVE</t>
  </si>
  <si>
    <t>DRX210592</t>
  </si>
  <si>
    <t>ADU @ 3215 61ST (SFD, CAT I, D)_x000D_
Convert an existing detached garage into a 328 sq. ft. Studio Category I ADU in conjunction with a Single Family Residence.</t>
  </si>
  <si>
    <t>037 268602900</t>
  </si>
  <si>
    <t>6000 MOUNTAIN BLVD</t>
  </si>
  <si>
    <t>PLN21071</t>
  </si>
  <si>
    <t>To construct a one-story 1,566 square foot single-family residence with two-uncovered parking spaces.</t>
  </si>
  <si>
    <t>037 260500602</t>
  </si>
  <si>
    <t>5661 LEONA ST</t>
  </si>
  <si>
    <t>DRX210725</t>
  </si>
  <si>
    <t>ADU @ 5661 LEONA (SFD, CAT I, A)_x000D_
Conversion of an existing attached garage of a Single Family Residence to a 535 sq. ft. Category I Accessory Dwelling Unit, remove stone finish wall, replace with stucco.</t>
  </si>
  <si>
    <t>037 253702400</t>
  </si>
  <si>
    <t>4446 DAVENPORT AVE</t>
  </si>
  <si>
    <t>DRX210201</t>
  </si>
  <si>
    <t>ADU @ 4446 DAVENPORT AVE (SFD, CAT II, D)_x000D_
_x000D_
New Construction of one-bed, 538 sq ft detached Accessory Unit in rear yard of existing 3-bed SFD _x000D_
_x000D_
ADU is contemporary style (circa 2020), with high gable - MAX height above Grade is 16 ft._x000D_
_x000D_
Parcel Number: 037 253702400_x000D_
Address: 4446 DAVENPORT AVE_x000D_
Building Area Sq. Ft.:   1,692_x000D_
Lot Size Sq. Ft.:   6,950.00</t>
  </si>
  <si>
    <t>037 253003100</t>
  </si>
  <si>
    <t>4452 MATTIS CT</t>
  </si>
  <si>
    <t>PLN21210</t>
  </si>
  <si>
    <t>Regular Design Review to build a new 3,020 single family dwelling with an attached 850 ADU, and_x000D_
Tree Permit (T2100XX) to remove 3 Acaica Tree.</t>
  </si>
  <si>
    <t>036 249302200</t>
  </si>
  <si>
    <t>3112 BIRDSALL AVE</t>
  </si>
  <si>
    <t>DRX210498</t>
  </si>
  <si>
    <t>ADU @ 3112 BIRDSALL (SFD, CAT II, D)_x000D_
Construction of Detached ADU in rear yard of Single Family Dwelling - 398 sq. ft. 1 bedroom/ 1 bathroom, 13 feet 4 inches in height</t>
  </si>
  <si>
    <t>036 248900500</t>
  </si>
  <si>
    <t>2817 BIRDSALL AVE</t>
  </si>
  <si>
    <t>DS210296</t>
  </si>
  <si>
    <t>Small Project Design Review Tract III to allow for an 2-story rear addition to an existing SFD. The scope of work also includes a Category 2 ADU on the ground floor below the upper story addition which serves the primary dwelling.</t>
  </si>
  <si>
    <t>036 244901900</t>
  </si>
  <si>
    <t>4426 VIRGINIA AVE</t>
  </si>
  <si>
    <t>DRX210156</t>
  </si>
  <si>
    <t>ADU @ 4426 VIRGINIA AVE (SFD, CAT I, A)_x000D_
_x000D_
interior conversion of 792 sq ft of garage &amp; storage area on lower level of a 2-bed SFD on upper floor._x000D_
_x000D_
New CAT I will have new ingress door, and square window on street-front elevation with new landscaped ingress path/stairway_x000D_
+ new fensteration on side elvations.</t>
  </si>
  <si>
    <t>036 244601102</t>
  </si>
  <si>
    <t>4706 VIRGINIA AVE</t>
  </si>
  <si>
    <t>DRX210161</t>
  </si>
  <si>
    <t>DRX to convert basement of an existing dwelling by excavating approximately 2'-6" or 3' to accommodate 800 sf Cat.#1 ADU not exceeding 50% of main dwelling unit._x000D_
_x000D_
NOTE: applicant is not interested to construct a second floor addition under DS20-0039. JM</t>
  </si>
  <si>
    <t>036 242702200</t>
  </si>
  <si>
    <t>0 POTTER ST</t>
  </si>
  <si>
    <t>PLN21176</t>
  </si>
  <si>
    <t>Regular Design Review  for a new 1,971 square-foot single family dwelling on an mostly vacant lot._x000D_
The site contains a small shed structure which is to be removed..</t>
  </si>
  <si>
    <t>036 241401700</t>
  </si>
  <si>
    <t>4552 SAN CARLOS AVE</t>
  </si>
  <si>
    <t>DS210211</t>
  </si>
  <si>
    <t>Small Project Design Review Track-3  for a new 689 sf attached garage with an interior mezzanine work shop and half bath,  a rooftop deck immediately above the garage, and a new detached 729 sf ADU.</t>
  </si>
  <si>
    <t>035 240900400</t>
  </si>
  <si>
    <t>2021 45TH AVE</t>
  </si>
  <si>
    <t>DRX210588</t>
  </si>
  <si>
    <t>ADU @ 2021 45TH (SFD. CAT II, D)_x000D_
Construct Category II Accessory Dwelling Unit in rear yard of Single Family Residence. 2 bedroom/2 bathroom, 15 feet-11 inches in height, 800 sq. ft.</t>
  </si>
  <si>
    <t>035 239803600</t>
  </si>
  <si>
    <t>5355 WENTWORTH AVE</t>
  </si>
  <si>
    <t>DRX210137</t>
  </si>
  <si>
    <t>ADU @ 5355 WENTWORTH AVE (MFD, CAT II, D)_x000D_
_x000D_
CONVERSION - of existing, detached, non-conforming, accessory structure in rear yard of 3-unit MFD._x000D_
unpermitted patio cover is removed._x000D_
No expansion to BE of existing garage._x000D_
related to #2004189_x000D_
_x000D_
_x000D_
_x000D_
Parcel Number: 035 239803600_x000D_
Address: 5355 WENTWORTH AVE_x000D_
Building Area Sq. Ft.:   1,504_x000D_
Lot Size Sq. Ft.:   4,600.00_x000D_
LandUse Description: Triplex; double or duplex with single family home</t>
  </si>
  <si>
    <t>035 237501500</t>
  </si>
  <si>
    <t>5254 COLE ST</t>
  </si>
  <si>
    <t>DRX210652</t>
  </si>
  <si>
    <t>ADU @ 5254 COLE (SFD, CAT I, A)_x000D_
Convert existing attached garage and storage (approved under ZW2100028) to an attached Category I 346 sq. ft. studio ADU</t>
  </si>
  <si>
    <t>035 237300500</t>
  </si>
  <si>
    <t>5027 TRASK ST</t>
  </si>
  <si>
    <t>DRX210551</t>
  </si>
  <si>
    <t>ADU @ 5027 TRASK (SFD, CAT II, D)_x000D_
Construction of detached Category II ADU in the rear yard of a single family residence. _x000D_
378 sq. ft., 16 feet in height</t>
  </si>
  <si>
    <t>035 236003600</t>
  </si>
  <si>
    <t>0 48TH AVE</t>
  </si>
  <si>
    <t>PLN21198</t>
  </si>
  <si>
    <t>To construct a 1,549 sf a new two-story single family dwelling and 686 sf attached Accessory Dwelling Unit (ADU) Cat#2 with a common driveway serving this parcel (0 48th Avenue) to serve one-off street parking space on-site.</t>
  </si>
  <si>
    <t>035 236003500</t>
  </si>
  <si>
    <t>PLN21197</t>
  </si>
  <si>
    <t>To construct a new two-story 1054-sf residence with one rear uncovered parking space with modifications to an existing shared access easement driveway. On a separate application the project includes an 605 sf attached Accessory Dwelling Unit (ADU)-Category 2.</t>
  </si>
  <si>
    <t>035 236003400</t>
  </si>
  <si>
    <t>PLN21196</t>
  </si>
  <si>
    <t>To construct a new two-story 889-sf residence with one uncovered parking space on the rear and a shared access driveway. On a separate application the project includes an attached Accessory Dwelling Unit (ADU)-Category 2.</t>
  </si>
  <si>
    <t>035 236003300</t>
  </si>
  <si>
    <t>1437 48TH AVE</t>
  </si>
  <si>
    <t>PLN21195</t>
  </si>
  <si>
    <t>To construct a new two-story 1,178-sf residence with attached one-car garage and one uncovered parking space to rear of building including a new shared access driveway. On a separate application the project includes an attached new Accessory Dwelling Unit (ADU)-Category 2._x000D_
_x000D_
_x000D_
(Further review is needed for Group open space in all four lots in the RM-3 per 17.17.050/17.17.03(19)).</t>
  </si>
  <si>
    <t>035 235801000</t>
  </si>
  <si>
    <t>1659 46TH AVE</t>
  </si>
  <si>
    <t>DRX210674</t>
  </si>
  <si>
    <t>ADU @ 1659 46TH AVE (MFD, CAT I, A)_x000D_
Convert basement in single family residence on a parcel with Multiple residences to a Category I ADU (after the fact) - 993 sq.ft. 3 bedrooms/ 2 bathrooms</t>
  </si>
  <si>
    <t>033 214402701</t>
  </si>
  <si>
    <t>4015 E 16TH ST</t>
  </si>
  <si>
    <t>DS210125</t>
  </si>
  <si>
    <t>Combo DS1 with Category 1 ADU permit. DS1 for 249.5 sq. foot upper floor addition with basement conversion to Cat1 ADU. Category 1 ADU to be 983 square feet (less than 50% sq. footage of primary residence after 249.5 sf addition @ upper level). Meets all zoning requirements for RM-2 zone. Footprint and lot coverage remain unchanged. No trees or creeks present.</t>
  </si>
  <si>
    <t>032 211200600</t>
  </si>
  <si>
    <t>2134 35th AVE</t>
  </si>
  <si>
    <t>PLN21152</t>
  </si>
  <si>
    <t>To construct a two-story 1,807 square foot single-family residence with an attached two-car garage on an upslope vacant lot. The proposal includes the construction of a rear detached one-story 714 square foot Accessory Dwelling Unit (ADU Category 2).</t>
  </si>
  <si>
    <t>032 211200500</t>
  </si>
  <si>
    <t>2130 35TH AVE</t>
  </si>
  <si>
    <t>PLN21151</t>
  </si>
  <si>
    <t>To construct a two-story1,804 square foot single-family residence with attached two-car garage on a upslope vacant lot. The proposal includes the construction of a rear detached one-story 695 square foot Accessory Dwelling Unit (ADU Category 2).</t>
  </si>
  <si>
    <t>032 209601400</t>
  </si>
  <si>
    <t>2205 40TH AVE</t>
  </si>
  <si>
    <t>DRX210287</t>
  </si>
  <si>
    <t>ADU @ 2205 40TH (SFD, CAT II, D) 196 SQ FT ADDITION TO EXISTING DETACHED GARAGE IN REAR YARD_x000D_
STUDIO ADU_x000D_
PRIMARY 3 BEDROOMS</t>
  </si>
  <si>
    <t>032 209501900</t>
  </si>
  <si>
    <t>2177 ROSEDALE AVE</t>
  </si>
  <si>
    <t>DRX210616</t>
  </si>
  <si>
    <t>ADU  @ 2177 ROSEDALE (SFD, CAT II, D)_x000D_
Demolish existing detached structure in rear yard of single family residence. Construct new studio 252 sq. ft. Category II ADU, max height 16 feet.</t>
  </si>
  <si>
    <t>032 208202400</t>
  </si>
  <si>
    <t>2110 42ND AVE</t>
  </si>
  <si>
    <t>DRX210671</t>
  </si>
  <si>
    <t>ADU @ 2110 42ND AVE (SFD, CAT I, A)_x000D_
Convert existing crawl space to a 630 sq. ft. Category I ADU, 1 bedroom/ 1 bathroom</t>
  </si>
  <si>
    <t>032 205401100</t>
  </si>
  <si>
    <t>3900 ALLENDALE AVE</t>
  </si>
  <si>
    <t>DRX210679</t>
  </si>
  <si>
    <t>ADU @ 3900 ALLENDALE (SFD, CAT II, D)_x000D_
Construct a detached Category II ADU in the rear yard of a single family residence, 1,000 sq. ft., max height 16 feet, 5 foot rear/side setbacks</t>
  </si>
  <si>
    <t>032 203021100</t>
  </si>
  <si>
    <t>3224 LORENZO AVE</t>
  </si>
  <si>
    <t>DRX210476</t>
  </si>
  <si>
    <t>S A ADU @ 3224 LORENZO (SFD, CAT II, D)_x000D_
Construction of new 424 square foot detached ADU in the rear yard of a single family residence. _x000D_
1 bedroom / 1 bathroom, 11 feet, 9 inches in height</t>
  </si>
  <si>
    <t>030 197201100</t>
  </si>
  <si>
    <t>4455 PAMPAS AVE</t>
  </si>
  <si>
    <t>DRX210672</t>
  </si>
  <si>
    <t>ADU @ 4455 PAMPAS AVE (SFD, CAT I, D)_x000D_
Demolish existing detached garage in the rear yard of single family residence. Rebuild accessory dwelling unit within the same building envelope, 351 sq. ft..</t>
  </si>
  <si>
    <t>030 196500700</t>
  </si>
  <si>
    <t>0 HUNTINGTON ST</t>
  </si>
  <si>
    <t>PLN21112</t>
  </si>
  <si>
    <t>Regular Design Review for a new SFD &amp; ADU a on an existing vacant lot ( at Huntington &amp; Harbor View) and Tree Preservation Permit (T2100088) to allow for  for the removal of two 24" Oak Trees.</t>
  </si>
  <si>
    <t>030 194100707</t>
  </si>
  <si>
    <t>4202 TOMPKINS AVE</t>
  </si>
  <si>
    <t>DRX210567</t>
  </si>
  <si>
    <t>ADU @ 4202 TOMPKINS (SFD, CAT I, D)_x000D_
Convert existing detached garage in rear yard of a single family dwelling into 416 sq. ft. Category I ADU - 1 bedroom/1 bathroom</t>
  </si>
  <si>
    <t>030 193901602</t>
  </si>
  <si>
    <t>3915 HIGH ST</t>
  </si>
  <si>
    <t>DRX210690</t>
  </si>
  <si>
    <t>ADU @ 3915 HIGH STREET (MFD, CAT I, A)_x000D_
Conversion of existing attached garage to a 400 sq. ft. Category I Accessory Dwelling Unit.</t>
  </si>
  <si>
    <t>030 193100700</t>
  </si>
  <si>
    <t>4125 MAYBELLE AVE</t>
  </si>
  <si>
    <t>DRX210165</t>
  </si>
  <si>
    <t>ADU @ 4125 MAYBELLE AVE (SFD, CAT I, D)_x000D_
_x000D_
Conversion of existing assessor structure (completed in 2004 RB0300174/RB0300175)_x000D_
Accessory structure is in rear yard of 3-bed SFD,  Accessory Structure is 2 stories, and about 16 ft above grade with 5'1'' side set backs. Accessory structure was permitted as one additional bedroom for SFD + living space + unconditioned basement.  Basement has sense had unpermitted work.  The current work to convert the whole (the prior annex to the primary unit + basement)  accessory structure to one two-bed ADU with all work to Code._x000D_
_x000D_
Existing structure will be rehab'ed for legal 2 bed, 1078 sq ft CAT I ADU, (pre-project floor area of SFD = 2410 sq ft - CAT I is less than 50% of pre-project SFD floor area)._x000D_
_x000D_
Rehab to fenestration + other minor exterior repairs _x000D_
no removable of trees.</t>
  </si>
  <si>
    <t>029A134706200</t>
  </si>
  <si>
    <t>1943 MELVIN RD</t>
  </si>
  <si>
    <t>DRX210633</t>
  </si>
  <si>
    <t>ADU @ 1943 MELVIN RD (SFD, CAT I, A)_x000D_
Convert the existing basement of a single family residence to a 479 sq. ft. 1 bedroom/ 1 bathroom Category I ADU.</t>
  </si>
  <si>
    <t>029A132500200</t>
  </si>
  <si>
    <t>1807 CLEMENS RD</t>
  </si>
  <si>
    <t>DRX210292</t>
  </si>
  <si>
    <t>ADU @ 1807 CLEMENS RD (SFD, CAT I, A)_x000D_
_x000D_
Conversion of lower level with wet bar to CAT I ADU._x000D_
Shard utility area to be equality closed/accessible to both units_x000D_
_x000D_
Parcel Number: 029A132500200_x000D_
Address: 1807 CLEMENS RD_x000D_
Building Area Sq. Ft.:   2,404_x000D_
Lot Size Sq. Ft.:   3,403.00_x000D_
LandUse Description: Single family residential homes used as such</t>
  </si>
  <si>
    <t>029A132202400</t>
  </si>
  <si>
    <t>1823 CASTERLINE RD</t>
  </si>
  <si>
    <t>DRX210688</t>
  </si>
  <si>
    <t>ADU @ 1823 CASTERLINE ROAD (SFD, CAT II, D)_x000D_
Construct a detached Category II ADU in the rear yard of a single family residence, 1,000 sq. ft., 11 feet 10 inches in height</t>
  </si>
  <si>
    <t>029A131600400</t>
  </si>
  <si>
    <t>0 WRENN ST</t>
  </si>
  <si>
    <t>PLN21164</t>
  </si>
  <si>
    <t>To construct a multi-story 3,121 square foot single-family residence with attached two-car garage, and attached 692 square foot ADU Category 2 on a downslope vacant lot.</t>
  </si>
  <si>
    <t>029A131100201</t>
  </si>
  <si>
    <t>4351 WHITTLE AVE</t>
  </si>
  <si>
    <t>DRX210610</t>
  </si>
  <si>
    <t>ADU @ 4351 WHITTLE (SFD, CAT I, D)_x000D_
Convert existing detached garage in the front yard of a single family residence to a 411  sq. ft. Category I ADU_x000D_
No change in footprint or height</t>
  </si>
  <si>
    <t>029A130200300</t>
  </si>
  <si>
    <t>3711 FRUITVALE AVE</t>
  </si>
  <si>
    <t>DRX210170</t>
  </si>
  <si>
    <t>ADU @ 3711 FRUITVALE AVE (MFD, CAT II, D)_x000D_
_x000D_
NEW CONSTRUCTION of detacted 586 sq ft  CAT II ADU in rear yard of MFD (12 existing units)._x000D_
_x000D_
ADU has 4 ft side and rear setbacks and complex roof slops with max height above grade at 16 ft _x000D_
ADU has one bed room and solar._x000D_
_x000D_
029A130200300_x000D_
_x000D_
“This is flagged as a creek fronting property but the approved work is for minor exterior modifications only and per the creek ordinance a Category II permit.  By receiving the Zoning Permit, the applicant will take responsibility for understanding the correct Creek Protection protocol as described on the City's website."_x000D_
K.AUGUST</t>
  </si>
  <si>
    <t>029 109001401</t>
  </si>
  <si>
    <t>3722 REDWOOD RD</t>
  </si>
  <si>
    <t>PLN21230</t>
  </si>
  <si>
    <t>To construct a new two-story 2,530 square foot single-family residence with an attached two-car garage on a vacant corner lot fronting Redwood Rd and a private access road.</t>
  </si>
  <si>
    <t>029 108001700</t>
  </si>
  <si>
    <t>4167 WILSHIRE BLVD</t>
  </si>
  <si>
    <t>DRX210639</t>
  </si>
  <si>
    <t>ADU @ 4167 WILSHIRE BLVD (SFD, CAT I, A)_x000D_
Convert basement of an existing single family residence to 550 sq. ft. 1 bedroom/ 1 bathroom Category I ADU</t>
  </si>
  <si>
    <t>029 107601502</t>
  </si>
  <si>
    <t>4254 MAPLE AVE</t>
  </si>
  <si>
    <t>DRX210607</t>
  </si>
  <si>
    <t>ADU @ 4254 MAPLE AVE (SFD, CAT II, D)_x000D_
Construction of a new Category II detached ADU in the side yard of an existing single family residence. ADU will be 537 sq. ft., 1 bedroom, 1 bathroom, 16 feet in height.</t>
  </si>
  <si>
    <t>029 107506800</t>
  </si>
  <si>
    <t>3006 CARLSEN ST</t>
  </si>
  <si>
    <t>DRX210658</t>
  </si>
  <si>
    <t>ADU @ 3006 CARLSEN (SFD, CAT I, D)_x000D_
Convert existing detached garage into an Category I Accessory Dwelling Unit, 245 sq. ft. studio.</t>
  </si>
  <si>
    <t>029 107500100</t>
  </si>
  <si>
    <t>0 LONDON RD</t>
  </si>
  <si>
    <t>PLN21193</t>
  </si>
  <si>
    <t>To construct a new two-story 3,326 square foot single-family dwelling with attached two-car garage on a downslope vacant creek frontage lot in the RH-4/S-9 Zone District. The opened creek is located to the north and across Jordan Street.</t>
  </si>
  <si>
    <t>029 098802001</t>
  </si>
  <si>
    <t>3817 COOLIDGE AVE</t>
  </si>
  <si>
    <t>DRX210727</t>
  </si>
  <si>
    <t>ADU @ 3817 COOLIDGE (SFD, CAT II, D)_x000D_
Demolish existing detached garage in the rear yard of a single family residence. Construct a 275 sq. ft. ADU in the rear yard, 10.5 feet in height. Mechanical equipment to comply with OMC 17.108.130 &amp; OMC 17.120.050</t>
  </si>
  <si>
    <t>029 098204700</t>
  </si>
  <si>
    <t>3964 BARNER AVE</t>
  </si>
  <si>
    <t>DRX210451</t>
  </si>
  <si>
    <t>S A ADU @ 3964 BARNER (SFD, CAT I, D)_x000D_
Demolition and rebuild of detached garage in same footprint -converted to a 164 square foot ADU. _x000D_
Studio ADU with one bathroom, 10 feet and 3 3/8" in height</t>
  </si>
  <si>
    <t>028 095902100</t>
  </si>
  <si>
    <t>3846 Midvale AVE</t>
  </si>
  <si>
    <t>DRX210544</t>
  </si>
  <si>
    <t>conversion of existing garage at secondary residence (3846) to 493 sq. ft. Category 1 ADU.</t>
  </si>
  <si>
    <t>028 094303900</t>
  </si>
  <si>
    <t>3263 KANSAS ST</t>
  </si>
  <si>
    <t>DRX210556</t>
  </si>
  <si>
    <t>ADU @ 3263 KANSAS ST (SFD, CAT I, D)_x000D_
Convert an existing detached garage to a Category I ADU.</t>
  </si>
  <si>
    <t>028 094101800</t>
  </si>
  <si>
    <t>3009 MADELINE ST</t>
  </si>
  <si>
    <t>DRX210446</t>
  </si>
  <si>
    <t>ADU @ 3009 MADELINE (SFD, CAT II, D) _x000D_
Conversion of garage to ADU &amp; addition that complies with ADU State regulations. _x000D_
349 sq. ft. studio ADU, 14 FT in height.</t>
  </si>
  <si>
    <t>028 091603500</t>
  </si>
  <si>
    <t>2900 GEORGIA ST</t>
  </si>
  <si>
    <t>DRX210307</t>
  </si>
  <si>
    <t>ADU @ 2900 GEORGIA ST (MFD, CAT II, D)_x000D_
_x000D_
Demo existing accessory structure in rear yard of two unit MFD_x000D_
New Construction of CAT II in rear yard - less than 800 sq ft, less than 16 feet max above grade, meets 4 ft setbacks._x000D_
_x000D_
No work to existing 2 unit MFD</t>
  </si>
  <si>
    <t>027 088104200</t>
  </si>
  <si>
    <t>2312 COOLIDGE AVE</t>
  </si>
  <si>
    <t>DRX210421</t>
  </si>
  <si>
    <t>ADU @ 2312 COOLIDGE (SFD, CAT II, D)_x000D_
NEW 290 SQ. FT. DETACHED ADU IN REAR YARD WITH CARPORT_x000D_
STUDIO</t>
  </si>
  <si>
    <t>027 086202900</t>
  </si>
  <si>
    <t>3134 PLEITNER AVE</t>
  </si>
  <si>
    <t>DRX210621</t>
  </si>
  <si>
    <t>ADU @ 3132 PLEITNER (MF, CAT I, A)_x000D_
Multi family parcel - project will convert existing habitable space in single family residence to an attached ADU. 334 sq. ft. 1 bedroom/1 bathroom_x000D_
As advised by HCD and City attorney, Cat-1 conversion that is no more than 50% or not exceed 1,200sf is allowed. Creation of this Cat1-ADU will then preclude any other ADUs on this parcel.</t>
  </si>
  <si>
    <t>027 085301100</t>
  </si>
  <si>
    <t>3138 BONA ST</t>
  </si>
  <si>
    <t>DRX210499</t>
  </si>
  <si>
    <t>ADU @ 3138 BONA ST (SFD, CAT II, D)_x000D_
New detached ADU in rear yard of single family residence. ADU to replace unpermitted unit in former garage. 2 bedroom/2 bathrooms 796 sq. ft. 13'-7" in height</t>
  </si>
  <si>
    <t>027 084601900</t>
  </si>
  <si>
    <t>3200 DAVIS ST</t>
  </si>
  <si>
    <t>PLN21119</t>
  </si>
  <si>
    <t>Regular Design Review and Conditional Use Permit to allow for the remodel of an existing duplex and addition of a new detached 2-story townhouse in the rear resulting in 3-units total.</t>
  </si>
  <si>
    <t>026 083103800</t>
  </si>
  <si>
    <t>2551 Cordova ST</t>
  </si>
  <si>
    <t>DRX210554</t>
  </si>
  <si>
    <t>conversion of existing basement to 500 sf ADU in conjunction with existing single-family dwelling.</t>
  </si>
  <si>
    <t>026 082801001</t>
  </si>
  <si>
    <t>3039 FRUITVALE AVE</t>
  </si>
  <si>
    <t>DRX210220</t>
  </si>
  <si>
    <t>ADU @ 3039 Fruitvale (SFD, CAT I, D)_x000D_
_x000D_
Conversion of detached garage on rear/side (corner lot), into 284 sq ft Zero-bed CAT I, accessory to Two-bed SFD._x000D_
New fenestration. No work on primary SFD.</t>
  </si>
  <si>
    <t>024 060801400</t>
  </si>
  <si>
    <t>0 TRESTLE GLEN RD</t>
  </si>
  <si>
    <t>PLN21078</t>
  </si>
  <si>
    <t>To construct a new multi-story 2,789 square foot single-family residence with attached two-car garage on a vacant upslope property. Proposal includes a PMW to merge three vacant lots into two new lots.</t>
  </si>
  <si>
    <t>024 060801300</t>
  </si>
  <si>
    <t>PLN21077</t>
  </si>
  <si>
    <t>To construct a new multi-story 2,578 square foot single-family residence with attached two-car garage on an upslope vacant lot. Proposal includes a PMW to merge three vacant lots into two new lots.</t>
  </si>
  <si>
    <t>024 054201600</t>
  </si>
  <si>
    <t>1530 Wellington</t>
  </si>
  <si>
    <t>DRX210030</t>
  </si>
  <si>
    <t>ADU @ 1530 Wellington (SFD, CAT II, D)_x000D_
_x000D_
new construction of detacted 522 sq ft ADU in rear yard of SFD_x000D_
+ demo of existing garage/shed</t>
  </si>
  <si>
    <t>024 053902400</t>
  </si>
  <si>
    <t>4140 WOODRUFF AVE</t>
  </si>
  <si>
    <t>DRX210708</t>
  </si>
  <si>
    <t>ADU @ 4140 WOODRUFF (SFD, CAT II, D)_x000D_
Demolish existing detached structures in the rear yard of a single family residence. Construct a new Category II ADU, 651 sq.ft., 14'-4" in height</t>
  </si>
  <si>
    <t>024 053602000</t>
  </si>
  <si>
    <t>4158 PARK BLVD</t>
  </si>
  <si>
    <t>DRX210539</t>
  </si>
  <si>
    <t>ADU @ 4158 PARK (SFD, CAT I, D)_x000D_
Convert existing detached structure into 360 sq. ft. studio ADU</t>
  </si>
  <si>
    <t>024 052703500</t>
  </si>
  <si>
    <t>3844 GLEN PARK RD</t>
  </si>
  <si>
    <t>DRX210486</t>
  </si>
  <si>
    <t>ADU @ 3844 GLEN PARK RD. (SFH, CAT 2, A)_x000D_
New ADU addition - 645 sf to existing SFH. Excavate partial basement to create 8'-0" ceiling.</t>
  </si>
  <si>
    <t>024 052602600</t>
  </si>
  <si>
    <t>3802 RANDOLPH AVE</t>
  </si>
  <si>
    <t>DRX210470</t>
  </si>
  <si>
    <t>S A ADU @ 3802 RANDOLPH (SFD, CAT I, D)_x000D_
Conversion of portion of existing detached garage to 485 sq. ft. studio ADU</t>
  </si>
  <si>
    <t>024 052504300</t>
  </si>
  <si>
    <t>4002 ARDLEY AVE</t>
  </si>
  <si>
    <t>DRX210272</t>
  </si>
  <si>
    <t>ADU @ 4002 ARDLEY AVE (SFD, CAT II, D)_x000D_
_x000D_
new construction of 605 sq ft detached one-bed ADU, in rear yard of SFD_x000D_
MAX height above garade 16 ft, min setbacs 4 ft._x000D_
_x000D_
+ new patio (less than 30 in above grade)_x000D_
+ tree protection permit required for work within 10 ft._x000D_
_x000D_
Revised 6/24/21: Tree to be removed</t>
  </si>
  <si>
    <t>024 052304100</t>
  </si>
  <si>
    <t>3936 ELSTON AVE</t>
  </si>
  <si>
    <t>DRX210527</t>
  </si>
  <si>
    <t>ADU @ 3936 ELSTON (SFD, CAT I, A)_x000D_
Convert lower level to 505 ADU, 1 bedroom/1 bathroom_x000D_
Interior remodel of existing single family residence main floor, changes to windows and doors configuration</t>
  </si>
  <si>
    <t>024 052301800</t>
  </si>
  <si>
    <t>3905 LINWOOD AVE</t>
  </si>
  <si>
    <t>DRX210545</t>
  </si>
  <si>
    <t>ADU @ 3905 LINWOOD (SFD, CAT I, D)_x000D_
Convert existing detached structure to 400 sq. ft. 1 bedroom/1 bathroom ADU</t>
  </si>
  <si>
    <t>023 047600500</t>
  </si>
  <si>
    <t>3603 KINGSLEY ST</t>
  </si>
  <si>
    <t>DRX210634</t>
  </si>
  <si>
    <t>ADU @ 3603 KINGSLEY (SFD, CAT I, A)_x000D_
Convert an existing basement in a single family residence to a 1,085 sq. ft. 2 bedroom/ 1 bathroom Category I ADU_x000D_
Extend rear deck for main residence</t>
  </si>
  <si>
    <t>023 047400500</t>
  </si>
  <si>
    <t>748 GROSVENOR PL</t>
  </si>
  <si>
    <t>DRX210115</t>
  </si>
  <si>
    <t>ADU @ 748 Grosvenor Pl (SFD, CAT II, D)_x000D_
_x000D_
new construction of 2-bed ADU in rear yard of 2 bed + office SFD._x000D_
CAT II in constructed over new 2-car garage - garage is dug down - new building meet 16 ft height max above grade._x000D_
_x000D_
+ other hard landscaping, including outdoor kitchen</t>
  </si>
  <si>
    <t>023 043200700</t>
  </si>
  <si>
    <t>738 MCKINLEY AVE</t>
  </si>
  <si>
    <t>DRX210425</t>
  </si>
  <si>
    <t>ADU @ 738 MCKINLEY (SFD, CAT II, D)_x000D_
EXISTING DETACHED GARAGE TO BE DEMOLISED, NEW 485 SQ. FT. ADU CONSTRUCTED IN REAR YARD_x000D_
1 BED/1 BATH 12 FEET 7 INCHES IN HEIGHT _x000D_
NO CHANGES TO MAIN HOUSE</t>
  </si>
  <si>
    <t>023 041900900</t>
  </si>
  <si>
    <t>539 Merritt AVE</t>
  </si>
  <si>
    <t>DRX210450</t>
  </si>
  <si>
    <t>510 sf new attached Category 1 ADU through conversion of the existing basement/storage area of a 5-unit building.</t>
  </si>
  <si>
    <t>023 041700102</t>
  </si>
  <si>
    <t>498 CAPITAL ST</t>
  </si>
  <si>
    <t>DRX210194</t>
  </si>
  <si>
    <t>ADU @ 498 Capital St (MFD, CAT I, A)_x000D_
_x000D_
Conversion of existing crawl space/storage on rear elevation of ground floor into 998 sq ft, two-bedroom CAT I, with new windows._x000D_
Private ingress via small lobby off Side(North) elevation._x000D_
_x000D_
Small lobby also provides access to shared laundry for existing structure is 5 unit MFD with 5 garages (to remain)_x000D_
_x000D_
existing shared laundry room is rehab'ed, with storage areas changed.</t>
  </si>
  <si>
    <t>023 041700101</t>
  </si>
  <si>
    <t>490 CAPITAL ST</t>
  </si>
  <si>
    <t>PLN21170</t>
  </si>
  <si>
    <t>Regular Design Review for a soft-story retrofit which includes an additional dwelling unit ( per allowances of Section 17.102.250, waiving parking, setbacks, open-space, and height))</t>
  </si>
  <si>
    <t>023 041004900</t>
  </si>
  <si>
    <t>616 HILLSBOROUGH ST</t>
  </si>
  <si>
    <t>DRX210069</t>
  </si>
  <si>
    <t>ADU @ 616 Hillsborough (MFD, CAT I, A)_x000D_
_x000D_
Legalisation of existing CAT I in lower/basement level of Dulpex._x000D_
See 3R1900061 - Exiting Dulpex has non-conforming design and appears to match 3R stats with COO of 1957_x000D_
_x000D_
condition of approval written on design sheets --- street front setback must have minimu 50% unpaved surface._x000D_
_x000D_
as per: 17.17.03.5_x000D_
"On lots with only Residential Facilities, paved surfaces within required street-fronting yards, and any unimproved rights-of-way of adjacent streets, shall be limited to fifty percent (50%) on interior lots"</t>
  </si>
  <si>
    <t>023 038801400</t>
  </si>
  <si>
    <t>1200 E 28TH ST</t>
  </si>
  <si>
    <t>DRX210290</t>
  </si>
  <si>
    <t>ADU @ 1200 E 28th ST (MFD, CAT II, D)_x000D_
_x000D_
DEMO existing accessory structure/shed in rear yard of 2-unit MFD (one-bed per unit)_x000D_
_x000D_
NEW CONSTRUCTION of new CAT II with 413 sq ft footprint, split-levels, BE inclusive of garage/storage_x000D_
_x000D_
No work to primary duplex_x000D_
_x000D_
meets 4 ft side and rear setback_x000D_
meets max 16 ft above grade - asymmetrical roof line_x000D_
_x000D_
Parcel Number: 023 038801400_x000D_
Address: 1200 E 28TH ST_x000D_
Building Area Sq. Ft.:   1,848_x000D_
Lot Size Sq. Ft.:   4,609.00</t>
  </si>
  <si>
    <t>022 035107500</t>
  </si>
  <si>
    <t>2248 E 25TH ST</t>
  </si>
  <si>
    <t>DRX210459</t>
  </si>
  <si>
    <t>S A ADU @ 2248 E 25TH (SFD, CAT I, A)_x000D_
Conversion of lower level to 928 sq. ft. Category I ADU_x000D_
2 bedroom/ 1 bathroom</t>
  </si>
  <si>
    <t>022 035103200</t>
  </si>
  <si>
    <t>2538 HIGHLAND AVE</t>
  </si>
  <si>
    <t>DRX210689</t>
  </si>
  <si>
    <t>ADU @ 2538 HIGHLAND (MFD, CAT II, D)_x000D_
Construct a detached ADU in the rear yard of a Multi Family Dwelling, 2 bedroom, 1 bathroom, 800 sq. ft., 16 ft in height.</t>
  </si>
  <si>
    <t>022 034402700</t>
  </si>
  <si>
    <t>2522 11TH AVE</t>
  </si>
  <si>
    <t>DRX210442</t>
  </si>
  <si>
    <t>S A ADU @ 2522 11TH AVE (SFD, CAT II, D)_x000D_
New detached 548 sq. ft. ADU in rear yard of single family. _x000D_
1 Bedroom/ 1 Bathroom 15.5 feet in height.</t>
  </si>
  <si>
    <t>022 033402300</t>
  </si>
  <si>
    <t>2405 10TH AVE</t>
  </si>
  <si>
    <t>PLN21190</t>
  </si>
  <si>
    <t>Regular Design Review to lift an existing SFD to add a 1,287 square-foot floor area addition, and  including a new JADU.</t>
  </si>
  <si>
    <t>022 032705900</t>
  </si>
  <si>
    <t>2412 HIGHLAND AVE</t>
  </si>
  <si>
    <t>DRX210065</t>
  </si>
  <si>
    <t>ADU @ 2412 HIGHLAND AVE (SFD, CAT I, A)_x000D_
_x000D_
CONVERSION of Attached Garage - garage is on lower/street level / SFD is 2-beds on main/upper floor_x000D_
new windows and door added</t>
  </si>
  <si>
    <t>022 032604600</t>
  </si>
  <si>
    <t>2248 E 23RD ST</t>
  </si>
  <si>
    <t>DRX210033</t>
  </si>
  <si>
    <t>ADU @ 2248 E 23RD ST (MFD, CAT I, A)_x000D_
_x000D_
ONE CAT I ADU - convert ground floor storage area to 336 sq ft CAT I ADU._x000D_
No change to primary MFD_x000D_
NOTE - ONLY PERMISSIBLE TO ADD ONE CAT I ADU TO DUPLEX</t>
  </si>
  <si>
    <t>022 031400500</t>
  </si>
  <si>
    <t>775 BROOKLYN AVE</t>
  </si>
  <si>
    <t>DRX210444</t>
  </si>
  <si>
    <t>Scope of work consist of conversion of basement space within an existing Single-Family Residence (SFR) into a 902 square-foot ADU. All work to occur within the building footprint.</t>
  </si>
  <si>
    <t>022 030601100</t>
  </si>
  <si>
    <t>2127 PARK BLVD</t>
  </si>
  <si>
    <t>DRX210636</t>
  </si>
  <si>
    <t>DRX to convert an existing 737 sf storage room as part of existing multi-family structure into ADU</t>
  </si>
  <si>
    <t>021 028902600</t>
  </si>
  <si>
    <t>1733 E 22ND ST</t>
  </si>
  <si>
    <t>DRX210695</t>
  </si>
  <si>
    <t>ADU @ 1733 E 22ND (SFD, CAT I, A)_x000D_
Conversion of attached Garage and Workshop to Category I ADU, 1 bedroom/1 bathroom, 485 sq. ft.</t>
  </si>
  <si>
    <t>021 028300100</t>
  </si>
  <si>
    <t>2140 9TH AVE</t>
  </si>
  <si>
    <t>DRX210552</t>
  </si>
  <si>
    <t>Scope of work consists of the basement conversion of an existing Single-Family Residence (no increase in building height or footprint) into a 994 square-foot ADU. Parking and open space to remain unchanged.</t>
  </si>
  <si>
    <t>021 025600400</t>
  </si>
  <si>
    <t>1815 E 21ST ST</t>
  </si>
  <si>
    <t>DRX210702</t>
  </si>
  <si>
    <t>ADU @ 1815 E 21ST (SFD, CAT II, A)_x000D_
Convert addition to a Category II 895.5 sq. ft. ADU</t>
  </si>
  <si>
    <t>021 024200900</t>
  </si>
  <si>
    <t>1728 E 19TH ST</t>
  </si>
  <si>
    <t>DRX210026</t>
  </si>
  <si>
    <t>ADU @ 1728 E 19th St (MFD, CAT I, A)_x000D_
_x000D_
Conversion of unconditioned bacement to 957 sq ft, two bedroom -  CAT I ADU._x000D_
Existing MFD has 3 Units - 2 units on first floor, and third unit on entire second floor._x000D_
New ingree via new stair way in ADUs entry door on side elevation_x000D_
_x000D_
REVISION 27 JAN 2021_x000D_
    Sheet A1.0_x000D_
        Revised floor area of proposed ADU from 957 sf to 884 sf, listed in Project Summary._x000D_
    Sheet A2.1_x000D_
        Reduced size of living room, laundry, and bath in Proposed Basement Floor Plan._x000D_
        Added wall to close off underside of existing exterior stair._x000D_
        Reduced window size at kitchen sink from 36"x42" to 18"x24" to clear countertop._x000D_
    Sheet A3.0_x000D_
        Revised lighting, switch, and receptacle layout in Proposed Electrical Plan to match ADU floor plan changes listed above._x000D_
    Sheet A4.0_x000D_
        Revised Section A and Section B to match ADU floor plan changes listed above._x000D_
    Sheet A5.0_x000D_
        Revised West Elevation to show new window size at kitchen.</t>
  </si>
  <si>
    <t>020 021000300</t>
  </si>
  <si>
    <t>1745 20TH AVE</t>
  </si>
  <si>
    <t>DRX210553</t>
  </si>
  <si>
    <t>Scope of work consists of a basement conversion of an existing Single-Family Residence (SFR) into a 1,234 square-foot ADU. No footprint expansion or increase in building height.</t>
  </si>
  <si>
    <t>020 019701500</t>
  </si>
  <si>
    <t>1812 FOOTHILL BLVD</t>
  </si>
  <si>
    <t>DRX210186</t>
  </si>
  <si>
    <t>ADU @ 1812 Foothill Blvd (MFD, CAT I, A)_x000D_
_x000D_
CONVERSION of existing garage area on lower level &amp; rear elevation of 5 unit MFD._x000D_
new windows on rear and sides plus new ingress via rear elevation_x000D_
_x000D_
OK to landscape rear yard in front of new ADU</t>
  </si>
  <si>
    <t>020 018901800</t>
  </si>
  <si>
    <t>1630 8TH AVE</t>
  </si>
  <si>
    <t>DRX210136</t>
  </si>
  <si>
    <t>DRX to convert basement of existing SFD by lowering floor by 12" into 800 sq/ft ADU.</t>
  </si>
  <si>
    <t>020 016402200</t>
  </si>
  <si>
    <t>1536 18TH AVE</t>
  </si>
  <si>
    <t>DRX210506</t>
  </si>
  <si>
    <t>ADU @ 1536 18TH AVE (MFD, CAT I, A)_x000D_
Conversion of an attached garage into a 398 square foot studio ADU unit.</t>
  </si>
  <si>
    <t>020 015801901</t>
  </si>
  <si>
    <t>1523 MILLER AVE</t>
  </si>
  <si>
    <t>DRX210436</t>
  </si>
  <si>
    <t>S A ADU @ 1523 MILLER (MFD, CAT II, D)_x000D_
DETACHED 781 SQ. FT. ADU IN REAR YARD_x000D_
2 BED/ 2 BATH 16 FT HEIGHT</t>
  </si>
  <si>
    <t>019 008002300</t>
  </si>
  <si>
    <t>2809 E 7TH ST</t>
  </si>
  <si>
    <t>PLN21178</t>
  </si>
  <si>
    <t>Regular Design Review for a replacement Duplex for a previous Duplex that lost to fire, and for a new ADU._x000D_
A Variance has been requested to allow for the reestablishment of the previous existing substandard side yard setbacks.</t>
  </si>
  <si>
    <t>019 003200700</t>
  </si>
  <si>
    <t>1121 7TH AVE</t>
  </si>
  <si>
    <t>DRX210587</t>
  </si>
  <si>
    <t>ADU @ 1121 7TH (MFD, CAT II, D)_x000D_
Conversion of existing detached structure to 574 sq. ft. 2 bedroom/1 bathroom Category II Accessory Dwelling Unit.</t>
  </si>
  <si>
    <t>019 003001600</t>
  </si>
  <si>
    <t>1118 4TH AVE</t>
  </si>
  <si>
    <t>DRX210602</t>
  </si>
  <si>
    <t>ADU @ 1118TH 4TH AVE (MFD, CAT II, D)_x000D_
Conversion of storage over existing detached garage into Category II Accessory Dwelling Unit: 381 sq ft_x000D_
Interior remodel of existing duplex unit kitchen, laundry &amp; pantry to include bathroom</t>
  </si>
  <si>
    <t>019 001000200</t>
  </si>
  <si>
    <t>619 East 10th ST</t>
  </si>
  <si>
    <t>DRX210517</t>
  </si>
  <si>
    <t>conversion of detached two-story carriage house into a Category 2 ADU with a 142 sf addition for ingress and egress, in conjunction with an existing multi-family rooming house.</t>
  </si>
  <si>
    <t>016 146300900</t>
  </si>
  <si>
    <t>1202 61ST ST</t>
  </si>
  <si>
    <t>PLN21141</t>
  </si>
  <si>
    <t>To lift by 6 feet the existing 21.5 feet tall and 914 square foot single family residence, and construct a new 954 square foot ground floor Accessory Dwelling Unit (ADU) Category 2 that exceeds the maximum square footage allowed (50% or 800-sf). New access to the ADU would be from Fremont Street. The proposal includes a new 40 square foot addition to the existing residence, replacement of the rear flat roof with a new hip roof and construction of two separate entry stairs.</t>
  </si>
  <si>
    <t>016 145501100</t>
  </si>
  <si>
    <t>1124 63RD ST</t>
  </si>
  <si>
    <t>PLN21055</t>
  </si>
  <si>
    <t>Regular Design Review to allow for the conversion of an existing church into a single family dwelling, and Minor variance to allow for no parking and work within the side yard setback area (roof-top deck).</t>
  </si>
  <si>
    <t>016 144501400</t>
  </si>
  <si>
    <t>6320 Idaho ST</t>
  </si>
  <si>
    <t>DRX210632</t>
  </si>
  <si>
    <t>construction of 799 sf Category 2 detached ADU in rear of lot in conjunction with two-family dwelling.</t>
  </si>
  <si>
    <t>016 144400500</t>
  </si>
  <si>
    <t>6215 BAKER ST</t>
  </si>
  <si>
    <t>DRX210492</t>
  </si>
  <si>
    <t>ADU @ 6215 BAKER (SFD, CAT II, D)_x000D_
Convert existing garage to an ADU &amp; with an attached addition that conforms to the ADU setbacks_x000D_
New sliding doors on main residence.</t>
  </si>
  <si>
    <t>016 143900800</t>
  </si>
  <si>
    <t>972 63RD ST</t>
  </si>
  <si>
    <t>PLN21030</t>
  </si>
  <si>
    <t>To subdivide one lot into two new mini lots, relocate and alter exiting two-story 1,133-sf residence with attached one-car garage within new front lot, construct a new two-story 2,477-sf residence with attached one-car garage on new rear lot, and construct a shared access facility/driveway on the left side of lot.</t>
  </si>
  <si>
    <t>016 143500300</t>
  </si>
  <si>
    <t>856 61st ST</t>
  </si>
  <si>
    <t>DRX210471</t>
  </si>
  <si>
    <t>conversion of existing space in ground-floor unit of duplex, and 208 sf addition to create Category 1 ADU.</t>
  </si>
  <si>
    <t>016 143202200</t>
  </si>
  <si>
    <t>789 65TH ST</t>
  </si>
  <si>
    <t>DRX210195</t>
  </si>
  <si>
    <t>ADU @ 789 65th St (SFD, CAT I, D)_x000D_
_x000D_
demo and rebuild in same footprint of existing &amp; non-conforming, detached garage, in rear yard of a two-bed + study SFD._x000D_
New fenestration on North and West elevations.</t>
  </si>
  <si>
    <t>016 143200200</t>
  </si>
  <si>
    <t>6427 SHATTUCK AVE</t>
  </si>
  <si>
    <t>DRX210611</t>
  </si>
  <si>
    <t>ADU @ 6427 SHATTUCK (MFD, CAT I, A)_x000D_
Conversion of existing non-habitable storage space in a Multi Family residence to a 376 sq. ft. Category I ADU.</t>
  </si>
  <si>
    <t>016 143000100</t>
  </si>
  <si>
    <t>6624 DOVER ST</t>
  </si>
  <si>
    <t>PLN20179</t>
  </si>
  <si>
    <t>To construct an additional ground floor 1,365-sf residential dwelling unit to existing 1,365-sf one-family residence, totaling two units on a single lot. Proposal includes raising the building, making interior and exterior alterations, constructing a front entry stairway, a front fence, an attached rear upper deck and replacing/relocating the rear two-car garage with a rear detached garage. T2000111 Tree Permit to protect tree on adjacent property.</t>
  </si>
  <si>
    <t>016 142400101</t>
  </si>
  <si>
    <t>6528 RAYMOND ST</t>
  </si>
  <si>
    <t>PLN21023</t>
  </si>
  <si>
    <t>To consider a vesting mini-lot development to subdivide one corner lot into two new lots. Proposed Lot 1(with existing two-story building and one new uncovered parking space) would measure 2,391-sf; and proposed Lot 2 (with new proposed two-story building and one new uncovered parking space) would measure 1,987-sf. Note, the existing two-story duplex would be converted into a single-family dwelling, and the existing rear detached two-car garage would be demolished. The proposal includes building alterations to the existing two-story residence and a new curb-cut and parking pad.</t>
  </si>
  <si>
    <t>016 142102300</t>
  </si>
  <si>
    <t>2356 WOOLSEY ST</t>
  </si>
  <si>
    <t>DRX210011</t>
  </si>
  <si>
    <t>ADU @ 2356 WOOLSEY ST  (SFD, CAT II, D)_x000D_
_x000D_
New Construction of a detected CAT II ADU in rear yard of SFD._x000D_
_x000D_
DEMO of existing 12X 16 shed with ramp_x000D_
relocation of smaller portable shed_x000D_
_x000D_
Multiple trees to be removed._x000D_
3 Victorian Box_x000D_
2 Plum_x000D_
_x000D_
5 Loquat --- with DBH less than 5_x000D_
_x000D_
Work within 10 feet of OAK - not to be removed</t>
  </si>
  <si>
    <t>016 141503500</t>
  </si>
  <si>
    <t>455 65TH ST</t>
  </si>
  <si>
    <t>DRX210711</t>
  </si>
  <si>
    <t>ADU @ 445 65TH (SFD, CAT I, D)_x000D_
Conversion of an existing detached garage in the rear yard of a single family residence to a 374 sq. ft. Category I ADU. Slight change in roofline to accommodate solar panel requirements.</t>
  </si>
  <si>
    <t>016 141403400</t>
  </si>
  <si>
    <t>6604 DANA ST</t>
  </si>
  <si>
    <t>DRX210271</t>
  </si>
  <si>
    <t>ADU SA @ 6604 DANA (MFD, CAT II, D)_x000D_
_x000D_
convert existing garage to 717 sq ft one-bed CAT II in rear yard (L-shaped lot) of existing, non-conforming two unit MFD._x000D_
NO WORK other the ADU conversion._x000D_
L shaped lot, existing garage is non conforming and in the smaller section of the L.</t>
  </si>
  <si>
    <t>016 140800600</t>
  </si>
  <si>
    <t>332 62ND ST</t>
  </si>
  <si>
    <t>DRX210289</t>
  </si>
  <si>
    <t>ADU @ 332 62ND ST (SFD, CAT II, D)_x000D_
_x000D_
DEMO existing garage_x000D_
Demo landscaping structure_x000D_
_x000D_
NEW CONSTRUCTION _x000D_
ONE-bed CAT II, 598 sq ft ADU in rear yard of 4 bed SFD _x000D_
ADU meets 4 ft min setback and 16 ft max height above grade_x000D_
_x000D_
no work to primary_x000D_
_x000D_
TREE PERMIT required for work WITHIN 10 ft of two protected trees:_x000D_
Coast Redwood &amp; Catalpa --- Trees NOT proposed for removal by located within 10 ft._x000D_
_x000D_
Parcel Number: 016 140800600_x000D_
Address: 332 62ND ST_x000D_
Building Area Sq. Ft.:   1,267_x000D_
Lot Size Sq. Ft.:   5,244.00_x000D_
LandUse Description: Single family residential homes used as such</t>
  </si>
  <si>
    <t>016 140700400</t>
  </si>
  <si>
    <t>339 62ND</t>
  </si>
  <si>
    <t>DRX210269</t>
  </si>
  <si>
    <t>ADU @ 339 62ND ST  (SFD, CAT II, D)_x000D_
_x000D_
915 sq ft detached 2-bed CAT II in rear yard of 2-bed SFD_x000D_
no work on primary</t>
  </si>
  <si>
    <t>016 139701700</t>
  </si>
  <si>
    <t>434 58TH ST</t>
  </si>
  <si>
    <t>DRX210144</t>
  </si>
  <si>
    <t>ADU @ 434 58TH ST (SFD, CAT II, D)_x000D_
_x000D_
demo existing garage++_x000D_
 New construction of 1-bed 643 sq ft CAT II ADU to existing 3-bed SFD meeting 4 ft setbacks and 16 ft max height above grade - rood is single, asymmetrical slope_x000D_
_x000D_
_x000D_
_x000D_
Parcel Number: 016 139701700_x000D_
Address: 434 58TH ST_x000D_
Building Area Sq. Ft.:   1,183_x000D_
Lot Size Sq. Ft.:   5,900.00_x000D_
LandUse Description: Single family residential homes used as such</t>
  </si>
  <si>
    <t>016  139701700</t>
  </si>
  <si>
    <t>DRX210590</t>
  </si>
  <si>
    <t>construction of a new 652 sf detached Category 2 ADU with 16 ft. height in conjunction with existing SFD.</t>
  </si>
  <si>
    <t>015 137301800</t>
  </si>
  <si>
    <t>566 58TH ST</t>
  </si>
  <si>
    <t>DRX210310</t>
  </si>
  <si>
    <t>ADU @ 566 58TH ST (MFD, CAT II, D)_x000D_
_x000D_
New Construction of two-bed 702 sq ft detached CAT II in rear yard of 3-unit MFD._x000D_
_x000D_
Meets side and rear setbacks of 4 ft min, meets height max of 16 ft above grade._x000D_
_x000D_
No work to existing 3 units._x000D_
_x000D_
Parcel Number: 015 137301800_x000D_
Address: 566 58TH ST_x000D_
Building Area Sq. Ft.:   2,764_x000D_
Lot Size Sq. Ft.:   7,420.00</t>
  </si>
  <si>
    <t>015 136400600</t>
  </si>
  <si>
    <t>618 63RD ST</t>
  </si>
  <si>
    <t>DRX210251</t>
  </si>
  <si>
    <t>ADU @ 618 63rd Street (MFD, CAT II, D)_x000D_
_x000D_
demo garage_x000D_
NEW CONSTRUCTION of CAT II with 404 sq ft footprint in rear yard of 3-unit MFD._x000D_
_x000D_
ADU has siding (not T-1-11), is 13 ft above grade, and 5 ft from rear and side property line._x000D_
no work on MFD</t>
  </si>
  <si>
    <t>015 136103300</t>
  </si>
  <si>
    <t>627 POIRIER ST</t>
  </si>
  <si>
    <t>DRX210571</t>
  </si>
  <si>
    <t>ADU @ 627 POIRIER (SFD, CAT II, D)_x000D_
Demolish existing garage and construct 600 sq. ft. Category II ADU in rear yard of single family residence, 14 feet in height, 1 bedroom/1 bathroom</t>
  </si>
  <si>
    <t>015 135300800</t>
  </si>
  <si>
    <t>814 59TH ST</t>
  </si>
  <si>
    <t>DRX210667</t>
  </si>
  <si>
    <t>ADU @ 814 59TH ST (SFD, CAT I, D)_x000D_
Convert an existing detached garage into a Category I ADU - 1 bedroom/1 bathroom, no change in envelope.</t>
  </si>
  <si>
    <t>015 135201000</t>
  </si>
  <si>
    <t>822 60TH ST</t>
  </si>
  <si>
    <t>DRX210595</t>
  </si>
  <si>
    <t>ADU @ 820 60TH (MFD, CAT II, D)_x000D_
Construct a new detached Category II ADU in the rear yard of a Multi Family Dwelling: 768 sq. ft., 2 bedroom/2 bathroom, 16 feet in height_x000D_
Demolish the existing shed.</t>
  </si>
  <si>
    <t>015 134900700</t>
  </si>
  <si>
    <t>887 59TH ST</t>
  </si>
  <si>
    <t>DRX210320</t>
  </si>
  <si>
    <t>ADU @  887 59TH ST (MFD, CAT I, A)_x000D_
_x000D_
Conversation of garage &amp; storage space within the existing building envelope of rear unit._x000D_
Two 3R reports are on file, existing use of parcel at time of review has 3 units on parcel, two units together at a street front building, one unit and garage + storage at a rear building, CAT I ADU to be conversion from lower garage &amp; storage area of the rear building._x000D_
_x000D_
Proposed CAT I is 985 sq ft with two bedrooms &amp; one bath.</t>
  </si>
  <si>
    <t>015 134000300</t>
  </si>
  <si>
    <t>970 STANFORD AVE</t>
  </si>
  <si>
    <t>DRX210412</t>
  </si>
  <si>
    <t>ADU @ 970 STANFORD (MFD, CAT II, D)_x000D_
CONVERSION OF EXISTING DETACHED STRUCTURE TO 365 SQ. FT. ADU_x000D_
EXISTING STUCTURE HABITABLE SPACE, NO EXTERIOR CHANGES</t>
  </si>
  <si>
    <t>015 131002604</t>
  </si>
  <si>
    <t>5556 FREMONT ST</t>
  </si>
  <si>
    <t>DRX210430</t>
  </si>
  <si>
    <t>ADU @ 5556 FREMONT (SFD, CAT I, A) _x000D_
_x000D_
CONVERSION OF BASEMENT TO 498 SQ. FT. ADU _x000D_
_x000D_
1 BED/1 BATH, NEW STAIRS &amp; DOOR PROPOSED FOR INGRESS &amp; ONE NEW WINDOW ON S SIDE ELEVATION, NO OTHER PROPOSED WORK TO EXTERIOR PDHP PROPERTY</t>
  </si>
  <si>
    <t>015 130400800</t>
  </si>
  <si>
    <t>1020 ARLINGTON AVE</t>
  </si>
  <si>
    <t>DRX210447</t>
  </si>
  <si>
    <t>S A ADU @ 1020 ARLINGTON (ADU, CAT I, A)_x000D_
Conversion of lower level basement to 1 bed/ 1 bath ADU</t>
  </si>
  <si>
    <t>015 130301600</t>
  </si>
  <si>
    <t>5702 GASKILL</t>
  </si>
  <si>
    <t>DRX210514</t>
  </si>
  <si>
    <t>ADU @ 5702 GASKILL (SFD, CAT II, D)_x000D_
Addition to an existing garage to create an 572 sq. ft. ADU, 15 feet and 10 inches in height. Addition complies with ADU regulations_x000D_
Voluntary seismic strengthening in main residence envelope.</t>
  </si>
  <si>
    <t>015 129701000</t>
  </si>
  <si>
    <t>984 57TH ST</t>
  </si>
  <si>
    <t>PLN21191</t>
  </si>
  <si>
    <t>Regular Design Review and Minor Variance to lift an existing SFD with a non-conforming height ( 32' 3") by 1-inch to 33' 3"in order to allow for internal remodels and a new  Category 2 ADU..</t>
  </si>
  <si>
    <t>015 128504900</t>
  </si>
  <si>
    <t>879 ARLINGTON AVE</t>
  </si>
  <si>
    <t>DRX210432</t>
  </si>
  <si>
    <t>ADU @ 879 ARLINGTON (SFD, CAT II, A) _x000D_
_x000D_
Application includes raising the existing single family residence 5'-9" to create a new 831 sq. ft. Cat II ADU on the lower level. _x000D_
_x000D_
DRX for remodel of main residence, new rear Terrace (less than 10% footprint increase when demolition considered). New windows and siding compatible.  _x000D_
_x000D_
Proposed ADU is studio with one bathroom. _x000D_
_x000D_
Wall demolition proposed is 24%.Proposed height 27'-9. Setback within context.</t>
  </si>
  <si>
    <t>015 128402300</t>
  </si>
  <si>
    <t>887 AILEEN ST</t>
  </si>
  <si>
    <t>DRX210418</t>
  </si>
  <si>
    <t>S A ADU  @ 887 AILEEN (SFD, CAT I, A)_x000D_
CONVERSION OF UNFINISHED BASEMENT TO A 475 SQ. FT. ADU_x000D_
1 BED/ 1 BATH</t>
  </si>
  <si>
    <t>014 126802500</t>
  </si>
  <si>
    <t>5944 CLAREMONT AVE</t>
  </si>
  <si>
    <t>DRX210701</t>
  </si>
  <si>
    <t>ADU @ 5944 CLAREMONT (MFD, CAT III, D)
Reconstruct garage in rear yard of Multi Family Dwelling, connect to main residence as a 744 sq. ft. Category III Accessory Dwelling Unit, new construction setback 5 feet from rear &amp; side property lines. 
This application has been reviewed in conjunction with Senior leadership (BM, LK, RF)</t>
  </si>
  <si>
    <t>014 126200500</t>
  </si>
  <si>
    <t>5451 LAWTON AVE</t>
  </si>
  <si>
    <t>DRX210118</t>
  </si>
  <si>
    <t>014 123900400</t>
  </si>
  <si>
    <t>331 CLIFTON ST</t>
  </si>
  <si>
    <t>DRX210460</t>
  </si>
  <si>
    <t>S A ADU @ 331 CLIFTON (SFD, CAT I, D)_x000D_
Conversion of detached garage in rear yard to 219 sq. ft. studio ADU</t>
  </si>
  <si>
    <t>014 123102400</t>
  </si>
  <si>
    <t>5236 LOCKSLEY AVE</t>
  </si>
  <si>
    <t>DRX210550</t>
  </si>
  <si>
    <t>ADU @ 5236 LOCKSLEY AVE (SFD, CAT I, D)_x000D_
Convert existing detached garage to 284 sq. ft. Category I studio ADU</t>
  </si>
  <si>
    <t>014 121402600</t>
  </si>
  <si>
    <t>5322 DOVER ST</t>
  </si>
  <si>
    <t>DRX210501</t>
  </si>
  <si>
    <t>S A ADU @ 5322 DOVER (SFD, CAT I, D)_x000D_
Replace existing detached structure with new ADU built in same location with no expansion of envelope. _x000D_
420 sq. ft. studio, 10 feet 1 inch in height</t>
  </si>
  <si>
    <t>014 120100300</t>
  </si>
  <si>
    <t>5227 WEST ST</t>
  </si>
  <si>
    <t>DRX210505</t>
  </si>
  <si>
    <t>ADU @ 5221-5229 WEST (MFD, CAT I, A)_x000D_
Conversion of basement to Category 1 ADU on a multi family site: 790 square feet, 3 bedrooms, 2 bathrooms_x000D_
Note: Category II ADU previously approved on site</t>
  </si>
  <si>
    <t>014 119301500</t>
  </si>
  <si>
    <t>932 52ND ST</t>
  </si>
  <si>
    <t>DRX210066</t>
  </si>
  <si>
    <t>ADU @ 932 52ND ST (SFD, CAT II, D)_x000D_
_x000D_
New construction of contempory style 350 sq ft CAT II _x000D_
+ hard landscaping_x000D_
_x000D_
ADU is more than 4 ft from side and rear property lines,  no more than 16 ft above grade, has large XOO window doors, skylights and other custum features. New on patio and deck (about 13 in above grade )_x000D_
_x000D_
Parcel Number: 014 119301500_x000D_
Address: 932 52ND ST_x000D_
Building Area Sq. Ft.:   1,491_x000D_
Lot Size Sq. Ft.:   5,400.00</t>
  </si>
  <si>
    <t>014 119300400</t>
  </si>
  <si>
    <t>5219 MARKET ST</t>
  </si>
  <si>
    <t>DRX210415</t>
  </si>
  <si>
    <t>S A ADU @ 5219 MARKET (SFD, CAT II, D)_x000D_
DETACHED 800 SQ FT UNIT IN REARYARD 2 BED/ 1 BATH 11.5 FT HEIGHT</t>
  </si>
  <si>
    <t>014 119102500</t>
  </si>
  <si>
    <t>904 54TH ST</t>
  </si>
  <si>
    <t>DRX210252</t>
  </si>
  <si>
    <t>ADU @ 904 54th St. (SFD, JADU, A)_x000D_
_x000D_
JUNIOR ADU, _x000D_
Conversion of 223 sq ft attached garage into JADU._x000D_
OWNER OCCUPANCY required - evidence of new owner DAVID CAVARRUBIAS on file._x000D_
changes to street front fasade - remove garage door add to human door + window_x000D_
no changes to primary SFD nor existing CAT I.</t>
  </si>
  <si>
    <t>013 118704700</t>
  </si>
  <si>
    <t>965 55TH ST</t>
  </si>
  <si>
    <t>DS210146</t>
  </si>
  <si>
    <t>To lift building 2'-8" high and move 10" west to meet 4' side setback. Convert basement to additional living floor area of approximate 666-sf to be internally connected to the upper main residence and new 163 sf addition. (829 SF Total)_x000D_
_x000D_
New attached 523 sf ADU located on the front side of the proposed lower floor. Interior and exterior building alterations. The existing rear detached garage will remain.</t>
  </si>
  <si>
    <t>013 116803300</t>
  </si>
  <si>
    <t>5112 GENOA ST</t>
  </si>
  <si>
    <t>DRX210726</t>
  </si>
  <si>
    <t>ADU @ 5112 GENOA (SFD, CAT I, D)_x000D_
Conversion of an existing detached structure in the rear of a single family residence, no change in building envelope.</t>
  </si>
  <si>
    <t>013 116705200</t>
  </si>
  <si>
    <t>807 47TH ST</t>
  </si>
  <si>
    <t>DRX210237</t>
  </si>
  <si>
    <t>ADU @ 807 47TH ST (SFD, CAT II, D)_x000D_
_x000D_
The prior rear cottage with the address 809 47th ST (from 1920/30s) was removed._x000D_
_x000D_
This DRX is for the new construction of one-bed, 420 sq ft CAT II ADU that meets 4 ft side and read setbacks._x000D_
+ landscaping_x000D_
_x000D_
Parcel Number: 013 116705200_x000D_
Address: 807 47TH ST_x000D_
Building Area Sq. Ft.:   1,435_x000D_
Lot Size Sq. Ft.:   3,333.00_x000D_
_x000D_
Parcel Number: 013 116705200_x000D_
Address: 807 47TH ST_x000D_
Building Area Sq. Ft.:   1,435_x000D_
Lot Size Sq. Ft.:   3,333.00</t>
  </si>
  <si>
    <t>013 116703700</t>
  </si>
  <si>
    <t>877 47TH ST</t>
  </si>
  <si>
    <t>DRX210407</t>
  </si>
  <si>
    <t>ADU @ 877 47TH (MFD, CAT II, D)_x000D_
342 SQ. FT. CAT II STUDIO ADU @ EXISTING DUPLEX, 16 FEET IN HEIGHT_x000D_
REDUCED SIDE SETBACK DUE TO LOT SIZE</t>
  </si>
  <si>
    <t>013 116503400</t>
  </si>
  <si>
    <t>667 46TH ST</t>
  </si>
  <si>
    <t>DRX210475</t>
  </si>
  <si>
    <t>ADU @ 667 46TH (SFD, CAT I, A)_x000D_
Conversion of lower basement to 785 sq. ft. 2 bedroom/ 1.5 bathroom ADU</t>
  </si>
  <si>
    <t>013 115002200</t>
  </si>
  <si>
    <t>487 48TH</t>
  </si>
  <si>
    <t>DRX210542</t>
  </si>
  <si>
    <t>S A ADU @ 487 48TH ST (MFD, CAT I, A)_x000D_
Conversion of lower level storage/workshop to 978 sq. ft. ADU - 2 bedroom/1 bathroom</t>
  </si>
  <si>
    <t>013 113704505</t>
  </si>
  <si>
    <t>4981 Coronado AVE</t>
  </si>
  <si>
    <t>PLN21005</t>
  </si>
  <si>
    <t>Regular Design Review to construct a new SFD and detached ADU on Parcel #4 (primary address 4981 Coronado Ave) on a four parcel site. Minor Conditional Use Permit to allow for a Shared Access Facility serving all four related parcels (a total of four new units will be created on four separate permits). a Minor Variance to allow reduced side yard setback and front yard landscaping 50% requirement.</t>
  </si>
  <si>
    <t>013 112001800</t>
  </si>
  <si>
    <t>1767 BRANDON ST</t>
  </si>
  <si>
    <t>DRX210680</t>
  </si>
  <si>
    <t>ADU @ 1767 BRANDON ST (SFD, CAT I, D)_x000D_
Convert existing detached garage in the year yard of a single family residence to a Category I ADU (less than 150 sq. ft. addition to the entry way)</t>
  </si>
  <si>
    <t>013 111800500</t>
  </si>
  <si>
    <t>39 GLENEDEN AVE</t>
  </si>
  <si>
    <t>DS210287</t>
  </si>
  <si>
    <t>349.81 SF ADDITION TO SFH AND NEW 653 SF DETACHED ADU IN THE REAR</t>
  </si>
  <si>
    <t>013 111403200</t>
  </si>
  <si>
    <t>4280 MONTGOMERY ST</t>
  </si>
  <si>
    <t>DRX210233</t>
  </si>
  <si>
    <t>ADU @ 4280 MONTGOMERY ST (SFD, CAT II, D)_x000D_
_x000D_
new construction of detached one-bed 440 sq ft footprint ADU in rear yard of SFD._x000D_
_x000D_
meets 4 ft side and rear setbacks, max height above grade at peak is 14 ft._x000D_
_x000D_
Parcel Number: 013 111403200_x000D_
Address: 4280 MONTGOMERY ST_x000D_
Building Area Sq. Ft.:   1,806_x000D_
Lot Size Sq. Ft.:   5,000.00</t>
  </si>
  <si>
    <t>013 111200300</t>
  </si>
  <si>
    <t>237 MATHER ST</t>
  </si>
  <si>
    <t>DRX210027</t>
  </si>
  <si>
    <t>ADU @ 237 Mather Street (SFD, CAT II, D)_x000D_
_x000D_
demo shed in rear yard of 2 bedroom SFD_x000D_
construct new 353 sq ft, one bedroom ADU._x000D_
_x000D_
Contempt design, lot does not have 90 degree angles - ADU follow property lines and is&gt; 4 ft from property lines.  INGRESS door into living room . Bedroom has windows in form of windows garage door. (Building Dept to review for safety)._x000D_
ADU is at max peak above grade 16 ft.</t>
  </si>
  <si>
    <t>013 109704700</t>
  </si>
  <si>
    <t>431 43RD ST</t>
  </si>
  <si>
    <t>DRX210717</t>
  </si>
  <si>
    <t>ADU @ 431 43RD ST (SFD, CAT II, D)_x000D_
Construction of a detached Accessory Dwelling Unit in the rear yard of a single family residence. 308 sq. ft. approx. 11.5 ft. in height.</t>
  </si>
  <si>
    <t>013 109702501</t>
  </si>
  <si>
    <t>490 42ND ST</t>
  </si>
  <si>
    <t>DRX210473</t>
  </si>
  <si>
    <t>Conversion of existing storage space in a 9-unit multi-family building to a 536 sf Category 1 ADU.</t>
  </si>
  <si>
    <t>012 101501900</t>
  </si>
  <si>
    <t>767 41ST ST</t>
  </si>
  <si>
    <t>DRX210014</t>
  </si>
  <si>
    <t>JADU @ 767 41st St (SFD, JADU, A)_x000D_
_x000D_
JADU in the basement of the rear section of an SFD, the addition to the SFD was legally added in 2015 via DS150461._x000D_
_x000D_
The JADU has independent access via a path and stairway on the East/Side elevation._x000D_
there is no interior connection b/t primary unit and JADU.  The JADU has a stairway to additional understory storage.</t>
  </si>
  <si>
    <t>012 101305200</t>
  </si>
  <si>
    <t>535 42ND ST</t>
  </si>
  <si>
    <t>DRX210604</t>
  </si>
  <si>
    <t>Remodel two-story SFD and convert portion into 1,147 sq. ft. Category 1 ADU with small single-story addition to accommodate ingress/egress.</t>
  </si>
  <si>
    <t>012 101006400</t>
  </si>
  <si>
    <t>451 42ND ST</t>
  </si>
  <si>
    <t>DRX210625</t>
  </si>
  <si>
    <t>ADU @ 451 42ND (SFD, CAT I, D)_x000D_
Convert an existing detached garage in the rear yard of a single family residence to a Category I Accessory Dwelling Unit. No change in building envelope or exterior dimension, 235 sq. ft. studio unit. _x000D_
Demolish existing deck and construct new deck rear of main single family residence.</t>
  </si>
  <si>
    <t>012 099602500</t>
  </si>
  <si>
    <t>262 40TH STREET WY</t>
  </si>
  <si>
    <t>DRX210676</t>
  </si>
  <si>
    <t>ADU @ 262 40TH ST (SFD, CAT II, D)_x000D_
Construct a new detached Category II ADU in the rear yard of a single family residence. 993 sq. ft., 14.5 feet in height, 2 bedroom/2 bathrooms</t>
  </si>
  <si>
    <t>012 098905300</t>
  </si>
  <si>
    <t>69 ENTRADA AVE</t>
  </si>
  <si>
    <t>DRX210699</t>
  </si>
  <si>
    <t>ADU @ 69 ENTRADA (SFD, CAT II, D)_x000D_
Demolish existing detached garage in the rear yard of a single family residence. Construct Category II ADU in rear yard, 280 sq. ft.</t>
  </si>
  <si>
    <t>012 098802303</t>
  </si>
  <si>
    <t>112 MONTE CRESTA AVE</t>
  </si>
  <si>
    <t>DRX210687</t>
  </si>
  <si>
    <t>ADU @ 112 MONTE CRESTA (MFD, CAT I, A)_x000D_
Convert existing non-habitable basement storage to Category I ADU</t>
  </si>
  <si>
    <t>012 098604700</t>
  </si>
  <si>
    <t>3874 HOWE ST</t>
  </si>
  <si>
    <t>DRX210322</t>
  </si>
  <si>
    <t>DRX for 500 sf JADU at lower level at 3874 Howe St. Scope includes demo at 1st, 2nd, and 3rd floors and 46 new square feet at 2nd floor. New deck, stairs, doors and railing at 1st floor. Removal and relocation of posts and beam at JADU. 140 new square feet to be added to existing 360 sq. foot JADU at lower level to accommodate ingress/egress. No trees to be impacted and no creeks present. Meets all zoning standards for RM-3.</t>
  </si>
  <si>
    <t>012 098502400</t>
  </si>
  <si>
    <t>3826 CERRITO AVE</t>
  </si>
  <si>
    <t>DRX210547</t>
  </si>
  <si>
    <t>ADU @ 3826 CERRITO (SFD, CAT I, A)_x000D_
Convert/legalize 524 sq. ft. Category I ADU in a single family residence. Exterior change of one replacement window.</t>
  </si>
  <si>
    <t>012 098002000</t>
  </si>
  <si>
    <t>3776 MANILA AVE</t>
  </si>
  <si>
    <t>DRX210694</t>
  </si>
  <si>
    <t>ADU @ 3776 MANILA (SFD, CAT I, A)_x000D_
Conversion of lower level basement into studio Category I AD &amp; internal remodel of main residence.</t>
  </si>
  <si>
    <t>012 097701700</t>
  </si>
  <si>
    <t>410 38TH ST</t>
  </si>
  <si>
    <t>DRX210143</t>
  </si>
  <si>
    <t>ADU @ 410 38TH ST (MFD, CAT I, D)_x000D_
_x000D_
CONVERSION of lower level of EXISTING (non-conforming) accessory structure._x000D_
_x000D_
Accessory structure is in rear yard, composed of lower level garage and upper floor Dwelling Unit._x000D_
_x000D_
This work will create new 2-bed CAT I via digging down and conditioning the space to be habitable._x000D_
_x000D_
_x000D_
+ INTERIOR - minor -  rehab to upper unit._x000D_
+ change to fenestration._x000D_
_x000D_
_x000D_
Parcel Number: 012 097701700_x000D_
Address: 410 38TH ST_x000D_
Building Area Sq. Ft.:   2,931_x000D_
Lot Size Sq. Ft.:   4,810.00_x000D_
LandUse Discription: Four living units; e.g. fourplex or triplex w/SFR</t>
  </si>
  <si>
    <t>012 097301700</t>
  </si>
  <si>
    <t>432 38TH ST</t>
  </si>
  <si>
    <t>DRX210185</t>
  </si>
  <si>
    <t>ADU @  432 38TH ST (MFD, CAT I, A)_x000D_
_x000D_
Conversion of existing storage and laundry area within 4 unit MFD (RB0600629)_x000D_
ADU CAT I ingress via existing N/E side elevation AND existing S/E side elevation._x000D_
CAT one is studio/ ZERO bedrooms, has full kitchen and full bath.</t>
  </si>
  <si>
    <t>012 096502101</t>
  </si>
  <si>
    <t>3700 WEST ST</t>
  </si>
  <si>
    <t>PLN21031</t>
  </si>
  <si>
    <t>Regular Design Review for a new SFD.</t>
  </si>
  <si>
    <t>012 096101900</t>
  </si>
  <si>
    <t>851 40TH ST</t>
  </si>
  <si>
    <t>DRX210653</t>
  </si>
  <si>
    <t>ADU @ 851 40TH (SFD, CAT II, D)_x000D_
Construct detached Category II ADU in the rear yard of a single family residence, 810 sq. ft. 2 bedroom/ 1 bathroom, 4 feet rear/side setbacks, 17 feet, 10 inches</t>
  </si>
  <si>
    <t>012 095600800</t>
  </si>
  <si>
    <t>981 APGAR ST</t>
  </si>
  <si>
    <t>DRX210719</t>
  </si>
  <si>
    <t>ADU @ 981 APGAR (SFD, CAT I, A)_x000D_
Conversion of an existing basement in a single family residence to a Category I ADU, 2 bedroom/2 bathroom</t>
  </si>
  <si>
    <t>012 095204800</t>
  </si>
  <si>
    <t>1036 APGAR ST</t>
  </si>
  <si>
    <t>PLN21014</t>
  </si>
  <si>
    <t>To construct a new three-story 1,416-sf residential building (townhome) with attached one-car garage destroyed by a fire. _x000D_
_x000D_
See also similar apps submitted under DS210030,  DS210031, PLN21011, PLN21012, PLN21013._x000D_
_x000D_
_x000D_
This residential unit is part of an approved PUD under CD04070.</t>
  </si>
  <si>
    <t>012 095204700</t>
  </si>
  <si>
    <t>1032 APGAR ST</t>
  </si>
  <si>
    <t>PLN21012</t>
  </si>
  <si>
    <t>To construct a new three-story 1,416-sf residential building (townhome) with attached one-car garage destroyed by a fire on a single lot. _x000D_
_x000D_
_x000D_
See also similar apps submitted under DS210030,  DS210031, PLN21011, PLN21013, PLN21014._x000D_
_x000D_
_x000D_
_x000D_
This residential unit is part of an approved PUD under CD04070.</t>
  </si>
  <si>
    <t>012 095204600</t>
  </si>
  <si>
    <t>1028 APGAR ST</t>
  </si>
  <si>
    <t>PLN21011</t>
  </si>
  <si>
    <t>To construct a new three-story 1,448-sf residential building (townhome) with attached one-car garage destroyed by a fire. _x000D_
_x000D_
See also similar apps submitted under DS210030, DS210031, PLN21012, PLN21013, PLN21014._x000D_
_x000D_
_x000D_
This residential unit is part of an approved PUD under CD04070.</t>
  </si>
  <si>
    <t>012 095203800</t>
  </si>
  <si>
    <t>1034 APGAR ST</t>
  </si>
  <si>
    <t>PLN21013</t>
  </si>
  <si>
    <t>To construct a new three-story 1,416-sf residential building (townhome) with attached one-car garage destroyed by a fire. _x000D_
_x000D_
See also similar apps submitted under DS210030,  DS210031, PLN21011, PLN21012, PLN21014._x000D_
_x000D_
This residential unit is part of an approved PUD under CD04070.</t>
  </si>
  <si>
    <t>012 095200300</t>
  </si>
  <si>
    <t>978 APGAR ST</t>
  </si>
  <si>
    <t>DRX210520</t>
  </si>
  <si>
    <t>ADU @ 978 APGAR (SFD, CAT I, D)_x000D_
Conversion of an existing detached garage into a 384 sq. ft. ADU</t>
  </si>
  <si>
    <t>012 094701904</t>
  </si>
  <si>
    <t>728 36TH ST</t>
  </si>
  <si>
    <t>DRX210288</t>
  </si>
  <si>
    <t>ADU SA @  728 36TH ST (SFD, CAT II, D)_x000D_
_x000D_
STAND ALONE ADU APP._x000D_
_x000D_
New Construction of Detached 3-bed ADU in rear yard of 5-bed SFD._x000D_
meets min 4 ft setback and less than 16 ft above grade_x000D_
_x000D_
Parcel Number: 012 094701904_x000D_
Address: 728 36TH ST_x000D_
Building Area Sq. Ft.:   1,657_x000D_
Lot Size Sq. Ft.:   6,422.00_x000D_
LandUse Description: Single family residential homes used as such</t>
  </si>
  <si>
    <t>011 090001100</t>
  </si>
  <si>
    <t>680 TRESTLE GLEN RD</t>
  </si>
  <si>
    <t>DRX210599</t>
  </si>
  <si>
    <t>ADU @ 680 TRESTLE GLEN (SFD, CAT I, D)_x000D_
Convert an existing garage in the rear yard of a single family residence to a 605 sq. ft. Category I ADU, 1 bedroom, 1 bathroom.</t>
  </si>
  <si>
    <t>011 089400500</t>
  </si>
  <si>
    <t>831 PARAMOUNT RD</t>
  </si>
  <si>
    <t>DRX210600</t>
  </si>
  <si>
    <t>ADU @ 831 PARAMOUNT (SFD, CAT II, D)_x000D_
Demolish existing detached garage in rear yard of single family residence. Construct new 787 sq. ft. Category II detached ADU in rear yard, 2 bedroom, 1 bathroom,  12 feet, 4 inches in height._x000D_
_x000D_
Revised roofline and windows</t>
  </si>
  <si>
    <t>011 088204300</t>
  </si>
  <si>
    <t>1097 CLARENDON CRES</t>
  </si>
  <si>
    <t>DRX210448</t>
  </si>
  <si>
    <t>S A ADU @ 1097 CLARENDON (SFD, CAT I, D) _x000D_
CONVERSION OF EXISITING GARAGE TO 356 SQ. FT. ADU (1 BED/ 1 BATH) _x000D_
SURVEY TO BE SUBMITTED PRIOR TO PERMIT ISSUANCE</t>
  </si>
  <si>
    <t>011 088002200</t>
  </si>
  <si>
    <t>1025 ARDMORE AVE</t>
  </si>
  <si>
    <t>DRX210010</t>
  </si>
  <si>
    <t>ADU @ 1025 ARDMORE AVE (SFD, JADU, A)_x000D_
_x000D_
+ 500 sq ft deck LESS than 30 in above grade_x000D_
+ 255 sq ft JADU in lower level/basement_x000D_
+ addition of 92 sq ft second floor deck _x000D_
+ other compatible exterior rehab_x000D_
+ interior rehab_x000D_
_x000D_
_x000D_
. REMODEL 4 EXISTING BATHROOMS AND 1 EXISTING KITCHEN_x000D_
2. REPLACE REAR DECK at SECOND FLOOR - ADD 92 SF AT WRAP AROUND AND BUILD LOWER 500 SF DECK APPROX 36" TALL FROM GRADE_x000D_
3. CONVERT EXISTING BASEMENT BEDROOM TO JADU (255SF)_x000D_
4. REPLACE IN KIND ALL WINDOWS_x000D_
5. REMOVE AND REPLACE PLASTER ON FLOORS 2 AND 3 WITH GYPSUM BOARD,  " TYPE X, BASEMENT SHEATHING REMOVED AND REPLACE WITH  " TYPE X_x000D_
6. REPLACE ATTIC STAIR WITH NEW - TO REMAIN STORAGE_x000D_
7. UPGRADE ALL EXISTING REMAINING  M/E/P FROM KNOB AND TUBE TO NEW - NEW MEP THROUGHOUT BUILDING, NEW PLUMBING, NEW MECHANICAL_x000D_
8. REPLACE BOTTOM 4' OF STUCCO IN KIND THROUGHOUT BUILDING EXTERIOR_x000D_
9. REBUILD DETACHED GARAGE, 120 SF</t>
  </si>
  <si>
    <t>011 087504200</t>
  </si>
  <si>
    <t>685 SANTA RAY AVE</t>
  </si>
  <si>
    <t>PLN21006</t>
  </si>
  <si>
    <t>To construct rear upper deck with covered access stairway within the five foot right side-yard setback to existing multi-level 1,771-sf single-family residence. The project includes the conversion of the lower floor area to a 759-sf ADU-Category 1 and construction of a rear porch.</t>
  </si>
  <si>
    <t>DRX210346</t>
  </si>
  <si>
    <t>Conversion of Existing 2nd unit into ADU and build new deck. CAT 1 ADU that will be 759 square feet and consist of a new rear porch that will be 90 square feet. There will also be a new rear deck that will be around 200 square feet.</t>
  </si>
  <si>
    <t>011 086002100</t>
  </si>
  <si>
    <t>634 BOULEVARD WY</t>
  </si>
  <si>
    <t>DRX210428</t>
  </si>
  <si>
    <t>S A ADU @ 634 BOULEVARD (SFD, CAT II, D)_x000D_
DETACHED 320 SQ. FT. STUDIO ADU IN REARYARD</t>
  </si>
  <si>
    <t>011 085201500</t>
  </si>
  <si>
    <t>488 WELDON AVE</t>
  </si>
  <si>
    <t>DRX210560</t>
  </si>
  <si>
    <t>ADU @ 488 WELDON (MFD, CAT II, D)_x000D_
Construction of detached 1,195 sq. ft. Category II ADU in rear yard of Multi Family Dwelling.</t>
  </si>
  <si>
    <t>011 084902001</t>
  </si>
  <si>
    <t>574 ROSAL AVE</t>
  </si>
  <si>
    <t>DRX210692</t>
  </si>
  <si>
    <t>ADU @574 ROSAL AVE (MFD, CAT II, D)_x000D_
Construct a detached ADU in the rear yard of a Multi Family Dwelling - Attached to garage. 2 bedroom, 2 bathrooms, 1150sq. ft., 15'-6" FT in height.</t>
  </si>
  <si>
    <t>011 084900901</t>
  </si>
  <si>
    <t>589 KENMORE AVE</t>
  </si>
  <si>
    <t>DRX210698</t>
  </si>
  <si>
    <t>JADU @ 589 KENMORE (SFD, JADU, A)_x000D_
Conversion of attached garage and basement in a Single Family Residence to a 498 sq. ft. Junior Accessory Dwelling Unit. Verified Property Tax Bill mailing address.</t>
  </si>
  <si>
    <t>011 084201100</t>
  </si>
  <si>
    <t>827 WARFIELD AVE</t>
  </si>
  <si>
    <t>DRX210431</t>
  </si>
  <si>
    <t>ADU @ 827 WARFIELD (MFD, CAT I, A)_x000D_
CONVERSION OF BASEMENT TO 570 SQ. FT. ADU_x000D_
1 BED/BATH</t>
  </si>
  <si>
    <t>011 084200900</t>
  </si>
  <si>
    <t>841 WARFIELD AVE</t>
  </si>
  <si>
    <t>DRX210709</t>
  </si>
  <si>
    <t>ADU @ 841 WARFIELD (MFD, CATII, D)_x000D_
Construct a new detached Category II ADU in the rear yard of a multi family dwelling, 280 sq. ft., 9 ft. in height.</t>
  </si>
  <si>
    <t>011 083901100</t>
  </si>
  <si>
    <t>3519 LAKESHORE AVE</t>
  </si>
  <si>
    <t>DRX210142</t>
  </si>
  <si>
    <t>Design Review Exemption at 3519 Lakeshore for a conversion of an existing garage to a category 1 ADU of 330 square feet - no change to garage walls or configuration. Scope of work will also include a change of siding material of garage to stucco to match primary dwelling, but the portions of the garage that are difficult to access due to garage being on property line and neighboring structures (rear and portion of side) to be hardie board siding to match the existing condition). Lastly, a new rear deck of 6" and a low garden retaining wall are proposed.</t>
  </si>
  <si>
    <t>010 081600700</t>
  </si>
  <si>
    <t>619 MARIPOSA AVE</t>
  </si>
  <si>
    <t>DRX210548</t>
  </si>
  <si>
    <t>ADU @ 619 MARIPOSA (SFD, CAT II, D)_x000D_
Construct 372 sq. ft. Category II ADU above existing garage in front of an existing single family residence. Construct new stairs adjacent to garage for ingress/egress to 1 bedroom/ 1 bathroom ADU.</t>
  </si>
  <si>
    <t>010 079601700</t>
  </si>
  <si>
    <t>265 ADAMS ST</t>
  </si>
  <si>
    <t>DRX210503</t>
  </si>
  <si>
    <t>ADU @ 265 ADAMS (SFD, CAT I, A)_x000D_
Conversion of existing space in a Single Family residence into 687 sq ft studio ADU</t>
  </si>
  <si>
    <t>010 079003602</t>
  </si>
  <si>
    <t>414 VERNON ST</t>
  </si>
  <si>
    <t>DRX210609</t>
  </si>
  <si>
    <t>ADU @ 414 VERNON (MFD, CAT II, D)_x000D_
Conversion of existing detached garage in rear yard of multi family residence into a 485 sq. ft. Category II Accessory Dwelling Unit. No height or footprint change. _x000D_
Project includes new decks and landscaping improvements.</t>
  </si>
  <si>
    <t>010 078503200</t>
  </si>
  <si>
    <t>370 EUCLID AVE</t>
  </si>
  <si>
    <t>DRX210404</t>
  </si>
  <si>
    <t>CAT I Garage Conversion 490 sq. ft.1 Bedroom/ 1 Bathroom</t>
  </si>
  <si>
    <t>010 078400700</t>
  </si>
  <si>
    <t>371 EUCLID AVE</t>
  </si>
  <si>
    <t>PLN21137</t>
  </si>
  <si>
    <t>Regular Design review to allow for the legalization of a second dwelling unit within an existing Single Family Dwelling. _x000D_
The scope of work also includes the removal of an existing garage to create 4 required parking spaces and allow for open space.</t>
  </si>
  <si>
    <t>010 077403900</t>
  </si>
  <si>
    <t>290 JAYNE AVE</t>
  </si>
  <si>
    <t>DRX210620</t>
  </si>
  <si>
    <t>ADU @ 290 JAYNE (SFD, CAT I, A)_x000D_
Convert lower level basement into 1,003 sq. ft. Category I ADU_x000D_
Remove interior fire place in main residence &amp; minor interior remodel_x000D_
Exterior alterations to residence on historical parcel, which include: replace windows in kind, new windows and stucco at basement level, demolition of sloped faux wall, remove windows and door at lower level rear elevation &amp; add new windows and door, new wood framed deck.</t>
  </si>
  <si>
    <t>010 077001700</t>
  </si>
  <si>
    <t>277 Park View TER</t>
  </si>
  <si>
    <t>DRX210526</t>
  </si>
  <si>
    <t>370 sf conversion from existing basement/storage to category 1 ADU in conjunction with an existing 5-unit multi-family dwelling.</t>
  </si>
  <si>
    <t>009 074503500</t>
  </si>
  <si>
    <t>479 36th ST</t>
  </si>
  <si>
    <t>DRX210575</t>
  </si>
  <si>
    <t>285 sf Category 2 ADU attached to detached garage in conjunction with existing two-family dwelling.</t>
  </si>
  <si>
    <t>009 074003104</t>
  </si>
  <si>
    <t>911 35TH ST</t>
  </si>
  <si>
    <t>DRX210045</t>
  </si>
  <si>
    <t>Scope of work consist of the conversion of non-habitable basement space at 911 35th Street. Conversion will create a two-bedroom 1,000 square-foot category 1 accessory dwelling unit. All work is within the existing footprint and envelope. All new exterior treatments such as windows and doors will be period appropriate to the historic vocabulary of the structure.</t>
  </si>
  <si>
    <t>009 074001200</t>
  </si>
  <si>
    <t>976 34TH ST</t>
  </si>
  <si>
    <t>DRX210536</t>
  </si>
  <si>
    <t>ADU @ 976 34TH STREET (SFD, CAT II, D)_x000D_
Detached ADU in rear yard of single family residence. 3 bedrooms/2 bathrooms, 1000 sq. ft. approx. 14 feet in height</t>
  </si>
  <si>
    <t>009 073903200</t>
  </si>
  <si>
    <t>863 35TH ST</t>
  </si>
  <si>
    <t>PLN21159</t>
  </si>
  <si>
    <t>Regular Design Review and Minor Variance to allow for the legalization of a second unit in a SFD, and to allow for substandard on-site parking ( the drive way is less than 8-feet wide).</t>
  </si>
  <si>
    <t>009 072500100</t>
  </si>
  <si>
    <t>3331 M L KING JR WY</t>
  </si>
  <si>
    <t>DRX210530</t>
  </si>
  <si>
    <t>ADU @ 3329 MARTIN LUTHER KING (MFD, CAT II, D)_x000D_
New manufactured ADU in rear yard of Multi Family - Option A_x000D_
1 bedroom/1 bathroom 462 sq. ft. 14 feet in height</t>
  </si>
  <si>
    <t>009 072100300</t>
  </si>
  <si>
    <t>3215 MARKET ST</t>
  </si>
  <si>
    <t>DRX210440</t>
  </si>
  <si>
    <t>S A ADU @ 3215 MARKET (MFD, CAT II, D)_x000D_
New detached 1000 sq. ft. detached ADU in rear yard. 3 bed/2 bath, 13'-11" in height._x000D_
checklist of 6-21-12</t>
  </si>
  <si>
    <t>009 071902000</t>
  </si>
  <si>
    <t>3208 MARKET ST</t>
  </si>
  <si>
    <t>DRX210537</t>
  </si>
  <si>
    <t>ADU @ 3208 MARKET (SFD, CAT II, D)_x000D_
Construct detached ADU in rear yard, 637 sq. ft. 13'-2" height</t>
  </si>
  <si>
    <t>009 069601000</t>
  </si>
  <si>
    <t>696 29TH ST</t>
  </si>
  <si>
    <t>PLN16165-R01</t>
  </si>
  <si>
    <t>Revision to construct a two-story 1,615sf single-family home on "lot 1" of the mini-lot development created under PLN16165/PM10381. _x000D_
This lot was not built upon when the mini-lot development was created under PLN16165/PM10381.</t>
  </si>
  <si>
    <t>009 068101400</t>
  </si>
  <si>
    <t>0 26TH ST</t>
  </si>
  <si>
    <t>PLN20178</t>
  </si>
  <si>
    <t>To construct a second-story 1,129 square foot single family dwelling with an attached ground floor 782 square foot ADU-Cat II on a vacant lot. This includes two at least two variances for side yard setback reduction and proposed driveway within 10 feet of existing driveway.</t>
  </si>
  <si>
    <t>009 067902600</t>
  </si>
  <si>
    <t>670 SYCAMORE ST</t>
  </si>
  <si>
    <t>DRX210474</t>
  </si>
  <si>
    <t>ADU @ 670 SYCAMORE (SFD, CAT I, A)_x000D_
Excavate and convert lower level to 870 sq. ft. 2 bed/ 2 bath ADU_x000D_
Restore fire damage on main residence C2+ PDHP historic rated property historic details to be maintained/restored</t>
  </si>
  <si>
    <t>007 059400504</t>
  </si>
  <si>
    <t>3261 HOLLIS ST</t>
  </si>
  <si>
    <t>DRX210675</t>
  </si>
  <si>
    <t>ADU @ 3261 HOLLIS (MFD, CAT I, A)_x000D_
Convert existing attached garage of an existing duplex to a studio 487 sq. ft. Category I ADU.</t>
  </si>
  <si>
    <t>007 055501200</t>
  </si>
  <si>
    <t>1677 16TH ST</t>
  </si>
  <si>
    <t>DRX210710</t>
  </si>
  <si>
    <t>ADU @ 1677 16TH ST (SFD, CAT II, A)_x000D_
Conversion of an existing attached garage and attached addition to an ADU - setbacks for narrow 26' lot.</t>
  </si>
  <si>
    <t>006 003503200</t>
  </si>
  <si>
    <t>875 WOOD ST</t>
  </si>
  <si>
    <t>DRX210468</t>
  </si>
  <si>
    <t>ADU @ 875 WOOD (SFD, CAT 1, A)_x000D_
Convert lower level to 1011 sq. ft. ADU,  2 bedroom/1 bathroom_x000D_
Interior remodel on main unit, new 60 sq. ft. rear deck</t>
  </si>
  <si>
    <t>006 003104100</t>
  </si>
  <si>
    <t>1000 PINE ST</t>
  </si>
  <si>
    <t>PLN21052</t>
  </si>
  <si>
    <t>Regular Design Review for a new SFD on an existing vacant corner lot.</t>
  </si>
  <si>
    <t>006 002701100</t>
  </si>
  <si>
    <t>1718 13TH ST</t>
  </si>
  <si>
    <t>DRX210439</t>
  </si>
  <si>
    <t>S A ADU @ 1718 13TH (MFD, CAT II, D)_x000D_
New detached ADU in rear yard of Multi-Family. 2 bedroom, 1 bath, 13'-10" in height, 698 Sq. Ft.</t>
  </si>
  <si>
    <t>006 002301900</t>
  </si>
  <si>
    <t>907 WILLOW ST</t>
  </si>
  <si>
    <t>PLN21080</t>
  </si>
  <si>
    <t>Regular Desagn Review for a new SFD and J-ADU.</t>
  </si>
  <si>
    <t>006 002102400</t>
  </si>
  <si>
    <t>1738 CHASE ST</t>
  </si>
  <si>
    <t>DRX210500</t>
  </si>
  <si>
    <t>S A ADU @ 1738 CHASE (SFD, CAT II, D)_x000D_
New detached 1,174 sq. ft. ADU in rear yard of single family residence. _x000D_
2 Bedroom/ 1 bathroom, 14 feet 3 inches in height</t>
  </si>
  <si>
    <t>006 001103200</t>
  </si>
  <si>
    <t>1229 CAMPBELL ST</t>
  </si>
  <si>
    <t>DRX210549</t>
  </si>
  <si>
    <t>ADU @ 1229 CAMPBELL (SFD, CAT I, A)_x000D_
Convert garage of a single family residence to a 310 sq. ft. Category I ADU</t>
  </si>
  <si>
    <t>006 000904300</t>
  </si>
  <si>
    <t>1626 12TH ST</t>
  </si>
  <si>
    <t>DRX210670</t>
  </si>
  <si>
    <t>ADU @ 1626 12TH ST (SFD, CAT I, A)_x000D_
Convert lower level into Category I ADU 872 sq. ft., 2 bedroom/ 1 bathroom_x000D_
Rebuild steps and deck on the rear and front in kind. _x000D_
Maintain any historical elements</t>
  </si>
  <si>
    <t>005 046603100</t>
  </si>
  <si>
    <t>3026 LINDEN ST</t>
  </si>
  <si>
    <t>DRX210113</t>
  </si>
  <si>
    <t>ADU @ 3026 LINDEN ST  (SFD, CAT I, A)_x000D_
_x000D_
rehab/legalization of unpermitted lower level unit - as CAT I ADU._x000D_
+  interior rehab of two-bedroom, primary/upper unit with kitchen, bathroom remodel_x000D_
+ in-kind exterior rehab--- ALL HISTORIC TRIM to be retained/repaired/maintained</t>
  </si>
  <si>
    <t>005 045601800</t>
  </si>
  <si>
    <t>2817 CHESTNUT ST</t>
  </si>
  <si>
    <t>DRX210596</t>
  </si>
  <si>
    <t>ADU @ 2817 CHESNUT (SFD, CAT I, A)_x000D_
Conversion of lower level in a Single Family Residence to a 748 sq. ft. Category I ADU._x000D_
Demolition of existing office with exterior decks and stairs, and new deck at main level</t>
  </si>
  <si>
    <t>005 043402300</t>
  </si>
  <si>
    <t>1030 24TH ST</t>
  </si>
  <si>
    <t>PLN21099</t>
  </si>
  <si>
    <t>Regular Design Review for a new SFD and  detached (rear) ADU proposed on an existing vacant lot..</t>
  </si>
  <si>
    <t>005 038102600</t>
  </si>
  <si>
    <t>1516 LINDEN ST</t>
  </si>
  <si>
    <t>DRX210584</t>
  </si>
  <si>
    <t>ADU @ 1516-1518 LINDEN (MFD, CAT I, A)_x000D_
Conversion of basement of Multi Family Dwelling to 999 sq. ft. 3 bedroom, 1 bathroom Category I ADU.</t>
  </si>
  <si>
    <t>004 009301200</t>
  </si>
  <si>
    <t>1530 8TH ST</t>
  </si>
  <si>
    <t>DRX210591</t>
  </si>
  <si>
    <t>ADU @ 1530 8TH ST (SFD, CAT II, D)_x000D_
Construct detached Category II ADU in the rear yard of a single family residence. 500 sq. ft., 1 bedroom/ 1 bathroom, 12 feet in height.</t>
  </si>
  <si>
    <t>004 009101200</t>
  </si>
  <si>
    <t>0 9TH ST</t>
  </si>
  <si>
    <t>PLN20175</t>
  </si>
  <si>
    <t>To construct a two-story 2,363 square foot single family residence with attached two-car garage on a vacant lot - adjacent to 1510 9th St at the Corner of Chester Street and 9th Street. Related to T2000108</t>
  </si>
  <si>
    <t>004 009100500</t>
  </si>
  <si>
    <t>1005 CHESTER ST</t>
  </si>
  <si>
    <t>DS210074</t>
  </si>
  <si>
    <t>DS-1 + ADU @ 1005 CHESTER ST (MFD, CAT I, A)_x000D_
_x000D_
Addition of new 410 sq ft of floor area on third floor attic - for two new bedrooms to existing 3 bedroom unit (demo of one existing bedroom - new unit will be 4 bedrooms).  MFD is two units. new windows &amp; skylights - no windows on street front._x000D_
_x000D_
New CAT I ADU in existing attached garage_x000D_
_x000D_
+ changes to fenestration_x000D_
_x000D_
_x000D_
Parcel Number: 004 009100500_x000D_
Address: 1005 CHESTER ST_x000D_
Building Area Sq. Ft.:   2,912_x000D_
Lot Size Sq. Ft.:   5,234.00</t>
  </si>
  <si>
    <t>004 008700700</t>
  </si>
  <si>
    <t>1311 CENTER ST</t>
  </si>
  <si>
    <t>DRX210614</t>
  </si>
  <si>
    <t>ADU @ 1311 CENTER ST (SFD, CAT I, A)_x000D_
Dig down and convert basement of SFH into one 965 sf ADU - 2 beds &amp; 1 bath</t>
  </si>
  <si>
    <t>004 003500900</t>
  </si>
  <si>
    <t>1303 ADELINE ST</t>
  </si>
  <si>
    <t>DRX210449</t>
  </si>
  <si>
    <t>S A ADU @ 1301 ADELINE (MFD, CAT II, D)_x000D_
New detached 797 sq. ft. ADU in rear yard of multi-family dwelling._x000D_
3 bedroom/ 2 bathrooms, 11.5 feet in height</t>
  </si>
  <si>
    <t>004 000702900</t>
  </si>
  <si>
    <t>853 MYRTLE ST</t>
  </si>
  <si>
    <t>DRX210001</t>
  </si>
  <si>
    <t>ADU @ 853 MYRTLE ST (SFD, CAT I, A)_x000D_
_x000D_
CONVERSION of existing garage into CAT I ADU,_x000D_
ADU entry via rear yard._x000D_
garage door to change into compatible windows_x000D_
_x000D_
other minor compatible exterior changes_x000D_
_x000D_
_x000D_
Parcel Number: 004 000702900_x000D_
Address: 853 MYRTLE ST_x000D_
Building Area Sq. Ft.:   1,520_x000D_
Lot Size Sq. Ft.:   2,655.00_x000D_
LandUse Discription: Single family residential home, R&amp;T 402.1</t>
  </si>
  <si>
    <t>003 004701400</t>
  </si>
  <si>
    <t>792 19TH ST</t>
  </si>
  <si>
    <t>DRX210116</t>
  </si>
  <si>
    <t>Convert existing garage into 956 sf category 1 ADU, 1 existing driveway parking space remains</t>
  </si>
  <si>
    <t>003 001302500</t>
  </si>
  <si>
    <t>837 MEAD AVE</t>
  </si>
  <si>
    <t>DRX210615</t>
  </si>
  <si>
    <t>ADU @ 835-837 MEAD AVE (MFD, CAT II, D)_x000D_
Convert existing detached garage in the rear yard of a Multi Family dwelling to a 712 sq. ft., 2 bedroom/1 bathroom Category II ADU.</t>
  </si>
  <si>
    <t>001 018102200</t>
  </si>
  <si>
    <t>614 ALICE ST</t>
  </si>
  <si>
    <t>DRX210046</t>
  </si>
  <si>
    <t>ADU @ 614 ALICE ST (SFD, CAT I, A)_x000D_
_x000D_
Rehab and conversion of existing non-econmic 2nd unit to legal ADU._x000D_
_x000D_
Total ADUs on Site: 1 (CAT I)_x000D_
Floor area less than 50% of total floor area of Original SFD_x000D_
_x000D_
No changes to exterior_x000D_
no expation of footprint_x000D_
_x000D_
_x000D_
Parcel Number: 001 018102200_x000D_
Address: 614 ALICE ST_x000D_
Building Area Sq. Ft.:   1,971_x000D_
Lot Size Sq. Ft.:   5,000.00</t>
  </si>
  <si>
    <t>001 017902400</t>
  </si>
  <si>
    <t>704 ALICE ST</t>
  </si>
  <si>
    <t>PLN21039</t>
  </si>
  <si>
    <t>Regular Design Review to allow for the lifting of an existing SFD to allow for a new dwelling unit on the ground floor (resulting in a duplex). PDHP Historic rated C1+ 1886-87 CBD. Historic Findings required.</t>
  </si>
  <si>
    <t>001 012101900</t>
  </si>
  <si>
    <t>666 4TH ST</t>
  </si>
  <si>
    <t>DRX210723</t>
  </si>
  <si>
    <t>ADU @ 666 4TH ST (SFD, CAT I, A)_x000D_
Conversion of lower level storage area to Category I Accessory Dwelling Unit. New rear deck to main residence, remodel existing balcony (less than 10% increase in footprint). Any historical details must remain for Dc3 PDHP property.</t>
  </si>
  <si>
    <t>(Jan. 1 - Dec. 31)</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</si>
  <si>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</si>
  <si>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</si>
  <si>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</si>
  <si>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</si>
  <si>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</si>
  <si>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</si>
  <si>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</si>
  <si>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</si>
  <si>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</si>
  <si>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</si>
  <si>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</si>
  <si>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</si>
  <si>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</si>
  <si>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</si>
  <si>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</si>
  <si>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</si>
  <si>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</si>
  <si>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</si>
  <si>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</si>
  <si>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</si>
  <si>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</si>
  <si>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</si>
  <si>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</si>
  <si>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</si>
  <si>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</si>
  <si>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</si>
  <si>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</si>
  <si>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</si>
  <si>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</si>
  <si>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</si>
  <si>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</si>
  <si>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</si>
  <si>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</si>
  <si>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</si>
  <si>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</si>
  <si>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</si>
  <si>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</si>
  <si>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</si>
  <si>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</si>
  <si>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</si>
  <si>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</si>
  <si>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</si>
  <si>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</si>
  <si>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</si>
  <si>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</si>
  <si>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</si>
  <si>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</si>
  <si>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</si>
  <si>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</si>
  <si>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</si>
  <si>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</si>
  <si>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</si>
  <si>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</si>
  <si>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</si>
  <si>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</si>
  <si>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</si>
  <si>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</si>
  <si>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</si>
  <si>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</si>
  <si>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</si>
  <si>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</si>
  <si>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</si>
  <si>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</si>
  <si>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</si>
  <si>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</si>
  <si>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</si>
  <si>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</si>
  <si>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</si>
  <si>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</si>
  <si>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r>
      <t>How many of the units were Extremely Low Income?</t>
    </r>
    <r>
      <rPr>
        <b/>
        <vertAlign val="superscript"/>
        <sz val="10"/>
        <color theme="1"/>
        <rFont val="Arial"/>
        <family val="2"/>
      </rPr>
      <t>+</t>
    </r>
  </si>
  <si>
    <r>
      <t xml:space="preserve">Was Project    </t>
    </r>
    <r>
      <rPr>
        <b/>
        <u/>
        <sz val="10"/>
        <color theme="1"/>
        <rFont val="Arial"/>
        <family val="2"/>
      </rPr>
      <t>APPROVED</t>
    </r>
    <r>
      <rPr>
        <b/>
        <sz val="10"/>
        <color theme="1"/>
        <rFont val="Arial"/>
        <family val="2"/>
      </rPr>
      <t xml:space="preserve"> using GC 65913.4(b)?  
(SB 35 Streamlining)            Y/N</t>
    </r>
  </si>
  <si>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</si>
  <si>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</si>
  <si>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</si>
  <si>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</si>
  <si>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</si>
  <si>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</si>
  <si>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</si>
  <si>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</si>
  <si>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</si>
  <si>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</si>
  <si>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</si>
  <si>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</si>
  <si>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009 072200700</t>
  </si>
  <si>
    <t>3268 SAN PABLO AVE</t>
  </si>
  <si>
    <t>Monarch Homes (aka 3268 San Pablo)</t>
  </si>
  <si>
    <t>B1803759</t>
  </si>
  <si>
    <t>N</t>
  </si>
  <si>
    <t>Y</t>
  </si>
  <si>
    <t>AHP, AHSC, CDLAC, HOME, IIG, LIHTC, PBS8, Other</t>
  </si>
  <si>
    <t>DB, Other</t>
  </si>
  <si>
    <t xml:space="preserve">To construct 5 story mixed-use building consisting of 51 senior housing units (all of which are to be affordable). Per PLN17026. Deed restriction type: DB for affordable housing density bonus and Other for regulatory agreement. </t>
  </si>
  <si>
    <t>012 096500100</t>
  </si>
  <si>
    <t>3737 M L KING JR WY</t>
  </si>
  <si>
    <t xml:space="preserve">Aurora Apartments </t>
  </si>
  <si>
    <t>B1900469</t>
  </si>
  <si>
    <t>AHP, CDLAC, HOME, LIHTC, MHP, PBS8, Other</t>
  </si>
  <si>
    <t xml:space="preserve">5 story mixed-use building with 44 residential units (100% affordable) and 2 retail space (1,273 sf &amp; 1,363 sf).17 ground floor parking spaces. Per PLN16130-R01.   Main address was changed to 3737 M L KING JR WAY prior to CO issuance. Deed restriction type: DB for affordable housing density bonus and Other for regulatory agreement. </t>
  </si>
  <si>
    <t>018 046500218</t>
  </si>
  <si>
    <t>285 8TH AVE</t>
  </si>
  <si>
    <t>Brooklyn Basin 2 (Vista Estero)</t>
  </si>
  <si>
    <t>B1802635</t>
  </si>
  <si>
    <t>AHP, CDLAC, LIHTC, PBS8, Other</t>
  </si>
  <si>
    <t>Other</t>
  </si>
  <si>
    <t xml:space="preserve">New 6 story 110 unit Senior Housing project at Brooklyn Basin parcel F approved under PUD06010-PUDF06. Deed restriction type: Other for regulatory agreement. </t>
  </si>
  <si>
    <t>009 069902301</t>
  </si>
  <si>
    <t>445 30TH ST</t>
  </si>
  <si>
    <t>NOVA Apartments (aka Oak Hill)</t>
  </si>
  <si>
    <t>B1903353</t>
  </si>
  <si>
    <t xml:space="preserve">To construct a new six-story 57 affordable residential unit building. No commercial space on ground floor. Per PLN17425. Deed restriction type: DB for affordable housing density bonus and Other for regulatory agreement. </t>
  </si>
  <si>
    <t>018 046500220</t>
  </si>
  <si>
    <t>255 8TH AVE</t>
  </si>
  <si>
    <t>Brooklyn Basin 1 (Paseo Estero)</t>
  </si>
  <si>
    <t>B1802633</t>
  </si>
  <si>
    <t>AHP, LIHTC, PBS8, Other</t>
  </si>
  <si>
    <t xml:space="preserve">Other </t>
  </si>
  <si>
    <t xml:space="preserve">New 6 story 101 unit Family Housing project at Brooklyn Basin parcel F approved under PUD06010-PUDF06. Deed restriction type: Other for regulatory agreement. </t>
  </si>
  <si>
    <t>033 219701900</t>
  </si>
  <si>
    <t>3511 E 12TH ST</t>
  </si>
  <si>
    <t>Fruitvale Transit Village II-B</t>
  </si>
  <si>
    <t>B2001212</t>
  </si>
  <si>
    <t>AHSC, CDLAC, LIHTC, TOD, RDA, PBS8, Other</t>
  </si>
  <si>
    <t xml:space="preserve">Construct 4 story, mixed use building with 181 affordable housing units and 12,000 sqft ground floor commercial space on 35th Ave.  Phase II-B of the Fruitvale Transit Village. PUD08186-PUDF02. Deed restriction type: DB for affordable housing density bonus and Other for regulatory agreement. </t>
  </si>
  <si>
    <t>020 010600704</t>
  </si>
  <si>
    <t>1233 23RD AVE</t>
  </si>
  <si>
    <t>Camino 23</t>
  </si>
  <si>
    <t>B1704384</t>
  </si>
  <si>
    <t>AHSC, IIG, HOPWA, PBS8, Other</t>
  </si>
  <si>
    <t>DB</t>
  </si>
  <si>
    <t>5 story residential use building consisting of 37 residential affordable units. Per PLN17061. (involving a 35% density bonus and requesting incentives/concessions for height, maximum number of stories, useable open space, rear setback, number of parking spaces and to allow compact parking); Other Assistance Program: City of Oakland Measure KK Bond funds, City funds (other), County Bond Measure A1 funds.</t>
  </si>
  <si>
    <t>CDBG, Other</t>
  </si>
  <si>
    <t>To construct a one-story 2,127 square foot single family residence on a vacant lot. Affordable housing project. . This affordable housing project consists of 24 new construction single family homes in various sites throughout Oakland. The homes are 3- and 4-bedrooms with 2 baths, off-street parking, and are priced Below Market Rate (BMR) for affordability to “moderate income” households up to 120% Area Median Income (AMI). Other: local funds approved by Council; Deed Restriction Type – declaration of resale restrictions</t>
  </si>
  <si>
    <t>005 043501300</t>
  </si>
  <si>
    <t>1076 24TH ST</t>
  </si>
  <si>
    <t>RB1803439</t>
  </si>
  <si>
    <t>Construct new 1,492 square-foot 2-story 4 bedroom 2.5 bathroom single-family home on vacant lot. - deed restricted affordable unit. Other: local funds approved by Council; Deed Restriction Type – declaration of resale restrictions</t>
  </si>
  <si>
    <t>005 046500300</t>
  </si>
  <si>
    <t>1071 32ND ST</t>
  </si>
  <si>
    <t>RB1803423</t>
  </si>
  <si>
    <t>Construct new 2 story 1,492 sq.ft. SFD wiith 4 bedrooms and 2.5 bathroom on vacant lot. PLN17274 - Deed restricted affordable unit. This affordable housing project consists of 24 new construction single family homes in various sites throughout Oakland. The homes arepriced Below Market Rate (BMR) for affordability to “moderate income” household. Other: local funds approved by Council; Deed Restriction Type – declaration of resale restrictions.</t>
  </si>
  <si>
    <t>045 525401900</t>
  </si>
  <si>
    <t>10628 PEARMAIN ST</t>
  </si>
  <si>
    <t>RB1705320</t>
  </si>
  <si>
    <t xml:space="preserve">new 1,140 square-foot single family dwelling / home (deed restricted as an affordable dwelling unit).PLN17223. This affordable housing project consists of 24 new construction single family homes in various sites throughout Oakland. The homes are 3- and 4-bedrooms with 2 baths, off-street parking, and are priced Below Market Rate (BMR) for affordability to “moderate income” households up to 120% Area Median Income (AMI). Other: local funds approved by Council; Deed Restriction Type – declaration of resale restrictions. </t>
  </si>
  <si>
    <t>014 124600200</t>
  </si>
  <si>
    <t>5276 Broadway</t>
  </si>
  <si>
    <t>Clifton Hall (Homekey Project)</t>
  </si>
  <si>
    <t>B2100759</t>
  </si>
  <si>
    <t xml:space="preserve">HHAP, HKEY, Other </t>
  </si>
  <si>
    <t>63-unit, 4-story vacant college dormitory. Incliudes 41 permanent housing units for seniors experiencing homelessness and 20 units as interim emergency shelter housing. Deed restriction type: declaration of restrictive covenants. For purposes of these Covenants, "Interim Housing" means any facility that is primarily intended to provide temporary shelter or lodging for individual or families who are Homeless or At Risk of Homelessness, and which does require occupants to sign leases or occupancy agreements.</t>
  </si>
  <si>
    <t>044 496700100</t>
  </si>
  <si>
    <t>9409 INTERNATIONAL BLVD</t>
  </si>
  <si>
    <t>Cherry Hill (aka 95th &amp; International)</t>
  </si>
  <si>
    <t>B2003696</t>
  </si>
  <si>
    <t>HOME, PBS8, RDA, Other</t>
  </si>
  <si>
    <t>Demolished</t>
  </si>
  <si>
    <t xml:space="preserve">Construction of an 4 story residential building consisting of 55 residential units (all of which are to be affordable units) with approximately 2700sf commercial ground floor space and a total of 29 assigned parking spaces. This project will be merging a total of 8 together. PLN18399. Deed restriction type: DB for affordable housing density bonus and Other for regulatory agreement. </t>
  </si>
  <si>
    <t>012 094502801</t>
  </si>
  <si>
    <t>3720 TELEGRAPH AVE</t>
  </si>
  <si>
    <t>Inn @ Temescal (Homekey Project)</t>
  </si>
  <si>
    <t>B2003777</t>
  </si>
  <si>
    <t>HKEY, Other</t>
  </si>
  <si>
    <t xml:space="preserve">Restricted pursuant to Project Homekey Regulatory Agreement. This project is a State funded Homekey acquisition of an existing hotel; conversion into 22 unit permanent Affordable Housing apartment complex. Ground floor community kitchen and dining area, accessible restroom and office. 17 parking spaces. Per ZW2001161. Deed Restriction Type: Other for Regulatory Agreement. </t>
  </si>
  <si>
    <t>032 210800400</t>
  </si>
  <si>
    <t>3525 LYON AVE</t>
  </si>
  <si>
    <t xml:space="preserve">Mark Twain Homes </t>
  </si>
  <si>
    <t>PLN20138</t>
  </si>
  <si>
    <t xml:space="preserve">LIHTC, MHP, Other </t>
  </si>
  <si>
    <t xml:space="preserve">Design review for the renovation of Mark Twain Senior Community utilizing a Density Bonus under AB 1763, to allow for 109 total affordable housing units on the property. The resulting 109 units includes 108 units for affordable very low income residents and 1 unit for moderate income households (81-120% AMI). The project includes the demolition and rebuild of one building in the same building footprint to include an addition story. The project is requesting four concessions, which are permitted under the state density bonus law, which include a reduction in setbacks, allowable lot coverage, and open space. The project will include the addition of 38 units as part of the renovation. Deed restriction type: a 55 year regulatory agreement is pending; to be recorded. </t>
  </si>
  <si>
    <t>008 067000100</t>
  </si>
  <si>
    <t>2359 Harrison ST</t>
  </si>
  <si>
    <t xml:space="preserve">24th &amp; Waverly </t>
  </si>
  <si>
    <t>PLN20082</t>
  </si>
  <si>
    <t xml:space="preserve">Proposal for a new 16 story mixed use development at the Broadway Valdez Specific Plan retail priority site 5B that would include 330 dwelling units over ground floor retail and a new public plaza. The proposal includes a transfer of density generated by the development under construction at 277 27th Street as well as an affordable housing density bonus by including 5% of the proposed dwelling units as being available as very low income units. Deed restriction type: DB for affordable housing density bonus and Other for regulatory agreement. </t>
  </si>
  <si>
    <t>Revision to previously approved application to construct a mixed-use building containing 182 dwelling units (16 designated as low income) over ground floor/basement commercial. The revised plan reduces the building height by one-story, increases the setback from the rear property line and increases the dwelling unit count to 222 units, 35 of which would be designated as low income. The proposal continues to request a concession to the required open space as allowed under the Affordable Housing Density Bonus laws. Other: CONDITIONS OF APPROVAL: Affordable Residential Rental Units - Agreement and Monitoring Pursuant to Section 17.107 of the Oakland Planning Code and the State Density Bonus Law California Government Code Section 65915 et seq. (“State Density Bonus Law”).</t>
  </si>
  <si>
    <t>030 198212100</t>
  </si>
  <si>
    <t>4311 MACARTHUR BLVD</t>
  </si>
  <si>
    <t xml:space="preserve">MacArthur Studios </t>
  </si>
  <si>
    <t>PLN19316</t>
  </si>
  <si>
    <t>Development Standards Modification</t>
  </si>
  <si>
    <t>Design Review to construct a mixed use project. The project involves 2470 sf ground floor commercial space and 193 residential units above and merge three lots into one lot for a total of 40,859 sf parcel. The building height is 78' in height where 45' building height is allowed. There are 8 parking spaces provided and 1500 sf ground floor open space are provided. This project is 100% affordable and applying under SB-35 State Affordable Housing Regulation to waive the building height, density, parking, and open space standard requirement. Other: CONDITIONS OF APPROVAL: Affordable Residential Rental Units - Agreement and Monitoring Pursuant to Section 17.107 of the Oakland Planning Code and the State Density Bonus Law California Government Code Section 65915 et seq. (“State Density Bonus Law”).</t>
  </si>
  <si>
    <t>To demolish a 10,013-sf commercial building and construct a five-story 117 residential unit condominium building with Density Bonus (82 market-rate, and 35 affordable) on a corner lot. TPM11176. Other: CONDITIONS OF APPROVAL: Affordable Residential Rental Units - Agreement and Monitoring Pursuant to Section 17.107 of the Oakland Planning Code and the State Density Bonus Law California Government Code Section 65915 et seq. (“State Density Bonus Law”).</t>
  </si>
  <si>
    <t>025 071201400</t>
  </si>
  <si>
    <t>2700 INTERNATIONAL BLVD</t>
  </si>
  <si>
    <t>PLN20152</t>
  </si>
  <si>
    <t>To demolish buildings, merge lots into one new lot and construct a six-story building with 74 affordable residential units (and one management unit) over ground-floor commercial space and parking garage. Multiple APNs. Portion of the corner lot on 27th Ave is in the RM-2, and two of the rear lots along Mitchell St are also in the RM-2 Zone.  Tree Permit: T2000092. Other: CONDITIONS OF APPROVAL: Affordable Residential Rental Units - Agreement and Monitoring Pursuant to Section 17.107 of the Oakland Planning Code and the State Density Bonus Law California Government Code Section 65915 et seq. (“State Density Bonus Law”).</t>
  </si>
  <si>
    <t>The proposal is to demolish an existing one-story, 6,000 square-foot commercial building and construct a fivestory, 57-unit residential building on a 7,500 square-foot lot. Each floor of the building will include residential units. The project will include a 44% density bonus under Density Bonus Law by providing 41 market-rate and 16 moderate-income affordable units. Other: CONDITIONS OF APPROVAL: Affordable Residential Rental Units - Agreement and Monitoring Pursuant to Section 17.107 of the Oakland Planning Code and the State Density Bonus Law California Government Code Section 65915 et seq. (“State Density Bonus Law”).</t>
  </si>
  <si>
    <t>009 068403001</t>
  </si>
  <si>
    <t>451 28TH ST</t>
  </si>
  <si>
    <t>PLN20150</t>
  </si>
  <si>
    <t>009 068800600</t>
  </si>
  <si>
    <t>424 28TH ST</t>
  </si>
  <si>
    <t>PLN20066</t>
  </si>
  <si>
    <t>Demolition of a one-story commercial building and construction of a four-story (48’-6” tall) mixed-use building on a 9,985 sq. ft. lot. The project will include a 1,187 sq. ft. of commercial space at ground floor and 28 parking spaces with 27 residential units above. The project will include a 23% density bonus under Density Bonus Law by providing 24 market-rate and 3 low-income affordable units. The Project qualifies for a concession/waiver for a building height of 48’-6”’ where 45’ is the maximum. Other: CONDITIONS OF APPROVAL: Affordable Residential Rental Units - Agreement and Monitoring Pursuant to Section 17.107 of the Oakland Planning Code and the State Density Bonus Law California Government Code Section 65915 et seq. (“State Density Bonus Law”).</t>
  </si>
  <si>
    <t>003 002100700</t>
  </si>
  <si>
    <t>2323 SAN PABLO AVE</t>
  </si>
  <si>
    <t>PLN19233</t>
  </si>
  <si>
    <t>Regular Design Review for the construction of a five-story mixed use building with ground floor commercial  space, parking and residential lobby and 16 residential units above. Project requests a 25% density bonus for one extreme low-income unit and request two concessions (1. Number of stories  2: To allow additional height 45 max 58 is proposed). Includes a Tentative Parcel Map to create 16 condominiums and a two parcel lot merger. Other for DB. Other: CONDITIONS OF APPROVAL: Affordable Residential Rental Units - Agreement and Monitoring Pursuant to Section 17.107 of the Oakland Planning Code and the State Density Bonus Law California Government Code Section 65915 et seq. (“State Density Bonus Law”).</t>
  </si>
  <si>
    <t>010 078500200</t>
  </si>
  <si>
    <t>430 ADAMS ST</t>
  </si>
  <si>
    <t>PLN19260</t>
  </si>
  <si>
    <t>Design Review to demolish an existing single family dwelling and construct 10 rental residential units located on 6,163 sq/ft parcel, by providing 10 parking spaces on site. The project apply 35% state density bonus by providing one affordable unit Project is requesting for two Waivers. Other: CONDITIONS OF APPROVAL: Affordable Residential Rental Units - Agreement and Monitoring Pursuant to Section 17.107 of the Oakland Planning Code and the State Density Bonus Law California Government Code Section 65915 et seq. (“State Density Bonus Law”).</t>
  </si>
  <si>
    <t>Villa Oakland</t>
  </si>
  <si>
    <t>This revision will utilize a density bonus to increase the unit count to 105 units, with 53 units reserved for very low income (up to 50% AMI) and 52 units for low income (50-80% AMI). The project was previously approved for 34 very lowincome units and 61 low-income units. The housing will partially be supportive housing for transitional aged youth soon to be or recently emancipated from the Alameda County Foster Care System. Other: CONDITIONS OF APPROVAL: Affordable Residential Rental Units - Agreement and Monitoring Pursuant to Section 17.107 of the Oakland Planning Code and the State Density Bonus Law California Government Code Section 65915 et seq. (“State Density Bonus Law”).</t>
  </si>
  <si>
    <t>To construct an 11,772 square feet five-story building with 10 residential dwelling units. Other: CONDITIONS OF APPROVAL: Affordable Residential Rental Units - Pursuant to Section 17.107 of the Oakland Planning Code and the State Density Bonus Law California Government Code Section 65915 et seq. (“State Density Bonus Law”), the proposed project shall provide a minimum of five target dwelling units available at very low-income (as [11% of the units) for receiving a density bonus, concession and/or waiver of development standards.</t>
  </si>
  <si>
    <t xml:space="preserve"> The convert an existing mixed-use building into two joint living and working quarters (commercial units) and seven residential units. The project will include eight market-rate and one affordable low-income units and restore an existing historic building with no building envelope expansion. Pursuant to State Density Bonus Law”, the proposed project shall provide  a minimum of 1 dwelling unit available to Low Income households for receiving a density bonus, concession and/or waiver of development standards. Other: CONDITIONS OF APPROVAL: Affordable Residential Rental Units - Agreement and Monitoring Pursuant to Section 17.107 of the Oakland Planning Code and the State Density Bonus Law California Government Code Section 65915 et seq. (“State Density Bonus Law”).</t>
  </si>
  <si>
    <t>023 041800401</t>
  </si>
  <si>
    <t>31 EXCELSIOR CT</t>
  </si>
  <si>
    <t>PLN19242</t>
  </si>
  <si>
    <t>Regular Design Review to allow for the expansion of an existing 4 unit apartment building into an 11 unit property by demo, new construction, and interior remodel.  One unit will be low-income restricted (50% - 80% AMI).  A waiver for reduced 3 parking spaces and front yard setback of 0' are requested. Other: CONDITIONS OF APPROVAL: Affordable Residential Rental Units - Agreement and Monitoring Pursuant to Section 17.107 of the Oakland Planning Code and the State Density Bonus Law California Government Code Section 65915 et seq. (“State Density Bonus Law”).</t>
  </si>
  <si>
    <t>012 101300701</t>
  </si>
  <si>
    <t>524 41st ST</t>
  </si>
  <si>
    <t>514-524 41st ST</t>
  </si>
  <si>
    <t>PLN19305, B2101350</t>
  </si>
  <si>
    <t xml:space="preserve">The site contains two existing residential structures. The front structure contains four residential units, and the rear structures contains three residential units for a total of seven existing residential units on site. The proposal is to add five additional units, for a total of eight residential units, within an existing rear building envelope. Four of the units will be market rate and one will be low income affordable housing units. The result is a total of 12 residential units on the 8,960 sf. lot. The Project is requesting a waiver for parking under the Planning Code and California Government Code, Sections 65915-65918. PLN19305. Deed restriction type: DB for density bonus and Other for regulatory agreement. </t>
  </si>
  <si>
    <t>020 010900603</t>
  </si>
  <si>
    <t>2040 SOLANO WY</t>
  </si>
  <si>
    <t>B1905785</t>
  </si>
  <si>
    <t xml:space="preserve">Convert (E) 1 story warehouse. ZW1901132. ZW@2040 SOLANO WAY for 8 live/work units (1 to be affordable and 7 at market rate). Conversion of existing commercial/industrial into 8 live/work units in the RU-4 zone. Impact Fee Zone 2. Deed restriction type: DB for affordable housing density bonus and Other for regulatory agreement. </t>
  </si>
  <si>
    <t>012 102501400</t>
  </si>
  <si>
    <t>3883 TURQUOISE WY</t>
  </si>
  <si>
    <t xml:space="preserve">Skylyne at Temescal </t>
  </si>
  <si>
    <t>B1705543</t>
  </si>
  <si>
    <t xml:space="preserve">24 story mixed use building consisting of 12,898sf commercial ground floor space and 403 residential units (45 are to be affordable) and 231 parking spaces. Per PLN16208. Deed restriction type: Disposition &amp; Development Agreement and Regulatory Agreement. </t>
  </si>
  <si>
    <t>008 067200801</t>
  </si>
  <si>
    <t>2415 VALDEZ ST</t>
  </si>
  <si>
    <t xml:space="preserve">Electric Lofts </t>
  </si>
  <si>
    <t>B1901566</t>
  </si>
  <si>
    <t xml:space="preserve">Construct new six-story mixed-use building with ground floor non-residential commercial spaces and 79 sleeping units and 10 affordable housing efficiency units per PLN18191. (The sleeping units were approved by the Zoning Manager per the Planning Code as micro-living quarters and are being plan checked via the Building Code as R-2 Hotel non transient units). Deed restriction type: Density bonus and regulatory agreement. </t>
  </si>
  <si>
    <t>044 508001700</t>
  </si>
  <si>
    <t>999 98th AVE</t>
  </si>
  <si>
    <t>PLN18523</t>
  </si>
  <si>
    <t>Preliminary Development Plan (PDP) with 10 new parcels (Vesting Tentative Tract Map 8492), 270 apartment units, 7 live/work units, 122 townhomes (for a total of 399 residential units), 9 work/live units, and 2,468 sf ground floor retail. The project includes new streets and community open space.</t>
  </si>
  <si>
    <t>018-0465-015-00</t>
  </si>
  <si>
    <t>1 9TH AVE</t>
  </si>
  <si>
    <t>Parcel D, Brooklyn Basin</t>
  </si>
  <si>
    <t>PUD06010-PUDF012</t>
  </si>
  <si>
    <t>FDP for Parcel D of Brooklyn Basin (018-0465-015-00); construction of an 8-story 232 unit mixed-use building. Includes 4,000 square-foot of ground floor commercial space with 7-stories of residential above. Minor Variance for reduction in required residential parking (232 required and 229 proposed).</t>
  </si>
  <si>
    <t>008 064500400</t>
  </si>
  <si>
    <t>2015 TELEGRAPH AVE</t>
  </si>
  <si>
    <t>PLN16456</t>
  </si>
  <si>
    <t>Proposed 14 story mixed use development with ground floor retail and parking with 114 dwelling units above._x000D_
_x000D_
The proposal will also include the removal of prior mitigations that are no longer applicable from the 2004 Uptown EIR due to changes in City practice and policy as detailed in the prepared CEQA Analysis document. The specific prior mitigations are as follows:_x000D_
_x000D_
Mitigation Trans-1 (San Pablo/20th) _x000D_
Mitigation Trans-2 (Telegraph/ 19th) _x000D_
Mitigation Trans-4 (San Pablo/ 27th) _x000D_
Mitigation Trans-5 (San Pablo/ W. Grand) _x000D_
Mitigation Trans-6 (San Pablo/ 20th) _x000D_
Mitigation Trans-7 (Telegraph/ W. Grand) _x000D_
Mitigation Trans-8 (Telegraph/ 20th) _x000D_
Mitigation Trans-9 (Telegraph/ William) _x000D_
Mitigation Trans-10 (Telegraph/ 19th) _x000D_
Mitigation Trans-12 (Mandela/ W. Grand)  _x000D_
Mitigation Trans-13 (Harrison/ Grand) _x000D_
Mitigation Trans-14 (Castro/17th/I-980)</t>
  </si>
  <si>
    <t>005 044600102</t>
  </si>
  <si>
    <t>2715 ADELINE ST</t>
  </si>
  <si>
    <t>PLN18088, PLN18088-R01</t>
  </si>
  <si>
    <t>Revision to floor plans and elevation of previously-approved Major Conditional Use Permit to create 91 Work-Live units and Major Design Review for a development project involving more than 25,000 square feet of non-residential floor area</t>
  </si>
  <si>
    <t>043A467500321</t>
  </si>
  <si>
    <t>8750 MOUNTAIN BLVD</t>
  </si>
  <si>
    <t>Oak Knoll, Parcel 6</t>
  </si>
  <si>
    <t>PLN15378-PUDF03</t>
  </si>
  <si>
    <t>Parcel 6.  Phase 1 FDP for Lot 6. Construction of three-story buildings containing 74 residential units (townhomes).</t>
  </si>
  <si>
    <t>Oak Knoll, Parcel 12</t>
  </si>
  <si>
    <t>PLN15378-PUDF04</t>
  </si>
  <si>
    <t>Phase 1 of FDP for Parcel 12. Construction of three-story buildings containing 38 residential units (townhomes).</t>
  </si>
  <si>
    <t>DPD Reviewed</t>
  </si>
  <si>
    <t>043 462200402</t>
  </si>
  <si>
    <t>8425 MACARTHUR BLVD</t>
  </si>
  <si>
    <t>PLN20078</t>
  </si>
  <si>
    <t>To convert an existing school structure and detached building to twenty eight dwelling units, including five low income affordable units; and merger of parcels into one lot. Other: CONDITIONS OF APPROVAL: Affordable Residential Rental Units - Agreement and Monitoring Pursuant to Section 17.107 of the Oakland Planning Code and the State Density Bonus Law California Government Code Section 65915 et seq. (“State Density Bonus Law”).</t>
  </si>
  <si>
    <t>002 006300700</t>
  </si>
  <si>
    <t>316 12TH ST</t>
  </si>
  <si>
    <t>PLN20121</t>
  </si>
  <si>
    <t>Construct a three-story addition above an existing two-story commercial building to create 27 new residential units including three moderate-income affordable units. The Project qualifies for a Density Bonus concession for a 
50 percent reduction (1,012 sq. ft.) in the required open space. Other: CONDITIONS OF APPROVAL: Affordable Residential Rental Units - Agreement and Monitoring Pursuant to Section 17.107 of the Oakland Planning Code and the State Density Bonus Law California Government Code Section 65915 et seq. (“State Density Bonus Law”).</t>
  </si>
  <si>
    <t>009 073401300</t>
  </si>
  <si>
    <t>3414 ANDOVER ST</t>
  </si>
  <si>
    <t>PLN20160</t>
  </si>
  <si>
    <t>To demolish residence and construct a six-story 20-unit residential facility with ground-floor parking garage.</t>
  </si>
  <si>
    <t>012 101101802</t>
  </si>
  <si>
    <t>490 40TH ST</t>
  </si>
  <si>
    <t>PLN16151</t>
  </si>
  <si>
    <t>Proposal involves the live-work conversion of an existing one-story commercial building (previous grocery store) into 19 live-work units. New Construction of a three-story commercial building with frontage onto 40th Street. Site improvements for open space/parking and separation from existing auto service on the site.</t>
  </si>
  <si>
    <t>003 004700901</t>
  </si>
  <si>
    <t>1925 BRUSH ST</t>
  </si>
  <si>
    <t>PLN20149</t>
  </si>
  <si>
    <t>Demolish commercial building, and construct a three-story 18-unit townhouse development.Related to PLN20149.</t>
  </si>
  <si>
    <t>021 027701700</t>
  </si>
  <si>
    <t>0 PARK BLVD</t>
  </si>
  <si>
    <t>PLN20051</t>
  </si>
  <si>
    <t>TPM10908, Tentative Parcel map to allow for the creating of ten (10) residential condominium units and one (1) commercial condominium unit, as part of an approved mixed use project at this site ( PLN19044, not yet constructed).  **09-30-2021: Owner asked for an extension to the two-year approval. - MTMorris.</t>
  </si>
  <si>
    <t>005 043500500</t>
  </si>
  <si>
    <t>2432 CHESTNUT ST</t>
  </si>
  <si>
    <t>PLN19279</t>
  </si>
  <si>
    <t>To construct a three-story, 12 residential units with a detached accessory building (facing Linden St) on a vacant site and unused commercial buildings.</t>
  </si>
  <si>
    <t>012 095303000</t>
  </si>
  <si>
    <t>1035 YERBA BUENA AVE</t>
  </si>
  <si>
    <t>PLN20166</t>
  </si>
  <si>
    <t>To construct a three-story 10-unit residential townhouse with a rear open parking lot.</t>
  </si>
  <si>
    <t>016 145301701</t>
  </si>
  <si>
    <t>6518 SAN PABLO AVE</t>
  </si>
  <si>
    <t>PLN20159</t>
  </si>
  <si>
    <t>Construction of a three-story building with nine residential units, and two ground-floor commercial units on a vacant lot._x000D_
_x000D_
_x000D_
Note: 17.116.110(H) for narrow lots in the CC-2 is being applied for 0 parking.</t>
  </si>
  <si>
    <t>012 096001700</t>
  </si>
  <si>
    <t>3855 WEST ST</t>
  </si>
  <si>
    <t>PLN20153</t>
  </si>
  <si>
    <t>To construct six residential units on a vacant lot and create a six-lot mini-lot development with a shared access facility.</t>
  </si>
  <si>
    <t>028 090902400</t>
  </si>
  <si>
    <t>3440 BOSTON AVE</t>
  </si>
  <si>
    <t>PLN19269</t>
  </si>
  <si>
    <t>Regular design Review and minor Conditional use permit for a new 3-unit rear structure on a lot with an existing single-family dwelling ( for a total of 4-units).  Tree permit to remove a 24"redwood Tree (T1900141)</t>
  </si>
  <si>
    <t>010 080900600</t>
  </si>
  <si>
    <t>3317 Harrison ST</t>
  </si>
  <si>
    <t>PLN19255</t>
  </si>
  <si>
    <t>To subdivide a parcel into two new mini lots with a shared access driveway easement, and two-story four-unit residential condominium building. The proposal includes new front fence and entry trellises.</t>
  </si>
  <si>
    <t>038 317708400</t>
  </si>
  <si>
    <t>5812 FOOTHILL BLVD</t>
  </si>
  <si>
    <t>PLN20112</t>
  </si>
  <si>
    <t>To repair fire damage, restore ground floor commercial space, create three dwelling units within the existing building envelope, and merge two lots to create one approximately 8,750 sq. ft. lot.</t>
  </si>
  <si>
    <t>009 071500800</t>
  </si>
  <si>
    <t>520 31ST ST</t>
  </si>
  <si>
    <t>PLN20095</t>
  </si>
  <si>
    <t>Regular Design Review to demolish and existing 4-unit apartment building and replace it with a new 7-unit apartment building. (confirm APN#)</t>
  </si>
  <si>
    <t>PLN20130</t>
  </si>
  <si>
    <t>Regular Design Review, Minor Conditional Use Permit, and Tentative Parcel Map (TPM10639) to allow a Mini-lot subdivision of a lot with an existing duplex, construction of a new three-unit townhouse at the rear and a new shared access facility (driveway) serving the site.  This project was previously approved as PLN17044.</t>
  </si>
  <si>
    <t>ZW2100581, B2102925</t>
  </si>
  <si>
    <t>At (e) 2story mixed use building, covert lower level into 2 one bedroom work/live units, new windows, new kitchens, bathrooms, and living area. - no alterations/construction at upper unit.</t>
  </si>
  <si>
    <t>048 559904501</t>
  </si>
  <si>
    <t>9528 MACARTHUR BLVD</t>
  </si>
  <si>
    <t>PLN19266</t>
  </si>
  <si>
    <t>To construct new 746 sf house and a 320 sf house located on a 3,750 sq. ft. vacant parcel.  (2 total units)</t>
  </si>
  <si>
    <t>015 134000701</t>
  </si>
  <si>
    <t>0 STANFORD AVE</t>
  </si>
  <si>
    <t>PLN20163</t>
  </si>
  <si>
    <t>To construct a three-story 4,511-sf duplex with attached two-car garage (Lot 14) sharing an existing driveway easement with adjacent vacant lot at 980 Stanford Ave (Lot 15)</t>
  </si>
  <si>
    <t>015 134000500</t>
  </si>
  <si>
    <t>980 STANFORD AVE</t>
  </si>
  <si>
    <t>PLN20162</t>
  </si>
  <si>
    <t>To construct a three-story 4,276-sf duplex with attached two-car garage (Lot 15) sharing an existing driveway easement with adjacent vacant lot at 984 Stanford Ave (Lot 14).</t>
  </si>
  <si>
    <t>008 065902900</t>
  </si>
  <si>
    <t>619 W GRAND AVE</t>
  </si>
  <si>
    <t>PLN20157</t>
  </si>
  <si>
    <t>To raise a one-story duplex, move it to the center of the lot and construct a new ground floor with two additional dwelling units (total 4 units), and reconfigure the front parking area to add a total of four uncovered parking spaces.</t>
  </si>
  <si>
    <t>016 144401300</t>
  </si>
  <si>
    <t>1018 62ND ST</t>
  </si>
  <si>
    <t>PLN20144</t>
  </si>
  <si>
    <t>Regular Design Review, Minor conditional use Permit, and Minor Variance  to allow for the legalization of two lower-story units on two existing detached units, and to allow for substandard on-site parking.   Associated unpermitted conversion of a rear yard garage into an ADU is not included in the project description (Note: requested as separate DRX by applicant on page 3 of the basic application form).</t>
  </si>
  <si>
    <t>3231 HANNAH ST</t>
  </si>
  <si>
    <t>PLN21126</t>
  </si>
  <si>
    <t>007 059701900</t>
  </si>
  <si>
    <t>3225 HANNAH ST</t>
  </si>
  <si>
    <t>PLN21125</t>
  </si>
  <si>
    <t>809 47TH ST</t>
  </si>
  <si>
    <t>DRX210237, RBC2101448</t>
  </si>
  <si>
    <t>At rear of SFD, relocate detached remaining roof and framing of existing cottage to new foundation to create 420 SF 1 bedroom ADU to be addressed as 809 47th . DRX2101449. Demolished more than 50% of structure under RBC1902304.</t>
  </si>
  <si>
    <t>DRX210213, RBC2101806</t>
  </si>
  <si>
    <t>ADU @ 1035 RISPIN DR  (SFD, JADU, A) Legalize unpermitted conversion of garage at street level on downslope lot of sfd to 400sf JADU (no internal connection to (e) sfd), add 3 new windows on north/rear elevation, 1 on west, remove garage door, add new ingress door; permit incudes mechanical, electrical and plumbing.  Proposed address for new unit:  1037 Rispin Dr - 94705</t>
  </si>
  <si>
    <t>DRX210275, RBC2003478</t>
  </si>
  <si>
    <t>ADU @  5701 GRISBORNE AVE (SFD, CAT I, A) At 2,241sf sfd; convert portion of lower level into 878sf, one bedroom ADU; permit includes mechanical, electrical and plumbing.</t>
  </si>
  <si>
    <t>5579 ASCOT DR</t>
  </si>
  <si>
    <t>DRX210410, RBC2103042</t>
  </si>
  <si>
    <t>Convert a detached garage in rear of SFD (5575 Ascot Dr.) into an 374 SF ADU with a living room, bathroom, kitchenette, and 274 SF utility room. Replace roll up doors with french doors. MEP work included for kitchen and bath fixtures, wiring, lights, outlets, switches and ductless minisplit system. Includes changes to doors and windows.</t>
  </si>
  <si>
    <t>5163 MASONIC AVE</t>
  </si>
  <si>
    <t>DS210013, RBC2101548</t>
  </si>
  <si>
    <t>Construct detached 790 SF 1-bedroom "ALL ELECTRIC" ADU with 400 SF elevated deck beside 5161 Masonic Ave (SFD). MEP work included.</t>
  </si>
  <si>
    <t>DS210042, RBC2101424</t>
  </si>
  <si>
    <t>Construct new detached 3 car garage with 562sf ADU above; permit includes mechanical, electrical and plumbing. Proposed address for new ADU: TBD</t>
  </si>
  <si>
    <t>5838 OCEAN VIEW DR</t>
  </si>
  <si>
    <t>DS210070, RBC2101289</t>
  </si>
  <si>
    <t>Convert 240 SF detached garage in rear of 5836 Ocean View Dr. (SFD) into ADU. MEP work included.</t>
  </si>
  <si>
    <t>5878 OCEAN VIEW DR</t>
  </si>
  <si>
    <t>DRX210555, RBC2104311</t>
  </si>
  <si>
    <t>Construct detached 330 SF studio Category II ADU in rear of SFD (5876 Ocean View Dr.) MEP work includes kitchen and bath fixtures, lights, switches, outlets, water heater, fans and mini-split air condenser.</t>
  </si>
  <si>
    <t>DRX210114, RBC2100965</t>
  </si>
  <si>
    <t>5837 VIRMAR AVE</t>
  </si>
  <si>
    <t>DRX210541, RBC2103810</t>
  </si>
  <si>
    <t>Convert existing detached garage in rear yard to 221 sq. ft. into new ADU. (New ADU is at rear of (E) SFD at 5835 Virmar Ave)</t>
  </si>
  <si>
    <t>DRX210309, RBC2101937</t>
  </si>
  <si>
    <t>DRX210416, RBC2104103</t>
  </si>
  <si>
    <t>DS210061, RBC2002726</t>
  </si>
  <si>
    <t>DRX210574, RBC2104638</t>
  </si>
  <si>
    <t>Convert attached addition at existing SFD to 423 sf Category I 1 bed / 1 bath ADU. MEP work includes legalizing kitchen.  DRX210574  New address to be 1724 99th Ave</t>
  </si>
  <si>
    <t>934 52ND ST</t>
  </si>
  <si>
    <t>DRX210066, RBC2100758</t>
  </si>
  <si>
    <t>At rear yard of sfd, construct new 350sf ADU, permit includes mechanical, electrical and plumbing. _x000D_
Proposed ADU located behind  932 52ND ST - 94608</t>
  </si>
  <si>
    <t>5217 MARKET ST</t>
  </si>
  <si>
    <t>DRX210415, RBC2103854</t>
  </si>
  <si>
    <t>In rear of SFD (5219 Market St) construct detached 800 SF ADU w/ 2 bed / 1 bath, kitchen living and laundry. MEP work includes 200 amp main service upgrade, laundry hookups, lights, switches, outlets, kitchen and bath fixtures, heat pump, sub-panel and water heater.</t>
  </si>
  <si>
    <t>DRX210475, RBC2103457</t>
  </si>
  <si>
    <t>785 SF basement conversion of SFD into ADU w/ 2 bedrooms, kitchen, living, dining and 2 bathrooms._x000D_
MEP work includes new kitchen and bath fixtures, lights, switches, outlets, range hood, laundry hookups, 100amp sub-panel, sump pump, fans, mini-split condensing unit and tankless water heater. New unit to be addressed as 665 46th St.</t>
  </si>
  <si>
    <t>4282 MONTGOMERY ST</t>
  </si>
  <si>
    <t>DRX210233, RBC2101826</t>
  </si>
  <si>
    <t>Construct 578 SF detached single story 1 bedroom ADU in rear of 4280 Montgomery St-SFD. MEP work included.</t>
  </si>
  <si>
    <t>DRX210027, RBC2103095</t>
  </si>
  <si>
    <t>Construct new 353 SF 2-story ADU with storage loft and deck on 2nd floor. MEP work included for kitchen and bath fixtures, wiring, lights, switches, outlets, ductwork, fans, mini-split system, tanked water heater and sub-panel .</t>
  </si>
  <si>
    <t>DRX210473, B2103976</t>
  </si>
  <si>
    <t>Convert storage space within 9-unit MFD into 536 SF ADU, to be addressed as 498 42nd St.</t>
  </si>
  <si>
    <t>DRX210014, RBC2100286</t>
  </si>
  <si>
    <t>DRX210322, RBC2102118</t>
  </si>
  <si>
    <t>412 38TH ST</t>
  </si>
  <si>
    <t>DRX210143, RBC2101128</t>
  </si>
  <si>
    <t>At rear of MFD, at (e) detached ADU convert basement level garage/crawlspace to new 670sf, 2 bedroom ADU; excavate +/- 1'7", new foundation/retaining walls, partition walls, new windows, permit includes mechanical, electrical and plumbing.  Proposed address for new units:  412A and 412B 38th St - 94609 _x000D_
11.17.21 Revision 1 Added more support beams / posts, had changes to the windows, had changes retaining walls and added an exterior access door for a sewage ejector pump</t>
  </si>
  <si>
    <t>DRX210185, B2101274</t>
  </si>
  <si>
    <t>Convert 1st floor laundry/storage area of existing 4-plex into a 409 SF studio ADU, to be addressed as 432E 38th St</t>
  </si>
  <si>
    <t>DRX210288, RBC2104503</t>
  </si>
  <si>
    <t>684 TRESTLE GLEN RD</t>
  </si>
  <si>
    <t>DRX210599, RBC2104321</t>
  </si>
  <si>
    <t>Convert detached garage behind SFD (680 Trestle Glen Rd) into 605 SF Category I ADU with 1 bed and 1 bath. MEP work includes kitchen and bath fixtures with plumbing, lights, switches, outlets, water heater, fans and mini-split heat pump. Scope includes exterior work on garage and new openings for sky lights.</t>
  </si>
  <si>
    <t>DRX210010, RBC2100988</t>
  </si>
  <si>
    <t>At 2story SFD; remodel 4 (e) bathrooms and kitchen, convert basement to 255sf JADU, legalize 984sf  basement previously converted, replace lathe/plaster with drywall throughout, replace lower 4' of stucco through out house, replace knob/tube and plumbing throughout - permit includes mechanical, electrical and plumbing; permit to complete RB0803381, RB0804541, RB1002692, RB1012369, B9006539 Proposed address for new adu:  1023 Ardmore Av - 94610</t>
  </si>
  <si>
    <t>DRX210503, RBC2103509</t>
  </si>
  <si>
    <t>Legalize conversion of SFD's existing attached addition (RB0404548) into 687 SF studio ADU, to be addressed as 261 Adams St. Includes MEP work to legalize laundry hookups in ADU's bathroom and construction of a kitchen.</t>
  </si>
  <si>
    <t>DRX210045, RBC2101268</t>
  </si>
  <si>
    <t>1000 SF basement conversion of SFD into habitable ADU w/ 3 bedrooms &amp; 2 baths. Includes new openings for windows and exterior access. No change to building footprint. MEP work included. New unit to be addressed as 913 35th St.</t>
  </si>
  <si>
    <t>665 34TH ST</t>
  </si>
  <si>
    <t>DRX210530, RBC2103812</t>
  </si>
  <si>
    <t>Construct new manufactured ADU (1 bedroom/1 bathroom 462sq. ft. 14 feet in height) in rear yard of Multi Family building (3329 &amp; 3331 MARTIN LUTHER KING JR WAY and 661 34th St)  Entrance  of ADU is on 34th St.</t>
  </si>
  <si>
    <t>DRX210468, RBC2103312</t>
  </si>
  <si>
    <t>DRX210549, RBC2103904</t>
  </si>
  <si>
    <t>DS210074, RB2101925</t>
  </si>
  <si>
    <t>Convert 200 SF attached ground floor garage of duplex into new ADU. Convert 401 SF attic into habitable space for 2 new bedrooms and 2 full baths for unit 1005 Chester St. Scope also includes new skylights, new ADU entry, modified interior stair and changes to wall layout. New ADU to be addressed as 1007 Chester St.</t>
  </si>
  <si>
    <t>1297 ADELINE ST</t>
  </si>
  <si>
    <t>DRX210449,RBC2103686</t>
  </si>
  <si>
    <t>Construct detached 797 SF "ALL ELECTRIC" ADU in rear of MFD (1303 Adeline St), with 3 bedrooms, 2 bath, kitchen, living and laundry. MEP work includes all new kitchen and bath fixtures and plumbing, lights, switches, outlets, condenser, heat pump and laundry hook-ups.</t>
  </si>
  <si>
    <t>DRX210001, RBC2100653</t>
  </si>
  <si>
    <t>Convert attached tandem garage to 408sf one bedroom ADU, permit included mechanical, electrical and plumbing.   Proposed address for new ADU: 855 Myrtle St - 94607.</t>
  </si>
  <si>
    <t>DRX210046, RBC2003287</t>
  </si>
  <si>
    <t>Voluntary seismic retrofit to remove (e) brick foundation to replace with (n) concrete foundation. Legalize and reconfigure 3 bedroom 1489 SF lower level unit. Window replacements in kind and tankless water heater replacement. Mechanical, Electrical &amp; Plumbing included. ADU to be address 612 Alice St.</t>
  </si>
  <si>
    <t>CONVERSION OF 201 SF EXISTING GARAGE INTO 400 SF NEW DETACHED Cat II ACESSORY DWELLING UNIT ADU</t>
  </si>
  <si>
    <t>014 126302000</t>
  </si>
  <si>
    <t>378 HUDSON ST</t>
  </si>
  <si>
    <t>PLN20069</t>
  </si>
  <si>
    <t>Regular Design Review for the expansion of an existing SFD by adding 2,402 square-feet of new floor area, and a Minor Variance to expand the building into the existing, non-conforming right side setback, constructing a new Cat. One ADU at the basement level, and remodeling an existing rear accessory building.</t>
  </si>
  <si>
    <t>048H751500802</t>
  </si>
  <si>
    <t>84 GYPSY LN</t>
  </si>
  <si>
    <t>PLN20043</t>
  </si>
  <si>
    <t>To construct a single family dwelling with an attached two-car garage on a vacant lot.</t>
  </si>
  <si>
    <t>048G743201202</t>
  </si>
  <si>
    <t>PLN18201</t>
  </si>
  <si>
    <t>To construct a single family residence on an upslope vacant parcel.</t>
  </si>
  <si>
    <t>345 51ST ST</t>
  </si>
  <si>
    <t>PLN20021</t>
  </si>
  <si>
    <t>Parcel 3: To construct a 2,527 sf 3-story farmhouse style single-family residence with an attached garage accessed via a shared driveway on 4981 Coronado Ave (Parcel 4)_x000D_
_x000D_
Regular Design Review for the construction of a single family dwelling_x000D_
Minor Conditional Use Permit for a shared access facility to provide vehicular access via a shared driveway between Parcels 3 and 4 on the lot _x000D_
Minor Variance to exceed 50% paving in the front yard setback_x000D_
Parcel Map Waiver for 3 lot line adjustments between the 4 lots</t>
  </si>
  <si>
    <t>5010 Manila AVE</t>
  </si>
  <si>
    <t>PLN20023</t>
  </si>
  <si>
    <t>Parcel 1: To construct a 2,151 sf 3-story farmhouse style single-family residence with an attached garage on a 2,912 sf lot accessed via a shared driveway through 347 51st St (Parcel 2), 345 51st St (Parcel 3) and 4981 Coronado Ave (Parcel 4)_x000D_
_x000D_
The project includes a tree permit for the removal of 3-trees (including an 11" oak), and will share a driveway with the other two houses. The street address (proposed) will be 5010 Manila Avenue.</t>
  </si>
  <si>
    <t>048H762205300</t>
  </si>
  <si>
    <t>7076 WESTMOORLAND DR</t>
  </si>
  <si>
    <t>PLN19216</t>
  </si>
  <si>
    <t>Regular Design Review for a new 4,791 square-foot single family dwelling (SFD) on a 30% down-slope lot.</t>
  </si>
  <si>
    <t>048H762003400</t>
  </si>
  <si>
    <t>0 CHARING CROSS RD</t>
  </si>
  <si>
    <t>PLN20088</t>
  </si>
  <si>
    <t>To construct a single-family residence with approximately 2,910 sq. ft. of floor area on an existing vacant lot; Minor Variance to reduce the front yard setback from 20’ to 6’6”; and Category 2 Creek Permit.</t>
  </si>
  <si>
    <t>048H751000304</t>
  </si>
  <si>
    <t>0 OLD TUNNEL RD</t>
  </si>
  <si>
    <t>PLN18068</t>
  </si>
  <si>
    <t>Project scope revised to consist of a detached single family residence on a vacant upslope parcel.</t>
  </si>
  <si>
    <t>048F737806800</t>
  </si>
  <si>
    <t>0 THORNHILL DR</t>
  </si>
  <si>
    <t>PLN20053</t>
  </si>
  <si>
    <t>Construction of a new multi-story single family residence with an attached two-car garage on a vacant lot.</t>
  </si>
  <si>
    <t>044 496901200</t>
  </si>
  <si>
    <t>1331 97TH AVE</t>
  </si>
  <si>
    <t>PLN18410</t>
  </si>
  <si>
    <t>New single family dwelling on an existing vacant lot.</t>
  </si>
  <si>
    <t>040A342004504</t>
  </si>
  <si>
    <t>2900 PARKER AVE</t>
  </si>
  <si>
    <t>PLN20028</t>
  </si>
  <si>
    <t>Design Review to construct new SFD (2016 sf) by providing two off-street parking spaces on a vacant parcel</t>
  </si>
  <si>
    <t>037A315503402</t>
  </si>
  <si>
    <t>4601 RISING HILL CT</t>
  </si>
  <si>
    <t>PLN19062</t>
  </si>
  <si>
    <t>Design Review to construct 8,083 sf new single family dwelling on a vacant (double frontage) with four car garage</t>
  </si>
  <si>
    <t>029 117302502</t>
  </si>
  <si>
    <t>0 BRUNELL DR</t>
  </si>
  <si>
    <t>PLN19298</t>
  </si>
  <si>
    <t>Regular Design Review for a new 3,000 square-foot single family dwelling on a 6,018 square-foot .26% upslope vacant lot.</t>
  </si>
  <si>
    <t>025 073600100</t>
  </si>
  <si>
    <t>2401 FOOTHILL BLVD</t>
  </si>
  <si>
    <t>PLN18287</t>
  </si>
  <si>
    <t>To legalize the conversion of a ground floor commercial space into a 3rd-residential unit on a property containing a ground floor commercial space and two-units on the upper-story (CE#1800922). The proposed 311 sq. ft. residential unit is entirely within the building envelope. A 12.5 sq. ft. channel letter LED illuminated sign to be placed at transom windows above the storefront.</t>
  </si>
  <si>
    <t>021 029203000</t>
  </si>
  <si>
    <t>2345 E 22ND ST</t>
  </si>
  <si>
    <t>PLN20167</t>
  </si>
  <si>
    <t>To demolish rear attached 370-sf deck, and construct an additional two-story 1,688-sf residential unit to the existing 1,086-sf residence (duplex).</t>
  </si>
  <si>
    <t>013 117601202</t>
  </si>
  <si>
    <t>1079 53RD ST</t>
  </si>
  <si>
    <t>PLN20046</t>
  </si>
  <si>
    <t>DR to construct second floor addition (270 sf) as second residential unit to an existing SFD (2127sf), with two off-street parking spaces</t>
  </si>
  <si>
    <t>032 204703300</t>
  </si>
  <si>
    <t>2166 HIGH ST</t>
  </si>
  <si>
    <t>PLN19213</t>
  </si>
  <si>
    <t>Raise the house approximately 2’ to a height of  30’-4”, remodel the existing units and allow the creation of a third residential unit in the basement of an existing duplex.</t>
  </si>
  <si>
    <t>016 146201500</t>
  </si>
  <si>
    <t>1220 59TH ST</t>
  </si>
  <si>
    <t>PLN20102</t>
  </si>
  <si>
    <t>Regular Design Review to convert an existing single family dwelling in to a 2-unit townhouse.</t>
  </si>
  <si>
    <t>048D730303100</t>
  </si>
  <si>
    <t>PLN20151</t>
  </si>
  <si>
    <t>To construct a multi-level 3,477-sf single-family residence with attached two-car garage on a downslope lot.</t>
  </si>
  <si>
    <t>048D730205600</t>
  </si>
  <si>
    <t>PLN20109</t>
  </si>
  <si>
    <t>Regular Design Review to allow for a new single family dwelling on a vacant</t>
  </si>
  <si>
    <t>015 133800603</t>
  </si>
  <si>
    <t>1049 61ST ST</t>
  </si>
  <si>
    <t>PLN20059</t>
  </si>
  <si>
    <t>Regular Design Review for the creation of a new two-story SFD on a front lot with an major remodel of an existing one-story SFD that will be expanded to a 2,189 square foot two-story home. The project also includes a Mini-Lot subdivision with a shared access easement and facility (VTPM11097). A 2,206 square foot rear two-story unit single family residence is proposed for the proposed rear Mini-lot.</t>
  </si>
  <si>
    <t>004 003902100</t>
  </si>
  <si>
    <t>1234 10TH ST</t>
  </si>
  <si>
    <t>PLN19304</t>
  </si>
  <si>
    <t>To construct a two-story residence with an attached rear one-story ADU on a vacant parcel.</t>
  </si>
  <si>
    <t>048F737900600</t>
  </si>
  <si>
    <t>PLN15152</t>
  </si>
  <si>
    <t>NOTE: Renotification of application determined as Categorically Exempt from CEQA to construct  a multi-level single family residence including an attached secondary dwelling unit, on an upslope vacant parcel, within proximity of, and including a bridge crossing over, an existing creek (Temescal Creek).The project includes a Category IV Creek Protection Permit (CP15012) for work within 20'-0" of the creek Top of Bank and a Tree Removal Permit (T1500052) to remove 9 protected trees and preserve 10 trees within 10' of construction. The application initially required a detailed Initial Study to be conducted. Several technical studies, including a Biological Assessment, Geotechnical Analysis, and a Hydrologic and Hydraulic Analysis were prepared for the Initial Study. The draft Initial Study identified Biological Resources, Geology and Soils, Hydrology and Water Quality, Noise, and Transportation and Traffic as potentially affected by this project.  The City has adopted Standard Conditions of Approval that when incorporated into a project can eliminate the need for mitigation measures and allow Categorical Exemptions.After a thorough review of the draft Initial Study and applicable Standard Conditions of Approval, the proposed implementation Measures in the Initial Study, and project elements, including, but not limited to, stormwater control plan, erosion control plan, and a grading and drainage plan, the City has determined the project will meet Categorical Exemption criteria. The projects impacts can be reduced to less than significant levels to avoid or less that impact, which include Biological Resources, Geology and Soils, Hydrology and Water Quality, Noise, and Transportation and Traffic.</t>
  </si>
  <si>
    <t>048C719101804</t>
  </si>
  <si>
    <t>0 LA SALLE AVE</t>
  </si>
  <si>
    <t>PLN17107</t>
  </si>
  <si>
    <t>To construct a new single family dwelling and a Secondary residential unit and lot line adjacent between two existing parcels to correct current building encroachment within two parcels. The property is located adjacent to 6037 La Salle Ave.</t>
  </si>
  <si>
    <t>347 51st ST</t>
  </si>
  <si>
    <t>PLN20022</t>
  </si>
  <si>
    <t>Parcel 2: To construct a 2,062 sf 3-story farmhouse style single-family residence with an attached garage and a detached Category II 273 sf 1-story Accessory Dwelling Unit on a 4,114 sf lot accessed via a shared driveway through 345 51st St (Parcel 3) and 4981 Coronado Ave (Parcel 4)_x000D_
_x000D_
tree removal permit for removal of 5 trees ( including 3 Oak trees).</t>
  </si>
  <si>
    <t>020 021801100</t>
  </si>
  <si>
    <t>830 E 17TH ST</t>
  </si>
  <si>
    <t>PLN20155</t>
  </si>
  <si>
    <t>To expand existing Victorian residence by 1175 sf to a 4,260 sf 3-story duplex with an new detached 780 sf ADU.  Minor CUP for 34’-6” roof height and 29’6”wall height because of steep roof slope.</t>
  </si>
  <si>
    <t>026 081009201</t>
  </si>
  <si>
    <t>2866 MCKILLOP RD</t>
  </si>
  <si>
    <t>PLN19250</t>
  </si>
  <si>
    <t>Regular Design Review for a new single family dwelling (SFD) on an existing vacant lot with a 44% downward slope and with a detached ADU.  Category III Creek (Sausal Creek)</t>
  </si>
  <si>
    <t>048E732603100</t>
  </si>
  <si>
    <t>PLN20142</t>
  </si>
  <si>
    <t>regular Design Review for a new single family dwelling and Accessory Dwelling Unit (ADU / Secondary Unit) proposed on a vacant lot APN# 0489E-7326-031-00 ( requested address 6788 Shepard Canyon Road)</t>
  </si>
  <si>
    <t>048E732806700</t>
  </si>
  <si>
    <t>0 PASO ROBLES DR</t>
  </si>
  <si>
    <t>PLN18372</t>
  </si>
  <si>
    <t>Regular Design Review for a new single family dwelling and secondary unit (ADU) on a vacant 21% up-slope lot, and  Tree Removal and Encroachment Permits (required) to allow for development of the site._x000D_
The Lot is located on the east side of Paso Robles Drive near Balboa Drive.</t>
  </si>
  <si>
    <t>048G741503100</t>
  </si>
  <si>
    <t>6142 RUTHLAND RD</t>
  </si>
  <si>
    <t>PLN20164</t>
  </si>
  <si>
    <t>To construct a multi-level 2,760-sf residence with attached 525-sf two-car garage, and attached 610-sf ADU Cat-2 on an upslope vacant lot. Related to T200101.</t>
  </si>
  <si>
    <t>0 THORNHILL(bet 6326 and 6344 Thornhill ) DR</t>
  </si>
  <si>
    <t>018 046501800</t>
  </si>
  <si>
    <t>37 8TH AVE</t>
  </si>
  <si>
    <t>B1905577</t>
  </si>
  <si>
    <t>018 046500230</t>
  </si>
  <si>
    <t>260 BROOKLYN BASIN WY</t>
  </si>
  <si>
    <t>B2100366</t>
  </si>
  <si>
    <t>Construct a new podium style mixed-use building that consist of 371 residential units, 45,957 SF ground floor commercial, and 480 parking spaces within a 86' tall building. PLN18325_x000D_
10/9/21-REV #1 Deferred metal stairs and roof outriggers</t>
  </si>
  <si>
    <t>001 016300100</t>
  </si>
  <si>
    <t>412 MADISON ST</t>
  </si>
  <si>
    <t>B1902249</t>
  </si>
  <si>
    <t>005 042602201</t>
  </si>
  <si>
    <t>2242 MAGNOLIA ST</t>
  </si>
  <si>
    <t>B2001773</t>
  </si>
  <si>
    <t>New construction of a 3 story 13-unit residential facility with rear open parking spaces PLN19223</t>
  </si>
  <si>
    <t>005 039700100</t>
  </si>
  <si>
    <t>1705 MANDELA PKWY</t>
  </si>
  <si>
    <t>B2001770</t>
  </si>
  <si>
    <t>013 109702600</t>
  </si>
  <si>
    <t>4202 TELEGRAPH AVE</t>
  </si>
  <si>
    <t>B1803143</t>
  </si>
  <si>
    <t>New 4-story 12 unit mixed use building; 12,165 sf R-2 12 units with 2 bedrooms each, 1,294sqft Type V retail, 2,285sqft parking per engineered plans and calcs.</t>
  </si>
  <si>
    <t>046 549101301</t>
  </si>
  <si>
    <t>9887 MACARTHUR BLVD</t>
  </si>
  <si>
    <t>B2003448</t>
  </si>
  <si>
    <t>New construction of a 3 story, 9 unit market rate townhouse style condominium structure (Building #4 as part of a 4 building residential development).  Structure will have a total of 12,066sf of living space and 27 total bedrooms along with an attached garage for each unit.  Address change from 9869 Macarthur to 9887 Macarthur Blvd units A-I.  PLN19277</t>
  </si>
  <si>
    <t>9877 MACARTHUR BLVD</t>
  </si>
  <si>
    <t>B2003447</t>
  </si>
  <si>
    <t>New construction of a 3 story, 8 unit market rate townhouse style condominium structure (Building #3 as part of a 4 building residential development).  Structure will have a total of 10,735sf of living space and 24 total bedrooms along with an attached garage for each unit.  Address change from 9869 Macarthur to 9877 Macarthur Blvd units A-H.  PLN19277</t>
  </si>
  <si>
    <t>9873 MACARTHUR BLVD</t>
  </si>
  <si>
    <t>B2003445</t>
  </si>
  <si>
    <t>New construction of a 3 story, 6 unit market rate townhouse style condominium structure (Building #1 as part of a 4 building residential development).  Structure will have a total of 9,886sf of living space and 18 total bedrooms along with an attached garage for each unit. Address change from 9869 Macarthur to 9873 Macarthur Blvd units A-F.  PLN19277</t>
  </si>
  <si>
    <t>9883 MACARTHUR BLVD</t>
  </si>
  <si>
    <t>B2003446</t>
  </si>
  <si>
    <t>New construction of a 3 story, 6 unit market rate townhouse style condominium structure (Building #2 as part of a 4 building residential development).  Structure will have a total of 9,889sf of living space and 18 total bedrooms along with an attached garage for each unit.  Address change from 9869 Macarthur to 9883 Macarthur Blvd units A-F.  PLN19277</t>
  </si>
  <si>
    <t>037A316614000</t>
  </si>
  <si>
    <t>6797 SKYVIEW DR</t>
  </si>
  <si>
    <t>B1905909</t>
  </si>
  <si>
    <t>New 6-plex R-2 condo with total living area of 18,752 s.f. with 24 bedrooms, 22 bathrooms. Total garage is 2,230 s.f.  Units will be addressed 6797, 6799, 6801, 6803, 6805 and 6807 Skyview Dr.</t>
  </si>
  <si>
    <t>033 216800700</t>
  </si>
  <si>
    <t>919 39TH AVE</t>
  </si>
  <si>
    <t>B2001632</t>
  </si>
  <si>
    <t>New construction of a 3 story, 6 unit condominium on a 6,250 sf lot.  PLN19258</t>
  </si>
  <si>
    <t>019 000900202</t>
  </si>
  <si>
    <t>827 6TH AVE</t>
  </si>
  <si>
    <t>B2100108</t>
  </si>
  <si>
    <t>BLDG4: Construct  12,092 sqft, 6-unit townhome with total 24 bedrooms.</t>
  </si>
  <si>
    <t>025 073102200</t>
  </si>
  <si>
    <t>1722 27TH AVE</t>
  </si>
  <si>
    <t>B2003511</t>
  </si>
  <si>
    <t>At (e) 45 unit apartment building; convert covered parking and storage areas into (4) studio ADU units &lt;300sf each; total of 1,091sf of new habitable space.11.10.21 Revision 1 Concrete floor slab detail</t>
  </si>
  <si>
    <t>005 038701002</t>
  </si>
  <si>
    <t>1058 16TH ST</t>
  </si>
  <si>
    <t>RB2001891</t>
  </si>
  <si>
    <t>Convert (e) 4 unit residential vacant building into four condominiums; fire/sound separation, kitchen and bathroom remodel.</t>
  </si>
  <si>
    <t>032 205809800</t>
  </si>
  <si>
    <t>2701 HIGH ST</t>
  </si>
  <si>
    <t>B2100385</t>
  </si>
  <si>
    <t>At 4story/32unit multi family dwelling create 3 new ADUs within the building envelope by converting (e) laundry room and storages to habitable space; ADU #1 286sf SF (e) laundry room, ADU #2 251sf (e) storage room, ADU #3 255sf (e) storage room.</t>
  </si>
  <si>
    <t>821 6TH AVE</t>
  </si>
  <si>
    <t>B2100090</t>
  </si>
  <si>
    <t>BLDG1: Construct  6,079 sqft 3-unit townhome with total12 bedrooms._x000D_
Revision #: addition of bar sinks to unit plans. 12/13/2021</t>
  </si>
  <si>
    <t>823 6TH AVE</t>
  </si>
  <si>
    <t>B2100106</t>
  </si>
  <si>
    <t>BLDG2: Construct 6,225 sqft 3-unit townhome with total 12 bedrooms.</t>
  </si>
  <si>
    <t>825 6TH AVE</t>
  </si>
  <si>
    <t>B2100107</t>
  </si>
  <si>
    <t>BLDG3: Construct  6,078 sqft 3-unit townhome with total12 bedrooms.</t>
  </si>
  <si>
    <t>048G743502902</t>
  </si>
  <si>
    <t>7141 PINEHAVEN RD</t>
  </si>
  <si>
    <t>RB2003308</t>
  </si>
  <si>
    <t>Legalize basement conversion of 556 SF in SFD into a studio ADU, and legalize creation of a 3rd unit (480 SF junior ADU) on 1st floor. Construct new deck and railing, install new siding, and modify doors and windows per plan. Rearrange 1st floor by relocating kitchen and both bedrooms. Changes to wall layout on No change to bldg. footprint and no changes to 2nd floor. Other units to be addressed as 7139 and 7143 Pinehaven Rd. 11/30/2021 scope revised to exclude any floor plan alteration to uppermost habitable space. No new deck ( RB1800562 ).. Junior ADU on midlevel of 3stories of habitable space. ( permit D31411 for lowest level ). ADU on lowest level. Address assignment to come. 12/6/2021 Revised Scope: ADU at lower level to be addressed as 7139 Pinehaven Rd - no new address for Junior ADU</t>
  </si>
  <si>
    <t>044 497500101</t>
  </si>
  <si>
    <t>1152 98TH AVE</t>
  </si>
  <si>
    <t>B2000615</t>
  </si>
  <si>
    <t>Convert existing commercial space to (2) new live-work units &amp; convert existing residential unit to live/work.  ZW2000145</t>
  </si>
  <si>
    <t>028 093902205</t>
  </si>
  <si>
    <t>3042 MACARTHUR BLVD</t>
  </si>
  <si>
    <t>B2002340</t>
  </si>
  <si>
    <t>Convert 702 sqft existing visitor parking garage into 2 ADU (Unit #9 and 10.) Unit #9 to have 1 bed/ 1 bath and Unit #10 to be studio. (Seismic work to be under separate permit)</t>
  </si>
  <si>
    <t>027 085701700</t>
  </si>
  <si>
    <t>3022 CAPP ST</t>
  </si>
  <si>
    <t>RB2102309</t>
  </si>
  <si>
    <t>Convert basement of SFD into 2 ADUs - 790 SF 1 bedroom ADU with laundry, kitchen, pantry and full bath, and 275 SF ADU with kitchenette, full bath and bedroom/family room. New units to be addressed as 3020 Capp St. and 3024 Capp St. Scope includes replacing existing foundation, changing wall layout throughout the basement level, replacing windows, and creating 130 SF expansion of building footprint at rear to accommodate new ADU's kitchen. No change to 2nd floor of SFD.</t>
  </si>
  <si>
    <t>020 018700300</t>
  </si>
  <si>
    <t>647 E 17TH ST</t>
  </si>
  <si>
    <t>B2002807</t>
  </si>
  <si>
    <t>Construct 2 attached ADUs (845 SF and 725 SF) to existing multi-family bldg. by turning 1st FL parking stalls into habitable space._x000D_
Revision #1: extend (e) security fence, add water submeters, add level concrete landing at unit entry, omit previously approved bathroom window, Sheet A4.1 - for 1-hour floor/ceiling assembly use gypsum association assembly 5120 in lieu of previously approved 5406, details and reference assemblies provided for fire protection of structural steel, environmental exhaust duct paths and terminations shown with soffits and dropped ceiling at bathrooms to allow ducts to pass below 1-hour floor/ceiling. 9/30/2021</t>
  </si>
  <si>
    <t>016 146501104</t>
  </si>
  <si>
    <t>6250 VALLEJO ST</t>
  </si>
  <si>
    <t>RBC1905686</t>
  </si>
  <si>
    <t>Convert (e) one-story accessory building to a 2-story, two-unit residential facility next to (e) sfd - three units on single lot. PLN14216  (Includes Mech, Elec, Plumb)</t>
  </si>
  <si>
    <t>016 144205000</t>
  </si>
  <si>
    <t>1035 62ND ST</t>
  </si>
  <si>
    <t>RBC2100056</t>
  </si>
  <si>
    <t>To construct (2) ADUs (738 sqft, 3 bedrooms each) at rear of duplex. Addresses of the front duplex to remain 1031 and 1033.  New ADUs to be addressed as 1035 A and B.  Include MEP._x000D_
NO T-1-11 siding</t>
  </si>
  <si>
    <t>013 114901700</t>
  </si>
  <si>
    <t>438 48TH ST</t>
  </si>
  <si>
    <t>RBC2003296</t>
  </si>
  <si>
    <t>At rear yard of (e) duplex (440 48th ST); construct new detached 2story1,926sf (2) ADUs; each unit 3bedroom, 1.5 bathroom, 963sf; permit includes mechanical electrical and plumbing. _x000D_
Proposed address for new building 438 48th St  unit A and B.</t>
  </si>
  <si>
    <t>012 098702300</t>
  </si>
  <si>
    <t>77 GLEN AVE</t>
  </si>
  <si>
    <t>B2002494</t>
  </si>
  <si>
    <t>Convert ground level garage storage (490 SF) and rooftop storage penthouse (630 SF) into 2 ADUs within existing apt. bldg. footprint. Scope includes changes to wall layout. No exterior work. New units to be identified as #100 and #401 within the building.</t>
  </si>
  <si>
    <t>010 077500100</t>
  </si>
  <si>
    <t>307 VAN BUREN AVE</t>
  </si>
  <si>
    <t>RBC2100076</t>
  </si>
  <si>
    <t>Construct 2 adjoined ADUs (373 SF and 695 SF), detached from rear of existing multi-family bldg. ADUs will be 1 bed / 1 bath and 2 bed / 2 bath. MEP work included. _x000D_
ADUs to be addressed as 307 and 311 Van Buren Ave.</t>
  </si>
  <si>
    <t>009 071403100</t>
  </si>
  <si>
    <t>713 32ND ST</t>
  </si>
  <si>
    <t>RBC2100748</t>
  </si>
  <si>
    <t>At rear yard of MFD, construct 2 adjoining ADUs, each unit 798sf, 3 bedroom/2bath, permit includes mechanical, electrical and plumbing.  Proposed address for new units: 713 and 715 32ND ST - 94609 10.12.21 Revision 1 Title 24 - change exterior wall insulation to R21</t>
  </si>
  <si>
    <t>009 071001200</t>
  </si>
  <si>
    <t>826 30TH ST</t>
  </si>
  <si>
    <t>RBC2001291</t>
  </si>
  <si>
    <t>At rear of (e) duplex construct 2 new  ADUs (896sf total); each unit 448sf one bedroom, bathroom, living room, kitchen. Permit includes mechanical, electrical and plumbing._x000D_
Addresses for new units to be assigned.</t>
  </si>
  <si>
    <t>003 003502300</t>
  </si>
  <si>
    <t>778 20TH ST</t>
  </si>
  <si>
    <t>RB2003207</t>
  </si>
  <si>
    <t>Legalize 1260 SF basement conversion of SFD into ADU and junior ADU on 1st floor. No change to building footprint. Scope includes repairing siding, replacing windows and installing new entry door for 1st floor units. New units to be addressed as 778 and 778B. To abate CE# 2000196</t>
  </si>
  <si>
    <t>048 686800702</t>
  </si>
  <si>
    <t>4054 SEQUOYAH RD</t>
  </si>
  <si>
    <t>RBC2100058</t>
  </si>
  <si>
    <t>Convert existing poolhouse/storage to 593sf ADU; permit includes mechanical, electrical and plumbing.  Proposed address for new ADU:  4054 Sequoyah Rd 94605.</t>
  </si>
  <si>
    <t>1250 107TH AVE</t>
  </si>
  <si>
    <t>RBC2101442</t>
  </si>
  <si>
    <t>Construct 990 SF detached single-story ADU in rear of 1248 107th Ave with front deck, 3 bedrooms, 1 bath, living, kitchen and dining.  MEP work included.</t>
  </si>
  <si>
    <t>043 461000800</t>
  </si>
  <si>
    <t>2325 88TH AVE</t>
  </si>
  <si>
    <t>RB2000553</t>
  </si>
  <si>
    <t>Convert existing attached garage  at front of existing  4-plex in to 530 sq. ft. ADU.  New unit to be addressed 2323 88th Ave. DRX200185</t>
  </si>
  <si>
    <t>012 100900400</t>
  </si>
  <si>
    <t>4179 SHAFTER AVE</t>
  </si>
  <si>
    <t>RBC2001848</t>
  </si>
  <si>
    <t>Legalize previously converted detached garage into 333 sq ft ADU at rear to abate CE 2000549 (ADU to be address 4181 Shafter Ave).  DRX200617</t>
  </si>
  <si>
    <t>012 095903000</t>
  </si>
  <si>
    <t>873 APGAR ST</t>
  </si>
  <si>
    <t>RBC2003136</t>
  </si>
  <si>
    <t>At rear of 2story duplex; construct new foundation for 749sf detached 2bedroom manufactured home/ADU. DRX201276. ADU address is 875 Apgar</t>
  </si>
  <si>
    <t>009 069604600</t>
  </si>
  <si>
    <t>730 29TH ST</t>
  </si>
  <si>
    <t>B2100977</t>
  </si>
  <si>
    <t>Adding new full bathroom and range to kitchen to make a conversion to live/work (within existing footprint of multi-unit bldg.)</t>
  </si>
  <si>
    <t>007 059602100</t>
  </si>
  <si>
    <t>1532 32ND ST</t>
  </si>
  <si>
    <t>RBC2104295</t>
  </si>
  <si>
    <t>Complete permits RB1600623,RE1604439,RP1603379,RM1701621 - Rear two story addition, consist of 886 sq/ft , second floor (453 sq/ft)  and create 443 sq/ft secondary unit to an existing 887 sq/ft single family dwelling. 4/4/18 Secondary unit to be addressed 1534 32ndStreet 10/23/2021Exterior staircase removed from scope of work</t>
  </si>
  <si>
    <t>004 010302100</t>
  </si>
  <si>
    <t>308 HENRY ST</t>
  </si>
  <si>
    <t>RBC2002070</t>
  </si>
  <si>
    <t>At lower level of sfd; Covert 877sf to habitable, construct 98sf addition to create 975sf, new ADU with 3 bedroom 1.5 bath room, complete seismic retrofit, permit includes mechanical, electrical and plumbing. New ADU to be addressed as 310 Henry St</t>
  </si>
  <si>
    <t>085 009201400</t>
  </si>
  <si>
    <t>27 BELL WAVER WY</t>
  </si>
  <si>
    <t>RBC2100163</t>
  </si>
  <si>
    <t>At sfd, convert 770sf of (e) habitable space at lower level to 2bedroom/1bathroom ADU, create new entry and alterations to windows; permit includes mechanical, electrical and plumbing. Proposed new address for ADU 23 Bell Waver Wy 94619</t>
  </si>
  <si>
    <t>048H790101602</t>
  </si>
  <si>
    <t>41 BAY FOREST CT</t>
  </si>
  <si>
    <t>RBC2003303</t>
  </si>
  <si>
    <t>At 2story SFD; convert basement level to 492sf ADU; permit includes mechanical, electrical and plumbing. Address to be 41A Bay Forest Ct._x000D_
6/6/21-REV#1: REVISED FOUNDATION PLAN AND DETAILS._x000D_
11/2/21-REV#2: REVISED LAYOUT, INCLUDING STAIRCASE, BATHROOM LAYOUT, DELETED PROPOSED BALCONY, REVISED DOORS/WINDOWS</t>
  </si>
  <si>
    <t>048H762101703</t>
  </si>
  <si>
    <t>1907 TUNNEL RD</t>
  </si>
  <si>
    <t>RB2102229</t>
  </si>
  <si>
    <t>Within existing SFD, convert lower level unconditioned space into 314 SF ADU. Remodel and relocate lower level bath. Create 464 SF ADU on 1st floor in the footprint of existing library room by converting library closet into a kitchen and adding a pocket door in the bathroom. On second floor, convert half of unconditioned utility room into unconditioned laundry room. New units to be addressed as 1905  and 1907B Tunnel Rd.</t>
  </si>
  <si>
    <t>048H760604708</t>
  </si>
  <si>
    <t>444 GRAVATT DR</t>
  </si>
  <si>
    <t>RB1803160</t>
  </si>
  <si>
    <t>Construct new three-story 3,881 sf. SFD with 429 sf. two-car garage at vacant down-sloped parcel.     PLN17132</t>
  </si>
  <si>
    <t>048H760404600</t>
  </si>
  <si>
    <t>90 VICENTE RD</t>
  </si>
  <si>
    <t>RBC2003192</t>
  </si>
  <si>
    <t>Construct new 3-story 2,212 SF SFD on vacant lot, with 4 bed, 4 bath, laundry room, patio, balcony and roof deck.  MEPs included.</t>
  </si>
  <si>
    <t>048H750602400</t>
  </si>
  <si>
    <t>6022 SKYLINE BLVD</t>
  </si>
  <si>
    <t>RBC2101583</t>
  </si>
  <si>
    <t>Convert existing (non-habitable space) work studio above detached garage in rear of SFD (6020 Skyline) into 605 SF ADU. MEP work included for addition of a full bath, laundry and kitchen. Existing non-habitable space created under RB1303801._x000D_
9/16/21-REV#1: UPDATED CF1R</t>
  </si>
  <si>
    <t>048G744802903</t>
  </si>
  <si>
    <t>6979 ELVERTON DR</t>
  </si>
  <si>
    <t>RBC2101613</t>
  </si>
  <si>
    <t>To complete permit RB1705746 and related MEP permits : Complete RB0701128 &amp; RB1102203/New SFD 3858 sf w/attached garage 400 sf : Remaining work to included gas and electric hook-ups, installation of a new air conditioner, constructing an exterior stair over trenched electric and gas lines, and new curb cut adjacent to the existing driveway. MEP included.</t>
  </si>
  <si>
    <t>048G743501900</t>
  </si>
  <si>
    <t>6315 VALLEY VIEW RD</t>
  </si>
  <si>
    <t>RBC2100345</t>
  </si>
  <si>
    <t>At 3 story sfd; Convert first level to ADU; convert (E) family room w/bar to living, kitchen and dining room; remove partition wall to create new family room and laundry areas, (E) bedroom and two full bathrooms to remain, Includes   Proposed address for new ADU:  6313 Valley View Rd - 94611</t>
  </si>
  <si>
    <t>048G743303100</t>
  </si>
  <si>
    <t>6828 PINEHAVEN RD</t>
  </si>
  <si>
    <t>RBC2002289</t>
  </si>
  <si>
    <t>Convert 350 SF conditioned family room of SFD into an JADU by adding a kitchen and converting half bath into full bath with shower. Addition of exterior spiral staircase for egress. Changes to wall layout at associated bath, with new wall and door in hallway near kitchen. Scope includes new gas line and new laundry. No work in main unit. _x000D_
MEP work included. ADU to be addressed as 6830 Pinehaven Rd.</t>
  </si>
  <si>
    <t>048G742801501</t>
  </si>
  <si>
    <t>17014 BROADWAY TER</t>
  </si>
  <si>
    <t>RB1702882</t>
  </si>
  <si>
    <t>To construct 3-story 3,722s.f. new SFD with 4 bed/ 5bath on vacant down-sloped subdivided,lot (lot #1: size 9,731s.f.)  PLN16449 9/22/21 Rev#1 change to retaining wall per plan</t>
  </si>
  <si>
    <t>048F737802600</t>
  </si>
  <si>
    <t>6631 OAKWOOD DR</t>
  </si>
  <si>
    <t>RBC1902898</t>
  </si>
  <si>
    <t>Construct 3-story 3,180 sf SFD with 1 bedroom &amp; 2.5 bathrooms with 190 sq.ft. attached two car garage on a vacant down- sloped parcel. MEP (200amp main, WH, FAU) included.(Adjacent to 6649 Oakwood Drive)</t>
  </si>
  <si>
    <t>048F736700200</t>
  </si>
  <si>
    <t>1829 GASPAR DR</t>
  </si>
  <si>
    <t>RBC2000722</t>
  </si>
  <si>
    <t>To abate CE #2000139. Convert unconditioned room at rear into home office. Construct new stairs and deck. Install new EV Charging station. Related electrical included. DRX200583</t>
  </si>
  <si>
    <t>048E732600700</t>
  </si>
  <si>
    <t>6811 GUNN DR</t>
  </si>
  <si>
    <t>RBC2102704</t>
  </si>
  <si>
    <t>Convert attached garage and storage at ground level of SFD into a 610 SF ADU with 1 bedroom, kitchen, living and bath. In main house above, remove existing spiral stair and build out new half bath in that footprint. ADU to be addressed as 6815 Gunn Dr. MEP work included for kitchen and bath fixtures and appliances, lights, switches and outlets.  Includes main electrical panel replacement with 2 meters</t>
  </si>
  <si>
    <t>048E731802102</t>
  </si>
  <si>
    <t>10 VILLANOVA DR</t>
  </si>
  <si>
    <t>RBC2100529</t>
  </si>
  <si>
    <t>Convert portion of SFD's 1st floor closet into a wet bar, divide existing laundry room. No change to crawl space. MEP work included.</t>
  </si>
  <si>
    <t>048D727301402</t>
  </si>
  <si>
    <t>6343 MELVILLE DR</t>
  </si>
  <si>
    <t>RBC2003466</t>
  </si>
  <si>
    <t>445 SF crawl space conversion of SFD into new ADU, to be addressed as 6345 Melville Dr. Scope includes changes to windows, new raised deck with railing, reconstructed exterior stair and repairing siding. MEP work included.  3-1-21 Includes service upgrade with 2 meters total, water heater, and HVAC system</t>
  </si>
  <si>
    <t>048D724402000</t>
  </si>
  <si>
    <t>2176 ANDREWS ST</t>
  </si>
  <si>
    <t>RBC2100054</t>
  </si>
  <si>
    <t>At rear of SFD construct new detached 515 sf ADU; permit includes mechanical, electrical and plumbing.  Proposed address for new unit  2176 Andrews St 94611</t>
  </si>
  <si>
    <t>048C718100200</t>
  </si>
  <si>
    <t>185 PERSHING DR</t>
  </si>
  <si>
    <t>RBC2003624</t>
  </si>
  <si>
    <t>At east side of parcel; remodel (e) detached garage at 2nd level, add an elevator, convert (e) workshop at first level to 506sf adu; permit includes mechanical, electrical and plumbing.  _x000D_
Proposed address for new unit: 185 Pershing Dr - 94611</t>
  </si>
  <si>
    <t>048B716201803</t>
  </si>
  <si>
    <t>5645 ESTATES DR</t>
  </si>
  <si>
    <t>RBC2102040</t>
  </si>
  <si>
    <t>Convert attached SFD garage into 700 SF studio ADU. MEP work included. New unit to be addressed as 5647 Estates Dr.</t>
  </si>
  <si>
    <t>048A712400600</t>
  </si>
  <si>
    <t>6100 BROADWAY TER</t>
  </si>
  <si>
    <t>RBC2002964</t>
  </si>
  <si>
    <t>At 2story SFD; Covert 665sf at upper/second level of 5bedroom 240sf SFD into ADU; New wall layout; new ingress via new rear yard stairway, permit includes mechanical, electrical and plumbing. ADU to be addressed 6090 Broadway Terrace._x000D_
_x000D_
Revision #1: ADU removed from scope of work, remove range and oven and add wet bar, maintain interior doorway to upstairs, rotate toilet, add heating and cooling to upstairs spaces, add upstairs entry and bridge, air handlers relocated, subpanel relocated, structural changes.</t>
  </si>
  <si>
    <t>048A710207501</t>
  </si>
  <si>
    <t>6143 CONTRA COSTA RD</t>
  </si>
  <si>
    <t>RBC2003489</t>
  </si>
  <si>
    <t>To construct a new 3-story 3,322 sf single family dwelling with 5 bedrooms and 4.5 bathrooms and 504 sf garage on an existing vacant downslope lot of 40% or greater._x000D_
Revision #1: Garden Planters retaining walls structural detail and calculations. 8/23/2021._x000D_
Revision #2: Replacing 5 1/2 x 5 1/2 PSL with HSS 4x4x1/4 steel tube. 10/12/2021_x000D_
Revision #3: Change 3rd floor soffit vents. 12/14/2021</t>
  </si>
  <si>
    <t>048A708000100</t>
  </si>
  <si>
    <t>5999 CHABOLYN TER</t>
  </si>
  <si>
    <t>RBC2003597</t>
  </si>
  <si>
    <t>Convert (e) permitted (1993) accessory structure into ADU by legalizing new kitchen; permit includes mechanical, electrical and plumbing.  Proposed address for new unit: 5999 Chabolyn Ter - 94618</t>
  </si>
  <si>
    <t>048A705302400</t>
  </si>
  <si>
    <t>5806 OCEAN VIEW DR</t>
  </si>
  <si>
    <t>RBC2100838</t>
  </si>
  <si>
    <t>At rear of SFD, convert existing detached 227 SF garage to an ADU. Exterior work consist of new windows and door. No work to be done on main house. Mechanical, Electrical, and Plumbing included. Main home address is 5804 Ocean View Dr.</t>
  </si>
  <si>
    <t>048A704801200</t>
  </si>
  <si>
    <t>5762 MENDOCINO AVE</t>
  </si>
  <si>
    <t>RBC2100410</t>
  </si>
  <si>
    <t>At of rear yard of sfd, remove (e) carport to construct 303sf detached ADU, construct new 360sf new wood deck between new ADU and (e) sfd, permit includes mechanical, electrical and plumbing.  Proposed address for new ADU:  5762 MENDOCINO AV - 94618</t>
  </si>
  <si>
    <t>048A703501700</t>
  </si>
  <si>
    <t>5226 BROADWAY TER</t>
  </si>
  <si>
    <t>RBC2100562</t>
  </si>
  <si>
    <t>Convert detached garage in rear of 5228 Broadway Terrace (a triplex) into a 505 SF ADU. MEPs included._x000D_
To abate CE#2100138_x000D_
8/5/21-REV #1: REVISED FOUNDATION PLAN/DETAILS AS DEPICTED IN STRUCTURAL SHEETS</t>
  </si>
  <si>
    <t>048 686800601</t>
  </si>
  <si>
    <t>4020 SEQUOYAH RD</t>
  </si>
  <si>
    <t>RBC2002983</t>
  </si>
  <si>
    <t>Construct new detached 1000 SF ADU in rear of SFD (4030 Sequoyah Rd), with 2 bedrooms / 1 bath. MEP work included.</t>
  </si>
  <si>
    <t>048 683700301</t>
  </si>
  <si>
    <t>4391 BRIAR CLIFF RD</t>
  </si>
  <si>
    <t>RBC2002812</t>
  </si>
  <si>
    <t>Construct  new  2,620 sq. ft.SFD.   To include related mep's</t>
  </si>
  <si>
    <t>048 623701701</t>
  </si>
  <si>
    <t>10700 SNOWDOWN AVE</t>
  </si>
  <si>
    <t>RBC2103077</t>
  </si>
  <si>
    <t>At FIRE DAMAGED single story 4bedroom/2bathroom sfd, reconfigure wall layout to create new attached 780sf 2bedroom/2bath ADU; At (e) SFD remove various partition walls to create open concept at great room, kitchen and dining rooms; relocate master suite to previous family room, kitchen remodel, convert bathroom room into laundry room, convert one bedroom to office, construct new bathroom at previous bedroom #3, at exterior construct new wood deck with iron railings, remove brick/siding, add stucco, remove chimney and fireplace, permit includes mechanical, electrical and plumbing._x000D_
Proposed address for new unit: 10710 SNOWDOWN AV 94605</t>
  </si>
  <si>
    <t>048 623102701</t>
  </si>
  <si>
    <t>10880 ETTRICK ST</t>
  </si>
  <si>
    <t>RBC2002805</t>
  </si>
  <si>
    <t>At sfd with (e)JADU; construct new 707sf ADU with 643sf storage behind attached garage; permit includes mechanical, electrical and plumbing. ADU to be addressed 10870 Ettrick St.</t>
  </si>
  <si>
    <t>048 560502400</t>
  </si>
  <si>
    <t>9868 THERMAL ST</t>
  </si>
  <si>
    <t>RBC2102444</t>
  </si>
  <si>
    <t>Construct detached 800 SF ADU in rear of SFD (9866 Thermal St). MEP work included.</t>
  </si>
  <si>
    <t>047 557900200</t>
  </si>
  <si>
    <t>10163 FOOTHILL BLVD</t>
  </si>
  <si>
    <t>RBC2003140</t>
  </si>
  <si>
    <t>Construct new 344 SF detached ADU in rear of [new] SFD. MEP work included.</t>
  </si>
  <si>
    <t>10167 FOOTHILL BLVD</t>
  </si>
  <si>
    <t>RBC2003138</t>
  </si>
  <si>
    <t>Construct new 2130 SF 2-story, 3 bedroom, 2-1/2 bath SFD. MEP work included.</t>
  </si>
  <si>
    <t>047 556900200</t>
  </si>
  <si>
    <t>2449 DURANT AVE</t>
  </si>
  <si>
    <t>RBC2000840</t>
  </si>
  <si>
    <t>Construct  994 sf. detached secondary unit at rear of existing SFD.  DRX200349  (Includes Mech, Elec, Plumb) 9/2/2021 Revision #1 Reconfigure unit layout and roof.</t>
  </si>
  <si>
    <t>047 556801800</t>
  </si>
  <si>
    <t>2242 109TH AVE</t>
  </si>
  <si>
    <t>RBC2003158</t>
  </si>
  <si>
    <t>At rear of sfd; construct new 675sf 2bedroom/one bathroom ADU; permit includes mechanical, electrical and plumbing. Proposed address for new unit is 2242 109th Av_x000D_
2/17/21-REV 1: REVISED SITE PLAN, CF1R, ARCHITECTURAL AND STRUCTURAL SHEETS DUE TO DELETION OF WINDOW.</t>
  </si>
  <si>
    <t>047 556700200</t>
  </si>
  <si>
    <t>10801 VOLTAIRE AVE</t>
  </si>
  <si>
    <t>RBC2100175</t>
  </si>
  <si>
    <t>At rear yard of sfd; convert (e) 512sf garage and legalize unapproved 105sf addition to create 617sf, 2bedroom/1bathroom ADU, permit includes mechanical, electrical and plumbing.  Proposed address for new ADU:  10801 VOLTAIRE AVE 94603</t>
  </si>
  <si>
    <t>047 554300100</t>
  </si>
  <si>
    <t>10601 BEVERLY AVE</t>
  </si>
  <si>
    <t>RBC2003501</t>
  </si>
  <si>
    <t>At SFD, convert existing garage and habitable lower floor area to create a 732SF ADU. Include 2nd floor bathroom remodel at main house. No expansion to existing building footprint. ADU to be addressed as 10607 Beverly Ave.</t>
  </si>
  <si>
    <t>046 544201900</t>
  </si>
  <si>
    <t>1715 96TH AVE</t>
  </si>
  <si>
    <t>RBC2100611</t>
  </si>
  <si>
    <t>Construct detached 1-story 1000 SF ADU in rear of SFD (1717 96th Ave), with 3 bedrooms and 2 baths. MEP work included. _x000D_
Revision 1 Increasing 42'-3"x23'-8" ADU size (1000sqft) to 50'-8.5"x23'-8" (1200sqft), adding bedroom #4 and bath #3, Adding 5 A1 trusses for additional 200sqft, moved ac unit to front of home to maintain setbacks, moved tankless water heater to side of bath #3_x000D_
.</t>
  </si>
  <si>
    <t>046 542701500</t>
  </si>
  <si>
    <t>9908 HOLLY ST</t>
  </si>
  <si>
    <t>RB2103113</t>
  </si>
  <si>
    <t>Convert half of attached garage in 4-plex into a 370 SF ADU with 1 bedroom. New unit to be addressed as 9906 Holly St.</t>
  </si>
  <si>
    <t>045 537004000</t>
  </si>
  <si>
    <t>369 WEST CT</t>
  </si>
  <si>
    <t>RBC2003160</t>
  </si>
  <si>
    <t>At left side of (e) 2story sfd; construct 483sf, 2bedroom/1bathroom attached adu; permit includes mechanical, electrical and plumbing._x000D_
Revision 1 Change all the electric such as the stove, dryer, using an electric heat pump water heater and a ductless mini-split_x000D_
Proposed address for new unit:  367 105TH AV 94603</t>
  </si>
  <si>
    <t>045 531702000</t>
  </si>
  <si>
    <t>156 ISLETON AVE</t>
  </si>
  <si>
    <t>RBC2101904</t>
  </si>
  <si>
    <t>Construct 545 SF ADU attached onto SFD, to include 2 bedrooms, bath, kitchen and great room. MEP work included. New unit to be addressed as 158 Isleton Ave.</t>
  </si>
  <si>
    <t>9918 SAINT ELMO DR</t>
  </si>
  <si>
    <t>RBC2103718</t>
  </si>
  <si>
    <t>Construct new detached 499 SF 2 bedroom, 1 bath ADU in rear of SFD (9916 Saint Elmo Dr.). MEP work includes all new kitchen and bath fixtures, lights, switches, outlets, tank-less water heater, wall heater and 100amp sub-panel.</t>
  </si>
  <si>
    <t>045 530802600</t>
  </si>
  <si>
    <t>210 FOSTER AVE</t>
  </si>
  <si>
    <t>RBC2102773</t>
  </si>
  <si>
    <t>Construct 619 SF detached ADU in rear of SFD (208 Foster Ave). MEPs included for newly constructed laundry, kitchen, full bath, living and bedroom. To abate CE# 2004244</t>
  </si>
  <si>
    <t>045 523400100</t>
  </si>
  <si>
    <t>802 STONE ST</t>
  </si>
  <si>
    <t>RBC2101586</t>
  </si>
  <si>
    <t>Sfd converted to church w/o permits, return (e) unpermitted church to permitted use as 882sf sfd; legalize 518sf of additional living space added to structure, interior remodel, construct of new partition walls to create 1,400sf 3bedroom/2bathroom sfd; permit includes mechanical, electrical and plumbing.</t>
  </si>
  <si>
    <t>9732 EMPIRE RD</t>
  </si>
  <si>
    <t>RBC2103240</t>
  </si>
  <si>
    <t>Convert detached garage in rear of SFD (9734 Empire Rd) into a 576 SF 2 bed / 1 bath ADU. Replace garage slab foundation and modify wall openings. MEP work includes all new kitchen and bath fixtures, plumbing, wiring, lights, switches, outlets, exhaust fans and water heater.</t>
  </si>
  <si>
    <t>044 498203201</t>
  </si>
  <si>
    <t>9312 C ST</t>
  </si>
  <si>
    <t>RBC2100530</t>
  </si>
  <si>
    <t>New construction or 976sf, 3bedroom/2bathroom ADU, permit included mechanical, electrical and plumbing.  Proposed address for new ADU:  9312 C ST - 94603 7.6.21 Revision 1 Move the ADU to the left side of the lot</t>
  </si>
  <si>
    <t>044 497902000</t>
  </si>
  <si>
    <t>9712 E ST</t>
  </si>
  <si>
    <t>RBC2002800</t>
  </si>
  <si>
    <t>For SFD, construct rear addition of 569 SF (1 bed, 1 bath and living room). Construct another addition above that one - 883 SF ADU (2 bed, 1 bath, kitchen, office). Scope includes new rear stairs to ADU. New unit to be addressed as 9716 E Street._x000D_
MEP work included.</t>
  </si>
  <si>
    <t>2236 86TH AVE</t>
  </si>
  <si>
    <t>RBC2104042</t>
  </si>
  <si>
    <t>Convert detached garage in rear of SFD (2234 86th Ave) into 529 SF Category I ADU with 1 bed / 1 bath. MEP work includes kitchen and bath fixtures, lights, switches, outlets, water heater, gas heater and exhaust fan.</t>
  </si>
  <si>
    <t>043 460101200</t>
  </si>
  <si>
    <t>8680 OLIVE ST</t>
  </si>
  <si>
    <t>RBC2003208</t>
  </si>
  <si>
    <t>Convert 240 SF detached garage to ADU at rear of 2000 Auseon Ave. Detached ADU has entry facing Olive St. (New Address 8680 Olive St.)  Includes MEP.</t>
  </si>
  <si>
    <t>043 460101100</t>
  </si>
  <si>
    <t>2005 87TH AVE</t>
  </si>
  <si>
    <t>RBC1905938</t>
  </si>
  <si>
    <t>New 448 sqft ADU at rear of property; bedroom, bathroom, kitchen, and living room.  Permit includes mechanical, electrical (new service+) and plumbing. _x000D_
Proposed address: 2005 87Th AV.</t>
  </si>
  <si>
    <t>2058 83RD AVE</t>
  </si>
  <si>
    <t>RBC2100559</t>
  </si>
  <si>
    <t>At rear yard of sfd construct new 652sf, 2bedroom ADU, permit includes mechanical, electrical and plumbing. Proposed address for new ADU 2058 83RD AVE 94612.</t>
  </si>
  <si>
    <t>1288 76TH AVE</t>
  </si>
  <si>
    <t>RBC2102496</t>
  </si>
  <si>
    <t>Construct detached 560 SF single-story ADU with 2 bedrooms at rear of 1286 76th Ave (SFD). MEP work included.</t>
  </si>
  <si>
    <t>041 414800100</t>
  </si>
  <si>
    <t>1098 69TH AVE</t>
  </si>
  <si>
    <t>RBC2101191</t>
  </si>
  <si>
    <t>Complete expired permit RB1601464  -  Add 2 bedroom secondary unit above garage (486 sq ft).  Add 120 sq ft addition at side of dwelling.  New Unit to be addressed:  1096 - 69th Avenue._x000D_
MEP work included.</t>
  </si>
  <si>
    <t>041 413502800</t>
  </si>
  <si>
    <t>1148 71ST AVE</t>
  </si>
  <si>
    <t>RBC2002565</t>
  </si>
  <si>
    <t>Construct one-story 1060 SF single family dwelling with 3 bedrooms / 2 baths on existing vacant parcel</t>
  </si>
  <si>
    <t>1247 58TH AVE</t>
  </si>
  <si>
    <t>RBC2104432</t>
  </si>
  <si>
    <t>At rear of duplex, convert (e) detached garage to 340sf ADU, permit includes mechanical, electrical and plumbing.  Proposed address for new unit: 1247 58TH AVE 94621</t>
  </si>
  <si>
    <t>1353 63RD AVE</t>
  </si>
  <si>
    <t>RBC2103293</t>
  </si>
  <si>
    <t>Construct 847 SF detached ADU (2 bed / 1 bath) in front of existing SFD (1351 63rd Ave). MEP work includes all new kitchen and bath fixtures and appliances, wiring, lights, switches, outlets, plumbing, laundry hookups, 200amp sub-panel, exhaust fans, tankless water heater, gas line and mini-split heating unit.</t>
  </si>
  <si>
    <t>040A344201302</t>
  </si>
  <si>
    <t>4051 EDWARDS AVE</t>
  </si>
  <si>
    <t>RBC2100608</t>
  </si>
  <si>
    <t>Construct new detached 2-story 600 SF ADU in rear of SFD (4053 Edwards Ave) with 1 bedroom. MEP work included._x000D_
Revision #1: Updated measurements per recent site survey. Old measurements stricken and replaced with new _x000D_
notations (distance to back property line, to east property line, to existing garage, and existing house). 2nd Floor deck dimensions _x000D_
also revised to ensure 5ft from adjacent structure (neighbor garage). Revisions are on Sheets A1 and A2. 12/14/2021</t>
  </si>
  <si>
    <t>040A343501800</t>
  </si>
  <si>
    <t>7949 CREST AVE</t>
  </si>
  <si>
    <t>RBC2001850</t>
  </si>
  <si>
    <t>Remodel and addition for SFD to include legalizing conversion of 1st floor into a 1259 SF ADU by installing a kitchen (relocated from 2nd floor), seismic retrofit of foundation, reconfiguration of driveway bridge and relocation of garage door. Reconfigure 2nd floor by adding 1/2 half, new bedroom, relocating full bath and converting kitchen into wet bar. Create 3rd floor by constructing 999 SF ADA accessible habitable space with bed, 2 bath, kitchen, living/dining room and deck. New unit to be addressed as 7951 Crest Ave. _x000D_
MEPs included.</t>
  </si>
  <si>
    <t>040A343501100</t>
  </si>
  <si>
    <t>7901 CREST AVE</t>
  </si>
  <si>
    <t>RBC2003431</t>
  </si>
  <si>
    <t>Convert existing basement of single family dwelling into 600 sq. ft. ADU.  The proposal will include replacement of windows and entrance door to match existing.  To include related MEPs. New ADU _x000D_
at rear to be addressed as 7903 Crest Ave.</t>
  </si>
  <si>
    <t>040A341200600</t>
  </si>
  <si>
    <t>7541 OUTLOOK AVE</t>
  </si>
  <si>
    <t>RBC2002460</t>
  </si>
  <si>
    <t>Convert basement of existing SFD to 750 SF secondary unit. Remodel kitchen, bath at main level. Construct 81 SF addition at main level including new bathroom.  New unit to be addressed as 7545 Outlook Ave. _x000D_
DRX190581  (Includes MEP work)   _x000D_
6/21/2021 CORRECTION/CLARIFICATION TO SCOPE OF WORK:  Approx. 61 SF (not 81 SF) of existing outdoor deck area to be converted into habitable indoor space for kitchen expansion.  Add a new full bathroom at main level.  Add a new full bathroom and laundry area.</t>
  </si>
  <si>
    <t>040 335301100</t>
  </si>
  <si>
    <t>7861 PLYMOUTH ST</t>
  </si>
  <si>
    <t>RBC2002821</t>
  </si>
  <si>
    <t>Construct new 386 detached ADU in rear of SFD (7863 Plymouth St)</t>
  </si>
  <si>
    <t>039 325102502</t>
  </si>
  <si>
    <t>1641 CHURCH ST</t>
  </si>
  <si>
    <t>RBC2001568</t>
  </si>
  <si>
    <t>Construct new 1140 sf. one-story SFD at existing lot. PLN19318  (Includes MEPs)</t>
  </si>
  <si>
    <t>039 324802400</t>
  </si>
  <si>
    <t>1408 67TH AVE</t>
  </si>
  <si>
    <t>B2003293</t>
  </si>
  <si>
    <t>At 2story mixed use building with 4 units at upper floor; convert lower level 3 car garage into 723sf, 2bedroom/1 bath ADU; infill garage door, add windows.</t>
  </si>
  <si>
    <t>039 324700100</t>
  </si>
  <si>
    <t>1548 HAVENSCOURT BLVD</t>
  </si>
  <si>
    <t>RBC2002787</t>
  </si>
  <si>
    <t>REMODEL TO CONVERT EXISTING 340 sf.ft DETACHED GARAGE INTO NEW TYPE 2 ADU. Main address is 1550 Havenscourt Blvd._x000D_
_x000D_
Revised: 9/23/21- Add upgrade to MSP for ADU</t>
  </si>
  <si>
    <t>038 322700900</t>
  </si>
  <si>
    <t>5537 HOLWAY ST</t>
  </si>
  <si>
    <t>RBC2002351</t>
  </si>
  <si>
    <t>Construct new 731 SF detached ADU, 2 bed / 2 bath, in rear of SFD (5539 Holway St.) MEP work included. 12.15.21 Revision 1 Addition of shower to approved powder room, removal of one main entry exterior door, resulting in a single entry exterior door</t>
  </si>
  <si>
    <t>038 321700900</t>
  </si>
  <si>
    <t>1635 64TH AVE</t>
  </si>
  <si>
    <t>RBC2002710</t>
  </si>
  <si>
    <t>Legalize / modify unpermitted garage addition and convert garage into garage and ADU in rear of SFD addressed as 1633 64th Ave._x000D_
To abate CE# 1604056</t>
  </si>
  <si>
    <t>038 320400900</t>
  </si>
  <si>
    <t>2485 61ST AVE</t>
  </si>
  <si>
    <t>RBC2003141</t>
  </si>
  <si>
    <t>Construct new 354sf, one bedroom ADU at rear of SFD; permit includes mechanical, electrical and plumbing.  Proposed address for new adu 2485 61st Av. 8/27/21 Including additional elect. and gas meter installation for new ADU at main SFD. 10.11.21 Revision 2 Water heater was moved to back of unit, addition solar tube over the shower in bathroom 3-A heater/vent/light combo added to bathroom, minispit unit replaces the wall heater, 5 electrical sub panel moved indoors</t>
  </si>
  <si>
    <t>038 319607405</t>
  </si>
  <si>
    <t>6315 BANCROFT AVE</t>
  </si>
  <si>
    <t>RBC2002938</t>
  </si>
  <si>
    <t>Convert (e) detached garage at sideyard of sfd into ADU; permit includes mechanical, electrical and plumbing.</t>
  </si>
  <si>
    <t>038 319404300</t>
  </si>
  <si>
    <t>2912 61ST AVE</t>
  </si>
  <si>
    <t>RBC2000806</t>
  </si>
  <si>
    <t>Convert rear portion of existing SFD to 740 sf. secondary unit. Legalize patio cover enclosed to create storage area. Kitchen &amp; bath remodel including window replacement. Legalize coin-operated laundry area. DRX200337 (Includes Mech, Elec, Plumb)   New address of 2910 61st Ave</t>
  </si>
  <si>
    <t>5819 FLEMING AVE</t>
  </si>
  <si>
    <t>RBC2100969</t>
  </si>
  <si>
    <t>At rear of sfd, construct new foundation for 442sf (manufactured home) 1bedroom/1bathroom ADU, permit includes mechanical, electrical and plumbing.  Proposed address for new unit:  5819 Fleming Ave - 94605._x000D_
Revision #1: HCD stamped approved plans to remove the inspection hold. 6/22/2021</t>
  </si>
  <si>
    <t>12191 SKYLINE BLVD</t>
  </si>
  <si>
    <t>RBC2100403</t>
  </si>
  <si>
    <t>At rear yard of sfd, construct new foundation for detached 848sf ADU/MANUFACTURED HOUSE, permit includes mechanical, electrical and plumbing.  Proposed address for ADU:  12191 Skyline Bl - 94619</t>
  </si>
  <si>
    <t>037A278401600</t>
  </si>
  <si>
    <t>3759 DELMONT AVE</t>
  </si>
  <si>
    <t>RBC2003520</t>
  </si>
  <si>
    <t>Attached ADU to the existing SFD. Proposed ADU unit is located on top of the existing split level house with it's own separate access and entry from the street. Mechanical, Electrical, and Plumbing included. ADU to be addressed 3753 Delmont Ave.</t>
  </si>
  <si>
    <t>037 255202000</t>
  </si>
  <si>
    <t>3742 BUELL ST</t>
  </si>
  <si>
    <t>RBC2100483</t>
  </si>
  <si>
    <t>Construct detached 313 SF single story ADU in rear of 3740 Buell St (SFD). MEP work included. 11.16.21 Revision 1 To construct a new detached 294 sqft ADU at the rear side of existing single family house, the size of new window in the bedroom is changed 48" x 48" sliding window</t>
  </si>
  <si>
    <t>4448 DAVENPORT AVE</t>
  </si>
  <si>
    <t>RBC2101275</t>
  </si>
  <si>
    <t>Construct detached 538 SF detached ADU in rear of SFD, with 1 bedroom / 1 bath and an attic / storage space. MEP work included.</t>
  </si>
  <si>
    <t>037 253300600</t>
  </si>
  <si>
    <t>3925 ENOS AVE</t>
  </si>
  <si>
    <t>RBC2101310</t>
  </si>
  <si>
    <t>Construct detached 400 SF single-story ADU with lofted space above and 40 SF storage room, in rear of 3921 Enos Ave (SFD). MEP work included.</t>
  </si>
  <si>
    <t>3110 BIRDSALL AVE</t>
  </si>
  <si>
    <t>RBC2103946</t>
  </si>
  <si>
    <t>Construct detached 398 SF Category II ADU with 1 bed / 1 bath in rear of SFD (3112 Birdsall Ave). MEP work includes kitchen and bath fixture w/ plumbing, lights, switches, outlets, hot water heater, mini-split heat pump compressor, laundry hookups, sub-panel, exhaust fan and vents.</t>
  </si>
  <si>
    <t>036 247500500</t>
  </si>
  <si>
    <t>2493 MAVIS ST</t>
  </si>
  <si>
    <t>RBC2003336</t>
  </si>
  <si>
    <t>Updated 3/11/21: At sfd new foundation, framing and windows; interior remodel of kitchen, bathroom, and laundry; add new bathroom at hallway; change wall layout throughout, at basement convert to 921sf 2bedroom ADU. _x000D_
Proposed address for new ADU: 2491 Mavis  St - 94601._x000D_
_x000D_
11/18/20: Interior remodel of SFD's kitchen, bathroom and laundry in same location. Add new hallway bathroom. Changes to wall layout throughout. MEP work included. No exterior work and no work in basement._x000D_
_x000D_
REV #1 6/29/21: Change 100% stucco, replace roof, clarify (e) fire assembly at ADU, relocate side deck to smaller rear deck, window to door replacement at side yard omitted, replace rear window with door.</t>
  </si>
  <si>
    <t>2023 45TH AVE</t>
  </si>
  <si>
    <t>RBC2104496</t>
  </si>
  <si>
    <t>Construct detached 800 SF Category II ADU in rear of SFD (2021 45th Ave) with 2 bedrooms and 2 baths. MEP work includes kitchen &amp; bath fixtures, lights, switches, outlets, laundry hook-ups, furnace, water heater and fans.</t>
  </si>
  <si>
    <t>035 240200500</t>
  </si>
  <si>
    <t>4328 BOND ST</t>
  </si>
  <si>
    <t>RBC2003106</t>
  </si>
  <si>
    <t>At rear of 4326 Bond St (e) sfd: construct new 999sf ADU with 3bedrooms/2bathrooms. Permit includes mechanical, electrical and plumbing. Proposed address for new dwelling:  4328 Bond St. _x000D_
11.17.21 Revision 1 Switch between computer room and bathroom</t>
  </si>
  <si>
    <t>5357 WENTWORTH AVE</t>
  </si>
  <si>
    <t>RBC2101087</t>
  </si>
  <si>
    <t>TO ABATE 2004189  / Legalize conversion of detached garage to 363sf ADU, permit includes mechanical, electrical and plumbing.  Proposed address for ADU:  5357 WENTWORTH AV - 94601</t>
  </si>
  <si>
    <t>035 237301600</t>
  </si>
  <si>
    <t>5211 BELVEDERE ST</t>
  </si>
  <si>
    <t>RBC2101883</t>
  </si>
  <si>
    <t>Construct a new, 2 story, 2619 sq. ft., SFD with 2 bedrooms / 2.5 bathrooms, living room, and kitchen.  First floor includes a living room, kitchen, and a half-bath.  Second floor includes 2 bedrooms and 2 bathrooms. _x000D_
Permit includes electrical, mechanical, and plumbing.  See also CE #2100507._x000D_
 (Demolition of existing 1,045 SF residential structure under separate permit number RB2101263.)</t>
  </si>
  <si>
    <t>034 227504300</t>
  </si>
  <si>
    <t>1242 53RD AVE</t>
  </si>
  <si>
    <t>RBC2100364</t>
  </si>
  <si>
    <t>Convert basement of SFD into 563 SF ADU w/ 2 bed / 1 bath. MEP work included. ADU to be addressed as 1242B 53rd Ave.</t>
  </si>
  <si>
    <t>033 215400800</t>
  </si>
  <si>
    <t>4110 E 12TH ST</t>
  </si>
  <si>
    <t>RBC2002152</t>
  </si>
  <si>
    <t>Construct detached 188 SF studio ADU with storage/loft space in rear of duplex - 4108 E 12th St. MEP work included.</t>
  </si>
  <si>
    <t>033 214201800</t>
  </si>
  <si>
    <t>1816 40TH AVE</t>
  </si>
  <si>
    <t>RBC2002635</t>
  </si>
  <si>
    <t>Construct 229 SF detached ADU in rear of SFD (1818 40th Ave). MEP work included. 6.4.21 Revision 1 Eliminating the tankless water heater and running a line directly to the main house, changing the exterior siding from stucco to hardi board</t>
  </si>
  <si>
    <t>032 206802900</t>
  </si>
  <si>
    <t>2636 35TH AVE</t>
  </si>
  <si>
    <t>RBC2000924</t>
  </si>
  <si>
    <t>Convert 334 SF rear detached shop into habitable secondary unit in rear of 2638 35th Ave. (SFD). MEPs included.</t>
  </si>
  <si>
    <t>032 205202300</t>
  </si>
  <si>
    <t>2904 VIOLA ST</t>
  </si>
  <si>
    <t>RBC2102524</t>
  </si>
  <si>
    <t>Construct single-story detached 415 SF studio ADU in rear of SFD (2900 Viola St). MEP work included for full bath, kitchen, washer, dryer, tanked water heater, range vent, mini-split system &amp; condenser, lights, switches, receptacles and appliances._x000D_
11.17.21 Revision 1 Title 24 has been revised to specify 2x4 exterior walls w/R-15 insulation instead of 2x6s w/ R-21 insultation, this has been reviewed and approved by the structural engineer</t>
  </si>
  <si>
    <t>032 203201500</t>
  </si>
  <si>
    <t>3326 MAYBELLE WY</t>
  </si>
  <si>
    <t>RBC2100390</t>
  </si>
  <si>
    <t>TO ABATE CE2000916 Legalize unapproved conversion of detached garage to 327sf ADU, permit includes mechanical, electrical and plumbing.  Proposed address for new ADU: 3326 Maybelle Wy - 94619</t>
  </si>
  <si>
    <t>3226 LORENZO AVE</t>
  </si>
  <si>
    <t>RBC2103471</t>
  </si>
  <si>
    <t>Construct 424 SF detached ADU in rear of SFD (3224 Lorenzo Ave) with 1 bed / 1 bath, living room, laundry and kitchen. MEP work includes kitchen and bath fixtures, lights, switches, outlets, laundry hookups, water heater, mini-split condenser, exhaust fans and sub-panel.</t>
  </si>
  <si>
    <t>030 197502600</t>
  </si>
  <si>
    <t>4600 TULIP AVE</t>
  </si>
  <si>
    <t>RBC2101089</t>
  </si>
  <si>
    <t>Completion permit for RB1604848 to convert basement to 632 sq.ft. secondary unit w/1 bed rm &amp; 1 bath (500 sq.ft. approved as family rm under expired RB1502628, which included fire repair). New unit to be addressed 4602 Tulip Ave. DRX161121 / AMR1700064. MEPs included.</t>
  </si>
  <si>
    <t>4127 MAYBELLE AVE</t>
  </si>
  <si>
    <t>RBC2101110</t>
  </si>
  <si>
    <t>At (e) 539sf one bedroom accessory structure RB0300175, legalize unpermitted conversion of basement to additional habitable space to create 2 bedroom/2 bath, 1078sf ADU, permit included mechanical, electrical and plumbing.  Proposed address for ADU:</t>
  </si>
  <si>
    <t>030 183506800</t>
  </si>
  <si>
    <t>4227 GREGORY ST</t>
  </si>
  <si>
    <t>RBC2103220</t>
  </si>
  <si>
    <t>Convert portion of SFD's attached garage into 456 SF 1 bed / 1 bath JADU. Construct 135 SF deck in front of JADU. MEP work included for all new kitchen and bath fixtures, lights, switches, outlets, relocated main service panel (200amp), meter, kitchen range w/hood, fans and minisplit heat pump.</t>
  </si>
  <si>
    <t>030 183506400</t>
  </si>
  <si>
    <t>4315 CARSON ST</t>
  </si>
  <si>
    <t>RBC2101921</t>
  </si>
  <si>
    <t>Legalize and remodel a 414 SF detached ADU in rear of 4311 Carson St (SFD). MEP work to include new gas and electrical lines, plumbing and mechanical modifications to kitchen, bath and bedroom. Replace entry doors, kitchen and bedroom windows.</t>
  </si>
  <si>
    <t>029A134703300</t>
  </si>
  <si>
    <t>1833 CARTER ST</t>
  </si>
  <si>
    <t>RBC2101935</t>
  </si>
  <si>
    <t>Convert 226 SF of attached garage in SFD into an ADU and remodel laundry area. MEP work included. New unit to be addressed as 1835 Carter St.</t>
  </si>
  <si>
    <t>029A133000604</t>
  </si>
  <si>
    <t>4864 PARK BLVD</t>
  </si>
  <si>
    <t>B2003487</t>
  </si>
  <si>
    <t>At (e) 5 unit apartment building; legalize 500sf one bedroom/one bathroom ADU.</t>
  </si>
  <si>
    <t>029A131900602</t>
  </si>
  <si>
    <t>4066 HARDING WY</t>
  </si>
  <si>
    <t>RBC2100561</t>
  </si>
  <si>
    <t>Convert 766sf of sfd to create one bedroom ADU; convert (e) closet to kitchen, construct wall with closet to separate ADU from primary SFD. permit includes mechanical, electrical and plumbing.  Proposed address for new ADU: 4064 HARDING WY - 94602_x000D_
12-22-21  Includes main service panel replacement with 2 meters</t>
  </si>
  <si>
    <t>029A131200206</t>
  </si>
  <si>
    <t>2129 MELVIN RD</t>
  </si>
  <si>
    <t>RBC1903778</t>
  </si>
  <si>
    <t>Convert 1st floor of detached garage in rear of 2131 Melvin Rd. into 430 SF secondary unit. Scope includes removing interior connecting stair. Mechanical, Plumbing &amp; Electrical included. New unit to be addressed as 2129 Melvin Rd.</t>
  </si>
  <si>
    <t>029A130806400</t>
  </si>
  <si>
    <t>3992 FOREST HILL AVE</t>
  </si>
  <si>
    <t>RBC2101907</t>
  </si>
  <si>
    <t>Construct 416 SF detached ADU "all electric" in rear of 3990 Forest Hill Ave (SFD) with 1 bedroom. Modify existing rear deck and stair to accommodate the ADU. MEP work included.</t>
  </si>
  <si>
    <t>029A130800300</t>
  </si>
  <si>
    <t>4075 WHITTLE AVE</t>
  </si>
  <si>
    <t>RBC2002178</t>
  </si>
  <si>
    <t>ADU\Construct new 658sf 2bedroom/2bathroom ADU at rear of SFD under construction. _x000D_
Proposed address for adu 4075 Whittle Av.</t>
  </si>
  <si>
    <t>4073 WHITTLE AVE</t>
  </si>
  <si>
    <t>RBC2002177</t>
  </si>
  <si>
    <t>SFD\ At vacant lot construct 2,303sf 3bedroom/4bathroom  2story SFD with attached garage per PLN19105.</t>
  </si>
  <si>
    <t>029A130304701</t>
  </si>
  <si>
    <t>2315 DAMUTH ST</t>
  </si>
  <si>
    <t>RBC2002860</t>
  </si>
  <si>
    <t>New 499sf second story addition to existing single family house to include new master bedroom, bathroom, and laundry room. MEP to be included. DS200019</t>
  </si>
  <si>
    <t>029A130103200</t>
  </si>
  <si>
    <t>9 VETERAN WY</t>
  </si>
  <si>
    <t>RBC2100522</t>
  </si>
  <si>
    <t>364 SF detached garage conversion into ADU, in rear of 7 Veteran Way/SFD. MEP work included.</t>
  </si>
  <si>
    <t>029 126100600</t>
  </si>
  <si>
    <t>5065 KEARNEY AVE</t>
  </si>
  <si>
    <t>RBC2003552</t>
  </si>
  <si>
    <t>Construct new ADU at rear of sfd; 252sf studio ADU; permit includes mechanical, electrical and plumbing. Proposed address for new unit: 5069 Kearney Av - 94602_x000D_
7/16/21: REV #1: Title 24 revised (change from mini-split system to radiant heating and connection of ADU heating to main house heating system).</t>
  </si>
  <si>
    <t>4252 MAPLE AVE</t>
  </si>
  <si>
    <t>RBC2104310</t>
  </si>
  <si>
    <t>Construct detached 537 SF Category II "ALL ELECTRIC" ADU beside SFD (4254 Maple Ave) with 1 bed / 1 bath. MEP work includes kitchen and bath fixtures with plumbing, lights, switches, outlets, laundry hook-ups, sub-panel, AC condenser, water heater and fans.</t>
  </si>
  <si>
    <t>029 107000100</t>
  </si>
  <si>
    <t>4158 NORTON AVE</t>
  </si>
  <si>
    <t>RBC2101224</t>
  </si>
  <si>
    <t>Add 360SF to existing basement and build out as ADU. At ground floor, add 91SF to existing garage _x000D_
to attach to house, add 411 SF at rear of house, remodel kitchen, new rear deck, create new second _x000D_
level of 249SF with new bedroom, new bathroom and balcony.  Proposed address for new ADU:  4154 NORTON AV - 94602._x000D_
_x000D_
Revision #1: Revised retaining wall and foundation b/w gridlines E and G for increased retaining height due to uncovered field conditions. Job valuation increased by $1000 ($26,1000).</t>
  </si>
  <si>
    <t>029 099100300</t>
  </si>
  <si>
    <t>2519 DAMUTH ST</t>
  </si>
  <si>
    <t>RBC2102024</t>
  </si>
  <si>
    <t>Install detached manufactured 621 SF ADU on proposed foundation in rear of 2517 Damuth St (SFD) with 2 bedrooms, 48 SF total entry landing /steps and 21 SF total side door landing/steps. MEP work included.</t>
  </si>
  <si>
    <t>3960 BARNER AVE</t>
  </si>
  <si>
    <t>RBC2103222</t>
  </si>
  <si>
    <t>Construct detached 164 SF ADU in rear of SFD (3964 Barner Ave). MEP work included for all new kitchen and bath fixtures, plumbing, wiring, lights, switches, outlets, water heater, exhaust fans and minisplit condenser.</t>
  </si>
  <si>
    <t>029 098202100</t>
  </si>
  <si>
    <t>2932 CARMEL ST</t>
  </si>
  <si>
    <t>RBC1905965</t>
  </si>
  <si>
    <t>Construct new 2-story 3 bedroom, 2 bath 1508 SF SFD with attached garage. MEPs included.</t>
  </si>
  <si>
    <t>2934 CARMEL ST</t>
  </si>
  <si>
    <t>RBC1905966</t>
  </si>
  <si>
    <t>Construct new 2-story 3 bedroom, 2 bath 1862 SF SFD with attached garage. MEPs included.</t>
  </si>
  <si>
    <t>2936 CARMEL ST</t>
  </si>
  <si>
    <t>RBC1905967</t>
  </si>
  <si>
    <t>Construct new 2-story 3 bedroom, 2 bath 1665 SF SFD with attached garage. MEPs included.</t>
  </si>
  <si>
    <t>2938 CARMEL ST</t>
  </si>
  <si>
    <t>RBC1905968</t>
  </si>
  <si>
    <t>Construct new 2-story 3 bedroom, 2 bath 1641 SF SFD with attached garage. MEPs included.</t>
  </si>
  <si>
    <t>029 097800200</t>
  </si>
  <si>
    <t>2943 MADELINE ST</t>
  </si>
  <si>
    <t>RBC2102228</t>
  </si>
  <si>
    <t>200 SF detached garage conversion into ADU in rear of 2941 Madeline St (SFD). MEP work included.</t>
  </si>
  <si>
    <t>028 097102700</t>
  </si>
  <si>
    <t>3067 CALIFORNIA ST</t>
  </si>
  <si>
    <t>RBC2003602</t>
  </si>
  <si>
    <t>At rear of sfd; construct new 411sf adu; permit includes mechanical, electrical and plumbing.  Proposed address for new unit:  3067 California St - 94602.</t>
  </si>
  <si>
    <t>028 095801400</t>
  </si>
  <si>
    <t>3710 MIDVALE AVE</t>
  </si>
  <si>
    <t>RBC2002114</t>
  </si>
  <si>
    <t>Convert rear detached accessory building of SFD/3708 Midvale into 577 SF ADU with build-out of new kitchen, and bathroom remodel. Scope includes 1 new opening a bath window. MEP work included.</t>
  </si>
  <si>
    <t>3261 KANSAS ST</t>
  </si>
  <si>
    <t>RBC2104000</t>
  </si>
  <si>
    <t>Convert detached garage in rear of SFD (3263 Kansas St) into 405 SF Category I ADU. MEP work includes kitchen and bath fixtures &amp; appliances, lights, switches, outlets, tankless water heater, 100amp sub-panel, mini-split heat pump and air handler. Scope includes new openings for skylights and windows.</t>
  </si>
  <si>
    <t>3011 MADELINE ST</t>
  </si>
  <si>
    <t>RBC2103118</t>
  </si>
  <si>
    <t>In rear of SFD (3009 Madeline St), construct 65 SF addition to garage and convert entire detached garage into 349 SF studio ADU. MEP work included for kitchen and bath fixtures, wiring, ductwork, lights, switches, outlets, condenser unit and water heater.</t>
  </si>
  <si>
    <t>027 085100100</t>
  </si>
  <si>
    <t>2829 SUNSET AVE</t>
  </si>
  <si>
    <t>RBC2002757</t>
  </si>
  <si>
    <t>At SFD; construct 615sf addition to create 2nd story 2bedroom/1bath ADU; at main level kitchen remodel includes swap locations of bedroom#1 and kitchen, addition of 30.5sf; at basement convert 286sf to habitable for workshop and construct new bathroom; permit includes mechanical, electrical and plumbing.</t>
  </si>
  <si>
    <t>026 081400200</t>
  </si>
  <si>
    <t>2527 E 28TH ST</t>
  </si>
  <si>
    <t>RBC2001625</t>
  </si>
  <si>
    <t>Construct new 500 sf. detached ADU at rear of existing single-family dwelling. DRX200594  (Includes MEP)_x000D_
11/2/21-REV 1: REVISED CF1R AND ENERGY REPORT</t>
  </si>
  <si>
    <t>026 078100600</t>
  </si>
  <si>
    <t>2654 GRANDE VISTA AVE</t>
  </si>
  <si>
    <t>RBC1903197</t>
  </si>
  <si>
    <t>Convert existing attached garage to 220 sf. secondary unit within SFD. Garage door opening will be replaced with (1) door including window &amp; another window at side to mimic carriage door look.   DRX191405  (Includes Mech, Elec, Plumb)    NEW ADDRESS WILL BE 2656 GRANDE VISTA AVE</t>
  </si>
  <si>
    <t>025 071400300</t>
  </si>
  <si>
    <t>1539 29TH AVE</t>
  </si>
  <si>
    <t>RBC2002637</t>
  </si>
  <si>
    <t>Convert detached garage into 386sf ADU; 150sf addition to (e) 236sf, permit includes mechanical, electrical and plumbing._x000D_
Proposed address for new unit: 1539 29th Av.</t>
  </si>
  <si>
    <t>024 056001900</t>
  </si>
  <si>
    <t>1015 GLENDORA AVE</t>
  </si>
  <si>
    <t>RBC2100619</t>
  </si>
  <si>
    <t>At lower rear elevation of 3 story hillside sfd, convert 286sf below master bedroom to create ADU, permit includes mechanical, electrical and plumbing.  Proposed address for new unit: 1013 GLENDORA AV - 94602</t>
  </si>
  <si>
    <t>024 054902600</t>
  </si>
  <si>
    <t>1536 EVERETT AVE</t>
  </si>
  <si>
    <t>RBC2100525</t>
  </si>
  <si>
    <t>Convert (e) detached garage into 637sf, one bedroom adu; permit includes mechanical, electrical and plumbing. _x000D_
Proposed address for new unit 5136 Everett Av - existing garage into CAT I.  No work to primary.</t>
  </si>
  <si>
    <t>024 054900400</t>
  </si>
  <si>
    <t>1309 EL CENTRO AVE</t>
  </si>
  <si>
    <t>RBC2003698</t>
  </si>
  <si>
    <t>Convert detached garage at rear of 2story sfd to 317sf ADU, permit includes mechanical, electrical and plumbing.  Proposed address for new unit:  1309 El Centro Av - 94602</t>
  </si>
  <si>
    <t>1532 WELLINGTON ST</t>
  </si>
  <si>
    <t>RBC2100556</t>
  </si>
  <si>
    <t>At rear yard of sfd, construct new 522sf one bedroom ADU; permit included mechanical, electrical and plumbing.  Proposed address for new ADU:  1532 Wellington - 94602</t>
  </si>
  <si>
    <t>024 053401300</t>
  </si>
  <si>
    <t>4121 GREENWOOD AVE</t>
  </si>
  <si>
    <t>RB2003151</t>
  </si>
  <si>
    <t>At 2story 4unit building; relocate mechanical room, laundry /storage area to create 790sf, 2bedroom/2bathroom ADU at ground level, construct new deck for entry._x000D_
6/6/21-REV#1: REVISED EXTERIOR WALL RATING AND OPENINGS AS DEPICTED ON SHETTS A0.0a AND A1.4</t>
  </si>
  <si>
    <t>4000 ARDLEY AVE</t>
  </si>
  <si>
    <t>RBC2102184</t>
  </si>
  <si>
    <t>Construct 605 SF detached ADU in rear of 4002 Ardley Ave (SFD) with a lofted storage space above, accessible by ladder. MEP work included.</t>
  </si>
  <si>
    <t>024 052503000</t>
  </si>
  <si>
    <t>3814 ARDLEY AVE</t>
  </si>
  <si>
    <t>RBC2100122</t>
  </si>
  <si>
    <t>To construct new detached ADU at the rear of existing SFD..(to indlude related mep's)</t>
  </si>
  <si>
    <t>023 049802100</t>
  </si>
  <si>
    <t>3426 ADELL CT</t>
  </si>
  <si>
    <t>RB2101731</t>
  </si>
  <si>
    <t>Complete remodel of existing duplex (both units) w/changes to wall layout throughout, including kitchens, baths, dining, laundry and living rooms. Add 1 more bedroom to 3426 Adell Ct. Convert 1136 SF of basement into a 586 SF ADU w/ 1 bedroom and separate 550 SF conditioned space for workshop and storage w/ half bath. New unit to be addressed as 3430 Adell Ct. Scope includes a new attached deck at rear of building, replacing multiple windows, garage doors, and a portion of the front entry stair and guard rails_x000D_
Revision 1: replace existing roof into roof truss. 8/10/2021._x000D_
Revision 2: new Title 24 from gas furnaces to ceiling mounted infrared radiant panel heater for lower unit 3430 Adell and workshop/office. 12/6/2021</t>
  </si>
  <si>
    <t>023 046902200</t>
  </si>
  <si>
    <t>578 MONTCLAIR AVE</t>
  </si>
  <si>
    <t>RBC2001275</t>
  </si>
  <si>
    <t>Construct detached 799sf 2bedroom/1 bathroom ADU at rear yard of sfd. Permit includes mechanical, electrical and plumbing.  Address for new unit to be 576 Montclaire Ave.</t>
  </si>
  <si>
    <t>023 046901600</t>
  </si>
  <si>
    <t>828 CLEVELAND ST</t>
  </si>
  <si>
    <t>RBC2002828</t>
  </si>
  <si>
    <t>At rear of sfd construct detached 616sf ADU with rooftop deck and attached 595sf garage with1/2 bath; permit included mechanical, electrical and plumbing. Proposed address for ADU: 828 Cleveland St. 11.1.21 Revision 1 Removal of interior, garage bearing partition, ridge beam and roof rafters upsized</t>
  </si>
  <si>
    <t>023 043602001</t>
  </si>
  <si>
    <t>855 TRESTLE GLEN RD</t>
  </si>
  <si>
    <t>RBC2101094</t>
  </si>
  <si>
    <t>At rear of 2sotry sfd, construct a new two-car garage with upper story ADU; permit includes mechanical, electrical and plumbing.  Proposed address for new ADU:  855 Trestle Glen Rd - 94610</t>
  </si>
  <si>
    <t>023 043002400</t>
  </si>
  <si>
    <t>600 HADDON RD</t>
  </si>
  <si>
    <t>RBC2003550</t>
  </si>
  <si>
    <t>Legalize (e) unapproved ADU lower level in 3 story sfd; lower level ADU includes 750sf, 1bedroom/1bathroom and kitchen; at main level remodel kitchen, laundry room, expand opening between kitchen and dining room, at upper level remove ceiling joists at bathroom, remodel 2 bathrooms permit includes mechanical, electrical and plumbing._x000D_
Proposed address for new unit: 606 HADDON RD - 94610. 6.8.21 Revision 1 Removal of ADU conversion requirements, basement will be restored to unfinished space, layout change of the kitchen and laundry area on the main level (1st floor)_x000D_
12/3/2021 Revised to include electrical re-wire of entire house.</t>
  </si>
  <si>
    <t>1190 E 28TH ST</t>
  </si>
  <si>
    <t>RBC2103124</t>
  </si>
  <si>
    <t>Construct 16 Ft tall 405 SF detached "ALL ELECTRIC" ADU in rear of 1200 E 28th St (SFD), with storage and kitchen below and lofted 1 bed / 1 bath upstairs. MEP work included for kitchen and bath fixtures, lights, switches, outlets, mini-split system, heat pump condenser unit and tank-less water heater.</t>
  </si>
  <si>
    <t>022 035105900</t>
  </si>
  <si>
    <t>2623 22ND AVE</t>
  </si>
  <si>
    <t>RBC2102717</t>
  </si>
  <si>
    <t>In rear of SFD (2621 22nd Ave), convert detached 297 SF 16FT tall garage into an ADU with kitchen, living dining and full bath on ground floor, and storage loft above, accessible by rolling ladder. MEP work includes kitchen and full bath fixtures and appliances, ductless mini-split system, heat pump condenser, tanked water heater. Scope includes changes to openings (new windows, skylights and removed garage door).</t>
  </si>
  <si>
    <t>022 032602800</t>
  </si>
  <si>
    <t>2161 E 24TH ST</t>
  </si>
  <si>
    <t>RBC2101283</t>
  </si>
  <si>
    <t>Construct new 800 SQ. FT. detached ADU AT REAR OF SFD at 2159 E 24th Street</t>
  </si>
  <si>
    <t>022 031800900</t>
  </si>
  <si>
    <t>2318 9TH AVE</t>
  </si>
  <si>
    <t>B2003769</t>
  </si>
  <si>
    <t>At (e) 2story duplex; remodel (e) duplex adding 3 additional bedrooms, add unit #3;1,203sf 4bedroom/4bath at basement level, at rear of duplex construct "stair tower", construct parking garage with units #4; 1,963sf 6bedroom/6bath and #5; 2193sf 7bedroom/7bath above. Total bedroom count is 23, sf converted to habitable 1,203; sf remodeled 2,142, sf new construction 4,327._x000D_
Revision 1:  steel strong walls change to conventional shear walls at line H, enlarge footing at S3.8.0 detail 1 and move post into wall. 6/22/2021._x000D_
Revision 2: Revision to approved fire rated construction designations per 2019 Historic Building Code section 8-402, 1-hour fire resistive construction for historical building is not required if automatic sprinkler system throughout. 7/15/2021.</t>
  </si>
  <si>
    <t>022 031500600</t>
  </si>
  <si>
    <t>2317 7TH AVE</t>
  </si>
  <si>
    <t>RB2102441</t>
  </si>
  <si>
    <t>Excavate unconditioned basement and raise existing duplex to create a 990 SF ADU at ground floor with 2 bedrooms, 1 bath, kitchen, living and laundry. Remodel and reconfigure existing 2 units. Add 2nd bathroom to unit 1. Add 2 bedrooms, bath, family and laundry to unit 2 (within newly conditioned basement footprint).Add 168 SF patio to unit 1 and 245 SF deck to unit 2. Remodel front entry stair. After remodel, unit 1 = 1100 SF, unit 2 = 1650 SF and new ADU = 990 SF. New ADU to be addressed as 2315 7th Ave.</t>
  </si>
  <si>
    <t>022 030901200</t>
  </si>
  <si>
    <t>337 HANOVER AVE</t>
  </si>
  <si>
    <t>RBC1900793</t>
  </si>
  <si>
    <t>At rear of 2story sfd construct detached 700sf car garage with 450sf one bedroom unit above proposed address to be 337 Hanover St.</t>
  </si>
  <si>
    <t>022 030301300</t>
  </si>
  <si>
    <t>2230 8TH AVE</t>
  </si>
  <si>
    <t>RBC2102943</t>
  </si>
  <si>
    <t>Construct new 420sf ADU at rear of 2story duplex, permit includes mechanical, electrical and plumbing.  Proposed address for new unit 2230 8TH AV - 94606.</t>
  </si>
  <si>
    <t>022 030000801</t>
  </si>
  <si>
    <t>2235 14TH AVE</t>
  </si>
  <si>
    <t>RBC2102699</t>
  </si>
  <si>
    <t>Construct 742 SF detached 1-story 3 bed ADU in rear of 2233 14th Ave._x000D_
MEP work includes installation of tankless water heater, washer/dryer, A/C condenser, water line connecting SFD to ADU, kitchen and bath fixtures, appliances, lights, switches and outlets.</t>
  </si>
  <si>
    <t>021 027700100</t>
  </si>
  <si>
    <t>405 E 20TH ST</t>
  </si>
  <si>
    <t>RBC2003249</t>
  </si>
  <si>
    <t>Convert detached 534 SF unpermitted living space and 1-car garage in rear of existing 4-Plex (1948 Park Blvd) into a new ADU. MEP work included. To abate CE#1905629_x000D_
7/19/21: Rev #1: Partial new footing at garage door opening, replace dry-rotted rafters and roofing</t>
  </si>
  <si>
    <t>020 020901900</t>
  </si>
  <si>
    <t>1736 20TH AVE</t>
  </si>
  <si>
    <t>RBC2003421</t>
  </si>
  <si>
    <t>Convert existing 200 SF detached garage behind SFD (1734 20th Ave) into ADU. MEP work included.</t>
  </si>
  <si>
    <t>016 145501800</t>
  </si>
  <si>
    <t>6235 SAN PABLO AVE</t>
  </si>
  <si>
    <t>RBC2100615</t>
  </si>
  <si>
    <t>At rear yard of 2story duplex, construct new detached 740sf, 3bedroom/2bathroom ADU, permit includes mechanical, electrical and plumbing.  Proposed address for new unit: 6235 San Pablo Av - 94608.</t>
  </si>
  <si>
    <t>016 145501700</t>
  </si>
  <si>
    <t>1101 63RD ST</t>
  </si>
  <si>
    <t>RBC2100622</t>
  </si>
  <si>
    <t>Construct new 799sf detached ADU at rear of 6241 San Pablo Ave.: 3bedrooms/2bathrooms, permit includes mechanical, electrical and plumbing.  Proposed address for new unit : 1101 63rd Street - 94608</t>
  </si>
  <si>
    <t>016 145100600</t>
  </si>
  <si>
    <t>6431 SALEM ST</t>
  </si>
  <si>
    <t>RBC2102517</t>
  </si>
  <si>
    <t>Construct permanent foundation to install 749 SF HUD/HCD approved manufactured unit as single-story 2-bedroom ADU, detached and in rear of SFD (6429 Salem St). MEP work included.</t>
  </si>
  <si>
    <t>016 144201300</t>
  </si>
  <si>
    <t>1014 61ST ST</t>
  </si>
  <si>
    <t>RBC2100504</t>
  </si>
  <si>
    <t>Construct new detached 630 SF ADU in rear of 1012 61st St's SFD. MEP work included.</t>
  </si>
  <si>
    <t>016 143901000</t>
  </si>
  <si>
    <t>976 63RD ST</t>
  </si>
  <si>
    <t>RBC2002742</t>
  </si>
  <si>
    <t>Convert (e) detached two car garage at left rear of sfd to 360sf ADU; convert left side of roof from pitched to shed, permit includes mechanical, electrical and plumbing.  (adu addressed as 976 63rd unit A)</t>
  </si>
  <si>
    <t>791 65TH ST</t>
  </si>
  <si>
    <t>RBC2101756</t>
  </si>
  <si>
    <t>Construct 410 SF detached studio ADU in rear of 789 65th St (SFD). MEP work included.</t>
  </si>
  <si>
    <t>2358 WOOLSEY ST</t>
  </si>
  <si>
    <t>RBC2101931</t>
  </si>
  <si>
    <t>Construct new detached 777 SF ADU in rear of 2356 Woolsey St. (SFD). MEP work included.</t>
  </si>
  <si>
    <t>016 141503700</t>
  </si>
  <si>
    <t>449 65TH ST</t>
  </si>
  <si>
    <t>RBC2103049</t>
  </si>
  <si>
    <t>Construct detached 596 SF ADU in rear of SFD (447 65th St) with lofted study/office space overhead and front deck and stair. MEP work included for kitchen and bath fixtures, wiring, lights, switches, outlets and water heater.</t>
  </si>
  <si>
    <t>6600 DANA ST</t>
  </si>
  <si>
    <t>RBC2102303</t>
  </si>
  <si>
    <t>At rear of 6604 Dana St (2-unit dwelling), convert detached 828 SF garage into 717 SF 1-bedroom ADU. MEP work included.11.16.21 Revision 1 During the initial construction review, the contractor determined the existing foundation is below grade and insufficient, drawings show new foundation for this building</t>
  </si>
  <si>
    <t>337 62ND ST</t>
  </si>
  <si>
    <t>RBC2101818</t>
  </si>
  <si>
    <t>Construct new 2-bedroom 1-story 915 SF detached ADU in rear of 339 62nd St-SFD. MEP work included.</t>
  </si>
  <si>
    <t>430 58TH ST</t>
  </si>
  <si>
    <t>RBC2101641</t>
  </si>
  <si>
    <t>Construct detached 643 SF 1 bedroom ADU in rear of 434 58th St SFD. MEP work included.</t>
  </si>
  <si>
    <t>016 139102200</t>
  </si>
  <si>
    <t>6334 TELEGRAPH AVE</t>
  </si>
  <si>
    <t>B2003172</t>
  </si>
  <si>
    <t>Electrical related to raise SFD by 6" and excavate basement to create 1423 SF conditioned commercial space (Pilates studio) with office, reception, laundry, restroom and other studio rooms. Convert a portion SFD's main floor into an ADU (to be addressed as 6336 Telegraph Ave. Commercial space to be addressed as 6338 Telegraph Ave. Scope includes changes to wall layout at both levels, and new main entry._x000D_
_x000D_
ZONING record # DS200304</t>
  </si>
  <si>
    <t>015 137202100</t>
  </si>
  <si>
    <t>5930 WHITNEY ST</t>
  </si>
  <si>
    <t>RBC2100458</t>
  </si>
  <si>
    <t>Construct new 456 SF detached ADU with a 194 SF open attic space above in rear of 5932 Whitney St. (SFD). MEP work included.</t>
  </si>
  <si>
    <t>015 135702300</t>
  </si>
  <si>
    <t>6032 M L KING JR WY</t>
  </si>
  <si>
    <t>RBC2003721</t>
  </si>
  <si>
    <t>At rear of 2story duplex; construct new detached 2story 988sf ADU; 2bedroom/2bathroom with attached garage, permit includes mechanical, electrical and plumbing.  Proposed address for new unit:  6032 MLK Jr Wy.</t>
  </si>
  <si>
    <t>015 135301100</t>
  </si>
  <si>
    <t>826 59TH ST</t>
  </si>
  <si>
    <t>RBC2002123</t>
  </si>
  <si>
    <t>Convert crawl space level of SFD into 572 SF ADU with 2 bedrooms. Scope includes new windows, new exterior stair. MEP work included. New unit to be addressed as 828 59th St.</t>
  </si>
  <si>
    <t>015 135202500</t>
  </si>
  <si>
    <t>821 61ST ST</t>
  </si>
  <si>
    <t>RBC2102544</t>
  </si>
  <si>
    <t>Legalize and remodel a 605 SF 2-bedroom ADU conversion of detached accessory structure in rear of SFD (823 61st St). Scope includes demolishing 64 SF of structure to meet setback requirement and installing new windows, door and skylights. MEP work includes trades for legalizing 2 bathrooms, kitchen w/ dishwasher and range, ductless mini-split heat pump system, outdoor tankless water heater, stacked washer/dryer, lights, switches, outlets and vents.</t>
  </si>
  <si>
    <t>015 135201300</t>
  </si>
  <si>
    <t>832 60TH ST</t>
  </si>
  <si>
    <t>RBC1904662</t>
  </si>
  <si>
    <t>Construct new 1648 sf. two-story SFD at rear of 834 60th Street.  PLN18375  (Includes Mech, Elec, Plumb)</t>
  </si>
  <si>
    <t>015 130600600</t>
  </si>
  <si>
    <t>1050 AILEEN ST</t>
  </si>
  <si>
    <t>RBC2100467</t>
  </si>
  <si>
    <t>Construct new single-story 307 SF detached ADU in rear of 1054 Aileen St (SFD). MEP work included.</t>
  </si>
  <si>
    <t>5453 LAWTON AVE</t>
  </si>
  <si>
    <t>RBC2101593</t>
  </si>
  <si>
    <t>Convert 201 SF detached garage in rear of SFD (5451 Lawton Ave) into 400 SF ADU by constructing 16' high addition that includes a kitchenette, dining and bedroom loft space above. MEP work included.</t>
  </si>
  <si>
    <t>333 CLIFTON ST</t>
  </si>
  <si>
    <t>RBC2103257</t>
  </si>
  <si>
    <t>Convert existing detached garage in rear of SFD (331 Clifton St) into 187 SF studio ADU. 32 SF to remain as unconditioned storage room. Replace garage door with French doors. MEP work includes all new kitchen and bath fixtures, water heater, lights, switches, outlets, exhaust fans, heat pump and tankless water heater._x000D_
Revision #1: remove and replace foundation and slab. Construction formwork certification is required. 12/6/2021</t>
  </si>
  <si>
    <t>014 123201703</t>
  </si>
  <si>
    <t>461 CAVOUR ST</t>
  </si>
  <si>
    <t>RBC2002498</t>
  </si>
  <si>
    <t>Construct detached 597 SF ADU in rear of existing SFD. MEP work included. New unit to share an address with the SFD. 8.3.21 Revision 1 Relocate the ADU 10 more inches away from the west property line</t>
  </si>
  <si>
    <t>014 121402900</t>
  </si>
  <si>
    <t>659 54TH ST</t>
  </si>
  <si>
    <t>RBC2102218</t>
  </si>
  <si>
    <t>Construct detached 612 SF ADU in rear of 657 54TH ST (SFD) with bedroom, bath, kitchen, laundry, living room and patio. MEP work included._x000D_
Revision #1: deleted the steel canopy and associated details from the scope of work. Revised 1-hour wall assembly to use fire rated plywood in lieu of densglass. 11/18/2021.</t>
  </si>
  <si>
    <t>014 121402700</t>
  </si>
  <si>
    <t>667 54TH ST</t>
  </si>
  <si>
    <t>RBC2100857</t>
  </si>
  <si>
    <t>At lot with (e) duplex construct new detached 373sf one bedroom ADU with outdoor shower, 2nd level deck; permit includes mechanical, electrical and plumbing.  Proposed address for new unit: 667 54TH ST - 94609</t>
  </si>
  <si>
    <t>5320 DOVER ST</t>
  </si>
  <si>
    <t>RBC2103588</t>
  </si>
  <si>
    <t>Construct detached 420 SF ADU in rear of SFD (5322 Dover St). MEP work includes kitchen and bath fixtures, lights, switches, outlets, laundry hookups, radiant floor heating and water heater.</t>
  </si>
  <si>
    <t>014 120902900</t>
  </si>
  <si>
    <t>725 56TH ST</t>
  </si>
  <si>
    <t>RBC1902154</t>
  </si>
  <si>
    <t>Raise existing SFD 12" to create 1059 sf. secondary unit at lower level. Construct interior access stairway to connect garage &amp; main residence.   DRX190549  (Includes Mech, Elec, Plumb)    (New address will be 723 56th Street)_x000D_
11.18.21 Revision 1 Kitchen remodel of existing upper floor residence</t>
  </si>
  <si>
    <t>014 120801300</t>
  </si>
  <si>
    <t>750 54TH ST</t>
  </si>
  <si>
    <t>RBC2003430</t>
  </si>
  <si>
    <t>At rear yard of (e) duplex (750 and 748 54th St) ; construct new 798sf detached adu; permit includes MEP.. New address to be 746 54th St.</t>
  </si>
  <si>
    <t>014 120100400</t>
  </si>
  <si>
    <t>5217 WEST ST</t>
  </si>
  <si>
    <t>RB2003307</t>
  </si>
  <si>
    <t>At (e) duplex; convert basement to 800sf, 3 bedroom/2 bathroom ADU.</t>
  </si>
  <si>
    <t>5229 WEST ST</t>
  </si>
  <si>
    <t>RBC2100755</t>
  </si>
  <si>
    <t>At rear yard of 2story MFD, construct new detached 1.5 story1,155sf, 3bedroom/2.5 bath ADU, permit included mechanical, electrical and plumbing.  Proposed address for new unit"  5229 West St - 94608</t>
  </si>
  <si>
    <t>013 118803100</t>
  </si>
  <si>
    <t>1041 54TH ST</t>
  </si>
  <si>
    <t>RBC2002374</t>
  </si>
  <si>
    <t>At rear yard of sfd; construct new 552sf one bedroom ADU with deck at deck room and front entry; permit includes mechanical, electrical and and plumbing.New ADU located behind 1039 54th St</t>
  </si>
  <si>
    <t>013 118302000</t>
  </si>
  <si>
    <t>1174 53RD ST</t>
  </si>
  <si>
    <t>RBC2102963</t>
  </si>
  <si>
    <t>Construct 2-story detached 744 SF ADU in rear of SFD (1176 53rd St) with 1 bedroom, 1.5 baths and patio balcony. MEP work included for all utilities, kitchen and bath fixtures, wiring, switches, lights, outlets, tankless water heater and heat pump.</t>
  </si>
  <si>
    <t>013 116900500</t>
  </si>
  <si>
    <t>5107 GENOA ST</t>
  </si>
  <si>
    <t>RBC2000814</t>
  </si>
  <si>
    <t>Construct new 576 sf. detached secondary unit at rear of existing SFD.  DRX200345  (Includes Mech, Elec, Plumb)</t>
  </si>
  <si>
    <t>013 113601500</t>
  </si>
  <si>
    <t>314 49TH ST</t>
  </si>
  <si>
    <t>RBC2102608</t>
  </si>
  <si>
    <t>Convert basement of SFD into 422 SF ADU (to be addressed as 316 49th St) and 395 SF TV room, laundry and storage area (serving SFD, not the ADU). Construct 69 SF addition to building footprint and new 98 SF rear deck &amp; stair. Scope includes remodel of main unit for new interior stair, changes to fenestration, new full bath and remodeled kitchen.  MEP work included to cover laundry, new kitchen, upstairs kitchen remodel, 2 new full baths and 1 bath remodel, tankless water heaters, lights, switches and outlets.</t>
  </si>
  <si>
    <t>013 109001700</t>
  </si>
  <si>
    <t>880 42ND ST</t>
  </si>
  <si>
    <t>RBC1903322</t>
  </si>
  <si>
    <t>Construct 1,879 sf 2 stories, 3 bedroom, 2.5 bath SFD at front of property. Includes related MEP work. Located in front of 878 42nd St.</t>
  </si>
  <si>
    <t>012 101801100</t>
  </si>
  <si>
    <t>870 40TH ST</t>
  </si>
  <si>
    <t>RBC2100802</t>
  </si>
  <si>
    <t>Construct new detached 2-story 1606 SF SFD in of 868 40th St., to include 3 bedrooms, 2.5 baths and a front deck. MEP work included.</t>
  </si>
  <si>
    <t>012 101403100</t>
  </si>
  <si>
    <t>685 42ND ST</t>
  </si>
  <si>
    <t>RBC2103246</t>
  </si>
  <si>
    <t>Construct 288 SF detached ADU with 1 bedroom in rear of SFD (683 42nd St). MEP work includes all new kitchen and bath fixtures, lights, switches, outlets, laundry hookups, circuits, fans, electric heat pump, water heater, 100amp sub-panel and mini-split condenser unit.</t>
  </si>
  <si>
    <t>012 099600200</t>
  </si>
  <si>
    <t>281 41ST ST</t>
  </si>
  <si>
    <t>B2001407</t>
  </si>
  <si>
    <t>Convert existing attached garage/storage space on 1st floor within 20-unit bldg into 630 SF ADU, with 1 bedroom, (3) new openings for new windows, changes to wall layout and converting 2 garage door openings into a window and swinging door. Legalize replacement of 4-story rear stair. To abate CE#1903508.</t>
  </si>
  <si>
    <t>012 098701600</t>
  </si>
  <si>
    <t>4052 PANAMA CT</t>
  </si>
  <si>
    <t>RBC2002640</t>
  </si>
  <si>
    <t>Convert existing accessory structure in yard to 244sf ADU; 232sf converted to habitable space, 12sf new addition; permit includes mechanical, electrical and plumbing. Main home address is 4048 Panama Ct.</t>
  </si>
  <si>
    <t>012 096501800</t>
  </si>
  <si>
    <t>724 37TH ST</t>
  </si>
  <si>
    <t>RBC2100464</t>
  </si>
  <si>
    <t>At rear yard of 2story duplex construct new 797sf, 2bedroom/2bathroom detached ADU; permit includes mechanical, electrical and plumbing.  Proposed address for new unit:  724 37th St - 94609</t>
  </si>
  <si>
    <t>012 096500300</t>
  </si>
  <si>
    <t>3729 M L KING JR WY</t>
  </si>
  <si>
    <t>RBC2002268</t>
  </si>
  <si>
    <t>Construct 613 SF detached ADU in rear of existing duplex (3725 MLK Jr Way), with 2 bedrooms. MEP work included.</t>
  </si>
  <si>
    <t>012 096202800</t>
  </si>
  <si>
    <t>713 40TH ST</t>
  </si>
  <si>
    <t>RBC2003109</t>
  </si>
  <si>
    <t>At rear of 2story 4unit building; convert (e) detached storage/accessory structure to 468sf adu, permit includes mechanical, electrical and plumbing. Proposed address: 713 40th St.</t>
  </si>
  <si>
    <t>012 096100200</t>
  </si>
  <si>
    <t>3921 LUSK ST</t>
  </si>
  <si>
    <t>RBC2102881</t>
  </si>
  <si>
    <t>Construct new detached 4 bed / 4 bath 997 SF ADU in rear of mixed use bldg. (831 40th St). MEP work included for kitchen and bath fixtures, heating, ductwork, wiring, lights, switches, condenser and water heater. New unit address: 3921 Lusk Street</t>
  </si>
  <si>
    <t>012 095801800</t>
  </si>
  <si>
    <t>864 37TH ST</t>
  </si>
  <si>
    <t>RBC2003524</t>
  </si>
  <si>
    <t>At rear yard of sfd; construct new detached 797sf, 3bedroom/2bathroom; permit includes mechanical, electrical, and plumbing.  Proposed address for adu: 864 37TH ST- 94608   DRX201279</t>
  </si>
  <si>
    <t>012 095602900</t>
  </si>
  <si>
    <t>928 W MACARTHUR BLVD</t>
  </si>
  <si>
    <t>RBC2101811</t>
  </si>
  <si>
    <t>Raise (e) sfd 3' for 609sf 2story rear addition to include a master suite at the upper level serving the SFD and a new ADU (studio unit) at the lower level, new deck and stairs; permit includes mechanical, electrical and plumbing._x000D_
Proposed address for new unit:  926 W. MacArthur Bl - 94608</t>
  </si>
  <si>
    <t>011 092504500</t>
  </si>
  <si>
    <t>1488 TRESTLE GLEN RD</t>
  </si>
  <si>
    <t>RBC2003112</t>
  </si>
  <si>
    <t>At sfd; convert detached accessory/garage to 311sf ADU, permits includes mechanical, electrical and plumbing. Proposed address for new ADU:</t>
  </si>
  <si>
    <t>011 092501900</t>
  </si>
  <si>
    <t>1604 TRESTLE GLEN RD</t>
  </si>
  <si>
    <t>RBC2002638</t>
  </si>
  <si>
    <t>Construct new detached  281 SF ADU at rear of SFD new address 1606 Trestle Glen.  ADU is  attached to existing detached garage ..</t>
  </si>
  <si>
    <t>011 092500600</t>
  </si>
  <si>
    <t>1690 TRESTLE GLEN RD</t>
  </si>
  <si>
    <t>RBC2002912</t>
  </si>
  <si>
    <t>For SFD, construct attached 237 SF ADU at 1st floor and 90 SF addition of master bath on 2nd floor. _x000D_
Interior remodel of kitchen, dining and powder room and reconfigure interior stair. Remodel exiting bath, laundry, master bedroom and guest bedroom. At exterior, construct new outdoor stair w/ canopy. MEP work included. ADU to be address 1688 Trestle Glen Rd.  8/2021 REVISION #1:  Ground improvement with slurry backfill behind existing retaining wall and mat slab infill._x000D_
10/13/2021  REVISION #2:  Replace outdoor stairs on North (right) side of house with new concrete steps, install a new awning/canopy over existing right side door landing.  Create/excavate/construct new rear upper patio area by constructing a new concrete slab, new retaining walls (some with tiebacks), and a new wood deck area as shown on the revision 2 plans.</t>
  </si>
  <si>
    <t>011 087605100</t>
  </si>
  <si>
    <t>805 SANTA RAY AVE</t>
  </si>
  <si>
    <t>RBC2103286</t>
  </si>
  <si>
    <t>Construct 1000 SF attached ADU in rear of SFD with 2 bedrooms / 2 baths. Scope includes removing rear decks. MEP work includes all new kitchen and bath fixtures and appliances, wiring, lights, switches, outlets, laundry hookups, heat pump and water heater. New unit to be addressed as 803 Santa Ray Ave.</t>
  </si>
  <si>
    <t>011 083700500</t>
  </si>
  <si>
    <t>755 WARFIELD AVE</t>
  </si>
  <si>
    <t>RBC2002065</t>
  </si>
  <si>
    <t>Legalize conversion of lower level of SFD into 899 SF ADU with 1 bedroom, 1 bath and changes to wall layout. MEP work included. New unit to be addressed as 757 Warfield Ave. At exterior, install egress window, repair siding, remodel front landing and stair. 11.3.21 Revision 1 During final inspection, the inspector requested that we revise the plans to show the added egress window &amp; Closet in the 2nd bedroom that was originally called an office, revisions made to the one hour floor/ceiling and going with a forced air furnace rather than mini split system</t>
  </si>
  <si>
    <t>010 083303501</t>
  </si>
  <si>
    <t>737 JEAN ST</t>
  </si>
  <si>
    <t>RBC2102433</t>
  </si>
  <si>
    <t>Construct 779 SF detached 2-story 2-bedroom "all electric" ADU in rear of existing 4-plex (739 Jean St). MEP work included. _x000D_
10.12.21 Revision 1 Added plumbing, electrical, and venting under the stair to house washer &amp; dryer, added 240V exterior outlet at north elevation to accommodate EV charging</t>
  </si>
  <si>
    <t>010 078700500</t>
  </si>
  <si>
    <t>375 WARWICK AVE</t>
  </si>
  <si>
    <t>RBC2002352</t>
  </si>
  <si>
    <t>Convert 314 SF detached garage into ADU. MEP work included._x000D_
Revision #1: foundation revision. 2/23/2021</t>
  </si>
  <si>
    <t>010 078500900</t>
  </si>
  <si>
    <t>307 MACARTHUR BLVD</t>
  </si>
  <si>
    <t>RBC2003205</t>
  </si>
  <si>
    <t>At parcel containing 2story/4unit building, construct foundation and related construction for 800sf, 2bedroom/2bathroom detached ADU/manufactured dwelling; permit includes mechanical, electrical and plumbing. Located behind 305 Mac Arthur BL 94610.</t>
  </si>
  <si>
    <t>303 VAN BUREN AVE</t>
  </si>
  <si>
    <t>B2100077</t>
  </si>
  <si>
    <t>Convert attic of existing 5-Plex into 580 SF ADU, Unit #6 with 1 bed &amp; 1 bath. Scope includes remodeling the existing 5 units: Adding 3 bedrooms, 5 kitchens and 2 baths, with changes to wall layout, fenestration, wall &amp; floor framing and interior stairs. After construction, building will have 9 bedrooms, 7 bathrooms and 6 kitchens.</t>
  </si>
  <si>
    <t>009 070901902</t>
  </si>
  <si>
    <t>3008 WEST ST</t>
  </si>
  <si>
    <t>RBC2100563</t>
  </si>
  <si>
    <t>Lift (e) SFD 10" and excavate to create a 1,457sf, 2bedroom second dwelling unit within the (e) footprint of SFD, (e) driveway will be relocated, permit includes mechanical, electrical and plumbing, proposed address for new unit: 3006 WEST ST - 94608</t>
  </si>
  <si>
    <t>009 070901100</t>
  </si>
  <si>
    <t>688 30TH ST</t>
  </si>
  <si>
    <t>RBC2101145</t>
  </si>
  <si>
    <t>Construct detached 797 SF 3-bedroom ADU in rear of existing 4-Plex. MEPs included.</t>
  </si>
  <si>
    <t>009 069401700</t>
  </si>
  <si>
    <t>874 29TH ST</t>
  </si>
  <si>
    <t>RBC2101480</t>
  </si>
  <si>
    <t>Construct detached 584 SF 2 bed / 2 bath ADU in rear of 872 29th St (existing duplex). MEP work included._x000D_
(Plans shared with RBC2101483 for another ADU) 10.12.21 Revision 1 Structural plans were revised to match approved architectural plans for detached ADU, 3 bed/2bath, 707sf</t>
  </si>
  <si>
    <t>876 29TH ST</t>
  </si>
  <si>
    <t>RBC2101483</t>
  </si>
  <si>
    <t>Construct detached 707 SF 3 bed / 2 bath ADU in rear of 872 29th St (existing duplex). MEP work included._x000D_
(Plans shared with RBC2101480 for another ADU) 10.12.21 Revision 1 Structural plans were revised to match approved architectural plans for detached ADU, 3 bed/2bath, 707sf</t>
  </si>
  <si>
    <t>007 059801700</t>
  </si>
  <si>
    <t>1608 32ND ST</t>
  </si>
  <si>
    <t>RB1802925</t>
  </si>
  <si>
    <t>House D - Construct 3 story 3 bedroom &amp; 3.5 bath SFD on vacant lot.  1949 SF + 376 SF garage</t>
  </si>
  <si>
    <t>1618 32ND ST</t>
  </si>
  <si>
    <t>RB1802926</t>
  </si>
  <si>
    <t>House A - Construct 3 story 3 bedroom &amp; 3.5 bath SFD on vacant lot.  1949 SF + 376 SF garage</t>
  </si>
  <si>
    <t>1616 32ND ST</t>
  </si>
  <si>
    <t>RB1802927</t>
  </si>
  <si>
    <t>House B - Construct 3 story 4 bedroom &amp; 4.5 bath SFD on vacant lot.  2205 SF + 387 SF garage</t>
  </si>
  <si>
    <t>1610 32ND ST</t>
  </si>
  <si>
    <t>RB1802928</t>
  </si>
  <si>
    <t>House E - Construct 3 story 4 bedroom &amp; 4.5 bath SFD on vacant lot.  2205 SF + 387 SF garage</t>
  </si>
  <si>
    <t>1614 32ND ST</t>
  </si>
  <si>
    <t>RB1802929</t>
  </si>
  <si>
    <t>House C - Construct 3 story 4 bedroom &amp; 4.5 bath SFD on vacant lot.  2314 SF + 403 SF garage</t>
  </si>
  <si>
    <t>1612 32ND ST</t>
  </si>
  <si>
    <t>RB1802930</t>
  </si>
  <si>
    <t>House F - Construct 3 story 4 bedroom &amp; 4.5 bath SFD on vacant lot.  2314 SF + 403 SF garage</t>
  </si>
  <si>
    <t>007 055401601</t>
  </si>
  <si>
    <t>1520 CAMPBELL ST</t>
  </si>
  <si>
    <t>RBC2103214</t>
  </si>
  <si>
    <t>Construct detached 511 SF 1 bed / 1 bath ADU in rear of existing duplex (1516 Campbell St). MEP work included for all new kitchen and bath fixtures, lights, switches, outlets, fans, hose bibb, laundry circuits, heat pump and tankless water heater.</t>
  </si>
  <si>
    <t>006 003505000</t>
  </si>
  <si>
    <t>1772 8TH ST</t>
  </si>
  <si>
    <t>RBC2002554</t>
  </si>
  <si>
    <t>Construct new 500sf, one bedroom detached ADU at rear of sfd; permit included mechanical, electrical and plumbing.</t>
  </si>
  <si>
    <t>006 002502700</t>
  </si>
  <si>
    <t>1742 11TH ST</t>
  </si>
  <si>
    <t>RBC2101131</t>
  </si>
  <si>
    <t>Construct new 339sf ADU at rear of SFD; permit includes mechanical, electrical and plumbing.  Proposed address for new ADU:  1742 11th St - 94607</t>
  </si>
  <si>
    <t>006 001104300</t>
  </si>
  <si>
    <t>1686 12TH ST</t>
  </si>
  <si>
    <t>RBC2101509</t>
  </si>
  <si>
    <t>Construct detached 797 SF single-story 3 bedroom ADU in rear of existing 4-Plex. MEP work included. 11.5.21 Revision 1 Title 24 to all electric</t>
  </si>
  <si>
    <t>005 043300300</t>
  </si>
  <si>
    <t>963 26TH ST</t>
  </si>
  <si>
    <t>RBC2002270</t>
  </si>
  <si>
    <t>Construct one of two 816 SF detached ADUs at rear of 959 26th St 4-Plex. MEPs included.</t>
  </si>
  <si>
    <t>961 26TH ST</t>
  </si>
  <si>
    <t>RBC2002271</t>
  </si>
  <si>
    <t>005 037800100</t>
  </si>
  <si>
    <t>1532 MAGNOLIA ST</t>
  </si>
  <si>
    <t>RBC2100337</t>
  </si>
  <si>
    <t>Convert existing attached garage of SFD into 404 SF ADU, to be addressed as 1530 Magnolia St. In main unit, close off dining room and convert into bedroom. Changes to wall layout and garage exterior included. MEP work included.</t>
  </si>
  <si>
    <t>004 009102200</t>
  </si>
  <si>
    <t>1004 PERALTA ST</t>
  </si>
  <si>
    <t>RBC2003300</t>
  </si>
  <si>
    <t>At parcel with 4 buildings/6units; construct detached 989sf 4bedroom/4bathroom ADU; permit includes mechanical, electrical and plumbing. New address to be 1010 Peralta St.</t>
  </si>
  <si>
    <t>004 008101400</t>
  </si>
  <si>
    <t>810 CHESTER ST</t>
  </si>
  <si>
    <t>B1901668</t>
  </si>
  <si>
    <t>Convert portion of upper level to 715 sf. ADU within the existing building envelope. Modify egress entrance to restrooms. Modify interior stairwell.  All existing window trim and building details to remain.  DRX190131   (Includes Mech, Elec, Plumb)    To abate CE #1705211    (Address to be 812 Chester Street)</t>
  </si>
  <si>
    <t>RBC2101813</t>
  </si>
  <si>
    <t>Legalize attached 241 SF garage conversion of SFD into ADU. Construct 56 SF addition to rear of garage conversion for new full bath and laundy for 297 SF total ADU. MEP work included. ADU to be addressed as 9645 Edes Ave</t>
  </si>
  <si>
    <t>RBC2104230</t>
  </si>
  <si>
    <t>Legalize basement conversion of SFD into 1026 SF Category I ADU with 2 bedrooms. At upper floor/main unit, create master suite with construction of new bath, remodel kitchen and laundry, and remodel existing bath. Changes to wall layout and exterior work included. Reconfigure rear deck. MEP work includes fixtures and appliances for 2 kitchens and 3 baths, wiring, lights, switches, outlets, laundry hookups on both floors, tankless water heater, exhaust fans, sump pump and mini-split system heater. To abate CE# 1804064. New unit to be addressed as 1333 87th Ave</t>
  </si>
  <si>
    <t>RBC2102861</t>
  </si>
  <si>
    <t>Construct 1017 SF attached addition to SFD to create a 671 SF 1 bed / 2 bath ADU and 346 SF of media room, full bath and new bedroom for main unit. ADU to be addressed as 1432 80th Ave. _x000D_
MEP work included for kitchen and bath fixtures, wiring, lights, switches, outlets and ductwork</t>
  </si>
  <si>
    <t>RBC2102037</t>
  </si>
  <si>
    <t>Excavate and convert 807 SF basement level of SFD into 420 SF 2-bedroom ADU, and an additional bedroom, full bath and interior stair for SFD. On main floor, remodel and relocate 2 bedrooms, kitchen, dining and bath. Construct new rear entry stair. Changes to wall layout throughout. Demo rear attached 181 SF shed (bath, closet, crawl space) of SFD. MEP work and changes to foundation and windows included. ADU to be addressed as 2242 64th Ave.</t>
  </si>
  <si>
    <t>RBC2100391</t>
  </si>
  <si>
    <t>At lowest level of sfd at down slop lot, convert 292sf of non-habitable space to one bedroom ADU, permit includes mechanical, electrical and plumbing.  Proposed address for new ADU:  3728 DELMONT AVE - 94605</t>
  </si>
  <si>
    <t>RBC2102102</t>
  </si>
  <si>
    <t>792 SF basement conversion of SFD into ADU w/ 2 bed, 1 bath, laundry and kitchen. MEP work included along with utility space serving both units, new water heaters and new insulation. Scope also includes changes to fenestration and new landscaped ingress path/entry stair. New unit to be addressed as 4428 Virginia Ave</t>
  </si>
  <si>
    <t>2551 CORDOVA ST</t>
  </si>
  <si>
    <t>RBC2103984</t>
  </si>
  <si>
    <t>Convert basement of SFD into 500 SF Category I ADU with 1 bedroom and 1 bath. Scope includes kitchen and bath remodel of main unit with changes to wall layout, windows and added concrete pad footings as needed. MEP work includes kitchen and bath fixtures for 2 kitchens and 2 baths, new water heater, sub-panel and new furnace with ductwork. New unit to be addressed as 2553 Cordova St._x000D_
_x000D_
Revision #1: ADU removed from scope of work._x000D_
_x000D_
Revision #2: Remove cook top and sink in basement from scope. Remove adding shower to downstairs half bathroom from scope.</t>
  </si>
  <si>
    <t>RBC2103480</t>
  </si>
  <si>
    <t>645 SF basement conversion of SFD into ADU (1 bedroom). Includes small attached additions at right and rear of bldg., skylights and partial basement excavation to achieve 8 FT ceiling. MEP work includes kitchen and bath fixtures, lights, switches, outlets, water heater, boiler and laundry hookups. New unit to be addressed as 3842 Glen Park Rd.</t>
  </si>
  <si>
    <t>539 MERRITT AVE</t>
  </si>
  <si>
    <t>B2103207</t>
  </si>
  <si>
    <t>Convert attached storage space in basement of 5-plex into 510 SF 1-bedroom ADU, to be addressed as 537 Merritt Ave.</t>
  </si>
  <si>
    <t>RBC2103254</t>
  </si>
  <si>
    <t>928 SF basement conversion of SFD into ADU with 2 bed / 1 bath. MEP work includes all new kitchen and bath fixtures, wiring, lights, switches, outlets, AC unit, heat pump, water heater and laundry hookups. New unit to be addressed as 2250 E 25th St.</t>
  </si>
  <si>
    <t>RBC2100745</t>
  </si>
  <si>
    <t>Convert (e) garage and crawlspace to 582sf attached, 2bedroom ADU, at upper main floor new windows/doors, permit includes mechanical, electrical and plumbing. Proposed address for new unit: 2410 HIGHLAND AV 94606_x000D_
*See Code Enforcement Case # 2100144*_x000D_
6.15.21 - Revision 1 Main floor add 1 bathroom (2nd bath), move rear kitchen to dinning room, convert existing kitchen to third bedroom, replace 4 windows, add 1 new window, remove fireplace at ADU unit, relocate 1 window</t>
  </si>
  <si>
    <t>RB2100762</t>
  </si>
  <si>
    <t>At 2story duplex, convert 336sf at grade level garage/storage to ADU.  Proposed address for new unit: 2252 E 23RD ST - 94606</t>
  </si>
  <si>
    <t>RBC2103316</t>
  </si>
  <si>
    <t>902 SF basement conversion to ADU in SFD, with 3 bedrooms, 1 bath, living and kitchen. All work within building footprint. Scope includes some excavation, changes to wall layout and replacing 6 windows with 3 windows and 1 double door. MEP work includes new kitchen and bath fixtures, plumbing, wiring, lights, switches, outlets and fans. New unit to be addressed as 777 Brooklyn Ave.</t>
  </si>
  <si>
    <t>B2104679</t>
  </si>
  <si>
    <t>Convert  680 sf storage room into ADU, as part of existing multi-unit building. To be addressed 2127 Park Unit D (fire and sound separation between units and conditioned space completed under RB2000163)</t>
  </si>
  <si>
    <t>RBC2104766</t>
  </si>
  <si>
    <t>Scope of work consists of the basement conversion on non-habitable space of an existing Single-Family Residence (no increase in building height or footprint) into a 994 square-foot ADU with 2 bedroom and one bathroom. MEP's include water heater, kitchen and bath fixtures, laundry hook up, service upgrade. Address new unit to be addressed as 905 E 22nd Street.</t>
  </si>
  <si>
    <t>B2101338</t>
  </si>
  <si>
    <t>Convert attached garage in rear of 1812 Foothill Blvd (5-plex) into 662 SF ADU with 2 bedrooms, 1 bath, kitchen and living room. Existing garage doors to be removed. Install 5 new windows. _x000D_
New unit to be addressed as 1817 Independence Way._x000D_
Revision #1: Change the original proposed wall gas heater to 3 separate hydronic baseboard radiator, one for each bedroom and one for the living room, Sheet A2.1. Revised Tile 24 Report for change of heating type, Sheet T-1 &amp; T-2. Revised gasline diagram to reflect the change of heating type on Sheet A5.0. 8/23/2021.</t>
  </si>
  <si>
    <t>RB2103887</t>
  </si>
  <si>
    <t>Convert attached garage of MFD (1536 18th Ave) into a 398 SF studio ADU unit. New unit to be addressed as 1530 18th Ave.</t>
  </si>
  <si>
    <t>RBC2103082</t>
  </si>
  <si>
    <t>Move SFD over 2' and raise by 2'-6" to create 2nd unit with 3 bed / 2 bath. Increase SFD footprint by approx. 327 SF. Remodel and expand raised story to add a master suite and rear deck. Changes to wall layout and windows throughout. Scope includes relocated &amp; rebuilt rear entry stair. MEP work included for all kitchen and bath fixtures, wiring, lights, switches, outlets, laundry and ductwork. New unit to be addressed as 1218 59th St.</t>
  </si>
  <si>
    <t>RBC2102274</t>
  </si>
  <si>
    <t>Raise (e) 1,002sf sfd and add 364sf at rear to create two units each 3bedrooms/1,366sf; raising the building, making interior and exterior alterations, constructing a front entry stairway, a front fence, an attached rear upper deck; permit includes mechanical, electrical and plumbing.  Proposed address for new unit to be determined._x000D_
Revision #1: (1) All walls on first floor 1-hr rated; thicker wall section changes dims  (2) Room 106 (1st floor Main Bdrm) ext. door changed to egress window WCs in rooms 107, 109, 207, &amp; 209 reconfig. to increase clearance Error in alignment w/ survey rectified; change to relationship @ front/rear prop. line (no change to loc. of (E) structure) 9/15/2021</t>
  </si>
  <si>
    <t>RBC2102150</t>
  </si>
  <si>
    <t>Construct new detached 598 SF ADU in rear of 332 62nd St SFD, with master suite, kitchen, nook and living room. MEP work included.</t>
  </si>
  <si>
    <t>RBC2102495</t>
  </si>
  <si>
    <t>Create 985 SF ADU by converting garage and storage of detached SFD (887 59th St) in rear of duplex (889 &amp; 891 59th St). Includes 2 bedrooms, living, kitchen, dining and 1 full bath with changes to windows and doors. MEP work included. No change to building footprint. New unit to be addressed as 893 59th St.</t>
  </si>
  <si>
    <t>RBC2104658</t>
  </si>
  <si>
    <t>Construct new 2,206sf 2story, 3bedroom/2.5 bathroom SFD at rear of (e) SFD, permit includes mechanical, electrical and plumbing.  Proposed address: 1051 61ST STREET 94608</t>
  </si>
  <si>
    <t>RBC2103112</t>
  </si>
  <si>
    <t>CONVERSION OF BASEMENT TO 498 SQ. FT. ADU  DRX210430 INCLUDES MEP - NEW ADDRESS TO BE 5554 FREMONT STREET. REVISION #1:  Add  ?? SF in ADU for unconditioned storage room next to bedroom in rear left corner of Bldg.</t>
  </si>
  <si>
    <t>RBC2103489</t>
  </si>
  <si>
    <t>1158 SF basement conversion of SFD into a 1 bed / 1 bath ADU. Scope includes new window and door openings. MEP work includes kitchen and bath fixtures, lights, switches, outlets, water heater, fans, laundry hookups, boiler and sump pump. New unit to be addressed as 1022 Arlington Ave</t>
  </si>
  <si>
    <t>RBC2103030</t>
  </si>
  <si>
    <t>500 SF unfinished basement conversion of SFD into ADU with 1 bed / 1 bath. MEP work included for new kitchen and bath fixtures, drainage, sewer pump, new gas furnace and ductwork, fans, 100amp sub-panel, wiring. New unit to be addressed as 889 Aileen St.</t>
  </si>
  <si>
    <t>RB2103731</t>
  </si>
  <si>
    <t>Convert basement of 4-Plex into 790 SF ADU with 3 bed / 2 bath, kitchen, living and laundry. New unit to be addressed as 5219 West St.</t>
  </si>
  <si>
    <t>RB2104218</t>
  </si>
  <si>
    <t>Convert basement of duplex (1516/1518 Linden St) into 999 SF Category I ADU with 3 bed / 2 bath. Scope includes changes to wall layout and new openings for windows and doors. New unit to be addressed as 1514 Linden St.</t>
  </si>
  <si>
    <t>040A343102800</t>
  </si>
  <si>
    <t>7732 SUNKIST DR</t>
  </si>
  <si>
    <t>RBC2101090</t>
  </si>
  <si>
    <t>Legalize unpermitted conversion of lower level of SFD to 526sf ADU, permit includes mechanical, electrical and plumbing.  Proposed address for new ADU: 7726 Sunkist Dr - 94605</t>
  </si>
  <si>
    <t>037 253300300</t>
  </si>
  <si>
    <t>4551 TOMPKINS AVE</t>
  </si>
  <si>
    <t>RBC2003146</t>
  </si>
  <si>
    <t>Legalize basement conversion and partial garage conversion into 835 SF ADU within SFD, and 522 SF of habitable addition to main unit at basement level. Demo and replace driveway bridge. Construct new front deck. In main unit on upper floor, demo bath to create 2 baths and remodel a bedroom. Scope includes modification of windows, repairing siding, and all MEP work. New unit to be addressed as 4555 Tompkins Ave.</t>
  </si>
  <si>
    <t>036 250200900</t>
  </si>
  <si>
    <t>4770 REDDING ST</t>
  </si>
  <si>
    <t>RBC2002767</t>
  </si>
  <si>
    <t>Convert 921 SF of 1st floor in SFD into ADU with new kitchen added bath and relocated bath. Install separate furnace, water heater, 200amp main panel, meter, subpanel and gas meter. At 2nd floor, convert dining room into a bedroom. Repair siding, and install new sliding door and 2 new windows at 2nd floor. Replace all 1st floor windows. Changes to wall layout on both floors. MEP work included. New unit to be addressed as 4772 Redding St.</t>
  </si>
  <si>
    <t>032 205403100</t>
  </si>
  <si>
    <t>2802 38TH AVE</t>
  </si>
  <si>
    <t>B2003824</t>
  </si>
  <si>
    <t>To convert 1 commercial unit 2802 38TH Avenue into 1 live/ work JLWQ unit.  No work in other existing units. No work in 2800 38th Ave.</t>
  </si>
  <si>
    <t>029 108100800</t>
  </si>
  <si>
    <t>4241 MAPLE AVE</t>
  </si>
  <si>
    <t>RBC2003653</t>
  </si>
  <si>
    <t>On vacant up-sloped lot, construct 2bedroom/2bathroom SFD with attached studio ADU unit and 2car garage; total conditioned space 2,996sf; permit includes mechanical, electrical and plumbing. _x000D_
Proposed address for SFD 4241 Maple Ave, proposed address for ADU 4245 Maple Ave 94602._x000D_
11.5.21 Revision 1 Eliminate common conditioned entry, make this space part of the main house, add exterior entrance door to ADU, Eliminate guest bath window 11.16.21 Revision 2 Truss</t>
  </si>
  <si>
    <t>029 106100609</t>
  </si>
  <si>
    <t>3035 MONTEREY BLVD</t>
  </si>
  <si>
    <t>RBC2003507</t>
  </si>
  <si>
    <t>At down sloped lot; construct new 3story sfd with adu at lowest level; sfd includes 3,331sf , 4bedrooms/3.5 bathrooms; adu includes 772sf, 2bedrooms/1bath.- Parcel C: SFR address to be 3035 Monterey Blvd &amp; ADU to be addressed 3037 Monterey Blvd._x000D_
_x000D_
Revision #1: changes to drilled piers. Nine (9) piers added and all piers changed to be of uniform length and diameter. No change in valuation.</t>
  </si>
  <si>
    <t>026 081007101</t>
  </si>
  <si>
    <t>3164 SHEFFIELD AVE</t>
  </si>
  <si>
    <t>RBC2002353</t>
  </si>
  <si>
    <t>Legalize conversion of SFD's 2nd and 3rd floor into one ADU. MEP work included. Unit to be addressed as 3168 Sheffield Ave. To abate CE# 2001349. 4/26/21-REV#1 - CF1R</t>
  </si>
  <si>
    <t>023 039101500</t>
  </si>
  <si>
    <t>1130 BELLA VISTA AVE</t>
  </si>
  <si>
    <t>RBC2002550</t>
  </si>
  <si>
    <t>Construct 769 SF detached ADU (2 bed/ 1 bath) in rear of 4-Plex. MEP work included.</t>
  </si>
  <si>
    <t>019 001800900</t>
  </si>
  <si>
    <t>1015 9TH AVE</t>
  </si>
  <si>
    <t>RBC2001732</t>
  </si>
  <si>
    <t>Convert first floor of 2-story SFD into 582 sf ADU with 2 bed and 1 bath. Interior stairs joining first and second floors to be removed  (ADU to be addressed 1013 9th Ave)DRX200580</t>
  </si>
  <si>
    <t>016 146000100</t>
  </si>
  <si>
    <t>5974 MARSHALL ST</t>
  </si>
  <si>
    <t>RBC2003346</t>
  </si>
  <si>
    <t>2 story rear addition to add 448sf master bedroom including bathroom on upper level and 427sf, 1 bedroom attached ADU on lower level (MEP included). New ADU address to be 5972 Marshall St.  DS200103</t>
  </si>
  <si>
    <t>016 140300202</t>
  </si>
  <si>
    <t>6231 HILLEGASS AVE</t>
  </si>
  <si>
    <t>RBC2002293</t>
  </si>
  <si>
    <t>ADU\Addition of 193sf to convert (e) 326sf detached gargage into 519sf ADU; permit includes mechanical, electrical and plumbing. Main SFD address is 6225 Hillegass Ave.  3-26-21 Rev#1 Relocate ADU to maintain setback from correct property line</t>
  </si>
  <si>
    <t>002 006300600</t>
  </si>
  <si>
    <t>1100 WEBSTER ST</t>
  </si>
  <si>
    <t>B1702561</t>
  </si>
  <si>
    <t>New 333 multi-family project that will be 8 stories above finished grade and 1 story below grade.  Structure will contain 415 bedrooms.  Project will have 264 parking spaces. Per PLN16133</t>
  </si>
  <si>
    <t>018 042000401</t>
  </si>
  <si>
    <t>40 HARRISON ST</t>
  </si>
  <si>
    <t>B1702571</t>
  </si>
  <si>
    <t>New mid-rise, mixed use 8-story. Type 1A for first 3 levels and Type IIIA for next 5 stories. 349,664 SF. Per PLN15371</t>
  </si>
  <si>
    <t>002 009703800</t>
  </si>
  <si>
    <t>1150 CLAY ST</t>
  </si>
  <si>
    <t>B1606100</t>
  </si>
  <si>
    <t>New 16 story 288 residential units with 3,762 sf retail on ground floor. Per PUD99215</t>
  </si>
  <si>
    <t>012 102501001</t>
  </si>
  <si>
    <t>540 39TH ST</t>
  </si>
  <si>
    <t>B1605268</t>
  </si>
  <si>
    <t>Construction of a mixed use development which will consist of 287 residential units along with 21,316 sf of retail space per PUDF08 &amp; PUDF08-R01. This is site parcel A..</t>
  </si>
  <si>
    <t>008 062400600</t>
  </si>
  <si>
    <t>1717 WEBSTER ST</t>
  </si>
  <si>
    <t>B1701888</t>
  </si>
  <si>
    <t>Construct 24-story residential tower, 250 dwelling units (329) bedrooms with retail, office, and parking at the lower levels. Per PLN16445</t>
  </si>
  <si>
    <t>008 066801200</t>
  </si>
  <si>
    <t>2330 WEBSTER ST</t>
  </si>
  <si>
    <t>B1604907</t>
  </si>
  <si>
    <t>New 7-story mixed use building (5-story Type III &amp; 2-story Type 1A) 234 dwelling units, 16,000 sq. ft. of ground floor retail per PLN15010</t>
  </si>
  <si>
    <t>008 062506400</t>
  </si>
  <si>
    <t>1889 HARRISON ST</t>
  </si>
  <si>
    <t>B1603871</t>
  </si>
  <si>
    <t>Construct a new 5 story mixed-use residential and ground floor retail, with 2 levels of above ground parking. Per PLN16071</t>
  </si>
  <si>
    <t>014 122601500</t>
  </si>
  <si>
    <t>5110 TELEGRAPH AVE</t>
  </si>
  <si>
    <t>B1603859</t>
  </si>
  <si>
    <t xml:space="preserve">New 204 unit, 6 story mixed use residential project consisting of 33,000 sf of ground floor retail over two levels of subterranean parking and a "Roof Farm". PLN15074 / PLN15247. Deed restriction type: DB for affordable housing density bonus and Other for regulatory agreement. </t>
  </si>
  <si>
    <t>009 070401200</t>
  </si>
  <si>
    <t>3000 BROADWAY</t>
  </si>
  <si>
    <t>B1604162</t>
  </si>
  <si>
    <t>Construction of a new 127 apartment building with retail per PLN16122.</t>
  </si>
  <si>
    <t>005 041001301</t>
  </si>
  <si>
    <t>1919 MARKET ST</t>
  </si>
  <si>
    <t>B1803954</t>
  </si>
  <si>
    <t>Convert F-2 warehouse into a 4 story building with 102 live/work units. 33 Parking Spaces. Per DS170373.</t>
  </si>
  <si>
    <t>012 102501300</t>
  </si>
  <si>
    <t>539 39TH ST</t>
  </si>
  <si>
    <t>B1605269</t>
  </si>
  <si>
    <t>Construction of a mixed use development which will consist of 96 residential units along with 1,225 sf of retail space.  There will also be 69 parking spaces.  This site is site C</t>
  </si>
  <si>
    <t>009 068800101</t>
  </si>
  <si>
    <t>411 29TH ST</t>
  </si>
  <si>
    <t>B1701452</t>
  </si>
  <si>
    <t>New five-story 51,945 sf mixed use building with 1828 sf of ground floor commercial and 50,117 sf residential above containing 83 condominium units. 69 parking spaces provided (lift system), Per PLN16233.</t>
  </si>
  <si>
    <t>008 062601700</t>
  </si>
  <si>
    <t>1411 ALICE ST</t>
  </si>
  <si>
    <t>B1801444</t>
  </si>
  <si>
    <t>New 6 story residential building containing 79 dwelling units and approximately 2,700 square feet of ground floor commercial per PLN15306.</t>
  </si>
  <si>
    <t>041 384800401</t>
  </si>
  <si>
    <t>5701 INTERNATIONAL BLVD</t>
  </si>
  <si>
    <t>B1606143</t>
  </si>
  <si>
    <t>Legalize 21 live-work units and add 38 new live-work units within the footprint by building 2,739 sq.ft. of new mezzanines.  To abate. #1402711 per PLN17431</t>
  </si>
  <si>
    <t>008 066500800</t>
  </si>
  <si>
    <t>2323 VALLEY ST</t>
  </si>
  <si>
    <t>B1800171</t>
  </si>
  <si>
    <t>To construct 4 story mixed use building consisting of 4,070sf commercial with 48 parking stall (lift system) ground floor space and 34 residential units (of which 0 are to be affordable units) above. PLN16379</t>
  </si>
  <si>
    <t>016 143900301</t>
  </si>
  <si>
    <t>950 63RD ST</t>
  </si>
  <si>
    <t>B1600513</t>
  </si>
  <si>
    <t>Construction of 28 new apartments and work live units per PLN15246.</t>
  </si>
  <si>
    <t>001 020302800</t>
  </si>
  <si>
    <t>718 CLAY ST</t>
  </si>
  <si>
    <t>B1602513</t>
  </si>
  <si>
    <t>New construction of a five-story mixed use commercial building. Ground floor retail, 4 stories of residential above. 3 commercial units, 24 residential units. PLN15343;</t>
  </si>
  <si>
    <t>000O031001200</t>
  </si>
  <si>
    <t>1752 14th ST</t>
  </si>
  <si>
    <t>B1501825</t>
  </si>
  <si>
    <t>New residential 17 unit 3 story condominiums. Building #10  this is an L shape building addressed by front door placement at 1752 - 1772 14th St. and 1402-1412 Prescott St.  This building will consist of a 7,712sf garage, 24,596sf of conditioned space.</t>
  </si>
  <si>
    <t>016 145900300</t>
  </si>
  <si>
    <t>6105 SAN PABLO AVE</t>
  </si>
  <si>
    <t>B1603993</t>
  </si>
  <si>
    <t>New 5 story, 15-unit mixed use building, 17843 S.F 13 apartments and 1620 S.F (2) live/works on ground floor. Per PLN16006.</t>
  </si>
  <si>
    <t>1421 Prescott ST</t>
  </si>
  <si>
    <t>B1501230</t>
  </si>
  <si>
    <t>New residential 11 unit  3-story condominium building #3 at 1421 Prescott St.  Structure will consist of a garage which will be 4,776sf and 15,193sf of residential living space.  This is an L shaped building which will address 2 different streets based on front door location.1421-1427 Prescott St.1424-1426 Pullman St 1429-1437 Prescott St.PLN14076</t>
  </si>
  <si>
    <t>006 002900700</t>
  </si>
  <si>
    <t>1365 PULLMAN WY</t>
  </si>
  <si>
    <t>B1600569</t>
  </si>
  <si>
    <t>Construction of 11 new residential units which will be a part of a new 5 building mixed use project.</t>
  </si>
  <si>
    <t>1528 PRESCOTT ST</t>
  </si>
  <si>
    <t>B1501811</t>
  </si>
  <si>
    <t>Revised 04/03/18 to new 3 story 10 unit condominium building #18 1528-1538_x000D_
_x000D_
New 3 story 6 unit condominium building #18 1528-1538. This building will consist of a 4,363sf garage, 14,573sf conditioned space.</t>
  </si>
  <si>
    <t>1424 OAK ALLEY</t>
  </si>
  <si>
    <t>B1501844</t>
  </si>
  <si>
    <t>New residential 10 unit 3 story condominium building #12 this is an L shape building addressed with placement of front door 1424- 1428 Oak Alley  1442-1444 Myrtle Alley and 1430-1438 Oak Alley. This building will consist of a 4,364sf garage, 13,708sf of conditioned space.</t>
  </si>
  <si>
    <t>1502 PRESCOTT ST</t>
  </si>
  <si>
    <t>B1501888</t>
  </si>
  <si>
    <t>New residential 10 unit  3 story condominium building #17 at 1502 - 1520 Prescott St.  .  This building unit will consist of 4,185sf garage, 13,603sf conditioned space.</t>
  </si>
  <si>
    <t>007 059501901</t>
  </si>
  <si>
    <t>1450 32ND ST</t>
  </si>
  <si>
    <t>B1803243</t>
  </si>
  <si>
    <t>BUIDING 2 of 4: Convert (e) 5000sf warehouse into10 live work units; 5 units at 725sf and 5units at 920sf all one bedrooms/studios. Total addition is 2,865sf. Proposed addresses:1452, 1454, 1456, 1458, 1460, 1462, 1464, 1466, 1468, 1470, 32nd Street. Per PLN17212</t>
  </si>
  <si>
    <t>007 059800801</t>
  </si>
  <si>
    <t>3253 ETTIE ST</t>
  </si>
  <si>
    <t>B1504044</t>
  </si>
  <si>
    <t>New three story residential building containing 9 dwelling units, 2 bedrooms, 1.5 baths each per PLN14105.  First floor is parking.</t>
  </si>
  <si>
    <t>012 102105400</t>
  </si>
  <si>
    <t>975 41ST ST</t>
  </si>
  <si>
    <t>B1604125</t>
  </si>
  <si>
    <t>Residential building #3 includes 9 units subdivided into 5 independent duplexes addressed as 975 41st St, units 127 to 135 . Per PLN1701257</t>
  </si>
  <si>
    <t>1417 WOOD ST</t>
  </si>
  <si>
    <t>B1501863</t>
  </si>
  <si>
    <t>New residential 8 unit 3 story condominium Building # 15 1417 - 1431 Wood St.  This building will consist of a 3,348sf garage, 10,921sf of conditioned space.</t>
  </si>
  <si>
    <t>1501 WOOD ST</t>
  </si>
  <si>
    <t>B1501864</t>
  </si>
  <si>
    <t>New residential 8 unit 3 story condominium building #16 at 1501-1515 Wood St. Wood St.  This building will consist of a 3,348sf garage, 10,921sf of conditioned space.</t>
  </si>
  <si>
    <t>1401 WOOD ST</t>
  </si>
  <si>
    <t>B1501862</t>
  </si>
  <si>
    <t>New residential 3 story 7 unit condominium building #14  with 1 corner commercial space 1401 Wood Street _x000D_
residential 1403-1415 Wood Street. This project will consist of 19 separate building units, all of which will be 3 story condominiums.  This building will consist of a 2439sf garage, 10,053sf of conditioned space, and 895sf of commercial space.PLN14076</t>
  </si>
  <si>
    <t>028 095101201</t>
  </si>
  <si>
    <t>3101 35TH AVE</t>
  </si>
  <si>
    <t>B1304783</t>
  </si>
  <si>
    <t>New 3-story mixed use 8 unit condo complex w/7 residential townhouse units &amp; 1 commercial unit per PLN18299.  Addressing as follows: 3101, 3103 35th Ave &amp; 3468, 3472, 3478, 3482, 3488, 3498 School Street. (3498 is commercial unit.)PLN18299</t>
  </si>
  <si>
    <t>015 134601902</t>
  </si>
  <si>
    <t>935 61ST ST</t>
  </si>
  <si>
    <t>B1803042</t>
  </si>
  <si>
    <t>Building A - Convert 2 story commercial building into 7 live/work units</t>
  </si>
  <si>
    <t>3217 LOUISE ST</t>
  </si>
  <si>
    <t>B1803245</t>
  </si>
  <si>
    <t>BUIDING 3 of 4:  Construct new 3story 5,861sf 6 unit building with 11 bedrooms total._x000D_
Proposed addresses: 3217,3219, 3221, 3223, 3225, 3227 Louise Street. Per PLN17212</t>
  </si>
  <si>
    <t>008 064702600</t>
  </si>
  <si>
    <t>603 22ND ST</t>
  </si>
  <si>
    <t>B1801512</t>
  </si>
  <si>
    <t>Convert existing (3) unit building to (9) unit building.     PLN17096</t>
  </si>
  <si>
    <t>008 066500700</t>
  </si>
  <si>
    <t>2325 VALLEY ST</t>
  </si>
  <si>
    <t>B1804419</t>
  </si>
  <si>
    <t>Construct new 8538 sf.  three-story residential condominium consisting of (6) units and mezzanine.    PLN18283</t>
  </si>
  <si>
    <t>028 090001500</t>
  </si>
  <si>
    <t>2706 SCHOOL ST</t>
  </si>
  <si>
    <t>B1804271</t>
  </si>
  <si>
    <t>Construct (6) new residential units at the rear of existing 2 story mixed use building. Per PLN18135.</t>
  </si>
  <si>
    <t>040A342003900</t>
  </si>
  <si>
    <t>7894 NEY AVE</t>
  </si>
  <si>
    <t>B1802031</t>
  </si>
  <si>
    <t>To construct a 9,257 square foot three-story six-unit multi-family residential building with 18 total bedrooms per PLN180018.</t>
  </si>
  <si>
    <t>009 068201700</t>
  </si>
  <si>
    <t>605 27TH ST</t>
  </si>
  <si>
    <t>B1903066</t>
  </si>
  <si>
    <t>To construct  4 attached (abutting) town homes. To be addressed "605-611 27th St". Per PLN18377</t>
  </si>
  <si>
    <t>025 072501300</t>
  </si>
  <si>
    <t>1821 FRUITVALE AVE</t>
  </si>
  <si>
    <t>B2000114</t>
  </si>
  <si>
    <t>3/6/20 Correct permit # to be completed is B1401025._x000D_
Complete permit B1401892 - Construct new 7749 SF three story 4 unit apartment building  (two 2 bedroom units &amp; two 3 bedroom units)    DV13221</t>
  </si>
  <si>
    <t>2614 M L KING JR WY</t>
  </si>
  <si>
    <t>B1903067</t>
  </si>
  <si>
    <t>BUILDING 2 of 4: Construct (3) attached (abutting) town homes (5,745 sq.ft. total). To be addressed 2614 M L King Jr. Way (Units A, B, and C). Per PLN18377.</t>
  </si>
  <si>
    <t>009 069600200</t>
  </si>
  <si>
    <t>2927 M L KING JR WY</t>
  </si>
  <si>
    <t>RB1905982</t>
  </si>
  <si>
    <t>Construct new 2518 sf. detached triplex at existing lot.  PLN19140   New addresses - 2927, 2929, 2931 M L KING JR WY</t>
  </si>
  <si>
    <t>018 051109700</t>
  </si>
  <si>
    <t>1414 PRESCOTT ST</t>
  </si>
  <si>
    <t>B1501827</t>
  </si>
  <si>
    <t>New residential 3 unit 3story condominium building #11 1414- 1418  Prescott St. This building will consist of a 1,262sf garage,4,059sf of conditioned space.</t>
  </si>
  <si>
    <t>022 030400100</t>
  </si>
  <si>
    <t>2247 8TH AVE</t>
  </si>
  <si>
    <t>B1902906</t>
  </si>
  <si>
    <t>To convert ground floor commercial units (3) 2247, 2249, and 2251  to 3 ground-floor live-work units, in existing mixed use building. (To include windows). Per ZW1900443</t>
  </si>
  <si>
    <t>524 41ST ST</t>
  </si>
  <si>
    <t>B1503725</t>
  </si>
  <si>
    <t>Convert a rear detached residential care facility to three new residential dwelling units to create a co-housing residential facility. Unit #524A with 3 bedrooms and 2.5 baths and common area on ground level. Unit #524B and #524C on upper level with 3 bedrooms and 2 baths for each unit.</t>
  </si>
  <si>
    <t>B1803044</t>
  </si>
  <si>
    <t>Building C - Convert portion of 2 story commercial building into 3 live/work units</t>
  </si>
  <si>
    <t>016 144401900</t>
  </si>
  <si>
    <t>1048 62ND ST</t>
  </si>
  <si>
    <t>RBC1903003</t>
  </si>
  <si>
    <t>Construct new 2932 sf. three-story duplex at front of existing lot. PLN18079  (Includes Mech, Elec, Plumb)  ADDRESSES WILL BE 1048A and 1048B</t>
  </si>
  <si>
    <t>1050 62ND ST</t>
  </si>
  <si>
    <t>RBC1903005</t>
  </si>
  <si>
    <t>Construct new 2896 sf. duplex at middle of existing lot.  PLN18079  (Includes Mech, Elec, Plumb) ADDRESSES WILL BE 1050A and 1050B</t>
  </si>
  <si>
    <t>036 244902802</t>
  </si>
  <si>
    <t>3128 COURTLAND AVE</t>
  </si>
  <si>
    <t>RBC1901682</t>
  </si>
  <si>
    <t>To construct a two-story 2,554 sq. ft. Single-Family Dwelling(to be addressed as 3128 Courtland Avenue) with 6 bedrooms, 4 bathrooms and laundry; with a 799 sq. ft. Secondary Dwelling Unit(address to be 3130 Courtland Avenue) with 1 bedroom 1.5 bathrooms and laundry on an upslope vacant lot, located north of, and adjacent on left side of 3124 Courtland Avenue. New address to be 3128 Courtland Avenue</t>
  </si>
  <si>
    <t>048G743602201</t>
  </si>
  <si>
    <t>6173 VALLEY VIEW RD</t>
  </si>
  <si>
    <t>RBC1800659</t>
  </si>
  <si>
    <t>Construct new 2-story 1,613 sq.. 3 bed/ 2.5 bathroom SFD with  400sf one bedroom secondary unit to be addressed 6169 Valley View Rd. on up-sloped lot. PLN 18212</t>
  </si>
  <si>
    <t>006 003104400</t>
  </si>
  <si>
    <t>1014 PINE ST</t>
  </si>
  <si>
    <t>RBC1902440</t>
  </si>
  <si>
    <t>To construct new  two-story 1,885-sq. ft. SFD, with a 612-sq ft. secondary unit.  To  include windows and MEP's     (secondary unit to be addressed  1016 Pine Street )  5/19/2020 REVISED T24 - Remove gas &amp; replace with (2) electric meters (one for main dwelling, one for ADU) PLN18499</t>
  </si>
  <si>
    <t>007 055401300</t>
  </si>
  <si>
    <t>1502 CAMPBELL ST</t>
  </si>
  <si>
    <t>RBC1903359</t>
  </si>
  <si>
    <t>Construction of a two-story 1,780-sqft single family residence(1502 Campbell St.) with 4 bedrooms; and attached 800-sqft secondary unit with 1 bedroom and 237sqft garage on a vacant lot. ADU to be addressed 1640 - 15th Street. To include mep's</t>
  </si>
  <si>
    <t>026 077500900</t>
  </si>
  <si>
    <t>2651 23RD AVE</t>
  </si>
  <si>
    <t>RB1603884</t>
  </si>
  <si>
    <t>Construct new 2000 s.f. 2-story single family dwelling with ADU on an existing vacant lot.  PLN14235   ADU. NEW ADDRESS WILL BE 2653 23RD AVE</t>
  </si>
  <si>
    <t>013 118601303</t>
  </si>
  <si>
    <t>1094 53RD ST</t>
  </si>
  <si>
    <t>RB1604036</t>
  </si>
  <si>
    <t>Units A &amp; B - Build new townhouse duplex units 2997 sf  ( one 3 bedroom, 2.5 baths on floors 1 &amp; 2 and the 3rd floor unit has 2 bedrooms, 2 baths) with attached 2-car garage. CDV13267</t>
  </si>
  <si>
    <t>RB1604037</t>
  </si>
  <si>
    <t>Units C &amp; D - Build new townhouse duplex units 2997 sf  ( one 3 bedroom, 2.5 baths on floors 1 &amp; 2 and the 3rd floor unit has 2 bedrooms, 2 baths) with attached 2-car garage. CDV13267</t>
  </si>
  <si>
    <t>1096 53RD ST</t>
  </si>
  <si>
    <t>RB1604038</t>
  </si>
  <si>
    <t>Units  A &amp; B - Build new townhouse duplex units 2997 sf  ( one 3 bedroom, 2.5 baths on floors 1 &amp; 2 and the 3rd floor unit has 2 bedrooms, 2 baths) with attached 2-car garage.</t>
  </si>
  <si>
    <t>RB1604039</t>
  </si>
  <si>
    <t>Units C &amp; D - Build new townhouse duplex units 2997 sf  ( one 3 bedroom, 2.5 baths on floors 1 &amp; 2 and the 3rd floor unit has 2 bedrooms, 2 baths) with attached 2-car garage.</t>
  </si>
  <si>
    <t>003 003101100</t>
  </si>
  <si>
    <t>868 20TH ST</t>
  </si>
  <si>
    <t>RBC2002218</t>
  </si>
  <si>
    <t>Construct 2 story,1,577sf SFD with 3 bedrooms, 2.5 bathrooms, and attached garage on vacant lot (new 752sf ADU rear under separate permit).  PLN19314</t>
  </si>
  <si>
    <t>870 20TH ST</t>
  </si>
  <si>
    <t>RBC2003390</t>
  </si>
  <si>
    <t>Construct new 2 story,752sf ADU with 1 bedroom and 1.5 bathrooms at rear of vacant lot at 868 20th St (new 1,577sf SFD at front of lot under separate permit).  PLN19314</t>
  </si>
  <si>
    <t>004 000702000</t>
  </si>
  <si>
    <t>961 10TH ST</t>
  </si>
  <si>
    <t>RBC2002937</t>
  </si>
  <si>
    <t>Convert attached garage of SFD to 408sf ADU; remove (e) garage door, new entrance/windows, construct new laundry room, modify stairs in SFD to create lower landing. Permit includes mechanical, electrical and plumbing._x000D_
Proposed address for new unit 963 10th St._x000D_
9-7-21  Includes main service panel with 2 meters_x000D_
1.14.22 Revision 1 ADU changed to JADU and new owner</t>
  </si>
  <si>
    <t>005 042901000</t>
  </si>
  <si>
    <t>2319 FILBERT ST</t>
  </si>
  <si>
    <t>RBC1903283</t>
  </si>
  <si>
    <t>Convert basement of SFD to 1126 s/f 3 bedroom &amp; 2 bath ADU including new floor slab. Includes related MEP work. Unit to be addressed as 2317 Filbert Street.DRX190996</t>
  </si>
  <si>
    <t>005 046600300</t>
  </si>
  <si>
    <t>1027 32ND ST</t>
  </si>
  <si>
    <t>RBC1800392</t>
  </si>
  <si>
    <t>Convert basement area to 998 sq. ft. secondary unit at existing SFD . New address of ADU 1023 32nd ST. DRX180745</t>
  </si>
  <si>
    <t>006 001701500</t>
  </si>
  <si>
    <t>729 CAMPBELL ST</t>
  </si>
  <si>
    <t>RBC1805027</t>
  </si>
  <si>
    <t>Legalize a ground floor 840 sqft secondary unit includes modification to  front porch. To abate #1800882  New ADU to be addressed as 727 Campbell St. DRX181996</t>
  </si>
  <si>
    <t>007 059601700</t>
  </si>
  <si>
    <t>3221 HELEN ST</t>
  </si>
  <si>
    <t>RBC1904156</t>
  </si>
  <si>
    <t>Legalize lower unit ADU (876 sf) within existing SFD. New ADU address to be 3223 Helen St. Legalize and expand unpermitted deck by 146 sf. Includes MEP trades. 02-11-2020 Add increase service to 200 amps with extra meter for 3223 Hellen St.</t>
  </si>
  <si>
    <t>009 071302200</t>
  </si>
  <si>
    <t>880 31ST ST</t>
  </si>
  <si>
    <t>RBC1904820</t>
  </si>
  <si>
    <t>Convert existing attached garage at rear of duplex into 280 SF habitable office space with half bath and 2nd vanity sink. MEPs included. To abate CE# 1902815
Revision #1: new separation wall (2-1 hour) between new ADU and existing 2 Unit residence. 2/27/2020  Address for ADU to be 884 31st St</t>
  </si>
  <si>
    <t>012 093501101</t>
  </si>
  <si>
    <t>92 MONTE VISTA AVE</t>
  </si>
  <si>
    <t>RB1802941</t>
  </si>
  <si>
    <t>Construct 1 story 385 SF detached ADU studio unit located behind 90 Monte Vista.  NO FENCE is allowed outside property line.</t>
  </si>
  <si>
    <t>012 094701302</t>
  </si>
  <si>
    <t>698 36TH ST</t>
  </si>
  <si>
    <t>RBC2002111</t>
  </si>
  <si>
    <t>Legalize conversion of existing detached accessory structure to 560 sf. ADU at rear of existing duplex. DRX200826  To abate CE #2002079  Located behind 694 34th St</t>
  </si>
  <si>
    <t>012 096402700</t>
  </si>
  <si>
    <t>3832 WEST ST</t>
  </si>
  <si>
    <t>RBC1901937</t>
  </si>
  <si>
    <t>Construct a 855 sf ground level ADU of 2 bedrooms, 1 bathroom, garage, and . In existing 2nd floor, interior remodel to add new bedroom and bathroom.  New secondary unit to be addressed 3832 West St.  trades.DRX190839</t>
  </si>
  <si>
    <t>012 097801600</t>
  </si>
  <si>
    <t>3825 OPAL ST</t>
  </si>
  <si>
    <t>RBC2000909</t>
  </si>
  <si>
    <t>Convert detached accessory structure at the rear of duplex into 456 sf ADU with 2 bed and 1 bath . (ADU to be located at the rear of duplex at 3823 Opal St).</t>
  </si>
  <si>
    <t>013 109002500</t>
  </si>
  <si>
    <t>885 43RD ST</t>
  </si>
  <si>
    <t>RBC2001916</t>
  </si>
  <si>
    <t>Legalize 590 SF ADU at basement level of SFD, to include 1 bed, bath, office, kitchen and living rm. _x000D_
New unit to be addressed as 887 43rd St. DRX200715</t>
  </si>
  <si>
    <t>013 109203400</t>
  </si>
  <si>
    <t>667 44TH ST</t>
  </si>
  <si>
    <t>RBC1903251</t>
  </si>
  <si>
    <t>Demo rear attached shed and construct 987sqft 2 story rear addition with 2nd floor master bedroom with master bathroom and new ground floor 554sqft ADU. New ADU to be addressed as 669 44th St.</t>
  </si>
  <si>
    <t>013 116700900</t>
  </si>
  <si>
    <t>820 46TH ST</t>
  </si>
  <si>
    <t>RBC2000791</t>
  </si>
  <si>
    <t>Construction of new 800 sf. 2-story detached ADU at rear of existing SFD.</t>
  </si>
  <si>
    <t>013 118402701</t>
  </si>
  <si>
    <t>1155 55TH ST</t>
  </si>
  <si>
    <t>RBC2003239</t>
  </si>
  <si>
    <t>Construct foundation for detached 684 SF manufactured ADU with fire sprinklers in rear of 1157 55th St SFD.DRX201280</t>
  </si>
  <si>
    <t>014 119402900</t>
  </si>
  <si>
    <t>871 53RD ST</t>
  </si>
  <si>
    <t>RBC2001152</t>
  </si>
  <si>
    <t>Construct 413 SF 1 story detached 1 bedroom &amp; 1 bath ADU at rear of 871 53rd St.  Includes related MEP work</t>
  </si>
  <si>
    <t>014 120102700</t>
  </si>
  <si>
    <t>834 53RD ST</t>
  </si>
  <si>
    <t>RBC1905652</t>
  </si>
  <si>
    <t>Construction of a 30'x16', one-story at 480 sqft studio ADU and 21'-10" in height.(showing 23' to top of ridge). DRX192309.</t>
  </si>
  <si>
    <t>014 124903200</t>
  </si>
  <si>
    <t>5330 MANILA AVE</t>
  </si>
  <si>
    <t>RBC2000332</t>
  </si>
  <si>
    <t>979 sq ft Two Story Addition including ADU. An.  Add 20 new windows, wood aluminum cladding, and three new doors.  Studio ADU on ground level to be addressed as 5334 Manila.DS190479</t>
  </si>
  <si>
    <t>015 127903100</t>
  </si>
  <si>
    <t>651 57TH ST</t>
  </si>
  <si>
    <t>RBC1903830</t>
  </si>
  <si>
    <t>Convert (e) unfinished basement of 1144sf sfd to an 799sf; 2 bedroom/1 bathroom ADU by excavating and constructing partition walls. Permit included mechanical, electrical and plumbing. New unit to be address 653 57th St.</t>
  </si>
  <si>
    <t>015 130600300</t>
  </si>
  <si>
    <t>5663 GASKILL ST</t>
  </si>
  <si>
    <t>RBC1904767</t>
  </si>
  <si>
    <t>On lower level  excavate 2' to convert non- habitable space to 703 sq. ft. addition consisting of relocated bedroom, den , bathroom, and laundry. Also,  567 sq. ft.  1 bedroom  attached secondary unit to be addressed 5661 Gaskill Street 5/26/21 REVISION 2:  Change ADU from a 1 bedroom to a Studio Unit.  DRX192099.</t>
  </si>
  <si>
    <t>015 135901500</t>
  </si>
  <si>
    <t>764 58TH ST</t>
  </si>
  <si>
    <t>RBC2001090</t>
  </si>
  <si>
    <t>Construct 649 SF attached addition to rear of SFD to include 3 bedrooms, 2 bath, laundry and a garage. Scope also includes remodeling existing kitchen, dining &amp; living room with changes to wall layout. Convert 836 SF basement into 2 bedroom secondary unit with laundry. Replace main unit front entry landing and stair. New unit to be addressed as 762 58th ST. _x000D_
To abate CE# 200201. MEPs included._x000D_
Revision #1: REVISE SITE PLAN TO MATCH FORMWORK CERTIFICATION - Shown on 1/A0.0 and 2/A0.0. BASEMENT ADU BEDROOM RELOCATED TO DRIVEWAY SIDE FOR EGRESS - Shown on 4/A1.0. No changes to Title 24, Exterior of building, Structural Engineering, or habitable square footage. 9/30/2020.</t>
  </si>
  <si>
    <t>015 136801800</t>
  </si>
  <si>
    <t>5910 DOVER ST</t>
  </si>
  <si>
    <t>RBC2001269</t>
  </si>
  <si>
    <t>At rear of (e) sfd construct new 400sf ADU; permit includes mechanical, electrical and plumbing. New address to be 5910A Dover St. DRX200382</t>
  </si>
  <si>
    <t>016 140801500</t>
  </si>
  <si>
    <t>6222 HILLEGASS AVE</t>
  </si>
  <si>
    <t>RBC2001550</t>
  </si>
  <si>
    <t>Construct 452 SF detached ADU with 90 SF storage loft and 1 bedroom in rear of SFD (6220 Hillegass Ave) to be addressed as 6222 Hillegass Ave. MEPs included.DRX200680</t>
  </si>
  <si>
    <t>016 141401600</t>
  </si>
  <si>
    <t>6431 COLBY ST</t>
  </si>
  <si>
    <t>RBC2001363</t>
  </si>
  <si>
    <t>Construct new 480sf ADU at rear of 2story sfd. Permit includes mechanical, electrical and plumbing._x000D_
Proposed address 6431 Coby St. Oakland, Ca 96618</t>
  </si>
  <si>
    <t>020 013400900</t>
  </si>
  <si>
    <t>1430 5TH AVE</t>
  </si>
  <si>
    <t>RBC2001781</t>
  </si>
  <si>
    <t>Convert detached accessory structure in rear of triplex, 1436 5th St., into 2-bedroom 480 SF ADU. New unit to be addressed as 1434 5th St. MEPs included.  10/1/20 - ADU address changed to 1430 5th Ave</t>
  </si>
  <si>
    <t>021 022902800</t>
  </si>
  <si>
    <t>280 ATHOL AVE</t>
  </si>
  <si>
    <t>RBC1905924</t>
  </si>
  <si>
    <t>Basement conversion at 2-story SFD to 1 bed and 1 bath ADU including a 50 sf addition at rear for a total of 705 sf. First floor to also include a 50 sf addition at rear, kitchen remodel, bath relocation, and new 392 sf deck and stairs. Closet at bedroom 2 on second floor to be reconfigured. To include related MEP work including new tankless water heater and mini-split system for ADU. (New address to be 282 Athol Ave)._x000D_
5-25-21  Includes main service panel upgrade</t>
  </si>
  <si>
    <t>022 030001803</t>
  </si>
  <si>
    <t>2208 13TH AVE</t>
  </si>
  <si>
    <t>RBC2001784</t>
  </si>
  <si>
    <t>At rear building  above (e) garage with (e) residential unit; Convert lower level of  garage into 790sf, 2bedroom ADU.  Proposed address for new and (e) unit 2208A and 2208B . DRX200776</t>
  </si>
  <si>
    <t>022 032502100</t>
  </si>
  <si>
    <t>1923 E 24TH ST</t>
  </si>
  <si>
    <t>RBC1905995</t>
  </si>
  <si>
    <t>Construct a 510 sq. ft. detached ADU at rear of existing SFD. To include windows and mep's. (New address 1923 E 24th Street) DRX192660</t>
  </si>
  <si>
    <t>022 034901600</t>
  </si>
  <si>
    <t>1922 E 25TH ST</t>
  </si>
  <si>
    <t>RBC2001380</t>
  </si>
  <si>
    <t>Construct new 642 sf. detached ADU at rear of 1920 E 25th Street. (Includes MEP)  DRX200810 3/5/2021 REVISION #1 Raise roof height to 16' height limitation.</t>
  </si>
  <si>
    <t>023 044001400</t>
  </si>
  <si>
    <t>812 MACARTHUR BLVD</t>
  </si>
  <si>
    <t>RBC1900657</t>
  </si>
  <si>
    <t>Legalize conversion of carport and garage into 829 SF new ADU with 2 bedrooms at rear.  (E) SFD to be Unit A and new ADU to be Unit B.  DRX180594</t>
  </si>
  <si>
    <t>024 054302100</t>
  </si>
  <si>
    <t>4402 EVANS AVE</t>
  </si>
  <si>
    <t>RBC2001337</t>
  </si>
  <si>
    <t>Construct new detached 336 SF factory-built ADU at rear of 4400 Evans Ave, to be addressed as 4402 Evans Ave. Mechanical, plumbing and electrical included DRX200521. Insignia  no. A32213</t>
  </si>
  <si>
    <t>025 073101600</t>
  </si>
  <si>
    <t>2740 E 17TH ST</t>
  </si>
  <si>
    <t>RBC2001491</t>
  </si>
  <si>
    <t>10/20/20 Rev#1 Revision includes 1). Placed beam where wall is being removed to expand kitchen towards rear. 2). Converting lower floor bathroom from a full bathroom to half bathroom. 3). Reconfigured closet in Jr ADU 4). Redesigned kitchen floor plan in JR ADU._x000D_
6/3/2020:  Convert lower level of sfd to created JADU._x000D_
FIRST FLOOR:  CONVERT (E) FAMILY ROOM TO (N) JR ADU WITH SEPARATE ENTRANCE, KITCHENETTE, BATHROOM ._x000D_
SECOND FLOOR:  CONVERT (E) W.C. TO FULL BATHROOM, UPDATE ELECTRICAL AND LIGHTING._x000D_
Permit includes all related mechanical, electrical and plumbing. Proposed address for new JADU 2738 E17th St</t>
  </si>
  <si>
    <t>026 075900200</t>
  </si>
  <si>
    <t>2349 E 24TH ST</t>
  </si>
  <si>
    <t>RBC2001331</t>
  </si>
  <si>
    <t>Convert existing finished attic space with bathroom of SFD into 466 sf JADU with an open sleeping area, bathroom, kitchen, and laundry. At SFD, convert bedroom 2 and 3 into master bed and bath, relocate rear bathroom wall and water closet, and replace all siding. To include related MEP work for new electrical meter, tankless water heater, mini split system, and heat pump. (JADU to be addressed as 2347 E 24th St. There is an existing detached ADU at the rear of SFD addressed as 2351 E 24th St).</t>
  </si>
  <si>
    <t>026 078402400</t>
  </si>
  <si>
    <t>2542 25TH AVE</t>
  </si>
  <si>
    <t>RBC2001854</t>
  </si>
  <si>
    <t>Construct new 768 sqft detached ADU with 2 bedrooms and 2 bathroom at rear of SFD (2540 25th Ave) Includes MEP._x000D_
7-15-21  Includes main panel and meter for ADU that will be located on the main house.  Main panel for house to remain</t>
  </si>
  <si>
    <t>027 085800700</t>
  </si>
  <si>
    <t>2951 SCHOOL ST</t>
  </si>
  <si>
    <t>RBC1905744</t>
  </si>
  <si>
    <t>Construct new 498 s/f  1 bedroom, 1 bathroom ADU at rear of SFD. New unit to be address as 2953 School Street. To include related MEPs.</t>
  </si>
  <si>
    <t>027 086001100</t>
  </si>
  <si>
    <t>3031 CHAMPION ST</t>
  </si>
  <si>
    <t>RB1705472</t>
  </si>
  <si>
    <t>Construct new 2 bedroom 679sf ADU in rear yard of (e sfd) 3029 Champion.  New unit to be addressed 3031 Champion Street.DRX171634</t>
  </si>
  <si>
    <t>029 097705600</t>
  </si>
  <si>
    <t>2957 FLORIDA ST</t>
  </si>
  <si>
    <t>RBC1903911</t>
  </si>
  <si>
    <t>Construct 600 sf. two-story rear addition including new master bedroom, bath. Interior remodel including reconfigure laundry, storage room. Excavate lower level to create 782 sf. ADU.   DS190193  (Includes Mech, Elec, Plumb)     NEW ADDRESS FOR ADU WILL BE 2959 FLORIDA STREET - 7/8/20 Rev#1 Omitting one bathroom and laundry in lower level</t>
  </si>
  <si>
    <t>029A136700331</t>
  </si>
  <si>
    <t>4282 WHITTLE AVE</t>
  </si>
  <si>
    <t>RBC1905661</t>
  </si>
  <si>
    <t>Convert garage and storage area at ground floor of SFD into new 986 sf ADU consisting of 2 bed and 2 bath. To include related MEP work for new furnace and tankless water heater. (New address to be 4280 Whittle Ave).</t>
  </si>
  <si>
    <t>030 185001700</t>
  </si>
  <si>
    <t>4200 GREGORY ST</t>
  </si>
  <si>
    <t>RBC1905156</t>
  </si>
  <si>
    <t>To construct new ADU on second floor of SFD. 494 sq ft of addition to the second floor above the garage. ADU address is 4202 Gregory</t>
  </si>
  <si>
    <t>030 185002900</t>
  </si>
  <si>
    <t>4446 ANDERSON AVE</t>
  </si>
  <si>
    <t>RBC1900681</t>
  </si>
  <si>
    <t>Construct detached 1 story 797 SF 2 bedroom &amp; 2 bath ADU located behind 4444 Anderson Ave.  Includes related MEP work</t>
  </si>
  <si>
    <t>030 192700500</t>
  </si>
  <si>
    <t>4010 39TH AVE</t>
  </si>
  <si>
    <t>RBC1904449</t>
  </si>
  <si>
    <t>Construct 800 SF detached 2 bedroom 1 1/2 bath ADU with 200 SF deck and with 454 storage room at lower level.  Located behind 4008 39th Ave.  Includes related MEP work in building_x000D_
4-22-21  ADU is 979 SF (36'-3" x 27') per approved plans</t>
  </si>
  <si>
    <t>032 203112200</t>
  </si>
  <si>
    <t>3926 PENNIMAN AVE</t>
  </si>
  <si>
    <t>RBC1905821</t>
  </si>
  <si>
    <t>Construct new 600 SF detached ADU at rear of 3924 Penniman Ave. with 2 bedrooms,1 bath, kitchen and living room. DRX192589</t>
  </si>
  <si>
    <t>036 242104500</t>
  </si>
  <si>
    <t>4828 CONGRESS AVE</t>
  </si>
  <si>
    <t>RBC1905073</t>
  </si>
  <si>
    <t>Construct new 341 SF 1.5-story detached ADU,  at left side of SFD located at 4830 Congress Ave. DRX192261</t>
  </si>
  <si>
    <t>036 250311900</t>
  </si>
  <si>
    <t>3250 WYMAN ST</t>
  </si>
  <si>
    <t>RBC1905745</t>
  </si>
  <si>
    <t>Convert garage and basement area of SFD to 740 sf ADU with 1 bed and 1 bath. To include related MEP work including new furnace and water heater for existing SFD. (New address to be 3248 Wyman St).</t>
  </si>
  <si>
    <t>037A313401800</t>
  </si>
  <si>
    <t>23 KINGWOOD RD</t>
  </si>
  <si>
    <t>RBC2000521</t>
  </si>
  <si>
    <t>Convert basement into an 782 sf ADU with 1 bedroom and 1 bath in the lower level of the main residence including a new rear attached lower deck. New ADU to be addressed 23A Kingwood Ave.  DRX200141</t>
  </si>
  <si>
    <t>038 319902100</t>
  </si>
  <si>
    <t>2565 63RD AVE</t>
  </si>
  <si>
    <t>RBC1902701</t>
  </si>
  <si>
    <t>Legalize garage conversion to 538 sf. detached secondary unit at rear of SFD.   DRX190561 .New address will be 2565 63rd Ave. 7/28/20:  Garage to be demolished.  New ADU to be built in its place.</t>
  </si>
  <si>
    <t>040A344902800</t>
  </si>
  <si>
    <t>8002 GREENLY DR</t>
  </si>
  <si>
    <t>RBC2001957</t>
  </si>
  <si>
    <t>Construct new 350 sq ft detached ADU in rear yard of SFD at  8000 Greenly Dr. DRX200724</t>
  </si>
  <si>
    <t>040A345200100</t>
  </si>
  <si>
    <t>3840 Shone AVE</t>
  </si>
  <si>
    <t>RBC2001294</t>
  </si>
  <si>
    <t>Foundation for ADU; 800sf 2bedroom manufactured home at location of previous detached garage per DRX200554 for 8000 Winthrope St..  Address of new ADU to be 3840 Shone Ave</t>
  </si>
  <si>
    <t>042 427502000</t>
  </si>
  <si>
    <t>1136 88TH AVE</t>
  </si>
  <si>
    <t>RBC1906003</t>
  </si>
  <si>
    <t>Installation of pre-manufactured 669 sq. ft. ADU (state approved/certified) at rear of SFD. New unit to be address as 1136 - 88th Avenue. Related MEPs included. Rev #1 5/21/20: Revised Structural design.</t>
  </si>
  <si>
    <t>043 460201900</t>
  </si>
  <si>
    <t>2018 86TH AVE</t>
  </si>
  <si>
    <t>RBC1905189</t>
  </si>
  <si>
    <t>Construct a new detached ADU of 638 sqft at rear of 2020 - 86th Ave.  New ADU to be address as 2018 - 86th Avenue. ADU to contain living room/kitchen, 2 bedrooms, and bathroom. MEPs included.DS190501</t>
  </si>
  <si>
    <t>045 537303001</t>
  </si>
  <si>
    <t>11158 ROBLEDO DR</t>
  </si>
  <si>
    <t>RBC2002122</t>
  </si>
  <si>
    <t>Construct new 450 SF detached ADU at rear of SFD (11156 Robledo Dr.). MEP work included .DRX200931</t>
  </si>
  <si>
    <t>046 544201801</t>
  </si>
  <si>
    <t>1725 96TH AVE</t>
  </si>
  <si>
    <t>RB1801425</t>
  </si>
  <si>
    <t>To abate CE1703244; legalize conversion of of basement by (1) restoring portion of basement to legally permitted use by removing loft, wet bar, family room, (2) convert 741sf of basement  to habitable space to create 2bedroom secondary unit -proposed address  1723 96th Ave, (3) legalize unpermitted 184sf addition at rear of sfd used as laundry room and bedroom #2 for adu.</t>
  </si>
  <si>
    <t>046 545701900</t>
  </si>
  <si>
    <t>9330 BIRCH ST</t>
  </si>
  <si>
    <t>RBC2000959</t>
  </si>
  <si>
    <t>Convert (e) structure (attached via breeze way) into 330sf ADU at rear of primary sfd; permit includes mechanical, electrical and plumbing. Tentative address for new ADU 9328 Birch Street. At primary sfd; legalize laundry area, remove wheelchair lift, electric water heater &amp; install tank-less water heater.  To abate CE #1905627</t>
  </si>
  <si>
    <t>046 547702416</t>
  </si>
  <si>
    <t>9836 BANCROFT AVE</t>
  </si>
  <si>
    <t>B2001778</t>
  </si>
  <si>
    <t>At 2story 3plex; Convert 1st floor storage area and laundry room into new 265sf attached ADU to be addressed as 9838 Bancroft Ave. Per DRX200618.</t>
  </si>
  <si>
    <t>047 554201100</t>
  </si>
  <si>
    <t>1835 108TH AVE</t>
  </si>
  <si>
    <t>RBC2000444</t>
  </si>
  <si>
    <t>Construct new 713 sf detached ADU with 2 bed and 1 bath at the rear of SFD. To include related MEP work. (ADU to be located behind SFD at 1833 108th Ave).</t>
  </si>
  <si>
    <t>048 561900401</t>
  </si>
  <si>
    <t>9929 STANLEY AVE</t>
  </si>
  <si>
    <t>RBC1900705</t>
  </si>
  <si>
    <t>Convert (e) detached garage to 2bedroom/1bathroom, kitchen/living room ADU at rear of  (e) sfd. Permit includes all related mep's DRX1801443</t>
  </si>
  <si>
    <t>048 561902200</t>
  </si>
  <si>
    <t>2615 OLIVER AVE</t>
  </si>
  <si>
    <t>RBC1901593</t>
  </si>
  <si>
    <t>New 482 Sq. Ft. ADU from conversion of 318sqsft of legal addition and use 164sqft of the existing 1,030sqft SFD Category 1, located  within the existing building envelope - 2615  New address to be 2617 Oliver Ave.</t>
  </si>
  <si>
    <t>048 566700503</t>
  </si>
  <si>
    <t>3078 MALCOLM AVE</t>
  </si>
  <si>
    <t>RB1702603</t>
  </si>
  <si>
    <t>To construct a new 1,700sfd with 4 bedrooms, 2 car attached garage on vacant down-sloping lot._x000D_
Proposed address:  3078 Malcolm Avenue   5/29/2019 Revision #1; add 485 S.F. ADU with Living room, one bedroom, kitchen, and one bathroom.  (New address will be 3080 Malcolm Ave)</t>
  </si>
  <si>
    <t>048A704501100</t>
  </si>
  <si>
    <t>5626 KALES AVE</t>
  </si>
  <si>
    <t>RBC2002033</t>
  </si>
  <si>
    <t>Construct 496sf detached ADU with 1 bedroom at rear of SFD (5624 Kales Ave) to be addressed as 5626 Kales Ave.   DRX200675</t>
  </si>
  <si>
    <t>048A705303700</t>
  </si>
  <si>
    <t>5927 KEITH AVE</t>
  </si>
  <si>
    <t>RBC1901892</t>
  </si>
  <si>
    <t>New 400 sqft secondary unit with bedroom and bathroom in right rear of lot per engineered plans and calcs.  New address for ADU to be 5927 Keith Ave. 9/12/2019 REVISION #1 Change from SOG to floor joists. Deck/Porch not allowed and will require arch revision.</t>
  </si>
  <si>
    <t>048A708601600</t>
  </si>
  <si>
    <t>7303 CHABOT RD</t>
  </si>
  <si>
    <t>RBC2000367</t>
  </si>
  <si>
    <t>Construct split-level 683 SF detached ADU with 2 bed/2 bath, adjacent to SFD (7305 Chabot Rd). MEPs included .DRX200133</t>
  </si>
  <si>
    <t>048B714700514</t>
  </si>
  <si>
    <t>44 BIEHS CT</t>
  </si>
  <si>
    <t>RBC2001897</t>
  </si>
  <si>
    <t>Construct 575 SF ADU attached to rear of existing SFD. Within SFD, replace patio door and window, remodel kitchen, relocate laundry room to create home office and convert wet bar area into enclosed half bathroom. New unit to be addressed as 42 Biehs Ct._x000D_
MEP work included.</t>
  </si>
  <si>
    <t>048B716400500</t>
  </si>
  <si>
    <t>5850 AMY DR</t>
  </si>
  <si>
    <t>RBC1904028</t>
  </si>
  <si>
    <t>Convert secondary unit in existing 390sqft detached garage structure.  5/19/20: based on the plans and conversation with applicant, description of scope of work is updated to: construct new 375 S.F. ADU adjacent to the existing detached garage, and remodel existing powder room into full bathroom to serve the new ADU; existing garage to remain. ADU to be addressed 5848 AMY DR._x000D_
REV #2: Revision to dimension existing rear wall of bathroom per formwork certification. Laundry moved to rear wall._x000D_
REV #3: Meter upgrade to accommodate ADU</t>
  </si>
  <si>
    <t>030 190900302</t>
  </si>
  <si>
    <t>3715 WISCONSIN ST</t>
  </si>
  <si>
    <t>RBC1901698</t>
  </si>
  <si>
    <t>Construct new detached 745 sf. one-story secondary unit  addressed as 3715 Wisconsin ,PLN18304 at rear of 3711 Wisconsin Street</t>
  </si>
  <si>
    <t>048G744103000</t>
  </si>
  <si>
    <t>6366 VALLEY VIEW RD</t>
  </si>
  <si>
    <t>RBC2001925</t>
  </si>
  <si>
    <t>Convert portion of SFD to attached 2story, 2bedroom, 1071sf ADU. No alterations to lower level. Address for new unit:  6362 Valley View Rd.</t>
  </si>
  <si>
    <t>048G744703801</t>
  </si>
  <si>
    <t>7181 THORNDALE DR</t>
  </si>
  <si>
    <t>RBC2001866</t>
  </si>
  <si>
    <t>Convert existing attached garage to new 471sqft ADU, addressed as 7183 Thorndale</t>
  </si>
  <si>
    <t>048H765402003</t>
  </si>
  <si>
    <t>1117 ALVARADO RD</t>
  </si>
  <si>
    <t>RBC1903478</t>
  </si>
  <si>
    <t>Permit to complete RB1502613 Add approx. 200 sf storage below driveway on hillside home has interior stairs AND  bathroom downstairs; RP1501794, RE1502255, and related mechanical.  8/16/2019 REVISION #1 Relocate shower, toilet at bath #2, relocate washer, dryer to common hall area.  9/19/2019 REVISION #2 Addition of fire sprinklers &amp; ductless heating system. Description update: Lower studio to be Jr. ADU.</t>
  </si>
  <si>
    <t>048H766202800</t>
  </si>
  <si>
    <t>7360 CLAREMONT AVE</t>
  </si>
  <si>
    <t>RBC1905798</t>
  </si>
  <si>
    <t>To abate CE #1901021 related to permit #RB8903667.. To legalize ADU at ground floor level of SFD. Convert lower floor into ADU (324 sq/ft) within existing SFD. The existing garage will remain for the main dwelling unit. Related MEPs included. Rev1 3/02/2021 ADU changed to JADU</t>
  </si>
  <si>
    <t>007 059400202</t>
  </si>
  <si>
    <t>1425 34th ST</t>
  </si>
  <si>
    <t>RB1602904</t>
  </si>
  <si>
    <t>Build new 1203 sq.ft. 2 bedrooms, 2.5 baths with 2-car carport. (Unit 1 - attached to Unit 2)</t>
  </si>
  <si>
    <t>1427 34th ST</t>
  </si>
  <si>
    <t>RB1602905</t>
  </si>
  <si>
    <t>Build new 1106 sq.ft. 2 bedrooms, 2.5 baths with 2-car carport. (Unit 2 - attached to Unit 1)</t>
  </si>
  <si>
    <t>1429 34TH ST</t>
  </si>
  <si>
    <t>RB1602906</t>
  </si>
  <si>
    <t>Build new 1124 sq.ft. 2 bedrooms, 2.5 baths with 2-car carport. (Unit 3)</t>
  </si>
  <si>
    <t>1431 34TH ST</t>
  </si>
  <si>
    <t>RB1602907</t>
  </si>
  <si>
    <t>Build new 1434 sq.ft. 3 bedrooms, 3.5 baths with 1-car carport. (Unit 4)</t>
  </si>
  <si>
    <t>1433 34TH ST</t>
  </si>
  <si>
    <t>RB1602908</t>
  </si>
  <si>
    <t>Build new 1433 sq.ft. 3 bedrooms, 3.5 baths with 1-car carport.  (Unit 5)</t>
  </si>
  <si>
    <t>1435 34th ST</t>
  </si>
  <si>
    <t>RB1602909</t>
  </si>
  <si>
    <t>Build new 1121 sq.ft. 2 bedrooms, 2.5 baths with 2-car carport. (Unit 6)</t>
  </si>
  <si>
    <t>1437 34th ST</t>
  </si>
  <si>
    <t>RB1602910</t>
  </si>
  <si>
    <t>Build new 1107 sq.ft. 2 bedrooms, 2.5 baths with 2-car carport. (Unit 7 - attached to Unit 8)</t>
  </si>
  <si>
    <t>1439 34TH ST</t>
  </si>
  <si>
    <t>RB1602911</t>
  </si>
  <si>
    <t>Build new 1206 sq.ft. 2 bedrooms, 2.5 baths with 2-car carport. (Unit 8 - attached to Unit 7)</t>
  </si>
  <si>
    <t>3209 LOUISE ST</t>
  </si>
  <si>
    <t>B1803238</t>
  </si>
  <si>
    <t>BUIDING 1 of 4: Convert (e) 1600SF commercial building to mixed use. Construct new 750sf one bedroom unit at second level. Proposed address 3207 Louise St. for the commercial and 3209 Louise St. for the dwelling. Per PLN17212</t>
  </si>
  <si>
    <t>2618 M L KING JR WY</t>
  </si>
  <si>
    <t>RBC1903065</t>
  </si>
  <si>
    <t>To construct a 1,970 sq. ft. town home.  To be addressed 2618 M L King Jr. Way. PLN18377</t>
  </si>
  <si>
    <t>012 096402900</t>
  </si>
  <si>
    <t>3840 WEST ST</t>
  </si>
  <si>
    <t>B1905863</t>
  </si>
  <si>
    <t>Construct new three-story mixed use two unit building. (1) 845 s/f commercial condominium on ground level and (1) 1509 s/f residential unit with 4 bed/ 2 bath on 2nd and 3rd levels. To be addressed as 3840 and 3842 West Street. Per PLN19050</t>
  </si>
  <si>
    <t>013 118602300</t>
  </si>
  <si>
    <t>5302 SAN PABLO AVE</t>
  </si>
  <si>
    <t>B2101441</t>
  </si>
  <si>
    <t>Convert ground-floor commercial units to 1 Live-Work unit. Lot #1. No parking. Per CDV13267-R01.</t>
  </si>
  <si>
    <t>5310 SAN PABLO AVE</t>
  </si>
  <si>
    <t>B2101467</t>
  </si>
  <si>
    <t>Convert ground-floor commercial unit to 1 Live-Work unit. Lot #2. No parking. Per CDV13267-R01.</t>
  </si>
  <si>
    <t>003 004301700</t>
  </si>
  <si>
    <t>1912 CASTRO ST</t>
  </si>
  <si>
    <t>RBC2002118</t>
  </si>
  <si>
    <t>: To Complete RB1703060 and RP1702371 - Excavate 5.5 ft. below existing SFD basement &amp; convert area to new 811 sq. ft., 2 bedroom &amp; 1 bath Secondary Unit. Includes new rear patio. Replace entire foundation w/ new retaining wall foundation. DRX171088 9/22/17: New address to be 1910 Castro St. - RM1701648, RE1703051 were finaled</t>
  </si>
  <si>
    <t>004 006100600</t>
  </si>
  <si>
    <t>1408 12TH ST</t>
  </si>
  <si>
    <t>RB1504626</t>
  </si>
  <si>
    <t>To raise an existing single family dwelling 2’-6” in height to convert lower floor into second unit w/5 bedrooms and 3 bathrooms.  New unit to be addressed 1406 - 12th St. PLN15147</t>
  </si>
  <si>
    <t>004 006101000</t>
  </si>
  <si>
    <t>1424 12TH ST</t>
  </si>
  <si>
    <t>RBC1804810</t>
  </si>
  <si>
    <t>Construct new 1,492 s.f. 2-story One-Family Residential Dwelling Facility, 4 bedrooms and 2.5 bathrooms with no garage on vacant lot.  Includes related MEP work</t>
  </si>
  <si>
    <t>004 009901200</t>
  </si>
  <si>
    <t>533 HENRY ST</t>
  </si>
  <si>
    <t>RBC2000227</t>
  </si>
  <si>
    <t>Construct  2story, 3 bedroom, 2,120sf sfd with attached garage at vacant parcel.</t>
  </si>
  <si>
    <t>005 037802800</t>
  </si>
  <si>
    <t>1158 14TH ST</t>
  </si>
  <si>
    <t>RB1604172</t>
  </si>
  <si>
    <t>Build new SFD 3 bedrooms, 2.5 baths 1821 sq.ft. w/attached tandem 2-car garage per CDV05421.</t>
  </si>
  <si>
    <t>005 037802900</t>
  </si>
  <si>
    <t>1154 14TH ST</t>
  </si>
  <si>
    <t>RB1604174</t>
  </si>
  <si>
    <t>Build new SFD 3 bedrooms, 2.5 baths 1821 sq.ft. w/attached tandem garage per CDV05421.</t>
  </si>
  <si>
    <t>005 037803000</t>
  </si>
  <si>
    <t>1415 ADELINE ST</t>
  </si>
  <si>
    <t>RB1604175</t>
  </si>
  <si>
    <t>Build new SFD 3 bedrooms, 2.5 baths 1448 sq.ft. w/attached 1-car garage per CDV05421.</t>
  </si>
  <si>
    <t>005 037803100</t>
  </si>
  <si>
    <t>1411 ADELINE ST</t>
  </si>
  <si>
    <t>RB1604177</t>
  </si>
  <si>
    <t>005 037803200</t>
  </si>
  <si>
    <t>1407 ADELINE ST</t>
  </si>
  <si>
    <t>RB1604178</t>
  </si>
  <si>
    <t>005 037803300</t>
  </si>
  <si>
    <t>1403 ADELINE ST</t>
  </si>
  <si>
    <t>RB1604179</t>
  </si>
  <si>
    <t>005 042600300</t>
  </si>
  <si>
    <t>1161 24TH ST</t>
  </si>
  <si>
    <t>RBC1800660</t>
  </si>
  <si>
    <t>Convert (e) lower level into 644sf 1 bedroom unit. New unit to be addressed 1159 24th Street_x000D_
9/11/19-REV#1: revised floor edge detail per new S2 sheet</t>
  </si>
  <si>
    <t>005 047100800</t>
  </si>
  <si>
    <t>3251 LINDEN ST</t>
  </si>
  <si>
    <t>RBC1905251</t>
  </si>
  <si>
    <t>Relocate front porch &amp; stairway to left side of existing SFD including install (3) new windows. Convert basement level to 1059 sf. secondary unit. DRX192242, DRX191790    To abate CE #1802227  (NEW ADDRESS WILL BE 3253 LINDEN STREET)  6-10-20  Main electrical service panel with 2 meters</t>
  </si>
  <si>
    <t>006 003506400</t>
  </si>
  <si>
    <t>834 PINE ST</t>
  </si>
  <si>
    <t>RBC1904303</t>
  </si>
  <si>
    <t>Construct new 1986 sf. two-story SFD w/ 215 sf. garage at vacant lot. PLN18301</t>
  </si>
  <si>
    <t>007 059503201</t>
  </si>
  <si>
    <t>3278 HELEN ST</t>
  </si>
  <si>
    <t>RBC2001547</t>
  </si>
  <si>
    <t>Construct new 1809 sf detached 2-story single family dwelling at new mini-lot. PLN19276  (Includes MEPs)</t>
  </si>
  <si>
    <t>3280 HELEN ST</t>
  </si>
  <si>
    <t>RBC2001549</t>
  </si>
  <si>
    <t>Construct new 1770 sf detached 2-story single family dwelling at new mini-lot. PLN19276  (Includes MEPs)</t>
  </si>
  <si>
    <t>009 071000200</t>
  </si>
  <si>
    <t>3041 WEST ST</t>
  </si>
  <si>
    <t>RBC1902954</t>
  </si>
  <si>
    <t>To construct 2 story 1,998 sqft SFD with 3 bedrooms, 2.5 bathrooms and 211 sqft attached garage located on vacant lot.  MEP included. (200amp, FAU, WH). PLN19045</t>
  </si>
  <si>
    <t>009 071801500</t>
  </si>
  <si>
    <t>710 BROCKHURST ST</t>
  </si>
  <si>
    <t>RB1800566</t>
  </si>
  <si>
    <t>Raise  SFD 28" to create 800 sq ft., 2 bedroom, secondary unit and garage at lower level unit. Unit to be addressed as 708 Brockhurst .DRX180231</t>
  </si>
  <si>
    <t>010 082100800</t>
  </si>
  <si>
    <t>484 CHETWOOD ST</t>
  </si>
  <si>
    <t>RBC1902367</t>
  </si>
  <si>
    <t>Addition and conversion of basement to create 490 sqft secondary unit addressed as 486 Chetwood St.,  addition of 112sqft deck at rear, foundation replacement.</t>
  </si>
  <si>
    <t>010 082101100</t>
  </si>
  <si>
    <t>492 CHETWOOD ST</t>
  </si>
  <si>
    <t>RBC1904295</t>
  </si>
  <si>
    <t>Convert lower floor to 1244 secondary unit   DS190412.  NEW ADDRESS IS 494 Chetwood</t>
  </si>
  <si>
    <t>010 083503300</t>
  </si>
  <si>
    <t>620 VALLE VISTA AVE</t>
  </si>
  <si>
    <t>RBC1903950</t>
  </si>
  <si>
    <t>Construct (N) 799 sf detached secondary unit with 1 bed and 1 bath behind existing SFD at 622 Valle Vista Ave. Inc. DRX190216</t>
  </si>
  <si>
    <t>011 086600500</t>
  </si>
  <si>
    <t>3861 BALFOUR AVE</t>
  </si>
  <si>
    <t>RB1800525</t>
  </si>
  <si>
    <t>Convert basement to a Secondary Unit, that is 495 square feet . New unit to be addressed 3859 Balfour Ave.</t>
  </si>
  <si>
    <t>011 088900902</t>
  </si>
  <si>
    <t>963 GROSVENOR PL</t>
  </si>
  <si>
    <t>RBC1904195</t>
  </si>
  <si>
    <t>Construct new 3328 sf. 2-story SFD.   PLN17198</t>
  </si>
  <si>
    <t>012 095803400</t>
  </si>
  <si>
    <t>869 W MACARTHUR BLVD</t>
  </si>
  <si>
    <t>RB1803010</t>
  </si>
  <si>
    <t>Construct new 1385 sf. detached two-story SFD at rear of 867 W MacArthur Blvd.    PLN17088</t>
  </si>
  <si>
    <t>012 095900200</t>
  </si>
  <si>
    <t>3831 WEST ST</t>
  </si>
  <si>
    <t>RB1800886</t>
  </si>
  <si>
    <t>Create 480 SQ ft.  secondary unit (studio) addressed as 3833 West St.</t>
  </si>
  <si>
    <t>741 APGAR ST</t>
  </si>
  <si>
    <t>RBC1905855</t>
  </si>
  <si>
    <t>Construct new 1457 s/f three-story SDF with 3 bedrooms and 2 bathrooms. Related MEPs included. New dwelling to be addressed as 741 Apgar Street.</t>
  </si>
  <si>
    <t>743 APGAR ST</t>
  </si>
  <si>
    <t>RBC1905856</t>
  </si>
  <si>
    <t>Construct new 1457 s/f three-story SDF with 3 bedrooms and 2 bathrooms. Related MEPs included. New dwelling to be addressed as 743 Apgar Street</t>
  </si>
  <si>
    <t>745 APGAR ST</t>
  </si>
  <si>
    <t>RBC1905857</t>
  </si>
  <si>
    <t>Construct new 1457 s/f three-story SDF with 3 bedrooms and 2 bathrooms. Related MEPs included. New dwelling to be addressed as 745 Apgar Street. PLN19050</t>
  </si>
  <si>
    <t>747 APGAR ST</t>
  </si>
  <si>
    <t>RBC1905858</t>
  </si>
  <si>
    <t>Construct new 1457 s/f three-story SDF with 3 bedrooms and 2 bathrooms. Related MEPs included. New dwelling to be addressed as 747 Apgar Street.PLN19050</t>
  </si>
  <si>
    <t>012 099402300</t>
  </si>
  <si>
    <t>4146 HOWE ST</t>
  </si>
  <si>
    <t>RB1803380</t>
  </si>
  <si>
    <t>Construct new detached 650 square foot Secondary Unit with 2 bedrooms located behind an existing 1,436 square foot single family dwelling. New address to be 4146 Howe Street.</t>
  </si>
  <si>
    <t>012 100102900</t>
  </si>
  <si>
    <t>4128 EMERALD ST</t>
  </si>
  <si>
    <t>RBC1904110</t>
  </si>
  <si>
    <t>Convert existing garage to 308 sf. secondary unit at rear of SFD.  DRX191775  (Includes Mech, Elec, Plumb)_x000D_
04/28/2021 - scope include upgrade of electrical service._x000D_
6-15-21 Trellis removed from scope of work</t>
  </si>
  <si>
    <t>012 101002401</t>
  </si>
  <si>
    <t>443 RICH ST</t>
  </si>
  <si>
    <t>RB1803345</t>
  </si>
  <si>
    <t>Construct new detached 798 SF secondary unit w/ kitchen, bed, bath, study and laundry in rear of existing SFD (443 Rich St.). New unit to be addressed as 443B Rich St._x000D_
1/30/20 REV #1 Add detail for shower 2" drain slope.</t>
  </si>
  <si>
    <t>012 102100900</t>
  </si>
  <si>
    <t>926 40TH ST</t>
  </si>
  <si>
    <t>RB1703173</t>
  </si>
  <si>
    <t>New detached 2 story, 1,500 sf SFD with 2 bedrooms to be constructed at rear of 928 40th Street.</t>
  </si>
  <si>
    <t>013 109202803</t>
  </si>
  <si>
    <t>723 44TH ST</t>
  </si>
  <si>
    <t>RBC1901432</t>
  </si>
  <si>
    <t>To raise and relocate an existing single-family residence and add an additional dwelling unit per PLN17216. Remodel existing 3 bedroom, 2 bath rooms, kitchen and laundry: add 110 sqft deck at rear of both upper and lower unit. Include MEP.</t>
  </si>
  <si>
    <t>013 111503500</t>
  </si>
  <si>
    <t>4376 MONTGOMERY ST</t>
  </si>
  <si>
    <t>RBC1902914</t>
  </si>
  <si>
    <t>Construct new 572 SF detached secondary unit in rear of SFD. Mechanical, Plumbing and Electrical included. New unit to be addressed as 4376 Montgomery St.</t>
  </si>
  <si>
    <t>013 118602500</t>
  </si>
  <si>
    <t>5304 SAN PABLO AVE</t>
  </si>
  <si>
    <t>B2101462</t>
  </si>
  <si>
    <t>Convert approved ground-floor commercial units to 1 Live-Work units for a newly constructed three-story mixed use building. Lot #1 (5300 San Pablo) and #2 (5302 San Pablo) are under separate permit</t>
  </si>
  <si>
    <t>014 121302300</t>
  </si>
  <si>
    <t>5418 DOVER ST</t>
  </si>
  <si>
    <t>RBC1904829</t>
  </si>
  <si>
    <t>Convert accessory structure at rear of existing SFD into 369 sq. ft. detached secondary unit. To include related MEP's (sub-panel, water heater, radiant heat, etc.)</t>
  </si>
  <si>
    <t>014 121900700</t>
  </si>
  <si>
    <t>530 52ND ST</t>
  </si>
  <si>
    <t>RBC1902510</t>
  </si>
  <si>
    <t>Raise existing SFD to create a new 982 sq. ft. secondary unit underneath ,to be addressed as 532 52ND Street. PLN18295</t>
  </si>
  <si>
    <t>014 126902300</t>
  </si>
  <si>
    <t>5651 OAK GROVE AVE</t>
  </si>
  <si>
    <t>RB1803256</t>
  </si>
  <si>
    <t>Convert upper level to secondary unit, with the conversion of  existing bathroom to kitchen, closet converted to bathroom, and conversion of  sun porch to living room. To be addressed as  5653 Oak Grove.DRX181294</t>
  </si>
  <si>
    <t>015 135703300</t>
  </si>
  <si>
    <t>729 61ST ST</t>
  </si>
  <si>
    <t>RB1705588</t>
  </si>
  <si>
    <t>Convert basement to secondary unit 702 sq.ft. 1 bedroom; remodel kitchen and bath on main floor and build new interior stair.  New unit to be addressed 727 - 61st St. DRX171424</t>
  </si>
  <si>
    <t>015 136900300</t>
  </si>
  <si>
    <t>5835 MAC CALL ST</t>
  </si>
  <si>
    <t>RB1705193</t>
  </si>
  <si>
    <t>Convert basement area of existing SFD to new 1779 sf. residential unit within the existing building envelope. New address will be 5833 MacCall Street      PLN17245</t>
  </si>
  <si>
    <t>015 137102100</t>
  </si>
  <si>
    <t>5942 MACCALL ST</t>
  </si>
  <si>
    <t>RBC1805238</t>
  </si>
  <si>
    <t>Convert lower level of existing SFD to create 933 sq. ft. secondary unit, (to be addressed 5944 Maccall Ave.),  construct second story addition of 958 sq. ft. 2 bedrooms,2 bathrooms..</t>
  </si>
  <si>
    <t>016 141202500</t>
  </si>
  <si>
    <t>362 ALCATRAZ AVE</t>
  </si>
  <si>
    <t>RBC1902339</t>
  </si>
  <si>
    <t>Convert existing garage to 294 sf. secondary unit at rear of 360 Alcatraz Ave.   DRX191026  (Includes Mech, Elec, Plumb) REV #1: 2x4 rafters to be used rather than original approved 2x6 rafters.</t>
  </si>
  <si>
    <t>016 141401400</t>
  </si>
  <si>
    <t>6437 COLBY ST</t>
  </si>
  <si>
    <t>RBC1903585</t>
  </si>
  <si>
    <t>Construct new 798 sf. detached secondary unit at rear of existing garage and SFD.   DRX191573  (Includes Mech, Elec, Plumb)</t>
  </si>
  <si>
    <t>1052 62ND ST</t>
  </si>
  <si>
    <t>RBC1903006</t>
  </si>
  <si>
    <t>Construct new 1268 sf. two-story SFD at rear of existing lot.  PLN18079   (Includes Mech, Elec, Plumb)  ADDRESS WILL BE 1052</t>
  </si>
  <si>
    <t>019 008502401</t>
  </si>
  <si>
    <t>2866 E 9TH ST</t>
  </si>
  <si>
    <t>RB1704571</t>
  </si>
  <si>
    <t>Converting lower floor of main residence to a secondary unit. per DS170236 as part of an attached 806-sf one-story addition to single family residence .Secondary unit address 2868 E 9th .</t>
  </si>
  <si>
    <t>021 027702900</t>
  </si>
  <si>
    <t>1937 5TH AVE</t>
  </si>
  <si>
    <t>RB1802881</t>
  </si>
  <si>
    <t>Convert 1053 SF lower basement space into habitable space (2 bed/2 bath, dinning/living room). New space will be a 5th condo unit .New unit is 1945 5th Ave.PM10604</t>
  </si>
  <si>
    <t>022 031200300</t>
  </si>
  <si>
    <t>341 PORTLAND AVE</t>
  </si>
  <si>
    <t>RBC2000644</t>
  </si>
  <si>
    <t>Construct new 640 sf. detached secondary unit at rear of existing SFD .Front SFD is 339 Portland .  DRX200274   (Includes Mech, Elec, Plumb)</t>
  </si>
  <si>
    <t>022 032402900</t>
  </si>
  <si>
    <t>1803 E 24TH ST</t>
  </si>
  <si>
    <t>RBC1800579</t>
  </si>
  <si>
    <t>Build new 498 sq. ft. secondary unit in the rear of SFD addressed as 1801 . Demo (E) garage under RB1803801. DRX181747</t>
  </si>
  <si>
    <t>023 044102202</t>
  </si>
  <si>
    <t>852 MACARTHUR BLVD</t>
  </si>
  <si>
    <t>RBC1900104</t>
  </si>
  <si>
    <t>Convert 725 sq ft of understory space to a Secondary Dwelling Unit  New address to be 854 Macarthur Blvd with entrance at the rear of building.</t>
  </si>
  <si>
    <t>023 046601700</t>
  </si>
  <si>
    <t>668 CAPELL ST</t>
  </si>
  <si>
    <t>RBC1904933</t>
  </si>
  <si>
    <t>Create in basement level 503 sq. ft. secondary unit (new address to be 664 Capell Street) with 1 bedroom, bathroom with shower and additional 950 sq. ft. of floor area at the basement level with family room, library, utility room, art room and bathroom with shower for main residence at 668 Capell Street. New double hung windows and one casement window in the addition and secondary unit._x000D_
Revision #1: modify shearwall locations and length and eliminate window. 1/23/2020._x000D_
Revision #2: Revised T24 CF1R for additional wall furnace and AC. 4/28/2021</t>
  </si>
  <si>
    <t>023 048701900</t>
  </si>
  <si>
    <t>1427 E 36TH ST</t>
  </si>
  <si>
    <t>RB1705181</t>
  </si>
  <si>
    <t>Construct new 613 sf. secondary unit at rear of existing SFD. New address will be 1425 E. 36th Street    DRX171753</t>
  </si>
  <si>
    <t>023 048902000</t>
  </si>
  <si>
    <t>3728 GLEN PARK RD</t>
  </si>
  <si>
    <t>RBC1903582</t>
  </si>
  <si>
    <t>Construction of a detached 787 sqft secondary unit with 2 bedrooms, 2 bathrooms and attached 310 square-foot garage and storage area for the primary residence . New address to be 3726 Glen Park Rd.DS190244</t>
  </si>
  <si>
    <t>024 052802700</t>
  </si>
  <si>
    <t>3814 BRIGHTON AVE</t>
  </si>
  <si>
    <t>RBC1805163</t>
  </si>
  <si>
    <t>Construct 141 SF addition to detached garage in rear of SFD to create a 1 bed 360 SF secondary unit.  New unit to be addressed as 3814 Brighton Ave. DRX181576</t>
  </si>
  <si>
    <t>024 055802200</t>
  </si>
  <si>
    <t>4734 EL CENTRO AVE</t>
  </si>
  <si>
    <t>RBC1904477</t>
  </si>
  <si>
    <t>Construct detached 518 SF secondary unit in rear of 4736 El Centro. MEPs included for kitchen, dining, living, 1 bed, bath and unconditioned utility room.DRX191999</t>
  </si>
  <si>
    <t>027 086301200</t>
  </si>
  <si>
    <t>3121 MAPLE AVE</t>
  </si>
  <si>
    <t>RBC1903833</t>
  </si>
  <si>
    <t>Convert existing basement area of SFD to 567 sf. secondary unit  DRX191686  New unit to be addressed as 3123 Maple Ave.</t>
  </si>
  <si>
    <t>027 089200300</t>
  </si>
  <si>
    <t>2743 BARTLETT ST</t>
  </si>
  <si>
    <t>RBC1903036</t>
  </si>
  <si>
    <t>Construct 480 sq. ft., 2 bedroom &amp; 1 bathroom detached Secondary Dwelling Unit at rear of SFD (2745 Bartlett St). New unit to be addressed as 2743 Bartlett St. .DRX191297</t>
  </si>
  <si>
    <t>029 099901100</t>
  </si>
  <si>
    <t>2455 RAMPART ST</t>
  </si>
  <si>
    <t>RBC1905396</t>
  </si>
  <si>
    <t>Conversion of 243 sq .ft. (e) detached garage to 1 bed, 1 bath Accessory Dwelling Unit to be addressed as 2455 Rampart St. Located at rear of (e) SFD addressed as 2457 Rampart ST .DRX192369</t>
  </si>
  <si>
    <t>029 107301100</t>
  </si>
  <si>
    <t>4132 MIDVALE AVE</t>
  </si>
  <si>
    <t>RBC1804316</t>
  </si>
  <si>
    <t>To construct a new 600 sqft. Secondary Unit located in the rear yard of a SFD (4134 Midvale Ave) DRX182074.</t>
  </si>
  <si>
    <t>029A130701100</t>
  </si>
  <si>
    <t>4069 LINCOLN AVE</t>
  </si>
  <si>
    <t>RBC1903690</t>
  </si>
  <si>
    <t>To convert lower level of existing SFD into 1,083 sq. ft. secondary unit. To include windows and mep's(water heater, FAU, and 200 amp main service) New unit to be addressed 4071 Lincoln Ave.DRX191626</t>
  </si>
  <si>
    <t>3711 WISCONSIN ST</t>
  </si>
  <si>
    <t>RBC1901696</t>
  </si>
  <si>
    <t>Construct 1926 sf. two-story SFD. PLN118304.</t>
  </si>
  <si>
    <t>032 206801000</t>
  </si>
  <si>
    <t>3612 BROOKDALE AVE</t>
  </si>
  <si>
    <t>RB1704703</t>
  </si>
  <si>
    <t>To construct new 2-story 1,301 square feet condominium (Unit #1B) with 3 bed / 2.5 bath with 550sq.ft. attached garage at lower level.  3 new detached condo to be constructed in adjacent parcel.    PLN17076</t>
  </si>
  <si>
    <t>3616 BROOKDALE AVE</t>
  </si>
  <si>
    <t>RB1704704</t>
  </si>
  <si>
    <t>To construct new 2-story 1,301 square feet condominium (Unit #1A) with 3 bed / 2.5 bath with 550sq.ft. attached garage at lower level.  3 new detached condo to be constructed in adjacent parcel.    PLN17076</t>
  </si>
  <si>
    <t>3614 BROOKDALE AVE</t>
  </si>
  <si>
    <t>RB1704707</t>
  </si>
  <si>
    <t>To construct new 2-story 1,476 square feet condominium (Unit #2) with 3 bed / 2.5 bath with 653 sq.ft. attached garage at lower level. Plans shared with 3 new detached condo in adjacent parcel.    PLN17076.</t>
  </si>
  <si>
    <t>3618 BROOKDALE AVE</t>
  </si>
  <si>
    <t>RB1704708</t>
  </si>
  <si>
    <t>To construct new 2-story 1,471 square feet condominium (Unit #3) with 3 bed / 2.5 bath with 580 sq.ft. attached garage at lower level. Plans shared with 3 new detached condo in adjacent parcel.    PLN17076</t>
  </si>
  <si>
    <t>032 207603300</t>
  </si>
  <si>
    <t>2167 41ST AVE</t>
  </si>
  <si>
    <t>RB1605231</t>
  </si>
  <si>
    <t>at main level - 2 bedroom &amp; 1 bath addition to sfd at rear including relocating kitchen &amp; bath, addition at front to enlarge living room (905 sf total added at main level).  At lower level add 494 SF 1 bedroom &amp; 1 bath secondary unit and 409 SF 2 car garage._x000D_
3/2/17: correction - total added to main level is 529 sq. ft.; lower level conversion into secondary unit is 525 sq. ft._x000D_
8/16/17 Revision: Retaining walls at sides. 9/11/17: New lower unit address to be 2165 41st Ave.</t>
  </si>
  <si>
    <t>032 209101200</t>
  </si>
  <si>
    <t>1985 38TH AVE</t>
  </si>
  <si>
    <t>RBC1904479</t>
  </si>
  <si>
    <t>Construct 800 sf. secondary unit at rear of existing SFD. Customer is also removing (8) trees.  DRX192000  (Includes Mech, Elec, Plumb)</t>
  </si>
  <si>
    <t>036 245704900</t>
  </si>
  <si>
    <t>3024 RAWSON ST</t>
  </si>
  <si>
    <t>RBC1905099</t>
  </si>
  <si>
    <t>Convert basement level of existing SFD to 935 sf. secondary unit including replace (1) window. Remove interior spiral staircase. Replace existing stairway and landing at right side with new wood stairs and landing.   DRX192254  (Includes Mech, Elec, Plumb)      New address will be 3026 Rawson Street</t>
  </si>
  <si>
    <t>038 317202300</t>
  </si>
  <si>
    <t>5750 MORSE DR</t>
  </si>
  <si>
    <t>RBC1904545</t>
  </si>
  <si>
    <t>New secondary unit 5752 Morse  DRX171047.Complete expired RB1702539, RB1701299, RE1702873 and RP1702241</t>
  </si>
  <si>
    <t>038 321502500</t>
  </si>
  <si>
    <t>1725 62ND AVE</t>
  </si>
  <si>
    <t>RBC1800627</t>
  </si>
  <si>
    <t>Construct new one story 1170sf, 3bedroom, 2 bathroom sfd - no garage on a vacant lot.</t>
  </si>
  <si>
    <t>039 325501900</t>
  </si>
  <si>
    <t>2201 66TH AVE</t>
  </si>
  <si>
    <t>RB1801419</t>
  </si>
  <si>
    <t>To convert existing rear structure (original permit RB003842) into secondary unit (280 sq. ft.) and enclose and covert existing rear porch into laundry area. (to abate CE1704439) 07/12/19 Revised to enclose and covert existing rear porch into laundry area at SFD in front of detached rear structure.</t>
  </si>
  <si>
    <t>039 331602400</t>
  </si>
  <si>
    <t>1820 69TH AVE</t>
  </si>
  <si>
    <t>RB1702459</t>
  </si>
  <si>
    <t>Conversion of an existing Accessory Structure into a 607 square foot Secondary Unit w/2 bedrooms, 1 bath.  New unit to be addressed 1818 69th Avenue.DRX170947 &amp; DRX192283</t>
  </si>
  <si>
    <t>040 340702600</t>
  </si>
  <si>
    <t>2712 RITCHIE ST</t>
  </si>
  <si>
    <t>RB1701352</t>
  </si>
  <si>
    <t>Raise existing 1500 s.f. single-family dwelling 18" max in height, convert basement to 750 SF 2 bedroom &amp; 1 bath Secondary Unit.  Unit to be addressed as 2710 Ritchie St DS160581</t>
  </si>
  <si>
    <t>040A342403700</t>
  </si>
  <si>
    <t>7795 HILLMONT DR</t>
  </si>
  <si>
    <t>RBC1900683</t>
  </si>
  <si>
    <t>To construct a new 760 Square-foot detached secondary unit at the rear of SFD at 7782 Outlook.  (New access from Hillmont Dr.)  DRX171545</t>
  </si>
  <si>
    <t>040A342600902</t>
  </si>
  <si>
    <t>7609 SUNKIST DR</t>
  </si>
  <si>
    <t>RBC1902658</t>
  </si>
  <si>
    <t>Legalize conversion of basement to 600 sf. secondary unit at existing SFD.  DRX191160    To abate CE #1901065 .New address will be 7611 Sunkist Drive.</t>
  </si>
  <si>
    <t>040A343504000</t>
  </si>
  <si>
    <t>7886 SUNKIST DR</t>
  </si>
  <si>
    <t>RB1705471</t>
  </si>
  <si>
    <t>Convert lower floor of (E) SFD into secondary unit (1,337sq.ft. 2 bed/ 1bath) by adding kitchen in upper floor. Remodel master bathroom and convert music room into living/ dining, kitchen, (1,562sq.ft, 3 bed/ 2bath) in upper floor. Replace garage door in basement, add sound &amp; fire separation between units and repair rear deck. Secondary unit address to be 7888 Sunkist. Dr.   DRX172334</t>
  </si>
  <si>
    <t>040A345600200</t>
  </si>
  <si>
    <t>7936 SANFORD ST</t>
  </si>
  <si>
    <t>RBC1901913</t>
  </si>
  <si>
    <t>Construct new 450 sf. detached secondary unit at rear of 7934 Sanford Street.   DRX190522   (Includes Mech, Elec, Plumb).</t>
  </si>
  <si>
    <t>040A346900400</t>
  </si>
  <si>
    <t>13555 SKYLINE BLVD</t>
  </si>
  <si>
    <t>RB1802273</t>
  </si>
  <si>
    <t>To create 815sf secondary unit in basement of existing SFD. (secondary unit to be addressed 13557 Skyline Blvd.) DRX180925</t>
  </si>
  <si>
    <t>040A384003700</t>
  </si>
  <si>
    <t>13939 SKYLINE BLVD</t>
  </si>
  <si>
    <t>RBC1902660</t>
  </si>
  <si>
    <t>Construct new 800 SF detached secondary unit at rear of existing (13935 Skyline Blvd) SFD. MEPs included. New unit to be addressed as 13939 Skyline Blvd.</t>
  </si>
  <si>
    <t>041 388305000</t>
  </si>
  <si>
    <t>1327 63RD AVE</t>
  </si>
  <si>
    <t>RB1703178</t>
  </si>
  <si>
    <t>Construct 1012sq.ft., 1 story SFD with 3 bed/ 2bath and 248sq.ft. attached garage on vacant lot. PLN 16126</t>
  </si>
  <si>
    <t>041 419506300</t>
  </si>
  <si>
    <t>1218 78TH AVE</t>
  </si>
  <si>
    <t>RBC1800116</t>
  </si>
  <si>
    <t>New 336 sqft  secondary unit with 1 bedroom, bathroom and kitchen in rear yard of SFD DRX181447</t>
  </si>
  <si>
    <t>043 459600900</t>
  </si>
  <si>
    <t>1933 89TH AVE</t>
  </si>
  <si>
    <t>RBC1903400</t>
  </si>
  <si>
    <t>Convert basement level to 800 sf. secondary unit at existing SFD.  DRX191497  (Includes Mech, Elec, Plumb)   New address will be 1935 89th Ave   (Foundation work under RBC1902918)</t>
  </si>
  <si>
    <t>043A469200601</t>
  </si>
  <si>
    <t>3535 CALANDRIA AVE</t>
  </si>
  <si>
    <t>RBC1903484</t>
  </si>
  <si>
    <t>To construct a new 3,622 square feet two-story single family dwelling with 410 sq. ft. 2 car garage, 4 bedrooms, 3 bathrooms, laundry room on a 6,000 square feet vacant lot. PLN19060</t>
  </si>
  <si>
    <t>043A475004001</t>
  </si>
  <si>
    <t>3330 SARAZEN AVE</t>
  </si>
  <si>
    <t>RB1702941</t>
  </si>
  <si>
    <t>New 2109 s.f. SFD 3 bedrooms, 3 bathrooms with attached garage and basement 998 s.f. on a vacant upslope lot.  Propsed address 3330 Sarazen Ave</t>
  </si>
  <si>
    <t>046 547000203</t>
  </si>
  <si>
    <t>2112 92ND AVE</t>
  </si>
  <si>
    <t>RBC1804657</t>
  </si>
  <si>
    <t>Legalize basement conversion into 1252 SF secondary unit w/ 3 bedrooms and new windows. MEPs included. New unit to be addressed as 2110 92nd Ave. To abate CE# 1803331</t>
  </si>
  <si>
    <t>048 562704500</t>
  </si>
  <si>
    <t>2470 99TH AVE</t>
  </si>
  <si>
    <t>RBC1900834</t>
  </si>
  <si>
    <t>Legalize 286 sqft addition and convert to secondary unit constructed at the rear of an existing detached garage.DRX190351  Located behind 2468 99th Ave</t>
  </si>
  <si>
    <t>048 633401300</t>
  </si>
  <si>
    <t>11503 SUN VALLEY DR</t>
  </si>
  <si>
    <t>RBC1800880</t>
  </si>
  <si>
    <t>Construct 714sf two bedroom secondary dwelling unit with attached 572sf garage ( total footprint 1286sf) on lot with main sfd, pool/spa to be under separate permit.  Located behind 11501 Sun Valley Dr</t>
  </si>
  <si>
    <t>048A704403100</t>
  </si>
  <si>
    <t>5519 TAFT AVE</t>
  </si>
  <si>
    <t>RBC1903134</t>
  </si>
  <si>
    <t>To convert detached garage at rear of existing SFD into 454 sq. ft. secondary unit. To  include windows and  MEP's(water heater, mini split, sub-panel, circuits, etc.)</t>
  </si>
  <si>
    <t>048A707500600</t>
  </si>
  <si>
    <t>6200 ROCKWELL ST</t>
  </si>
  <si>
    <t>RBC1800459</t>
  </si>
  <si>
    <t>Convert 1146 SF basement of SFD into secondary unit, to be addressed as 6202 Rockwell St. Includes Mechanical, Plumbing &amp; Electrical. To abate CE#1802777  10/24/2019 REVISED SCOPE: Convert 550 sf. at basement area to secondary unit. Remodel 596 sf. at basement area._x000D_
03/02/2020: Scope of work revised to include 400 amp main service upgrade and additional meter.</t>
  </si>
  <si>
    <t>048A710205300</t>
  </si>
  <si>
    <t>6320 BROADWAY TR</t>
  </si>
  <si>
    <t>RBC1901797</t>
  </si>
  <si>
    <t>Convert (e) detached accessory structure into 517sf Secondary Dwelling Unit; 19sf addition at new entry, one bedroom, kitchen, bathroom and laundry. Permit includes all MEPs._x000D_
New unit to be addressed 6322 Broadway Terr.</t>
  </si>
  <si>
    <t>048A710803500</t>
  </si>
  <si>
    <t>6024 MARGARIDO DR</t>
  </si>
  <si>
    <t>RB1604207</t>
  </si>
  <si>
    <t>Lower level: Convert 600 s.f. (E) family room and bedroom to new secondary unit to be addressed as 6026 Margarido Dr. and replace exterior stairs. Upper level: Kitchen remodel, convert 280 sf. of (E) deck to dining room, expand deck, add elevator. Total new added sqft is 390s.f.  DS160193  DS160303</t>
  </si>
  <si>
    <t>048B713902800</t>
  </si>
  <si>
    <t>170 SHERIDAN RD</t>
  </si>
  <si>
    <t>RB1502216</t>
  </si>
  <si>
    <t>NEW CONSTRUCTION: new 2652 sqft SFD with 4 bedrooms, 3 baths and 392 sqft attached garage.on a down slope lot.</t>
  </si>
  <si>
    <t>048C718301201</t>
  </si>
  <si>
    <t>6525 LIGGETT DR</t>
  </si>
  <si>
    <t>RBC1904743</t>
  </si>
  <si>
    <t>Construct 530 SF detached secondary unit in rear of 6521 Liggett Drive (SFD). Scope includes 1 bed, 1 bath, kitchen, living/dining space, and new steps with deck at front, left side and rear. MEPs included.</t>
  </si>
  <si>
    <t>048D729707900</t>
  </si>
  <si>
    <t>50 CARISBROOK LN</t>
  </si>
  <si>
    <t>RB1604215</t>
  </si>
  <si>
    <t>Construct a new 2965 sf. SFD w/ 476 sf. 2-car garage   PLN15356</t>
  </si>
  <si>
    <t>048D730405800</t>
  </si>
  <si>
    <t>6388 SHEPHERD CANYON RD</t>
  </si>
  <si>
    <t>RB1605948</t>
  </si>
  <si>
    <t>New 3,436 sq. ft., 4 bedroom, 4.5 bath SFD with 492 sq. ft. lower level garage to be addressed as 6388 Shepherd Canyon Rd. CD07340</t>
  </si>
  <si>
    <t>048E731700901</t>
  </si>
  <si>
    <t>171 VILLANOVA DR</t>
  </si>
  <si>
    <t>RBC1905266</t>
  </si>
  <si>
    <t>Construct new 2,799 SF 3-story SFD with 439 SF garage and 336 SF roof deck at vacant lot. 1st floor to include 1 bed, 1.5 bath, and study room. 2nd floor to have 3 bed, 2 bath, laundry room, and floor deck. To include related MEP work.</t>
  </si>
  <si>
    <t>048E731801805</t>
  </si>
  <si>
    <t>1744 MANZANITA DR</t>
  </si>
  <si>
    <t>RB1702930</t>
  </si>
  <si>
    <t>Construct new 4109 sf. three-story SFD w/ 431 sf. garage     PLN17014</t>
  </si>
  <si>
    <t>048E734602800</t>
  </si>
  <si>
    <t>5915 Balboa DR</t>
  </si>
  <si>
    <t>RB1601459</t>
  </si>
  <si>
    <t>Construct new single family dwelling on a vacant upsloping lot, adjacent to and east of 5911 Balboa Drive. PLN14153</t>
  </si>
  <si>
    <t>048G740701400</t>
  </si>
  <si>
    <t>860 LEO WY</t>
  </si>
  <si>
    <t>RBC1903934</t>
  </si>
  <si>
    <t>To construct new 3,162-sq.ft, two-story single-family residence with 420 sqft attached garage, and 5 bedrooms / 4 bathrooms on a downslope  vacant parcel.  PLN19031</t>
  </si>
  <si>
    <t>048G741000400</t>
  </si>
  <si>
    <t>645 MOUNTAIN BLVD</t>
  </si>
  <si>
    <t>RBC1905508</t>
  </si>
  <si>
    <t>Convert existing 230 SF detached bldg. at rear of 641 Mountain Blvd (SFD) into secondary unit. MEPs included.</t>
  </si>
  <si>
    <t>048G743101901</t>
  </si>
  <si>
    <t>6922 PINEHAVEN RD</t>
  </si>
  <si>
    <t>RBC1902595</t>
  </si>
  <si>
    <t>New 1084sqft secondary unit in the basement area with 1 bedroom and laundry room per DRX182408. No new utility installation and no changes to building exterior. New address to be 6920 Pinehaven Rd. MEPs INCLUDED._x000D_
_x000D_
.</t>
  </si>
  <si>
    <t>048H751000604</t>
  </si>
  <si>
    <t>5875 GRIZZLY PEAK BLVD</t>
  </si>
  <si>
    <t>RB1604902</t>
  </si>
  <si>
    <t>Construct a 3 story 4,480 SF 3 bedroom &amp; 3.5 bath SFD with 513 SF attached garage on a vacant down sloped lot (Fire sprinklers required).</t>
  </si>
  <si>
    <t>048H760201300</t>
  </si>
  <si>
    <t>1550 GRAND VIEW DR</t>
  </si>
  <si>
    <t>RB1602164</t>
  </si>
  <si>
    <t>Construct a 4,069 s.f. new SFD, 3 bedrooms, 3.5 baths w/attached garage located on a down-sloped lot.</t>
  </si>
  <si>
    <t>048H761300500</t>
  </si>
  <si>
    <t>1220 DRURY RD</t>
  </si>
  <si>
    <t>RBC1900713</t>
  </si>
  <si>
    <t>Construct new 3544 sf. three-story SFD at existing vacant lot.   PLN18016  (Includes Mech, Elec, Plumb)</t>
  </si>
  <si>
    <t>048H762401700</t>
  </si>
  <si>
    <t>7100 NORFOLK RD</t>
  </si>
  <si>
    <t>RB1602702</t>
  </si>
  <si>
    <t>Construct a 3 story 3,623 SF SFD with 5 bedroom, 3, baths &amp; 2 half baths as well as 3,212 SF non-habitable garage &amp; utility levels for a total of 6,835 SF.  Dwelling replaces SFD destroyed by fire and entire foundation is to remain but will be modified/extended PLN15078</t>
  </si>
  <si>
    <t>048H765602500</t>
  </si>
  <si>
    <t>1005 SILER PL</t>
  </si>
  <si>
    <t>RB1803203</t>
  </si>
  <si>
    <t>Construct  2,782 sf 3bedroom/4bathroom sfd with attached two-car garage on a down-sloped vacant parcel. Proposed address:1005 Siler Place</t>
  </si>
  <si>
    <t>RB1803232</t>
  </si>
  <si>
    <t>Reconfigure SFD to create secondary unit at upper floor.  Unit to be addressed as 2168 High St.  Both units will be 3 bedrooms &amp; 2 baths.  No change to exterior .PLN19213</t>
  </si>
  <si>
    <t>B1803043</t>
  </si>
  <si>
    <t>Building B - Convert 2 story commercial building into 1 live/work unit</t>
  </si>
  <si>
    <t>Assistance Program Types</t>
  </si>
  <si>
    <t>Deed Restriction Types</t>
  </si>
  <si>
    <t>Density Bonus Incentive Dropdown</t>
  </si>
  <si>
    <t>Yes/No</t>
  </si>
  <si>
    <t>Acq/Rehab</t>
  </si>
  <si>
    <t>On-Site Improvements</t>
  </si>
  <si>
    <t>AHP</t>
  </si>
  <si>
    <t>INC</t>
  </si>
  <si>
    <t>Off-site Improvements</t>
  </si>
  <si>
    <t>AHSC</t>
  </si>
  <si>
    <t>Disapproved</t>
  </si>
  <si>
    <t>CalHOME</t>
  </si>
  <si>
    <t>Withdrawn</t>
  </si>
  <si>
    <t>CDBG</t>
  </si>
  <si>
    <t>CDLAC</t>
  </si>
  <si>
    <t>CESH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</si>
  <si>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</si>
  <si>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</si>
  <si>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</si>
  <si>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</si>
  <si>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</si>
  <si>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</si>
  <si>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</si>
  <si>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</si>
  <si>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</si>
  <si>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</si>
  <si>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</si>
  <si>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</si>
  <si>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</si>
  <si>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</si>
  <si>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</si>
  <si>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</si>
  <si>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</si>
  <si>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</si>
  <si>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</si>
  <si>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</si>
  <si>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</si>
  <si>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</si>
  <si>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</si>
  <si>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</si>
  <si>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</si>
  <si>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</si>
  <si>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</si>
  <si>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</si>
  <si>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</si>
  <si>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</si>
  <si>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</si>
  <si>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</si>
  <si>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</si>
  <si>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</si>
  <si>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</si>
  <si>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</si>
  <si>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</si>
  <si>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</si>
  <si>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</si>
  <si>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</si>
  <si>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</si>
  <si>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</si>
  <si>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</si>
  <si>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</si>
  <si>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</si>
  <si>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</si>
  <si>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</si>
  <si>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</si>
  <si>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Income Level</t>
  </si>
  <si>
    <t>RHNA Allocation by Income Level</t>
  </si>
  <si>
    <t>Total Units to Date (all years)</t>
  </si>
  <si>
    <t>Total Remaining RHNA by Income Level</t>
  </si>
  <si>
    <t>Very Low</t>
  </si>
  <si>
    <t>Deed Restricted</t>
  </si>
  <si>
    <t>B_Table_Vlow_Deed</t>
  </si>
  <si>
    <t>Non-Deed Restricted</t>
  </si>
  <si>
    <t>B_Table_Vlow_None</t>
  </si>
  <si>
    <t>Low</t>
  </si>
  <si>
    <t>B_Table_Low_Deed</t>
  </si>
  <si>
    <t>B_Table_Low_None</t>
  </si>
  <si>
    <t>Moderate</t>
  </si>
  <si>
    <t>B_Table_Mod_Deed</t>
  </si>
  <si>
    <t>B_Table_Mod_None</t>
  </si>
  <si>
    <t>Above Moderate</t>
  </si>
  <si>
    <t>B_Table_Above</t>
  </si>
  <si>
    <t>Total RHNA</t>
  </si>
  <si>
    <t>B_Table_RHNA</t>
  </si>
  <si>
    <t>Total Units</t>
  </si>
  <si>
    <t>B_Table_Units</t>
  </si>
  <si>
    <t>Note: units serving extremely low-income households are included in the very low-income permitted units totals and must be reported as very low-income units.</t>
  </si>
  <si>
    <t>Please note: For the last year of the 5th cycle, Table B will only include units that were permitted during the portion of the year that was in the 5th cycle. For the first year of the 6th cycle, Table B will include units that were permitted since the start of the planning period.</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</si>
  <si>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</si>
  <si>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</si>
  <si>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</si>
  <si>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</si>
  <si>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</si>
  <si>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</si>
  <si>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</si>
  <si>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</si>
  <si>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</si>
  <si>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</si>
  <si>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</si>
  <si>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</si>
  <si>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</si>
  <si>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</si>
  <si>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</si>
  <si>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</si>
  <si>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</si>
  <si>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</si>
  <si>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Housing Element Planning Period</t>
  </si>
  <si>
    <t>County</t>
  </si>
  <si>
    <t>Cycle</t>
  </si>
  <si>
    <t>ADELANTO</t>
  </si>
  <si>
    <t>San Bernardino County</t>
  </si>
  <si>
    <t>AGOURA HILLS</t>
  </si>
  <si>
    <t>Los Angeles County</t>
  </si>
  <si>
    <t>ALAMEDA</t>
  </si>
  <si>
    <t>Alameda County</t>
  </si>
  <si>
    <t>Alameda County - Unincorporated</t>
  </si>
  <si>
    <t>ALBANY</t>
  </si>
  <si>
    <t>ALHAMBRA</t>
  </si>
  <si>
    <t>ALISO VIEJO</t>
  </si>
  <si>
    <t>Orange County</t>
  </si>
  <si>
    <t>Alpine County - Unincorporated</t>
  </si>
  <si>
    <t>Alpine County</t>
  </si>
  <si>
    <t>6th Cycle</t>
  </si>
  <si>
    <t>ALTURAS</t>
  </si>
  <si>
    <t>Modoc County</t>
  </si>
  <si>
    <t>AMADOR City</t>
  </si>
  <si>
    <t>Amador County</t>
  </si>
  <si>
    <t>Amador County - Unincorporated</t>
  </si>
  <si>
    <t>AMERICAN CANYON</t>
  </si>
  <si>
    <t>Napa County</t>
  </si>
  <si>
    <t>ANAHEIM</t>
  </si>
  <si>
    <t>ANDERSON</t>
  </si>
  <si>
    <t>Shasta County</t>
  </si>
  <si>
    <t>ANGELS CAMP</t>
  </si>
  <si>
    <t>Calaveras County</t>
  </si>
  <si>
    <t>ANTIOCH</t>
  </si>
  <si>
    <t>Contra Costa County</t>
  </si>
  <si>
    <t>APPLE VALLEY</t>
  </si>
  <si>
    <t>ARCADIA</t>
  </si>
  <si>
    <t>ARCATA</t>
  </si>
  <si>
    <t>Humboldt County</t>
  </si>
  <si>
    <t>ARROYO GRANDE</t>
  </si>
  <si>
    <t>San Luis Obispo County</t>
  </si>
  <si>
    <t>ARTESIA</t>
  </si>
  <si>
    <t>ARVIN</t>
  </si>
  <si>
    <t>Kern County</t>
  </si>
  <si>
    <t>ATASCADERO</t>
  </si>
  <si>
    <t>ATHERTON</t>
  </si>
  <si>
    <t>San Mateo County</t>
  </si>
  <si>
    <t>ATWATER</t>
  </si>
  <si>
    <t>Merced County</t>
  </si>
  <si>
    <t>AUBURN</t>
  </si>
  <si>
    <t>Placer County</t>
  </si>
  <si>
    <t>AVALON</t>
  </si>
  <si>
    <t>AVENAL</t>
  </si>
  <si>
    <t>Kings County</t>
  </si>
  <si>
    <t>AZUSA</t>
  </si>
  <si>
    <t>BAKERSFIELD</t>
  </si>
  <si>
    <t>BALDWIN PARK</t>
  </si>
  <si>
    <t>BANNING</t>
  </si>
  <si>
    <t>Riverside County</t>
  </si>
  <si>
    <t>BARSTOW</t>
  </si>
  <si>
    <t>BEAUMONT</t>
  </si>
  <si>
    <t>BELL</t>
  </si>
  <si>
    <t>BELL GARDENS</t>
  </si>
  <si>
    <t>BELLFLOWER</t>
  </si>
  <si>
    <t>BELMONT</t>
  </si>
  <si>
    <t>BELVEDERE</t>
  </si>
  <si>
    <t>Marin County</t>
  </si>
  <si>
    <t>BENICIA</t>
  </si>
  <si>
    <t>Solano County</t>
  </si>
  <si>
    <t>BERKELEY</t>
  </si>
  <si>
    <t>BEVERLY HILLS</t>
  </si>
  <si>
    <t>BIG BEAR LAKE</t>
  </si>
  <si>
    <t>BIGGS</t>
  </si>
  <si>
    <t>Butte County</t>
  </si>
  <si>
    <t>BISHOP</t>
  </si>
  <si>
    <t>Inyo County</t>
  </si>
  <si>
    <t>BLUE LAKE</t>
  </si>
  <si>
    <t>BLYTHE</t>
  </si>
  <si>
    <t>BRADBURY</t>
  </si>
  <si>
    <t>BRAWLEY</t>
  </si>
  <si>
    <t>Imperial County</t>
  </si>
  <si>
    <t>BREA</t>
  </si>
  <si>
    <t>BRENTWOOD</t>
  </si>
  <si>
    <t>BRISBANE</t>
  </si>
  <si>
    <t>BUELLTON</t>
  </si>
  <si>
    <t>Santa Barbara County</t>
  </si>
  <si>
    <t>BUENA PARK</t>
  </si>
  <si>
    <t>BURBANK</t>
  </si>
  <si>
    <t>BURLINGAME</t>
  </si>
  <si>
    <t>Butte County - Unincorporated</t>
  </si>
  <si>
    <t>CALABASAS</t>
  </si>
  <si>
    <t>Calaveras County - Unincorporated</t>
  </si>
  <si>
    <t>CALEXICO</t>
  </si>
  <si>
    <t>CALIFORNIA CITY</t>
  </si>
  <si>
    <t>CALIMESA</t>
  </si>
  <si>
    <t>CALIPATRIA</t>
  </si>
  <si>
    <t>CALISTOGA</t>
  </si>
  <si>
    <t>CAMARILLO</t>
  </si>
  <si>
    <t>Ventura County</t>
  </si>
  <si>
    <t>CAMPBELL</t>
  </si>
  <si>
    <t>Santa Clara County</t>
  </si>
  <si>
    <t>CANYON LAKE</t>
  </si>
  <si>
    <t>CAPITOLA</t>
  </si>
  <si>
    <t>Santa Cruz County</t>
  </si>
  <si>
    <t>CARLSBAD</t>
  </si>
  <si>
    <t>San Diego County</t>
  </si>
  <si>
    <t>Carmel-by-the-Sea</t>
  </si>
  <si>
    <t>Monterey County</t>
  </si>
  <si>
    <t>CARPINTERIA</t>
  </si>
  <si>
    <t>CARSON</t>
  </si>
  <si>
    <t>CATHEDRAL</t>
  </si>
  <si>
    <t>CERES</t>
  </si>
  <si>
    <t>Stanislaus County</t>
  </si>
  <si>
    <t>CERRITOS</t>
  </si>
  <si>
    <t>CHICO</t>
  </si>
  <si>
    <t>CHINO</t>
  </si>
  <si>
    <t>CHINO HILLS</t>
  </si>
  <si>
    <t>CHOWCHILLA</t>
  </si>
  <si>
    <t>Madera County</t>
  </si>
  <si>
    <t>CHULA VISTA</t>
  </si>
  <si>
    <t>CITRUS HEIGHTS</t>
  </si>
  <si>
    <t>Sacramento County</t>
  </si>
  <si>
    <t>CLAREMONT</t>
  </si>
  <si>
    <t>CLAYTON</t>
  </si>
  <si>
    <t>CLEARLAKE</t>
  </si>
  <si>
    <t>Lake County</t>
  </si>
  <si>
    <t>CLOVERDALE</t>
  </si>
  <si>
    <t>Sonoma County</t>
  </si>
  <si>
    <t>CLOVIS</t>
  </si>
  <si>
    <t>Fresno County</t>
  </si>
  <si>
    <t>COACHELLA</t>
  </si>
  <si>
    <t>COALINGA</t>
  </si>
  <si>
    <t>COLFAX</t>
  </si>
  <si>
    <t>COLMA</t>
  </si>
  <si>
    <t>COLTON</t>
  </si>
  <si>
    <t>COLUSA</t>
  </si>
  <si>
    <t>Colusa County</t>
  </si>
  <si>
    <t>Colusa County - Unincorporated</t>
  </si>
  <si>
    <t>COMMERCE</t>
  </si>
  <si>
    <t>COMPTON</t>
  </si>
  <si>
    <t>CONCORD</t>
  </si>
  <si>
    <t>Contra Costa County - Unincorporated</t>
  </si>
  <si>
    <t>CORCORAN</t>
  </si>
  <si>
    <t>CORNING</t>
  </si>
  <si>
    <t>Tehama County</t>
  </si>
  <si>
    <t>CORONA</t>
  </si>
  <si>
    <t>CORONADO</t>
  </si>
  <si>
    <t>CORTE MADERA</t>
  </si>
  <si>
    <t>COSTA MESA</t>
  </si>
  <si>
    <t>COTATI</t>
  </si>
  <si>
    <t>COVINA</t>
  </si>
  <si>
    <t>CRESCENT CITY</t>
  </si>
  <si>
    <t>Del Norte County</t>
  </si>
  <si>
    <t>CUDAHY</t>
  </si>
  <si>
    <t>CULVER CITY</t>
  </si>
  <si>
    <t>CUPERTINO</t>
  </si>
  <si>
    <t>CYPRESS</t>
  </si>
  <si>
    <t>DALY CITY</t>
  </si>
  <si>
    <t>DANA POINT</t>
  </si>
  <si>
    <t>DANVILLE</t>
  </si>
  <si>
    <t>DAVIS</t>
  </si>
  <si>
    <t>Yolo County</t>
  </si>
  <si>
    <t>DEL MAR</t>
  </si>
  <si>
    <t>Del Norte County - Unincorporated</t>
  </si>
  <si>
    <t>DEL REY OAKS</t>
  </si>
  <si>
    <t>DELANO</t>
  </si>
  <si>
    <t>DESERT HOT SPRINGS</t>
  </si>
  <si>
    <t>DIAMOND BAR</t>
  </si>
  <si>
    <t>DINUBA</t>
  </si>
  <si>
    <t>Tulare County</t>
  </si>
  <si>
    <t>DIXON</t>
  </si>
  <si>
    <t>DORRIS</t>
  </si>
  <si>
    <t>Siskiyou County</t>
  </si>
  <si>
    <t>DOS PALOS</t>
  </si>
  <si>
    <t>DOWNEY</t>
  </si>
  <si>
    <t>DUARTE</t>
  </si>
  <si>
    <t>DUBLIN</t>
  </si>
  <si>
    <t>DUNSMUIR</t>
  </si>
  <si>
    <t>EAST PALO ALTO</t>
  </si>
  <si>
    <t>EASTVALE</t>
  </si>
  <si>
    <t>EL CAJON</t>
  </si>
  <si>
    <t>EL CENTRO</t>
  </si>
  <si>
    <t>EL CERRITO</t>
  </si>
  <si>
    <t>El Dorado County - Unincorporated</t>
  </si>
  <si>
    <t>El Dorado County</t>
  </si>
  <si>
    <t>EL MONTE</t>
  </si>
  <si>
    <t>EL SEGUNDO</t>
  </si>
  <si>
    <t>ELK GROVE</t>
  </si>
  <si>
    <t>EMERYVILLE</t>
  </si>
  <si>
    <t>ENCINITAS</t>
  </si>
  <si>
    <t>ESCALON</t>
  </si>
  <si>
    <t>San Joaquin County</t>
  </si>
  <si>
    <t>ESCONDIDO</t>
  </si>
  <si>
    <t>ETNA</t>
  </si>
  <si>
    <t>EUREKA</t>
  </si>
  <si>
    <t>EXETER</t>
  </si>
  <si>
    <t>FAIRFAX</t>
  </si>
  <si>
    <t>FAIRFIELD</t>
  </si>
  <si>
    <t>FARMERSVILLE</t>
  </si>
  <si>
    <t>FERNDALE</t>
  </si>
  <si>
    <t>FILLMORE</t>
  </si>
  <si>
    <t>FIREBAUGH</t>
  </si>
  <si>
    <t>FOLSOM</t>
  </si>
  <si>
    <t>FONTANA</t>
  </si>
  <si>
    <t>FORT BRAGG</t>
  </si>
  <si>
    <t>Mendocino County</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</si>
  <si>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</si>
  <si>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</si>
  <si>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</si>
  <si>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</si>
  <si>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</si>
  <si>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</si>
  <si>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</si>
  <si>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</si>
  <si>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</si>
  <si>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</si>
  <si>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</si>
  <si>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</si>
  <si>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</si>
  <si>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</si>
  <si>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</si>
  <si>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</si>
  <si>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Glenn County</t>
  </si>
  <si>
    <t>GOLETA</t>
  </si>
  <si>
    <t>GONZALES</t>
  </si>
  <si>
    <t>GRAND TERRACE</t>
  </si>
  <si>
    <t>GRASS VALLEY</t>
  </si>
  <si>
    <t>Nevada County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</si>
  <si>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</si>
  <si>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</si>
  <si>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</si>
  <si>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</si>
  <si>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</si>
  <si>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</si>
  <si>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</si>
  <si>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</si>
  <si>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</si>
  <si>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</si>
  <si>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</si>
  <si>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</si>
  <si>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</si>
  <si>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</si>
  <si>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</si>
  <si>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</si>
  <si>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</si>
  <si>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</si>
  <si>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</si>
  <si>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San Benito County</t>
  </si>
  <si>
    <t>HOLTVILLE</t>
  </si>
  <si>
    <t>HUGHSON</t>
  </si>
  <si>
    <t>Humboldt County - Unincorporated</t>
  </si>
  <si>
    <t>HUNTINGTON BEACH</t>
  </si>
  <si>
    <t>HUNTINGTON PARK</t>
  </si>
  <si>
    <t>HURON</t>
  </si>
  <si>
    <t>IMPERIAL</t>
  </si>
  <si>
    <t>IMPERIAL BEACH</t>
  </si>
  <si>
    <t>Imperial County - Unincorporated</t>
  </si>
  <si>
    <t>INDIAN WELLS</t>
  </si>
  <si>
    <t>INDIO</t>
  </si>
  <si>
    <t>INDUSTRY</t>
  </si>
  <si>
    <t>INGLEWOOD</t>
  </si>
  <si>
    <t>INYO COUNTY - Unincorporated</t>
  </si>
  <si>
    <t>IONE</t>
  </si>
  <si>
    <t>IRVINE</t>
  </si>
  <si>
    <t>IRWINDALE</t>
  </si>
  <si>
    <t>ISLETON</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</si>
  <si>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</si>
  <si>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</si>
  <si>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</si>
  <si>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</si>
  <si>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</si>
  <si>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</si>
  <si>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</si>
  <si>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</si>
  <si>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</si>
  <si>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</si>
  <si>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</si>
  <si>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</si>
  <si>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</si>
  <si>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</si>
  <si>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</si>
  <si>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</si>
  <si>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</si>
  <si>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</si>
  <si>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</si>
  <si>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</si>
  <si>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</si>
  <si>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 - Unincorporated</t>
  </si>
  <si>
    <t>LAKE ELSINORE</t>
  </si>
  <si>
    <t>LAKE FOREST</t>
  </si>
  <si>
    <t>LAKEPORT</t>
  </si>
  <si>
    <t>LAKEWOOD</t>
  </si>
  <si>
    <t>LANCASTER</t>
  </si>
  <si>
    <t>LARKSPUR</t>
  </si>
  <si>
    <t>Lassen County - Unincorporated</t>
  </si>
  <si>
    <t>Lassen County</t>
  </si>
  <si>
    <t>LATHROP</t>
  </si>
  <si>
    <t>LAWNDALE</t>
  </si>
  <si>
    <t>LEMON GROVE</t>
  </si>
  <si>
    <t>LEMOORE</t>
  </si>
  <si>
    <t>LINCOLN</t>
  </si>
  <si>
    <t>LINDSAY</t>
  </si>
  <si>
    <t>LIVE OAK</t>
  </si>
  <si>
    <t>Sutter County</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</si>
  <si>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</si>
  <si>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</si>
  <si>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</si>
  <si>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</si>
  <si>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</si>
  <si>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</si>
  <si>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</si>
  <si>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</si>
  <si>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</si>
  <si>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</si>
  <si>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</si>
  <si>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</si>
  <si>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</si>
  <si>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</si>
  <si>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</si>
  <si>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LOYALTON</t>
  </si>
  <si>
    <t>Sierra County</t>
  </si>
  <si>
    <t>LYNWOOD</t>
  </si>
  <si>
    <t>MADERA</t>
  </si>
  <si>
    <t>Madera County - Unincorporated</t>
  </si>
  <si>
    <t>MALIBU</t>
  </si>
  <si>
    <t>MAMMOTH LAKES</t>
  </si>
  <si>
    <t>Mono County</t>
  </si>
  <si>
    <t>MANHATTAN BEACH</t>
  </si>
  <si>
    <t>MANTECA</t>
  </si>
  <si>
    <t>MARICOPA</t>
  </si>
  <si>
    <t>Marin County - Unincorporated</t>
  </si>
  <si>
    <t>MARINA</t>
  </si>
  <si>
    <t>Mariposa county - Unincorporated</t>
  </si>
  <si>
    <t>Mariposa County</t>
  </si>
  <si>
    <t>MARTINEZ</t>
  </si>
  <si>
    <t>MARYSVILLE</t>
  </si>
  <si>
    <t>Yuba County</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</si>
  <si>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</si>
  <si>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</si>
  <si>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</si>
  <si>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</si>
  <si>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</si>
  <si>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</si>
  <si>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</si>
  <si>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</si>
  <si>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</si>
  <si>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</si>
  <si>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</si>
  <si>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</si>
  <si>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</si>
  <si>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</si>
  <si>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</si>
  <si>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</si>
  <si>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</si>
  <si>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</si>
  <si>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</si>
  <si>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</si>
  <si>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</si>
  <si>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</si>
  <si>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</si>
  <si>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</si>
  <si>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</si>
  <si>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</si>
  <si>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</si>
  <si>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</si>
  <si>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</si>
  <si>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</si>
  <si>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</si>
  <si>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</si>
  <si>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</si>
  <si>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</si>
  <si>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</si>
  <si>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</si>
  <si>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</si>
  <si>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</si>
  <si>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</si>
  <si>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</si>
  <si>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</si>
  <si>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</si>
  <si>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</si>
  <si>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</si>
  <si>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</si>
  <si>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</si>
  <si>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</si>
  <si>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</si>
  <si>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</si>
  <si>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</si>
  <si>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</si>
  <si>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</si>
  <si>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</si>
  <si>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</si>
  <si>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</si>
  <si>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</si>
  <si>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</si>
  <si>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</si>
  <si>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</si>
  <si>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</si>
  <si>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</si>
  <si>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</si>
  <si>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</si>
  <si>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</si>
  <si>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</si>
  <si>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</si>
  <si>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</si>
  <si>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</si>
  <si>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</si>
  <si>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</si>
  <si>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</si>
  <si>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</si>
  <si>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</si>
  <si>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</si>
  <si>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</si>
  <si>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</si>
  <si>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</si>
  <si>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</si>
  <si>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</si>
  <si>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</si>
  <si>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</si>
  <si>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</si>
  <si>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</si>
  <si>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</si>
  <si>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</si>
  <si>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</si>
  <si>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</si>
  <si>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</si>
  <si>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</si>
  <si>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</si>
  <si>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</si>
  <si>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</si>
  <si>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</si>
  <si>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</si>
  <si>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</si>
  <si>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</si>
  <si>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</si>
  <si>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</si>
  <si>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</si>
  <si>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</si>
  <si>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</si>
  <si>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</si>
  <si>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</si>
  <si>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</si>
  <si>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</si>
  <si>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</si>
  <si>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</si>
  <si>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</si>
  <si>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</si>
  <si>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</si>
  <si>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</si>
  <si>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</si>
  <si>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</si>
  <si>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</si>
  <si>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</si>
  <si>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</si>
  <si>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</si>
  <si>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</si>
  <si>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</si>
  <si>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</si>
  <si>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SALINAS</t>
  </si>
  <si>
    <t>SAN ANSELMO</t>
  </si>
  <si>
    <t>San Benito County - Unincorporated</t>
  </si>
  <si>
    <t>SAN BERNARDINO</t>
  </si>
  <si>
    <t>San Bernardino County - Unincorporated</t>
  </si>
  <si>
    <t>SAN BRUNO</t>
  </si>
  <si>
    <t>SAN BUENAVENTURA</t>
  </si>
  <si>
    <t>SAN CARLOS</t>
  </si>
  <si>
    <t>SAN CLEMENTE</t>
  </si>
  <si>
    <t>SAN DIEGO</t>
  </si>
  <si>
    <t>San Diego County - Unincorporated</t>
  </si>
  <si>
    <t>SAN DIMAS</t>
  </si>
  <si>
    <t>SAN FERNANDO</t>
  </si>
  <si>
    <t>SAN FRANCISCO</t>
  </si>
  <si>
    <t>San Francisco County</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</si>
  <si>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</si>
  <si>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</si>
  <si>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</si>
  <si>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</si>
  <si>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</si>
  <si>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</si>
  <si>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</si>
  <si>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</si>
  <si>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</si>
  <si>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</si>
  <si>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</si>
  <si>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</si>
  <si>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</si>
  <si>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</si>
  <si>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</si>
  <si>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</si>
  <si>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</si>
  <si>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</si>
  <si>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</si>
  <si>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</si>
  <si>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</si>
  <si>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</si>
  <si>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</si>
  <si>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</si>
  <si>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</si>
  <si>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</si>
  <si>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</si>
  <si>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</si>
  <si>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</si>
  <si>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</si>
  <si>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</si>
  <si>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</si>
  <si>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</si>
  <si>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</si>
  <si>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</si>
  <si>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</si>
  <si>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</si>
  <si>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</si>
  <si>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</si>
  <si>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</si>
  <si>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</si>
  <si>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</si>
  <si>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</si>
  <si>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</si>
  <si>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</si>
  <si>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</si>
  <si>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</si>
  <si>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</si>
  <si>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</si>
  <si>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</si>
  <si>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</si>
  <si>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</si>
  <si>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</si>
  <si>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</si>
  <si>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</si>
  <si>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Tuolumne County</t>
  </si>
  <si>
    <t>SOUTH EL MONTE</t>
  </si>
  <si>
    <t>SOUTH GATE</t>
  </si>
  <si>
    <t>SOUTH LAKE TAHOE</t>
  </si>
  <si>
    <t>SOUTH PASADENA</t>
  </si>
  <si>
    <t>SOUTH SAN FRANCISCO</t>
  </si>
  <si>
    <t>St. Helena</t>
  </si>
  <si>
    <t>Stanislaus County - Unincorporated</t>
  </si>
  <si>
    <t>STANTON</t>
  </si>
  <si>
    <t>STOCKTON</t>
  </si>
  <si>
    <t>SUISUN CITY</t>
  </si>
  <si>
    <t>SUNNYVALE</t>
  </si>
  <si>
    <t>SUSANVILLE</t>
  </si>
  <si>
    <t>Sutter County - Unincorporated</t>
  </si>
  <si>
    <t>SUTTER CREEK</t>
  </si>
  <si>
    <t>TAFT</t>
  </si>
  <si>
    <t>TEHACHAPI</t>
  </si>
  <si>
    <t>TEHAMA</t>
  </si>
  <si>
    <t>Tehama County - Unincorporated</t>
  </si>
  <si>
    <t>TEMECULA</t>
  </si>
  <si>
    <t>TEMPLE CITY</t>
  </si>
  <si>
    <t>THOUSAND OAKS</t>
  </si>
  <si>
    <t>TIBURON</t>
  </si>
  <si>
    <t>TORRANCE</t>
  </si>
  <si>
    <t>TRACY</t>
  </si>
  <si>
    <t>TRINIDAD</t>
  </si>
  <si>
    <t>Trinity County - Unincorporated</t>
  </si>
  <si>
    <t>Trinity County</t>
  </si>
  <si>
    <t>TRUCKEE</t>
  </si>
  <si>
    <t>TULARE</t>
  </si>
  <si>
    <t>Tulare County - Unincorporated</t>
  </si>
  <si>
    <t>TULELAKE</t>
  </si>
  <si>
    <t>Tuolumne County - Unincorporated</t>
  </si>
  <si>
    <t>TURLOCK</t>
  </si>
  <si>
    <t>TUSTIN</t>
  </si>
  <si>
    <t>TWENTYNINE PALMS</t>
  </si>
  <si>
    <t>UKIAH</t>
  </si>
  <si>
    <t>UNION CITY</t>
  </si>
  <si>
    <t>UPLAND</t>
  </si>
  <si>
    <t>VACAVILLE</t>
  </si>
  <si>
    <t>VALLEJO</t>
  </si>
  <si>
    <t>Ventura County - Unincorporated</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</si>
  <si>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</si>
  <si>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</si>
  <si>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</si>
  <si>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</si>
  <si>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</si>
  <si>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</si>
  <si>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</si>
  <si>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</si>
  <si>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</si>
  <si>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</si>
  <si>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</si>
  <si>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</si>
  <si>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</si>
  <si>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</si>
  <si>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</si>
  <si>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</si>
  <si>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</si>
  <si>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</si>
  <si>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</si>
  <si>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</si>
  <si>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</si>
  <si>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</si>
  <si>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</si>
  <si>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</si>
  <si>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</si>
  <si>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</si>
  <si>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</si>
  <si>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</si>
  <si>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</si>
  <si>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</si>
  <si>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</si>
  <si>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</si>
  <si>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</si>
  <si>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</si>
  <si>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</si>
  <si>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</si>
  <si>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Year</t>
  </si>
  <si>
    <t>*Sort the lookup data by cycle, 6th cycle first, then 5th.</t>
  </si>
  <si>
    <t>** Change all SCAG 2013 to 0</t>
  </si>
  <si>
    <t>Alturas</t>
  </si>
  <si>
    <t>Anderson</t>
  </si>
  <si>
    <t>Arcata</t>
  </si>
  <si>
    <t>Clearlake</t>
  </si>
  <si>
    <t>Colusa</t>
  </si>
  <si>
    <t>Eureka</t>
  </si>
  <si>
    <t>Ferndale</t>
  </si>
  <si>
    <t>Fort Bragg</t>
  </si>
  <si>
    <t>Fortuna</t>
  </si>
  <si>
    <t>Grass Valley</t>
  </si>
  <si>
    <t>Lakeport</t>
  </si>
  <si>
    <t>Mammoth Lakes</t>
  </si>
  <si>
    <t>Mariposa County - Unincorporated</t>
  </si>
  <si>
    <t>Nevada City</t>
  </si>
  <si>
    <t>Red Bluff</t>
  </si>
  <si>
    <t>Redding</t>
  </si>
  <si>
    <t>Shasta Lake</t>
  </si>
  <si>
    <t>Sonora</t>
  </si>
  <si>
    <t>Susanville</t>
  </si>
  <si>
    <t>Truckee</t>
  </si>
  <si>
    <t>Ukiah</t>
  </si>
  <si>
    <t>Willits</t>
  </si>
  <si>
    <t>Angels Camp</t>
  </si>
  <si>
    <t>Rio Dell</t>
  </si>
  <si>
    <t>Agoura Hills</t>
  </si>
  <si>
    <t>5th Cycle</t>
  </si>
  <si>
    <t>Alameda</t>
  </si>
  <si>
    <t>Albany</t>
  </si>
  <si>
    <t>Alhambra</t>
  </si>
  <si>
    <t>American Canyon</t>
  </si>
  <si>
    <t>Anaheim</t>
  </si>
  <si>
    <t>Antioch</t>
  </si>
  <si>
    <t>Arcadia</t>
  </si>
  <si>
    <t>Arroyo Grande</t>
  </si>
  <si>
    <t>Artesia</t>
  </si>
  <si>
    <t>Arvin</t>
  </si>
  <si>
    <t>Atascadero</t>
  </si>
  <si>
    <t>Atherton</t>
  </si>
  <si>
    <t>Atwater</t>
  </si>
  <si>
    <t>Auburn</t>
  </si>
  <si>
    <t>Avalon</t>
  </si>
  <si>
    <t>Azusa</t>
  </si>
  <si>
    <t>Bakersfield</t>
  </si>
  <si>
    <t>Baldwin Park</t>
  </si>
  <si>
    <t>Beaumont</t>
  </si>
  <si>
    <t>Bell Gardens</t>
  </si>
  <si>
    <t>Bellflower</t>
  </si>
  <si>
    <t>Belmont</t>
  </si>
  <si>
    <t>Belvedere</t>
  </si>
  <si>
    <t>Benicia</t>
  </si>
  <si>
    <t>Berkeley</t>
  </si>
  <si>
    <t>Beverly Hills</t>
  </si>
  <si>
    <t>Big Bear Lake</t>
  </si>
  <si>
    <t>Bishop</t>
  </si>
  <si>
    <t>Brawley</t>
  </si>
  <si>
    <t>Brea</t>
  </si>
  <si>
    <t>Brentwood</t>
  </si>
  <si>
    <t>Brisbane</t>
  </si>
  <si>
    <t>Buena Park</t>
  </si>
  <si>
    <t>Burbank</t>
  </si>
  <si>
    <t>Burlingame</t>
  </si>
  <si>
    <t>Calabasas</t>
  </si>
  <si>
    <t>Calexico</t>
  </si>
  <si>
    <t>Calimesa</t>
  </si>
  <si>
    <t>Calistoga</t>
  </si>
  <si>
    <t>Camarillo</t>
  </si>
  <si>
    <t>Campbell</t>
  </si>
  <si>
    <t>Capitola</t>
  </si>
  <si>
    <t>Carlsbad</t>
  </si>
  <si>
    <t>Carpinteria</t>
  </si>
  <si>
    <t>Carson</t>
  </si>
  <si>
    <t>Cathedral</t>
  </si>
  <si>
    <t>Ceres</t>
  </si>
  <si>
    <t>Chico</t>
  </si>
  <si>
    <t>Chino</t>
  </si>
  <si>
    <t>Chino Hills</t>
  </si>
  <si>
    <t>Chula Vista</t>
  </si>
  <si>
    <t>Citrus Heights</t>
  </si>
  <si>
    <t>Claremont</t>
  </si>
  <si>
    <t>Clayton</t>
  </si>
  <si>
    <t>Cloverdale</t>
  </si>
  <si>
    <t>Clovis</t>
  </si>
  <si>
    <t>Coachella</t>
  </si>
  <si>
    <t>Colfax</t>
  </si>
  <si>
    <t>Colton</t>
  </si>
  <si>
    <t>Compton</t>
  </si>
  <si>
    <t>Concord</t>
  </si>
  <si>
    <t>Corona</t>
  </si>
  <si>
    <t>Coronado</t>
  </si>
  <si>
    <t>Corte Madera</t>
  </si>
  <si>
    <t>Costa Mesa</t>
  </si>
  <si>
    <t>Cotati</t>
  </si>
  <si>
    <t>Covina</t>
  </si>
  <si>
    <t>Crescent City</t>
  </si>
  <si>
    <t>Culver City</t>
  </si>
  <si>
    <t>Cupertino</t>
  </si>
  <si>
    <t>Cypress</t>
  </si>
  <si>
    <t>Daly City</t>
  </si>
  <si>
    <t>Dana Point</t>
  </si>
  <si>
    <t>Danville</t>
  </si>
  <si>
    <t>Davis</t>
  </si>
  <si>
    <t>Del Mar</t>
  </si>
  <si>
    <t>Del Rey Oaks</t>
  </si>
  <si>
    <t>Delano</t>
  </si>
  <si>
    <t>Desert Hot Springs</t>
  </si>
  <si>
    <t>Diamond Bar</t>
  </si>
  <si>
    <t>Dinuba</t>
  </si>
  <si>
    <t>Dixon</t>
  </si>
  <si>
    <t>Downey</t>
  </si>
  <si>
    <t>Duarte</t>
  </si>
  <si>
    <t>Dublin</t>
  </si>
  <si>
    <t>Dunsmuir</t>
  </si>
  <si>
    <t>East Palo Alto</t>
  </si>
  <si>
    <t>Eastvale</t>
  </si>
  <si>
    <t>El Cajon</t>
  </si>
  <si>
    <t>El Centro</t>
  </si>
  <si>
    <t>El Cerrito</t>
  </si>
  <si>
    <t>El Monte</t>
  </si>
  <si>
    <t>El Segundo</t>
  </si>
  <si>
    <t>Elk Grove</t>
  </si>
  <si>
    <t>Emeryville</t>
  </si>
  <si>
    <t>Encinitas</t>
  </si>
  <si>
    <t>Escalon</t>
  </si>
  <si>
    <t>Escondido</t>
  </si>
  <si>
    <t>Exeter</t>
  </si>
  <si>
    <t>Fairfax</t>
  </si>
  <si>
    <t>Fairfield</t>
  </si>
  <si>
    <t>Farmersville</t>
  </si>
  <si>
    <t>Fillmore</t>
  </si>
  <si>
    <t>Firebaugh</t>
  </si>
  <si>
    <t>Folsom</t>
  </si>
  <si>
    <t>Fort Jones</t>
  </si>
  <si>
    <t>Foster City</t>
  </si>
  <si>
    <t>Fountain Valley</t>
  </si>
  <si>
    <t>Fowler</t>
  </si>
  <si>
    <t>Fremont</t>
  </si>
  <si>
    <t>Fresno</t>
  </si>
  <si>
    <t>Fullerton</t>
  </si>
  <si>
    <t>Galt</t>
  </si>
  <si>
    <t>Garden Grove</t>
  </si>
  <si>
    <t>Gardena</t>
  </si>
  <si>
    <t>Gilroy</t>
  </si>
  <si>
    <t>Glendale</t>
  </si>
  <si>
    <t>Glendora</t>
  </si>
  <si>
    <t>Goleta</t>
  </si>
  <si>
    <t>Greenfield</t>
  </si>
  <si>
    <t>Gridley</t>
  </si>
  <si>
    <t>Grover Beach</t>
  </si>
  <si>
    <t>Guadalupe</t>
  </si>
  <si>
    <t>Gustine</t>
  </si>
  <si>
    <t>Half Moon Bay</t>
  </si>
  <si>
    <t>Hanford</t>
  </si>
  <si>
    <t>Hawthorne</t>
  </si>
  <si>
    <t>Hayward</t>
  </si>
  <si>
    <t>Healdsburg</t>
  </si>
  <si>
    <t>Hemet</t>
  </si>
  <si>
    <t>Hercules</t>
  </si>
  <si>
    <t>Hermosa Beach</t>
  </si>
  <si>
    <t>Hidden Hills</t>
  </si>
  <si>
    <t>Highland</t>
  </si>
  <si>
    <t>Hillsborough</t>
  </si>
  <si>
    <t>Hollister</t>
  </si>
  <si>
    <t>Holtville</t>
  </si>
  <si>
    <t>Huntington Beach</t>
  </si>
  <si>
    <t>Huntington Park</t>
  </si>
  <si>
    <t>Imperial Beach</t>
  </si>
  <si>
    <t>Indio</t>
  </si>
  <si>
    <t>Inglewood</t>
  </si>
  <si>
    <t>Inyo County - Unincorporated</t>
  </si>
  <si>
    <t>Ione</t>
  </si>
  <si>
    <t>Irvine</t>
  </si>
  <si>
    <t>Irwindale</t>
  </si>
  <si>
    <t>Jackson</t>
  </si>
  <si>
    <t>Jurupa Valley</t>
  </si>
  <si>
    <t>Kerman</t>
  </si>
  <si>
    <t>King City</t>
  </si>
  <si>
    <t>Kingsburg</t>
  </si>
  <si>
    <t>La Canada Flintridge</t>
  </si>
  <si>
    <t>La Habra</t>
  </si>
  <si>
    <t>La Habra Heights</t>
  </si>
  <si>
    <t>La Mesa</t>
  </si>
  <si>
    <t>La Palma</t>
  </si>
  <si>
    <t>La Puente</t>
  </si>
  <si>
    <t>La Quinta</t>
  </si>
  <si>
    <t>La Verne</t>
  </si>
  <si>
    <t>Lafayette</t>
  </si>
  <si>
    <t>Laguna Beach</t>
  </si>
  <si>
    <t>Laguna Hills</t>
  </si>
  <si>
    <t>Laguna Niguel</t>
  </si>
  <si>
    <t>Lake Elsinore</t>
  </si>
  <si>
    <t>Lake Forest</t>
  </si>
  <si>
    <t>Lakewood</t>
  </si>
  <si>
    <t>Lancaster</t>
  </si>
  <si>
    <t>Larkspur</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</si>
  <si>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</si>
  <si>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</si>
  <si>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</si>
  <si>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</si>
  <si>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</si>
  <si>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</si>
  <si>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</si>
  <si>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</si>
  <si>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</si>
  <si>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</si>
  <si>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</si>
  <si>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</si>
  <si>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</si>
  <si>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</si>
  <si>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</si>
  <si>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</si>
  <si>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</si>
  <si>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</si>
  <si>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</si>
  <si>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Banos</t>
  </si>
  <si>
    <t>Los Gatos</t>
  </si>
  <si>
    <t>Lynwood</t>
  </si>
  <si>
    <t>Malibu</t>
  </si>
  <si>
    <t>Manteca</t>
  </si>
  <si>
    <t>Marina</t>
  </si>
  <si>
    <t>Martinez</t>
  </si>
  <si>
    <t>Marysville</t>
  </si>
  <si>
    <t>Maywood</t>
  </si>
  <si>
    <t>Menifee</t>
  </si>
  <si>
    <t>Menlo Park</t>
  </si>
  <si>
    <t>Merced</t>
  </si>
  <si>
    <t>Mill Valley</t>
  </si>
  <si>
    <t>Millbrae</t>
  </si>
  <si>
    <t>Milpitas</t>
  </si>
  <si>
    <t>Mission Viejo</t>
  </si>
  <si>
    <t>Modesto</t>
  </si>
  <si>
    <t>Monrovia</t>
  </si>
  <si>
    <t>Montague</t>
  </si>
  <si>
    <t>Montclair</t>
  </si>
  <si>
    <t>Monte Sereno</t>
  </si>
  <si>
    <t>Montebello</t>
  </si>
  <si>
    <t>Monterey</t>
  </si>
  <si>
    <t>Moorpark</t>
  </si>
  <si>
    <t>Moraga</t>
  </si>
  <si>
    <t>Moreno Valley</t>
  </si>
  <si>
    <t>Morgan Hill</t>
  </si>
  <si>
    <t>Morro Bay</t>
  </si>
  <si>
    <t>Mount Shasta</t>
  </si>
  <si>
    <t>Mountain View</t>
  </si>
  <si>
    <t>Murrieta</t>
  </si>
  <si>
    <t>Napa</t>
  </si>
  <si>
    <t>National City</t>
  </si>
  <si>
    <t>Needles</t>
  </si>
  <si>
    <t>Newark</t>
  </si>
  <si>
    <t>Newman</t>
  </si>
  <si>
    <t>Newport Beach</t>
  </si>
  <si>
    <t>Norco</t>
  </si>
  <si>
    <t>Norwalk</t>
  </si>
  <si>
    <t>Novato</t>
  </si>
  <si>
    <t>Oakdale</t>
  </si>
  <si>
    <t>Oakley</t>
  </si>
  <si>
    <t>Oceanside</t>
  </si>
  <si>
    <t>Ojai</t>
  </si>
  <si>
    <t>Ontario</t>
  </si>
  <si>
    <t>Orange</t>
  </si>
  <si>
    <t>Orange Cove</t>
  </si>
  <si>
    <t>Orinda</t>
  </si>
  <si>
    <t>Orland</t>
  </si>
  <si>
    <t>Oroville</t>
  </si>
  <si>
    <t>Oxnard</t>
  </si>
  <si>
    <t>Pacific Grove</t>
  </si>
  <si>
    <t>Pacifica</t>
  </si>
  <si>
    <t>Palm Desert</t>
  </si>
  <si>
    <t>Palm Springs</t>
  </si>
  <si>
    <t>Palo Alto</t>
  </si>
  <si>
    <t>Palos Verdes Estates</t>
  </si>
  <si>
    <t>Paradise</t>
  </si>
  <si>
    <t>Paramount</t>
  </si>
  <si>
    <t>Parlier</t>
  </si>
  <si>
    <t>Pasadena</t>
  </si>
  <si>
    <t>Paso Robles</t>
  </si>
  <si>
    <t>Perris</t>
  </si>
  <si>
    <t>Petaluma</t>
  </si>
  <si>
    <t>Pico Rivera</t>
  </si>
  <si>
    <t>Piedmont</t>
  </si>
  <si>
    <t>Pinole</t>
  </si>
  <si>
    <t>Pittsburg</t>
  </si>
  <si>
    <t>Placentia</t>
  </si>
  <si>
    <t>Placerville</t>
  </si>
  <si>
    <t>Pleasant Hill</t>
  </si>
  <si>
    <t>Pleasanton</t>
  </si>
  <si>
    <t>Pomona</t>
  </si>
  <si>
    <t>Port Hueneme</t>
  </si>
  <si>
    <t>Porterville</t>
  </si>
  <si>
    <t>Portola Valley</t>
  </si>
  <si>
    <t>Poway</t>
  </si>
  <si>
    <t>Rancho Cordova</t>
  </si>
  <si>
    <t>Rancho Cucamonga</t>
  </si>
  <si>
    <t>Rancho Mirage</t>
  </si>
  <si>
    <t>Rancho Palos Verdes</t>
  </si>
  <si>
    <t>Redlands</t>
  </si>
  <si>
    <t>Redondo Beach</t>
  </si>
  <si>
    <t>Redwood City</t>
  </si>
  <si>
    <t>Reedley</t>
  </si>
  <si>
    <t>Rialto</t>
  </si>
  <si>
    <t>Richmond</t>
  </si>
  <si>
    <t>Ridgecrest</t>
  </si>
  <si>
    <t>Ripon</t>
  </si>
  <si>
    <t>Riverbank</t>
  </si>
  <si>
    <t>Riverside</t>
  </si>
  <si>
    <t>Rocklin</t>
  </si>
  <si>
    <t>Rohnert Park</t>
  </si>
  <si>
    <t>Rolling Hills Estates</t>
  </si>
  <si>
    <t>Rosemead</t>
  </si>
  <si>
    <t>Roseville</t>
  </si>
  <si>
    <t>Ross</t>
  </si>
  <si>
    <t>Sacramento</t>
  </si>
  <si>
    <t>Salinas</t>
  </si>
  <si>
    <t>San Anselmo</t>
  </si>
  <si>
    <t>San Bruno</t>
  </si>
  <si>
    <t>San Carlos</t>
  </si>
  <si>
    <t>San Clemente</t>
  </si>
  <si>
    <t>San Diego</t>
  </si>
  <si>
    <t>San Dimas</t>
  </si>
  <si>
    <t>San Fernando</t>
  </si>
  <si>
    <t>San Francisco</t>
  </si>
  <si>
    <t>San Gabriel</t>
  </si>
  <si>
    <t>San Jacinto</t>
  </si>
  <si>
    <t>San Joaquin</t>
  </si>
  <si>
    <t>San Joaquin County - Unincorporated</t>
  </si>
  <si>
    <t>San Jose</t>
  </si>
  <si>
    <t>San Juan Capistrano</t>
  </si>
  <si>
    <t>San Leandro</t>
  </si>
  <si>
    <t>San Luis Obispo</t>
  </si>
  <si>
    <t>San Marcos</t>
  </si>
  <si>
    <t>San Marino</t>
  </si>
  <si>
    <t>San Mateo</t>
  </si>
  <si>
    <t>San Pablo</t>
  </si>
  <si>
    <t>San Rafael</t>
  </si>
  <si>
    <t>San Ramon</t>
  </si>
  <si>
    <t>Sanger</t>
  </si>
  <si>
    <t>Santa Ana</t>
  </si>
  <si>
    <t>Santa Barbara</t>
  </si>
  <si>
    <t>Santa Clara</t>
  </si>
  <si>
    <t>Santa Clarita</t>
  </si>
  <si>
    <t>Santa Cruz</t>
  </si>
  <si>
    <t>Santa Fe Springs</t>
  </si>
  <si>
    <t>Santa Maria</t>
  </si>
  <si>
    <t>Santa Monica</t>
  </si>
  <si>
    <t>Santa Rosa</t>
  </si>
  <si>
    <t>Santee</t>
  </si>
  <si>
    <t>Saratoga</t>
  </si>
  <si>
    <t>Sausalito</t>
  </si>
  <si>
    <t>Scotts Valley</t>
  </si>
  <si>
    <t>Seal Beach</t>
  </si>
  <si>
    <t>Seaside</t>
  </si>
  <si>
    <t>Sebastopol</t>
  </si>
  <si>
    <t>Selma</t>
  </si>
  <si>
    <t>Sierra Madre</t>
  </si>
  <si>
    <t>Signal Hill</t>
  </si>
  <si>
    <t>Simi Valley</t>
  </si>
  <si>
    <t>Solana Beach</t>
  </si>
  <si>
    <t>Sonoma</t>
  </si>
  <si>
    <t>South El Monte</t>
  </si>
  <si>
    <t>South Gate</t>
  </si>
  <si>
    <t>South Lake Tahoe</t>
  </si>
  <si>
    <t>South Pasadena</t>
  </si>
  <si>
    <t>South San Francisco</t>
  </si>
  <si>
    <t>Stanton</t>
  </si>
  <si>
    <t>Stockton</t>
  </si>
  <si>
    <t>Suisun City</t>
  </si>
  <si>
    <t>Sunnyvale</t>
  </si>
  <si>
    <t>Sutter Creek</t>
  </si>
  <si>
    <t>Taft</t>
  </si>
  <si>
    <t>Tehachapi</t>
  </si>
  <si>
    <t>Temecula</t>
  </si>
  <si>
    <t>Temple City</t>
  </si>
  <si>
    <t>Thousand Oaks</t>
  </si>
  <si>
    <t>Torrance</t>
  </si>
  <si>
    <t>Tracy</t>
  </si>
  <si>
    <t>Tulare</t>
  </si>
  <si>
    <t>Turlock</t>
  </si>
  <si>
    <t>Tustin</t>
  </si>
  <si>
    <t>Twentynine Palms</t>
  </si>
  <si>
    <t>Union City</t>
  </si>
  <si>
    <t>Upland</t>
  </si>
  <si>
    <t>Vacaville</t>
  </si>
  <si>
    <t>Vallejo</t>
  </si>
  <si>
    <t>San Buenaventura</t>
  </si>
  <si>
    <t>Victorville</t>
  </si>
  <si>
    <t>Visalia</t>
  </si>
  <si>
    <t>Vista</t>
  </si>
  <si>
    <t>Walnut</t>
  </si>
  <si>
    <t>Walnut Creek</t>
  </si>
  <si>
    <t>Wasco</t>
  </si>
  <si>
    <t>Waterford</t>
  </si>
  <si>
    <t>Watsonville</t>
  </si>
  <si>
    <t>West Covina</t>
  </si>
  <si>
    <t>West Hollywood</t>
  </si>
  <si>
    <t>West Sacramento</t>
  </si>
  <si>
    <t>Westminster</t>
  </si>
  <si>
    <t>Whittier</t>
  </si>
  <si>
    <t>Wildomar</t>
  </si>
  <si>
    <t>Williams</t>
  </si>
  <si>
    <t>Willows</t>
  </si>
  <si>
    <t>Windsor</t>
  </si>
  <si>
    <t>Winters</t>
  </si>
  <si>
    <t>Woodlake</t>
  </si>
  <si>
    <t>Woodland</t>
  </si>
  <si>
    <t>Yorba Linda</t>
  </si>
  <si>
    <t>Yountville</t>
  </si>
  <si>
    <t>Yreka</t>
  </si>
  <si>
    <t>Yuba City</t>
  </si>
  <si>
    <t>Yuba County - Unincorporated</t>
  </si>
  <si>
    <t>Yucaipa</t>
  </si>
  <si>
    <t>Yucca Valley</t>
  </si>
  <si>
    <t>Adelanto</t>
  </si>
  <si>
    <t>Avenal</t>
  </si>
  <si>
    <t>Banning</t>
  </si>
  <si>
    <t>Bell</t>
  </si>
  <si>
    <t>Blythe</t>
  </si>
  <si>
    <t>Buellton</t>
  </si>
  <si>
    <t>Cerritos</t>
  </si>
  <si>
    <t>Chowchilla</t>
  </si>
  <si>
    <t>Coalinga</t>
  </si>
  <si>
    <t>Cudahy</t>
  </si>
  <si>
    <t>Fontana</t>
  </si>
  <si>
    <t>Grand Terrace</t>
  </si>
  <si>
    <t>Hawaiian Gardens</t>
  </si>
  <si>
    <t>Hughson</t>
  </si>
  <si>
    <t>Imperial</t>
  </si>
  <si>
    <t>Indian Wells</t>
  </si>
  <si>
    <t>Madera</t>
  </si>
  <si>
    <t>Manhattan Beach</t>
  </si>
  <si>
    <t>Mcfarland</t>
  </si>
  <si>
    <t>Mendota</t>
  </si>
  <si>
    <t>Palmdale</t>
  </si>
  <si>
    <t>Pismo Beach</t>
  </si>
  <si>
    <t>Plymouth</t>
  </si>
  <si>
    <t>Rancho Santa Margarita</t>
  </si>
  <si>
    <t>Rio Vista</t>
  </si>
  <si>
    <t>Sand City</t>
  </si>
  <si>
    <t>Tiburon</t>
  </si>
  <si>
    <t>Trinidad</t>
  </si>
  <si>
    <t>Villa Park</t>
  </si>
  <si>
    <t>Weed</t>
  </si>
  <si>
    <t>Woodside</t>
  </si>
  <si>
    <t>Apple Valley</t>
  </si>
  <si>
    <t>Canyon Lake</t>
  </si>
  <si>
    <t>Colma</t>
  </si>
  <si>
    <t>Corning</t>
  </si>
  <si>
    <t>Dos Palos</t>
  </si>
  <si>
    <t>Huron</t>
  </si>
  <si>
    <t>Monterey Park</t>
  </si>
  <si>
    <t>Point Arena</t>
  </si>
  <si>
    <t>Portola</t>
  </si>
  <si>
    <t>Soledad</t>
  </si>
  <si>
    <t>Westlake Village</t>
  </si>
  <si>
    <t>NULL</t>
  </si>
  <si>
    <t>Aliso Viejo</t>
  </si>
  <si>
    <t>Barstow</t>
  </si>
  <si>
    <t>Biggs</t>
  </si>
  <si>
    <t>Calipatria</t>
  </si>
  <si>
    <t>Dorris</t>
  </si>
  <si>
    <t>Etna</t>
  </si>
  <si>
    <t>Gonzales</t>
  </si>
  <si>
    <t>Hesperia</t>
  </si>
  <si>
    <t>Industry</t>
  </si>
  <si>
    <t>Isleton</t>
  </si>
  <si>
    <t>La Mirada</t>
  </si>
  <si>
    <t>Laguna Woods</t>
  </si>
  <si>
    <t>San Bernardino</t>
  </si>
  <si>
    <t>Santa Paula</t>
  </si>
  <si>
    <t>Solvang</t>
  </si>
  <si>
    <t>Tehama</t>
  </si>
  <si>
    <t>Westmorland</t>
  </si>
  <si>
    <t>Wheatland</t>
  </si>
  <si>
    <t>Corcoran</t>
  </si>
  <si>
    <t>Total</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</si>
  <si>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</si>
  <si>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</si>
  <si>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</si>
  <si>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</si>
  <si>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</si>
  <si>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</si>
  <si>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</si>
  <si>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</si>
  <si>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</si>
  <si>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</si>
  <si>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</si>
  <si>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</si>
  <si>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</si>
  <si>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</si>
  <si>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</si>
  <si>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</si>
  <si>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</si>
  <si>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</si>
  <si>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</si>
  <si>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</si>
  <si>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</si>
  <si>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</si>
  <si>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
  </si>
  <si>
    <t>Amador City</t>
  </si>
  <si>
    <t>Blue Lake</t>
  </si>
  <si>
    <t>Bradbury</t>
  </si>
  <si>
    <t>California City</t>
  </si>
  <si>
    <t>Commerce</t>
  </si>
  <si>
    <t>Loyalton</t>
  </si>
  <si>
    <t>Maricopa</t>
  </si>
  <si>
    <t>Patterson</t>
  </si>
  <si>
    <t>Rolling Hills</t>
  </si>
  <si>
    <t>San Juan Bautista</t>
  </si>
  <si>
    <t>Shafter</t>
  </si>
  <si>
    <t>Trinity County - unincorporated</t>
  </si>
  <si>
    <t>Tulelake</t>
  </si>
  <si>
    <t>Vernon</t>
  </si>
  <si>
    <t>Name ID</t>
  </si>
  <si>
    <t>Mod</t>
  </si>
  <si>
    <t>Above Mod</t>
  </si>
  <si>
    <t>TOTAL</t>
  </si>
  <si>
    <t>Modoc</t>
  </si>
  <si>
    <t>Amador</t>
  </si>
  <si>
    <t>Shasta</t>
  </si>
  <si>
    <t>Calaveras</t>
  </si>
  <si>
    <t>Contra Costa</t>
  </si>
  <si>
    <t>Humboldt</t>
  </si>
  <si>
    <t>Kern</t>
  </si>
  <si>
    <t>Placer</t>
  </si>
  <si>
    <t>Kings</t>
  </si>
  <si>
    <t>Marin</t>
  </si>
  <si>
    <t>Solano</t>
  </si>
  <si>
    <t>Butte</t>
  </si>
  <si>
    <t>Inyo</t>
  </si>
  <si>
    <t>Ventura</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</si>
  <si>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</si>
  <si>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</si>
  <si>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</si>
  <si>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</si>
  <si>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</si>
  <si>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</si>
  <si>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</si>
  <si>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</si>
  <si>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</si>
  <si>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</si>
  <si>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</si>
  <si>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</si>
  <si>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</si>
  <si>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</si>
  <si>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</si>
  <si>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</si>
  <si>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</si>
  <si>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</si>
  <si>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</si>
  <si>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</si>
  <si>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</si>
  <si>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</si>
  <si>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</si>
  <si>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</si>
  <si>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</si>
  <si>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</si>
  <si>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</si>
  <si>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</si>
  <si>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</si>
  <si>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</si>
  <si>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</si>
  <si>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</si>
  <si>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</si>
  <si>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</si>
  <si>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</si>
  <si>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</si>
  <si>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</si>
  <si>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</si>
  <si>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</si>
  <si>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</si>
  <si>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</si>
  <si>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</si>
  <si>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</si>
  <si>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</si>
  <si>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</si>
  <si>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</si>
  <si>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</si>
  <si>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</si>
  <si>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</si>
  <si>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</si>
  <si>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</si>
  <si>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</si>
  <si>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</si>
  <si>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</si>
  <si>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</si>
  <si>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</si>
  <si>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</si>
  <si>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</si>
  <si>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</si>
  <si>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</si>
  <si>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</si>
  <si>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</si>
  <si>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</si>
  <si>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</si>
  <si>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</si>
  <si>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</si>
  <si>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</si>
  <si>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Policy 1.1: Priority Development Areas - Housing Program</t>
  </si>
  <si>
    <t>1.1.1 Site Identification</t>
  </si>
  <si>
    <t>Keep updated inventory on the City’s website, 2016-2023</t>
  </si>
  <si>
    <t>The City has not yet conducted an inventory of vacant and underutilized land within the City’s Priority Development Areas (PDA). The PDA site inventory was updated in 2019. The updated PDAs were adopted by the MTC and ABAG executive bodies on July 16, 2020. These updated designations are comprised of relatively minor modifications to existing PDAs that went through extensive community processes in previous years.The 2020 Adopted Priority Development Areas (PDAs) map is available on the City's website:  https://www.oaklandca.gov/documents/priority-development-areas-pdas-1
In addition, these updated PDAs can also be found on MTC's website:  https://mtc.ca.gov/planning/land-use/priority-development-areas-pdas</t>
  </si>
  <si>
    <t>1.1.2 Expedited Review</t>
  </si>
  <si>
    <t>Ongoing, 2015-23</t>
  </si>
  <si>
    <t>In 2021, Planners in the Bureau of Planning continue to process housing entitlement applications in the City of Oakland.</t>
  </si>
  <si>
    <t>1.1.3 Streamline Environmental Review</t>
  </si>
  <si>
    <t>No new action for 2021. On October 17, 2016, the City of Oakland updated its California Environmental Quality Act (CEQA) Thresholds of Significance Guidelines related to transportation impacts in order to implement the directive from Senate Bill 743 (Steinberg 2013) to modify local environmental review processes by removing automobile delay as a significant impact on the environment pursuant to CEQA. The new CEQA thresholds help streamline the environmental review process for new infill housing development.</t>
  </si>
  <si>
    <t>1.1.4 International Blvd Community Revitalization Without Displacement Incentive</t>
  </si>
  <si>
    <t>Policy development starting 2014-15</t>
  </si>
  <si>
    <t xml:space="preserve">The City continued its work to revitalize the International Boulevard corridor while also working to increase the availability of affordable housing along the corridor.
The following affordable housing projects have completed construction or are currently underway along this corridor:
• Camino 23, a 37-unit affordable development at 1245 23rd Avenue and International Boulevard, completed construction in 2019.
• Casa Arabella, a 94-unit affordable development adjacent to the Fruitvale BART station and International Boulevard corridor, completed construction in 2019.
• Fruitvale Transit Village Phase II-B, a 181-unit affordable development also adjacent to the Fruitvale BART station, is currently under construction. 
• Ancora Place, a 77-unit affordable development located at 2227 International Blvd, received a commitment of $4.8 million in City funds, was awarded $11,740,653 in Multifamily Housing Program (MHP) funds and $5,602,112 in Infill Infrastructure Grant (IIG) funds from the California Department of Housing and Community Development. The developer also applied for California Housing Accelerator funding in fall 2021, and expects an award in 2022.
• 3050 International, a 76-unit proposed affordable development, is applying for funding. The developer applied for funding from the City’s New Construction Notice of Funding Available (NOFA) and if awarded, will likely pursue tax credit funding in 2022.
• A commercial development located at 2700 International was acquired by the Unity Council, who initiated plans to redevelop the property into a mixed-use affordable housing and commercial development. The Unity Council applied for funding from the City’s New Construction NOFA in January 2022.
In 2020 the City of Oakland, in partnership with the East Oakland Neighborhoods Initiative, was awarded a $28.2 million Transformative Climate Communities (TCC) Implementation Grant. The funds will be allocated to five community revitalization projects, including one 55-unit affordable housing development. TCC’s 95th &amp; International began construction in 2021.
Oakland Sustainable Neighborhood Initiative (OSNI) engaged in its final year with the State Department of Conservation Grant for promoting socioeconomic equity on International Blvd Corridor, successfully completing the goals as stated in the grant. Along with OSNI collaborative partners and Community Planning Leaders, the following successful outcomes were achieved: 
• Monthly meetings to collaborate on projects, outreach and International Blvd. Bus Rapid Transit construction updates, continuing with monthly meetings through 2018 to continue collaborating with stakeholders on projects, outreach, and small business sustainability.
• Establishing a community governance model to help stabilize neighborhoods and ensure that Oakland remains a city for all.
• Implementing the BRT Business Assistance Program and Sustainability Fund to mitigate the displacement of long-term small businesses, which conducted outreach to over 1,1151 businesses along the BRT route, providing technical assistance to 874 businesses, and 2 Business Assistance Grants.
• Supporting HOPE Collaborative with implementation of specific segment of the Elmhurst Healthy Neighborhood Plan developed through a community process.
• Continuing to work with partners to increase development of affordable housing.
• Maintaining the Catalyst Project Sites for readiness and support in bringing them to fruition. </t>
  </si>
  <si>
    <t>1.1.5 Consider expanding the existing Micro-living quarters pilot program to the entire Downtown and Jack London Square PDA</t>
  </si>
  <si>
    <t>2015-2020</t>
  </si>
  <si>
    <t xml:space="preserve">Micro-units are included in the Land Use and Urban Form chapter of the Final Draft Downowntown Oakland Specific Plan. As of December 2021, the draft zoning to implement the Downtown Oakland Specific Plan is underway and includes regulations for micro-units. </t>
  </si>
  <si>
    <t>Policy 1.2 Availability of Land</t>
  </si>
  <si>
    <t>1.2.1 Land Inventory (Opportunity Sites)</t>
  </si>
  <si>
    <t>Post to City’s website within 90 days of adoption and final certification (by Cal HCD) of Housing Element (see also Table C-6)</t>
  </si>
  <si>
    <t>The City's Detailed Land Inventory can be found on Section 4 and Appendix C of the 2015-2023 Housing Element, which continues to be posted to the City's web page: https://www.oaklandca.gov/resources/read-the-2015-2023-housing-element.</t>
  </si>
  <si>
    <t>Policy 1.3 Appropriate Locations and Densities for Housing</t>
  </si>
  <si>
    <t>1.3.1 Broadway Valdez Specific Plan (BVSP)</t>
  </si>
  <si>
    <t>As of December 2021, there are a total of 4,091 housing units in various stages of completion within the Broadway Valdez District Specific Plan:
Built (Completed) = 2,194 housing units
Under Construction = 450 housing units
Building Permit Filed = 728 housing units
Approved, but no building permits = 322 housing units
Apllied for, but not approved = 397 housing units
The City posts updated maps of proposed projects and developments under construction to the City's Specific Plan website.  See "Broadway Valdez Map" at: https://www.oaklandca.gov/resources/view-the-broadway-valdez-specific-plan-map</t>
  </si>
  <si>
    <t>1.3.2 Lake Merritt Station Area Plan (LMSAP)</t>
  </si>
  <si>
    <t>In 2021, the City continues to track the progress of new, residential Major Projects in the Lake Merritt Station Area. As of 2021, a total of 1,591 new dwelling units have been approved, including: 1,230 market rate units, 44 moderate-income units, 138 low-income income units, 120 very-low income units, and 59 extremely-low income units. For more information, please refer to the Citys Major Development Projects List:
https://www.oaklandca.gov/resources/download-the-city-of-oakland-major-development-projects-list</t>
  </si>
  <si>
    <t>1.3.3 West Oakland Specific Plan (WOSP)</t>
  </si>
  <si>
    <t>In 2021, the City continues to track the progress of new, residential Major Projects in the West Oakland Specific Plan (WOSP). A total of 2,442 new dwelling units have been approved, including: 1,819 market rate units, 156 moderate-income units, 64 low-income income units, 300 very-low income units, and 103 extremely-low income units. For more information, please refer to the Citys Major Development Projects List:
https://www.oaklandca.gov/resources/download-the-city-of-oakland-major-development-projects-list</t>
  </si>
  <si>
    <t>1.3.4 Coliseum Area Specific Plan (CASP)</t>
  </si>
  <si>
    <t>In 2021, the City continues to post updated maps of proposed projects and developments under construction to the City's Specific Plan website.  See "Project Status Map and Brochure for the Coliseum Area Specific Plan" at: https://www.oaklandca.gov/resources/read-the-general-plan-amendments-for-the-coliseum-area-specific-plan</t>
  </si>
  <si>
    <t>1.3.5 Central Estuary Area Plan (CEAP)</t>
  </si>
  <si>
    <t>The Planning Bureau's interactive major projects GIS map (and associated major projects list) catalogues developments at least 25 units or have at least 10,000 sq. ft. of commercial space that includes projects in the Central Estuary area. The interactive map is available at: https://oakgis.maps.arcgis.com/apps/webappviewer/index.html?id=e1357dbaeffc473caa57b1227a7a7739</t>
  </si>
  <si>
    <t>1.3.6 Promote new housing opportunities in the Estuary Area</t>
  </si>
  <si>
    <t>In 2021, progress continued on the development of 465 units of affordable housing serving households between 0-60% of AMI in the Brooklyn Basin development, which will include 3,100 total units as well as commercial and open space. The affordable units include 258 Project-Based Section 8 vouchers for all phases from the Oakland Housing Authority (OHA), which jointly owns the land with the City. The master developer has proposed adding another 600 units of market rate housing to the overall project (as well as marina space), and this request was under review by the City during 2021.
Construction of the 211 affordable units on Parcel F completed in December 2020, and achieved 100% occupancy in 2021. The Parcel F projects included 101 units of family housing (Paseo Estero) and 110 units of senior housing (Vista Estero). 
MidPen Housing Corporation, Oakland Housing Authority, and the City entered into a Lease Disposition and Development Agreement on Project 3 (Foon Lok West) on Parcel A in 2019, and closed their loan for the 130-unit Project 3 and started construction in July 2020, and construction continued throughout 2021.  MidPen is assembling its financing for Project 4's (Foon Lok East) remaining 124 units of family housing, and pending awards from the new California Housing Accelerator Fund, is projected to commence construction in 2022. With regards to market-rate housing development of Brooklyn Basin, at the end of 2021: Parcels B, C, D, G, H and J are fully entitled (for a total of 1843 entitled units; of the entitled units, 241 are constructed and occupied).
No new market rate progress to report for 2021. To date, 241 units of market-rate housing have been completed on Parcel B (Orion). Parcel C also consists of 241 units of market-rate housing, and started construction in 2019, and continued to be under construction in 2020-2021.</t>
  </si>
  <si>
    <t>Policy 1.4 Secondary Units</t>
  </si>
  <si>
    <t>1.4.1 Secondary Unit -Parking Solutions</t>
  </si>
  <si>
    <t>2014-2017</t>
  </si>
  <si>
    <t xml:space="preserve">The majority of ADUs created in Oakland do not require additional parking because they are located within the 1/2-mile of transit. Tandem parking is also allowed. This has been positive for most areas, except for areas in VHFHSZ where lots are steep and often don't have off-street parking, streets are narrow, and reliance on cars is very high. Any additional cars that ADUs bring are forced to park on the narrow streets creating emergency access issues and prompting additional resorses for enforcement of the no-parking rules. </t>
  </si>
  <si>
    <t>1.4.2 Secondary Unit -Setback Solutions</t>
  </si>
  <si>
    <t xml:space="preserve">ADUs have been receiving approvals in the back and rear setbacks according to state law requirements. Existing structures that are converted or rebuilt to ADUs in the same place and to the same dimensions are allowed to remain in their current footprint without complying with any setbacks. Newly built ADUs are only required to comply with 4' side and rear setbacks, which is significantly less than regularly required by local zoning regulations. A proposed ordinance amendment will further reduce this setback to 3 feet in some cases, if allowed by zoning. </t>
  </si>
  <si>
    <t>Policy 1.5 Manufactured Housing</t>
  </si>
  <si>
    <t>1.5.1 Factory Built Housing</t>
  </si>
  <si>
    <t>The City continues to permit factory built housing in all residential &amp; commercial districts.</t>
  </si>
  <si>
    <t>Policy 1.6 Adaptive Reuse</t>
  </si>
  <si>
    <t>1.6.1 Live/Work Conversions</t>
  </si>
  <si>
    <t>In 2021, the City continues to permit live/work conversions. Thereby allowing the conversion of existing industrial and commercial buildings to joint live/work units in specific commercial and industrial locations while considering the impacts on nearby viable businesses.</t>
  </si>
  <si>
    <t>Policy 1.7 Regional Housing Needs</t>
  </si>
  <si>
    <t>1.7.1 Accommodate 14,765 New Housing Units</t>
  </si>
  <si>
    <t>In addition to housing developments which are under construction, approved, or in pre-approval, the 2015-2023 Housing Element identified sites with the capacity and the zoning regulations to allow more units than the Regional Housing Needs Allocation for Oakland. See Table A2 for details on building starts in calendar year 2021. See also the City's Land Inventory posted to the City's web page: http://www2.oaklandnet.com/oakca1/groups/ceda/documents/policy/oak051104.pdf</t>
  </si>
  <si>
    <t>Policy 2.1 Affordable Housing Development Programs</t>
  </si>
  <si>
    <t>2.1.1 New Construction and Substantial Rehabilitation Housing Development Program</t>
  </si>
  <si>
    <t>From 2015-2021, the City has continued to issue NOFA funds pursuant to funding being available. The City released one Notice of Funding Availability (NOFA) in 2021 for New Construction of Multifamily Affordable Housing. Unlike the 2020 New Construction NOFA,which was limited to "Pipeline" projects--projects that had applied for funding in a previous NOFA round, the latest NOFA, for which applications were due in January 2022, was open for all applicants for new rental housing proposals. The City also made funding commitments to projects that applied for funding under a NOFA for Acquisition and Conversion to Affordable Housing (ACAH) of existing non-deed restricted projects that was released in late 2020. 
More information about City NOFAs is available here: https://www.oaklandca.gov/resources/nofa-opportunities</t>
  </si>
  <si>
    <t>2.1.2 Housing Predevelopment Loan and Grant Program</t>
  </si>
  <si>
    <t>From 2015-2021, the City has continued to provide predevelopment loans to nonprofit housing organizations for predevelopment expenses. No new projects applied for or received predevelopment loans in 2021.</t>
  </si>
  <si>
    <t>2.1.3 Utilize Public Housing Resources for New Development</t>
  </si>
  <si>
    <t>In FY 2021, OHA completed construction on the first two phases of Brooklyn Basin closed financing and started construction on Project 3, known as Foon Lok West.  An additional 53 units were rehabilitated in OHA’s existing project-based portfolio.
• Brooklyn Basin - OHA in partnership with the City of Oakland and MidPen Housing Corporation is developing 465 units of affordable housing for low-income families and seniors as part of the Brooklyn Basin master planned community. 
• In FY 2021, Project 3, known as Foon Lok West, which includes 130 units for families and formerly homeless households (65 assisted with PBVs) closed all financing and started construction. 
• Construction was completed on 211 units (132 assisted with PBVs) at Projects 1 and 2, known as Paseo Estero and Vista Estero. Lease up was completed in 2021 and 101 family units (50 of which are PBV) were leased in Paseo Estero and 110 senior housing units (82 of which are served with PBVs) were leased.
• 285 12th Street - OHA is partnering with the East Bay Asian Local Development Corporation (EBALDC) to construct affordable housing to include 65 units and 3,500 square feet of commercial space.  The site is currently vacant and centrally located in downtown Oakland near several BART stations.  OHA has committed to providing PBVs for 16 units. The project received NEPA clearance during FY 2021.
• 500 Lake Park Avenue – OHA is partnering with EAH Housing to construct a 53 unit affordable housing building with 2,900 square feet of retail space at 500 Lake Park Avenue in the Grand Lake district of Oakland. The project received NEPA clearance in FY 2021. Also during FY 2021, OHA acquired the land and provided a loan to EAH to continue funding predevelopment activities for the project.
• 6946 Foothill Blvd - OHA and its affiliate OHI conducted predevelopment planning to rehabilitate and preserve 65 units of affordable housing using low-income housing tax credits.
• 7526 MacArthur Blvd Repositioning – OHA conducted a feasibility study on developing affordable housing on an OHA-owned vacant parcel at 7526 MacArthur Boulevard in order to meet Oakland’s need for additional permanent affordable housing.
• Lion Creek Crossing Phase I LP Buyout – OHA exercised its option to purchase the Limited Partner interest in Lion Creek Crossings Phase I.</t>
  </si>
  <si>
    <t>Policy 2.10:  Promote an Equitable Distribution of Affordable Housing throughout the Community</t>
  </si>
  <si>
    <t>2.10.1 Provide Incentives for Location of City-Assisted Developments in Areas of Low Concentration of Poverty</t>
  </si>
  <si>
    <t>The City's New Construction of Multifamily Affordable Housing NOFA awards points to projects that help advance geographic equity (5 points) and are located in neighborhoods with strong educational quality (5 points).</t>
  </si>
  <si>
    <t>Policy 2.11:  Affordable Housing Preference for Oakland Residents and Workers</t>
  </si>
  <si>
    <t>2.11.1 Oakland Resident and Worker Housing Preference Policy Resolution</t>
  </si>
  <si>
    <t>Ongoing enforcement, 2015-23</t>
  </si>
  <si>
    <t xml:space="preserve">The City of Oakland continued to monitor the marketing plans and waitlist preferences of affordable housing to ensure that Oakland residents and workers are given preference. The City also continued to ensure that this standard was met for the the First-Time Homebuyer Mortgage Assistance Program
In 2016 the City updated a displaced person preference and a neighborhood preference. The City is pursuing Alameda County approval for the application of Oakland's resident preference for Measure A1 Funded Affordable Housing Developments. </t>
  </si>
  <si>
    <t>Policy 2.2 Affordable Homeownership Opportunities</t>
  </si>
  <si>
    <t>2.2.1 First Time Homebuyer Programs</t>
  </si>
  <si>
    <t>The City continued to operate First Time Homebuyer Programs as funding was available (either through State funding or through program-related income). In 2021 the MAP program made one loan with the last $15,000 of program funds to assist a first time homebuyer. In 2015-2021 the programs issued 121 loans totalling $6,782,346.</t>
  </si>
  <si>
    <t>2.2.2 Scattered-Site Single Family Acquisition and Rehabilitation Program</t>
  </si>
  <si>
    <t>Program implementation beginning 2014-15</t>
  </si>
  <si>
    <t>The Oakland Community Buying Program acquired 26 sites in 2017 and of those 24 were placed for development and sale to moderate income homebuyers through the Oaktown Roots Affordable Homes pilot program. In calendar 2021 the Oaktown Roots pilot program received 5 applications. Six households completed purchases of newly built single family homes that were previously blighted lots. One additional home is nearly complete and 5 parcels remain to be developed. In the period 2015-2021 there were 18 units developed and closed. 
Also see Actions 2.2.4 and 4.3.4.</t>
  </si>
  <si>
    <t>2.2.3 Foreclosure Mitigation Pilot Loan Program</t>
  </si>
  <si>
    <t>While the City no longer funds the Foreclosure Mitigation Pilot Loan Program, the City continued operation of its an Anti-Displacement Program (Oakland Housing Secure [OHS]-Homeowner Assistance) from October 2020 through September 30, 2021. Centro Legal de la Raza (program administrator) along with Housing and Economic Rights Advocates (HERA) provided emergency financial assistance to homeowners, legal representation, consultations, workshops, outreach, education and other services to prevent foreclosure of property. Thirty-two homeowners received financial assistance and 498 homeowners benefitted from other services offered through OHS. This program is closed out as of September 2021.  No new funding has been identified for FY 2021/22 and forward.</t>
  </si>
  <si>
    <t>2.2.4 Community Buying Program</t>
  </si>
  <si>
    <t>The Oakland Community Buying Program acquired 26 sites in 2017 and of those 24 were placed for development and sale to moderate income homebuyers through the Oaktown Roots Affordable Homes pilot program. In calendar 2021 the Oaktown Roots pilot program received 5 applications. Six households completed purchases of newly built single family homes that were previously blighted lots. One additional home is nearly complete and 5 parcels remain to be developed. In the period 2015-2021 there were 18 units developed and closed.
See also Actions 2.2.2 and 4.3.4.</t>
  </si>
  <si>
    <t>2.2.5 Home Preservation Loan Program</t>
  </si>
  <si>
    <t>Funding for this program was not available in 2021. However, as reported in Action 2.2.3, emergency financial assistance (grants) were provided to 32 home owners in 2021 through OHS. This program is closed with no funding available for 2022. In the future, this measure should be combined with Action 2.2.3 and renamed as Keep Oakland Housed (KOH).</t>
  </si>
  <si>
    <t>Policy 2.3 Density Bonus Program</t>
  </si>
  <si>
    <t>2.3.1 Density Bonus Ordinance</t>
  </si>
  <si>
    <r>
      <t xml:space="preserve">Although Density Bonus applications beyond 100% affordable housing developments were relatively rare in the earlier portion of the reporting time period, applications picked up after 2017, after the City's Affordable Housing Impact Fee came into effect. The Impact Fee included an alternative for incorporating affordable units on-site and adjacent to market rate developments, and resulted in a modest uptick in Density Bonus applicants. In 2021, the Planning Bureau entitled a total of </t>
    </r>
    <r>
      <rPr>
        <b/>
        <sz val="10"/>
        <color theme="1"/>
        <rFont val="Arial"/>
        <family val="2"/>
      </rPr>
      <t>19</t>
    </r>
    <r>
      <rPr>
        <sz val="10"/>
        <color theme="1"/>
        <rFont val="Arial"/>
        <family val="2"/>
      </rPr>
      <t xml:space="preserve"> housing development projects applying for a Density Bonus in exchange for various modifications to development standards.</t>
    </r>
  </si>
  <si>
    <t>Policy 2.4 Permanently Affordable Homeownership</t>
  </si>
  <si>
    <t>2.4.1 Community Land Trust Program</t>
  </si>
  <si>
    <t>Ongoing support and expansion of Land Trust as funds are available</t>
  </si>
  <si>
    <t xml:space="preserve">From 2015 - 2021, the City has worked with a variety of community land trusts, including Oakland Community Land Trust, Bay Area Community Land Trust and the Northern Community Land Trust to provide affordable housing (including owership housing). Most significantly, the City created the Acquisition and Conversion to Affordable Housing Program, which provides funds to community land trusts to acquire and preserve affordable housing units. Through this program, the City has provided Bond Measure KK funding in the amount of $8 million to 5 community land trust projects for a total of 58 units. In addition, approximately $5 million is currently committed to 4 other community land trust projects that are anticipated to close in 2022. </t>
  </si>
  <si>
    <t>2.4.2 Resale Controls</t>
  </si>
  <si>
    <t>The City continues to record long-term affordability restrictions that run with the land on all City-assisted affordable development projects, both rental and ownership.</t>
  </si>
  <si>
    <t>Policy 2.5 Seniors and Other Special Needs</t>
  </si>
  <si>
    <t>2.5.1 Housing Development Program</t>
  </si>
  <si>
    <t>Housing Development Services continues to circulate a NOFA each year if funding is available, for affordable housing new construction and rehabilitation/preservation of existing affordable housing. The New Construction and Acquisition/Rehabilitation NOFAs awards up to five points for rental projects serving special needs populations, and up to ten points for projects containing Permanent Supportive Housing Units for homeless households. The City's Acquisition and Conversion to Affordable Housing NOFA awards up to two points to projects that house vulnerable populations, including seniors.</t>
  </si>
  <si>
    <t>2.5.2 Housing For Persons With HIV/AIDS</t>
  </si>
  <si>
    <t>In fiscal year 20-21, the HOPWA (Housing Opportunities for Persons with AIDS) program provided housing assistance to more than 169 persons living with HIV/AIDS and their families utilizing the housing first model. Seven (7) persons with HIV/AIDS obtained permanent housing. Information and referral services were provided to approximately 772 households for HIV/AIDS housing and other services. 53 persons living with HIV/AIDS received supportive services. Two (2) new units of HOPWA housing were completed, increasing the Oakland HOPWA housing inventory to over 290 units, 116 in stewardship</t>
  </si>
  <si>
    <t>2.5.3 Accessible Units in New Federally-Assisted Housing</t>
  </si>
  <si>
    <t>The City of Oakland's Housing Development Services unit continued to enforce Federal requirements for accessible housing for all projects receiving Federal funding assistance.</t>
  </si>
  <si>
    <t>Policy 2.6 Large Families</t>
  </si>
  <si>
    <t>2.6.1 Housing Development Program (3+ bedrooms)</t>
  </si>
  <si>
    <t>The City's New Construction of Multifamily Affordable Housing NOFA requires that at least 15% of units in a family project have three or more bedrooms, and awards up to five points to rental projects that exceed this threshold, and up to nine points to ownership projects that exceed this threshold.</t>
  </si>
  <si>
    <t>Policy 2.7 Expand Local Funding Sources</t>
  </si>
  <si>
    <t>2.7.1 Jobs/Housing Impact Fee</t>
  </si>
  <si>
    <t>In accordance with Sections 15.72.050 and 15.74.050 of the Oakland Municipal Code (OMC), the Oakland Planning and Building Department (PBD) has calculated increases to the Affordable Housing, Transportation and Capital Improvement impact fees for fiscal year (FY) 2021-22. Under the OMC, the City Administrator may adopt adjustments to these fees for inflation commencing July 1, 2021. In order for the fee increases to go into effect the City Administrator’s authorization is required</t>
  </si>
  <si>
    <t>2.7.2 Consider Implementing Mandatory and/or Voluntary Options for Developer Contributions to Affordable Housing Development by Conducting a Nexus Study and Economic Feasibility Study for Affordable Housing.</t>
  </si>
  <si>
    <t>Ongoing, 2015-2023</t>
  </si>
  <si>
    <t>On May 3, 2016, the City Council adopted the Affordable Housing Impact Fees Ordinance.  Development projects submitting building permit applications on or after September 1, 2016, are subject to the fees. In December 24, 2021 the City completed the Annual Report for Fiscal Year Ended June 30, 2021.  See this link for the report: https://cao-94612.s3.amazonaws.com/documents/Annual-Impact-Fee-Report-FY-20-21-122421-corrected-page-numbers.pdf 
For Fiscal Year 2020 - 2021 (ending on 6/30/21), $4,430,250 has been paid for the Affordable Housing Impact Fee; and $15,688,799 was revenue assessed, but not due yet (due to the program's schedule for payments). Since the Affordable Housing Impact Fees went into effect on September 1, 2016, approximately $17,584,503 has been paid so far and $33,895,450 in revenue has been assessed but not due yet, for a total accessed amount of $51,479,953.
City of Oakland Impact Fee Annual Reports and related documents covering Affordable Housing, Jobs/Housing, Transportation, and Capital Improvements can be found here: https://www.oaklandca.gov/documents/city-of-oakland-annual-impact-fee-reports</t>
  </si>
  <si>
    <t>2.7.3 Sale of City-Owned Property for Housing</t>
  </si>
  <si>
    <t>The City advanced development of 1,285 units of housing, 515 of which are affordable units, on City and former Redevelopment land through five projects since 2018, all of which are completed (Fruitvale IIA, 2016 Telegraph and 1150 Clay St), under construction (95th and International and Fruitvale IIB) or under active Disposition and Development Agreements:
1. Fruitvale Transit Village IIA - 94 affordable units;
2. 2016 Telegraph - 230 market rate units;
3. 1150 Clay St - 288 market rate units;
4. 95th and Intl. Blvd. - 57 affordable units;
5. Fruitvale Transit Village IIB - 181 affordable units;
6. 3050 Intl. Blvd. - 75 affordable units;
7. 12th St. Remainder Parcel - 360 units, 108 affordable.
The City also issued Requests for Proposals/Notices of Availability (RFPs/NOAs) for seven City-owned sites between 2018 and 2021 and advanced development projects on each of these sites for approximately 1,000 or more additional housing units, many of which will be affordable. Additionally, the City is negotiating with the African American Sports and Entertainment Group for disposition and development of the City’s 50% interest in the 120-acre Oakland Coliseum sports complex, co-owned with Alameda County.
1. 3823-3829 Wood St - 170 units;
2. 3823-3829 MLK Jr. Way - 76 units;
3. 73rd &amp; Foothill - 120 units;
4. Barcelona parcel - units TBD;
5. Clara &amp; Edes Homekey - 82 units (proposed);
6. 36th &amp; Foothill Homekey - 124 units (proposed);
7. 1911 Telegraph - up to 540 units (proposed);
8. Coliseum - units TBD.</t>
  </si>
  <si>
    <t>2.7.4 Utilize 25% of the funds distributed to the City as a taxing entity under the Redevelopment dissolution and deposit them into the Affordable Housing Trust Fund (aka “Boomerang Funds”)</t>
  </si>
  <si>
    <t>Beginning in 2015 and ongoing, 2015-23</t>
  </si>
  <si>
    <t>The City continues to allocate 25% of Boomerang Funds to the Affordable Housing Trust Fund.</t>
  </si>
  <si>
    <t>Policy 2.8:  Rental Assistance</t>
  </si>
  <si>
    <t>2.8.1 Expansion of Section 8 Vouchers</t>
  </si>
  <si>
    <t>In 2021, OHA received an allocation of 515 Emergency Housing Vouchers (EHVs).  After receipt of the award, the Executive Director quickly assigned staff to an interdepartmental team to manage and oversee distribution, placement and utilization of EHVs.  With the same urgency, OHA staff led the effort to execute a county-wide Memorandum of Understanding (MOU) to memorialize the important, inter-jurisdictional collaboration to lease approximately 864 Emergency Housing Vouchers. OHA awarded 49 FYI Foster Youth to Independence (FYI) vouchers, that will be effective March 2022.</t>
  </si>
  <si>
    <t>2.8.2 City of Oakland Rental Assistance Program</t>
  </si>
  <si>
    <t>Ongoing as funds are available, 2015-23</t>
  </si>
  <si>
    <t xml:space="preserve">The City partnered with Seasons of Sharing to provide rental assistance and utility assistances to low- and moderate-income Oaklanders and seniors impacted by the foreclosure crisis.  This program started in 2013 with three dedicated staff, Seasons of Sharing and 3 Community Groups.  The program ended in 2019 due to decreased resource.  </t>
  </si>
  <si>
    <t>Policy 2.9:  Permanent Access to Housing (PATH) Plan for the Homeless</t>
  </si>
  <si>
    <t>2.9.1 Provide outreach programs to those who are homeless or in danger of becoming homeless</t>
  </si>
  <si>
    <t>Under the City of Oakland Permanent Access To Housing (PATH) Strategy, Homeless Mobile Outreach Program (HMOP), regular outreach is conducted to assess the needs of unsheltered persons in encampments, transition aged youth (TAY), and the general homeless population to not only assess their needs but also to also provide the intervention necessary to direct homeless/unsheltered persons to housing options, health services and other human services.
In early 2021 the City’s Homeless Mobile Outreach Program (HMOP) was expanded substantially, doubling FTE staff to 10 front line workers, and amended the scope of work to reflect the City’s priorities more explicitly.  In so doing, the make of the outreach team is as follows: 
•	Specialist Mobile Outreach (SMO): Three teams of up-to 3 staff members principally tasked with engagement and support for unsheltered homeless individuals and service details each consisting of: 1 clinical staff (master’s level) who will support all three teams, 1 substance use and/or mental health specialist, 1 generalist outreach specialist.  Each SMO teams is assigned a regional zone and provide in-depth services and continuity of care to the unsheltered homeless individuals in each zone. 
•	Assessment, Procedures and Postings Team (APPT) consists of one team of up to 3-staff members principally tasked with assessment, mitigation, blight abatement, and implementation of procedural intervention at street-based encampments throughout the City of Oakland.  In addition, this team respond to City requests to outreach and engage specific encampments, including progressive engagement model and supportive actions to increase the health and welfare of encampments and the surrounding community. 
In 2021, through such outreach efforts approximately 17,914 units of harm reduction supplies including food, water, blankets, fire extinguishers, flashlights, socks, etc. were distributed, that allowed the provision of street-based services to  895 unduplicated, unsheltered persons living in homeless encampments, in their vehicles or on the streets.  Over 4,493 units of duplicated outreach and intensive case management efforts were provided to the 895 unduplicated unsheltered persons.  From the outreach services to the unsheltered, 43 individuals successfully exited homelessness to positive housing destinations including permanent housing, transitional housing, shelters, and respite.</t>
  </si>
  <si>
    <t>2.9.2 Support programs that help prevent renters from becoming homeless.</t>
  </si>
  <si>
    <t xml:space="preserve">The OPRI Program is a partnership with the Oakland Housing Authority, the City of Oakland &amp; several homeless service provider agencies. OPRI provides housing subsidies (funded by OHA) &amp; intensive case management (funded by the City of Oakland) to multiple populations experiencing homelessness in Oakland. 
OPRI served a total of 159 participants in FY 20-21. This included people living in encampments (46), people living in encampments with serious mental illness (19), seniors (8), re-entry clients (29) households with children (Abode) (7), Transitional Age Youth (23) and family households (BFWC) (10) including children (BFWC) (19). </t>
  </si>
  <si>
    <t>2.9.3 Provide shelter programs to the homeless and special needs populations</t>
  </si>
  <si>
    <t>The City has continued to fund programs in line with the PATH Strategy. The current status of shelters include the following:
Crossroads Shelter:
Crossroads Shelter, funded by ESG, CDBG, and Measure Q continued to be significantly impacted by the COVID-19 pandemic throughout FY 20-21.  Although there was no interruption to the shelter being open 365 days per year, maximum occupancy was reduced by 24 single adult beds to accommodate CDC guidelines for physical distancing/decompression.  The shelter maximum occupancy went from 123 single adults, and 5 family units (allowing for families to share rooms, dependent upon the composition of each family), to a single bed maximum of 99 and a family maximum of 5 households (with no interfamily unit sharing).  A total of 471 unduplicated individuals utilized the Crossroads shelter during FY 20-21, with 67 households exited to Permanent Housing, and 12 to Transitional Housing (with another 69 to temporary stays with friends/family). 
EOCP Crossroads - FY 20-21 Occupancy Totals: 
Max # of singles beds available nightly: 99 
Max # of family units available nightly: 5 
Max # annual singles bed nights available:  36,135 
Max # annual family unit nights available: 1,825
Actual singles bed nights provided: 25,418; 70% 
Actual family unit nights provided: 1,071; 59% 
Saint Vincent de Paul Emergency Shelter:
The Society of Saint Vincent de Paul, funded by HHAP, continued to be significantly impacted by the COVID-19 pandemic throughout FY 20-21.  Although there was no interruption to the shelter being open 365 days per year, maximum occupancy was reduced by 45 single adult beds to accommodate CDC guidelines for physical distancing/decompression.  A total of 234 persons experiencing homelessness utilized the emergency shelter, with 6 individuals exited to Permanent Housing, and 2 to Transitional Housing (with another 13 to temporary stays with friends/family).
Society of Saint Vincent de Paul – FY 20-21 Occupancy Totals:
Max # of beds available nightly: 45
Max # annual bed nights available: 16,425
Actual bed nights provided: 15,681; 96%
Family Matters Shelter:
Family Matters Shelter is operated by East Oakland Community Project (EOCP) and provides an emergency family shelter with 72 emergency shelter beds for 20-25 literally homeless families at any time. During FY 20-21, a total of 117 individuals were served which included 59 children. In FY 20-21 the City also provided 107 spaces of safe RV parking which served  171 people.</t>
  </si>
  <si>
    <t>2.9.4 Provide transitional housing programs to those who are ready to transition to independent living</t>
  </si>
  <si>
    <t>The City has continued to provide transitional housing and supportive services to individuals (including single adults), youth and families.
Community Cabins were established to provide individuals living in encampments with a specific location where they can stay temporarily. Residents are housed in temporary structures.  Each site serves up to 40 individuals at a time for up to 6 months.  Services included wash stations, portable toilets, garbage pickup, and housing navigation (case management) services. Program goals are to increase health and safety of residents, to connect residents with mainstream services and the mainstream homeless response system, and to end the unsheltered status of residents.
The pilot program began in December 2017 with the opening of the first site at 6Th &amp; Castro (known as Castro Community Cabins). In May 2018, a second site was opened at 27th &amp; Northgate (known as Northgate Community Cabins). The 6th and Castro site was closed in January 2019, two more programs opened during the 18/19 operating year; Lake Merritt Community Cabins in October 2018, and Miller Community Cabins in January 2019. Three more sites opened in FY 19/20, Mandela Parkway North, Mandela Parkway South, and Oak St. Community Cabins.  As of March 2020, the Lake Merritt Community Cabins were decommissioned and currently five sites are operating Citywide.  In response to the Covid-pandemic approximately 10-12 beds are taken offline to afford single occupancy units for those who are medically fragile. The reduction of maximum occupancy in leads to approximately 182 beds total available.  In addition, the 20/21 lead to significant reduction in positive outcomes as a result of the multitude of challenges presented during the global pandemic including but not limited to; staffing shortages, Covid-exposures and infections, shelter in place, eviction moratoriums, reduced housing availability, etc.
The data below is presented for the 2020/2021 fiscal year: 
•	428 unduplicated clients served 
•	253 of those have been homeless one year or longer. 
•	72 exited to permanent housing locations 
•	121 exited to transitional housing/temporary locations</t>
  </si>
  <si>
    <t>2.9.5 Support development of permanent housing affordable to extremely low income households</t>
  </si>
  <si>
    <t>The City of Oakland's NOFA for New Construction of Multifamily Affordable Housing includes a threshold requirement that 20% of units be affordable to Extremely Low Income Households. Projects may be awarded additional points for exceeding this threshold (up to five points for rental projects, and up to 12 points for ownership projects). Rental projects can receive additional points for serving people with special needs (5 points) and for offering permanent supportive housing units for the formerly homeless (5 points).
The City also coordinates its scoring criteria and funding pipeline with the Oakland Housing Authority, which awards Section 8 rental subsidies, in order to further support the creation of units affordable to extremely low income households. The City also continues to participate in the Alameda County-wide efforts under the EveryOne Home Plan, a road map for ending homelessness. The City will continue to seek ways to provide permanent housing affordable to extremely low income households, by supporting funding from the state and federal levels, and take actions to address barriers to the development of such housing.</t>
  </si>
  <si>
    <t>2.9.6 Coordinate actions and policies that affect the extremely low income population of Alameda County</t>
  </si>
  <si>
    <t xml:space="preserve"> The City continues to participate in the Alameda County-wide efforts under County's Racial Equity Systems Modeling and Home Together plan. The Racial Equity System Modeling was completed in 2019.  The City also issued its own five year framework to address homelessness  in 2019. The City has been a strong partner with Everyone Home and  Alameda County in the development and implementation of a Coordinated Entry System for homeless services.  Coordinated Entry is a standardized method to connect people experiencing homelessness to the resources available in a community. Coordinated entry processes help communities prioritize housing assistance based on vulnerability and the severity of housing barriers to ensure that people who need assistance the most receive it in a timely manner.</t>
  </si>
  <si>
    <t>2.9.7 Advocate for policies beneficial to the extremely low income and homeless populations of Oakland</t>
  </si>
  <si>
    <t>Oakland began providing Coordinated Entry for literally homeless families in the fall of 2015. Coordinated entry for all homeless populations in Oakland began in the fall of 2017 and is managed by the County as of FY 20-21.  HSD contionues to participate in monthly calls of West Coast cities, led by the U.S. Interagency Council on Homelessness. These calls provide opportunities for sharing and learning abut new innovative and effective practices to address homelessness as a City jurisdiction.  HSD continues to work closely with the County and CoC to address homelessness locally.  HSD also maintains memberships and/or supports the following agencies: National Alliance to End Homelessness; Housing California; Corporation for Supportive Housing; East Bay Housing Organizations; and other federal and state initiatives to end homelessness.</t>
  </si>
  <si>
    <t>2.9.8 Sponsor-based Housing Assistance Program</t>
  </si>
  <si>
    <t xml:space="preserve">The Oakland PATH Rehousing Initiative (OPRI), which began in 2010, has successfully housed 650 formerly homeless Oakland residents with subsidies provided by the Oakland Housing Authority (OHA) and services and program administration contracted by the City of Oakland. 
The COVID-19 pandemic greatly impacted the OPRI program in different facets. There was a decrease in the number of exits/step downs due to the need to remain housed under shelter in place conditions. There was also a decrease in youth participants due to extensions to exits from foster care. Lastly, the loss of jobs and economic impacts of the pandemic were experienced by OPRI clients. However, overtime participants have been able to secure housing, find full time employment, enroll back in school and obtain support needed to address mental and emotional needs. </t>
  </si>
  <si>
    <t>Policy 3.1:  Expedite and Simplify Permit Processes</t>
  </si>
  <si>
    <t>3.1.1 Allow Multifamily Housing</t>
  </si>
  <si>
    <t>Continuing through 2021, multi-family housing continues to be permitted in Oakland. Staff is looking to make further changes to our regulation in 2022 to expand the opportunities for properties to have more than one dwelling per lot (in single-family zones).</t>
  </si>
  <si>
    <t>3.1.2 Special Needs Housing</t>
  </si>
  <si>
    <t>Transitional Housing: 2016.  Allowing Emergency Shelters By-Right: Ongoing, 2015-23</t>
  </si>
  <si>
    <t>In 2021, the City's Planning Code continued to permit transitional housing in compliance with State law and allows emergency shelters by right in limited segments of the Residential Mixed Use, Urban Residential, Neighborhood Center, Community Commercial, Broadway Retail Frontage District Interim Combining Zone, Medical Center, Housing and Business Mix, and the CIX-1, CIX-2, IG, and IO Industrial zones as codified by Ordinance No. 13248 (adopted July 15, 2014).</t>
  </si>
  <si>
    <t>3.1.3 Discretionary Permits</t>
  </si>
  <si>
    <t>In 2021, the Planning and Building Department continued to issue discretionary design review permits for all new housing, except for Accessory Dwelling Units (ADU's) less than 800 sf. in size which are issued ministerially over the counter. The City is proposing new regulations for ADU's to allow them to better conform to State law.
For Special Needs housing, in 2016, the Planning and Zoning Division adopted amendments to the Oakland Planning Code ensuring that transitional and supportive housing is treated in the same manner as other housing facilities in the same zone.
The City's reasonable accommodations procedure was also adopted in 2014, providing flexibility in the application of the Planning Code for individuals with a disability.
While the Bureau of Planning manages a few residential development entitlements under SB330 and prioritizes processing of affordable housing and all residential development applications, efforts to streamline review are challenged by the lack of objective design guidelines and adequate staffing to process applications efficiently and effectively.</t>
  </si>
  <si>
    <t>3.1.4 “One-Stop” Permit Process</t>
  </si>
  <si>
    <t>In 2021, the City launched a "Re-Imagining One Stop Permitting" (ROSP) initiative to coordinate and align permitting processes across several City departments, including: Planning and Building, Oakland Department of Transportation, and Oakland Public Works.  This effort will continue in 2022.</t>
  </si>
  <si>
    <t>3.1.5 Assign Priority to Affordable Housing</t>
  </si>
  <si>
    <t>In 2021, the City has prioritized the review of entitlements for affordable housing above most other types of applications. The City processed several SB35/SB330 cases in 2021, which waive discretionary reviews for proposals that meet certain criteria.  The City currently expedites residential applications in accordance with SB35 and SB330.</t>
  </si>
  <si>
    <t>3.1.6 Expedite Environmental Review</t>
  </si>
  <si>
    <t>In 2021, the staff has taken new ADU legislation to City Council to synchronize our regs with those of the State. In 2019, the City amended the Planning code to allow emergency shelter facilities to be donctructed without discretionary review to greatly speed up the process. Also, in 2019, Oakland uses CEQA exemptions for development projects, where appropriate.  See detailed response in Action 1.1.3.
Reliance on Specific Plan EIRs (such as the Broadway Valdez Specific Plan EIR) for residential and other development applications effectively streamlines environmental review for desired development.</t>
  </si>
  <si>
    <t>3.1.7 Secondary Units</t>
  </si>
  <si>
    <t>2015-2016</t>
  </si>
  <si>
    <t xml:space="preserve">The City has continually adopted new ADU regulations to remain in compliance with State law. In 2021 alone, the City permitted 274 ADUs. 
In addition, a proposal went before City Council in December 2021 to allow additional building envelope expansion for "small lots," additional height limits to create two-story ADUs, provisions for reduced setbacks, amnesty and enforcement delay program for currently un-permitted ADUs, and a number of other proposals designed to make creation of ADUs more affordable and more accesible to different income groups.
In addition, a new City program administered by HCD was created to assist lower-income applicants with legalising their existing un-permitted units. This program has secured a $3M State grant to create more ADUs that are safe to inhabit. Also, a privately-finded program Keys to Equity is helping lower-inclome applicants many of whom are BIPOC residents to build ADUs to either provide a rental income or provide for multi-generational households and remain in the community. </t>
  </si>
  <si>
    <t>Policy 3.2:  Flexible Zoning Standards</t>
  </si>
  <si>
    <t>3.2.1 Alternative Building Code Standards</t>
  </si>
  <si>
    <t>The City continues to search for and utilize alternative building code standards to remove any constraints to availaiblity and affordability of housing. In 2021, the City allowed strawbale construction as alternative construction.</t>
  </si>
  <si>
    <t>3.2.2 Planned Unit Development Zoning</t>
  </si>
  <si>
    <t>While the City of Oakland has a PUD permit, it does not have PUD zoning.  The PUD permit allows for the application of flexibile development standards; staff educates applicants about this flexibility and applicants are encouraged to take advantage of these regulations, to ease entitlement of very large development projects that would otherwise be difficult to entitle.  During this tiime period, the PUD permit has been used to maximize residential development at Oak Knoll, Brooklyn Basin, Mandela Station, Lake Merritt BART TOD, Jack London Square, 500 Kirkham, and MacArthur BART.  In addition, applicants are currently taking advantage of these regulations for proposals, including Howard Terminal and CCA.</t>
  </si>
  <si>
    <t>3.2.3 Flexible Parking Standards</t>
  </si>
  <si>
    <t>No new action for 2021. In 2019 the City reduced the parking requirements for multi-family projects further simplfying the process. Also in 2019, the City amended the Planning code to allow emergency shelter facilities to be constructed without discretionary review to greatly speed up the process.</t>
  </si>
  <si>
    <t>3.2.4 Reduced Open Space Requirements</t>
  </si>
  <si>
    <t>In 2020, the Draft Downtown Oakland Specific Plan was released, including policies and actions for improving existing open space and parks, as well as allowing publicly accessible open space to satisfy open space requirements (rather than private open space requirements) and allowing developers to contribute to off-site open space to provide greater flexibility to meet open space requirements. The zoning regulations that will implement the Downtown Oakland Specific Plan are in development, to be adopted along with the Plan in 2022, and will include open space standards, however, study of significant changes to the DOSP area's open space development requirements will be completed as a near-term implementation step.</t>
  </si>
  <si>
    <t>Policy 3.3:  Development Fees and Site Improvement Requirements</t>
  </si>
  <si>
    <t>3.3.1 Project Review Process and Development Agreements</t>
  </si>
  <si>
    <t>This policy is limited in its application but can be very effective.  Development Agreements can allow for delivery of increased and/or expanded affordability for residential projects. There are no newly adopted DAs since before 2015. There are three DA applications currently under review, including an amendment to the Brooklyn Basin DA.</t>
  </si>
  <si>
    <t>3.3.2 Development Impact Fees</t>
  </si>
  <si>
    <t>On May 3, 2016, the City Council adopted the Affordable Housing Impact Fees Ordinance.  Development projects submitting building permit applications on or after September 1, 2016, are subject to the fees.
In December 24, 2021 the City completed the Annual Report for Fiscal Year Ended June 30, 2020.  See this link for the report: https://cao-94612.s3.amazonaws.com/documents/Annual-Impact-Fee-Report-FY-20-21-122421-corrected-page-numbers.pdf 
December 24, 2021, the City completed and published the 5-Year Impact Fee Review and Update.</t>
  </si>
  <si>
    <t>Policy 3.4 Intergovernmental Coordination</t>
  </si>
  <si>
    <t>3.4.1 Multiple Agency Reviews</t>
  </si>
  <si>
    <t>The City continues to coordinate multiple agency reviews of residential development proposals when more than one level of government is required for project review. When possible, we time the release of our Notice of Funding Available (NOFAs) to be consistent with the timeline of State and federal programs.</t>
  </si>
  <si>
    <t>3.4.2 Allocation of Project-based Section 8 Units</t>
  </si>
  <si>
    <t>Per this policy, the Oakland Housing Authority matches its scoring criteria for allocation of Project-Based Vouchers to the City's scoring criteria for NOFA applications.
See www.oakha.org for the Annual MTW FY 2021 report - Activity #06-03 discusses allocation of project based vouchers through existing competitive processes.  Appendix C shows allocations of project-based vouchers across all projects.
See Action 5.1.4 for more information about voucher allocations.</t>
  </si>
  <si>
    <t>Policy 3.5:  Financing Costs</t>
  </si>
  <si>
    <t>3.5.1 Access to Low-Cost Financing for Development</t>
  </si>
  <si>
    <t>See Housing Programs Under Goal 2</t>
  </si>
  <si>
    <t>City funds awarded to affordable housing developers are offered on favorable terms, including a 3% simple interest rate, payment of principal and interest due from excess cash flow from operations after payment of operating costs, senior debt, reserves and developer fee, and a 55-year loan term. The City works with affordable developers to set loan terms in a way that will help maximize their ability to leverage funding from banks and other lending agencies. The City also coordinates with developers to help ensure that they qualify for additional funding from county, state, and federal sources.
For more information about NOFA funds committed recently, please see Action 2.1.1.</t>
  </si>
  <si>
    <t>3.5.2 Access to Low-Cost Financing For Home Purchase</t>
  </si>
  <si>
    <t>See Action 2.2.1</t>
  </si>
  <si>
    <t>The City continued to operate First Time Homebuyer Programs as funding was available (either through State funding or through program-related income). In 2021 the MAP program made one loan with the last $15,000 of program funds to assist a first time homebuyer. In 2015-2021 the programs issued 121 loans totalling $6,782,346.
See also Action 2.2.1.</t>
  </si>
  <si>
    <t>Policy 3.6:  Environmental Constraints</t>
  </si>
  <si>
    <t>3.6.1 Remediation of Soil Contamination</t>
  </si>
  <si>
    <t>Investigate potential funding sources</t>
  </si>
  <si>
    <t>No new action in 2021.
The City no longer operates the EPA's Revolving Loan Program due to a lack of staffing and currently identified environmentally-challenged small infill brownfield sites that would qualify for the program. However, the City can re- apply for the program when staffing and sufficient qualifying opportunities are available.  As private development projects are proposed, City staff will explore the needs and possibly apply for assessment and cleanup grants for eligible sites, as needed.  Other potential funding sources such as the Leaking Underground Storage Tank Fund can also be evaluated for applicability on a site by site basis.</t>
  </si>
  <si>
    <t>Policy 3.7:  Community Outreach and Education</t>
  </si>
  <si>
    <t>3.7.1 Community Outreach Program</t>
  </si>
  <si>
    <t>The City has continued to regularly attend meetings with East Bay Housing Organizations (EBHO), a local membership organization that conducts advocacy and policy work for affordable housing. It has also held ad hoc meetings with stakeholders about new housing programs and policies as needed. Affordable housing project sponsors are typically required to act as the lead organization in conducting outreach on specific projects, providing evidence of community support as a condition of receiving local and federal funds. The City has also engaged in direct outreach on specific projects on occasion as needed.</t>
  </si>
  <si>
    <t>Policy 4.1:  Housing Rehabilitation Loan Programs</t>
  </si>
  <si>
    <t>4.1.1 Rehabilitation Loan Programs for Owner- Occupied Housing</t>
  </si>
  <si>
    <t>Ongoing,  2015-23</t>
  </si>
  <si>
    <t>The City continued to provide rehabilitation loans to moderate, low, and low income homeowners contingent on availability of funding for the correction of major code violations/deficiencies, emergency repairs, lead-based paint abatement, and Access Improvement Program for disabled homeowners, though existing Rehabilitation Programs.</t>
  </si>
  <si>
    <t>4.1.2 Rehabilitation Loans for Owner-Occupied Buildings With 2 To 4 Units</t>
  </si>
  <si>
    <t>The City continued to provide rehabilitation loans to moderate, low, and low income homeowners contingent on availability of funding for the correction of major code violations/deficiencies, emergency repairs, and lead-based paint abatement, though existing Rehabilitation Programs.</t>
  </si>
  <si>
    <t>Policy 4.2:  Blight Abatement</t>
  </si>
  <si>
    <t>4.2.1 Anti-Blight Programs</t>
  </si>
  <si>
    <t xml:space="preserve">Code Enforcement Services continues to respond to neighbor complaints of property maintenance. </t>
  </si>
  <si>
    <t>4.2.2 Housing Code Enforcement</t>
  </si>
  <si>
    <t>Code Enforcement Services continues to respond to tenant complaints of housing maintenance.</t>
  </si>
  <si>
    <t>4.2.3 Problem Properties Program</t>
  </si>
  <si>
    <t>Code Enforcement Services continues to respond to complaints of property and housing maintenance issues that involve abatement interference with contractors on problem properties.</t>
  </si>
  <si>
    <t>4.2.4 Foreclosed and Defaulted Residential Property Registration, and Abatement Program</t>
  </si>
  <si>
    <t xml:space="preserve">In 2021, about 31 foreclosed or defaulted properties were registered. </t>
  </si>
  <si>
    <t>4.2.5 Tax Default Properties Program</t>
  </si>
  <si>
    <t xml:space="preserve">During this period, City staff supported the Alameda County Tax Collector in its efforts to auction properties that are both tax defaulted and that have extensive Code Enforcement liens. The City encouraged and supported, where possible, non-profit partners to exercise their right of first refusal to purchase and rehabilitate such properties. The goal of these actions was to facilitate the rehabilitation and reuse of existing, distressed housing stock. The City does not intend to exercise its own right of first refusal and take title to such properties, so as to avoid complications and delays that may arise from public ownership and focus limited City resources on other higher-impact housing actions. </t>
  </si>
  <si>
    <t>4.2.6 Investor-owned Property Registration, Inspection and Maintenance Program</t>
  </si>
  <si>
    <t xml:space="preserve">In 2021, about 19 investor-owned properties were registered. </t>
  </si>
  <si>
    <t>Policy 4.3:  Housing Preservation</t>
  </si>
  <si>
    <t>4.3.1 Historic Residential Building  Relocation</t>
  </si>
  <si>
    <t>The City's Planning and Building Department requires a good-faith effort to move any buildings displaced by new development. This is also stated in Historic Preservation Element Policy 3.7, ‘Property Relocation Rather Demolition.’ Requirements include advertising buildings’ availability and contributing what would have been the cost of demolition toward the move. Work is entirely in the private sector as there are no City funds available to support these efforts financially. The main obstacles include finding available land, purchasing that land, and approving a complicated array of permits quickly.</t>
  </si>
  <si>
    <t>4.3.2 Housing Repairs for Seniors and People with Disabilities</t>
  </si>
  <si>
    <t>Consider funding program in next Housing Element Program Round, Planning Bureau</t>
  </si>
  <si>
    <t>The City continued to provide rehabilitation loans and grants to moderate, low, and extremely low income Homeowners including seniors and people with disabilities for the correction of major code violations/deficiencies, emergency repairs, lead-based paint abatement, and accessibility modifications. Program availability is contingent on funding availability. A program specifically targeting only low income seniors would require additional funding sources for implementation.</t>
  </si>
  <si>
    <t>4.3.3 Access Improvement Program</t>
  </si>
  <si>
    <t>The City continued to provide Access Improvement grants to low and extremely low income Homeowners and tenants contingent of funding availability. Grant funds are designated for accessibility modifications to accommodate persons with disabilities.</t>
  </si>
  <si>
    <t>4.3.4 Scattered-Site Single Family Acquisition and Rehabilitation Program</t>
  </si>
  <si>
    <t>The Oakland Community Buying Program acquired 26 sites in 2017 and of those 24 were placed for development and sale to moderate income homebuyers through the Oaktown Roots Affordable Homes pilot program. In calendar 2021 the Oaktown Roots pilot program received 5 applications. Six households completed purchases of newly built single family homes that were previously blighted lots. One additional home is nearly complete and 5 parcels remain to be developed. In the period 2015-2021 there were 18 units developed and closed.
In 2021 the Oakland Community Land Trust was awarded $4,050,000 for three projects totaling 22 units and a Scattered Site Single Family Lease to Own Project, dedicated to the creation and preservation of affordable housing. The funds are available thanks to the 2016 voter-approved City Bond Measure KK. Oakland Community Land Trust (OakCLT) and the Bay Area Community Land Trust (BACLT) will develop four projects that preserve affordable housing for 28 Oakland households earning up to 80 percent of Area Median Income (AMI), or $73,100 for a single-person household.
See also Actions 2.2.2 and 2.2.4.</t>
  </si>
  <si>
    <t>4.3.5 Continuing Implementation of Mills Act Contracts</t>
  </si>
  <si>
    <t xml:space="preserve">Owners receive a property tax reduction in exchange for a long-term contract to put the property's tax savings into the rehabilitation of the building. The program was adopted as a recommended action of the West Oakland and Central City East Redevelopment Plans, though it is not restricted to those areas. The property must be a Designated Historic Property. The designation by Landmarks Board often occurs concurrently with the Mills Act application. Oakland’s first Mills Act contracts were recorded in 2008. </t>
  </si>
  <si>
    <t>4.3.6 Rehabilitating Public Housing</t>
  </si>
  <si>
    <t>OHA continued to rehabilitate affordable housing units during the period. OHA plans on converting some mixed-finance properties with public housing units to Rental Assistance Demonstration (RAD) Project Based vouchers. OHA intends to use the RAD program to provide a more stable financing platform than public housing in order to facilitate any future re-financings of the included redeveloped mixed income properties and also to streamline property management and asset management processes for these projects. During FY 2021, OHA held an initial RAD tenant meeting for Lion Creek Crossing Phases 1-4, which include a total of 157 public housing units that may be converted to project-based vouchers.
OHA uses MTW funding flexibility to address deferred maintenance in its PBV portfolio, OAHPI, and typically averages between 50-75 major unit rehabilitations annually, both preserving and improving this housing stock.
In FY 2021, OHA continued the substantial rehabilitation of the following affordable housing projects:
1. Oak Grove North and Oak Grove South - a 151-unit senior housing development comprised of two buildings. The project was converted to a tax credit partnership with 149 project-based vouchers through a HUD approved disposition.
2. Harrison Towers was also approved for disposition and during FY 2021 continued predevelopment activities. Changes to the State of California’s tax-exempt bond allocation procedures in late 2020 have resulted in delays in securing the bonds and 4% Low Income Housing Tax Credits necessary to finance the critical repairs and seismic upgrades to the building.  The revised projected closing date is 4th quarter 2022.</t>
  </si>
  <si>
    <t>4.3.7 Proactive Rental Inspection Policy</t>
  </si>
  <si>
    <t xml:space="preserve">In 2021, the program development process is almost complete for implementation to inspect 20% of all rental units. </t>
  </si>
  <si>
    <t>4.3.8 Mitigate Loss of Units Demolished by Public or Private Actions</t>
  </si>
  <si>
    <t>Program implementation beginning 2015</t>
  </si>
  <si>
    <t>Planning Code Section 17.102.230, which requires a Conditional Use Permit and the provision of replacement units if Residential Hotel Units are converted or demolished, was not changed in 2021.
In 2021, the Planning &amp; Building Department began the process of updating the City’s existing Density Bonus Ordinance in compliance with State law (California Government Code Sections 65915 through 65918). This includes a provision clarifying implementation of required replacement units in density bonus projects when existing rent-controlled or affordable units will be demolished.
In addition, in 2021, the Planning Department updated its basic application form to include questions for all applicants (regardless of the type of project they are applying for) about whether there are existing tenants and/or affordable units on site, and whether any tenants will be displaced due to the project.
See also Action 5.4.1.</t>
  </si>
  <si>
    <t>4.3.9 Seismic Safety Retrofit Policy</t>
  </si>
  <si>
    <t>Two applications for FEMA Hazard Mitigation Grant Program (HMGP) funding were applied for in 2016 and $4.5MM for each was awarded in 2018, providing 9MM total in administrative and project cost reimbursement for two seismic retrofit programs: Earthquake-Safe Homes Program (ESHP: 1-4 unit owner occupied homes) and Safer Housing for Oakland Program (SHOP: 5+ unit soft story apartment buildings). The programs provide up to 75% reimbursement to owners after retrofit completion. Both programs close in March 2022. A new application for additional HMGP funds for SHOP is being submitted in Spring of 2022, to re-fund the program for an additional 3 years.</t>
  </si>
  <si>
    <t>Policy 4.4:  Anti-Displacement Of City Of Oakland Residents</t>
  </si>
  <si>
    <t>4.4.1 Consider Developing a Standard City Tenant Relocation Policy and Fund City Program Operations</t>
  </si>
  <si>
    <t>FY 2014-15</t>
  </si>
  <si>
    <t>The City continued to enforce the Uniform Residential Tenant Relocation Ordinance adopted in 2018. The City continued to fund a program providing advisory and financial assistance to tenants displaced as a result of a code compliance action, including paying relocation benefits in the case that a property owner does not meet their obligations, subject to availability of funds. City staff also operate a program to assist low-income and low-asset small property owners who are required to pay relocation benefits resulting from an owner or relative move-in but would face a financial hardship to do so.</t>
  </si>
  <si>
    <t>Policy 5.1:  Preservation of At-Risk Housing</t>
  </si>
  <si>
    <t>5.1.1 Monitoring and Preservation</t>
  </si>
  <si>
    <t>Annual, 2015-23
City will identify projects at highest-risk each year (that could convert within the next 24 months)</t>
  </si>
  <si>
    <t xml:space="preserve">The City is not aware of any restricted affordable units that converted to market-rate, and did not receive advance notice of an intent to terminate use restrictions on assisted housing. Staff have not had capacity to research or monitor the conversion of such units. </t>
  </si>
  <si>
    <t>5.1.2 Contact With Owners of At-Risk Buildings</t>
  </si>
  <si>
    <t>See Action 5.1.1; In 2021, staff did not have capacity to research or monitor the conversion of such units. From 2020: Five properties were listed as "At-Risk" or questionable in table 3-54 of the 2015-2023 housing element:
Lottie Johnson Apts (970 14th St)
San Pablo Suites (2551 San Pablo Ave)
Santana Apts (2220 10th Ave)
Taylor Methodist (1080 14th St)
The Claridge Hotel (634 15th St)
Of these properties, San Pablo Suites was destroyed in 2017 due to fire. The Claridge Hotel is classified as a residential hotel and is thus now subject to the City of Oakland's Ordinance No. 13509 regulating the demolition, conversion, and rehabilitation of residential hotels.
Santana Apartments is owned by Mercy Housing, a nonprofit affordable housing developer committed to preserving affordable housing. Although CTCAC affordability requirements will expire before 2023, the property also has a Ground Lease with affordability restrictions through 2067.
Lottie Johnson Apartments and Taylor Methodist are both funded by HUD. A HUD representative confirmed via email on 3/19/2020 that neither property should be considered at risk.</t>
  </si>
  <si>
    <t>5.1.3 Financial Assistance for Preservation Projects</t>
  </si>
  <si>
    <t>The City of Oakland has continued to commit funds to projects that apply for its NOFA for the Acquisition, Rehabilitation, and Preservation of Multifamily Affordable Housing.</t>
  </si>
  <si>
    <t>5.1.4 Project Based Section 8 Assistance</t>
  </si>
  <si>
    <t>During 2021, OHA leased and/or contracted 213 new PBV units. The leased and contracted units consisted of new construction as well as previously conditionally awarded units, which included completing the environmental clearances, Housing Quality Standards (HQS) inspections and in-place tenant eligibility determination for sites previously awarded through two Requests for Qualifications (RFQ) issued in FY 2017.
Furthermore, 95th and International (27 units), second phase of Acts Cyrene Apartments, which was not planned for FY 2021, entered into an Agreement to enter into a Housing Assistance Payment contract during the FY.
In FY 2021, OHA had 4,462 PBV assisted units under contract as of the beginning of the FY and placed under contract an additional 213 PBVs during the FY, bringing the total under contract to 4,675.  OHA’s overall allocation of PBVs, which includes conditional awards, the pending disposition of Harrison Senior and units to be converted using RAD is 5,285 (14 are PBV VASH for Lake Park), which is approximately 40 percent of the voucher portfolio. </t>
  </si>
  <si>
    <t>5.1.5 Local Non-traditional Housing</t>
  </si>
  <si>
    <t>OHA administered existing programs and continued implementation of new local programs during the FY.  Existing programs such as the Sponsor Based Housing Assistance Program (SBHAP) offered housing assistance to 1) chronically homeless individuals from encampments, 2) formerly incarcerated individuals recently released from San Quentin prison, and 3) emancipated foster youth exiting the juvenile justice system.
The Parents and Children Together (PACT) program evolved from a program serving primarily mothers exiting the criminal justice system to a citywide family unification program that includes any parent exiting the Santa Rita County Jail system that is enrolled in a reentry program designed and facilitated by the Alameda County Sherriff’s Office (ACSO). In FY 2021, OHA served an average of 13 families through PACT.
The Building Bridges (BB) initiative provides housing assistance to underserved populations, continued operations in FY 2021, but experienced some challenges with staff turnover and decreased utilization. Additionally, Oakland’s plan to renovate a large site remained on hold due to COVID-19 delays and shifting priorities.  This program seeks to extend and leverage existing support through systems alignment to increase the chance of sustained success and long-term positive outcomes for these families.  The BB SRO program has a capacity, when all sites are renovated and ready, to serve 289 families through a service-enriched SRO model. The shared housing and transitional housing units are reserved to house veterans, homeless and foster youth.
The BB CalWORKs program is designed to provide local housing assistance for one to two years for Alameda County Social Services Agency (ACSSA) clients who are actively engaged in a plan to achieve self-sufficiency.  Specifically, the program serves employable, formerly homeless CalWORKs clients with the goal of stabilizing the housing and improving outcomes for families and children.  During FY 2021, OHA housed families referred from ACSSA, averaging 24 families assisted per month, a 12% increase over FY 2020.
BB THP+ is a short-term program designed to extend the runway of assistance and help create a pathway to economic stability for people exiting the foster care system.  OHA utilized the County of Alameda’s 2017 RFP as the competitive selection process to award housing assistance funding to First Place for Youth (FPY).  The award of funding resulted in an executed contract between OHA and FPY to provide rental housing assistance for low-income THP+ participants for up to five years.  The service provider assists program participants through direct referral.  The program capacity can serve up to 50 families per month and in FY 2021 OHA served 25 families per month, a 12% increase over FY 2020.
BB-Key To Home (BB-KTH) is a new program where OHA partnered with the Oakland Affordable Housing Preservation Initiative (OAHPI), Alameda County Health Care Services (HCSA) and Abode Services to provide property-based housing assistance to up to 23 families through a new local housing assistance pilot program.   The program provided a coordinated exit for families with children out of Project Roomkey interim housing in to more long term supportive housing managed by a third-party homeless service provider and property manager contracted by OAHPI. The program served an average of 5 families per month during FY 2021.</t>
  </si>
  <si>
    <t>Policy 5.2:  Support for Assisted Projects with Capital Needs</t>
  </si>
  <si>
    <t>5.2.1 Advocacy for State and Federal Financing</t>
  </si>
  <si>
    <t>Significant changes to how competitive State funding is scored and prioritized has resulted in challenges for City projects and are at odds with City priorities. Specifically, the 4% tax credit and tax exempt bond program, which is the lead funding vehicle for large affordable housing developments administered by the California Debt Limit Allocation Committee (CDLAC) and Tax Credit Allocation Committee (TCAC) shifted from being essentially over-the-counter to a competitive resource in recent years. The agencies have undergone significant scoring revisions that disadvantage Oakland, such as the emphasis on high opportunity neighborhoods (under which Oakland's census tracts are considered vastly low opportunity), or the penalization of high cost cities under the tie-breaker scoring. The City has remained actively engaged in each scoring iteration, in coordination with other high cost cities and affordable housing developers. Whenever possible, the City advocates for increased funding at the State and Federal level for affordable housing.
The City regularly consults with affordable housing developers to ensure that the timing and dollar amount of City funding is aligned with County, State, and Federal funding program requirements. This helps ensure that City funds are leveraged maximally against other funding sources.
The City of Oakland acts as the Local Reviewing Agency for any affordable housing applying for Low Income Housing Tax Credits in Oakland.
The City of Oakland also acts as a co-applicant with developers seeking funds through California's Affordable Housing and Sustainable Communities (AHSC) program, Infill Infrastructure Grant (IIG) program, and Transformative Climate Communities (TCC) program. These programs are generally oriented towards new construction.</t>
  </si>
  <si>
    <t>5.2.2 Funding for Capital Needs--Preservation and Rehabilitation Programs for Rental Housing (not owner- occupied, buildings)</t>
  </si>
  <si>
    <t>Oakland Housing &amp; Community Development issued its Strategic Action Plan (SAP) to outline its immediate strategies for investment for 2021-2023. In acordance with the SAP strategies, HCD has deployed its production funding through several NOFA rounds to support the generation of the New Construction pipeline, the acquisition and conversion of existing buildings through the Acquisition and Conversion to Affordable Housing program, and the preservation and extending affordability through a Preservation and Rehabilitation program. HCD also aggressively pursued competitive Homekey funding from the State to immediately acquire and create the homeless housing units that are so desperately needed across the City and region. Across all programs, funds are deployed in a competitive manner with an emphasis on prioritizing projects that reach deeper affordability and, in more recent NOFAs, reflect racial equity goals for the department and City.</t>
  </si>
  <si>
    <t>Policy 5.3:  Rent Adjustment Program</t>
  </si>
  <si>
    <t>5.3.1 Rent Adjustment Ordinance</t>
  </si>
  <si>
    <t>From 2015-2021, the Rent Adjustment Program continued to implement the policies limiting rent increases on units covered by the Rent Adjustment Ordinance.</t>
  </si>
  <si>
    <t>5.3.2 Just Cause for Eviction Ordinance</t>
  </si>
  <si>
    <t>The Rent Adjustment Program continued to enforce the Just Cause for Eviction Ordinance.</t>
  </si>
  <si>
    <t>5.3.3 Ellis Act Protections Ordinance</t>
  </si>
  <si>
    <t>In 2020, amendments to the Tenant Protection Ordinance, Rent Adjustment Program Ordinance, and Just Cause for Eviction Ordinance were adopted which strengthened protections for vulnerable tenants.  Development of regulations to implement these amendments were approved by the CIty Council in 2021.</t>
  </si>
  <si>
    <t>Policy 5.4:  Preservation of Single Room Occupancy Hotels</t>
  </si>
  <si>
    <t>5.4.1 Residential Hotel Conversion/Demolition Protections</t>
  </si>
  <si>
    <t>In 2021, the City of Oakland continued implementation of Planning Code Chapter 17.153 - regulations adopted in 2018 that protect Residential Hotels as an important housing typology. The regulations require a Conditional Use Permit and replacement units for any demolition or conversion of a Residential Hotel Unit.  The Bureau of Planning continues to work with Residential Hotel property owners to create a Residential Hotel registry, so the City can monitor any proposed changes to these buildings to ensure they align with regulations.</t>
  </si>
  <si>
    <t>Policy 5.5:  Limitations on Conversion of Residential Property to
Non-Residential Use</t>
  </si>
  <si>
    <t>5.5.1 Residential Property Conversion Ordinance</t>
  </si>
  <si>
    <t>In 2018, the City of Oakland strengthened regulations in Planning Code Section 17.102.230 restricting conversion of residential uses to non-residential uses. There were no changes in 2021.</t>
  </si>
  <si>
    <t>Policy 5.6:  Limitations on Conversion of Rental Property to Condominiums</t>
  </si>
  <si>
    <t>5.6.1 Condominium Conversion Ordinance</t>
  </si>
  <si>
    <t>In February 2020 the Condo Conversion regulations were updated to make it harder to convert rental units to condominiums without replacement units being built.</t>
  </si>
  <si>
    <t>Policy 5.7:  Preserve and Improve Existing Oakland Housing Authority-Owned Housing</t>
  </si>
  <si>
    <t>5.7.1 Rehabilitation of Public Housing Units</t>
  </si>
  <si>
    <t xml:space="preserve">The programs noted below do not require MTW funding, but are traditional HUD methods for rehabilitating public housing.  OHA uses MTW funding flexibility to rehabilitate approximately 50-75 units annually in its PBV portfolio.
The public housing portfolio maintained over 98% occupancy rate overall and staff aggressively pursued applicants on the waitlists to fill any open vacancies.  In FY 2021, OHA continued the substantial rehabilitation of Oak Grove North and Oak Grove South - a 151-unit senior housing development comprised of two buildings. There are 76 units in Oak Grove North including a manager’s unit and 75 units in Oak Grove South including a manager’s unit.  The project was converted to a tax credit partnership with 149 project-based vouchers through a HUD approved disposition.  The units in Oak Grove North and South had a status of “Demo/Dispo” during the disposition and renovation/rehabilitation process.  At the end of FY 2021, interior rehabilitation at Oak Grove North had been completed and residents had moved back in while exterior work was continuing.  At Oak Grove South, interior rehabilitation was in progress and residents were still relocated away from the building.
Harrison Towers was also approved for disposition and during FY 2021 continued predevelopment activities. Changes to the State of California’s tax-exempt bond allocation procedures in late 2020 have resulted in delays in securing the bonds and 4% Low Income Housing Tax Credits necessary to finance the critical repairs and seismic upgrades to the building.  The revised projected closing date is 4th quarter 2022.
OHA plans on converting some mixed-finance properties with public housing units to Rental Assistance Demonstration (RAD) Project Based vouchers.  The RAD program was signed into law in 2011 and further amended in 2014, and is administered under guidance from PIH Notice 2019-23 and all further revisions.  OHA intends to use the RAD program to provide a more stable financing platform than public housing in order to facilitate any future re-financings of the included redeveloped mixed income properties and also to streamline property management and asset management processes for these projects. During FY 2021, OHA held an initial RAD tenant meeting for Lion Creek Crossing Phases 1-4, which include a total of 157 public housing units that may be converted to project-based vouchers.   </t>
  </si>
  <si>
    <t>Policy 6.1:  Fair Housing Actions</t>
  </si>
  <si>
    <t>6.1.1 Funding for Fair Housing Organizations</t>
  </si>
  <si>
    <t>From 2015 - 2021, the City provided funding supporting the East Bay Community Law Center and its Fair Housing partner agencies:  Centro Legal, Causa Justa:Just Cause, and ECHO Fair Housing to provide fair housing related legal services, fair housing counseling, tenant-landlord mediation, outreach, education, info &amp; referral, intake, assessment, fair housing investigations of discrimination, fair housing testing, and fair housing audits benefitting low- and moderate-income households.
In FY 2020/21 and 2021/22 a pilot program under the Oakland Fair Chance Ordinance was implemented that prohibits rental housing providers in Oakland from advertising that applicants with criminal history will not be considered, inquiring about criminal history in rental applications, or relying on criminal history in making rental determinations. Affordable housing providers such as public housing or HUD-assisted housing providers may screen only when required to under federal or State law.</t>
  </si>
  <si>
    <t>6.1.2 Housing Search Assistance for People with Disabilities</t>
  </si>
  <si>
    <t>The City no longer contracts for housing search assistance and counseling, since 2013. The former Housing Resource Center staff, now a part of the Department of Housing and Community Development's Community Development &amp; Engagement  section provided information and referral and kept updated resources for drop in clients in need of housing search services. Due to limited staff and resource to support this work and due to the COVID-19 state of emergency, focus of services offered has shifted to keeping residents housed through the provision of relocation financial assistance to eligible residents per Oakland Municipal Code Section 15.60; anti-displacement services; and Emergency Rental Assistance services.</t>
  </si>
  <si>
    <t>6.1.3 Affirmative Fair Marketing</t>
  </si>
  <si>
    <t>Most recent Affirmative Fair Marketing Procedures &amp; Guidelines are posted on the City’s website for owners and managing agents of housing assisted by the City, ensuring there is no discrimination against potential tenants or purchasers on basis of race, color, religion, sex, physical or mental disability, familial status (presence of child under age of 18 and pregnant women), national origin, ancestry, age, marital status, sexual orientation, gender identity or expression, having Acquired Immune Deficiency Syndrome (AIDS) or AIDS related conditions (ARC), source of income, any arbitrary basis, or any other status protected by federal, state or local law.</t>
  </si>
  <si>
    <t>6.1.4 Housing Assistance Center</t>
  </si>
  <si>
    <t xml:space="preserve">The Housing Assistance Center (HAC), launched in 2014 as a one stop housing services center serving residents with housing needs, allowing vulnerable residents to go to one place to address housing needs and questions.  Since then, HAC transitioned to the Housing Resource Center, providing less counseling and housing search, providing  more information and referral in addition to code compliance related relocation and anti-displacement services.   Since 2020,  HRC, now part of the Department of Housing and Community Development's Community Development &amp; Engagement section, also administers the Emergency Rental Assistance Program (ERAP) funded by U.S. Treasury and State Rental Assistance Programs for the City’s Keep Oakland Housed (KOH) programs. </t>
  </si>
  <si>
    <t>Policy 6.2:  Reasonable Accommodations</t>
  </si>
  <si>
    <t>6.2.1 Incorporate Reasonable Accommodations into City Programs and Policies</t>
  </si>
  <si>
    <t>The City's reasonable accommodations procedure was adopted in 2014, and the City has continued to implement its policy that no qualified individual with a disability shall, on the basis of disability, be excluded from participation in or be denied the benefits of the services, programs, or activities of the City, or be subjected to discrimination directly or through contractual, licensing, or other arrangements, by the City and that the City shall adhere to U.S. Department of Justice regulations implementing Title II of the ADA.</t>
  </si>
  <si>
    <t>6.2.2 Publicize and Implement Reasonable Accommodations Policy and Procedures</t>
  </si>
  <si>
    <t>The ADA Programs Division serves as the Citywide ADA Title II Coordinator and oversees the implementation of reasonable policy modifications in all City programs, including housing programs.  The Division publishes information about City disability access policies on its website: 
https://www.oaklandca.gov/topics/americans-with-disabilities-act-ada-services
The Division provides technical assistance as needed for the nondiscriminatory administration of the City's housing programs, investigates complaints, and assists in resolution. The Division completed an update to the City's Programmatic ADA Self- Evaluation which included an analysis of housing-related programs and is actively supporting the newly appointed Departmental Access Coordinators in the Housing and Community Development Department in fulfilling the Department's obligations for compliance with disability civil rights laws, including the attendance of the Departmental Access Coordinators at quarterly meetings/trainings on specific aspects of the ADA and related laws, and ongoing technical assistance. The Division is also assisting with the development of the online Rental Assistance Program applications for purposes of ensuring full WCAG 2.0 AA compliance.</t>
  </si>
  <si>
    <t>Policy 6.3:  Promote Regional Efforts to Expand Housing Choice</t>
  </si>
  <si>
    <t>6.3.1 Regional Housing Needs Allocation</t>
  </si>
  <si>
    <t>In 2021, City Staff continued to participate in the Plan Bay Area 2050 development process.</t>
  </si>
  <si>
    <t>Policy 6.4:  Fair Lending</t>
  </si>
  <si>
    <t>6.4.1 Community Credit Needs Assessment</t>
  </si>
  <si>
    <t>In 2021, no Community Credit Needs Assessments were scheduled. In 2015-2021 assessments were performed in response to Treasury’s 2017 RFP for Fiscal Service providers. In 2018 the Linked Banking Ordinance requirements were waived when Treasury selected the new Fiscal Services vendor. In 2017 after a series of meetings, Council amended the Linked Banking Ordinance to expand the survey questions and to require improvement plans for banks surveyed that fell short in various criteria. In past years, HCD budgeted approximately $20,000 for a periodic Nexxus study to determine the community's credit needs. In addition, at the initiation of Treasury's periodic RFP for fiscal services, HCD staff releases a survey to local brick and mortar banks to request lending practices data, and staff collates this data for Treasury’s review as part of the Linked Banking Program. Over the years, the appropriateness of the program has declined since today's local brick and mortar banks supply only a fraction of the mortgage credit in comparison to the prior decades. The internet and the proliferation of non-bank mortgage lending options have expanded consumer options to seek credit.
See also Action 6.4.2.</t>
  </si>
  <si>
    <t>6.4.2 Community Reinvestment Activities linked to Banking</t>
  </si>
  <si>
    <t>In 2021, no Community Reinvestment Activities Linked to Banking were used to limit bank eligibility to participate in City-assisted first time homebuyer lending programs. In the period 2015-2021, assessments were performed in response to Treasury’s 2017 RFP for Fiscal Service providers. In 2018, the list of lenders eligible to participate in City-assisted lending programs was updated, and no lenders were excluded due to Linked Banking Ordinance requirements. The City-assisted lending programs were not funded in subsequent years.
See also Action 6.4.1.</t>
  </si>
  <si>
    <t>6.4.3 Community Outreach and Predatory Lending Controls</t>
  </si>
  <si>
    <t>The City of Oakland provides resource information on predatory lending on its website at https://www.oaklandca.gov/resources/predatory-lending.
Community outreach around predatory lending practices is not contracted by the City. However, agencies such as HERA, Consumer Credit Counseling and other agencies provide outreach and services around predatory lending. In future Housing Element cycles, this measure should be combined with Policy number 2.2.3.</t>
  </si>
  <si>
    <t>Policy 6.5:  Accountability</t>
  </si>
  <si>
    <t>6.5.1 Housing Element Annual Progress Report</t>
  </si>
  <si>
    <t>On an annual basis by April 1</t>
  </si>
  <si>
    <t>The 2021 Housing Element Annual Progress Report (APR) is due to the Department of Housing and Community Development (HCD) and the Governor’s Office of Planning and Research (OPR) by April 1st, 2021. The City has continued to submit APRs during the period, and APRs from previous years can be found on the City's website, here: https://www.oaklandca.gov/documents/housing-element-annual-progress-reports</t>
  </si>
  <si>
    <t>Policy 7.1:  Sustainable Residential Development Programs</t>
  </si>
  <si>
    <t>7.1.1 Promote Green Building Design for Private Development</t>
  </si>
  <si>
    <t>In 2021, the City continued to staff the Green Building Resource Center, and enforces the Oakland Green Building Ordinance (first adopted in 2010). The website continues to provide information to developers: (www.oaklandgreenbuilding.com). The City encourages participation in the Energy Upgrade California in Alameda County program by providing handouts at the Green Building Resource Center and on the website.</t>
  </si>
  <si>
    <t>7.1.2 Green Building Standards</t>
  </si>
  <si>
    <t>Green building standards are required (in 2021) for projects which meet the thresholds in the Green Building ordinance, in both the small project design review process, and for the regular design review applications (known as "planning entitlements").  All new buildings must now have some level of readiness for plug-in electric vehicle (PEV) charging, exceeding CalGreen standards.</t>
  </si>
  <si>
    <t>7.1.3 Require Green Building Design requirements for City-funded Development</t>
  </si>
  <si>
    <t>The City adopted its Green Building ordinance in October 2010, and has continued to regularly apply it to multi- family affordable housing development. In the City's NOFA, new development and rehabilitation projects must meet a minimum score in each Green Point Checklist category. Projects scoring higher in the Green Point Checklist evaluation, or which achieve LEED Gold level or higher are given preference in the NOFA scoring process</t>
  </si>
  <si>
    <t>Policy 7.2:  Minimize Energy and Water Consumption</t>
  </si>
  <si>
    <t>7.2.1 Energy-Efficiency and Weatherization Programs</t>
  </si>
  <si>
    <t xml:space="preserve">The City helped launch and is a participant in the Bay Area Regional Energy Network (BayREN), also funded by PG&amp;E utility ratepayers, to enhance delivery of their programs within Oakland.  This includes the Home Upgrade and Advanced Home Upgrade programs (part of Energy Upgrade California), and Bay Area Multifamily Building Enhancements Program (BAMBE).  These programs serve more than 1,000 units per year in reducing energy and water consumption of homes in Oakland.  The City works directly with the California Youth Energy Services (CYES) program, subsidized by PG&amp;E, which provides vocational building energy training to Oakland youth and serves at least 200 Oakland homes annually, including renters and focusing primarily on lower-income residents, with energy efficiency and conservation measures each Summer. More than 20 Property Assessed Clean Energy (PACE) financing programs are currently operating in the City, providing financing on the property tax bill for residences and businesses to conduct energy and water efficiency projects, install renewable energy systems, and install electric vehicle charging equipment.  The City is also working with EBCE and BayREN to install clean electric technologies in homes and businesses to replace natural gas systems, utilizing a combination of State and regional funding sources to lower the costs of installing heat pump water heaters, heat pump space heating and cooling systems, and induction cooktops.  The City has initiated a lending program for induction cooktops to expand awareness of and access to such new technologies.  Finally, the City is using its Measure KK infrastructure bond funding, along with federal CARES Act funding, to install a wide array of efficient energy systems in municipal buildings.  </t>
  </si>
  <si>
    <t>7.2.2 Alternative Energy Production</t>
  </si>
  <si>
    <t xml:space="preserve">The City of Oakland has continued to issue permits for a high number of residential solar PV systems, passing more than 8,200 installations and more than 49 MW of installed solar capacity as of September 2021. The most significant source of renewable energy production serving Oakland comes as a result of the City's participation in East Bay Community Energy, a community choice aggregator serving most of Alameda County.  EBCE became the default electricity provider for all residences in Oakland in 2018, providing a minimum of 85% carbon free electricity.  This electicity is generated from hydroelectric dams, solar PV, concentrated solar power, wind turbines, and geothermal energy sources.  In addition, EBCE is serving 100 percent carbon free electricity to all accounts who elect to receive it in Oakland, including all municipal accounts of the City of Oakland.  Oakland will receive a portion of power from the Scott Haggerty Wind Center project, a 57 MW renewable energy facility opened in Livermore in 2021.  The generation of renewable energy from the EBCE program far exceeds local solar PV production, and will serve as the primary means of ensuring high levels of alternative energy production for the forseeable future. </t>
  </si>
  <si>
    <t>7.2.3 Facilitate a Community Solar Program</t>
  </si>
  <si>
    <t>Multiple community solar options now exist for Oakland ratepayers, including options with East Bay Community Energy and independently through developments in the private energy marketplace.</t>
  </si>
  <si>
    <t>7.2.4 Technical Assistance</t>
  </si>
  <si>
    <t>The City continues to collaborate with East Bay Energy Watch (EBEW) and the Bay Area Regional Energy Network (BayREN), working directly with program implementers and PG&amp;E to enhance local program delivery, and participating on the EBEW Strategic Advisory Committee.
In July 2020, the City Council adopted the Equitable Climate Action Plan, a ten-year strategic and policy plan to reduce energy consumption and expedite the transition away from fossil fuel use.  This Plan contains policies to expand and deeped energy efficiency, renewable energy, decarbonization, and electric vehicle programs and reduce energy cost burden for all members of the community.  In December 2020, the City Council passed a requirement for newly constructed buildings to be all-electric design, eliminating natural gas connections in such buildings.  These efforts, in addition to ongoing energy programs, serve to reduce energy use among Oaklanders and facilitate the transition to cleaner energy sources.</t>
  </si>
  <si>
    <t>7.2.5 Promote Water Conservation and Efficiency</t>
  </si>
  <si>
    <t xml:space="preserve">Efforts to educate residents and commercial tenants about the advantages of energy efficiency and water conservation through EBMUD and Stopwaste continued through the period, as well as education via EBEW and the BayREN programs. </t>
  </si>
  <si>
    <t>Policy 7.3:  Encourage Development that reduces Carbon Emissions</t>
  </si>
  <si>
    <t>7.3.1 Mixed Use Development Incentives</t>
  </si>
  <si>
    <t>With the  update of the commercial and residential zoning districts in the City, and with the success of new private development applications in adopted Specific Plan areas (Broadway Valdez, Lake Merritt BART, West Oakland), the City continues to encourage development of mixed-use buildings in commercial areas.  Specific Plans, with their certified EIRs, are considered an incentive for the construction of new housing. The current Specific planning process for the Downtown Oakland Specific Plan, continued work on the Final EIR, Final Plan, Zoning, and meetings on a Zoning Incentive Program as part of the implementation. The Draft Plan and DEIR documents can be found here: https://www.oaklandca.gov/documents/draft-dosp-eir</t>
  </si>
  <si>
    <t>7.3.2 Transit-Oriented Development</t>
  </si>
  <si>
    <t>2014-2018</t>
  </si>
  <si>
    <t>Construction is now complete in the S-15 (transit oriented development (TOD) zone: Phase 5 of "MacArthur Station" at the BART parking lot, including a 260-foot tall building with 402 market rate and affordable residential units.  Panoramic Interests is seeking building permits related to the approved 500 Kirkham project located two blocks southeast of the West Oakland BART Station (and in the S-15 zone).  (In 2016, "Mural" by BRIDGE housing was completed at MacArthur BART, with 90 affordable units). The City previously adopted revisions to the transportation analysis using Vehicle Miles Traveled, instead of Level of Service, as directed by AB 743 (see Action 1.1.3).  BART and its developer are seeking entitlement of transit-oriented development (including both market-rate and affordable housing) surrounding the Lake Merritt BART Station.</t>
  </si>
  <si>
    <t>7.3.3 Implement SB 375 provisions, direct new housing to be built in Priority Development Areas</t>
  </si>
  <si>
    <t>Priority Development Area (PDA) site Inventories were updated in 2019. The Association of Bay Area Governments (ABAG) and Metropolitan Transportation Commission (MTC) allowed for modifications of existing PDAs to occur at the administrative level.  Planning staff recommended changes to existing PDAs and submitted the proposal to ABAG and MTC on September 16th, 2019. The updated PDAs were adopted by the MTC and ABAG executive bodies on July 16, 2020. These updated designations are comprised of relatively minor modifications to existing PDAs that went through extensive community processes in previous years. See "2019 Proposed PDA map" for a map of existing PDAs following this year’s update and "2019 Proposed PDA Map Showing Changes to Existing PDAs" for a map outlining the changes. Both maps can be found online: https://www.oaklandca.gov/documents/priority-development-areas-pdas-1
These updated PDAs can also be found on MTC's website:  https://www.oaklandca.gov/documents/priority-development-areas-pdas-1</t>
  </si>
  <si>
    <t>7.3.4 Integrate Land Use and Transportation Planning in Major Residential Projects</t>
  </si>
  <si>
    <t>The City effectively implements this action through the application of the Equitable Climate Action Plan (ECAP) checklist and requirement for compliance with transportation demand management (TDM) measures.  This applies to all major project case files.</t>
  </si>
  <si>
    <t>7.3.5 Encourage New Housing at a Range of Prices</t>
  </si>
  <si>
    <t>In 2021, the City of Oakland, in concert with various agencies and organizations, has continued to promote the construction and preservation of housing at a range of price levels near transit hubs and corridors: 
1. Predevelopment activities continued at Lakehouse Commons, a 91-unit affordable development within the Lake Merritt Station Area. 
2. Rehabilitation continued and was nearly completed at Frank G Mar Apartments, an existing 119-unit affordable housing development located within the Lake Merritt Station Area Plan.
3. Construction began at Fruitvale Transit Village Phase II-B, a 181-unit affordable development adjacent to the Fruitvale BART station. Construction is expected to be complete in 2023.</t>
  </si>
  <si>
    <t>Policy 7.4:  Minimize Environmental Impacts from New Housing</t>
  </si>
  <si>
    <t>7.4.1 Compact Building Design</t>
  </si>
  <si>
    <t>In 2021, this design standard continues to be recommended in the City's design guidelines for multi-family buildings on commercial corridors.  See website: https://www.oaklandca.gov/documents/design-guidelines-for-commercial-and-corridor-areas</t>
  </si>
  <si>
    <t>7.4.2 Waste Reduction</t>
  </si>
  <si>
    <t>In 2021, the City continues to meet with applicants to advise on the space allocated in buildings and on grounds. Section 9 of the City's Basic Application for Development Review requires applicants to provide sufficient space for the storage and collection of recyclable materials to comply with Ordinance No. 11807 – Recycling Space Allocation Requirements. Planning staff continues to review the recycling ordinance requirements at building permit plan check.</t>
  </si>
  <si>
    <t>7.4.3 Foster Healthy Indoor Air Quality</t>
  </si>
  <si>
    <t>For 2021, the City continues to apply its Standard Conditions of Approval for planning entitlements, as well as enforced regulations in the Green Building Ordinance, each of which improve indoor air quality, with techniques such as requiring the installation of air filters with prescribed MERV ratings.</t>
  </si>
  <si>
    <t>7.4.4 Recycled, Reclaimed or Renewable content of Building Materials</t>
  </si>
  <si>
    <t>In 2021, the City continued to enforce the Oakland Green Building Ordinance, with provisions for the use of building materials with recycled content in the construction of new multi-family housing, through the application of the Green Point Rated and the LEED for Homes checklists.</t>
  </si>
  <si>
    <t>7.4.5 Re-Use and Rehabilitation of  Historic Materials</t>
  </si>
  <si>
    <t>The City continues to encourage the reuse and rehabilitation of the City’s historic building stock, using Policy D6.2 of the Land Use and Transportation Element and the entire Historic Preservation Element of the Oakland General Plan as guides, to maintain and enhance neighborhood character and to preserve the energy and design integrity embodied in the buildings’ original construction.</t>
  </si>
  <si>
    <t>7.4.6 Encourage Food Production</t>
  </si>
  <si>
    <t>No new action for 2021. In 2014, the City of Oakland adopted new urban agriculture regulations as a way for Oakland residents to provide more healthy food to their families and communities. In addition, allowing more urban farming has beautified vacant lots and fostered a sense of community in local neighborhoods, especially in respect to Community Gardens. The Council adoption of amendments to the City’s Agricultural Regulations advanced Oakland’s sustainable food system goals.</t>
  </si>
  <si>
    <t>Policy 7.5: Climate Adaptation and Neighborhood Resiliency</t>
  </si>
  <si>
    <t>7.5.1 Climate Change and the Planning process</t>
  </si>
  <si>
    <t xml:space="preserve">In 2021, the City adopted a new 2011-2026 Local Hazard Mitigation Plan, which identifies priority actions to address the effects of natural hazards, including climate change.  Also, in 2016, the City released the "Resilient Oakland Playbook" which includes a goal to "reduce current and future climate and seismic risks."  Further, the Bureau of Planning was co-Chair, with the Oakland Sustainability office, on a multi-agency Sea Level Rise working group; the final report was issued in Fall, 2017.  See: http://www2.oaklandnet.com/oakca1/groups/pwa/documents/report/oak068799.pdf.
Beyond these efforts, the City revised its scoring criteria for its Capital Improvements Program (CIP) to score sustainability and resiliency in all capital projects in 2019.  The City requires all staff reports to evaluate sustainability opportunities as part of project review and presentation to City Council. Additional climate adaptation and resilience programs and policies were adopted as part of the City Council's adoption of the Equitable Climate Action Plan in July 2020, including the establishment of Resilience Hubs and Spaces, improved analysis of climate adaptation, and improved communication and coordination tools for neighborhood resilience. </t>
  </si>
  <si>
    <t>7.5.2 Climate Adaptation Strategies</t>
  </si>
  <si>
    <t>No update for 2021. In July 2020, Oakland City Council unanimously voted to adopt the 2030 Equitable Climate Action Plan (ECAP). The 2030 ECAP establishes actions that the City and its partners will take to equitably reduce Oakland’s climate emissions and adapt to a changing climate. The ECAP was developed pursuant to City Council’s adopted 2030 greenhouse gas emission reduction target of 56% relative to 2005 levels, as well as Oaklands 2018 Climate Emergency and Just Transition Resolution. Oakland’s City Council also adopted a 2045 Carbon Neutrality Goal, calling for a dramatic reduction in Oakland's greenhouse gas emissions and “deep decarbonization” of the building and transportation sectors by 2045. The new 2030 ECAP is rooted in equity and a deep community engagement process: it identifies ambitious actions we can take to combat climate change while also ensuring that frontline communities – those that have been harmed by environmental injustice and who are likely to be hurt first and worst by the impacts of climate change – will benefit first and foremost from climate action. We’re focusing our attention especially on actions that will result in cleaner air, improved economic security, good green jobs, and more resilient communities, while also minimizing our contribution to climate change. To find updates on ECAP implementation, please visit our Sustainability Page, where all ECAP-related topics and resources are listed and updated: https://www.oaklandca.gov/topics/sustainable-oakland-1
Climate adaptation strategies are also included in the City's Resilient Oakland Playbook, and Sea level Rise Road Map.  The City was the focus of a 2018 effort by the All Bay Collective to identify climate adaptation strategies for the neighborhoods adjacent to San Leandro Bay in East Oakland. The City is also working with community groups in the East Oakland Neighborhoods Initiative (EONI) to implement a Transformative Climate Communities grant from the Strategic Growth Council to further identify climate adaptation strategies for East Oakland.</t>
  </si>
  <si>
    <t>General Comments:</t>
  </si>
  <si>
    <t>Reporting Period</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</si>
  <si>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</si>
  <si>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</si>
  <si>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</si>
  <si>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</si>
  <si>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</si>
  <si>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</si>
  <si>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</si>
  <si>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</si>
  <si>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</si>
  <si>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</si>
  <si>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</si>
  <si>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</si>
  <si>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</si>
  <si>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</si>
  <si>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</si>
  <si>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</si>
  <si>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</si>
  <si>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</si>
  <si>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</si>
  <si>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</si>
  <si>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</si>
  <si>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</si>
  <si>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</si>
  <si>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</si>
  <si>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</si>
  <si>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</si>
  <si>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</si>
  <si>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</si>
  <si>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</si>
  <si>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</si>
  <si>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</si>
  <si>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</si>
  <si>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</si>
  <si>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</si>
  <si>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to receive the password that will enable you to populate these fields.</t>
    </r>
  </si>
  <si>
    <r>
      <t>The description should adequately document how each unit complies with subsection (c) of Government Code Section 65583.1</t>
    </r>
    <r>
      <rPr>
        <b/>
        <vertAlign val="superscript"/>
        <sz val="10"/>
        <color theme="1"/>
        <rFont val="Arial"/>
        <family val="2"/>
      </rPr>
      <t>+</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</si>
  <si>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</si>
  <si>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</si>
  <si>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</si>
  <si>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</si>
  <si>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Rehabilitation Activity</t>
  </si>
  <si>
    <t>Empyrean Tower &amp; Peace Gardens</t>
  </si>
  <si>
    <t>F_Table_RA</t>
  </si>
  <si>
    <t>Preservation of Units At-Risk</t>
  </si>
  <si>
    <t>F_Table_Preservation</t>
  </si>
  <si>
    <t>Acquisition of Residential Units</t>
  </si>
  <si>
    <t xml:space="preserve">36th Ave Apartments &amp; Shadetree </t>
  </si>
  <si>
    <t>F_Table_Acquisition</t>
  </si>
  <si>
    <t>Mobilehome Park Preservation</t>
  </si>
  <si>
    <t>Total Units by Income</t>
  </si>
  <si>
    <t>F_Table_Units</t>
  </si>
  <si>
    <t>NOTE: This table must only be filled out if the housing element sites inventory contains a site which is or was owned by the reporting jurisdiction, and has been sold, leased, or otherwise disposed of during the reporting year.</t>
  </si>
  <si>
    <t>Locally Owned Lands Included in the Housing Element Sites Inventory that have been sold, leased, or otherwise disposed of</t>
  </si>
  <si>
    <t>Realistic Capacity Identified in the Housing Element</t>
  </si>
  <si>
    <t>Entity to whom the site transferred</t>
  </si>
  <si>
    <t>Intended Use for Site</t>
  </si>
  <si>
    <t>33-2197-19</t>
  </si>
  <si>
    <t>3541 E 12th St</t>
  </si>
  <si>
    <t>Fruitvale Transit Village Phase II- Casa Suenos</t>
  </si>
  <si>
    <t>Unity Council/ Bridge</t>
  </si>
  <si>
    <t>Affordable Housing</t>
  </si>
  <si>
    <t>44-4967-2</t>
  </si>
  <si>
    <t>9409 International Blvd</t>
  </si>
  <si>
    <t>95th and International- Cherry Hill Apts</t>
  </si>
  <si>
    <t>Acts/ Related</t>
  </si>
  <si>
    <t>44-4967-3</t>
  </si>
  <si>
    <t>9415 International Blvd</t>
  </si>
  <si>
    <t>44-4967-4-2</t>
  </si>
  <si>
    <t>1361 95th Ave</t>
  </si>
  <si>
    <t>44-4967-4-3</t>
  </si>
  <si>
    <t>9423 International Blvd</t>
  </si>
  <si>
    <t>44-4967-5</t>
  </si>
  <si>
    <t>9431 International Blvd</t>
  </si>
  <si>
    <t>44-4967-7-1</t>
  </si>
  <si>
    <t>9437 International Blvd</t>
  </si>
  <si>
    <t>44-4967-9</t>
  </si>
  <si>
    <t>95th Ave</t>
  </si>
  <si>
    <t>H_1_APN</t>
  </si>
  <si>
    <t>H_1_Address</t>
  </si>
  <si>
    <t>H_1_Use</t>
  </si>
  <si>
    <t>H_1_Designated</t>
  </si>
  <si>
    <t>H_1_Size</t>
  </si>
  <si>
    <t>Locally Owned Surplus Sites</t>
  </si>
  <si>
    <t>Parcel Identifier</t>
  </si>
  <si>
    <t>Designation</t>
  </si>
  <si>
    <t>Size</t>
  </si>
  <si>
    <t>Street Address/Intersection</t>
  </si>
  <si>
    <t>Existing Use</t>
  </si>
  <si>
    <t>Number of Units</t>
  </si>
  <si>
    <t>Surplus Designation</t>
  </si>
  <si>
    <t>Parcel Size (in acres)</t>
  </si>
  <si>
    <t>20-153-6</t>
  </si>
  <si>
    <t>1449 Miller Ave</t>
  </si>
  <si>
    <t>Surplus Land</t>
  </si>
  <si>
    <t>community cabins</t>
  </si>
  <si>
    <t>25-720-2-1</t>
  </si>
  <si>
    <t>1443 Derby Ave</t>
  </si>
  <si>
    <t>parking lot</t>
  </si>
  <si>
    <t>25-773-8-2</t>
  </si>
  <si>
    <t>2777 Foothill Blvd</t>
  </si>
  <si>
    <t>community garden</t>
  </si>
  <si>
    <t>25-773-8-3</t>
  </si>
  <si>
    <t>2759 Foothill Blvd</t>
  </si>
  <si>
    <t>2-91-1</t>
  </si>
  <si>
    <t>1310 Oak St</t>
  </si>
  <si>
    <t>Public Facilities</t>
  </si>
  <si>
    <t>Fire Alarm Bldg</t>
  </si>
  <si>
    <t>2-97-40</t>
  </si>
  <si>
    <t>498 11th St</t>
  </si>
  <si>
    <t>Excess</t>
  </si>
  <si>
    <t>LRPMP (T6 site)</t>
  </si>
  <si>
    <t>32-2084-50</t>
  </si>
  <si>
    <t>3614 Foothill Blvd</t>
  </si>
  <si>
    <t>Vacant</t>
  </si>
  <si>
    <t>vacant lot</t>
  </si>
  <si>
    <t>32-2084-51</t>
  </si>
  <si>
    <t>3600 Foothil Blvd</t>
  </si>
  <si>
    <t>32-2115-37-1</t>
  </si>
  <si>
    <t>3566 Foothill Blvd</t>
  </si>
  <si>
    <t>32-2115-38-1</t>
  </si>
  <si>
    <t>3550 Foothill Blvd</t>
  </si>
  <si>
    <t>3-49-1-12</t>
  </si>
  <si>
    <t>Market St</t>
  </si>
  <si>
    <t>LRPMP (sliver)</t>
  </si>
  <si>
    <t>39-3291-20</t>
  </si>
  <si>
    <t>6955 Foothill Blvd</t>
  </si>
  <si>
    <t>Black Cultural Zone</t>
  </si>
  <si>
    <t>40-3317-32</t>
  </si>
  <si>
    <t>7318 International Blvd</t>
  </si>
  <si>
    <t>Commercial</t>
  </si>
  <si>
    <t>40-3317-48-13</t>
  </si>
  <si>
    <t>73rd Ave</t>
  </si>
  <si>
    <t>41-3901-10</t>
  </si>
  <si>
    <t>66th Ave</t>
  </si>
  <si>
    <t>Coliseum City - North (welcome lawn)</t>
  </si>
  <si>
    <t>41-3901-4</t>
  </si>
  <si>
    <t>796 66th Ave</t>
  </si>
  <si>
    <t>Coliseum City - North (parking lot)</t>
  </si>
  <si>
    <t>41-3901-8</t>
  </si>
  <si>
    <t>7000 Coliseum Way</t>
  </si>
  <si>
    <t>Coliseum; NOA issuance complete</t>
  </si>
  <si>
    <t>41-3901-9</t>
  </si>
  <si>
    <t>Oracle Arena; NOA issuance complete</t>
  </si>
  <si>
    <t>41-3902-13-5</t>
  </si>
  <si>
    <t>Edgewater Dr</t>
  </si>
  <si>
    <t>Coliseum City - misc (Bay Trail); surplus designation made in error</t>
  </si>
  <si>
    <t>41-3902-13-6</t>
  </si>
  <si>
    <t>Coliseum City - misc (sliver); surplus designation made in error</t>
  </si>
  <si>
    <t>41-4170-1-2</t>
  </si>
  <si>
    <t>711 71st Ave</t>
  </si>
  <si>
    <t>Coliseum City - misc (safe RV parking)</t>
  </si>
  <si>
    <t>41-4170-5-4</t>
  </si>
  <si>
    <t>7001 Snell St</t>
  </si>
  <si>
    <t>Coliseum City - misc (vacant lot); surplus designation made in error</t>
  </si>
  <si>
    <t>41-4173-1-3</t>
  </si>
  <si>
    <t>Coliseum City - East (vacant lot)</t>
  </si>
  <si>
    <t>41-4173-2-2</t>
  </si>
  <si>
    <t>728 73rd Ave</t>
  </si>
  <si>
    <t>41-4173-3-6</t>
  </si>
  <si>
    <t>710 73rd Ave</t>
  </si>
  <si>
    <t>42-4328-1-16</t>
  </si>
  <si>
    <t>633 Hegenberger Rd</t>
  </si>
  <si>
    <t>Coliseum City - South (homeless interventions)</t>
  </si>
  <si>
    <t>42-4328-1-24</t>
  </si>
  <si>
    <t>8000 S Coliseum Way</t>
  </si>
  <si>
    <t>Coliseum City - South (Malibu Lot)</t>
  </si>
  <si>
    <t>4-35-1-2</t>
  </si>
  <si>
    <t>Magnolia St</t>
  </si>
  <si>
    <t>4-35-2-7</t>
  </si>
  <si>
    <t>14th St</t>
  </si>
  <si>
    <t>4-35-3-2</t>
  </si>
  <si>
    <t>1333 Adeline St</t>
  </si>
  <si>
    <t>43A-4644-26</t>
  </si>
  <si>
    <t>8280 MacArthur Blvd</t>
  </si>
  <si>
    <t>43A-4644-28</t>
  </si>
  <si>
    <t>8296 MacArthur Blvd</t>
  </si>
  <si>
    <t>44-5014-5</t>
  </si>
  <si>
    <t>9418 Edes Ave</t>
  </si>
  <si>
    <t>44-5014-6-3</t>
  </si>
  <si>
    <t>606 Clara St</t>
  </si>
  <si>
    <t>47-5576-7-3</t>
  </si>
  <si>
    <t>10451 MacArthur Blvd</t>
  </si>
  <si>
    <t>48-5617-10-4</t>
  </si>
  <si>
    <t>2660 98th Ave</t>
  </si>
  <si>
    <t>48-5617-9-1</t>
  </si>
  <si>
    <t>2656 98th Ave</t>
  </si>
  <si>
    <t>48-6870-2</t>
  </si>
  <si>
    <t>Barcelona St</t>
  </si>
  <si>
    <t>Oak Knoll</t>
  </si>
  <si>
    <t>48D-7277-32</t>
  </si>
  <si>
    <t>Longcroft Dr</t>
  </si>
  <si>
    <t>48F-7361-11</t>
  </si>
  <si>
    <t>6226 Moraga Ave</t>
  </si>
  <si>
    <t>48F-7361-12</t>
  </si>
  <si>
    <t>historic fire house</t>
  </si>
  <si>
    <t>5-383-2-2</t>
  </si>
  <si>
    <t>Myrtle St</t>
  </si>
  <si>
    <t>5-387-14</t>
  </si>
  <si>
    <t>1606 Chestnut St</t>
  </si>
  <si>
    <t>5-387-15</t>
  </si>
  <si>
    <t>1608 Chestnut St</t>
  </si>
  <si>
    <t>74-1339-16</t>
  </si>
  <si>
    <t>1220 Harbor Bay Pkwy</t>
  </si>
  <si>
    <t>Raiders HQ &amp; Training Facility; NOA issuance complete</t>
  </si>
  <si>
    <t>74-1361-8</t>
  </si>
  <si>
    <t>1150 Harbor Bay Pkwy, Alameda</t>
  </si>
  <si>
    <t>8-620-9-3</t>
  </si>
  <si>
    <t>524 16th St</t>
  </si>
  <si>
    <t>8-642-18</t>
  </si>
  <si>
    <t>1800 San Pablo Ave</t>
  </si>
  <si>
    <t>8-648-16-3</t>
  </si>
  <si>
    <t>2100 Telegraph Ave</t>
  </si>
  <si>
    <t>LRPMP (Telegraph Plaza Garage)</t>
  </si>
  <si>
    <t>8-716-58</t>
  </si>
  <si>
    <t>1911 Telegraph Ave</t>
  </si>
  <si>
    <t>Downtown Oakland Assn</t>
  </si>
  <si>
    <t>Building Permits Issued by Affordability Summary</t>
  </si>
  <si>
    <t>Current Year</t>
  </si>
  <si>
    <t>sum_vLow_Deed</t>
  </si>
  <si>
    <t>sum_vLow_None</t>
  </si>
  <si>
    <t>sum_low_Deed</t>
  </si>
  <si>
    <t>sum_low_None</t>
  </si>
  <si>
    <t>sum_Mod_Deed</t>
  </si>
  <si>
    <t>sum_mod_None</t>
  </si>
  <si>
    <t>sum_Above</t>
  </si>
  <si>
    <t>sum_Total</t>
  </si>
  <si>
    <t>Note: Units serving extremely low-income households are included in the very low-income permitted units totals</t>
  </si>
  <si>
    <t>Units by Structure Type</t>
  </si>
  <si>
    <t>Entitled</t>
  </si>
  <si>
    <t>Permitted</t>
  </si>
  <si>
    <t>Completed</t>
  </si>
  <si>
    <t>MH</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</si>
  <si>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</si>
  <si>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</si>
  <si>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</si>
  <si>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</si>
  <si>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</si>
  <si>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</si>
  <si>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</si>
  <si>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</si>
  <si>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</si>
  <si>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35 Streamlining Provisions</t>
  </si>
  <si>
    <t>Number of Applications for Streamlining</t>
  </si>
  <si>
    <t>sumStream</t>
  </si>
  <si>
    <t>Number of Streamlining Applications Approved</t>
  </si>
  <si>
    <t>sumStreamApproved</t>
  </si>
  <si>
    <t>Total Developments Approved with Streamlining</t>
  </si>
  <si>
    <t>sumDevApproved</t>
  </si>
  <si>
    <t>Total Units Constructed with Streamlining</t>
  </si>
  <si>
    <t>sumStreamUnits</t>
  </si>
  <si>
    <t>sum_Table_Rental</t>
  </si>
  <si>
    <t>sum_Table_Owner</t>
  </si>
  <si>
    <t>sum_Table_Total</t>
  </si>
  <si>
    <t>Units Constructed - SB 35 Streamlining Permits</t>
  </si>
  <si>
    <t xml:space="preserve">Income </t>
  </si>
  <si>
    <t>Rental</t>
  </si>
  <si>
    <t>Ownership</t>
  </si>
  <si>
    <t>sum_Table_Vlow</t>
  </si>
  <si>
    <t>sum_Table_Low</t>
  </si>
  <si>
    <t>sum_Table_Mod</t>
  </si>
  <si>
    <t>sum_Table_Above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</si>
  <si>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</si>
  <si>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</si>
  <si>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</si>
  <si>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</si>
  <si>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</si>
  <si>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</si>
  <si>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</si>
  <si>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</si>
  <si>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</si>
  <si>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</si>
  <si>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General Plan Update of Housing, Safety, and new Environmental Justice Element</t>
  </si>
  <si>
    <t>Other (Please Specify in Notes)</t>
  </si>
  <si>
    <t>The Planning &amp; Building Department issued a Request for Proposals (RFP) in April 2021 to hire a Technical Consultant and in June 2021 to hire a Community Consultant. The Council approved the consulting team and appropriation of funds, including LEAP grant funds on October 8, 2021. Other funding grant sources include SB2 grant funds ($275,000), PDA grant funds ($1,600,000), REAP grant funds ($281,609) and General Plan surcharge funds (local funds; $5,364,113). 
Project kickoff happened on November 29, 2021 and the GPU team is currently working on background research and community engagement. The draft of the Housing Element, Safety Element and Environmental Justice Element will be available in October 2022.</t>
  </si>
  <si>
    <t>CalTrans SB1</t>
  </si>
  <si>
    <t>REAP</t>
  </si>
  <si>
    <t>In Progress</t>
  </si>
  <si>
    <t>None</t>
  </si>
  <si>
    <t>Summary of entitlements, building permits, and certificates of occupancy (auto-populated from Table A2)</t>
  </si>
  <si>
    <t>Completed Entitlement Issued by Affordability Summary</t>
  </si>
  <si>
    <t>Certificate of Occupancy Issued by Affordability Summary</t>
  </si>
  <si>
    <t>Construct a new 8 story apartment building, consisting of 378 units and 378 required parking spaces (329 provided with minor variance). The building will be 5 levels of Type III construction over 3 levels of Type I construction and will include pile foundation supports.</t>
  </si>
  <si>
    <t>Construct new seven-story building containing 157 dwelling units (0 affordable housing units)  above ground floor commercial space (1269 sqft of retail) and parking.</t>
  </si>
  <si>
    <r>
      <t xml:space="preserve">The proposal is to construct a six-story (76’-4” tall) mixed-use building on a 11,620 sq. ft. vacant lot. The project will include 1,361 sq. ft. of commercial space at the ground floor and </t>
    </r>
    <r>
      <rPr>
        <b/>
        <sz val="10"/>
        <rFont val="Arial"/>
        <family val="2"/>
      </rPr>
      <t>51 market-rate and three very low-income affordable units for a total of 54 residential units.</t>
    </r>
    <r>
      <rPr>
        <sz val="10"/>
        <rFont val="Arial"/>
        <family val="2"/>
      </rPr>
      <t xml:space="preserve"> There are 45 parking spaces and 23 bicycle spaces provided. The project will also include a 35% density bonus and development waivers for 1) courtyard dimension, 2) off-street loading, 3) group usable open space, 4) building height and stair and elevator setback. Other: CONDITIONS OF APPROVAL: Affordable Residential Rental Units - Agreement and Monitoring Pursuant to Section 17.107 of the Oakland Planning Code and the State Density Bonus Law California Government Code Section 65915 et seq. (“State Density Bonus Law”).</t>
    </r>
  </si>
  <si>
    <r>
      <t xml:space="preserve">The proposal is to demolish an existing one-story commercial building and construct a seven-story mixed-use building on a 10,150 sq. ft. lot. The project will include 1,440 sq. ft. of co-working space at ground floor and 47 residential units above. There are 24 parking spaces and 53 bicycle spaces provided. </t>
    </r>
    <r>
      <rPr>
        <b/>
        <sz val="10"/>
        <rFont val="Arial"/>
        <family val="2"/>
      </rPr>
      <t>The project will include a 35% density bonus under Density Bonus Law by providing 42 market-rate and five very low-income affordable units.</t>
    </r>
    <r>
      <rPr>
        <sz val="10"/>
        <rFont val="Arial"/>
        <family val="2"/>
      </rPr>
      <t xml:space="preserve"> The Project qualifies for concessions/waivers from otherwise applicable development standards. Other: CONDITIONS OF APPROVAL: Affordable Residential Rental Units - Agreement and Monitoring Pursuant to Section 17.107 of the Oakland Planning Code and the State Density Bonus Law California Government Code Section 65915 et seq. (“State Density Bonus Law”).</t>
    </r>
  </si>
  <si>
    <t>Acting Planner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</si>
</sst>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lt;=9999999]###\-####;\(###\)\ ###\-####"/>
    <numFmt numFmtId="166" formatCode="00000"/>
    <numFmt numFmtId="167" formatCode="&quot;$&quot;#,##0.00"/>
    <numFmt numFmtId="168" formatCode="0.0%"/>
    <numFmt numFmtId="169" formatCode="0.000"/>
  </numFmts>
  <fonts count="90">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18"/>
      <name val="Arial"/>
      <family val="2"/>
    </font>
    <font>
      <sz val="12"/>
      <name val="Arial"/>
      <family val="2"/>
    </font>
    <font>
      <i/>
      <sz val="8"/>
      <name val="Arial"/>
      <family val="2"/>
    </font>
    <font>
      <b/>
      <sz val="14"/>
      <name val="Arial"/>
      <family val="2"/>
    </font>
    <font>
      <b/>
      <sz val="12"/>
      <name val="Arial"/>
      <family val="2"/>
    </font>
    <font>
      <b/>
      <sz val="11"/>
      <name val="Arial"/>
      <family val="2"/>
    </font>
    <font>
      <b/>
      <i/>
      <sz val="8"/>
      <color theme="1"/>
      <name val="Arial"/>
      <family val="2"/>
    </font>
    <font>
      <sz val="11"/>
      <color rgb="FF000000"/>
      <name val="Calibri"/>
      <family val="2"/>
    </font>
    <font>
      <b/>
      <sz val="11"/>
      <color rgb="FF000000"/>
      <name val="Calibri"/>
      <family val="2"/>
    </font>
  </fonts>
  <fills count="19">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lightUp">
        <fgColor auto="1"/>
      </patternFill>
    </fill>
    <fill>
      <patternFill patternType="lightUp">
        <bgColor theme="2" tint="-9.9978637043366805E-2"/>
      </patternFill>
    </fill>
    <fill>
      <patternFill patternType="solid">
        <fgColor theme="7"/>
        <bgColor indexed="64"/>
      </patternFill>
    </fill>
    <fill>
      <patternFill patternType="solid">
        <fgColor theme="0" tint="-0.24994659260841701"/>
        <bgColor indexed="64"/>
      </patternFill>
    </fill>
  </fills>
  <borders count="6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736">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2" fillId="4" borderId="1" xfId="0" applyFont="1" applyFill="1" applyBorder="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164" fontId="24" fillId="0" borderId="1" xfId="3" applyNumberFormat="1" applyFont="1" applyFill="1" applyBorder="1"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4"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164" fontId="26" fillId="4" borderId="1" xfId="3" applyNumberFormat="1" applyFont="1"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0" fontId="23" fillId="10" borderId="1" xfId="2" applyFill="1"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Alignment="1" applyProtection="1">
      <alignment vertical="center" wrapText="1"/>
    </xf>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3" fillId="0" borderId="2" xfId="0" applyFont="1" applyBorder="1" applyAlignment="1" applyProtection="1">
      <alignment horizontal="left"/>
    </xf>
    <xf numFmtId="0" fontId="2" fillId="4" borderId="14" xfId="0" applyFont="1" applyFill="1" applyBorder="1" applyAlignment="1" applyProtection="1">
      <alignment horizontal="center" vertic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21" fillId="4" borderId="0" xfId="0" applyFont="1" applyFill="1"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pplyProtection="1">
      <alignment horizontal="right" vertical="top" wrapText="1"/>
    </xf>
    <xf numFmtId="0" fontId="3" fillId="15" borderId="1" xfId="0" applyFont="1" applyFill="1" applyBorder="1" applyAlignment="1" applyProtection="1">
      <alignment horizontal="right" vertical="top" wrapText="1"/>
    </xf>
    <xf numFmtId="0" fontId="3" fillId="16" borderId="1" xfId="0" applyFont="1" applyFill="1" applyBorder="1" applyAlignment="1" applyProtection="1">
      <alignment horizontal="right" vertical="top"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1" fillId="2" borderId="1" xfId="0" applyFont="1" applyFill="1" applyBorder="1" applyAlignment="1" applyProtection="1">
      <alignment horizontal="center" vertical="center" wrapText="1"/>
      <protection locked="0"/>
    </xf>
    <xf numFmtId="0" fontId="3" fillId="0" borderId="3" xfId="0" applyFont="1" applyBorder="1" applyAlignment="1" applyProtection="1">
      <alignment horizontal="left" wrapText="1"/>
      <protection locked="0"/>
    </xf>
    <xf numFmtId="0" fontId="3" fillId="0" borderId="3" xfId="0" applyFont="1" applyBorder="1" applyAlignment="1" applyProtection="1">
      <alignmen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3" fillId="0" borderId="0" xfId="0" applyFont="1" applyBorder="1" applyAlignment="1" applyProtection="1">
      <alignment wrapText="1"/>
      <protection locked="0"/>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8" xfId="0" applyFont="1" applyFill="1" applyBorder="1" applyAlignment="1" applyProtection="1">
      <alignment horizontal="center" vertical="center" wrapText="1"/>
    </xf>
    <xf numFmtId="0" fontId="18" fillId="0" borderId="16" xfId="0" applyFont="1" applyBorder="1" applyAlignment="1" applyProtection="1">
      <alignment horizont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9" xfId="0" applyFont="1" applyBorder="1" applyAlignment="1" applyProtection="1">
      <alignment horizontal="center" vertical="center"/>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3" fillId="3" borderId="15" xfId="0" applyFont="1" applyFill="1" applyBorder="1" applyAlignment="1" applyProtection="1">
      <alignment horizontal="center"/>
    </xf>
    <xf numFmtId="0" fontId="13" fillId="0" borderId="0" xfId="0" applyFont="1" applyProtection="1"/>
    <xf numFmtId="3" fontId="13" fillId="3" borderId="22" xfId="0" applyNumberFormat="1" applyFont="1" applyFill="1" applyBorder="1" applyAlignment="1" applyProtection="1">
      <alignment horizontal="center" vertical="center"/>
    </xf>
    <xf numFmtId="3" fontId="13" fillId="3" borderId="25" xfId="0" applyNumberFormat="1" applyFont="1" applyFill="1" applyBorder="1" applyAlignment="1" applyProtection="1">
      <alignment horizontal="center" vertical="center"/>
    </xf>
    <xf numFmtId="3" fontId="13" fillId="3" borderId="26" xfId="0" applyNumberFormat="1" applyFont="1" applyFill="1" applyBorder="1" applyAlignment="1" applyProtection="1">
      <alignment horizontal="center" vertical="center" wrapText="1"/>
    </xf>
    <xf numFmtId="0" fontId="13" fillId="0" borderId="0" xfId="0" applyFont="1" applyAlignment="1" applyProtection="1">
      <alignment horizontal="left" wrapText="1"/>
    </xf>
    <xf numFmtId="0" fontId="13" fillId="0" borderId="0" xfId="0" applyFont="1" applyAlignment="1" applyProtection="1">
      <alignment wrapText="1"/>
    </xf>
    <xf numFmtId="0" fontId="13" fillId="3" borderId="10" xfId="0" applyFont="1" applyFill="1" applyBorder="1" applyAlignment="1" applyProtection="1">
      <alignment wrapText="1"/>
    </xf>
    <xf numFmtId="0" fontId="13" fillId="0" borderId="0" xfId="0" applyFont="1" applyProtection="1">
      <protection locked="0"/>
    </xf>
    <xf numFmtId="0" fontId="13" fillId="0" borderId="0" xfId="0" applyFont="1" applyBorder="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0" fontId="3" fillId="0" borderId="1" xfId="0" applyFont="1" applyBorder="1" applyAlignment="1" applyProtection="1">
      <alignment horizontal="left" vertical="top" wrapText="1"/>
      <protection locked="0"/>
    </xf>
    <xf numFmtId="0" fontId="13" fillId="0" borderId="0" xfId="0" applyFont="1" applyAlignment="1">
      <alignment wrapText="1"/>
    </xf>
    <xf numFmtId="0" fontId="13" fillId="0" borderId="2" xfId="0" applyFont="1" applyBorder="1" applyAlignment="1" applyProtection="1">
      <alignment horizontal="left"/>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3" fillId="0" borderId="0" xfId="0" applyFont="1" applyBorder="1" applyAlignment="1" applyProtection="1">
      <alignment horizontal="righ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 fillId="3" borderId="10" xfId="0" applyFont="1" applyFill="1" applyBorder="1" applyAlignment="1" applyProtection="1">
      <alignment horizontal="center"/>
    </xf>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39" fillId="0" borderId="42" xfId="0" applyFont="1" applyBorder="1" applyAlignment="1">
      <alignment horizontal="left"/>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4" fillId="0" borderId="0" xfId="0" applyFont="1" applyProtection="1"/>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8" fillId="0" borderId="0" xfId="0" applyFont="1" applyBorder="1" applyAlignment="1" applyProtection="1">
      <alignment horizontal="center" wrapText="1"/>
      <protection locked="0"/>
    </xf>
    <xf numFmtId="0" fontId="8" fillId="0" borderId="0" xfId="0" applyFont="1" applyBorder="1" applyAlignment="1" applyProtection="1">
      <alignment horizontal="center"/>
      <protection locked="0"/>
    </xf>
    <xf numFmtId="166" fontId="8" fillId="0" borderId="0" xfId="0" applyNumberFormat="1" applyFont="1" applyBorder="1" applyAlignment="1" applyProtection="1">
      <alignment horizontal="center" wrapText="1"/>
      <protection locked="0"/>
    </xf>
    <xf numFmtId="0" fontId="18" fillId="0" borderId="0" xfId="0" applyFont="1" applyFill="1" applyBorder="1" applyAlignment="1" applyProtection="1">
      <alignment horizontal="center"/>
    </xf>
    <xf numFmtId="0" fontId="8" fillId="0" borderId="0" xfId="0" applyFont="1" applyFill="1" applyBorder="1" applyAlignment="1" applyProtection="1">
      <alignment horizontal="center" wrapText="1"/>
      <protection locked="0"/>
    </xf>
    <xf numFmtId="0" fontId="8" fillId="0" borderId="0" xfId="0"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vertical="center"/>
    </xf>
    <xf numFmtId="3" fontId="13" fillId="0" borderId="0" xfId="0" applyNumberFormat="1" applyFont="1" applyFill="1" applyBorder="1" applyAlignment="1" applyProtection="1">
      <alignment horizontal="center" vertical="center"/>
    </xf>
    <xf numFmtId="0" fontId="0" fillId="0" borderId="0" xfId="0" applyAlignment="1">
      <alignment horizontal="center"/>
    </xf>
    <xf numFmtId="0" fontId="30" fillId="0" borderId="0" xfId="0" applyFont="1" applyAlignment="1" applyProtection="1">
      <alignment horizontal="center"/>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0"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Border="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pplyProtection="1">
      <alignment horizontal="right" vertical="top" wrapText="1"/>
    </xf>
    <xf numFmtId="0" fontId="3" fillId="15" borderId="6" xfId="0" applyFont="1" applyFill="1" applyBorder="1" applyAlignment="1" applyProtection="1">
      <alignment horizontal="right" vertical="top" wrapText="1"/>
    </xf>
    <xf numFmtId="0" fontId="3" fillId="16" borderId="6" xfId="0" applyFont="1" applyFill="1" applyBorder="1" applyAlignment="1" applyProtection="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pplyProtection="1">
      <alignment horizontal="left"/>
    </xf>
    <xf numFmtId="0" fontId="13" fillId="0" borderId="2" xfId="0" applyFont="1" applyBorder="1"/>
    <xf numFmtId="0" fontId="35" fillId="0" borderId="0" xfId="0" applyFont="1" applyBorder="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pplyProtection="1">
      <alignment horizontal="right" vertical="top" wrapText="1"/>
    </xf>
    <xf numFmtId="0" fontId="3" fillId="15" borderId="54" xfId="0" applyFont="1" applyFill="1" applyBorder="1" applyAlignment="1" applyProtection="1">
      <alignment horizontal="right" vertical="top" wrapText="1"/>
    </xf>
    <xf numFmtId="0" fontId="3" fillId="16" borderId="54" xfId="0" applyFont="1" applyFill="1" applyBorder="1" applyAlignment="1" applyProtection="1">
      <alignment horizontal="right" vertical="top" wrapText="1"/>
    </xf>
    <xf numFmtId="0" fontId="3" fillId="0" borderId="54" xfId="0" applyFont="1" applyBorder="1" applyAlignment="1" applyProtection="1">
      <alignment vertical="top" wrapText="1"/>
      <protection locked="0"/>
    </xf>
    <xf numFmtId="0" fontId="30" fillId="0" borderId="0" xfId="0" applyFont="1"/>
    <xf numFmtId="0" fontId="13" fillId="0" borderId="10" xfId="0" applyFont="1" applyBorder="1"/>
    <xf numFmtId="0" fontId="3" fillId="0" borderId="0" xfId="0" applyFont="1" applyAlignment="1">
      <alignment horizontal="left" wrapText="1"/>
    </xf>
    <xf numFmtId="0" fontId="3" fillId="0" borderId="0" xfId="0" quotePrefix="1" applyFont="1" applyAlignment="1">
      <alignment wrapText="1"/>
    </xf>
    <xf numFmtId="14" fontId="3" fillId="0" borderId="0" xfId="0" applyNumberFormat="1" applyFont="1" applyAlignment="1">
      <alignment wrapText="1"/>
    </xf>
    <xf numFmtId="0" fontId="39" fillId="0" borderId="0" xfId="0" applyFont="1" applyAlignment="1">
      <alignment horizontal="center" wrapText="1"/>
    </xf>
    <xf numFmtId="0" fontId="2" fillId="0" borderId="16" xfId="0" applyFont="1" applyBorder="1" applyAlignment="1">
      <alignment horizontal="center" vertical="center" wrapText="1"/>
    </xf>
    <xf numFmtId="0" fontId="13" fillId="0" borderId="0" xfId="0" applyFont="1" applyAlignment="1">
      <alignment horizontal="right"/>
    </xf>
    <xf numFmtId="0" fontId="42" fillId="0" borderId="0" xfId="0" applyFont="1" applyAlignment="1">
      <alignment wrapText="1"/>
    </xf>
    <xf numFmtId="0" fontId="0"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8"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3" fillId="4" borderId="7" xfId="0" applyFont="1" applyFill="1" applyBorder="1" applyAlignment="1">
      <alignment wrapText="1"/>
    </xf>
    <xf numFmtId="0" fontId="3" fillId="4" borderId="12" xfId="0" applyFont="1" applyFill="1" applyBorder="1" applyAlignment="1">
      <alignment horizontal="center" wrapText="1"/>
    </xf>
    <xf numFmtId="0" fontId="2" fillId="2" borderId="26"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59" xfId="0" applyFont="1" applyFill="1" applyBorder="1" applyAlignment="1" applyProtection="1">
      <alignment horizontal="center" vertical="center" wrapText="1"/>
    </xf>
    <xf numFmtId="0" fontId="3" fillId="3" borderId="0" xfId="0" applyFont="1" applyFill="1" applyBorder="1" applyAlignment="1" applyProtection="1">
      <alignment horizontal="center"/>
    </xf>
    <xf numFmtId="0" fontId="2" fillId="3" borderId="12" xfId="0" applyFont="1" applyFill="1" applyBorder="1" applyProtection="1"/>
    <xf numFmtId="0" fontId="3" fillId="3" borderId="13" xfId="0" applyFont="1" applyFill="1" applyBorder="1" applyAlignment="1" applyProtection="1">
      <alignment horizontal="center"/>
    </xf>
    <xf numFmtId="0" fontId="0" fillId="0" borderId="0" xfId="0" applyBorder="1"/>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applyBorder="1"/>
    <xf numFmtId="167" fontId="3" fillId="0" borderId="1" xfId="0" applyNumberFormat="1" applyFont="1" applyBorder="1" applyAlignment="1" applyProtection="1">
      <alignment horizontal="center" vertical="center" wrapText="1"/>
      <protection locked="0"/>
    </xf>
    <xf numFmtId="0" fontId="18" fillId="0" borderId="15" xfId="0" applyFont="1" applyBorder="1" applyAlignment="1" applyProtection="1">
      <alignment horizontal="center" wrapText="1"/>
    </xf>
    <xf numFmtId="0" fontId="36" fillId="4" borderId="0" xfId="7" applyFill="1"/>
    <xf numFmtId="0" fontId="3" fillId="4" borderId="1" xfId="0" applyFont="1" applyFill="1" applyBorder="1" applyAlignment="1" applyProtection="1">
      <alignment horizontal="right" vertical="top" wrapText="1"/>
      <protection locked="0"/>
    </xf>
    <xf numFmtId="0" fontId="2" fillId="2" borderId="3" xfId="0" applyFont="1" applyFill="1" applyBorder="1" applyAlignment="1">
      <alignment horizontal="center" vertical="center" wrapText="1"/>
    </xf>
    <xf numFmtId="0" fontId="3" fillId="4" borderId="1" xfId="0" applyFont="1" applyFill="1" applyBorder="1" applyAlignment="1">
      <alignment vertical="center" wrapText="1"/>
    </xf>
    <xf numFmtId="0" fontId="77" fillId="0" borderId="0" xfId="0" applyNumberFormat="1"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0" fillId="0" borderId="0" xfId="0" applyFont="1" applyAlignment="1">
      <alignment horizontal="left" vertical="center" wrapText="1"/>
    </xf>
    <xf numFmtId="0" fontId="3" fillId="4" borderId="0" xfId="0" applyFont="1" applyFill="1" applyBorder="1" applyAlignment="1">
      <alignment vertical="center" wrapText="1"/>
    </xf>
    <xf numFmtId="3" fontId="0" fillId="0" borderId="0" xfId="0" applyNumberFormat="1"/>
    <xf numFmtId="0" fontId="8" fillId="18" borderId="16" xfId="0" applyFont="1" applyFill="1" applyBorder="1" applyAlignment="1" applyProtection="1">
      <alignment shrinkToFit="1"/>
    </xf>
    <xf numFmtId="0" fontId="3" fillId="0" borderId="0" xfId="0" applyFont="1" applyAlignment="1" applyProtection="1"/>
    <xf numFmtId="164" fontId="3" fillId="5" borderId="3" xfId="11" applyNumberFormat="1" applyFont="1" applyFill="1" applyBorder="1" applyAlignment="1" applyProtection="1">
      <alignment horizontal="center" vertical="center" wrapText="1"/>
      <protection locked="0"/>
    </xf>
    <xf numFmtId="164" fontId="2" fillId="3" borderId="11" xfId="11" applyNumberFormat="1" applyFont="1" applyFill="1" applyBorder="1" applyAlignment="1" applyProtection="1">
      <alignment horizontal="center" vertical="center" wrapText="1"/>
      <protection locked="0"/>
    </xf>
    <xf numFmtId="164" fontId="2" fillId="3" borderId="1" xfId="11" applyNumberFormat="1" applyFont="1" applyFill="1" applyBorder="1" applyAlignment="1" applyProtection="1">
      <alignment horizontal="center" wrapText="1"/>
      <protection locked="0"/>
    </xf>
    <xf numFmtId="164" fontId="3" fillId="3" borderId="3" xfId="11" applyNumberFormat="1" applyFont="1" applyFill="1" applyBorder="1" applyAlignment="1" applyProtection="1">
      <alignment horizontal="center" vertical="center" wrapText="1"/>
      <protection locked="0"/>
    </xf>
    <xf numFmtId="164" fontId="3" fillId="0" borderId="0" xfId="11" applyNumberFormat="1" applyFont="1" applyAlignment="1" applyProtection="1">
      <alignment horizontal="center" wrapText="1"/>
      <protection locked="0"/>
    </xf>
    <xf numFmtId="164" fontId="1" fillId="5" borderId="3" xfId="11" applyNumberFormat="1" applyFont="1" applyFill="1" applyBorder="1" applyAlignment="1" applyProtection="1">
      <alignment horizontal="center" vertical="center" wrapText="1"/>
      <protection locked="0"/>
    </xf>
    <xf numFmtId="164" fontId="4" fillId="0" borderId="0" xfId="11" applyNumberFormat="1" applyFont="1" applyAlignment="1" applyProtection="1">
      <alignment horizontal="center" wrapText="1"/>
      <protection locked="0"/>
    </xf>
    <xf numFmtId="3" fontId="23" fillId="0" borderId="0" xfId="5" applyNumberFormat="1" applyFont="1" applyFill="1">
      <alignment vertical="top"/>
    </xf>
    <xf numFmtId="0" fontId="23" fillId="0" borderId="0" xfId="4" applyFont="1">
      <alignment vertical="top"/>
    </xf>
    <xf numFmtId="1" fontId="23" fillId="0" borderId="0" xfId="4" applyNumberFormat="1" applyFont="1">
      <alignment vertical="top"/>
    </xf>
    <xf numFmtId="0" fontId="21" fillId="0" borderId="0" xfId="0" applyFont="1" applyProtection="1"/>
    <xf numFmtId="14" fontId="13" fillId="0" borderId="0" xfId="0" applyNumberFormat="1" applyFont="1" applyProtection="1"/>
    <xf numFmtId="164" fontId="3" fillId="0" borderId="1" xfId="11" applyNumberFormat="1" applyFont="1" applyBorder="1" applyAlignment="1" applyProtection="1">
      <alignment horizontal="center" vertical="center" wrapText="1"/>
    </xf>
    <xf numFmtId="0" fontId="30" fillId="0" borderId="0" xfId="0" applyFont="1" applyAlignment="1" applyProtection="1">
      <alignment horizontal="center" wrapText="1"/>
    </xf>
    <xf numFmtId="0" fontId="5" fillId="0" borderId="7" xfId="0" applyFont="1" applyBorder="1" applyAlignment="1" applyProtection="1">
      <alignment horizontal="center"/>
    </xf>
    <xf numFmtId="0" fontId="3" fillId="0" borderId="0" xfId="0" applyFont="1" applyBorder="1" applyAlignment="1" applyProtection="1">
      <alignment horizontal="center" wrapText="1"/>
    </xf>
    <xf numFmtId="0" fontId="3" fillId="0" borderId="0" xfId="0" quotePrefix="1"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protection locked="0"/>
    </xf>
    <xf numFmtId="0" fontId="33" fillId="0" borderId="1" xfId="0" applyFont="1" applyBorder="1" applyAlignment="1" applyProtection="1">
      <alignment horizontal="center" vertical="center"/>
      <protection locked="0"/>
    </xf>
    <xf numFmtId="14" fontId="33" fillId="0" borderId="1" xfId="0" applyNumberFormat="1" applyFont="1" applyBorder="1" applyAlignment="1" applyProtection="1">
      <alignment horizontal="center" vertical="center"/>
      <protection locked="0"/>
    </xf>
    <xf numFmtId="0" fontId="33" fillId="0" borderId="1" xfId="0" applyFont="1" applyBorder="1" applyAlignment="1" applyProtection="1">
      <alignment vertical="center"/>
      <protection locked="0"/>
    </xf>
    <xf numFmtId="0" fontId="33" fillId="0" borderId="1" xfId="0" applyFont="1" applyBorder="1" applyAlignment="1" applyProtection="1">
      <alignment horizontal="left" vertical="center"/>
      <protection locked="0"/>
    </xf>
    <xf numFmtId="0" fontId="33" fillId="0" borderId="1" xfId="0" applyFont="1" applyBorder="1" applyAlignment="1" applyProtection="1">
      <alignment horizontal="center" vertical="top"/>
      <protection locked="0"/>
    </xf>
    <xf numFmtId="0" fontId="33" fillId="0" borderId="1" xfId="0" applyFont="1" applyBorder="1" applyAlignment="1" applyProtection="1">
      <alignment horizontal="left" vertical="top"/>
      <protection locked="0"/>
    </xf>
    <xf numFmtId="0" fontId="81" fillId="0" borderId="0" xfId="0" applyFont="1" applyAlignment="1" applyProtection="1"/>
    <xf numFmtId="0" fontId="82" fillId="0" borderId="0" xfId="0" applyFont="1" applyAlignment="1" applyProtection="1">
      <alignment wrapText="1"/>
    </xf>
    <xf numFmtId="0" fontId="33" fillId="0" borderId="0" xfId="0" applyFont="1" applyBorder="1" applyAlignment="1" applyProtection="1">
      <alignment wrapText="1"/>
    </xf>
    <xf numFmtId="0" fontId="83" fillId="0" borderId="0" xfId="0" applyFont="1" applyAlignment="1" applyProtection="1">
      <alignment horizontal="center" wrapText="1"/>
    </xf>
    <xf numFmtId="0" fontId="84" fillId="0" borderId="15" xfId="0" applyFont="1" applyBorder="1" applyAlignment="1" applyProtection="1">
      <alignment horizontal="center" wrapText="1"/>
    </xf>
    <xf numFmtId="0" fontId="85" fillId="0" borderId="5"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13" fillId="0" borderId="0"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0" xfId="0" applyFont="1" applyAlignment="1" applyProtection="1">
      <alignment horizontal="center" wrapText="1"/>
    </xf>
    <xf numFmtId="168" fontId="33" fillId="0" borderId="1" xfId="10" applyNumberFormat="1" applyFont="1" applyFill="1" applyBorder="1" applyAlignment="1" applyProtection="1">
      <alignment horizontal="center" vertical="center"/>
      <protection locked="0"/>
    </xf>
    <xf numFmtId="0" fontId="33" fillId="0" borderId="1" xfId="10" applyNumberFormat="1" applyFont="1" applyFill="1" applyBorder="1" applyAlignment="1" applyProtection="1">
      <alignment horizontal="center" vertical="center"/>
      <protection locked="0"/>
    </xf>
    <xf numFmtId="0" fontId="3" fillId="3" borderId="15" xfId="0" applyFont="1" applyFill="1" applyBorder="1" applyAlignment="1">
      <alignment horizontal="center" wrapText="1"/>
    </xf>
    <xf numFmtId="1" fontId="3" fillId="3" borderId="15" xfId="0" applyNumberFormat="1" applyFont="1" applyFill="1" applyBorder="1" applyAlignment="1">
      <alignment horizontal="center" wrapText="1"/>
    </xf>
    <xf numFmtId="2" fontId="3" fillId="0" borderId="0" xfId="0" applyNumberFormat="1" applyFont="1" applyAlignment="1">
      <alignment horizontal="center" wrapText="1"/>
    </xf>
    <xf numFmtId="0" fontId="3" fillId="4" borderId="1" xfId="0" applyFont="1" applyFill="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2" fillId="2" borderId="14" xfId="0" applyFont="1" applyFill="1" applyBorder="1" applyAlignment="1" applyProtection="1">
      <alignment wrapText="1"/>
      <protection locked="0"/>
    </xf>
    <xf numFmtId="0" fontId="2" fillId="2" borderId="15" xfId="0" applyFont="1" applyFill="1" applyBorder="1" applyAlignment="1" applyProtection="1">
      <alignment wrapText="1"/>
      <protection locked="0"/>
    </xf>
    <xf numFmtId="0" fontId="2" fillId="2" borderId="16" xfId="0" applyFont="1" applyFill="1" applyBorder="1" applyAlignment="1" applyProtection="1">
      <alignment wrapText="1"/>
      <protection locked="0"/>
    </xf>
    <xf numFmtId="0" fontId="3" fillId="0" borderId="0" xfId="0" applyFont="1" applyAlignment="1" applyProtection="1">
      <alignment horizontal="left" vertical="top"/>
      <protection locked="0"/>
    </xf>
    <xf numFmtId="0" fontId="87" fillId="0" borderId="0" xfId="0" applyFont="1" applyAlignment="1">
      <alignment horizontal="center" wrapText="1"/>
    </xf>
    <xf numFmtId="0" fontId="2" fillId="0" borderId="0" xfId="0" applyFont="1" applyAlignment="1" applyProtection="1">
      <alignment horizontal="left" vertical="top" wrapText="1"/>
      <protection locked="0"/>
    </xf>
    <xf numFmtId="0" fontId="2" fillId="0" borderId="0" xfId="0" applyFont="1" applyAlignment="1" applyProtection="1">
      <alignment horizontal="left" vertical="top"/>
      <protection locked="0"/>
    </xf>
    <xf numFmtId="0" fontId="17" fillId="0" borderId="0" xfId="0" applyFont="1"/>
    <xf numFmtId="0" fontId="3" fillId="0" borderId="28" xfId="0" applyFont="1" applyBorder="1" applyAlignment="1" applyProtection="1">
      <alignment horizontal="center" vertical="center" wrapText="1"/>
      <protection locked="0"/>
    </xf>
    <xf numFmtId="3" fontId="3" fillId="0" borderId="4" xfId="0" applyNumberFormat="1" applyFont="1" applyBorder="1" applyAlignment="1" applyProtection="1">
      <alignment horizontal="left" wrapText="1"/>
    </xf>
    <xf numFmtId="3" fontId="3" fillId="3" borderId="22" xfId="0" applyNumberFormat="1" applyFont="1" applyFill="1" applyBorder="1" applyAlignment="1" applyProtection="1">
      <alignment horizontal="center" vertical="center" wrapText="1"/>
    </xf>
    <xf numFmtId="3" fontId="3" fillId="0" borderId="1" xfId="0" applyNumberFormat="1" applyFont="1" applyBorder="1" applyAlignment="1" applyProtection="1">
      <alignment horizontal="left" wrapText="1"/>
    </xf>
    <xf numFmtId="3" fontId="3" fillId="0" borderId="3" xfId="0" applyNumberFormat="1" applyFont="1" applyBorder="1" applyAlignment="1" applyProtection="1">
      <alignment wrapText="1"/>
    </xf>
    <xf numFmtId="3" fontId="3" fillId="3" borderId="29" xfId="0" applyNumberFormat="1" applyFont="1" applyFill="1" applyBorder="1" applyAlignment="1" applyProtection="1">
      <alignment horizontal="center" vertical="center" wrapText="1"/>
    </xf>
    <xf numFmtId="3" fontId="13" fillId="0" borderId="51" xfId="0" applyNumberFormat="1" applyFont="1" applyBorder="1" applyProtection="1"/>
    <xf numFmtId="3" fontId="2" fillId="3" borderId="32" xfId="0" applyNumberFormat="1" applyFont="1" applyFill="1" applyBorder="1" applyAlignment="1" applyProtection="1">
      <alignment horizontal="center" vertical="center" wrapText="1"/>
    </xf>
    <xf numFmtId="3" fontId="2" fillId="2" borderId="26" xfId="0" applyNumberFormat="1" applyFont="1" applyFill="1" applyBorder="1" applyAlignment="1" applyProtection="1">
      <alignment horizontal="center" vertical="center" wrapText="1"/>
    </xf>
    <xf numFmtId="3" fontId="39" fillId="0" borderId="42" xfId="0" applyNumberFormat="1" applyFont="1" applyBorder="1" applyAlignment="1">
      <alignment horizontal="left"/>
    </xf>
    <xf numFmtId="3" fontId="13" fillId="0" borderId="0" xfId="0" applyNumberFormat="1" applyFont="1" applyProtection="1"/>
    <xf numFmtId="3" fontId="39" fillId="0" borderId="0" xfId="0" applyNumberFormat="1" applyFont="1" applyAlignment="1">
      <alignment horizontal="left"/>
    </xf>
    <xf numFmtId="3" fontId="17" fillId="2" borderId="43" xfId="0" applyNumberFormat="1" applyFont="1" applyFill="1" applyBorder="1" applyProtection="1"/>
    <xf numFmtId="3" fontId="13" fillId="0" borderId="1" xfId="0" applyNumberFormat="1" applyFont="1" applyBorder="1" applyProtection="1"/>
    <xf numFmtId="3" fontId="13" fillId="3" borderId="1" xfId="0" applyNumberFormat="1" applyFont="1" applyFill="1" applyBorder="1" applyProtection="1"/>
    <xf numFmtId="3" fontId="13" fillId="0" borderId="6" xfId="0" applyNumberFormat="1" applyFont="1" applyBorder="1" applyProtection="1"/>
    <xf numFmtId="3" fontId="13" fillId="3" borderId="6" xfId="0" applyNumberFormat="1" applyFont="1" applyFill="1" applyBorder="1" applyProtection="1"/>
    <xf numFmtId="3" fontId="17" fillId="0" borderId="60" xfId="0" applyNumberFormat="1" applyFont="1" applyBorder="1" applyProtection="1"/>
    <xf numFmtId="3" fontId="17" fillId="3" borderId="60" xfId="0" applyNumberFormat="1" applyFont="1" applyFill="1" applyBorder="1" applyProtection="1"/>
    <xf numFmtId="3" fontId="17" fillId="0" borderId="0" xfId="0" applyNumberFormat="1" applyFont="1" applyFill="1" applyBorder="1" applyAlignment="1" applyProtection="1">
      <alignment horizontal="left"/>
    </xf>
    <xf numFmtId="3" fontId="12" fillId="0" borderId="0" xfId="0" applyNumberFormat="1" applyFont="1" applyBorder="1" applyAlignment="1" applyProtection="1">
      <alignment horizontal="center" vertical="center" wrapText="1"/>
    </xf>
    <xf numFmtId="3" fontId="3" fillId="0" borderId="0" xfId="0" applyNumberFormat="1" applyFont="1" applyFill="1" applyBorder="1" applyAlignment="1" applyProtection="1">
      <alignment horizontal="left" wrapText="1"/>
    </xf>
    <xf numFmtId="3" fontId="2" fillId="2" borderId="28" xfId="0" applyNumberFormat="1" applyFont="1" applyFill="1" applyBorder="1" applyAlignment="1" applyProtection="1">
      <alignment horizontal="center" vertical="center" wrapText="1"/>
    </xf>
    <xf numFmtId="3" fontId="2" fillId="2" borderId="1" xfId="0" applyNumberFormat="1" applyFont="1" applyFill="1" applyBorder="1" applyAlignment="1" applyProtection="1">
      <alignment horizontal="center" vertical="center" wrapText="1"/>
    </xf>
    <xf numFmtId="3" fontId="2" fillId="2" borderId="22" xfId="0" applyNumberFormat="1" applyFont="1" applyFill="1" applyBorder="1" applyAlignment="1" applyProtection="1">
      <alignment horizontal="center" vertical="center" wrapText="1"/>
    </xf>
    <xf numFmtId="3" fontId="3" fillId="0" borderId="28" xfId="0" applyNumberFormat="1" applyFont="1" applyBorder="1" applyAlignment="1" applyProtection="1">
      <alignment horizontal="left" wrapText="1"/>
    </xf>
    <xf numFmtId="3" fontId="3" fillId="3" borderId="1" xfId="0" applyNumberFormat="1" applyFont="1" applyFill="1" applyBorder="1" applyAlignment="1" applyProtection="1">
      <alignment horizontal="center" vertical="center" wrapText="1"/>
    </xf>
    <xf numFmtId="3" fontId="3" fillId="0" borderId="36" xfId="0" applyNumberFormat="1" applyFont="1" applyFill="1" applyBorder="1" applyAlignment="1" applyProtection="1">
      <alignment horizontal="left" wrapText="1"/>
    </xf>
    <xf numFmtId="3" fontId="3" fillId="3" borderId="45" xfId="0" applyNumberFormat="1" applyFont="1" applyFill="1" applyBorder="1" applyAlignment="1" applyProtection="1">
      <alignment horizontal="center" vertical="center"/>
    </xf>
    <xf numFmtId="3" fontId="3" fillId="3" borderId="25" xfId="0" applyNumberFormat="1" applyFont="1" applyFill="1" applyBorder="1" applyAlignment="1" applyProtection="1">
      <alignment horizontal="center" vertical="center" wrapText="1"/>
    </xf>
    <xf numFmtId="3" fontId="13" fillId="0" borderId="0" xfId="0" applyNumberFormat="1" applyFont="1" applyAlignment="1" applyProtection="1">
      <alignment horizontal="center" vertical="center"/>
    </xf>
    <xf numFmtId="14" fontId="33" fillId="0" borderId="1"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wrapText="1"/>
    </xf>
    <xf numFmtId="0" fontId="2" fillId="0" borderId="1"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8" fillId="0" borderId="0" xfId="0" applyFont="1" applyAlignment="1" applyProtection="1">
      <alignment horizontal="center" wrapText="1"/>
    </xf>
    <xf numFmtId="0" fontId="3" fillId="0" borderId="0" xfId="0" applyFont="1" applyAlignment="1" applyProtection="1">
      <alignment horizontal="left" wrapText="1"/>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3" fillId="0" borderId="0" xfId="0" applyFont="1" applyAlignment="1" applyProtection="1">
      <alignment horizontal="center" wrapText="1"/>
      <protection locked="0"/>
    </xf>
    <xf numFmtId="0" fontId="30" fillId="0" borderId="0" xfId="0" applyFont="1" applyAlignment="1">
      <alignment horizontal="center" wrapText="1"/>
    </xf>
    <xf numFmtId="0" fontId="5"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0" xfId="0" applyFont="1" applyAlignment="1" applyProtection="1">
      <alignment horizontal="left"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3" fontId="2" fillId="2" borderId="20" xfId="0" applyNumberFormat="1" applyFont="1" applyFill="1" applyBorder="1" applyAlignment="1" applyProtection="1">
      <alignment horizontal="left" wrapText="1"/>
    </xf>
    <xf numFmtId="3" fontId="3" fillId="0" borderId="0" xfId="0" applyNumberFormat="1" applyFont="1" applyBorder="1" applyAlignment="1" applyProtection="1">
      <alignment horizontal="left" wrapText="1"/>
    </xf>
    <xf numFmtId="0" fontId="2" fillId="0" borderId="1" xfId="0" applyFont="1" applyBorder="1" applyAlignment="1" applyProtection="1">
      <alignment horizontal="center" vertical="center" wrapText="1"/>
    </xf>
    <xf numFmtId="0" fontId="8" fillId="0" borderId="0" xfId="0" applyFont="1" applyAlignment="1" applyProtection="1">
      <alignment horizontal="center" wrapText="1"/>
    </xf>
    <xf numFmtId="0" fontId="3" fillId="0" borderId="0" xfId="0" applyFont="1" applyAlignment="1" applyProtection="1">
      <alignment horizontal="center" wrapText="1"/>
      <protection locked="0"/>
    </xf>
    <xf numFmtId="0" fontId="2" fillId="0" borderId="1" xfId="0" applyFont="1" applyFill="1" applyBorder="1" applyAlignment="1" applyProtection="1">
      <alignment horizontal="center" vertical="center" wrapText="1"/>
    </xf>
    <xf numFmtId="0" fontId="33" fillId="0" borderId="1" xfId="0" applyFont="1" applyBorder="1" applyAlignment="1" applyProtection="1">
      <alignment horizontal="right" vertical="top" wrapText="1"/>
      <protection locked="0"/>
    </xf>
    <xf numFmtId="14" fontId="33" fillId="0" borderId="0" xfId="0" applyNumberFormat="1" applyFont="1" applyFill="1" applyProtection="1">
      <protection locked="0"/>
    </xf>
    <xf numFmtId="0" fontId="33" fillId="0" borderId="1" xfId="0" applyFont="1" applyBorder="1" applyAlignment="1" applyProtection="1">
      <alignment horizontal="center" vertical="top" wrapText="1"/>
      <protection locked="0"/>
    </xf>
    <xf numFmtId="0" fontId="33" fillId="0" borderId="1" xfId="0" applyFont="1" applyBorder="1" applyAlignment="1" applyProtection="1">
      <alignment horizontal="right" vertical="center" wrapText="1"/>
      <protection locked="0"/>
    </xf>
    <xf numFmtId="0" fontId="33" fillId="0" borderId="1" xfId="0" applyFont="1" applyBorder="1" applyAlignment="1" applyProtection="1">
      <alignment horizontal="center" vertical="center" wrapText="1"/>
      <protection locked="0"/>
    </xf>
    <xf numFmtId="0" fontId="33" fillId="3" borderId="1" xfId="0" applyFont="1" applyFill="1" applyBorder="1" applyAlignment="1" applyProtection="1">
      <alignment horizontal="center" vertical="top" wrapText="1"/>
    </xf>
    <xf numFmtId="0" fontId="33" fillId="0" borderId="1" xfId="0" applyFont="1" applyBorder="1" applyProtection="1">
      <protection locked="0"/>
    </xf>
    <xf numFmtId="0" fontId="33" fillId="0" borderId="0" xfId="0" applyFont="1" applyProtection="1">
      <protection locked="0"/>
    </xf>
    <xf numFmtId="14" fontId="33" fillId="0" borderId="1" xfId="0" applyNumberFormat="1" applyFont="1" applyFill="1" applyBorder="1" applyAlignment="1" applyProtection="1">
      <alignment horizontal="right" vertical="top" wrapText="1"/>
      <protection locked="0"/>
    </xf>
    <xf numFmtId="0" fontId="33" fillId="0" borderId="1" xfId="0" applyFont="1" applyBorder="1" applyAlignment="1" applyProtection="1">
      <protection locked="0"/>
    </xf>
    <xf numFmtId="14" fontId="33" fillId="0" borderId="1" xfId="0" applyNumberFormat="1" applyFont="1" applyBorder="1" applyAlignment="1" applyProtection="1">
      <alignment horizontal="right" vertical="top" wrapText="1"/>
      <protection locked="0"/>
    </xf>
    <xf numFmtId="0" fontId="33" fillId="0" borderId="0" xfId="0" applyFont="1" applyBorder="1" applyProtection="1">
      <protection locked="0"/>
    </xf>
    <xf numFmtId="0" fontId="33" fillId="0" borderId="0" xfId="0" applyFont="1" applyFill="1" applyProtection="1">
      <protection locked="0"/>
    </xf>
    <xf numFmtId="3" fontId="2" fillId="3" borderId="4" xfId="0" applyNumberFormat="1" applyFont="1" applyFill="1" applyBorder="1" applyAlignment="1" applyProtection="1">
      <alignment horizontal="center" vertical="center" wrapText="1"/>
    </xf>
    <xf numFmtId="3" fontId="2" fillId="3" borderId="4" xfId="0" applyNumberFormat="1" applyFont="1" applyFill="1" applyBorder="1" applyAlignment="1" applyProtection="1">
      <alignment horizontal="right" vertical="center" wrapText="1"/>
    </xf>
    <xf numFmtId="0" fontId="33" fillId="3" borderId="1" xfId="0" applyFont="1" applyFill="1" applyBorder="1" applyProtection="1"/>
    <xf numFmtId="0" fontId="33" fillId="3" borderId="1" xfId="0" applyFont="1" applyFill="1" applyBorder="1" applyAlignment="1" applyProtection="1">
      <alignment vertical="center" wrapText="1"/>
    </xf>
    <xf numFmtId="0" fontId="33" fillId="0" borderId="0" xfId="0" applyFont="1" applyAlignment="1">
      <alignment wrapText="1"/>
    </xf>
    <xf numFmtId="3" fontId="17" fillId="3" borderId="9" xfId="0" applyNumberFormat="1" applyFont="1" applyFill="1" applyBorder="1" applyAlignment="1" applyProtection="1">
      <alignment horizontal="center" vertical="center"/>
    </xf>
    <xf numFmtId="3" fontId="17" fillId="3" borderId="5" xfId="0" applyNumberFormat="1" applyFont="1" applyFill="1" applyBorder="1" applyAlignment="1" applyProtection="1">
      <alignment horizontal="center" vertical="center" wrapText="1"/>
    </xf>
    <xf numFmtId="3" fontId="17" fillId="3" borderId="10" xfId="0" applyNumberFormat="1" applyFont="1" applyFill="1" applyBorder="1" applyAlignment="1" applyProtection="1">
      <alignment horizontal="center" vertical="center" wrapText="1"/>
    </xf>
    <xf numFmtId="3" fontId="17" fillId="3" borderId="9" xfId="0" applyNumberFormat="1" applyFont="1" applyFill="1" applyBorder="1" applyAlignment="1" applyProtection="1">
      <alignment horizontal="center" vertical="center" wrapText="1"/>
    </xf>
    <xf numFmtId="3" fontId="17" fillId="3" borderId="4" xfId="0" applyNumberFormat="1" applyFont="1" applyFill="1" applyBorder="1" applyAlignment="1" applyProtection="1">
      <alignment horizontal="center" vertical="center" wrapText="1"/>
    </xf>
    <xf numFmtId="3" fontId="17" fillId="3" borderId="10" xfId="0" applyNumberFormat="1" applyFont="1" applyFill="1" applyBorder="1" applyAlignment="1">
      <alignment horizontal="center" vertical="center" wrapText="1"/>
    </xf>
    <xf numFmtId="3" fontId="17" fillId="3" borderId="4" xfId="0" applyNumberFormat="1" applyFont="1" applyFill="1" applyBorder="1" applyAlignment="1">
      <alignment horizontal="center" vertical="center"/>
    </xf>
    <xf numFmtId="3" fontId="17" fillId="0" borderId="0" xfId="0" applyNumberFormat="1" applyFont="1" applyAlignment="1" applyProtection="1">
      <alignment horizontal="center" vertical="center"/>
    </xf>
    <xf numFmtId="14" fontId="33" fillId="0" borderId="1" xfId="0" applyNumberFormat="1" applyFont="1" applyBorder="1" applyAlignment="1" applyProtection="1">
      <alignment horizontal="center" vertical="center" wrapText="1"/>
      <protection locked="0"/>
    </xf>
    <xf numFmtId="14" fontId="33" fillId="0" borderId="0" xfId="0" applyNumberFormat="1" applyFont="1" applyAlignment="1" applyProtection="1">
      <alignment horizontal="center" vertical="center"/>
      <protection locked="0"/>
    </xf>
    <xf numFmtId="168" fontId="33" fillId="0" borderId="0" xfId="10" applyNumberFormat="1" applyFont="1" applyFill="1" applyBorder="1" applyAlignment="1" applyProtection="1">
      <alignment horizontal="center" vertical="center"/>
      <protection locked="0"/>
    </xf>
    <xf numFmtId="3" fontId="33" fillId="0" borderId="1" xfId="0" applyNumberFormat="1" applyFont="1" applyBorder="1" applyAlignment="1" applyProtection="1">
      <alignment horizontal="center" vertical="center"/>
      <protection locked="0"/>
    </xf>
    <xf numFmtId="0" fontId="9" fillId="0" borderId="1" xfId="0" applyFont="1" applyBorder="1" applyAlignment="1" applyProtection="1">
      <alignment vertical="center"/>
      <protection locked="0"/>
    </xf>
    <xf numFmtId="0" fontId="33" fillId="0" borderId="0" xfId="0" applyFont="1" applyBorder="1" applyAlignment="1" applyProtection="1">
      <alignment wrapText="1"/>
      <protection locked="0"/>
    </xf>
    <xf numFmtId="0" fontId="33" fillId="0" borderId="1" xfId="0" applyFont="1" applyBorder="1" applyAlignment="1" applyProtection="1">
      <alignment wrapText="1"/>
      <protection locked="0"/>
    </xf>
    <xf numFmtId="14" fontId="33" fillId="0" borderId="1" xfId="0" applyNumberFormat="1" applyFont="1" applyBorder="1" applyAlignment="1" applyProtection="1">
      <alignment horizontal="center"/>
      <protection locked="0"/>
    </xf>
    <xf numFmtId="0" fontId="33" fillId="17" borderId="1" xfId="0" applyFont="1" applyFill="1" applyBorder="1" applyAlignment="1" applyProtection="1">
      <alignment horizontal="left" vertical="center"/>
      <protection locked="0"/>
    </xf>
    <xf numFmtId="0" fontId="33" fillId="4" borderId="1" xfId="0" applyFont="1" applyFill="1" applyBorder="1" applyAlignment="1" applyProtection="1">
      <alignment horizontal="center" vertical="center"/>
      <protection locked="0"/>
    </xf>
    <xf numFmtId="0" fontId="9" fillId="0" borderId="0" xfId="0" applyFont="1" applyBorder="1" applyAlignment="1" applyProtection="1">
      <alignment wrapText="1"/>
      <protection locked="0"/>
    </xf>
    <xf numFmtId="0" fontId="9" fillId="0" borderId="0" xfId="0" applyFont="1" applyAlignment="1" applyProtection="1">
      <alignment wrapText="1"/>
      <protection locked="0"/>
    </xf>
    <xf numFmtId="0" fontId="33" fillId="0" borderId="0" xfId="0" applyFont="1" applyAlignment="1" applyProtection="1">
      <alignment wrapText="1"/>
      <protection locked="0"/>
    </xf>
    <xf numFmtId="0" fontId="9" fillId="0" borderId="0" xfId="0" applyFont="1" applyAlignment="1" applyProtection="1">
      <alignment vertical="center" wrapText="1"/>
      <protection locked="0"/>
    </xf>
    <xf numFmtId="0" fontId="9" fillId="0" borderId="0" xfId="0" applyFont="1" applyAlignment="1" applyProtection="1">
      <alignment horizontal="center" vertical="center" wrapText="1"/>
      <protection locked="0"/>
    </xf>
    <xf numFmtId="0" fontId="33" fillId="0" borderId="0" xfId="0" applyFont="1" applyAlignment="1" applyProtection="1">
      <alignment wrapText="1"/>
    </xf>
    <xf numFmtId="0" fontId="33" fillId="0" borderId="0" xfId="0" applyFont="1" applyAlignment="1">
      <alignment horizontal="center" wrapText="1"/>
    </xf>
    <xf numFmtId="0" fontId="33" fillId="0" borderId="0" xfId="0" applyFont="1" applyBorder="1" applyAlignment="1">
      <alignment horizontal="center" wrapText="1"/>
    </xf>
    <xf numFmtId="0" fontId="3" fillId="4" borderId="9" xfId="0" applyFont="1" applyFill="1" applyBorder="1" applyAlignment="1" applyProtection="1">
      <alignment horizontal="center"/>
    </xf>
    <xf numFmtId="0" fontId="13" fillId="4" borderId="5" xfId="0" applyFont="1" applyFill="1" applyBorder="1" applyAlignment="1" applyProtection="1">
      <alignment horizontal="center"/>
    </xf>
    <xf numFmtId="0" fontId="13" fillId="4" borderId="10" xfId="0" applyFont="1" applyFill="1" applyBorder="1" applyAlignment="1" applyProtection="1">
      <alignment horizontal="center"/>
    </xf>
    <xf numFmtId="3" fontId="17" fillId="3" borderId="9" xfId="0" applyNumberFormat="1" applyFont="1" applyFill="1" applyBorder="1" applyAlignment="1" applyProtection="1">
      <alignment horizontal="left" vertical="center"/>
    </xf>
    <xf numFmtId="3" fontId="17" fillId="3" borderId="5" xfId="0" applyNumberFormat="1" applyFont="1" applyFill="1" applyBorder="1" applyAlignment="1" applyProtection="1">
      <alignment horizontal="right" vertical="center" wrapText="1"/>
    </xf>
    <xf numFmtId="3" fontId="17" fillId="3" borderId="10" xfId="0" applyNumberFormat="1" applyFont="1" applyFill="1" applyBorder="1" applyAlignment="1" applyProtection="1">
      <alignment horizontal="right" vertical="center" wrapText="1"/>
    </xf>
    <xf numFmtId="3" fontId="17" fillId="3" borderId="9" xfId="0" applyNumberFormat="1" applyFont="1" applyFill="1" applyBorder="1" applyAlignment="1" applyProtection="1">
      <alignment horizontal="right" vertical="center" wrapText="1"/>
    </xf>
    <xf numFmtId="3" fontId="86" fillId="3" borderId="5" xfId="0" applyNumberFormat="1" applyFont="1" applyFill="1" applyBorder="1" applyAlignment="1" applyProtection="1">
      <alignment horizontal="right" vertical="center" wrapText="1"/>
    </xf>
    <xf numFmtId="3" fontId="2" fillId="3" borderId="0" xfId="0" applyNumberFormat="1" applyFont="1" applyFill="1" applyBorder="1" applyAlignment="1" applyProtection="1">
      <alignment horizontal="right" vertical="center" wrapText="1"/>
    </xf>
    <xf numFmtId="3" fontId="2" fillId="3" borderId="17" xfId="0" applyNumberFormat="1" applyFont="1" applyFill="1" applyBorder="1" applyAlignment="1" applyProtection="1">
      <alignment horizontal="left" vertical="center" wrapText="1"/>
      <protection locked="0"/>
    </xf>
    <xf numFmtId="3" fontId="2" fillId="0" borderId="0" xfId="0" applyNumberFormat="1" applyFont="1" applyAlignment="1" applyProtection="1">
      <alignment horizontal="right" vertical="center" wrapText="1"/>
    </xf>
    <xf numFmtId="3" fontId="2" fillId="3" borderId="4"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wrapText="1"/>
      <protection locked="0"/>
    </xf>
    <xf numFmtId="164" fontId="3" fillId="0" borderId="1" xfId="11"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wrapText="1"/>
      <protection locked="0"/>
    </xf>
    <xf numFmtId="0" fontId="33" fillId="0" borderId="1" xfId="0" applyFont="1" applyFill="1" applyBorder="1" applyAlignment="1" applyProtection="1">
      <alignment vertical="center"/>
      <protection locked="0"/>
    </xf>
    <xf numFmtId="0" fontId="33" fillId="0" borderId="1" xfId="0" applyFont="1" applyFill="1" applyBorder="1" applyAlignment="1" applyProtection="1">
      <alignment horizontal="left" vertical="center"/>
      <protection locked="0"/>
    </xf>
    <xf numFmtId="0" fontId="33" fillId="0" borderId="1" xfId="0" applyFont="1" applyFill="1" applyBorder="1" applyAlignment="1" applyProtection="1">
      <alignment horizontal="left" vertical="top"/>
      <protection locked="0"/>
    </xf>
    <xf numFmtId="0" fontId="33" fillId="0" borderId="0" xfId="0" applyFont="1" applyFill="1" applyAlignment="1">
      <alignment wrapText="1"/>
    </xf>
    <xf numFmtId="0" fontId="2" fillId="0" borderId="1" xfId="0" applyFont="1" applyBorder="1" applyAlignment="1" applyProtection="1">
      <alignment horizontal="center" vertic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left" vertical="center" wrapText="1"/>
      <protection locked="0"/>
    </xf>
    <xf numFmtId="169" fontId="2" fillId="0" borderId="0" xfId="0" applyNumberFormat="1" applyFont="1" applyBorder="1" applyAlignment="1">
      <alignment wrapText="1"/>
    </xf>
    <xf numFmtId="169" fontId="3" fillId="0" borderId="0" xfId="0" applyNumberFormat="1" applyFont="1" applyAlignment="1">
      <alignment wrapText="1"/>
    </xf>
    <xf numFmtId="169" fontId="39" fillId="0" borderId="0" xfId="0" applyNumberFormat="1" applyFont="1" applyAlignment="1">
      <alignment horizontal="center" wrapText="1"/>
    </xf>
    <xf numFmtId="169" fontId="2" fillId="0" borderId="1" xfId="0" applyNumberFormat="1" applyFont="1" applyBorder="1" applyAlignment="1">
      <alignment horizontal="center" vertical="center" wrapText="1"/>
    </xf>
    <xf numFmtId="169" fontId="2" fillId="2" borderId="1" xfId="0" applyNumberFormat="1" applyFont="1" applyFill="1" applyBorder="1" applyAlignment="1">
      <alignment horizontal="center" vertical="center" wrapText="1"/>
    </xf>
    <xf numFmtId="169" fontId="3" fillId="0" borderId="1" xfId="0" applyNumberFormat="1" applyFont="1" applyBorder="1" applyAlignment="1" applyProtection="1">
      <alignment horizontal="center" vertical="center" wrapText="1"/>
      <protection locked="0"/>
    </xf>
    <xf numFmtId="169" fontId="13" fillId="0" borderId="0" xfId="0" applyNumberFormat="1" applyFont="1" applyProtection="1">
      <protection locked="0"/>
    </xf>
    <xf numFmtId="169" fontId="13" fillId="0" borderId="0" xfId="0" applyNumberFormat="1" applyFont="1"/>
    <xf numFmtId="2" fontId="3" fillId="0" borderId="1"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wrapText="1"/>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6" fillId="17" borderId="46" xfId="0" applyFont="1" applyFill="1" applyBorder="1" applyAlignment="1" applyProtection="1">
      <alignment horizontal="center" vertical="center" wrapText="1"/>
    </xf>
    <xf numFmtId="0" fontId="6" fillId="17" borderId="47" xfId="0" applyFont="1" applyFill="1" applyBorder="1" applyAlignment="1" applyProtection="1">
      <alignment horizontal="center" vertical="center" wrapText="1"/>
    </xf>
    <xf numFmtId="0" fontId="6" fillId="17"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6" fillId="0" borderId="1" xfId="7"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18" fillId="0" borderId="12"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0" borderId="10" xfId="0" applyFont="1" applyBorder="1" applyAlignment="1" applyProtection="1">
      <alignment horizontal="center"/>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8" fillId="0" borderId="0" xfId="0" applyFont="1" applyAlignment="1">
      <alignment horizont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16" xfId="0" applyFont="1" applyBorder="1" applyAlignment="1" applyProtection="1">
      <alignment horizontal="center" vertical="center" wrapText="1"/>
    </xf>
    <xf numFmtId="0" fontId="2" fillId="0" borderId="7" xfId="0" quotePrefix="1" applyFont="1" applyBorder="1" applyAlignment="1" applyProtection="1">
      <alignment horizontal="center" wrapText="1"/>
    </xf>
    <xf numFmtId="0" fontId="2" fillId="0" borderId="2" xfId="0" quotePrefix="1" applyFont="1" applyBorder="1" applyAlignment="1" applyProtection="1">
      <alignment horizontal="center" wrapText="1"/>
    </xf>
    <xf numFmtId="0" fontId="2" fillId="0" borderId="8" xfId="0" quotePrefix="1" applyFont="1" applyBorder="1" applyAlignment="1" applyProtection="1">
      <alignment horizontal="center" wrapText="1"/>
    </xf>
    <xf numFmtId="0" fontId="8" fillId="0" borderId="0" xfId="0" applyFont="1" applyAlignment="1" applyProtection="1">
      <alignment horizontal="center" wrapText="1"/>
    </xf>
    <xf numFmtId="0" fontId="5" fillId="0" borderId="16" xfId="0" applyFont="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164" fontId="1" fillId="5" borderId="6" xfId="11" applyNumberFormat="1" applyFont="1" applyFill="1" applyBorder="1" applyAlignment="1" applyProtection="1">
      <alignment horizontal="center" vertical="center" wrapText="1"/>
      <protection locked="0"/>
    </xf>
    <xf numFmtId="164" fontId="13" fillId="0" borderId="4" xfId="11" applyNumberFormat="1" applyFont="1" applyBorder="1" applyAlignment="1" applyProtection="1">
      <alignment horizontal="center" vertical="center" wrapText="1"/>
      <protection locked="0"/>
    </xf>
    <xf numFmtId="0" fontId="3" fillId="0" borderId="0" xfId="0" applyFont="1" applyAlignment="1" applyProtection="1">
      <alignment horizontal="left" wrapText="1"/>
    </xf>
    <xf numFmtId="0" fontId="13" fillId="0" borderId="1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left" wrapText="1"/>
      <protection locked="0"/>
    </xf>
    <xf numFmtId="164" fontId="3" fillId="3" borderId="6" xfId="11" applyNumberFormat="1" applyFont="1" applyFill="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164"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0" fontId="18" fillId="0" borderId="1" xfId="0" applyFont="1" applyBorder="1" applyAlignment="1" applyProtection="1">
      <alignment horizont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3" fillId="0" borderId="10" xfId="0" applyFont="1" applyBorder="1" applyAlignment="1" applyProtection="1">
      <alignment horizontal="left"/>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 fillId="0" borderId="7" xfId="0" applyFont="1" applyBorder="1" applyAlignment="1" applyProtection="1">
      <alignment horizontal="center" wrapText="1"/>
      <protection locked="0"/>
    </xf>
    <xf numFmtId="0" fontId="3" fillId="0" borderId="2" xfId="0" applyFont="1" applyBorder="1" applyAlignment="1" applyProtection="1">
      <alignment horizontal="center" wrapText="1"/>
      <protection locked="0"/>
    </xf>
    <xf numFmtId="0" fontId="3" fillId="0" borderId="8" xfId="0" applyFont="1" applyBorder="1" applyAlignment="1" applyProtection="1">
      <alignment horizontal="center" wrapText="1"/>
      <protection locked="0"/>
    </xf>
    <xf numFmtId="0" fontId="3" fillId="0" borderId="12" xfId="0" applyFont="1" applyBorder="1" applyAlignment="1" applyProtection="1">
      <alignment horizontal="center" wrapText="1"/>
      <protection locked="0"/>
    </xf>
    <xf numFmtId="0" fontId="3" fillId="0" borderId="0" xfId="0" applyFont="1" applyAlignment="1" applyProtection="1">
      <alignment horizontal="center" wrapText="1"/>
      <protection locked="0"/>
    </xf>
    <xf numFmtId="0" fontId="3" fillId="0" borderId="13" xfId="0" applyFont="1" applyBorder="1" applyAlignment="1" applyProtection="1">
      <alignment horizontal="center" wrapText="1"/>
      <protection locked="0"/>
    </xf>
    <xf numFmtId="0" fontId="3" fillId="0" borderId="9" xfId="0" applyFont="1" applyBorder="1" applyAlignment="1" applyProtection="1">
      <alignment horizontal="center" wrapText="1"/>
      <protection locked="0"/>
    </xf>
    <xf numFmtId="0" fontId="3" fillId="0" borderId="5" xfId="0" applyFont="1" applyBorder="1" applyAlignment="1" applyProtection="1">
      <alignment horizontal="center" wrapText="1"/>
      <protection locked="0"/>
    </xf>
    <xf numFmtId="0" fontId="3" fillId="0" borderId="10" xfId="0" applyFont="1" applyBorder="1" applyAlignment="1" applyProtection="1">
      <alignment horizontal="center" wrapText="1"/>
      <protection locked="0"/>
    </xf>
    <xf numFmtId="0" fontId="30" fillId="0" borderId="0" xfId="0" applyFont="1" applyAlignment="1">
      <alignment horizontal="center" wrapText="1"/>
    </xf>
    <xf numFmtId="0" fontId="5" fillId="0" borderId="1" xfId="0" applyFont="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5" fillId="0" borderId="0" xfId="0" applyFont="1" applyBorder="1" applyAlignment="1">
      <alignment horizontal="center"/>
    </xf>
    <xf numFmtId="0" fontId="8" fillId="0" borderId="0" xfId="0" applyFont="1" applyBorder="1" applyAlignment="1">
      <alignment horizontal="center" wrapText="1"/>
    </xf>
    <xf numFmtId="3" fontId="3" fillId="0" borderId="7" xfId="0" applyNumberFormat="1" applyFont="1" applyBorder="1" applyAlignment="1" applyProtection="1">
      <alignment horizontal="center" vertical="center" wrapText="1"/>
    </xf>
    <xf numFmtId="3" fontId="3" fillId="0" borderId="8" xfId="0" applyNumberFormat="1" applyFont="1" applyBorder="1" applyAlignment="1" applyProtection="1">
      <alignment horizontal="center" vertical="center" wrapText="1"/>
    </xf>
    <xf numFmtId="3" fontId="3" fillId="0" borderId="12" xfId="0" applyNumberFormat="1" applyFont="1" applyBorder="1" applyAlignment="1" applyProtection="1">
      <alignment horizontal="center" vertical="center" wrapText="1"/>
    </xf>
    <xf numFmtId="3" fontId="3" fillId="0" borderId="13" xfId="0" applyNumberFormat="1" applyFont="1" applyBorder="1" applyAlignment="1" applyProtection="1">
      <alignment horizontal="center" vertical="center" wrapText="1"/>
    </xf>
    <xf numFmtId="3" fontId="3" fillId="0" borderId="9" xfId="0" applyNumberFormat="1" applyFont="1" applyBorder="1" applyAlignment="1" applyProtection="1">
      <alignment horizontal="center" vertical="center" wrapText="1"/>
    </xf>
    <xf numFmtId="3" fontId="3" fillId="0" borderId="10" xfId="0" applyNumberFormat="1" applyFont="1" applyBorder="1" applyAlignment="1" applyProtection="1">
      <alignment horizontal="center" vertical="center" wrapText="1"/>
    </xf>
    <xf numFmtId="3" fontId="3" fillId="0" borderId="53" xfId="0" applyNumberFormat="1" applyFont="1" applyBorder="1" applyAlignment="1" applyProtection="1">
      <alignment horizontal="center" vertical="center" wrapText="1"/>
    </xf>
    <xf numFmtId="3" fontId="3" fillId="0" borderId="52" xfId="0" applyNumberFormat="1" applyFont="1" applyBorder="1" applyAlignment="1" applyProtection="1">
      <alignment horizontal="center" vertical="center" wrapText="1"/>
    </xf>
    <xf numFmtId="3" fontId="2" fillId="2" borderId="18" xfId="0" applyNumberFormat="1" applyFont="1" applyFill="1" applyBorder="1" applyAlignment="1" applyProtection="1">
      <alignment wrapText="1"/>
    </xf>
    <xf numFmtId="3" fontId="2" fillId="2" borderId="19" xfId="0" applyNumberFormat="1" applyFont="1" applyFill="1" applyBorder="1" applyAlignment="1" applyProtection="1">
      <alignment wrapText="1"/>
    </xf>
    <xf numFmtId="3" fontId="2" fillId="2" borderId="20" xfId="0" applyNumberFormat="1" applyFont="1" applyFill="1" applyBorder="1" applyAlignment="1" applyProtection="1">
      <alignment wrapText="1"/>
    </xf>
    <xf numFmtId="3" fontId="3" fillId="0" borderId="21" xfId="0" applyNumberFormat="1" applyFont="1" applyFill="1" applyBorder="1" applyAlignment="1" applyProtection="1">
      <alignment horizontal="left" wrapText="1"/>
    </xf>
    <xf numFmtId="3" fontId="3" fillId="0" borderId="15" xfId="0" applyNumberFormat="1" applyFont="1" applyBorder="1" applyAlignment="1" applyProtection="1">
      <alignment horizontal="left" wrapText="1"/>
    </xf>
    <xf numFmtId="0" fontId="5" fillId="0" borderId="0" xfId="0" applyFont="1" applyBorder="1" applyAlignment="1" applyProtection="1">
      <alignment horizontal="center" wrapText="1"/>
    </xf>
    <xf numFmtId="3" fontId="3" fillId="0" borderId="23" xfId="0" applyNumberFormat="1" applyFont="1" applyFill="1" applyBorder="1" applyAlignment="1" applyProtection="1">
      <alignment horizontal="left" wrapText="1"/>
    </xf>
    <xf numFmtId="3" fontId="3" fillId="0" borderId="24" xfId="0" applyNumberFormat="1" applyFont="1" applyBorder="1" applyAlignment="1" applyProtection="1">
      <alignment horizontal="left" wrapText="1"/>
    </xf>
    <xf numFmtId="3" fontId="3" fillId="0" borderId="15" xfId="0" applyNumberFormat="1" applyFont="1" applyFill="1" applyBorder="1" applyAlignment="1" applyProtection="1">
      <alignment horizontal="left" wrapText="1"/>
    </xf>
    <xf numFmtId="3" fontId="3" fillId="0" borderId="16" xfId="0" applyNumberFormat="1" applyFont="1" applyFill="1" applyBorder="1" applyAlignment="1" applyProtection="1">
      <alignment horizontal="left" wrapText="1"/>
    </xf>
    <xf numFmtId="3" fontId="3" fillId="0" borderId="24" xfId="0" applyNumberFormat="1" applyFont="1" applyFill="1" applyBorder="1" applyAlignment="1" applyProtection="1">
      <alignment horizontal="left" wrapText="1"/>
    </xf>
    <xf numFmtId="3" fontId="3" fillId="0" borderId="27" xfId="0" applyNumberFormat="1" applyFont="1" applyFill="1" applyBorder="1" applyAlignment="1" applyProtection="1">
      <alignment horizontal="left" wrapText="1"/>
    </xf>
    <xf numFmtId="3" fontId="3" fillId="0" borderId="30" xfId="0" applyNumberFormat="1" applyFont="1" applyBorder="1" applyAlignment="1" applyProtection="1">
      <alignment horizontal="left" wrapText="1"/>
    </xf>
    <xf numFmtId="3" fontId="13" fillId="0" borderId="31" xfId="0" applyNumberFormat="1" applyFont="1" applyBorder="1" applyAlignment="1" applyProtection="1">
      <alignment horizontal="left" wrapText="1"/>
    </xf>
    <xf numFmtId="3" fontId="2" fillId="2" borderId="18" xfId="0" applyNumberFormat="1" applyFont="1" applyFill="1" applyBorder="1" applyAlignment="1" applyProtection="1">
      <alignment horizontal="left" wrapText="1"/>
    </xf>
    <xf numFmtId="3" fontId="2" fillId="2" borderId="19" xfId="0" applyNumberFormat="1" applyFont="1" applyFill="1" applyBorder="1" applyAlignment="1" applyProtection="1">
      <alignment horizontal="left" wrapText="1"/>
    </xf>
    <xf numFmtId="3" fontId="2" fillId="2" borderId="20" xfId="0" applyNumberFormat="1" applyFont="1" applyFill="1" applyBorder="1" applyAlignment="1" applyProtection="1">
      <alignment horizontal="left" wrapText="1"/>
    </xf>
    <xf numFmtId="3" fontId="3" fillId="0" borderId="0" xfId="0" applyNumberFormat="1" applyFont="1" applyBorder="1" applyAlignment="1" applyProtection="1">
      <alignment horizontal="left" wrapText="1"/>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2" fillId="2" borderId="46" xfId="0" applyFont="1" applyFill="1" applyBorder="1" applyAlignment="1" applyProtection="1">
      <alignment horizontal="center" wrapText="1"/>
    </xf>
    <xf numFmtId="0" fontId="2" fillId="2" borderId="47" xfId="0" applyFont="1" applyFill="1" applyBorder="1" applyAlignment="1" applyProtection="1">
      <alignment horizontal="center" wrapText="1"/>
    </xf>
    <xf numFmtId="0" fontId="2" fillId="2" borderId="48" xfId="0" applyFont="1" applyFill="1" applyBorder="1" applyAlignment="1" applyProtection="1">
      <alignment horizontal="center" wrapText="1"/>
    </xf>
    <xf numFmtId="0" fontId="2" fillId="2" borderId="10"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3" fontId="2" fillId="2" borderId="46" xfId="0" applyNumberFormat="1" applyFont="1" applyFill="1" applyBorder="1" applyAlignment="1" applyProtection="1">
      <alignment horizontal="center" wrapText="1"/>
    </xf>
    <xf numFmtId="3" fontId="2" fillId="2" borderId="47" xfId="0" applyNumberFormat="1" applyFont="1" applyFill="1" applyBorder="1" applyAlignment="1" applyProtection="1">
      <alignment horizontal="center" wrapText="1"/>
    </xf>
    <xf numFmtId="3" fontId="2" fillId="2" borderId="48" xfId="0" applyNumberFormat="1" applyFont="1" applyFill="1" applyBorder="1" applyAlignment="1" applyProtection="1">
      <alignment horizontal="center" wrapText="1"/>
    </xf>
    <xf numFmtId="3" fontId="2" fillId="2" borderId="10" xfId="0" applyNumberFormat="1" applyFont="1" applyFill="1" applyBorder="1" applyAlignment="1" applyProtection="1">
      <alignment horizontal="center" vertical="center" wrapText="1"/>
    </xf>
    <xf numFmtId="3" fontId="2" fillId="2" borderId="4" xfId="0" applyNumberFormat="1" applyFont="1" applyFill="1" applyBorder="1" applyAlignment="1" applyProtection="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42" fillId="0" borderId="37" xfId="0" applyFont="1" applyBorder="1" applyAlignment="1">
      <alignment horizontal="center"/>
    </xf>
    <xf numFmtId="0" fontId="42" fillId="0" borderId="43" xfId="0" applyFont="1" applyBorder="1" applyAlignment="1">
      <alignment horizontal="center"/>
    </xf>
    <xf numFmtId="0" fontId="42" fillId="0" borderId="38" xfId="0" applyFont="1" applyBorder="1" applyAlignment="1">
      <alignment horizontal="center"/>
    </xf>
    <xf numFmtId="0" fontId="42" fillId="0" borderId="41" xfId="0" applyFont="1" applyBorder="1" applyAlignment="1">
      <alignment horizontal="center"/>
    </xf>
    <xf numFmtId="0" fontId="42" fillId="0" borderId="0" xfId="0" applyFont="1" applyBorder="1" applyAlignment="1">
      <alignment horizontal="center"/>
    </xf>
    <xf numFmtId="0" fontId="42" fillId="0" borderId="42" xfId="0" applyFont="1" applyBorder="1" applyAlignment="1">
      <alignment horizontal="center"/>
    </xf>
    <xf numFmtId="0" fontId="0" fillId="0" borderId="41" xfId="0" applyBorder="1" applyAlignment="1">
      <alignment horizontal="center"/>
    </xf>
    <xf numFmtId="0" fontId="0" fillId="0" borderId="0" xfId="0" applyBorder="1" applyAlignment="1">
      <alignment horizontal="center"/>
    </xf>
    <xf numFmtId="0" fontId="0" fillId="0" borderId="42" xfId="0" applyBorder="1" applyAlignment="1">
      <alignment horizontal="center"/>
    </xf>
    <xf numFmtId="0" fontId="47" fillId="0" borderId="41" xfId="0" applyFont="1" applyBorder="1" applyAlignment="1">
      <alignment horizontal="left" wrapText="1"/>
    </xf>
    <xf numFmtId="0" fontId="47" fillId="0" borderId="0" xfId="0" applyFont="1" applyBorder="1" applyAlignment="1">
      <alignment horizontal="left" wrapText="1"/>
    </xf>
    <xf numFmtId="0" fontId="47" fillId="0" borderId="42" xfId="0" applyFont="1" applyBorder="1" applyAlignment="1">
      <alignment horizontal="left" wrapText="1"/>
    </xf>
    <xf numFmtId="44" fontId="0" fillId="0" borderId="1" xfId="0" applyNumberFormat="1" applyBorder="1" applyAlignment="1" applyProtection="1">
      <alignment horizontal="center"/>
    </xf>
    <xf numFmtId="0" fontId="2" fillId="2" borderId="37"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2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99"/>
      <color rgb="FFFFCCFF"/>
      <color rgb="FFFFFF99"/>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180975</xdr:rowOff>
        </xdr:from>
        <xdr:to>
          <xdr:col>2</xdr:col>
          <xdr:colOff>542925</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xdr:row>
          <xdr:rowOff>114300</xdr:rowOff>
        </xdr:from>
        <xdr:to>
          <xdr:col>2</xdr:col>
          <xdr:colOff>542925</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85725</xdr:rowOff>
        </xdr:from>
        <xdr:to>
          <xdr:col>2</xdr:col>
          <xdr:colOff>542925</xdr:colOff>
          <xdr:row>7</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729894</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1</xdr:row>
          <xdr:rowOff>200025</xdr:rowOff>
        </xdr:from>
        <xdr:to>
          <xdr:col>5</xdr:col>
          <xdr:colOff>3533775</xdr:colOff>
          <xdr:row>2</xdr:row>
          <xdr:rowOff>238125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104775</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1647825</xdr:colOff>
          <xdr:row>2</xdr:row>
          <xdr:rowOff>523875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Warwick, Brian" id="{24B86D0D-55CA-4688-A7C7-C9D5D036ED21}" userId="BWarwick@oaklandca.gov" providerId="PeoplePicker"/>
  <person displayName="Lieberworth, Audrey" id="{4BD7731B-EEA2-489F-849D-05F9815C6546}" userId="ALieberworth@oaklandca.gov" providerId="PeoplePicker"/>
  <person displayName="Cleveland, Everett Jr" id="{24989571-A4EB-4015-9D61-C9D8E458548F}" userId="EClevelandjr@oaklandca.gov" providerId="PeoplePicker"/>
  <person displayName="Warwick, Brian" id="{058EEE4F-07DC-4AAD-B43E-FBFF729DD75B}" userId="S::BWarwick@oaklandca.gov::fc2e3c90-f90e-4cc3-b64a-7a8038ecde4e" providerId="AD"/>
  <person displayName="Audrey Lieberworth" id="{56CD6BBB-90DF-41EC-9F86-C394934C9924}" userId="S::alieberworth@oaklandca.gov::f69c8e94-56cf-4671-b9f6-e22910edf1b8" providerId="AD"/>
  <person displayName="Perez-Domencich, Diana" id="{4B75171D-22E8-4EAE-8FDE-4C4A6026AA31}" userId="S::DPerez-Domencich@oaklandca.gov::e9de41ea-92fc-468b-bdbd-0a8e988008c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 dT="2022-03-31T00:27:42.66" personId="{4B75171D-22E8-4EAE-8FDE-4C4A6026AA31}" id="{766B5AD4-3286-40BA-A142-2D3405846CC2}">
    <text>Need to confirm if submitted under SB35</text>
  </threadedComment>
  <threadedComment ref="D27" dT="2022-03-31T17:18:22.03" personId="{4B75171D-22E8-4EAE-8FDE-4C4A6026AA31}" id="{1FDC3295-5311-4F53-BB39-20909C433A4B}" parentId="{766B5AD4-3286-40BA-A142-2D3405846CC2}">
    <text>Per MB, this is not an SB35 project. Email 3.31.22</text>
  </threadedComment>
  <threadedComment ref="C752" dT="2022-03-29T18:43:01.53" personId="{4B75171D-22E8-4EAE-8FDE-4C4A6026AA31}" id="{976A33D2-AEB4-4B9B-A39F-0F20CEE90594}">
    <text>@Warwick, Brian @Cleveland, Everett Jr This DB project was completed in 2021. Do you have a reg agreement? If so, can you please complete cells highlighted in yellow?</text>
    <mentions>
      <mention mentionpersonId="{24B86D0D-55CA-4688-A7C7-C9D5D036ED21}" mentionId="{07CE1B0F-A8CB-438E-9902-24A6808373C5}" startIndex="0" length="15"/>
      <mention mentionpersonId="{24989571-A4EB-4015-9D61-C9D8E458548F}" mentionId="{7FE6CB6D-F8D2-45FF-AEE8-53EAC6F1FACC}" startIndex="16" length="22"/>
    </mentions>
  </threadedComment>
  <threadedComment ref="AL752" dT="2022-03-29T20:58:15.70" personId="{058EEE4F-07DC-4AAD-B43E-FBFF729DD75B}" id="{C481AF32-71D2-4C08-BC22-027B2F4050BB}">
    <text>This project did not receive any public financing. Density Bonus only.</text>
  </threadedComment>
</ThreadedComments>
</file>

<file path=xl/threadedComments/threadedComment2.xml><?xml version="1.0" encoding="utf-8"?>
<ThreadedComments xmlns="http://schemas.microsoft.com/office/spreadsheetml/2018/threadedcomments" xmlns:x="http://schemas.openxmlformats.org/spreadsheetml/2006/main">
  <threadedComment ref="D28" dT="2022-03-14T19:56:06.14" personId="{56CD6BBB-90DF-41EC-9F86-C394934C9924}" id="{6F9539D3-F57E-4EA5-9E94-77459DE4E61B}" done="1">
    <text>Table A2 for 2021 will be completed with the 2021 APR by April 1, but is not done yet.</text>
  </threadedComment>
  <threadedComment ref="D39" dT="2022-03-14T19:57:26.14" personId="{56CD6BBB-90DF-41EC-9F86-C394934C9924}" id="{9AFF003A-11E6-45CB-901C-0A2D191D09FD}" done="1">
    <text>This will need to be updated with information from the APR once the APR is completed.</text>
  </threadedComment>
  <threadedComment ref="D39" dT="2022-03-29T17:24:12.26" personId="{4B75171D-22E8-4EAE-8FDE-4C4A6026AA31}" id="{BB3BFFF5-6E3F-4C76-B6A4-15EA52F1AD59}" parentId="{9AFF003A-11E6-45CB-901C-0A2D191D09FD}">
    <text>@Lieberworth, Audrey I added the sentence in bold. Can we mark this update as complete?</text>
    <mentions>
      <mention mentionpersonId="{4BD7731B-EEA2-489F-849D-05F9815C6546}" mentionId="{CE1AC6C0-66F7-404F-A787-7994AA839DDD}" startIndex="0" length="20"/>
    </mentions>
  </threadedComment>
  <threadedComment ref="D39" dT="2022-03-29T17:26:09.63" personId="{4B75171D-22E8-4EAE-8FDE-4C4A6026AA31}" id="{A648EB1F-A147-4EED-A260-604D44DB9DB9}" parentId="{9AFF003A-11E6-45CB-901C-0A2D191D09FD}">
    <text>Are there any other updates pending for Table D?</text>
  </threadedComment>
  <threadedComment ref="D39" dT="2022-03-29T17:37:36.84" personId="{56CD6BBB-90DF-41EC-9F86-C394934C9924}" id="{3E996624-3D9D-4942-971E-B58B5673D64B}" parentId="{9AFF003A-11E6-45CB-901C-0A2D191D09FD}">
    <text>Thank you! If the APR data cleaning is complete and the summary table with the number of ADUs permitted in 2021 is correct (274), then no further review needed for Policy 3.1.7 or any other policies in Table D</text>
  </threadedComment>
  <threadedComment ref="D39" dT="2022-03-29T17:40:46.88" personId="{4B75171D-22E8-4EAE-8FDE-4C4A6026AA31}" id="{7EFBD7C7-ABD7-47B5-80A0-6BA4E20F8A7E}" parentId="{9AFF003A-11E6-45CB-901C-0A2D191D09FD}">
    <text>Great! Yes, I just confirmed the number -- 274 ADUs permitted in 2021 is correct.</text>
  </threadedComment>
  <threadedComment ref="D39" dT="2022-03-29T17:41:00.93" personId="{4B75171D-22E8-4EAE-8FDE-4C4A6026AA31}" id="{00C81753-E6DA-450D-ABA6-BC579C404A0F}" parentId="{9AFF003A-11E6-45CB-901C-0A2D191D09FD}">
    <text>Thanks Audrey!</text>
  </threadedComment>
  <threadedComment ref="D39" dT="2022-03-29T17:53:51.35" personId="{4B75171D-22E8-4EAE-8FDE-4C4A6026AA31}" id="{85C7D68A-574E-4A93-B9C1-3B9BF14D72A2}" parentId="{9AFF003A-11E6-45CB-901C-0A2D191D09FD}">
    <text>@Lieberworth, Audrey Small correction --- This should read "17 housing development projects...." not 15 like I previously wrote.</text>
    <mentions>
      <mention mentionpersonId="{4BD7731B-EEA2-489F-849D-05F9815C6546}" mentionId="{F1808054-5072-47B9-A413-42DE01C6B8F3}" startIndex="0" length="20"/>
    </mentions>
  </threadedComment>
  <threadedComment ref="D39" dT="2022-03-29T18:06:14.99" personId="{56CD6BBB-90DF-41EC-9F86-C394934C9924}" id="{C19C8CFA-5407-4A72-B9C4-05E6E1E76A7D}" parentId="{9AFF003A-11E6-45CB-901C-0A2D191D09FD}">
    <text>sounds good - thanks for letting me know!</text>
  </threadedComment>
  <threadedComment ref="D39" dT="2022-03-29T22:41:27.22" personId="{4B75171D-22E8-4EAE-8FDE-4C4A6026AA31}" id="{3E84A95F-DACC-4E33-BB6B-A2B2644FC5AD}" parentId="{9AFF003A-11E6-45CB-901C-0A2D191D09FD}">
    <text>I made a change following correction to DB list: 19 DB projects were entitled in 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mailto:APR@hcd.ca.gov" TargetMode="External"/><Relationship Id="rId3" Type="http://schemas.openxmlformats.org/officeDocument/2006/relationships/hyperlink" Target="mailto:APR@hcd.ca.gov" TargetMode="External"/><Relationship Id="rId7" Type="http://schemas.openxmlformats.org/officeDocument/2006/relationships/hyperlink" Target="http://www.hcd.ca.gov/grants-funding/income-limits/state-and-federal-income-limits.shtml" TargetMode="External"/><Relationship Id="rId2" Type="http://schemas.openxmlformats.org/officeDocument/2006/relationships/hyperlink" Target="mailto:APR@hcd.ca.gov" TargetMode="External"/><Relationship Id="rId1" Type="http://schemas.openxmlformats.org/officeDocument/2006/relationships/hyperlink" Target="https://cahcd.maps.arcgis.com/apps/webappviewer/index.html?id=5a63b04d7c494a6ebb2aa38a2c3576f5" TargetMode="External"/><Relationship Id="rId6" Type="http://schemas.openxmlformats.org/officeDocument/2006/relationships/hyperlink" Target="http://www.hcd.ca.gov/grants-funding/income-limits/state-and-federal-income-limits.shtml"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perez-domencich@oaklandca.gov" TargetMode="External"/><Relationship Id="rId5" Type="http://schemas.openxmlformats.org/officeDocument/2006/relationships/ctrlProp" Target="../ctrlProps/ctrlProp4.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ctrlProp" Target="../ctrlProps/ctrlProp7.xml"/><Relationship Id="rId2" Type="http://schemas.openxmlformats.org/officeDocument/2006/relationships/printerSettings" Target="../printerSettings/printerSettings5.bin"/><Relationship Id="rId1" Type="http://schemas.openxmlformats.org/officeDocument/2006/relationships/hyperlink" Target="https://apr.hcd.ca.gov/APR/login.do"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10"/>
  <sheetViews>
    <sheetView workbookViewId="0">
      <selection activeCell="D2" sqref="D2"/>
    </sheetView>
  </sheetViews>
  <sheetFormatPr defaultColWidth="8.85546875" defaultRowHeight="15"/>
  <cols>
    <col min="1" max="16384" width="8.85546875" style="217"/>
  </cols>
  <sheetData>
    <row r="2" spans="4:8">
      <c r="D2" s="217" t="s">
        <v>0</v>
      </c>
    </row>
    <row r="7" spans="4:8">
      <c r="H7" s="217" t="s">
        <v>1</v>
      </c>
    </row>
    <row r="8" spans="4:8">
      <c r="H8" s="217" t="s">
        <v>2</v>
      </c>
    </row>
    <row r="9" spans="4:8">
      <c r="H9" s="217" t="s">
        <v>3</v>
      </c>
    </row>
    <row r="10" spans="4:8">
      <c r="H10" s="217" t="s">
        <v>4</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9525</xdr:colOff>
                    <xdr:row>0</xdr:row>
                    <xdr:rowOff>180975</xdr:rowOff>
                  </from>
                  <to>
                    <xdr:col>2</xdr:col>
                    <xdr:colOff>542925</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9525</xdr:colOff>
                    <xdr:row>2</xdr:row>
                    <xdr:rowOff>114300</xdr:rowOff>
                  </from>
                  <to>
                    <xdr:col>2</xdr:col>
                    <xdr:colOff>542925</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9525</xdr:colOff>
                    <xdr:row>4</xdr:row>
                    <xdr:rowOff>85725</xdr:rowOff>
                  </from>
                  <to>
                    <xdr:col>2</xdr:col>
                    <xdr:colOff>542925</xdr:colOff>
                    <xdr:row>7</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A443" zoomScale="70" zoomScaleNormal="70" zoomScalePageLayoutView="48" workbookViewId="0">
      <selection activeCell="E70" sqref="E70:E509"/>
    </sheetView>
  </sheetViews>
  <sheetFormatPr defaultColWidth="8.85546875" defaultRowHeight="15"/>
  <cols>
    <col min="1" max="1" width="42.140625" customWidth="1"/>
    <col min="2" max="2" width="24.42578125" bestFit="1" customWidth="1"/>
    <col min="3" max="3" width="38.85546875" customWidth="1"/>
    <col min="4" max="4" width="35.5703125" customWidth="1"/>
    <col min="5" max="5" width="50.42578125" style="15" customWidth="1"/>
    <col min="6" max="6" width="17.5703125" customWidth="1"/>
    <col min="7" max="7" width="12" customWidth="1"/>
    <col min="8" max="8" width="23.85546875" customWidth="1"/>
    <col min="9" max="9" width="19.140625" customWidth="1"/>
    <col min="10" max="10" width="13.85546875" customWidth="1"/>
    <col min="11" max="11" width="15.140625" customWidth="1"/>
    <col min="13" max="13" width="16.85546875" customWidth="1"/>
    <col min="14" max="14" width="35.5703125" customWidth="1"/>
    <col min="15" max="15" width="19.5703125" bestFit="1" customWidth="1"/>
    <col min="16" max="17" width="9.140625" bestFit="1" customWidth="1"/>
  </cols>
  <sheetData>
    <row r="1" spans="1:17" s="9" customFormat="1" ht="90">
      <c r="A1" s="22" t="s">
        <v>385</v>
      </c>
      <c r="B1" s="22"/>
      <c r="C1" s="21" t="s">
        <v>4744</v>
      </c>
      <c r="D1" s="20" t="s">
        <v>4745</v>
      </c>
      <c r="E1" s="19"/>
      <c r="F1" s="9" t="s">
        <v>4746</v>
      </c>
      <c r="G1" s="9" t="s">
        <v>4747</v>
      </c>
      <c r="H1" s="9" t="s">
        <v>4748</v>
      </c>
      <c r="I1" s="9" t="s">
        <v>4749</v>
      </c>
      <c r="J1" s="9" t="s">
        <v>4750</v>
      </c>
      <c r="K1" s="9" t="s">
        <v>4751</v>
      </c>
      <c r="L1" s="9" t="s">
        <v>4752</v>
      </c>
      <c r="M1" s="9" t="s">
        <v>4753</v>
      </c>
      <c r="N1" s="20" t="s">
        <v>4754</v>
      </c>
      <c r="O1" s="9" t="s">
        <v>4755</v>
      </c>
      <c r="P1" s="9" t="s">
        <v>4756</v>
      </c>
    </row>
    <row r="2" spans="1:17">
      <c r="A2" s="18" t="s">
        <v>4757</v>
      </c>
      <c r="B2" s="18" t="s">
        <v>4758</v>
      </c>
      <c r="C2" s="17" t="str">
        <f>TEXT(I2,"mm/dd/yyyy")&amp;" - "&amp;TEXT(G2,"mm/dd/yyyy")</f>
        <v>07/13/1905 - 10/31/2021</v>
      </c>
      <c r="D2" s="17" t="str">
        <f>TEXT(F2,"mm/dd/yyyy")&amp;" - "&amp;TEXT(K2,"mm/dd/yyyy")</f>
        <v>01/01/2014 - 10/15/2021</v>
      </c>
      <c r="E2" s="16" t="str">
        <f t="shared" ref="E2:E65" si="0">(PROPER(A2))</f>
        <v>Adelanto</v>
      </c>
      <c r="F2" s="14">
        <v>41640</v>
      </c>
      <c r="G2" s="14">
        <v>44500</v>
      </c>
      <c r="H2">
        <f t="shared" ref="H2:H65" si="1">YEAR(F2)</f>
        <v>2014</v>
      </c>
      <c r="I2">
        <f t="shared" ref="I2:I65" si="2">YEAR(G2)</f>
        <v>2021</v>
      </c>
      <c r="J2" s="14">
        <v>41562</v>
      </c>
      <c r="K2" s="14">
        <v>44484</v>
      </c>
      <c r="L2">
        <f t="shared" ref="L2:L65" si="3">YEAR(J2)</f>
        <v>2013</v>
      </c>
      <c r="M2">
        <f t="shared" ref="M2:M65" si="4">YEAR(K2)</f>
        <v>2021</v>
      </c>
      <c r="N2" s="17" t="str">
        <f>TEXT(J2,"mm/dd/yyyy")&amp;" - "&amp;TEXT(K2,"mm/dd/yyyy")</f>
        <v>10/15/2013 - 10/15/2021</v>
      </c>
      <c r="O2" t="s">
        <v>4758</v>
      </c>
    </row>
    <row r="3" spans="1:17">
      <c r="A3" s="18" t="s">
        <v>4759</v>
      </c>
      <c r="B3" s="18" t="s">
        <v>4760</v>
      </c>
      <c r="C3" s="17" t="str">
        <f t="shared" ref="C3:C66" si="5">TEXT(I3,"mm/dd/yyyy")&amp;" - "&amp;TEXT(G3,"mm/dd/yyyy")</f>
        <v>07/13/1905 - 10/31/2021</v>
      </c>
      <c r="D3" s="17" t="str">
        <f t="shared" ref="D3:D66" si="6">TEXT(J3,"mm/dd/yyyy")&amp;" - "&amp;TEXT(K3,"mm/dd/yyyy")</f>
        <v>10/15/2013 - 10/15/2021</v>
      </c>
      <c r="E3" s="16" t="str">
        <f t="shared" si="0"/>
        <v>Agoura Hills</v>
      </c>
      <c r="F3" s="14">
        <v>41640</v>
      </c>
      <c r="G3" s="14">
        <v>44500</v>
      </c>
      <c r="H3">
        <f t="shared" si="1"/>
        <v>2014</v>
      </c>
      <c r="I3">
        <f t="shared" si="2"/>
        <v>2021</v>
      </c>
      <c r="J3" s="14">
        <v>41562</v>
      </c>
      <c r="K3" s="14">
        <v>44484</v>
      </c>
      <c r="L3">
        <f t="shared" si="3"/>
        <v>2013</v>
      </c>
      <c r="M3">
        <f t="shared" si="4"/>
        <v>2021</v>
      </c>
      <c r="N3" s="17" t="str">
        <f t="shared" ref="N3:N66" si="7">TEXT(J3,"mm/dd/yyyy")&amp;" - "&amp;TEXT(K3,"mm/dd/yyyy")</f>
        <v>10/15/2013 - 10/15/2021</v>
      </c>
      <c r="O3" t="s">
        <v>4760</v>
      </c>
    </row>
    <row r="4" spans="1:17">
      <c r="A4" s="18" t="s">
        <v>4761</v>
      </c>
      <c r="B4" s="18" t="s">
        <v>4762</v>
      </c>
      <c r="C4" s="17" t="str">
        <f t="shared" si="5"/>
        <v>07/14/1905 - 10/31/2022</v>
      </c>
      <c r="D4" s="17" t="str">
        <f t="shared" si="6"/>
        <v>01/31/2015 - 01/31/2023</v>
      </c>
      <c r="E4" s="16" t="str">
        <f t="shared" si="0"/>
        <v>Alameda</v>
      </c>
      <c r="F4" s="14">
        <v>41640</v>
      </c>
      <c r="G4" s="14">
        <v>44865</v>
      </c>
      <c r="H4">
        <f t="shared" si="1"/>
        <v>2014</v>
      </c>
      <c r="I4">
        <f t="shared" si="2"/>
        <v>2022</v>
      </c>
      <c r="J4" s="14">
        <v>42035</v>
      </c>
      <c r="K4" s="14">
        <v>44957</v>
      </c>
      <c r="L4">
        <f t="shared" si="3"/>
        <v>2015</v>
      </c>
      <c r="M4">
        <f t="shared" si="4"/>
        <v>2023</v>
      </c>
      <c r="N4" s="17" t="str">
        <f t="shared" si="7"/>
        <v>01/31/2015 - 01/31/2023</v>
      </c>
      <c r="O4" t="s">
        <v>4762</v>
      </c>
    </row>
    <row r="5" spans="1:17">
      <c r="A5" s="18" t="str">
        <f>B5</f>
        <v>Alameda County - Unincorporated</v>
      </c>
      <c r="B5" s="18" t="s">
        <v>4763</v>
      </c>
      <c r="C5" s="17" t="str">
        <f t="shared" si="5"/>
        <v>07/14/1905 - 10/31/2022</v>
      </c>
      <c r="D5" s="17" t="str">
        <f t="shared" si="6"/>
        <v>01/31/2015 - 01/31/2023</v>
      </c>
      <c r="E5" s="16" t="str">
        <f t="shared" si="0"/>
        <v>Alameda County - Unincorporated</v>
      </c>
      <c r="F5" s="14">
        <v>41640</v>
      </c>
      <c r="G5" s="14">
        <v>44865</v>
      </c>
      <c r="H5">
        <f t="shared" si="1"/>
        <v>2014</v>
      </c>
      <c r="I5">
        <f t="shared" si="2"/>
        <v>2022</v>
      </c>
      <c r="J5" s="14">
        <v>42035</v>
      </c>
      <c r="K5" s="14">
        <v>44957</v>
      </c>
      <c r="L5">
        <f t="shared" si="3"/>
        <v>2015</v>
      </c>
      <c r="M5">
        <f t="shared" si="4"/>
        <v>2023</v>
      </c>
      <c r="N5" s="17" t="str">
        <f t="shared" si="7"/>
        <v>01/31/2015 - 01/31/2023</v>
      </c>
      <c r="O5" t="s">
        <v>4762</v>
      </c>
    </row>
    <row r="6" spans="1:17">
      <c r="A6" s="18" t="s">
        <v>4764</v>
      </c>
      <c r="B6" s="18" t="s">
        <v>4762</v>
      </c>
      <c r="C6" s="17" t="str">
        <f t="shared" si="5"/>
        <v>07/14/1905 - 10/31/2022</v>
      </c>
      <c r="D6" s="17" t="str">
        <f t="shared" si="6"/>
        <v>01/31/2015 - 01/31/2023</v>
      </c>
      <c r="E6" s="16" t="str">
        <f t="shared" si="0"/>
        <v>Albany</v>
      </c>
      <c r="F6" s="14">
        <v>41640</v>
      </c>
      <c r="G6" s="14">
        <v>44865</v>
      </c>
      <c r="H6">
        <f t="shared" si="1"/>
        <v>2014</v>
      </c>
      <c r="I6">
        <f t="shared" si="2"/>
        <v>2022</v>
      </c>
      <c r="J6" s="14">
        <v>42035</v>
      </c>
      <c r="K6" s="14">
        <v>44957</v>
      </c>
      <c r="L6">
        <f t="shared" si="3"/>
        <v>2015</v>
      </c>
      <c r="M6">
        <f t="shared" si="4"/>
        <v>2023</v>
      </c>
      <c r="N6" s="17" t="str">
        <f t="shared" si="7"/>
        <v>01/31/2015 - 01/31/2023</v>
      </c>
      <c r="O6" t="s">
        <v>4762</v>
      </c>
    </row>
    <row r="7" spans="1:17">
      <c r="A7" s="18" t="s">
        <v>4765</v>
      </c>
      <c r="B7" s="18" t="s">
        <v>4760</v>
      </c>
      <c r="C7" s="17" t="str">
        <f t="shared" si="5"/>
        <v>07/13/1905 - 10/31/2021</v>
      </c>
      <c r="D7" s="17" t="str">
        <f t="shared" si="6"/>
        <v>10/15/2013 - 10/15/2021</v>
      </c>
      <c r="E7" s="16" t="str">
        <f>(PROPER(A7))</f>
        <v>Alhambra</v>
      </c>
      <c r="F7" s="14">
        <v>41640</v>
      </c>
      <c r="G7" s="14">
        <v>44500</v>
      </c>
      <c r="H7">
        <f t="shared" si="1"/>
        <v>2014</v>
      </c>
      <c r="I7">
        <f t="shared" si="2"/>
        <v>2021</v>
      </c>
      <c r="J7" s="14">
        <v>41562</v>
      </c>
      <c r="K7" s="14">
        <v>44484</v>
      </c>
      <c r="L7">
        <f t="shared" si="3"/>
        <v>2013</v>
      </c>
      <c r="M7">
        <f t="shared" si="4"/>
        <v>2021</v>
      </c>
      <c r="N7" s="17" t="str">
        <f t="shared" si="7"/>
        <v>10/15/2013 - 10/15/2021</v>
      </c>
      <c r="O7" t="s">
        <v>4760</v>
      </c>
    </row>
    <row r="8" spans="1:17">
      <c r="A8" s="18" t="s">
        <v>4766</v>
      </c>
      <c r="B8" s="18" t="s">
        <v>4767</v>
      </c>
      <c r="C8" s="17" t="str">
        <f t="shared" si="5"/>
        <v>07/13/1905 - 10/31/2021</v>
      </c>
      <c r="D8" s="17" t="str">
        <f t="shared" si="6"/>
        <v>10/15/2013 - 10/15/2021</v>
      </c>
      <c r="E8" s="16" t="str">
        <f t="shared" si="0"/>
        <v>Aliso Viejo</v>
      </c>
      <c r="F8" s="14">
        <v>41640</v>
      </c>
      <c r="G8" s="14">
        <v>44500</v>
      </c>
      <c r="H8">
        <f t="shared" si="1"/>
        <v>2014</v>
      </c>
      <c r="I8">
        <f t="shared" si="2"/>
        <v>2021</v>
      </c>
      <c r="J8" s="14">
        <v>41562</v>
      </c>
      <c r="K8" s="14">
        <v>44484</v>
      </c>
      <c r="L8">
        <f t="shared" si="3"/>
        <v>2013</v>
      </c>
      <c r="M8">
        <f t="shared" si="4"/>
        <v>2021</v>
      </c>
      <c r="N8" s="17" t="str">
        <f t="shared" si="7"/>
        <v>10/15/2013 - 10/15/2021</v>
      </c>
      <c r="O8" t="s">
        <v>4767</v>
      </c>
    </row>
    <row r="9" spans="1:17">
      <c r="A9" s="18" t="s">
        <v>4768</v>
      </c>
      <c r="B9" s="18" t="s">
        <v>4769</v>
      </c>
      <c r="C9" s="17" t="str">
        <f t="shared" si="5"/>
        <v>07/19/1905 - 06/15/2027</v>
      </c>
      <c r="D9" s="17" t="str">
        <f t="shared" si="6"/>
        <v>08/31/2019 - 08/31/2024</v>
      </c>
      <c r="E9" s="16" t="str">
        <f t="shared" si="0"/>
        <v>Alpine County - Unincorporated</v>
      </c>
      <c r="F9" s="14">
        <v>43466</v>
      </c>
      <c r="G9" s="14">
        <v>46553</v>
      </c>
      <c r="H9">
        <f t="shared" si="1"/>
        <v>2019</v>
      </c>
      <c r="I9">
        <f t="shared" si="2"/>
        <v>2027</v>
      </c>
      <c r="J9" s="14">
        <v>43708</v>
      </c>
      <c r="K9" s="14">
        <v>45535</v>
      </c>
      <c r="L9">
        <f t="shared" si="3"/>
        <v>2019</v>
      </c>
      <c r="M9">
        <f t="shared" si="4"/>
        <v>2024</v>
      </c>
      <c r="N9" s="17" t="str">
        <f t="shared" si="7"/>
        <v>08/31/2019 - 08/31/2024</v>
      </c>
      <c r="O9" t="s">
        <v>4769</v>
      </c>
      <c r="P9" s="14" t="s">
        <v>4770</v>
      </c>
      <c r="Q9" s="14"/>
    </row>
    <row r="10" spans="1:17">
      <c r="A10" s="18" t="s">
        <v>4771</v>
      </c>
      <c r="B10" s="18" t="s">
        <v>4772</v>
      </c>
      <c r="C10" s="17" t="str">
        <f t="shared" si="5"/>
        <v>07/19/1905 - 06/15/2027</v>
      </c>
      <c r="D10" s="17" t="str">
        <f t="shared" si="6"/>
        <v>08/31/2019 - 08/31/2024</v>
      </c>
      <c r="E10" s="16" t="str">
        <f t="shared" si="0"/>
        <v>Alturas</v>
      </c>
      <c r="F10" s="14">
        <v>43466</v>
      </c>
      <c r="G10" s="14">
        <v>46553</v>
      </c>
      <c r="H10">
        <f t="shared" si="1"/>
        <v>2019</v>
      </c>
      <c r="I10">
        <f t="shared" si="2"/>
        <v>2027</v>
      </c>
      <c r="J10" s="14">
        <v>43708</v>
      </c>
      <c r="K10" s="14">
        <v>45535</v>
      </c>
      <c r="L10">
        <f t="shared" si="3"/>
        <v>2019</v>
      </c>
      <c r="M10">
        <f t="shared" si="4"/>
        <v>2024</v>
      </c>
      <c r="N10" s="17" t="str">
        <f t="shared" si="7"/>
        <v>08/31/2019 - 08/31/2024</v>
      </c>
      <c r="O10" t="s">
        <v>4772</v>
      </c>
      <c r="P10" s="14" t="s">
        <v>4770</v>
      </c>
    </row>
    <row r="11" spans="1:17">
      <c r="A11" s="18" t="s">
        <v>4773</v>
      </c>
      <c r="B11" s="18" t="s">
        <v>4774</v>
      </c>
      <c r="C11" s="17" t="str">
        <f t="shared" si="5"/>
        <v>07/11/1905 - 06/30/2019</v>
      </c>
      <c r="D11" s="17" t="str">
        <f t="shared" si="6"/>
        <v>06/30/2014 - 09/15/2021</v>
      </c>
      <c r="E11" s="16" t="str">
        <f t="shared" si="0"/>
        <v>Amador City</v>
      </c>
      <c r="F11" s="14">
        <v>41640</v>
      </c>
      <c r="G11" s="14">
        <v>43646</v>
      </c>
      <c r="H11">
        <f t="shared" si="1"/>
        <v>2014</v>
      </c>
      <c r="I11">
        <f t="shared" si="2"/>
        <v>2019</v>
      </c>
      <c r="J11" s="14">
        <v>41820</v>
      </c>
      <c r="K11" s="14">
        <v>44454</v>
      </c>
      <c r="L11">
        <f t="shared" si="3"/>
        <v>2014</v>
      </c>
      <c r="M11">
        <f t="shared" si="4"/>
        <v>2021</v>
      </c>
      <c r="N11" s="17" t="str">
        <f t="shared" si="7"/>
        <v>06/30/2014 - 09/15/2021</v>
      </c>
      <c r="O11" t="s">
        <v>4774</v>
      </c>
    </row>
    <row r="12" spans="1:17">
      <c r="A12" s="18" t="str">
        <f>B12</f>
        <v>Amador County - Unincorporated</v>
      </c>
      <c r="B12" s="18" t="s">
        <v>4775</v>
      </c>
      <c r="C12" s="17" t="str">
        <f t="shared" si="5"/>
        <v>07/11/1905 - 06/30/2019</v>
      </c>
      <c r="D12" s="17" t="str">
        <f t="shared" si="6"/>
        <v>06/30/2014 - 09/15/2021</v>
      </c>
      <c r="E12" s="16" t="str">
        <f t="shared" si="0"/>
        <v>Amador County - Unincorporated</v>
      </c>
      <c r="F12" s="14">
        <v>41640</v>
      </c>
      <c r="G12" s="14">
        <v>43646</v>
      </c>
      <c r="H12">
        <f t="shared" si="1"/>
        <v>2014</v>
      </c>
      <c r="I12">
        <f t="shared" si="2"/>
        <v>2019</v>
      </c>
      <c r="J12" s="14">
        <v>41820</v>
      </c>
      <c r="K12" s="14">
        <v>44454</v>
      </c>
      <c r="L12">
        <f t="shared" si="3"/>
        <v>2014</v>
      </c>
      <c r="M12">
        <f t="shared" si="4"/>
        <v>2021</v>
      </c>
      <c r="N12" s="17" t="str">
        <f t="shared" si="7"/>
        <v>06/30/2014 - 09/15/2021</v>
      </c>
      <c r="O12" t="s">
        <v>4774</v>
      </c>
    </row>
    <row r="13" spans="1:17">
      <c r="A13" s="18" t="s">
        <v>4776</v>
      </c>
      <c r="B13" s="18" t="s">
        <v>4777</v>
      </c>
      <c r="C13" s="17" t="str">
        <f t="shared" si="5"/>
        <v>07/14/1905 - 10/31/2022</v>
      </c>
      <c r="D13" s="17" t="str">
        <f t="shared" si="6"/>
        <v>01/31/2015 - 01/31/2023</v>
      </c>
      <c r="E13" s="16" t="str">
        <f t="shared" si="0"/>
        <v>American Canyon</v>
      </c>
      <c r="F13" s="14">
        <v>41640</v>
      </c>
      <c r="G13" s="14">
        <v>44865</v>
      </c>
      <c r="H13">
        <f t="shared" si="1"/>
        <v>2014</v>
      </c>
      <c r="I13">
        <f t="shared" si="2"/>
        <v>2022</v>
      </c>
      <c r="J13" s="14">
        <v>42035</v>
      </c>
      <c r="K13" s="14">
        <v>44957</v>
      </c>
      <c r="L13">
        <f t="shared" si="3"/>
        <v>2015</v>
      </c>
      <c r="M13">
        <f t="shared" si="4"/>
        <v>2023</v>
      </c>
      <c r="N13" s="17" t="str">
        <f t="shared" si="7"/>
        <v>01/31/2015 - 01/31/2023</v>
      </c>
      <c r="O13" t="s">
        <v>4777</v>
      </c>
    </row>
    <row r="14" spans="1:17">
      <c r="A14" s="18" t="s">
        <v>4778</v>
      </c>
      <c r="B14" s="18" t="s">
        <v>4767</v>
      </c>
      <c r="C14" s="17" t="str">
        <f t="shared" si="5"/>
        <v>07/13/1905 - 10/31/2021</v>
      </c>
      <c r="D14" s="17" t="str">
        <f t="shared" si="6"/>
        <v>10/15/2013 - 10/15/2021</v>
      </c>
      <c r="E14" s="16" t="str">
        <f t="shared" si="0"/>
        <v>Anaheim</v>
      </c>
      <c r="F14" s="14">
        <v>41640</v>
      </c>
      <c r="G14" s="14">
        <v>44500</v>
      </c>
      <c r="H14">
        <f t="shared" si="1"/>
        <v>2014</v>
      </c>
      <c r="I14">
        <f t="shared" si="2"/>
        <v>2021</v>
      </c>
      <c r="J14" s="14">
        <v>41562</v>
      </c>
      <c r="K14" s="14">
        <v>44484</v>
      </c>
      <c r="L14">
        <f t="shared" si="3"/>
        <v>2013</v>
      </c>
      <c r="M14">
        <f t="shared" si="4"/>
        <v>2021</v>
      </c>
      <c r="N14" s="17" t="str">
        <f t="shared" si="7"/>
        <v>10/15/2013 - 10/15/2021</v>
      </c>
      <c r="O14" t="s">
        <v>4767</v>
      </c>
    </row>
    <row r="15" spans="1:17">
      <c r="A15" s="18" t="s">
        <v>4779</v>
      </c>
      <c r="B15" s="18" t="s">
        <v>4780</v>
      </c>
      <c r="C15" s="17" t="str">
        <f t="shared" si="5"/>
        <v>07/20/1905 - 04/15/2028</v>
      </c>
      <c r="D15" s="17" t="str">
        <f t="shared" si="6"/>
        <v>04/15/2020 - 04/15/2028</v>
      </c>
      <c r="E15" s="16" t="str">
        <f t="shared" si="0"/>
        <v>Anderson</v>
      </c>
      <c r="F15" s="14">
        <v>43466</v>
      </c>
      <c r="G15" s="14">
        <v>46858</v>
      </c>
      <c r="H15">
        <f t="shared" si="1"/>
        <v>2019</v>
      </c>
      <c r="I15">
        <f t="shared" si="2"/>
        <v>2028</v>
      </c>
      <c r="J15" s="14">
        <v>43936</v>
      </c>
      <c r="K15" s="14">
        <v>46858</v>
      </c>
      <c r="L15">
        <f t="shared" si="3"/>
        <v>2020</v>
      </c>
      <c r="M15">
        <f t="shared" si="4"/>
        <v>2028</v>
      </c>
      <c r="N15" s="17" t="str">
        <f t="shared" si="7"/>
        <v>04/15/2020 - 04/15/2028</v>
      </c>
      <c r="O15" t="s">
        <v>4780</v>
      </c>
      <c r="P15" t="s">
        <v>4770</v>
      </c>
    </row>
    <row r="16" spans="1:17">
      <c r="A16" s="18" t="s">
        <v>4781</v>
      </c>
      <c r="B16" s="18" t="s">
        <v>4782</v>
      </c>
      <c r="C16" s="17" t="str">
        <f t="shared" si="5"/>
        <v>07/19/1905 - 06/15/2027</v>
      </c>
      <c r="D16" s="17" t="str">
        <f t="shared" si="6"/>
        <v>06/15/2019 - 06/15/2027</v>
      </c>
      <c r="E16" s="16" t="str">
        <f t="shared" si="0"/>
        <v>Angels Camp</v>
      </c>
      <c r="F16" s="14">
        <v>43466</v>
      </c>
      <c r="G16" s="14">
        <v>46553</v>
      </c>
      <c r="H16">
        <f t="shared" si="1"/>
        <v>2019</v>
      </c>
      <c r="I16">
        <f t="shared" si="2"/>
        <v>2027</v>
      </c>
      <c r="J16" s="14">
        <v>43631</v>
      </c>
      <c r="K16" s="14">
        <v>46553</v>
      </c>
      <c r="L16">
        <f t="shared" si="3"/>
        <v>2019</v>
      </c>
      <c r="M16">
        <f t="shared" si="4"/>
        <v>2027</v>
      </c>
      <c r="N16" s="17" t="str">
        <f t="shared" si="7"/>
        <v>06/15/2019 - 06/15/2027</v>
      </c>
      <c r="O16" t="s">
        <v>4782</v>
      </c>
      <c r="P16" s="14" t="s">
        <v>4770</v>
      </c>
      <c r="Q16" s="14"/>
    </row>
    <row r="17" spans="1:16">
      <c r="A17" s="18" t="s">
        <v>4783</v>
      </c>
      <c r="B17" s="18" t="s">
        <v>4784</v>
      </c>
      <c r="C17" s="17" t="str">
        <f t="shared" si="5"/>
        <v>07/14/1905 - 10/31/2022</v>
      </c>
      <c r="D17" s="17" t="str">
        <f t="shared" si="6"/>
        <v>01/31/2015 - 01/31/2023</v>
      </c>
      <c r="E17" s="16" t="str">
        <f t="shared" si="0"/>
        <v>Antioch</v>
      </c>
      <c r="F17" s="14">
        <v>41640</v>
      </c>
      <c r="G17" s="14">
        <v>44865</v>
      </c>
      <c r="H17">
        <f t="shared" si="1"/>
        <v>2014</v>
      </c>
      <c r="I17">
        <f t="shared" si="2"/>
        <v>2022</v>
      </c>
      <c r="J17" s="14">
        <v>42035</v>
      </c>
      <c r="K17" s="14">
        <v>44957</v>
      </c>
      <c r="L17">
        <f t="shared" si="3"/>
        <v>2015</v>
      </c>
      <c r="M17">
        <f t="shared" si="4"/>
        <v>2023</v>
      </c>
      <c r="N17" s="17" t="str">
        <f t="shared" si="7"/>
        <v>01/31/2015 - 01/31/2023</v>
      </c>
      <c r="O17" t="s">
        <v>4784</v>
      </c>
    </row>
    <row r="18" spans="1:16">
      <c r="A18" s="18" t="s">
        <v>4785</v>
      </c>
      <c r="B18" s="18" t="s">
        <v>4758</v>
      </c>
      <c r="C18" s="17" t="str">
        <f t="shared" si="5"/>
        <v>07/13/1905 - 10/31/2021</v>
      </c>
      <c r="D18" s="17" t="str">
        <f t="shared" si="6"/>
        <v>10/15/2013 - 10/15/2021</v>
      </c>
      <c r="E18" s="16" t="str">
        <f t="shared" si="0"/>
        <v>Apple Valley</v>
      </c>
      <c r="F18" s="14">
        <v>41640</v>
      </c>
      <c r="G18" s="14">
        <v>44500</v>
      </c>
      <c r="H18">
        <f t="shared" si="1"/>
        <v>2014</v>
      </c>
      <c r="I18">
        <f t="shared" si="2"/>
        <v>2021</v>
      </c>
      <c r="J18" s="14">
        <v>41562</v>
      </c>
      <c r="K18" s="14">
        <v>44484</v>
      </c>
      <c r="L18">
        <f t="shared" si="3"/>
        <v>2013</v>
      </c>
      <c r="M18">
        <f t="shared" si="4"/>
        <v>2021</v>
      </c>
      <c r="N18" s="17" t="str">
        <f t="shared" si="7"/>
        <v>10/15/2013 - 10/15/2021</v>
      </c>
      <c r="O18" t="s">
        <v>4758</v>
      </c>
    </row>
    <row r="19" spans="1:16">
      <c r="A19" s="18" t="s">
        <v>4786</v>
      </c>
      <c r="B19" s="18" t="s">
        <v>4760</v>
      </c>
      <c r="C19" s="17" t="str">
        <f t="shared" si="5"/>
        <v>07/13/1905 - 10/31/2021</v>
      </c>
      <c r="D19" s="17" t="str">
        <f t="shared" si="6"/>
        <v>10/15/2013 - 10/15/2021</v>
      </c>
      <c r="E19" s="16" t="str">
        <f t="shared" si="0"/>
        <v>Arcadia</v>
      </c>
      <c r="F19" s="14">
        <v>41640</v>
      </c>
      <c r="G19" s="14">
        <v>44500</v>
      </c>
      <c r="H19">
        <f t="shared" si="1"/>
        <v>2014</v>
      </c>
      <c r="I19">
        <f t="shared" si="2"/>
        <v>2021</v>
      </c>
      <c r="J19" s="14">
        <v>41562</v>
      </c>
      <c r="K19" s="14">
        <v>44484</v>
      </c>
      <c r="L19">
        <f t="shared" si="3"/>
        <v>2013</v>
      </c>
      <c r="M19">
        <f t="shared" si="4"/>
        <v>2021</v>
      </c>
      <c r="N19" s="17" t="str">
        <f t="shared" si="7"/>
        <v>10/15/2013 - 10/15/2021</v>
      </c>
      <c r="O19" t="s">
        <v>4760</v>
      </c>
    </row>
    <row r="20" spans="1:16">
      <c r="A20" s="18" t="s">
        <v>4787</v>
      </c>
      <c r="B20" s="18" t="s">
        <v>4788</v>
      </c>
      <c r="C20" s="17" t="str">
        <f t="shared" si="5"/>
        <v>07/19/1905 - 08/31/2027</v>
      </c>
      <c r="D20" s="17" t="str">
        <f t="shared" si="6"/>
        <v>08/31/2019 - 08/31/2027</v>
      </c>
      <c r="E20" s="16" t="str">
        <f t="shared" si="0"/>
        <v>Arcata</v>
      </c>
      <c r="F20" s="14">
        <v>43466</v>
      </c>
      <c r="G20" s="14">
        <v>46630</v>
      </c>
      <c r="H20">
        <f t="shared" si="1"/>
        <v>2019</v>
      </c>
      <c r="I20">
        <f t="shared" si="2"/>
        <v>2027</v>
      </c>
      <c r="J20" s="14">
        <v>43708</v>
      </c>
      <c r="K20" s="14">
        <v>46630</v>
      </c>
      <c r="L20">
        <f t="shared" si="3"/>
        <v>2019</v>
      </c>
      <c r="M20">
        <f t="shared" si="4"/>
        <v>2027</v>
      </c>
      <c r="N20" s="17" t="str">
        <f t="shared" si="7"/>
        <v>08/31/2019 - 08/31/2027</v>
      </c>
      <c r="O20" t="s">
        <v>4788</v>
      </c>
      <c r="P20" t="s">
        <v>4770</v>
      </c>
    </row>
    <row r="21" spans="1:16">
      <c r="A21" s="18" t="s">
        <v>4789</v>
      </c>
      <c r="B21" s="18" t="s">
        <v>4790</v>
      </c>
      <c r="C21" s="17" t="str">
        <f t="shared" si="5"/>
        <v>07/20/1905 - 12/31/2028</v>
      </c>
      <c r="D21" s="17" t="str">
        <f t="shared" si="6"/>
        <v>12/31/2020 - 12/31/2028</v>
      </c>
      <c r="E21" s="16" t="str">
        <f t="shared" si="0"/>
        <v>Arroyo Grande</v>
      </c>
      <c r="F21" s="14">
        <v>43466</v>
      </c>
      <c r="G21" s="14">
        <v>47118</v>
      </c>
      <c r="H21">
        <f t="shared" si="1"/>
        <v>2019</v>
      </c>
      <c r="I21">
        <f t="shared" si="2"/>
        <v>2028</v>
      </c>
      <c r="J21" s="14">
        <v>44196</v>
      </c>
      <c r="K21" s="14">
        <v>47118</v>
      </c>
      <c r="L21">
        <f t="shared" si="3"/>
        <v>2020</v>
      </c>
      <c r="M21">
        <f t="shared" si="4"/>
        <v>2028</v>
      </c>
      <c r="N21" s="17" t="str">
        <f t="shared" si="7"/>
        <v>12/31/2020 - 12/31/2028</v>
      </c>
      <c r="O21" t="s">
        <v>4790</v>
      </c>
      <c r="P21" t="s">
        <v>4770</v>
      </c>
    </row>
    <row r="22" spans="1:16">
      <c r="A22" s="18" t="s">
        <v>4791</v>
      </c>
      <c r="B22" s="18" t="s">
        <v>4760</v>
      </c>
      <c r="C22" s="17" t="str">
        <f t="shared" si="5"/>
        <v>07/13/1905 - 10/31/2021</v>
      </c>
      <c r="D22" s="17" t="str">
        <f t="shared" si="6"/>
        <v>10/15/2013 - 10/15/2021</v>
      </c>
      <c r="E22" s="16" t="str">
        <f t="shared" si="0"/>
        <v>Artesia</v>
      </c>
      <c r="F22" s="14">
        <v>41640</v>
      </c>
      <c r="G22" s="14">
        <v>44500</v>
      </c>
      <c r="H22">
        <f t="shared" si="1"/>
        <v>2014</v>
      </c>
      <c r="I22">
        <f t="shared" si="2"/>
        <v>2021</v>
      </c>
      <c r="J22" s="14">
        <v>41562</v>
      </c>
      <c r="K22" s="14">
        <v>44484</v>
      </c>
      <c r="L22">
        <f t="shared" si="3"/>
        <v>2013</v>
      </c>
      <c r="M22">
        <f t="shared" si="4"/>
        <v>2021</v>
      </c>
      <c r="N22" s="17" t="str">
        <f t="shared" si="7"/>
        <v>10/15/2013 - 10/15/2021</v>
      </c>
      <c r="O22" t="s">
        <v>4760</v>
      </c>
    </row>
    <row r="23" spans="1:16">
      <c r="A23" s="18" t="s">
        <v>4792</v>
      </c>
      <c r="B23" s="18" t="s">
        <v>4793</v>
      </c>
      <c r="C23" s="17" t="str">
        <f t="shared" si="5"/>
        <v>07/15/1905 - 12/31/2023</v>
      </c>
      <c r="D23" s="17" t="str">
        <f t="shared" si="6"/>
        <v>12/31/2015 - 12/31/2023</v>
      </c>
      <c r="E23" s="16" t="str">
        <f t="shared" si="0"/>
        <v>Arvin</v>
      </c>
      <c r="F23" s="14">
        <v>41275</v>
      </c>
      <c r="G23" s="14">
        <v>45291</v>
      </c>
      <c r="H23">
        <f t="shared" si="1"/>
        <v>2013</v>
      </c>
      <c r="I23">
        <f t="shared" si="2"/>
        <v>2023</v>
      </c>
      <c r="J23" s="14">
        <v>42369</v>
      </c>
      <c r="K23" s="14">
        <v>45291</v>
      </c>
      <c r="L23">
        <f t="shared" si="3"/>
        <v>2015</v>
      </c>
      <c r="M23">
        <f t="shared" si="4"/>
        <v>2023</v>
      </c>
      <c r="N23" s="17" t="str">
        <f t="shared" si="7"/>
        <v>12/31/2015 - 12/31/2023</v>
      </c>
      <c r="O23" t="s">
        <v>4793</v>
      </c>
    </row>
    <row r="24" spans="1:16">
      <c r="A24" s="18" t="s">
        <v>4794</v>
      </c>
      <c r="B24" s="18" t="s">
        <v>4790</v>
      </c>
      <c r="C24" s="17" t="str">
        <f t="shared" si="5"/>
        <v>07/20/1905 - 12/31/2028</v>
      </c>
      <c r="D24" s="17" t="str">
        <f t="shared" si="6"/>
        <v>12/31/2020 - 12/31/2028</v>
      </c>
      <c r="E24" s="16" t="str">
        <f t="shared" si="0"/>
        <v>Atascadero</v>
      </c>
      <c r="F24" s="14">
        <v>43466</v>
      </c>
      <c r="G24" s="14">
        <v>47118</v>
      </c>
      <c r="H24">
        <f t="shared" si="1"/>
        <v>2019</v>
      </c>
      <c r="I24">
        <f t="shared" si="2"/>
        <v>2028</v>
      </c>
      <c r="J24" s="14">
        <v>44196</v>
      </c>
      <c r="K24" s="14">
        <v>47118</v>
      </c>
      <c r="L24">
        <f t="shared" si="3"/>
        <v>2020</v>
      </c>
      <c r="M24">
        <f t="shared" si="4"/>
        <v>2028</v>
      </c>
      <c r="N24" s="17" t="str">
        <f t="shared" si="7"/>
        <v>12/31/2020 - 12/31/2028</v>
      </c>
      <c r="O24" t="s">
        <v>4790</v>
      </c>
      <c r="P24" t="s">
        <v>4770</v>
      </c>
    </row>
    <row r="25" spans="1:16">
      <c r="A25" s="18" t="s">
        <v>4795</v>
      </c>
      <c r="B25" s="18" t="s">
        <v>4796</v>
      </c>
      <c r="C25" s="17" t="str">
        <f t="shared" si="5"/>
        <v>07/14/1905 - 10/31/2022</v>
      </c>
      <c r="D25" s="17" t="str">
        <f t="shared" si="6"/>
        <v>01/31/2015 - 01/31/2023</v>
      </c>
      <c r="E25" s="16" t="str">
        <f t="shared" si="0"/>
        <v>Atherton</v>
      </c>
      <c r="F25" s="14">
        <v>41640</v>
      </c>
      <c r="G25" s="14">
        <v>44865</v>
      </c>
      <c r="H25">
        <f t="shared" si="1"/>
        <v>2014</v>
      </c>
      <c r="I25">
        <f t="shared" si="2"/>
        <v>2022</v>
      </c>
      <c r="J25" s="14">
        <v>42035</v>
      </c>
      <c r="K25" s="14">
        <v>44957</v>
      </c>
      <c r="L25">
        <f t="shared" si="3"/>
        <v>2015</v>
      </c>
      <c r="M25">
        <f t="shared" si="4"/>
        <v>2023</v>
      </c>
      <c r="N25" s="17" t="str">
        <f t="shared" si="7"/>
        <v>01/31/2015 - 01/31/2023</v>
      </c>
      <c r="O25" t="s">
        <v>4796</v>
      </c>
    </row>
    <row r="26" spans="1:16">
      <c r="A26" s="18" t="s">
        <v>4797</v>
      </c>
      <c r="B26" s="18" t="s">
        <v>4798</v>
      </c>
      <c r="C26" s="17" t="str">
        <f t="shared" si="5"/>
        <v>07/15/1905 - 12/31/2023</v>
      </c>
      <c r="D26" s="17" t="str">
        <f t="shared" si="6"/>
        <v>03/31/2016 - 03/31/2024</v>
      </c>
      <c r="E26" s="16" t="str">
        <f t="shared" si="0"/>
        <v>Atwater</v>
      </c>
      <c r="F26" s="14">
        <v>41640</v>
      </c>
      <c r="G26" s="14">
        <v>45291</v>
      </c>
      <c r="H26">
        <f t="shared" si="1"/>
        <v>2014</v>
      </c>
      <c r="I26">
        <f t="shared" si="2"/>
        <v>2023</v>
      </c>
      <c r="J26" s="14">
        <v>42460</v>
      </c>
      <c r="K26" s="14">
        <v>45382</v>
      </c>
      <c r="L26">
        <f t="shared" si="3"/>
        <v>2016</v>
      </c>
      <c r="M26">
        <f t="shared" si="4"/>
        <v>2024</v>
      </c>
      <c r="N26" s="17" t="str">
        <f t="shared" si="7"/>
        <v>03/31/2016 - 03/31/2024</v>
      </c>
      <c r="O26" t="s">
        <v>4798</v>
      </c>
    </row>
    <row r="27" spans="1:16">
      <c r="A27" s="18" t="s">
        <v>4799</v>
      </c>
      <c r="B27" s="18" t="s">
        <v>4800</v>
      </c>
      <c r="C27" s="17" t="str">
        <f t="shared" si="5"/>
        <v>07/21/1905 - 08/31/2029</v>
      </c>
      <c r="D27" s="17" t="str">
        <f t="shared" si="6"/>
        <v>05/15/2021 - 05/15/2029</v>
      </c>
      <c r="E27" s="16" t="str">
        <f t="shared" si="0"/>
        <v>Auburn</v>
      </c>
      <c r="F27" s="14">
        <v>44377</v>
      </c>
      <c r="G27" s="14">
        <v>47361</v>
      </c>
      <c r="H27">
        <f t="shared" si="1"/>
        <v>2021</v>
      </c>
      <c r="I27">
        <f t="shared" si="2"/>
        <v>2029</v>
      </c>
      <c r="J27" s="14">
        <v>44331</v>
      </c>
      <c r="K27" s="14">
        <v>47253</v>
      </c>
      <c r="L27">
        <f t="shared" si="3"/>
        <v>2021</v>
      </c>
      <c r="M27">
        <f t="shared" si="4"/>
        <v>2029</v>
      </c>
      <c r="N27" s="17" t="str">
        <f t="shared" si="7"/>
        <v>05/15/2021 - 05/15/2029</v>
      </c>
      <c r="O27" t="s">
        <v>4800</v>
      </c>
      <c r="P27" t="s">
        <v>4770</v>
      </c>
    </row>
    <row r="28" spans="1:16">
      <c r="A28" s="18" t="s">
        <v>4801</v>
      </c>
      <c r="B28" s="18" t="s">
        <v>4760</v>
      </c>
      <c r="C28" s="17" t="str">
        <f t="shared" si="5"/>
        <v>07/13/1905 - 10/31/2021</v>
      </c>
      <c r="D28" s="17" t="str">
        <f t="shared" si="6"/>
        <v>10/15/2013 - 10/15/2021</v>
      </c>
      <c r="E28" s="16" t="str">
        <f t="shared" si="0"/>
        <v>Avalon</v>
      </c>
      <c r="F28" s="14">
        <v>41640</v>
      </c>
      <c r="G28" s="14">
        <v>44500</v>
      </c>
      <c r="H28">
        <f t="shared" si="1"/>
        <v>2014</v>
      </c>
      <c r="I28">
        <f t="shared" si="2"/>
        <v>2021</v>
      </c>
      <c r="J28" s="14">
        <v>41562</v>
      </c>
      <c r="K28" s="14">
        <v>44484</v>
      </c>
      <c r="L28">
        <f t="shared" si="3"/>
        <v>2013</v>
      </c>
      <c r="M28">
        <f t="shared" si="4"/>
        <v>2021</v>
      </c>
      <c r="N28" s="17" t="str">
        <f t="shared" si="7"/>
        <v>10/15/2013 - 10/15/2021</v>
      </c>
      <c r="O28" t="s">
        <v>4760</v>
      </c>
    </row>
    <row r="29" spans="1:16">
      <c r="A29" s="18" t="s">
        <v>4802</v>
      </c>
      <c r="B29" s="18" t="s">
        <v>4803</v>
      </c>
      <c r="C29" s="17" t="str">
        <f t="shared" si="5"/>
        <v>07/15/1905 - 12/31/2023</v>
      </c>
      <c r="D29" s="17" t="str">
        <f t="shared" si="6"/>
        <v>01/31/2016 - 01/31/2024</v>
      </c>
      <c r="E29" s="16" t="str">
        <f t="shared" si="0"/>
        <v>Avenal</v>
      </c>
      <c r="F29" s="14">
        <v>41640</v>
      </c>
      <c r="G29" s="14">
        <v>45291</v>
      </c>
      <c r="H29">
        <f t="shared" si="1"/>
        <v>2014</v>
      </c>
      <c r="I29">
        <f t="shared" si="2"/>
        <v>2023</v>
      </c>
      <c r="J29" s="14">
        <v>42400</v>
      </c>
      <c r="K29" s="14">
        <v>45322</v>
      </c>
      <c r="L29">
        <f t="shared" si="3"/>
        <v>2016</v>
      </c>
      <c r="M29">
        <f t="shared" si="4"/>
        <v>2024</v>
      </c>
      <c r="N29" s="17" t="str">
        <f t="shared" si="7"/>
        <v>01/31/2016 - 01/31/2024</v>
      </c>
      <c r="O29" t="s">
        <v>4803</v>
      </c>
    </row>
    <row r="30" spans="1:16">
      <c r="A30" s="18" t="s">
        <v>4804</v>
      </c>
      <c r="B30" s="18" t="s">
        <v>4760</v>
      </c>
      <c r="C30" s="17" t="str">
        <f t="shared" si="5"/>
        <v>07/13/1905 - 10/31/2021</v>
      </c>
      <c r="D30" s="17" t="str">
        <f t="shared" si="6"/>
        <v>10/15/2013 - 10/15/2021</v>
      </c>
      <c r="E30" s="16" t="str">
        <f t="shared" si="0"/>
        <v>Azusa</v>
      </c>
      <c r="F30" s="14">
        <v>41640</v>
      </c>
      <c r="G30" s="14">
        <v>44500</v>
      </c>
      <c r="H30">
        <f t="shared" si="1"/>
        <v>2014</v>
      </c>
      <c r="I30">
        <f t="shared" si="2"/>
        <v>2021</v>
      </c>
      <c r="J30" s="14">
        <v>41562</v>
      </c>
      <c r="K30" s="14">
        <v>44484</v>
      </c>
      <c r="L30">
        <f t="shared" si="3"/>
        <v>2013</v>
      </c>
      <c r="M30">
        <f t="shared" si="4"/>
        <v>2021</v>
      </c>
      <c r="N30" s="17" t="str">
        <f t="shared" si="7"/>
        <v>10/15/2013 - 10/15/2021</v>
      </c>
      <c r="O30" t="s">
        <v>4760</v>
      </c>
    </row>
    <row r="31" spans="1:16">
      <c r="A31" s="18" t="s">
        <v>4805</v>
      </c>
      <c r="B31" s="18" t="s">
        <v>4793</v>
      </c>
      <c r="C31" s="17" t="str">
        <f t="shared" si="5"/>
        <v>07/15/1905 - 12/31/2023</v>
      </c>
      <c r="D31" s="17" t="str">
        <f t="shared" si="6"/>
        <v>12/31/2015 - 12/31/2023</v>
      </c>
      <c r="E31" s="16" t="str">
        <f t="shared" si="0"/>
        <v>Bakersfield</v>
      </c>
      <c r="F31" s="14">
        <v>41275</v>
      </c>
      <c r="G31" s="14">
        <v>45291</v>
      </c>
      <c r="H31">
        <f t="shared" si="1"/>
        <v>2013</v>
      </c>
      <c r="I31">
        <f t="shared" si="2"/>
        <v>2023</v>
      </c>
      <c r="J31" s="14">
        <v>42369</v>
      </c>
      <c r="K31" s="14">
        <v>45291</v>
      </c>
      <c r="L31">
        <f t="shared" si="3"/>
        <v>2015</v>
      </c>
      <c r="M31">
        <f t="shared" si="4"/>
        <v>2023</v>
      </c>
      <c r="N31" s="17" t="str">
        <f t="shared" si="7"/>
        <v>12/31/2015 - 12/31/2023</v>
      </c>
      <c r="O31" t="s">
        <v>4793</v>
      </c>
    </row>
    <row r="32" spans="1:16">
      <c r="A32" s="18" t="s">
        <v>4806</v>
      </c>
      <c r="B32" s="18" t="s">
        <v>4760</v>
      </c>
      <c r="C32" s="17" t="str">
        <f t="shared" si="5"/>
        <v>07/13/1905 - 10/31/2021</v>
      </c>
      <c r="D32" s="17" t="str">
        <f t="shared" si="6"/>
        <v>10/15/2013 - 10/15/2021</v>
      </c>
      <c r="E32" s="16" t="str">
        <f t="shared" si="0"/>
        <v>Baldwin Park</v>
      </c>
      <c r="F32" s="14">
        <v>41640</v>
      </c>
      <c r="G32" s="14">
        <v>44500</v>
      </c>
      <c r="H32">
        <f t="shared" si="1"/>
        <v>2014</v>
      </c>
      <c r="I32">
        <f t="shared" si="2"/>
        <v>2021</v>
      </c>
      <c r="J32" s="14">
        <v>41562</v>
      </c>
      <c r="K32" s="14">
        <v>44484</v>
      </c>
      <c r="L32">
        <f t="shared" si="3"/>
        <v>2013</v>
      </c>
      <c r="M32">
        <f t="shared" si="4"/>
        <v>2021</v>
      </c>
      <c r="N32" s="17" t="str">
        <f t="shared" si="7"/>
        <v>10/15/2013 - 10/15/2021</v>
      </c>
      <c r="O32" t="s">
        <v>4760</v>
      </c>
    </row>
    <row r="33" spans="1:16">
      <c r="A33" s="18" t="s">
        <v>4807</v>
      </c>
      <c r="B33" s="18" t="s">
        <v>4808</v>
      </c>
      <c r="C33" s="17" t="str">
        <f t="shared" si="5"/>
        <v>07/13/1905 - 10/31/2021</v>
      </c>
      <c r="D33" s="17" t="str">
        <f t="shared" si="6"/>
        <v>10/15/2013 - 10/15/2021</v>
      </c>
      <c r="E33" s="16" t="str">
        <f t="shared" si="0"/>
        <v>Banning</v>
      </c>
      <c r="F33" s="14">
        <v>41640</v>
      </c>
      <c r="G33" s="14">
        <v>44500</v>
      </c>
      <c r="H33">
        <f t="shared" si="1"/>
        <v>2014</v>
      </c>
      <c r="I33">
        <f t="shared" si="2"/>
        <v>2021</v>
      </c>
      <c r="J33" s="14">
        <v>41562</v>
      </c>
      <c r="K33" s="14">
        <v>44484</v>
      </c>
      <c r="L33">
        <f t="shared" si="3"/>
        <v>2013</v>
      </c>
      <c r="M33">
        <f t="shared" si="4"/>
        <v>2021</v>
      </c>
      <c r="N33" s="17" t="str">
        <f t="shared" si="7"/>
        <v>10/15/2013 - 10/15/2021</v>
      </c>
      <c r="O33" t="s">
        <v>4808</v>
      </c>
    </row>
    <row r="34" spans="1:16">
      <c r="A34" s="18" t="s">
        <v>4809</v>
      </c>
      <c r="B34" s="18" t="s">
        <v>4758</v>
      </c>
      <c r="C34" s="17" t="str">
        <f t="shared" si="5"/>
        <v>07/13/1905 - 10/31/2021</v>
      </c>
      <c r="D34" s="17" t="str">
        <f t="shared" si="6"/>
        <v>10/15/2013 - 10/15/2021</v>
      </c>
      <c r="E34" s="16" t="str">
        <f t="shared" si="0"/>
        <v>Barstow</v>
      </c>
      <c r="F34" s="14">
        <v>41640</v>
      </c>
      <c r="G34" s="14">
        <v>44500</v>
      </c>
      <c r="H34">
        <f t="shared" si="1"/>
        <v>2014</v>
      </c>
      <c r="I34">
        <f t="shared" si="2"/>
        <v>2021</v>
      </c>
      <c r="J34" s="14">
        <v>41562</v>
      </c>
      <c r="K34" s="14">
        <v>44484</v>
      </c>
      <c r="L34">
        <f t="shared" si="3"/>
        <v>2013</v>
      </c>
      <c r="M34">
        <f t="shared" si="4"/>
        <v>2021</v>
      </c>
      <c r="N34" s="17" t="str">
        <f t="shared" si="7"/>
        <v>10/15/2013 - 10/15/2021</v>
      </c>
      <c r="O34" t="s">
        <v>4758</v>
      </c>
    </row>
    <row r="35" spans="1:16">
      <c r="A35" s="18" t="s">
        <v>4810</v>
      </c>
      <c r="B35" s="18" t="s">
        <v>4808</v>
      </c>
      <c r="C35" s="17" t="str">
        <f t="shared" si="5"/>
        <v>07/13/1905 - 10/31/2021</v>
      </c>
      <c r="D35" s="17" t="str">
        <f t="shared" si="6"/>
        <v>10/15/2013 - 10/15/2021</v>
      </c>
      <c r="E35" s="16" t="str">
        <f t="shared" si="0"/>
        <v>Beaumont</v>
      </c>
      <c r="F35" s="14">
        <v>41640</v>
      </c>
      <c r="G35" s="14">
        <v>44500</v>
      </c>
      <c r="H35">
        <f t="shared" si="1"/>
        <v>2014</v>
      </c>
      <c r="I35">
        <f t="shared" si="2"/>
        <v>2021</v>
      </c>
      <c r="J35" s="14">
        <v>41562</v>
      </c>
      <c r="K35" s="14">
        <v>44484</v>
      </c>
      <c r="L35">
        <f t="shared" si="3"/>
        <v>2013</v>
      </c>
      <c r="M35">
        <f t="shared" si="4"/>
        <v>2021</v>
      </c>
      <c r="N35" s="17" t="str">
        <f t="shared" si="7"/>
        <v>10/15/2013 - 10/15/2021</v>
      </c>
      <c r="O35" t="s">
        <v>4808</v>
      </c>
    </row>
    <row r="36" spans="1:16">
      <c r="A36" s="18" t="s">
        <v>4811</v>
      </c>
      <c r="B36" s="18" t="s">
        <v>4760</v>
      </c>
      <c r="C36" s="17" t="str">
        <f t="shared" si="5"/>
        <v>07/13/1905 - 10/31/2021</v>
      </c>
      <c r="D36" s="17" t="str">
        <f t="shared" si="6"/>
        <v>10/15/2013 - 10/15/2021</v>
      </c>
      <c r="E36" s="16" t="str">
        <f t="shared" si="0"/>
        <v>Bell</v>
      </c>
      <c r="F36" s="14">
        <v>41640</v>
      </c>
      <c r="G36" s="14">
        <v>44500</v>
      </c>
      <c r="H36">
        <f t="shared" si="1"/>
        <v>2014</v>
      </c>
      <c r="I36">
        <f t="shared" si="2"/>
        <v>2021</v>
      </c>
      <c r="J36" s="14">
        <v>41562</v>
      </c>
      <c r="K36" s="14">
        <v>44484</v>
      </c>
      <c r="L36">
        <f t="shared" si="3"/>
        <v>2013</v>
      </c>
      <c r="M36">
        <f t="shared" si="4"/>
        <v>2021</v>
      </c>
      <c r="N36" s="17" t="str">
        <f t="shared" si="7"/>
        <v>10/15/2013 - 10/15/2021</v>
      </c>
      <c r="O36" t="s">
        <v>4760</v>
      </c>
    </row>
    <row r="37" spans="1:16">
      <c r="A37" s="18" t="s">
        <v>4812</v>
      </c>
      <c r="B37" s="18" t="s">
        <v>4760</v>
      </c>
      <c r="C37" s="17" t="str">
        <f t="shared" si="5"/>
        <v>07/13/1905 - 10/31/2021</v>
      </c>
      <c r="D37" s="17" t="str">
        <f t="shared" si="6"/>
        <v>10/15/2013 - 10/15/2021</v>
      </c>
      <c r="E37" s="16" t="str">
        <f t="shared" si="0"/>
        <v>Bell Gardens</v>
      </c>
      <c r="F37" s="14">
        <v>41640</v>
      </c>
      <c r="G37" s="14">
        <v>44500</v>
      </c>
      <c r="H37">
        <f t="shared" si="1"/>
        <v>2014</v>
      </c>
      <c r="I37">
        <f t="shared" si="2"/>
        <v>2021</v>
      </c>
      <c r="J37" s="14">
        <v>41562</v>
      </c>
      <c r="K37" s="14">
        <v>44484</v>
      </c>
      <c r="L37">
        <f t="shared" si="3"/>
        <v>2013</v>
      </c>
      <c r="M37">
        <f t="shared" si="4"/>
        <v>2021</v>
      </c>
      <c r="N37" s="17" t="str">
        <f t="shared" si="7"/>
        <v>10/15/2013 - 10/15/2021</v>
      </c>
      <c r="O37" t="s">
        <v>4760</v>
      </c>
    </row>
    <row r="38" spans="1:16">
      <c r="A38" s="18" t="s">
        <v>4813</v>
      </c>
      <c r="B38" s="18" t="s">
        <v>4760</v>
      </c>
      <c r="C38" s="17" t="str">
        <f t="shared" si="5"/>
        <v>07/13/1905 - 10/31/2021</v>
      </c>
      <c r="D38" s="17" t="str">
        <f t="shared" si="6"/>
        <v>10/15/2013 - 10/15/2021</v>
      </c>
      <c r="E38" s="16" t="str">
        <f t="shared" si="0"/>
        <v>Bellflower</v>
      </c>
      <c r="F38" s="14">
        <v>41640</v>
      </c>
      <c r="G38" s="14">
        <v>44500</v>
      </c>
      <c r="H38">
        <f t="shared" si="1"/>
        <v>2014</v>
      </c>
      <c r="I38">
        <f t="shared" si="2"/>
        <v>2021</v>
      </c>
      <c r="J38" s="14">
        <v>41562</v>
      </c>
      <c r="K38" s="14">
        <v>44484</v>
      </c>
      <c r="L38">
        <f t="shared" si="3"/>
        <v>2013</v>
      </c>
      <c r="M38">
        <f t="shared" si="4"/>
        <v>2021</v>
      </c>
      <c r="N38" s="17" t="str">
        <f t="shared" si="7"/>
        <v>10/15/2013 - 10/15/2021</v>
      </c>
      <c r="O38" t="s">
        <v>4760</v>
      </c>
    </row>
    <row r="39" spans="1:16">
      <c r="A39" s="18" t="s">
        <v>4814</v>
      </c>
      <c r="B39" s="18" t="s">
        <v>4796</v>
      </c>
      <c r="C39" s="17" t="str">
        <f t="shared" si="5"/>
        <v>07/14/1905 - 10/31/2022</v>
      </c>
      <c r="D39" s="17" t="str">
        <f t="shared" si="6"/>
        <v>01/31/2015 - 01/31/2023</v>
      </c>
      <c r="E39" s="16" t="str">
        <f t="shared" si="0"/>
        <v>Belmont</v>
      </c>
      <c r="F39" s="14">
        <v>41640</v>
      </c>
      <c r="G39" s="14">
        <v>44865</v>
      </c>
      <c r="H39">
        <f t="shared" si="1"/>
        <v>2014</v>
      </c>
      <c r="I39">
        <f t="shared" si="2"/>
        <v>2022</v>
      </c>
      <c r="J39" s="14">
        <v>42035</v>
      </c>
      <c r="K39" s="14">
        <v>44957</v>
      </c>
      <c r="L39">
        <f t="shared" si="3"/>
        <v>2015</v>
      </c>
      <c r="M39">
        <f t="shared" si="4"/>
        <v>2023</v>
      </c>
      <c r="N39" s="17" t="str">
        <f t="shared" si="7"/>
        <v>01/31/2015 - 01/31/2023</v>
      </c>
      <c r="O39" t="s">
        <v>4796</v>
      </c>
    </row>
    <row r="40" spans="1:16">
      <c r="A40" s="18" t="s">
        <v>4815</v>
      </c>
      <c r="B40" s="18" t="s">
        <v>4816</v>
      </c>
      <c r="C40" s="17" t="str">
        <f t="shared" si="5"/>
        <v>07/14/1905 - 10/31/2022</v>
      </c>
      <c r="D40" s="17" t="str">
        <f t="shared" si="6"/>
        <v>01/31/2015 - 01/31/2023</v>
      </c>
      <c r="E40" s="16" t="str">
        <f t="shared" si="0"/>
        <v>Belvedere</v>
      </c>
      <c r="F40" s="14">
        <v>41640</v>
      </c>
      <c r="G40" s="14">
        <v>44865</v>
      </c>
      <c r="H40">
        <f t="shared" si="1"/>
        <v>2014</v>
      </c>
      <c r="I40">
        <f t="shared" si="2"/>
        <v>2022</v>
      </c>
      <c r="J40" s="14">
        <v>42035</v>
      </c>
      <c r="K40" s="14">
        <v>44957</v>
      </c>
      <c r="L40">
        <f t="shared" si="3"/>
        <v>2015</v>
      </c>
      <c r="M40">
        <f t="shared" si="4"/>
        <v>2023</v>
      </c>
      <c r="N40" s="17" t="str">
        <f t="shared" si="7"/>
        <v>01/31/2015 - 01/31/2023</v>
      </c>
      <c r="O40" t="s">
        <v>4816</v>
      </c>
    </row>
    <row r="41" spans="1:16">
      <c r="A41" s="18" t="s">
        <v>4817</v>
      </c>
      <c r="B41" s="18" t="s">
        <v>4818</v>
      </c>
      <c r="C41" s="17" t="str">
        <f t="shared" si="5"/>
        <v>07/14/1905 - 10/31/2022</v>
      </c>
      <c r="D41" s="17" t="str">
        <f t="shared" si="6"/>
        <v>01/31/2015 - 01/31/2023</v>
      </c>
      <c r="E41" s="16" t="str">
        <f t="shared" si="0"/>
        <v>Benicia</v>
      </c>
      <c r="F41" s="14">
        <v>41640</v>
      </c>
      <c r="G41" s="14">
        <v>44865</v>
      </c>
      <c r="H41">
        <f t="shared" si="1"/>
        <v>2014</v>
      </c>
      <c r="I41">
        <f t="shared" si="2"/>
        <v>2022</v>
      </c>
      <c r="J41" s="14">
        <v>42035</v>
      </c>
      <c r="K41" s="14">
        <v>44957</v>
      </c>
      <c r="L41">
        <f t="shared" si="3"/>
        <v>2015</v>
      </c>
      <c r="M41">
        <f t="shared" si="4"/>
        <v>2023</v>
      </c>
      <c r="N41" s="17" t="str">
        <f t="shared" si="7"/>
        <v>01/31/2015 - 01/31/2023</v>
      </c>
      <c r="O41" t="s">
        <v>4818</v>
      </c>
    </row>
    <row r="42" spans="1:16">
      <c r="A42" s="18" t="s">
        <v>4819</v>
      </c>
      <c r="B42" s="18" t="s">
        <v>4762</v>
      </c>
      <c r="C42" s="17" t="str">
        <f t="shared" si="5"/>
        <v>07/14/1905 - 10/31/2022</v>
      </c>
      <c r="D42" s="17" t="str">
        <f t="shared" si="6"/>
        <v>01/31/2015 - 01/31/2023</v>
      </c>
      <c r="E42" s="16" t="str">
        <f t="shared" si="0"/>
        <v>Berkeley</v>
      </c>
      <c r="F42" s="14">
        <v>41640</v>
      </c>
      <c r="G42" s="14">
        <v>44865</v>
      </c>
      <c r="H42">
        <f t="shared" si="1"/>
        <v>2014</v>
      </c>
      <c r="I42">
        <f t="shared" si="2"/>
        <v>2022</v>
      </c>
      <c r="J42" s="14">
        <v>42035</v>
      </c>
      <c r="K42" s="14">
        <v>44957</v>
      </c>
      <c r="L42">
        <f t="shared" si="3"/>
        <v>2015</v>
      </c>
      <c r="M42">
        <f t="shared" si="4"/>
        <v>2023</v>
      </c>
      <c r="N42" s="17" t="str">
        <f t="shared" si="7"/>
        <v>01/31/2015 - 01/31/2023</v>
      </c>
      <c r="O42" t="s">
        <v>4762</v>
      </c>
    </row>
    <row r="43" spans="1:16">
      <c r="A43" s="18" t="s">
        <v>4820</v>
      </c>
      <c r="B43" s="18" t="s">
        <v>4760</v>
      </c>
      <c r="C43" s="17" t="str">
        <f t="shared" si="5"/>
        <v>07/13/1905 - 10/31/2021</v>
      </c>
      <c r="D43" s="17" t="str">
        <f t="shared" si="6"/>
        <v>10/15/2013 - 10/15/2021</v>
      </c>
      <c r="E43" s="16" t="str">
        <f t="shared" si="0"/>
        <v>Beverly Hills</v>
      </c>
      <c r="F43" s="14">
        <v>41640</v>
      </c>
      <c r="G43" s="14">
        <v>44500</v>
      </c>
      <c r="H43">
        <f t="shared" si="1"/>
        <v>2014</v>
      </c>
      <c r="I43">
        <f t="shared" si="2"/>
        <v>2021</v>
      </c>
      <c r="J43" s="14">
        <v>41562</v>
      </c>
      <c r="K43" s="14">
        <v>44484</v>
      </c>
      <c r="L43">
        <f t="shared" si="3"/>
        <v>2013</v>
      </c>
      <c r="M43">
        <f t="shared" si="4"/>
        <v>2021</v>
      </c>
      <c r="N43" s="17" t="str">
        <f t="shared" si="7"/>
        <v>10/15/2013 - 10/15/2021</v>
      </c>
      <c r="O43" t="s">
        <v>4760</v>
      </c>
    </row>
    <row r="44" spans="1:16">
      <c r="A44" s="18" t="s">
        <v>4821</v>
      </c>
      <c r="B44" s="18" t="s">
        <v>4758</v>
      </c>
      <c r="C44" s="17" t="str">
        <f t="shared" si="5"/>
        <v>07/13/1905 - 10/31/2021</v>
      </c>
      <c r="D44" s="17" t="str">
        <f t="shared" si="6"/>
        <v>10/15/2013 - 10/15/2021</v>
      </c>
      <c r="E44" s="16" t="str">
        <f t="shared" si="0"/>
        <v>Big Bear Lake</v>
      </c>
      <c r="F44" s="14">
        <v>41640</v>
      </c>
      <c r="G44" s="14">
        <v>44500</v>
      </c>
      <c r="H44">
        <f t="shared" si="1"/>
        <v>2014</v>
      </c>
      <c r="I44">
        <f t="shared" si="2"/>
        <v>2021</v>
      </c>
      <c r="J44" s="14">
        <v>41562</v>
      </c>
      <c r="K44" s="14">
        <v>44484</v>
      </c>
      <c r="L44">
        <f t="shared" si="3"/>
        <v>2013</v>
      </c>
      <c r="M44">
        <f t="shared" si="4"/>
        <v>2021</v>
      </c>
      <c r="N44" s="17" t="str">
        <f t="shared" si="7"/>
        <v>10/15/2013 - 10/15/2021</v>
      </c>
      <c r="O44" t="s">
        <v>4758</v>
      </c>
    </row>
    <row r="45" spans="1:16">
      <c r="A45" s="18" t="s">
        <v>4822</v>
      </c>
      <c r="B45" s="18" t="s">
        <v>4823</v>
      </c>
      <c r="C45" s="17" t="str">
        <f t="shared" si="5"/>
        <v>07/14/1905 - 06/15/2022</v>
      </c>
      <c r="D45" s="17" t="str">
        <f t="shared" si="6"/>
        <v>06/15/2014 - 06/15/2022</v>
      </c>
      <c r="E45" s="16" t="str">
        <f t="shared" si="0"/>
        <v>Biggs</v>
      </c>
      <c r="F45" s="14">
        <v>41640</v>
      </c>
      <c r="G45" s="14">
        <v>44727</v>
      </c>
      <c r="H45">
        <f t="shared" si="1"/>
        <v>2014</v>
      </c>
      <c r="I45">
        <f t="shared" si="2"/>
        <v>2022</v>
      </c>
      <c r="J45" s="14">
        <v>41805</v>
      </c>
      <c r="K45" s="14">
        <v>44727</v>
      </c>
      <c r="L45">
        <f t="shared" si="3"/>
        <v>2014</v>
      </c>
      <c r="M45">
        <f t="shared" si="4"/>
        <v>2022</v>
      </c>
      <c r="N45" s="17" t="str">
        <f t="shared" si="7"/>
        <v>06/15/2014 - 06/15/2022</v>
      </c>
      <c r="O45" t="s">
        <v>4823</v>
      </c>
    </row>
    <row r="46" spans="1:16">
      <c r="A46" s="18" t="s">
        <v>4824</v>
      </c>
      <c r="B46" s="18" t="s">
        <v>4825</v>
      </c>
      <c r="C46" s="17" t="str">
        <f t="shared" si="5"/>
        <v>07/21/1905 - 04/30/2029</v>
      </c>
      <c r="D46" s="17" t="str">
        <f t="shared" si="6"/>
        <v>04/30/2021 - 04/30/2029</v>
      </c>
      <c r="E46" s="16" t="str">
        <f t="shared" si="0"/>
        <v>Bishop</v>
      </c>
      <c r="F46" s="14">
        <v>43466</v>
      </c>
      <c r="G46" s="14">
        <v>47238</v>
      </c>
      <c r="H46">
        <f t="shared" si="1"/>
        <v>2019</v>
      </c>
      <c r="I46">
        <f t="shared" si="2"/>
        <v>2029</v>
      </c>
      <c r="J46" s="14">
        <v>44316</v>
      </c>
      <c r="K46" s="14">
        <v>47238</v>
      </c>
      <c r="L46">
        <f t="shared" si="3"/>
        <v>2021</v>
      </c>
      <c r="M46">
        <f t="shared" si="4"/>
        <v>2029</v>
      </c>
      <c r="N46" s="17" t="str">
        <f t="shared" si="7"/>
        <v>04/30/2021 - 04/30/2029</v>
      </c>
      <c r="O46" t="s">
        <v>4825</v>
      </c>
      <c r="P46" t="s">
        <v>4770</v>
      </c>
    </row>
    <row r="47" spans="1:16">
      <c r="A47" s="18" t="s">
        <v>4826</v>
      </c>
      <c r="B47" s="18" t="s">
        <v>4788</v>
      </c>
      <c r="C47" s="17" t="str">
        <f t="shared" si="5"/>
        <v>07/19/1905 - 08/31/2027</v>
      </c>
      <c r="D47" s="17" t="str">
        <f t="shared" si="6"/>
        <v>08/31/2019 - 08/31/2027</v>
      </c>
      <c r="E47" s="16" t="str">
        <f t="shared" si="0"/>
        <v>Blue Lake</v>
      </c>
      <c r="F47" s="14">
        <v>43466</v>
      </c>
      <c r="G47" s="14">
        <v>46630</v>
      </c>
      <c r="H47">
        <f t="shared" si="1"/>
        <v>2019</v>
      </c>
      <c r="I47">
        <f t="shared" si="2"/>
        <v>2027</v>
      </c>
      <c r="J47" s="14">
        <v>43708</v>
      </c>
      <c r="K47" s="14">
        <v>46630</v>
      </c>
      <c r="L47">
        <f t="shared" si="3"/>
        <v>2019</v>
      </c>
      <c r="M47">
        <f t="shared" si="4"/>
        <v>2027</v>
      </c>
      <c r="N47" s="17" t="str">
        <f t="shared" si="7"/>
        <v>08/31/2019 - 08/31/2027</v>
      </c>
      <c r="O47" t="s">
        <v>4788</v>
      </c>
      <c r="P47" t="s">
        <v>4770</v>
      </c>
    </row>
    <row r="48" spans="1:16">
      <c r="A48" s="18" t="s">
        <v>4827</v>
      </c>
      <c r="B48" s="18" t="s">
        <v>4808</v>
      </c>
      <c r="C48" s="17" t="str">
        <f t="shared" si="5"/>
        <v>07/13/1905 - 10/31/2021</v>
      </c>
      <c r="D48" s="17" t="str">
        <f t="shared" si="6"/>
        <v>10/15/2013 - 10/15/2021</v>
      </c>
      <c r="E48" s="16" t="str">
        <f t="shared" si="0"/>
        <v>Blythe</v>
      </c>
      <c r="F48" s="14">
        <v>41640</v>
      </c>
      <c r="G48" s="14">
        <v>44500</v>
      </c>
      <c r="H48">
        <f t="shared" si="1"/>
        <v>2014</v>
      </c>
      <c r="I48">
        <f t="shared" si="2"/>
        <v>2021</v>
      </c>
      <c r="J48" s="14">
        <v>41562</v>
      </c>
      <c r="K48" s="14">
        <v>44484</v>
      </c>
      <c r="L48">
        <f t="shared" si="3"/>
        <v>2013</v>
      </c>
      <c r="M48">
        <f t="shared" si="4"/>
        <v>2021</v>
      </c>
      <c r="N48" s="17" t="str">
        <f t="shared" si="7"/>
        <v>10/15/2013 - 10/15/2021</v>
      </c>
      <c r="O48" t="s">
        <v>4808</v>
      </c>
    </row>
    <row r="49" spans="1:17">
      <c r="A49" s="18" t="s">
        <v>4828</v>
      </c>
      <c r="B49" s="18" t="s">
        <v>4760</v>
      </c>
      <c r="C49" s="17" t="str">
        <f t="shared" si="5"/>
        <v>07/13/1905 - 10/31/2021</v>
      </c>
      <c r="D49" s="17" t="str">
        <f t="shared" si="6"/>
        <v>10/15/2013 - 10/15/2021</v>
      </c>
      <c r="E49" s="16" t="str">
        <f t="shared" si="0"/>
        <v>Bradbury</v>
      </c>
      <c r="F49" s="14">
        <v>41640</v>
      </c>
      <c r="G49" s="14">
        <v>44500</v>
      </c>
      <c r="H49">
        <f t="shared" si="1"/>
        <v>2014</v>
      </c>
      <c r="I49">
        <f t="shared" si="2"/>
        <v>2021</v>
      </c>
      <c r="J49" s="14">
        <v>41562</v>
      </c>
      <c r="K49" s="14">
        <v>44484</v>
      </c>
      <c r="L49">
        <f t="shared" si="3"/>
        <v>2013</v>
      </c>
      <c r="M49">
        <f t="shared" si="4"/>
        <v>2021</v>
      </c>
      <c r="N49" s="17" t="str">
        <f t="shared" si="7"/>
        <v>10/15/2013 - 10/15/2021</v>
      </c>
      <c r="O49" t="s">
        <v>4760</v>
      </c>
    </row>
    <row r="50" spans="1:17">
      <c r="A50" s="18" t="s">
        <v>4829</v>
      </c>
      <c r="B50" s="18" t="s">
        <v>4830</v>
      </c>
      <c r="C50" s="17" t="str">
        <f t="shared" si="5"/>
        <v>07/13/1905 - 10/31/2021</v>
      </c>
      <c r="D50" s="17" t="str">
        <f t="shared" si="6"/>
        <v>10/15/2013 - 10/15/2021</v>
      </c>
      <c r="E50" s="16" t="str">
        <f t="shared" si="0"/>
        <v>Brawley</v>
      </c>
      <c r="F50" s="14">
        <v>41640</v>
      </c>
      <c r="G50" s="14">
        <v>44500</v>
      </c>
      <c r="H50">
        <f t="shared" si="1"/>
        <v>2014</v>
      </c>
      <c r="I50">
        <f t="shared" si="2"/>
        <v>2021</v>
      </c>
      <c r="J50" s="14">
        <v>41562</v>
      </c>
      <c r="K50" s="14">
        <v>44484</v>
      </c>
      <c r="L50">
        <f t="shared" si="3"/>
        <v>2013</v>
      </c>
      <c r="M50">
        <f t="shared" si="4"/>
        <v>2021</v>
      </c>
      <c r="N50" s="17" t="str">
        <f t="shared" si="7"/>
        <v>10/15/2013 - 10/15/2021</v>
      </c>
      <c r="O50" t="s">
        <v>4830</v>
      </c>
    </row>
    <row r="51" spans="1:17">
      <c r="A51" s="18" t="s">
        <v>4831</v>
      </c>
      <c r="B51" s="18" t="s">
        <v>4767</v>
      </c>
      <c r="C51" s="17" t="str">
        <f t="shared" si="5"/>
        <v>07/13/1905 - 10/31/2021</v>
      </c>
      <c r="D51" s="17" t="str">
        <f t="shared" si="6"/>
        <v>10/15/2013 - 10/15/2021</v>
      </c>
      <c r="E51" s="16" t="str">
        <f t="shared" si="0"/>
        <v>Brea</v>
      </c>
      <c r="F51" s="14">
        <v>41640</v>
      </c>
      <c r="G51" s="14">
        <v>44500</v>
      </c>
      <c r="H51">
        <f t="shared" si="1"/>
        <v>2014</v>
      </c>
      <c r="I51">
        <f t="shared" si="2"/>
        <v>2021</v>
      </c>
      <c r="J51" s="14">
        <v>41562</v>
      </c>
      <c r="K51" s="14">
        <v>44484</v>
      </c>
      <c r="L51">
        <f t="shared" si="3"/>
        <v>2013</v>
      </c>
      <c r="M51">
        <f t="shared" si="4"/>
        <v>2021</v>
      </c>
      <c r="N51" s="17" t="str">
        <f t="shared" si="7"/>
        <v>10/15/2013 - 10/15/2021</v>
      </c>
      <c r="O51" t="s">
        <v>4767</v>
      </c>
    </row>
    <row r="52" spans="1:17">
      <c r="A52" s="18" t="s">
        <v>4832</v>
      </c>
      <c r="B52" s="18" t="s">
        <v>4784</v>
      </c>
      <c r="C52" s="17" t="str">
        <f t="shared" si="5"/>
        <v>07/14/1905 - 10/31/2022</v>
      </c>
      <c r="D52" s="17" t="str">
        <f t="shared" si="6"/>
        <v>01/31/2015 - 01/31/2023</v>
      </c>
      <c r="E52" s="16" t="str">
        <f t="shared" si="0"/>
        <v>Brentwood</v>
      </c>
      <c r="F52" s="14">
        <v>41640</v>
      </c>
      <c r="G52" s="14">
        <v>44865</v>
      </c>
      <c r="H52">
        <f t="shared" si="1"/>
        <v>2014</v>
      </c>
      <c r="I52">
        <f t="shared" si="2"/>
        <v>2022</v>
      </c>
      <c r="J52" s="14">
        <v>42035</v>
      </c>
      <c r="K52" s="14">
        <v>44957</v>
      </c>
      <c r="L52">
        <f t="shared" si="3"/>
        <v>2015</v>
      </c>
      <c r="M52">
        <f t="shared" si="4"/>
        <v>2023</v>
      </c>
      <c r="N52" s="17" t="str">
        <f t="shared" si="7"/>
        <v>01/31/2015 - 01/31/2023</v>
      </c>
      <c r="O52" t="s">
        <v>4784</v>
      </c>
    </row>
    <row r="53" spans="1:17">
      <c r="A53" s="18" t="s">
        <v>4833</v>
      </c>
      <c r="B53" s="18" t="s">
        <v>4796</v>
      </c>
      <c r="C53" s="17" t="str">
        <f t="shared" si="5"/>
        <v>07/14/1905 - 10/31/2022</v>
      </c>
      <c r="D53" s="17" t="str">
        <f t="shared" si="6"/>
        <v>01/31/2015 - 01/31/2023</v>
      </c>
      <c r="E53" s="16" t="str">
        <f t="shared" si="0"/>
        <v>Brisbane</v>
      </c>
      <c r="F53" s="14">
        <v>41640</v>
      </c>
      <c r="G53" s="14">
        <v>44865</v>
      </c>
      <c r="H53">
        <f t="shared" si="1"/>
        <v>2014</v>
      </c>
      <c r="I53">
        <f t="shared" si="2"/>
        <v>2022</v>
      </c>
      <c r="J53" s="14">
        <v>42035</v>
      </c>
      <c r="K53" s="14">
        <v>44957</v>
      </c>
      <c r="L53">
        <f t="shared" si="3"/>
        <v>2015</v>
      </c>
      <c r="M53">
        <f t="shared" si="4"/>
        <v>2023</v>
      </c>
      <c r="N53" s="17" t="str">
        <f t="shared" si="7"/>
        <v>01/31/2015 - 01/31/2023</v>
      </c>
      <c r="O53" t="s">
        <v>4796</v>
      </c>
    </row>
    <row r="54" spans="1:17">
      <c r="A54" s="18" t="s">
        <v>4834</v>
      </c>
      <c r="B54" s="18" t="s">
        <v>4835</v>
      </c>
      <c r="C54" s="17" t="str">
        <f t="shared" si="5"/>
        <v>07/14/1905 - 09/30/2022</v>
      </c>
      <c r="D54" s="17" t="str">
        <f t="shared" si="6"/>
        <v>02/15/2015 - 02/15/2023</v>
      </c>
      <c r="E54" s="16" t="str">
        <f t="shared" si="0"/>
        <v>Buellton</v>
      </c>
      <c r="F54" s="14">
        <v>41640</v>
      </c>
      <c r="G54" s="14">
        <v>44834</v>
      </c>
      <c r="H54">
        <f t="shared" si="1"/>
        <v>2014</v>
      </c>
      <c r="I54">
        <f t="shared" si="2"/>
        <v>2022</v>
      </c>
      <c r="J54" s="14">
        <v>42050</v>
      </c>
      <c r="K54" s="14">
        <v>44972</v>
      </c>
      <c r="L54">
        <f t="shared" si="3"/>
        <v>2015</v>
      </c>
      <c r="M54">
        <f t="shared" si="4"/>
        <v>2023</v>
      </c>
      <c r="N54" s="17" t="str">
        <f t="shared" si="7"/>
        <v>02/15/2015 - 02/15/2023</v>
      </c>
      <c r="O54" t="s">
        <v>4835</v>
      </c>
    </row>
    <row r="55" spans="1:17">
      <c r="A55" s="18" t="s">
        <v>4836</v>
      </c>
      <c r="B55" s="18" t="s">
        <v>4767</v>
      </c>
      <c r="C55" s="17" t="str">
        <f t="shared" si="5"/>
        <v>07/13/1905 - 10/31/2021</v>
      </c>
      <c r="D55" s="17" t="str">
        <f t="shared" si="6"/>
        <v>10/15/2013 - 10/15/2021</v>
      </c>
      <c r="E55" s="16" t="str">
        <f t="shared" si="0"/>
        <v>Buena Park</v>
      </c>
      <c r="F55" s="14">
        <v>41640</v>
      </c>
      <c r="G55" s="14">
        <v>44500</v>
      </c>
      <c r="H55">
        <f t="shared" si="1"/>
        <v>2014</v>
      </c>
      <c r="I55">
        <f t="shared" si="2"/>
        <v>2021</v>
      </c>
      <c r="J55" s="14">
        <v>41562</v>
      </c>
      <c r="K55" s="14">
        <v>44484</v>
      </c>
      <c r="L55">
        <f t="shared" si="3"/>
        <v>2013</v>
      </c>
      <c r="M55">
        <f t="shared" si="4"/>
        <v>2021</v>
      </c>
      <c r="N55" s="17" t="str">
        <f t="shared" si="7"/>
        <v>10/15/2013 - 10/15/2021</v>
      </c>
      <c r="O55" t="s">
        <v>4767</v>
      </c>
    </row>
    <row r="56" spans="1:17">
      <c r="A56" s="18" t="s">
        <v>4837</v>
      </c>
      <c r="B56" s="18" t="s">
        <v>4760</v>
      </c>
      <c r="C56" s="17" t="str">
        <f t="shared" si="5"/>
        <v>07/13/1905 - 10/31/2021</v>
      </c>
      <c r="D56" s="17" t="str">
        <f t="shared" si="6"/>
        <v>10/15/2013 - 10/15/2021</v>
      </c>
      <c r="E56" s="16" t="str">
        <f t="shared" si="0"/>
        <v>Burbank</v>
      </c>
      <c r="F56" s="14">
        <v>41640</v>
      </c>
      <c r="G56" s="14">
        <v>44500</v>
      </c>
      <c r="H56">
        <f t="shared" si="1"/>
        <v>2014</v>
      </c>
      <c r="I56">
        <f t="shared" si="2"/>
        <v>2021</v>
      </c>
      <c r="J56" s="14">
        <v>41562</v>
      </c>
      <c r="K56" s="14">
        <v>44484</v>
      </c>
      <c r="L56">
        <f t="shared" si="3"/>
        <v>2013</v>
      </c>
      <c r="M56">
        <f t="shared" si="4"/>
        <v>2021</v>
      </c>
      <c r="N56" s="17" t="str">
        <f t="shared" si="7"/>
        <v>10/15/2013 - 10/15/2021</v>
      </c>
      <c r="O56" t="s">
        <v>4760</v>
      </c>
    </row>
    <row r="57" spans="1:17">
      <c r="A57" s="18" t="s">
        <v>4838</v>
      </c>
      <c r="B57" s="18" t="s">
        <v>4796</v>
      </c>
      <c r="C57" s="17" t="str">
        <f t="shared" si="5"/>
        <v>07/14/1905 - 10/31/2022</v>
      </c>
      <c r="D57" s="17" t="str">
        <f t="shared" si="6"/>
        <v>01/31/2015 - 01/31/2023</v>
      </c>
      <c r="E57" s="16" t="str">
        <f t="shared" si="0"/>
        <v>Burlingame</v>
      </c>
      <c r="F57" s="14">
        <v>41640</v>
      </c>
      <c r="G57" s="14">
        <v>44865</v>
      </c>
      <c r="H57">
        <f t="shared" si="1"/>
        <v>2014</v>
      </c>
      <c r="I57">
        <f t="shared" si="2"/>
        <v>2022</v>
      </c>
      <c r="J57" s="14">
        <v>42035</v>
      </c>
      <c r="K57" s="14">
        <v>44957</v>
      </c>
      <c r="L57">
        <f t="shared" si="3"/>
        <v>2015</v>
      </c>
      <c r="M57">
        <f t="shared" si="4"/>
        <v>2023</v>
      </c>
      <c r="N57" s="17" t="str">
        <f t="shared" si="7"/>
        <v>01/31/2015 - 01/31/2023</v>
      </c>
      <c r="O57" t="s">
        <v>4796</v>
      </c>
    </row>
    <row r="58" spans="1:17">
      <c r="A58" s="18" t="str">
        <f>B58</f>
        <v>Butte County - Unincorporated</v>
      </c>
      <c r="B58" s="18" t="s">
        <v>4839</v>
      </c>
      <c r="C58" s="17" t="str">
        <f t="shared" si="5"/>
        <v>07/14/1905 - 06/15/2022</v>
      </c>
      <c r="D58" s="17" t="str">
        <f t="shared" si="6"/>
        <v>06/15/2014 - 06/15/2022</v>
      </c>
      <c r="E58" s="16" t="str">
        <f t="shared" si="0"/>
        <v>Butte County - Unincorporated</v>
      </c>
      <c r="F58" s="14">
        <v>41640</v>
      </c>
      <c r="G58" s="14">
        <v>44727</v>
      </c>
      <c r="H58">
        <f t="shared" si="1"/>
        <v>2014</v>
      </c>
      <c r="I58">
        <f t="shared" si="2"/>
        <v>2022</v>
      </c>
      <c r="J58" s="14">
        <v>41805</v>
      </c>
      <c r="K58" s="14">
        <v>44727</v>
      </c>
      <c r="L58">
        <f t="shared" si="3"/>
        <v>2014</v>
      </c>
      <c r="M58">
        <f t="shared" si="4"/>
        <v>2022</v>
      </c>
      <c r="N58" s="17" t="str">
        <f t="shared" si="7"/>
        <v>06/15/2014 - 06/15/2022</v>
      </c>
      <c r="O58" t="s">
        <v>4823</v>
      </c>
    </row>
    <row r="59" spans="1:17">
      <c r="A59" s="18" t="s">
        <v>4840</v>
      </c>
      <c r="B59" s="18" t="s">
        <v>4760</v>
      </c>
      <c r="C59" s="17" t="str">
        <f t="shared" si="5"/>
        <v>07/13/1905 - 10/31/2021</v>
      </c>
      <c r="D59" s="17" t="str">
        <f t="shared" si="6"/>
        <v>10/15/2013 - 10/15/2021</v>
      </c>
      <c r="E59" s="16" t="str">
        <f t="shared" si="0"/>
        <v>Calabasas</v>
      </c>
      <c r="F59" s="14">
        <v>41640</v>
      </c>
      <c r="G59" s="14">
        <v>44500</v>
      </c>
      <c r="H59">
        <f t="shared" si="1"/>
        <v>2014</v>
      </c>
      <c r="I59">
        <f t="shared" si="2"/>
        <v>2021</v>
      </c>
      <c r="J59" s="14">
        <v>41562</v>
      </c>
      <c r="K59" s="14">
        <v>44484</v>
      </c>
      <c r="L59">
        <f t="shared" si="3"/>
        <v>2013</v>
      </c>
      <c r="M59">
        <f t="shared" si="4"/>
        <v>2021</v>
      </c>
      <c r="N59" s="17" t="str">
        <f t="shared" si="7"/>
        <v>10/15/2013 - 10/15/2021</v>
      </c>
      <c r="O59" t="s">
        <v>4760</v>
      </c>
    </row>
    <row r="60" spans="1:17">
      <c r="A60" s="18" t="str">
        <f>B60</f>
        <v>Calaveras County - Unincorporated</v>
      </c>
      <c r="B60" s="18" t="s">
        <v>4841</v>
      </c>
      <c r="C60" s="17" t="str">
        <f t="shared" si="5"/>
        <v>07/19/1905 - 06/15/2027</v>
      </c>
      <c r="D60" s="17" t="str">
        <f t="shared" si="6"/>
        <v>06/15/2019 - 06/15/2027</v>
      </c>
      <c r="E60" s="16" t="str">
        <f t="shared" si="0"/>
        <v>Calaveras County - Unincorporated</v>
      </c>
      <c r="F60" s="14">
        <v>43466</v>
      </c>
      <c r="G60" s="14">
        <v>46553</v>
      </c>
      <c r="H60">
        <f t="shared" si="1"/>
        <v>2019</v>
      </c>
      <c r="I60">
        <f t="shared" si="2"/>
        <v>2027</v>
      </c>
      <c r="J60" s="14">
        <v>43631</v>
      </c>
      <c r="K60" s="14">
        <v>46553</v>
      </c>
      <c r="L60">
        <f t="shared" si="3"/>
        <v>2019</v>
      </c>
      <c r="M60">
        <f t="shared" si="4"/>
        <v>2027</v>
      </c>
      <c r="N60" s="17" t="str">
        <f t="shared" si="7"/>
        <v>06/15/2019 - 06/15/2027</v>
      </c>
      <c r="O60" t="s">
        <v>4782</v>
      </c>
      <c r="P60" s="14" t="s">
        <v>4770</v>
      </c>
      <c r="Q60" s="14"/>
    </row>
    <row r="61" spans="1:17">
      <c r="A61" s="18" t="s">
        <v>4842</v>
      </c>
      <c r="B61" s="18" t="s">
        <v>4830</v>
      </c>
      <c r="C61" s="17" t="str">
        <f t="shared" si="5"/>
        <v>07/13/1905 - 10/31/2021</v>
      </c>
      <c r="D61" s="17" t="str">
        <f t="shared" si="6"/>
        <v>10/15/2013 - 10/15/2021</v>
      </c>
      <c r="E61" s="16" t="str">
        <f t="shared" si="0"/>
        <v>Calexico</v>
      </c>
      <c r="F61" s="14">
        <v>41640</v>
      </c>
      <c r="G61" s="14">
        <v>44500</v>
      </c>
      <c r="H61">
        <f t="shared" si="1"/>
        <v>2014</v>
      </c>
      <c r="I61">
        <f t="shared" si="2"/>
        <v>2021</v>
      </c>
      <c r="J61" s="14">
        <v>41562</v>
      </c>
      <c r="K61" s="14">
        <v>44484</v>
      </c>
      <c r="L61">
        <f t="shared" si="3"/>
        <v>2013</v>
      </c>
      <c r="M61">
        <f t="shared" si="4"/>
        <v>2021</v>
      </c>
      <c r="N61" s="17" t="str">
        <f t="shared" si="7"/>
        <v>10/15/2013 - 10/15/2021</v>
      </c>
      <c r="O61" t="s">
        <v>4830</v>
      </c>
    </row>
    <row r="62" spans="1:17">
      <c r="A62" s="18" t="s">
        <v>4843</v>
      </c>
      <c r="B62" s="18" t="s">
        <v>4793</v>
      </c>
      <c r="C62" s="17" t="str">
        <f t="shared" si="5"/>
        <v>07/15/1905 - 12/31/2023</v>
      </c>
      <c r="D62" s="17" t="str">
        <f t="shared" si="6"/>
        <v>12/31/2015 - 12/31/2023</v>
      </c>
      <c r="E62" s="16" t="str">
        <f t="shared" si="0"/>
        <v>California City</v>
      </c>
      <c r="F62" s="14">
        <v>41275</v>
      </c>
      <c r="G62" s="14">
        <v>45291</v>
      </c>
      <c r="H62">
        <f t="shared" si="1"/>
        <v>2013</v>
      </c>
      <c r="I62">
        <f t="shared" si="2"/>
        <v>2023</v>
      </c>
      <c r="J62" s="14">
        <v>42369</v>
      </c>
      <c r="K62" s="14">
        <v>45291</v>
      </c>
      <c r="L62">
        <f t="shared" si="3"/>
        <v>2015</v>
      </c>
      <c r="M62">
        <f t="shared" si="4"/>
        <v>2023</v>
      </c>
      <c r="N62" s="17" t="str">
        <f t="shared" si="7"/>
        <v>12/31/2015 - 12/31/2023</v>
      </c>
      <c r="O62" t="s">
        <v>4793</v>
      </c>
    </row>
    <row r="63" spans="1:17">
      <c r="A63" s="18" t="s">
        <v>4844</v>
      </c>
      <c r="B63" s="18" t="s">
        <v>4808</v>
      </c>
      <c r="C63" s="17" t="str">
        <f t="shared" si="5"/>
        <v>07/13/1905 - 10/31/2021</v>
      </c>
      <c r="D63" s="17" t="str">
        <f t="shared" si="6"/>
        <v>10/15/2013 - 10/15/2021</v>
      </c>
      <c r="E63" s="16" t="str">
        <f t="shared" si="0"/>
        <v>Calimesa</v>
      </c>
      <c r="F63" s="14">
        <v>41640</v>
      </c>
      <c r="G63" s="14">
        <v>44500</v>
      </c>
      <c r="H63">
        <f t="shared" si="1"/>
        <v>2014</v>
      </c>
      <c r="I63">
        <f t="shared" si="2"/>
        <v>2021</v>
      </c>
      <c r="J63" s="14">
        <v>41562</v>
      </c>
      <c r="K63" s="14">
        <v>44484</v>
      </c>
      <c r="L63">
        <f t="shared" si="3"/>
        <v>2013</v>
      </c>
      <c r="M63">
        <f t="shared" si="4"/>
        <v>2021</v>
      </c>
      <c r="N63" s="17" t="str">
        <f t="shared" si="7"/>
        <v>10/15/2013 - 10/15/2021</v>
      </c>
      <c r="O63" t="s">
        <v>4808</v>
      </c>
    </row>
    <row r="64" spans="1:17">
      <c r="A64" s="18" t="s">
        <v>4845</v>
      </c>
      <c r="B64" s="18" t="s">
        <v>4830</v>
      </c>
      <c r="C64" s="17" t="str">
        <f t="shared" si="5"/>
        <v>07/13/1905 - 10/31/2021</v>
      </c>
      <c r="D64" s="17" t="str">
        <f t="shared" si="6"/>
        <v>10/15/2013 - 10/15/2021</v>
      </c>
      <c r="E64" s="16" t="str">
        <f t="shared" si="0"/>
        <v>Calipatria</v>
      </c>
      <c r="F64" s="14">
        <v>41640</v>
      </c>
      <c r="G64" s="14">
        <v>44500</v>
      </c>
      <c r="H64">
        <f t="shared" si="1"/>
        <v>2014</v>
      </c>
      <c r="I64">
        <f t="shared" si="2"/>
        <v>2021</v>
      </c>
      <c r="J64" s="14">
        <v>41562</v>
      </c>
      <c r="K64" s="14">
        <v>44484</v>
      </c>
      <c r="L64">
        <f t="shared" si="3"/>
        <v>2013</v>
      </c>
      <c r="M64">
        <f t="shared" si="4"/>
        <v>2021</v>
      </c>
      <c r="N64" s="17" t="str">
        <f t="shared" si="7"/>
        <v>10/15/2013 - 10/15/2021</v>
      </c>
      <c r="O64" t="s">
        <v>4830</v>
      </c>
    </row>
    <row r="65" spans="1:16">
      <c r="A65" s="18" t="s">
        <v>4846</v>
      </c>
      <c r="B65" s="18" t="s">
        <v>4777</v>
      </c>
      <c r="C65" s="17" t="str">
        <f t="shared" si="5"/>
        <v>07/14/1905 - 10/31/2022</v>
      </c>
      <c r="D65" s="17" t="str">
        <f t="shared" si="6"/>
        <v>01/31/2015 - 01/31/2023</v>
      </c>
      <c r="E65" s="16" t="str">
        <f t="shared" si="0"/>
        <v>Calistoga</v>
      </c>
      <c r="F65" s="14">
        <v>41640</v>
      </c>
      <c r="G65" s="14">
        <v>44865</v>
      </c>
      <c r="H65">
        <f t="shared" si="1"/>
        <v>2014</v>
      </c>
      <c r="I65">
        <f t="shared" si="2"/>
        <v>2022</v>
      </c>
      <c r="J65" s="14">
        <v>42035</v>
      </c>
      <c r="K65" s="14">
        <v>44957</v>
      </c>
      <c r="L65">
        <f t="shared" si="3"/>
        <v>2015</v>
      </c>
      <c r="M65">
        <f t="shared" si="4"/>
        <v>2023</v>
      </c>
      <c r="N65" s="17" t="str">
        <f t="shared" si="7"/>
        <v>01/31/2015 - 01/31/2023</v>
      </c>
      <c r="O65" t="s">
        <v>4777</v>
      </c>
    </row>
    <row r="66" spans="1:16">
      <c r="A66" s="18" t="s">
        <v>4847</v>
      </c>
      <c r="B66" s="18" t="s">
        <v>4848</v>
      </c>
      <c r="C66" s="17" t="str">
        <f t="shared" si="5"/>
        <v>07/13/1905 - 10/31/2021</v>
      </c>
      <c r="D66" s="17" t="str">
        <f t="shared" si="6"/>
        <v>10/15/2013 - 10/15/2021</v>
      </c>
      <c r="E66" s="16" t="str">
        <f t="shared" ref="E66:E129" si="8">(PROPER(A66))</f>
        <v>Camarillo</v>
      </c>
      <c r="F66" s="14">
        <v>41640</v>
      </c>
      <c r="G66" s="14">
        <v>44500</v>
      </c>
      <c r="H66">
        <f t="shared" ref="H66:H129" si="9">YEAR(F66)</f>
        <v>2014</v>
      </c>
      <c r="I66">
        <f t="shared" ref="I66:I129" si="10">YEAR(G66)</f>
        <v>2021</v>
      </c>
      <c r="J66" s="14">
        <v>41562</v>
      </c>
      <c r="K66" s="14">
        <v>44484</v>
      </c>
      <c r="L66">
        <f t="shared" ref="L66:L129" si="11">YEAR(J66)</f>
        <v>2013</v>
      </c>
      <c r="M66">
        <f t="shared" ref="M66:M129" si="12">YEAR(K66)</f>
        <v>2021</v>
      </c>
      <c r="N66" s="17" t="str">
        <f t="shared" si="7"/>
        <v>10/15/2013 - 10/15/2021</v>
      </c>
      <c r="O66" t="s">
        <v>4848</v>
      </c>
    </row>
    <row r="67" spans="1:16">
      <c r="A67" s="18" t="s">
        <v>4849</v>
      </c>
      <c r="B67" s="18" t="s">
        <v>4850</v>
      </c>
      <c r="C67" s="17" t="str">
        <f t="shared" ref="C67:C130" si="13">TEXT(I67,"mm/dd/yyyy")&amp;" - "&amp;TEXT(G67,"mm/dd/yyyy")</f>
        <v>07/14/1905 - 10/31/2022</v>
      </c>
      <c r="D67" s="17" t="str">
        <f t="shared" ref="D67:D130" si="14">TEXT(J67,"mm/dd/yyyy")&amp;" - "&amp;TEXT(K67,"mm/dd/yyyy")</f>
        <v>01/31/2015 - 01/31/2023</v>
      </c>
      <c r="E67" s="16" t="str">
        <f t="shared" si="8"/>
        <v>Campbell</v>
      </c>
      <c r="F67" s="14">
        <v>41640</v>
      </c>
      <c r="G67" s="14">
        <v>44865</v>
      </c>
      <c r="H67">
        <f t="shared" si="9"/>
        <v>2014</v>
      </c>
      <c r="I67">
        <f t="shared" si="10"/>
        <v>2022</v>
      </c>
      <c r="J67" s="14">
        <v>42035</v>
      </c>
      <c r="K67" s="14">
        <v>44957</v>
      </c>
      <c r="L67">
        <f t="shared" si="11"/>
        <v>2015</v>
      </c>
      <c r="M67">
        <f t="shared" si="12"/>
        <v>2023</v>
      </c>
      <c r="N67" s="17" t="str">
        <f t="shared" ref="N67:N130" si="15">TEXT(J67,"mm/dd/yyyy")&amp;" - "&amp;TEXT(K67,"mm/dd/yyyy")</f>
        <v>01/31/2015 - 01/31/2023</v>
      </c>
      <c r="O67" t="s">
        <v>4850</v>
      </c>
    </row>
    <row r="68" spans="1:16">
      <c r="A68" s="18" t="s">
        <v>4851</v>
      </c>
      <c r="B68" s="18" t="s">
        <v>4808</v>
      </c>
      <c r="C68" s="17" t="str">
        <f t="shared" si="13"/>
        <v>07/13/1905 - 10/31/2021</v>
      </c>
      <c r="D68" s="17" t="str">
        <f t="shared" si="14"/>
        <v>10/15/2013 - 10/15/2021</v>
      </c>
      <c r="E68" s="16" t="str">
        <f t="shared" si="8"/>
        <v>Canyon Lake</v>
      </c>
      <c r="F68" s="14">
        <v>41640</v>
      </c>
      <c r="G68" s="14">
        <v>44500</v>
      </c>
      <c r="H68">
        <f t="shared" si="9"/>
        <v>2014</v>
      </c>
      <c r="I68">
        <f t="shared" si="10"/>
        <v>2021</v>
      </c>
      <c r="J68" s="14">
        <v>41562</v>
      </c>
      <c r="K68" s="14">
        <v>44484</v>
      </c>
      <c r="L68">
        <f t="shared" si="11"/>
        <v>2013</v>
      </c>
      <c r="M68">
        <f t="shared" si="12"/>
        <v>2021</v>
      </c>
      <c r="N68" s="17" t="str">
        <f t="shared" si="15"/>
        <v>10/15/2013 - 10/15/2021</v>
      </c>
      <c r="O68" t="s">
        <v>4808</v>
      </c>
    </row>
    <row r="69" spans="1:16">
      <c r="A69" s="18" t="s">
        <v>4852</v>
      </c>
      <c r="B69" s="18" t="s">
        <v>4853</v>
      </c>
      <c r="C69" s="17" t="str">
        <f t="shared" si="13"/>
        <v>07/15/1905 - 12/31/2023</v>
      </c>
      <c r="D69" s="17" t="str">
        <f t="shared" si="14"/>
        <v>12/31/2015 - 12/31/2023</v>
      </c>
      <c r="E69" s="16" t="str">
        <f t="shared" si="8"/>
        <v>Capitola</v>
      </c>
      <c r="F69" s="14">
        <v>41640</v>
      </c>
      <c r="G69" s="14">
        <v>45291</v>
      </c>
      <c r="H69">
        <f t="shared" si="9"/>
        <v>2014</v>
      </c>
      <c r="I69">
        <f t="shared" si="10"/>
        <v>2023</v>
      </c>
      <c r="J69" s="14">
        <v>42369</v>
      </c>
      <c r="K69" s="14">
        <v>45291</v>
      </c>
      <c r="L69">
        <f t="shared" si="11"/>
        <v>2015</v>
      </c>
      <c r="M69">
        <f t="shared" si="12"/>
        <v>2023</v>
      </c>
      <c r="N69" s="17" t="str">
        <f t="shared" si="15"/>
        <v>12/31/2015 - 12/31/2023</v>
      </c>
      <c r="O69" t="s">
        <v>4853</v>
      </c>
    </row>
    <row r="70" spans="1:16">
      <c r="A70" s="18" t="s">
        <v>4854</v>
      </c>
      <c r="B70" s="18" t="s">
        <v>4855</v>
      </c>
      <c r="C70" s="17" t="str">
        <f t="shared" si="13"/>
        <v>07/21/1905 - 04/15/2029</v>
      </c>
      <c r="D70" s="17" t="str">
        <f t="shared" si="14"/>
        <v>04/15/2021 - 04/15/2029</v>
      </c>
      <c r="E70" s="16" t="str">
        <f t="shared" si="8"/>
        <v>Carlsbad</v>
      </c>
      <c r="F70" s="14">
        <v>44012</v>
      </c>
      <c r="G70" s="14">
        <v>47223</v>
      </c>
      <c r="H70">
        <f t="shared" si="9"/>
        <v>2020</v>
      </c>
      <c r="I70">
        <f t="shared" si="10"/>
        <v>2029</v>
      </c>
      <c r="J70" s="14">
        <v>44301</v>
      </c>
      <c r="K70" s="14">
        <v>47223</v>
      </c>
      <c r="L70">
        <f t="shared" si="11"/>
        <v>2021</v>
      </c>
      <c r="M70">
        <f t="shared" si="12"/>
        <v>2029</v>
      </c>
      <c r="N70" s="17" t="str">
        <f t="shared" si="15"/>
        <v>04/15/2021 - 04/15/2029</v>
      </c>
      <c r="O70" t="s">
        <v>4855</v>
      </c>
      <c r="P70" t="s">
        <v>4770</v>
      </c>
    </row>
    <row r="71" spans="1:16">
      <c r="A71" s="104" t="s">
        <v>4856</v>
      </c>
      <c r="B71" s="18" t="s">
        <v>4857</v>
      </c>
      <c r="C71" s="17" t="str">
        <f t="shared" si="13"/>
        <v>07/15/1905 - 12/31/2023</v>
      </c>
      <c r="D71" s="17" t="str">
        <f t="shared" si="14"/>
        <v>12/31/2015 - 12/31/2023</v>
      </c>
      <c r="E71" s="16" t="str">
        <f t="shared" si="8"/>
        <v>Carmel-By-The-Sea</v>
      </c>
      <c r="F71" s="14">
        <v>41640</v>
      </c>
      <c r="G71" s="14">
        <v>45291</v>
      </c>
      <c r="H71">
        <f t="shared" si="9"/>
        <v>2014</v>
      </c>
      <c r="I71">
        <f t="shared" si="10"/>
        <v>2023</v>
      </c>
      <c r="J71" s="14">
        <v>42369</v>
      </c>
      <c r="K71" s="14">
        <v>45291</v>
      </c>
      <c r="L71">
        <f t="shared" si="11"/>
        <v>2015</v>
      </c>
      <c r="M71">
        <f t="shared" si="12"/>
        <v>2023</v>
      </c>
      <c r="N71" s="17" t="str">
        <f t="shared" si="15"/>
        <v>12/31/2015 - 12/31/2023</v>
      </c>
      <c r="O71" t="s">
        <v>4857</v>
      </c>
    </row>
    <row r="72" spans="1:16">
      <c r="A72" s="18" t="s">
        <v>4858</v>
      </c>
      <c r="B72" s="18" t="s">
        <v>4835</v>
      </c>
      <c r="C72" s="17" t="str">
        <f t="shared" si="13"/>
        <v>07/14/1905 - 09/30/2022</v>
      </c>
      <c r="D72" s="17" t="str">
        <f t="shared" si="14"/>
        <v>02/15/2015 - 02/15/2023</v>
      </c>
      <c r="E72" s="16" t="str">
        <f t="shared" si="8"/>
        <v>Carpinteria</v>
      </c>
      <c r="F72" s="14">
        <v>41640</v>
      </c>
      <c r="G72" s="14">
        <v>44834</v>
      </c>
      <c r="H72">
        <f t="shared" si="9"/>
        <v>2014</v>
      </c>
      <c r="I72">
        <f t="shared" si="10"/>
        <v>2022</v>
      </c>
      <c r="J72" s="14">
        <v>42050</v>
      </c>
      <c r="K72" s="14">
        <v>44972</v>
      </c>
      <c r="L72">
        <f t="shared" si="11"/>
        <v>2015</v>
      </c>
      <c r="M72">
        <f t="shared" si="12"/>
        <v>2023</v>
      </c>
      <c r="N72" s="17" t="str">
        <f t="shared" si="15"/>
        <v>02/15/2015 - 02/15/2023</v>
      </c>
      <c r="O72" t="s">
        <v>4835</v>
      </c>
    </row>
    <row r="73" spans="1:16">
      <c r="A73" s="18" t="s">
        <v>4859</v>
      </c>
      <c r="B73" s="18" t="s">
        <v>4760</v>
      </c>
      <c r="C73" s="17" t="str">
        <f t="shared" si="13"/>
        <v>07/13/1905 - 10/31/2021</v>
      </c>
      <c r="D73" s="17" t="str">
        <f t="shared" si="14"/>
        <v>10/15/2013 - 10/15/2021</v>
      </c>
      <c r="E73" s="16" t="str">
        <f t="shared" si="8"/>
        <v>Carson</v>
      </c>
      <c r="F73" s="14">
        <v>41640</v>
      </c>
      <c r="G73" s="14">
        <v>44500</v>
      </c>
      <c r="H73">
        <f t="shared" si="9"/>
        <v>2014</v>
      </c>
      <c r="I73">
        <f t="shared" si="10"/>
        <v>2021</v>
      </c>
      <c r="J73" s="14">
        <v>41562</v>
      </c>
      <c r="K73" s="14">
        <v>44484</v>
      </c>
      <c r="L73">
        <f t="shared" si="11"/>
        <v>2013</v>
      </c>
      <c r="M73">
        <f t="shared" si="12"/>
        <v>2021</v>
      </c>
      <c r="N73" s="17" t="str">
        <f t="shared" si="15"/>
        <v>10/15/2013 - 10/15/2021</v>
      </c>
      <c r="O73" t="s">
        <v>4760</v>
      </c>
    </row>
    <row r="74" spans="1:16">
      <c r="A74" s="18" t="s">
        <v>4860</v>
      </c>
      <c r="B74" s="18" t="s">
        <v>4808</v>
      </c>
      <c r="C74" s="17" t="str">
        <f t="shared" si="13"/>
        <v>07/13/1905 - 10/31/2021</v>
      </c>
      <c r="D74" s="17" t="str">
        <f t="shared" si="14"/>
        <v>10/15/2013 - 10/15/2021</v>
      </c>
      <c r="E74" s="16" t="str">
        <f t="shared" si="8"/>
        <v>Cathedral</v>
      </c>
      <c r="F74" s="14">
        <v>41640</v>
      </c>
      <c r="G74" s="14">
        <v>44500</v>
      </c>
      <c r="H74">
        <f t="shared" si="9"/>
        <v>2014</v>
      </c>
      <c r="I74">
        <f t="shared" si="10"/>
        <v>2021</v>
      </c>
      <c r="J74" s="14">
        <v>41562</v>
      </c>
      <c r="K74" s="14">
        <v>44484</v>
      </c>
      <c r="L74">
        <f t="shared" si="11"/>
        <v>2013</v>
      </c>
      <c r="M74">
        <f t="shared" si="12"/>
        <v>2021</v>
      </c>
      <c r="N74" s="17" t="str">
        <f t="shared" si="15"/>
        <v>10/15/2013 - 10/15/2021</v>
      </c>
      <c r="O74" t="s">
        <v>4808</v>
      </c>
    </row>
    <row r="75" spans="1:16">
      <c r="A75" s="18" t="s">
        <v>4861</v>
      </c>
      <c r="B75" s="18" t="s">
        <v>4862</v>
      </c>
      <c r="C75" s="17" t="str">
        <f t="shared" si="13"/>
        <v>07/15/1905 - 09/30/2023</v>
      </c>
      <c r="D75" s="17" t="str">
        <f t="shared" si="14"/>
        <v>12/31/2015 - 12/31/2023</v>
      </c>
      <c r="E75" s="16" t="str">
        <f t="shared" si="8"/>
        <v>Ceres</v>
      </c>
      <c r="F75" s="14">
        <v>41640</v>
      </c>
      <c r="G75" s="14">
        <v>45199</v>
      </c>
      <c r="H75">
        <f t="shared" si="9"/>
        <v>2014</v>
      </c>
      <c r="I75">
        <f t="shared" si="10"/>
        <v>2023</v>
      </c>
      <c r="J75" s="14">
        <v>42369</v>
      </c>
      <c r="K75" s="14">
        <v>45291</v>
      </c>
      <c r="L75">
        <f t="shared" si="11"/>
        <v>2015</v>
      </c>
      <c r="M75">
        <f t="shared" si="12"/>
        <v>2023</v>
      </c>
      <c r="N75" s="17" t="str">
        <f t="shared" si="15"/>
        <v>12/31/2015 - 12/31/2023</v>
      </c>
      <c r="O75" t="s">
        <v>4862</v>
      </c>
    </row>
    <row r="76" spans="1:16">
      <c r="A76" s="18" t="s">
        <v>4863</v>
      </c>
      <c r="B76" s="18" t="s">
        <v>4760</v>
      </c>
      <c r="C76" s="17" t="str">
        <f t="shared" si="13"/>
        <v>07/13/1905 - 10/31/2021</v>
      </c>
      <c r="D76" s="17" t="str">
        <f t="shared" si="14"/>
        <v>10/15/2013 - 10/15/2021</v>
      </c>
      <c r="E76" s="16" t="str">
        <f t="shared" si="8"/>
        <v>Cerritos</v>
      </c>
      <c r="F76" s="14">
        <v>41640</v>
      </c>
      <c r="G76" s="14">
        <v>44500</v>
      </c>
      <c r="H76">
        <f t="shared" si="9"/>
        <v>2014</v>
      </c>
      <c r="I76">
        <f t="shared" si="10"/>
        <v>2021</v>
      </c>
      <c r="J76" s="14">
        <v>41562</v>
      </c>
      <c r="K76" s="14">
        <v>44484</v>
      </c>
      <c r="L76">
        <f t="shared" si="11"/>
        <v>2013</v>
      </c>
      <c r="M76">
        <f t="shared" si="12"/>
        <v>2021</v>
      </c>
      <c r="N76" s="17" t="str">
        <f t="shared" si="15"/>
        <v>10/15/2013 - 10/15/2021</v>
      </c>
      <c r="O76" t="s">
        <v>4760</v>
      </c>
    </row>
    <row r="77" spans="1:16">
      <c r="A77" s="18" t="s">
        <v>4864</v>
      </c>
      <c r="B77" s="18" t="s">
        <v>4823</v>
      </c>
      <c r="C77" s="17" t="str">
        <f t="shared" si="13"/>
        <v>07/14/1905 - 06/15/2022</v>
      </c>
      <c r="D77" s="17" t="str">
        <f t="shared" si="14"/>
        <v>06/15/2014 - 06/15/2022</v>
      </c>
      <c r="E77" s="16" t="str">
        <f t="shared" si="8"/>
        <v>Chico</v>
      </c>
      <c r="F77" s="14">
        <v>41640</v>
      </c>
      <c r="G77" s="14">
        <v>44727</v>
      </c>
      <c r="H77">
        <f t="shared" si="9"/>
        <v>2014</v>
      </c>
      <c r="I77">
        <f t="shared" si="10"/>
        <v>2022</v>
      </c>
      <c r="J77" s="14">
        <v>41805</v>
      </c>
      <c r="K77" s="14">
        <v>44727</v>
      </c>
      <c r="L77">
        <f t="shared" si="11"/>
        <v>2014</v>
      </c>
      <c r="M77">
        <f t="shared" si="12"/>
        <v>2022</v>
      </c>
      <c r="N77" s="17" t="str">
        <f t="shared" si="15"/>
        <v>06/15/2014 - 06/15/2022</v>
      </c>
      <c r="O77" t="s">
        <v>4823</v>
      </c>
    </row>
    <row r="78" spans="1:16">
      <c r="A78" s="18" t="s">
        <v>4865</v>
      </c>
      <c r="B78" s="18" t="s">
        <v>4758</v>
      </c>
      <c r="C78" s="17" t="str">
        <f t="shared" si="13"/>
        <v>07/13/1905 - 10/31/2021</v>
      </c>
      <c r="D78" s="17" t="str">
        <f t="shared" si="14"/>
        <v>10/15/2013 - 10/15/2021</v>
      </c>
      <c r="E78" s="16" t="str">
        <f t="shared" si="8"/>
        <v>Chino</v>
      </c>
      <c r="F78" s="14">
        <v>41640</v>
      </c>
      <c r="G78" s="14">
        <v>44500</v>
      </c>
      <c r="H78">
        <f t="shared" si="9"/>
        <v>2014</v>
      </c>
      <c r="I78">
        <f t="shared" si="10"/>
        <v>2021</v>
      </c>
      <c r="J78" s="14">
        <v>41562</v>
      </c>
      <c r="K78" s="14">
        <v>44484</v>
      </c>
      <c r="L78">
        <f t="shared" si="11"/>
        <v>2013</v>
      </c>
      <c r="M78">
        <f t="shared" si="12"/>
        <v>2021</v>
      </c>
      <c r="N78" s="17" t="str">
        <f t="shared" si="15"/>
        <v>10/15/2013 - 10/15/2021</v>
      </c>
      <c r="O78" t="s">
        <v>4758</v>
      </c>
    </row>
    <row r="79" spans="1:16">
      <c r="A79" s="18" t="s">
        <v>4866</v>
      </c>
      <c r="B79" s="18" t="s">
        <v>4758</v>
      </c>
      <c r="C79" s="17" t="str">
        <f t="shared" si="13"/>
        <v>07/13/1905 - 10/31/2021</v>
      </c>
      <c r="D79" s="17" t="str">
        <f t="shared" si="14"/>
        <v>10/15/2013 - 10/15/2021</v>
      </c>
      <c r="E79" s="16" t="str">
        <f t="shared" si="8"/>
        <v>Chino Hills</v>
      </c>
      <c r="F79" s="14">
        <v>41640</v>
      </c>
      <c r="G79" s="14">
        <v>44500</v>
      </c>
      <c r="H79">
        <f t="shared" si="9"/>
        <v>2014</v>
      </c>
      <c r="I79">
        <f t="shared" si="10"/>
        <v>2021</v>
      </c>
      <c r="J79" s="14">
        <v>41562</v>
      </c>
      <c r="K79" s="14">
        <v>44484</v>
      </c>
      <c r="L79">
        <f t="shared" si="11"/>
        <v>2013</v>
      </c>
      <c r="M79">
        <f t="shared" si="12"/>
        <v>2021</v>
      </c>
      <c r="N79" s="17" t="str">
        <f t="shared" si="15"/>
        <v>10/15/2013 - 10/15/2021</v>
      </c>
      <c r="O79" t="s">
        <v>4758</v>
      </c>
    </row>
    <row r="80" spans="1:16">
      <c r="A80" s="18" t="s">
        <v>4867</v>
      </c>
      <c r="B80" s="18" t="s">
        <v>4868</v>
      </c>
      <c r="C80" s="17" t="str">
        <f t="shared" si="13"/>
        <v>07/15/1905 - 12/31/2023</v>
      </c>
      <c r="D80" s="17" t="str">
        <f t="shared" si="14"/>
        <v>01/31/2016 - 01/31/2024</v>
      </c>
      <c r="E80" s="16" t="str">
        <f t="shared" si="8"/>
        <v>Chowchilla</v>
      </c>
      <c r="F80" s="14">
        <v>41640</v>
      </c>
      <c r="G80" s="14">
        <v>45291</v>
      </c>
      <c r="H80">
        <f t="shared" si="9"/>
        <v>2014</v>
      </c>
      <c r="I80">
        <f t="shared" si="10"/>
        <v>2023</v>
      </c>
      <c r="J80" s="14">
        <v>42400</v>
      </c>
      <c r="K80" s="14">
        <v>45322</v>
      </c>
      <c r="L80">
        <f t="shared" si="11"/>
        <v>2016</v>
      </c>
      <c r="M80">
        <f t="shared" si="12"/>
        <v>2024</v>
      </c>
      <c r="N80" s="17" t="str">
        <f t="shared" si="15"/>
        <v>01/31/2016 - 01/31/2024</v>
      </c>
      <c r="O80" t="s">
        <v>4868</v>
      </c>
    </row>
    <row r="81" spans="1:17">
      <c r="A81" s="18" t="s">
        <v>4869</v>
      </c>
      <c r="B81" s="18" t="s">
        <v>4855</v>
      </c>
      <c r="C81" s="17" t="str">
        <f t="shared" si="13"/>
        <v>07/21/1905 - 04/15/2029</v>
      </c>
      <c r="D81" s="17" t="str">
        <f t="shared" si="14"/>
        <v>04/15/2021 - 04/15/2029</v>
      </c>
      <c r="E81" s="16" t="str">
        <f t="shared" si="8"/>
        <v>Chula Vista</v>
      </c>
      <c r="F81" s="14">
        <v>44012</v>
      </c>
      <c r="G81" s="14">
        <v>47223</v>
      </c>
      <c r="H81">
        <f t="shared" si="9"/>
        <v>2020</v>
      </c>
      <c r="I81">
        <f t="shared" si="10"/>
        <v>2029</v>
      </c>
      <c r="J81" s="14">
        <v>44301</v>
      </c>
      <c r="K81" s="14">
        <v>47223</v>
      </c>
      <c r="L81">
        <f t="shared" si="11"/>
        <v>2021</v>
      </c>
      <c r="M81">
        <f t="shared" si="12"/>
        <v>2029</v>
      </c>
      <c r="N81" s="17" t="str">
        <f t="shared" si="15"/>
        <v>04/15/2021 - 04/15/2029</v>
      </c>
      <c r="O81" t="s">
        <v>4855</v>
      </c>
      <c r="P81" t="s">
        <v>4770</v>
      </c>
    </row>
    <row r="82" spans="1:17">
      <c r="A82" s="18" t="s">
        <v>4870</v>
      </c>
      <c r="B82" s="18" t="s">
        <v>4871</v>
      </c>
      <c r="C82" s="17" t="str">
        <f t="shared" si="13"/>
        <v>07/21/1905 - 08/31/2029</v>
      </c>
      <c r="D82" s="17" t="str">
        <f t="shared" si="14"/>
        <v>05/15/2021 - 05/15/2029</v>
      </c>
      <c r="E82" s="16" t="str">
        <f t="shared" si="8"/>
        <v>Citrus Heights</v>
      </c>
      <c r="F82" s="14">
        <v>44377</v>
      </c>
      <c r="G82" s="14">
        <v>47361</v>
      </c>
      <c r="H82">
        <f t="shared" si="9"/>
        <v>2021</v>
      </c>
      <c r="I82">
        <f t="shared" si="10"/>
        <v>2029</v>
      </c>
      <c r="J82" s="14">
        <v>44331</v>
      </c>
      <c r="K82" s="14">
        <v>47253</v>
      </c>
      <c r="L82">
        <f t="shared" si="11"/>
        <v>2021</v>
      </c>
      <c r="M82">
        <f t="shared" si="12"/>
        <v>2029</v>
      </c>
      <c r="N82" s="17" t="str">
        <f t="shared" si="15"/>
        <v>05/15/2021 - 05/15/2029</v>
      </c>
      <c r="O82" t="s">
        <v>4871</v>
      </c>
      <c r="P82" t="s">
        <v>4770</v>
      </c>
    </row>
    <row r="83" spans="1:17">
      <c r="A83" s="18" t="s">
        <v>4872</v>
      </c>
      <c r="B83" s="18" t="s">
        <v>4760</v>
      </c>
      <c r="C83" s="17" t="str">
        <f t="shared" si="13"/>
        <v>07/13/1905 - 10/31/2021</v>
      </c>
      <c r="D83" s="17" t="str">
        <f t="shared" si="14"/>
        <v>10/15/2013 - 10/15/2021</v>
      </c>
      <c r="E83" s="16" t="str">
        <f t="shared" si="8"/>
        <v>Claremont</v>
      </c>
      <c r="F83" s="14">
        <v>41640</v>
      </c>
      <c r="G83" s="14">
        <v>44500</v>
      </c>
      <c r="H83">
        <f t="shared" si="9"/>
        <v>2014</v>
      </c>
      <c r="I83">
        <f t="shared" si="10"/>
        <v>2021</v>
      </c>
      <c r="J83" s="14">
        <v>41562</v>
      </c>
      <c r="K83" s="14">
        <v>44484</v>
      </c>
      <c r="L83">
        <f t="shared" si="11"/>
        <v>2013</v>
      </c>
      <c r="M83">
        <f t="shared" si="12"/>
        <v>2021</v>
      </c>
      <c r="N83" s="17" t="str">
        <f t="shared" si="15"/>
        <v>10/15/2013 - 10/15/2021</v>
      </c>
      <c r="O83" t="s">
        <v>4760</v>
      </c>
    </row>
    <row r="84" spans="1:17">
      <c r="A84" s="18" t="s">
        <v>4873</v>
      </c>
      <c r="B84" s="18" t="s">
        <v>4784</v>
      </c>
      <c r="C84" s="17" t="str">
        <f t="shared" si="13"/>
        <v>07/14/1905 - 10/31/2022</v>
      </c>
      <c r="D84" s="17" t="str">
        <f t="shared" si="14"/>
        <v>01/31/2015 - 01/31/2023</v>
      </c>
      <c r="E84" s="16" t="str">
        <f t="shared" si="8"/>
        <v>Clayton</v>
      </c>
      <c r="F84" s="14">
        <v>41640</v>
      </c>
      <c r="G84" s="14">
        <v>44865</v>
      </c>
      <c r="H84">
        <f t="shared" si="9"/>
        <v>2014</v>
      </c>
      <c r="I84">
        <f t="shared" si="10"/>
        <v>2022</v>
      </c>
      <c r="J84" s="14">
        <v>42035</v>
      </c>
      <c r="K84" s="14">
        <v>44957</v>
      </c>
      <c r="L84">
        <f t="shared" si="11"/>
        <v>2015</v>
      </c>
      <c r="M84">
        <f t="shared" si="12"/>
        <v>2023</v>
      </c>
      <c r="N84" s="17" t="str">
        <f t="shared" si="15"/>
        <v>01/31/2015 - 01/31/2023</v>
      </c>
      <c r="O84" t="s">
        <v>4784</v>
      </c>
    </row>
    <row r="85" spans="1:17">
      <c r="A85" s="18" t="s">
        <v>4874</v>
      </c>
      <c r="B85" s="18" t="s">
        <v>4875</v>
      </c>
      <c r="C85" s="17" t="str">
        <f t="shared" si="13"/>
        <v>07/19/1905 - 08/15/2027</v>
      </c>
      <c r="D85" s="17" t="str">
        <f t="shared" si="14"/>
        <v>08/15/2019 - 08/15/2027</v>
      </c>
      <c r="E85" s="16" t="str">
        <f t="shared" si="8"/>
        <v>Clearlake</v>
      </c>
      <c r="F85" s="14">
        <v>43466</v>
      </c>
      <c r="G85" s="14">
        <v>46614</v>
      </c>
      <c r="H85">
        <f t="shared" si="9"/>
        <v>2019</v>
      </c>
      <c r="I85">
        <f t="shared" si="10"/>
        <v>2027</v>
      </c>
      <c r="J85" s="14">
        <v>43692</v>
      </c>
      <c r="K85" s="14">
        <v>46614</v>
      </c>
      <c r="L85">
        <f t="shared" si="11"/>
        <v>2019</v>
      </c>
      <c r="M85">
        <f t="shared" si="12"/>
        <v>2027</v>
      </c>
      <c r="N85" s="17" t="str">
        <f t="shared" si="15"/>
        <v>08/15/2019 - 08/15/2027</v>
      </c>
      <c r="O85" t="s">
        <v>4875</v>
      </c>
      <c r="P85" s="14" t="s">
        <v>4770</v>
      </c>
      <c r="Q85" s="14"/>
    </row>
    <row r="86" spans="1:17">
      <c r="A86" s="18" t="s">
        <v>4876</v>
      </c>
      <c r="B86" s="18" t="s">
        <v>4877</v>
      </c>
      <c r="C86" s="17" t="str">
        <f t="shared" si="13"/>
        <v>07/14/1905 - 10/31/2022</v>
      </c>
      <c r="D86" s="17" t="str">
        <f t="shared" si="14"/>
        <v>01/31/2015 - 01/31/2023</v>
      </c>
      <c r="E86" s="16" t="str">
        <f t="shared" si="8"/>
        <v>Cloverdale</v>
      </c>
      <c r="F86" s="14">
        <v>41640</v>
      </c>
      <c r="G86" s="14">
        <v>44865</v>
      </c>
      <c r="H86">
        <f t="shared" si="9"/>
        <v>2014</v>
      </c>
      <c r="I86">
        <f t="shared" si="10"/>
        <v>2022</v>
      </c>
      <c r="J86" s="14">
        <v>42035</v>
      </c>
      <c r="K86" s="14">
        <v>44957</v>
      </c>
      <c r="L86">
        <f t="shared" si="11"/>
        <v>2015</v>
      </c>
      <c r="M86">
        <f t="shared" si="12"/>
        <v>2023</v>
      </c>
      <c r="N86" s="17" t="str">
        <f t="shared" si="15"/>
        <v>01/31/2015 - 01/31/2023</v>
      </c>
      <c r="O86" t="s">
        <v>4877</v>
      </c>
    </row>
    <row r="87" spans="1:17">
      <c r="A87" s="18" t="s">
        <v>4878</v>
      </c>
      <c r="B87" s="18" t="s">
        <v>4879</v>
      </c>
      <c r="C87" s="17" t="str">
        <f t="shared" si="13"/>
        <v>07/15/1905 - 12/31/2023</v>
      </c>
      <c r="D87" s="17" t="str">
        <f t="shared" si="14"/>
        <v>12/31/2015 - 12/31/2023</v>
      </c>
      <c r="E87" s="16" t="str">
        <f t="shared" si="8"/>
        <v>Clovis</v>
      </c>
      <c r="F87" s="14">
        <v>41275</v>
      </c>
      <c r="G87" s="14">
        <v>45291</v>
      </c>
      <c r="H87">
        <f t="shared" si="9"/>
        <v>2013</v>
      </c>
      <c r="I87">
        <f t="shared" si="10"/>
        <v>2023</v>
      </c>
      <c r="J87" s="14">
        <v>42369</v>
      </c>
      <c r="K87" s="14">
        <v>45291</v>
      </c>
      <c r="L87">
        <f t="shared" si="11"/>
        <v>2015</v>
      </c>
      <c r="M87">
        <f t="shared" si="12"/>
        <v>2023</v>
      </c>
      <c r="N87" s="17" t="str">
        <f t="shared" si="15"/>
        <v>12/31/2015 - 12/31/2023</v>
      </c>
      <c r="O87" t="s">
        <v>4879</v>
      </c>
    </row>
    <row r="88" spans="1:17">
      <c r="A88" s="18" t="s">
        <v>4880</v>
      </c>
      <c r="B88" s="18" t="s">
        <v>4808</v>
      </c>
      <c r="C88" s="17" t="str">
        <f t="shared" si="13"/>
        <v>07/13/1905 - 10/31/2021</v>
      </c>
      <c r="D88" s="17" t="str">
        <f t="shared" si="14"/>
        <v>10/15/2013 - 10/15/2021</v>
      </c>
      <c r="E88" s="16" t="str">
        <f t="shared" si="8"/>
        <v>Coachella</v>
      </c>
      <c r="F88" s="14">
        <v>41640</v>
      </c>
      <c r="G88" s="14">
        <v>44500</v>
      </c>
      <c r="H88">
        <f t="shared" si="9"/>
        <v>2014</v>
      </c>
      <c r="I88">
        <f t="shared" si="10"/>
        <v>2021</v>
      </c>
      <c r="J88" s="14">
        <v>41562</v>
      </c>
      <c r="K88" s="14">
        <v>44484</v>
      </c>
      <c r="L88">
        <f t="shared" si="11"/>
        <v>2013</v>
      </c>
      <c r="M88">
        <f t="shared" si="12"/>
        <v>2021</v>
      </c>
      <c r="N88" s="17" t="str">
        <f t="shared" si="15"/>
        <v>10/15/2013 - 10/15/2021</v>
      </c>
      <c r="O88" t="s">
        <v>4808</v>
      </c>
    </row>
    <row r="89" spans="1:17">
      <c r="A89" s="18" t="s">
        <v>4881</v>
      </c>
      <c r="B89" s="18" t="s">
        <v>4879</v>
      </c>
      <c r="C89" s="17" t="str">
        <f t="shared" si="13"/>
        <v>07/15/1905 - 12/31/2023</v>
      </c>
      <c r="D89" s="17" t="str">
        <f t="shared" si="14"/>
        <v>12/31/2015 - 12/31/2023</v>
      </c>
      <c r="E89" s="16" t="str">
        <f t="shared" si="8"/>
        <v>Coalinga</v>
      </c>
      <c r="F89" s="14">
        <v>41275</v>
      </c>
      <c r="G89" s="14">
        <v>45291</v>
      </c>
      <c r="H89">
        <f t="shared" si="9"/>
        <v>2013</v>
      </c>
      <c r="I89">
        <f t="shared" si="10"/>
        <v>2023</v>
      </c>
      <c r="J89" s="14">
        <v>42369</v>
      </c>
      <c r="K89" s="14">
        <v>45291</v>
      </c>
      <c r="L89">
        <f t="shared" si="11"/>
        <v>2015</v>
      </c>
      <c r="M89">
        <f t="shared" si="12"/>
        <v>2023</v>
      </c>
      <c r="N89" s="17" t="str">
        <f t="shared" si="15"/>
        <v>12/31/2015 - 12/31/2023</v>
      </c>
      <c r="O89" t="s">
        <v>4879</v>
      </c>
    </row>
    <row r="90" spans="1:17">
      <c r="A90" s="18" t="s">
        <v>4882</v>
      </c>
      <c r="B90" s="18" t="s">
        <v>4800</v>
      </c>
      <c r="C90" s="17" t="str">
        <f t="shared" si="13"/>
        <v>07/21/1905 - 08/31/2029</v>
      </c>
      <c r="D90" s="17" t="str">
        <f t="shared" si="14"/>
        <v>05/15/2021 - 05/15/2029</v>
      </c>
      <c r="E90" s="16" t="str">
        <f t="shared" si="8"/>
        <v>Colfax</v>
      </c>
      <c r="F90" s="14">
        <v>44377</v>
      </c>
      <c r="G90" s="14">
        <v>47361</v>
      </c>
      <c r="H90">
        <f t="shared" si="9"/>
        <v>2021</v>
      </c>
      <c r="I90">
        <f t="shared" si="10"/>
        <v>2029</v>
      </c>
      <c r="J90" s="14">
        <v>44331</v>
      </c>
      <c r="K90" s="14">
        <v>47253</v>
      </c>
      <c r="L90">
        <f t="shared" si="11"/>
        <v>2021</v>
      </c>
      <c r="M90">
        <f t="shared" si="12"/>
        <v>2029</v>
      </c>
      <c r="N90" s="17" t="str">
        <f t="shared" si="15"/>
        <v>05/15/2021 - 05/15/2029</v>
      </c>
      <c r="O90" t="s">
        <v>4800</v>
      </c>
      <c r="P90" t="s">
        <v>4770</v>
      </c>
    </row>
    <row r="91" spans="1:17">
      <c r="A91" s="18" t="s">
        <v>4883</v>
      </c>
      <c r="B91" s="18" t="s">
        <v>4796</v>
      </c>
      <c r="C91" s="17" t="str">
        <f t="shared" si="13"/>
        <v>07/14/1905 - 10/31/2022</v>
      </c>
      <c r="D91" s="17" t="str">
        <f t="shared" si="14"/>
        <v>01/31/2015 - 01/31/2023</v>
      </c>
      <c r="E91" s="16" t="str">
        <f t="shared" si="8"/>
        <v>Colma</v>
      </c>
      <c r="F91" s="14">
        <v>41640</v>
      </c>
      <c r="G91" s="14">
        <v>44865</v>
      </c>
      <c r="H91">
        <f t="shared" si="9"/>
        <v>2014</v>
      </c>
      <c r="I91">
        <f t="shared" si="10"/>
        <v>2022</v>
      </c>
      <c r="J91" s="14">
        <v>42035</v>
      </c>
      <c r="K91" s="14">
        <v>44957</v>
      </c>
      <c r="L91">
        <f t="shared" si="11"/>
        <v>2015</v>
      </c>
      <c r="M91">
        <f t="shared" si="12"/>
        <v>2023</v>
      </c>
      <c r="N91" s="17" t="str">
        <f t="shared" si="15"/>
        <v>01/31/2015 - 01/31/2023</v>
      </c>
      <c r="O91" t="s">
        <v>4796</v>
      </c>
    </row>
    <row r="92" spans="1:17">
      <c r="A92" s="18" t="s">
        <v>4884</v>
      </c>
      <c r="B92" s="18" t="s">
        <v>4758</v>
      </c>
      <c r="C92" s="17" t="str">
        <f t="shared" si="13"/>
        <v>07/13/1905 - 10/31/2021</v>
      </c>
      <c r="D92" s="17" t="str">
        <f t="shared" si="14"/>
        <v>01/31/2015 - 01/31/2023</v>
      </c>
      <c r="E92" s="16" t="str">
        <f t="shared" si="8"/>
        <v>Colton</v>
      </c>
      <c r="F92" s="14">
        <v>41640</v>
      </c>
      <c r="G92" s="14">
        <v>44500</v>
      </c>
      <c r="H92">
        <f t="shared" si="9"/>
        <v>2014</v>
      </c>
      <c r="I92">
        <f t="shared" si="10"/>
        <v>2021</v>
      </c>
      <c r="J92" s="14">
        <v>42035</v>
      </c>
      <c r="K92" s="14">
        <v>44957</v>
      </c>
      <c r="L92">
        <f t="shared" si="11"/>
        <v>2015</v>
      </c>
      <c r="M92">
        <f t="shared" si="12"/>
        <v>2023</v>
      </c>
      <c r="N92" s="17" t="str">
        <f t="shared" si="15"/>
        <v>01/31/2015 - 01/31/2023</v>
      </c>
      <c r="O92" t="s">
        <v>4758</v>
      </c>
    </row>
    <row r="93" spans="1:17">
      <c r="A93" s="18" t="s">
        <v>4885</v>
      </c>
      <c r="B93" s="18" t="s">
        <v>4886</v>
      </c>
      <c r="C93" s="17" t="str">
        <f t="shared" si="13"/>
        <v>07/20/1905 - 12/31/2028</v>
      </c>
      <c r="D93" s="17" t="str">
        <f t="shared" si="14"/>
        <v>12/31/2020 - 12/31/2028</v>
      </c>
      <c r="E93" s="16" t="str">
        <f t="shared" si="8"/>
        <v>Colusa</v>
      </c>
      <c r="F93" s="14">
        <v>43466</v>
      </c>
      <c r="G93" s="14">
        <v>47118</v>
      </c>
      <c r="H93">
        <f t="shared" si="9"/>
        <v>2019</v>
      </c>
      <c r="I93">
        <f t="shared" si="10"/>
        <v>2028</v>
      </c>
      <c r="J93" s="14">
        <v>44196</v>
      </c>
      <c r="K93" s="14">
        <v>47118</v>
      </c>
      <c r="L93">
        <f t="shared" si="11"/>
        <v>2020</v>
      </c>
      <c r="M93">
        <f t="shared" si="12"/>
        <v>2028</v>
      </c>
      <c r="N93" s="17" t="str">
        <f t="shared" si="15"/>
        <v>12/31/2020 - 12/31/2028</v>
      </c>
      <c r="O93" t="s">
        <v>4886</v>
      </c>
      <c r="P93" t="s">
        <v>4770</v>
      </c>
    </row>
    <row r="94" spans="1:17">
      <c r="A94" s="18" t="str">
        <f>B94</f>
        <v>Colusa County - Unincorporated</v>
      </c>
      <c r="B94" s="18" t="s">
        <v>4887</v>
      </c>
      <c r="C94" s="17" t="str">
        <f t="shared" si="13"/>
        <v>07/20/1905 - 12/31/2028</v>
      </c>
      <c r="D94" s="17" t="str">
        <f t="shared" si="14"/>
        <v>12/31/2020 - 12/31/2028</v>
      </c>
      <c r="E94" s="16" t="str">
        <f t="shared" si="8"/>
        <v>Colusa County - Unincorporated</v>
      </c>
      <c r="F94" s="14">
        <v>43466</v>
      </c>
      <c r="G94" s="14">
        <v>47118</v>
      </c>
      <c r="H94">
        <f t="shared" si="9"/>
        <v>2019</v>
      </c>
      <c r="I94">
        <f t="shared" si="10"/>
        <v>2028</v>
      </c>
      <c r="J94" s="14">
        <v>44196</v>
      </c>
      <c r="K94" s="14">
        <v>47118</v>
      </c>
      <c r="L94">
        <f t="shared" si="11"/>
        <v>2020</v>
      </c>
      <c r="M94">
        <f t="shared" si="12"/>
        <v>2028</v>
      </c>
      <c r="N94" s="17" t="str">
        <f t="shared" si="15"/>
        <v>12/31/2020 - 12/31/2028</v>
      </c>
      <c r="O94" t="s">
        <v>4886</v>
      </c>
      <c r="P94" t="s">
        <v>4770</v>
      </c>
    </row>
    <row r="95" spans="1:17">
      <c r="A95" s="18" t="s">
        <v>4888</v>
      </c>
      <c r="B95" s="18" t="s">
        <v>4760</v>
      </c>
      <c r="C95" s="17" t="str">
        <f t="shared" si="13"/>
        <v>07/13/1905 - 10/31/2021</v>
      </c>
      <c r="D95" s="17" t="str">
        <f t="shared" si="14"/>
        <v>10/15/2013 - 10/15/2021</v>
      </c>
      <c r="E95" s="16" t="str">
        <f t="shared" si="8"/>
        <v>Commerce</v>
      </c>
      <c r="F95" s="14">
        <v>41640</v>
      </c>
      <c r="G95" s="14">
        <v>44500</v>
      </c>
      <c r="H95">
        <f t="shared" si="9"/>
        <v>2014</v>
      </c>
      <c r="I95">
        <f t="shared" si="10"/>
        <v>2021</v>
      </c>
      <c r="J95" s="14">
        <v>41562</v>
      </c>
      <c r="K95" s="14">
        <v>44484</v>
      </c>
      <c r="L95">
        <f t="shared" si="11"/>
        <v>2013</v>
      </c>
      <c r="M95">
        <f t="shared" si="12"/>
        <v>2021</v>
      </c>
      <c r="N95" s="17" t="str">
        <f t="shared" si="15"/>
        <v>10/15/2013 - 10/15/2021</v>
      </c>
      <c r="O95" t="s">
        <v>4760</v>
      </c>
    </row>
    <row r="96" spans="1:17">
      <c r="A96" s="18" t="s">
        <v>4889</v>
      </c>
      <c r="B96" s="18" t="s">
        <v>4760</v>
      </c>
      <c r="C96" s="17" t="str">
        <f t="shared" si="13"/>
        <v>07/13/1905 - 10/31/2021</v>
      </c>
      <c r="D96" s="17" t="str">
        <f t="shared" si="14"/>
        <v>10/15/2013 - 10/15/2021</v>
      </c>
      <c r="E96" s="16" t="str">
        <f t="shared" si="8"/>
        <v>Compton</v>
      </c>
      <c r="F96" s="14">
        <v>41640</v>
      </c>
      <c r="G96" s="14">
        <v>44500</v>
      </c>
      <c r="H96">
        <f t="shared" si="9"/>
        <v>2014</v>
      </c>
      <c r="I96">
        <f t="shared" si="10"/>
        <v>2021</v>
      </c>
      <c r="J96" s="14">
        <v>41562</v>
      </c>
      <c r="K96" s="14">
        <v>44484</v>
      </c>
      <c r="L96">
        <f t="shared" si="11"/>
        <v>2013</v>
      </c>
      <c r="M96">
        <f t="shared" si="12"/>
        <v>2021</v>
      </c>
      <c r="N96" s="17" t="str">
        <f t="shared" si="15"/>
        <v>10/15/2013 - 10/15/2021</v>
      </c>
      <c r="O96" t="s">
        <v>4760</v>
      </c>
    </row>
    <row r="97" spans="1:16">
      <c r="A97" s="18" t="s">
        <v>4890</v>
      </c>
      <c r="B97" s="18" t="s">
        <v>4784</v>
      </c>
      <c r="C97" s="17" t="str">
        <f t="shared" si="13"/>
        <v>07/14/1905 - 10/31/2022</v>
      </c>
      <c r="D97" s="17" t="str">
        <f t="shared" si="14"/>
        <v>01/31/2015 - 01/31/2023</v>
      </c>
      <c r="E97" s="16" t="str">
        <f t="shared" si="8"/>
        <v>Concord</v>
      </c>
      <c r="F97" s="14">
        <v>41640</v>
      </c>
      <c r="G97" s="14">
        <v>44865</v>
      </c>
      <c r="H97">
        <f t="shared" si="9"/>
        <v>2014</v>
      </c>
      <c r="I97">
        <f t="shared" si="10"/>
        <v>2022</v>
      </c>
      <c r="J97" s="14">
        <v>42035</v>
      </c>
      <c r="K97" s="14">
        <v>44957</v>
      </c>
      <c r="L97">
        <f t="shared" si="11"/>
        <v>2015</v>
      </c>
      <c r="M97">
        <f t="shared" si="12"/>
        <v>2023</v>
      </c>
      <c r="N97" s="17" t="str">
        <f t="shared" si="15"/>
        <v>01/31/2015 - 01/31/2023</v>
      </c>
      <c r="O97" t="s">
        <v>4784</v>
      </c>
    </row>
    <row r="98" spans="1:16">
      <c r="A98" s="18" t="str">
        <f>B98</f>
        <v>Contra Costa County - Unincorporated</v>
      </c>
      <c r="B98" s="18" t="s">
        <v>4891</v>
      </c>
      <c r="C98" s="17" t="str">
        <f t="shared" si="13"/>
        <v>07/14/1905 - 10/31/2022</v>
      </c>
      <c r="D98" s="17" t="str">
        <f t="shared" si="14"/>
        <v>01/31/2015 - 01/31/2023</v>
      </c>
      <c r="E98" s="16" t="str">
        <f t="shared" si="8"/>
        <v>Contra Costa County - Unincorporated</v>
      </c>
      <c r="F98" s="14">
        <v>41640</v>
      </c>
      <c r="G98" s="14">
        <v>44865</v>
      </c>
      <c r="H98">
        <f t="shared" si="9"/>
        <v>2014</v>
      </c>
      <c r="I98">
        <f t="shared" si="10"/>
        <v>2022</v>
      </c>
      <c r="J98" s="14">
        <v>42035</v>
      </c>
      <c r="K98" s="14">
        <v>44957</v>
      </c>
      <c r="L98">
        <f t="shared" si="11"/>
        <v>2015</v>
      </c>
      <c r="M98">
        <f t="shared" si="12"/>
        <v>2023</v>
      </c>
      <c r="N98" s="17" t="str">
        <f t="shared" si="15"/>
        <v>01/31/2015 - 01/31/2023</v>
      </c>
      <c r="O98" t="s">
        <v>4784</v>
      </c>
    </row>
    <row r="99" spans="1:16">
      <c r="A99" s="18" t="s">
        <v>4892</v>
      </c>
      <c r="B99" s="18" t="s">
        <v>4803</v>
      </c>
      <c r="C99" s="17" t="str">
        <f t="shared" si="13"/>
        <v>07/15/1905 - 12/31/2023</v>
      </c>
      <c r="D99" s="17" t="str">
        <f t="shared" si="14"/>
        <v>01/31/2016 - 01/31/2024</v>
      </c>
      <c r="E99" s="16" t="str">
        <f t="shared" si="8"/>
        <v>Corcoran</v>
      </c>
      <c r="F99" s="14">
        <v>41640</v>
      </c>
      <c r="G99" s="14">
        <v>45291</v>
      </c>
      <c r="H99">
        <f t="shared" si="9"/>
        <v>2014</v>
      </c>
      <c r="I99">
        <f t="shared" si="10"/>
        <v>2023</v>
      </c>
      <c r="J99" s="14">
        <v>42400</v>
      </c>
      <c r="K99" s="14">
        <v>45322</v>
      </c>
      <c r="L99">
        <f t="shared" si="11"/>
        <v>2016</v>
      </c>
      <c r="M99">
        <f t="shared" si="12"/>
        <v>2024</v>
      </c>
      <c r="N99" s="17" t="str">
        <f t="shared" si="15"/>
        <v>01/31/2016 - 01/31/2024</v>
      </c>
      <c r="O99" t="s">
        <v>4803</v>
      </c>
    </row>
    <row r="100" spans="1:16">
      <c r="A100" s="18" t="s">
        <v>4893</v>
      </c>
      <c r="B100" s="18" t="s">
        <v>4894</v>
      </c>
      <c r="C100" s="17" t="str">
        <f t="shared" si="13"/>
        <v>07/19/1905 - 06/15/2027</v>
      </c>
      <c r="D100" s="17" t="str">
        <f t="shared" si="14"/>
        <v>08/31/2019 - 08/31/2024</v>
      </c>
      <c r="E100" s="16" t="str">
        <f t="shared" si="8"/>
        <v>Corning</v>
      </c>
      <c r="F100" s="14">
        <v>43466</v>
      </c>
      <c r="G100" s="14">
        <v>46553</v>
      </c>
      <c r="H100">
        <f t="shared" si="9"/>
        <v>2019</v>
      </c>
      <c r="I100">
        <f t="shared" si="10"/>
        <v>2027</v>
      </c>
      <c r="J100" s="14">
        <v>43708</v>
      </c>
      <c r="K100" s="14">
        <v>45535</v>
      </c>
      <c r="L100">
        <f t="shared" si="11"/>
        <v>2019</v>
      </c>
      <c r="M100">
        <f t="shared" si="12"/>
        <v>2024</v>
      </c>
      <c r="N100" s="17" t="str">
        <f t="shared" si="15"/>
        <v>08/31/2019 - 08/31/2024</v>
      </c>
      <c r="O100" t="s">
        <v>4894</v>
      </c>
      <c r="P100" s="14" t="s">
        <v>4770</v>
      </c>
    </row>
    <row r="101" spans="1:16">
      <c r="A101" s="18" t="s">
        <v>4895</v>
      </c>
      <c r="B101" s="18" t="s">
        <v>4808</v>
      </c>
      <c r="C101" s="17" t="str">
        <f t="shared" si="13"/>
        <v>07/13/1905 - 10/31/2021</v>
      </c>
      <c r="D101" s="17" t="str">
        <f t="shared" si="14"/>
        <v>10/15/2013 - 10/15/2021</v>
      </c>
      <c r="E101" s="16" t="str">
        <f t="shared" si="8"/>
        <v>Corona</v>
      </c>
      <c r="F101" s="14">
        <v>41640</v>
      </c>
      <c r="G101" s="14">
        <v>44500</v>
      </c>
      <c r="H101">
        <f t="shared" si="9"/>
        <v>2014</v>
      </c>
      <c r="I101">
        <f t="shared" si="10"/>
        <v>2021</v>
      </c>
      <c r="J101" s="14">
        <v>41562</v>
      </c>
      <c r="K101" s="14">
        <v>44484</v>
      </c>
      <c r="L101">
        <f t="shared" si="11"/>
        <v>2013</v>
      </c>
      <c r="M101">
        <f t="shared" si="12"/>
        <v>2021</v>
      </c>
      <c r="N101" s="17" t="str">
        <f t="shared" si="15"/>
        <v>10/15/2013 - 10/15/2021</v>
      </c>
      <c r="O101" t="s">
        <v>4808</v>
      </c>
    </row>
    <row r="102" spans="1:16">
      <c r="A102" s="18" t="s">
        <v>4896</v>
      </c>
      <c r="B102" s="18" t="s">
        <v>4855</v>
      </c>
      <c r="C102" s="17" t="str">
        <f t="shared" si="13"/>
        <v>07/21/1905 - 04/15/2029</v>
      </c>
      <c r="D102" s="17" t="str">
        <f t="shared" si="14"/>
        <v>04/15/2021 - 04/15/2029</v>
      </c>
      <c r="E102" s="16" t="str">
        <f t="shared" si="8"/>
        <v>Coronado</v>
      </c>
      <c r="F102" s="14">
        <v>44012</v>
      </c>
      <c r="G102" s="14">
        <v>47223</v>
      </c>
      <c r="H102">
        <f t="shared" si="9"/>
        <v>2020</v>
      </c>
      <c r="I102">
        <f t="shared" si="10"/>
        <v>2029</v>
      </c>
      <c r="J102" s="14">
        <v>44301</v>
      </c>
      <c r="K102" s="14">
        <v>47223</v>
      </c>
      <c r="L102">
        <f t="shared" si="11"/>
        <v>2021</v>
      </c>
      <c r="M102">
        <f t="shared" si="12"/>
        <v>2029</v>
      </c>
      <c r="N102" s="17" t="str">
        <f t="shared" si="15"/>
        <v>04/15/2021 - 04/15/2029</v>
      </c>
      <c r="O102" t="s">
        <v>4855</v>
      </c>
      <c r="P102" t="s">
        <v>4770</v>
      </c>
    </row>
    <row r="103" spans="1:16">
      <c r="A103" s="18" t="s">
        <v>4897</v>
      </c>
      <c r="B103" s="18" t="s">
        <v>4816</v>
      </c>
      <c r="C103" s="17" t="str">
        <f t="shared" si="13"/>
        <v>07/14/1905 - 10/31/2022</v>
      </c>
      <c r="D103" s="17" t="str">
        <f t="shared" si="14"/>
        <v>01/31/2015 - 01/31/2023</v>
      </c>
      <c r="E103" s="16" t="str">
        <f t="shared" si="8"/>
        <v>Corte Madera</v>
      </c>
      <c r="F103" s="14">
        <v>41640</v>
      </c>
      <c r="G103" s="14">
        <v>44865</v>
      </c>
      <c r="H103">
        <f t="shared" si="9"/>
        <v>2014</v>
      </c>
      <c r="I103">
        <f t="shared" si="10"/>
        <v>2022</v>
      </c>
      <c r="J103" s="14">
        <v>42035</v>
      </c>
      <c r="K103" s="14">
        <v>44957</v>
      </c>
      <c r="L103">
        <f t="shared" si="11"/>
        <v>2015</v>
      </c>
      <c r="M103">
        <f t="shared" si="12"/>
        <v>2023</v>
      </c>
      <c r="N103" s="17" t="str">
        <f t="shared" si="15"/>
        <v>01/31/2015 - 01/31/2023</v>
      </c>
      <c r="O103" t="s">
        <v>4816</v>
      </c>
    </row>
    <row r="104" spans="1:16">
      <c r="A104" s="18" t="s">
        <v>4898</v>
      </c>
      <c r="B104" s="18" t="s">
        <v>4767</v>
      </c>
      <c r="C104" s="17" t="str">
        <f t="shared" si="13"/>
        <v>07/13/1905 - 10/31/2021</v>
      </c>
      <c r="D104" s="17" t="str">
        <f t="shared" si="14"/>
        <v>10/15/2013 - 10/15/2021</v>
      </c>
      <c r="E104" s="16" t="str">
        <f t="shared" si="8"/>
        <v>Costa Mesa</v>
      </c>
      <c r="F104" s="14">
        <v>41640</v>
      </c>
      <c r="G104" s="14">
        <v>44500</v>
      </c>
      <c r="H104">
        <f t="shared" si="9"/>
        <v>2014</v>
      </c>
      <c r="I104">
        <f t="shared" si="10"/>
        <v>2021</v>
      </c>
      <c r="J104" s="14">
        <v>41562</v>
      </c>
      <c r="K104" s="14">
        <v>44484</v>
      </c>
      <c r="L104">
        <f t="shared" si="11"/>
        <v>2013</v>
      </c>
      <c r="M104">
        <f t="shared" si="12"/>
        <v>2021</v>
      </c>
      <c r="N104" s="17" t="str">
        <f t="shared" si="15"/>
        <v>10/15/2013 - 10/15/2021</v>
      </c>
      <c r="O104" t="s">
        <v>4767</v>
      </c>
    </row>
    <row r="105" spans="1:16">
      <c r="A105" s="18" t="s">
        <v>4899</v>
      </c>
      <c r="B105" s="18" t="s">
        <v>4877</v>
      </c>
      <c r="C105" s="17" t="str">
        <f t="shared" si="13"/>
        <v>07/14/1905 - 10/31/2022</v>
      </c>
      <c r="D105" s="17" t="str">
        <f t="shared" si="14"/>
        <v>01/31/2015 - 01/31/2023</v>
      </c>
      <c r="E105" s="16" t="str">
        <f t="shared" si="8"/>
        <v>Cotati</v>
      </c>
      <c r="F105" s="14">
        <v>41640</v>
      </c>
      <c r="G105" s="14">
        <v>44865</v>
      </c>
      <c r="H105">
        <f t="shared" si="9"/>
        <v>2014</v>
      </c>
      <c r="I105">
        <f t="shared" si="10"/>
        <v>2022</v>
      </c>
      <c r="J105" s="14">
        <v>42035</v>
      </c>
      <c r="K105" s="14">
        <v>44957</v>
      </c>
      <c r="L105">
        <f t="shared" si="11"/>
        <v>2015</v>
      </c>
      <c r="M105">
        <f t="shared" si="12"/>
        <v>2023</v>
      </c>
      <c r="N105" s="17" t="str">
        <f t="shared" si="15"/>
        <v>01/31/2015 - 01/31/2023</v>
      </c>
      <c r="O105" t="s">
        <v>4877</v>
      </c>
    </row>
    <row r="106" spans="1:16">
      <c r="A106" s="18" t="s">
        <v>4900</v>
      </c>
      <c r="B106" s="18" t="s">
        <v>4760</v>
      </c>
      <c r="C106" s="17" t="str">
        <f t="shared" si="13"/>
        <v>07/13/1905 - 10/31/2021</v>
      </c>
      <c r="D106" s="17" t="str">
        <f t="shared" si="14"/>
        <v>10/15/2013 - 10/15/2021</v>
      </c>
      <c r="E106" s="16" t="str">
        <f t="shared" si="8"/>
        <v>Covina</v>
      </c>
      <c r="F106" s="14">
        <v>41640</v>
      </c>
      <c r="G106" s="14">
        <v>44500</v>
      </c>
      <c r="H106">
        <f t="shared" si="9"/>
        <v>2014</v>
      </c>
      <c r="I106">
        <f t="shared" si="10"/>
        <v>2021</v>
      </c>
      <c r="J106" s="14">
        <v>41562</v>
      </c>
      <c r="K106" s="14">
        <v>44484</v>
      </c>
      <c r="L106">
        <f t="shared" si="11"/>
        <v>2013</v>
      </c>
      <c r="M106">
        <f t="shared" si="12"/>
        <v>2021</v>
      </c>
      <c r="N106" s="17" t="str">
        <f t="shared" si="15"/>
        <v>10/15/2013 - 10/15/2021</v>
      </c>
      <c r="O106" t="s">
        <v>4760</v>
      </c>
    </row>
    <row r="107" spans="1:16">
      <c r="A107" s="18" t="s">
        <v>4901</v>
      </c>
      <c r="B107" s="18" t="s">
        <v>4902</v>
      </c>
      <c r="C107" s="17" t="str">
        <f t="shared" si="13"/>
        <v>07/11/1905 - 06/30/2019</v>
      </c>
      <c r="D107" s="17" t="str">
        <f t="shared" si="14"/>
        <v>06/30/2014 - 09/15/2022</v>
      </c>
      <c r="E107" s="16" t="str">
        <f t="shared" si="8"/>
        <v>Crescent City</v>
      </c>
      <c r="F107" s="14">
        <v>41640</v>
      </c>
      <c r="G107" s="14">
        <v>43646</v>
      </c>
      <c r="H107">
        <f t="shared" si="9"/>
        <v>2014</v>
      </c>
      <c r="I107">
        <f t="shared" si="10"/>
        <v>2019</v>
      </c>
      <c r="J107" s="14">
        <v>41820</v>
      </c>
      <c r="K107" s="14">
        <v>44819</v>
      </c>
      <c r="L107">
        <f t="shared" si="11"/>
        <v>2014</v>
      </c>
      <c r="M107">
        <f t="shared" si="12"/>
        <v>2022</v>
      </c>
      <c r="N107" s="17" t="str">
        <f t="shared" si="15"/>
        <v>06/30/2014 - 09/15/2022</v>
      </c>
      <c r="O107" t="s">
        <v>4902</v>
      </c>
    </row>
    <row r="108" spans="1:16">
      <c r="A108" s="18" t="s">
        <v>4903</v>
      </c>
      <c r="B108" s="18" t="s">
        <v>4760</v>
      </c>
      <c r="C108" s="17" t="str">
        <f t="shared" si="13"/>
        <v>07/13/1905 - 10/31/2021</v>
      </c>
      <c r="D108" s="17" t="str">
        <f t="shared" si="14"/>
        <v>10/15/2013 - 10/15/2021</v>
      </c>
      <c r="E108" s="16" t="str">
        <f t="shared" si="8"/>
        <v>Cudahy</v>
      </c>
      <c r="F108" s="14">
        <v>41640</v>
      </c>
      <c r="G108" s="14">
        <v>44500</v>
      </c>
      <c r="H108">
        <f t="shared" si="9"/>
        <v>2014</v>
      </c>
      <c r="I108">
        <f t="shared" si="10"/>
        <v>2021</v>
      </c>
      <c r="J108" s="14">
        <v>41562</v>
      </c>
      <c r="K108" s="14">
        <v>44484</v>
      </c>
      <c r="L108">
        <f t="shared" si="11"/>
        <v>2013</v>
      </c>
      <c r="M108">
        <f t="shared" si="12"/>
        <v>2021</v>
      </c>
      <c r="N108" s="17" t="str">
        <f t="shared" si="15"/>
        <v>10/15/2013 - 10/15/2021</v>
      </c>
      <c r="O108" t="s">
        <v>4760</v>
      </c>
    </row>
    <row r="109" spans="1:16">
      <c r="A109" s="18" t="s">
        <v>4904</v>
      </c>
      <c r="B109" s="18" t="s">
        <v>4760</v>
      </c>
      <c r="C109" s="17" t="str">
        <f t="shared" si="13"/>
        <v>07/13/1905 - 10/31/2021</v>
      </c>
      <c r="D109" s="17" t="str">
        <f t="shared" si="14"/>
        <v>10/15/2013 - 10/15/2021</v>
      </c>
      <c r="E109" s="16" t="str">
        <f t="shared" si="8"/>
        <v>Culver City</v>
      </c>
      <c r="F109" s="14">
        <v>41640</v>
      </c>
      <c r="G109" s="14">
        <v>44500</v>
      </c>
      <c r="H109">
        <f t="shared" si="9"/>
        <v>2014</v>
      </c>
      <c r="I109">
        <f t="shared" si="10"/>
        <v>2021</v>
      </c>
      <c r="J109" s="14">
        <v>41562</v>
      </c>
      <c r="K109" s="14">
        <v>44484</v>
      </c>
      <c r="L109">
        <f t="shared" si="11"/>
        <v>2013</v>
      </c>
      <c r="M109">
        <f t="shared" si="12"/>
        <v>2021</v>
      </c>
      <c r="N109" s="17" t="str">
        <f t="shared" si="15"/>
        <v>10/15/2013 - 10/15/2021</v>
      </c>
      <c r="O109" t="s">
        <v>4760</v>
      </c>
    </row>
    <row r="110" spans="1:16">
      <c r="A110" s="18" t="s">
        <v>4905</v>
      </c>
      <c r="B110" s="18" t="s">
        <v>4850</v>
      </c>
      <c r="C110" s="17" t="str">
        <f t="shared" si="13"/>
        <v>07/14/1905 - 10/31/2022</v>
      </c>
      <c r="D110" s="17" t="str">
        <f t="shared" si="14"/>
        <v>01/31/2015 - 01/31/2023</v>
      </c>
      <c r="E110" s="16" t="str">
        <f t="shared" si="8"/>
        <v>Cupertino</v>
      </c>
      <c r="F110" s="14">
        <v>41640</v>
      </c>
      <c r="G110" s="14">
        <v>44865</v>
      </c>
      <c r="H110">
        <f t="shared" si="9"/>
        <v>2014</v>
      </c>
      <c r="I110">
        <f t="shared" si="10"/>
        <v>2022</v>
      </c>
      <c r="J110" s="14">
        <v>42035</v>
      </c>
      <c r="K110" s="14">
        <v>44957</v>
      </c>
      <c r="L110">
        <f t="shared" si="11"/>
        <v>2015</v>
      </c>
      <c r="M110">
        <f t="shared" si="12"/>
        <v>2023</v>
      </c>
      <c r="N110" s="17" t="str">
        <f t="shared" si="15"/>
        <v>01/31/2015 - 01/31/2023</v>
      </c>
      <c r="O110" t="s">
        <v>4850</v>
      </c>
    </row>
    <row r="111" spans="1:16">
      <c r="A111" s="18" t="s">
        <v>4906</v>
      </c>
      <c r="B111" s="18" t="s">
        <v>4767</v>
      </c>
      <c r="C111" s="17" t="str">
        <f t="shared" si="13"/>
        <v>07/13/1905 - 10/31/2021</v>
      </c>
      <c r="D111" s="17" t="str">
        <f t="shared" si="14"/>
        <v>10/15/2013 - 10/15/2021</v>
      </c>
      <c r="E111" s="16" t="str">
        <f t="shared" si="8"/>
        <v>Cypress</v>
      </c>
      <c r="F111" s="14">
        <v>41640</v>
      </c>
      <c r="G111" s="14">
        <v>44500</v>
      </c>
      <c r="H111">
        <f t="shared" si="9"/>
        <v>2014</v>
      </c>
      <c r="I111">
        <f t="shared" si="10"/>
        <v>2021</v>
      </c>
      <c r="J111" s="14">
        <v>41562</v>
      </c>
      <c r="K111" s="14">
        <v>44484</v>
      </c>
      <c r="L111">
        <f t="shared" si="11"/>
        <v>2013</v>
      </c>
      <c r="M111">
        <f t="shared" si="12"/>
        <v>2021</v>
      </c>
      <c r="N111" s="17" t="str">
        <f t="shared" si="15"/>
        <v>10/15/2013 - 10/15/2021</v>
      </c>
      <c r="O111" t="s">
        <v>4767</v>
      </c>
    </row>
    <row r="112" spans="1:16">
      <c r="A112" s="18" t="s">
        <v>4907</v>
      </c>
      <c r="B112" s="18" t="s">
        <v>4796</v>
      </c>
      <c r="C112" s="17" t="str">
        <f t="shared" si="13"/>
        <v>07/14/1905 - 10/31/2022</v>
      </c>
      <c r="D112" s="17" t="str">
        <f t="shared" si="14"/>
        <v>01/31/2015 - 01/31/2023</v>
      </c>
      <c r="E112" s="16" t="str">
        <f t="shared" si="8"/>
        <v>Daly City</v>
      </c>
      <c r="F112" s="14">
        <v>41640</v>
      </c>
      <c r="G112" s="14">
        <v>44865</v>
      </c>
      <c r="H112">
        <f t="shared" si="9"/>
        <v>2014</v>
      </c>
      <c r="I112">
        <f t="shared" si="10"/>
        <v>2022</v>
      </c>
      <c r="J112" s="14">
        <v>42035</v>
      </c>
      <c r="K112" s="14">
        <v>44957</v>
      </c>
      <c r="L112">
        <f t="shared" si="11"/>
        <v>2015</v>
      </c>
      <c r="M112">
        <f t="shared" si="12"/>
        <v>2023</v>
      </c>
      <c r="N112" s="17" t="str">
        <f t="shared" si="15"/>
        <v>01/31/2015 - 01/31/2023</v>
      </c>
      <c r="O112" t="s">
        <v>4796</v>
      </c>
    </row>
    <row r="113" spans="1:16">
      <c r="A113" s="18" t="s">
        <v>4908</v>
      </c>
      <c r="B113" s="18" t="s">
        <v>4767</v>
      </c>
      <c r="C113" s="17" t="str">
        <f t="shared" si="13"/>
        <v>07/13/1905 - 10/31/2021</v>
      </c>
      <c r="D113" s="17" t="str">
        <f t="shared" si="14"/>
        <v>10/15/2013 - 10/15/2021</v>
      </c>
      <c r="E113" s="16" t="str">
        <f t="shared" si="8"/>
        <v>Dana Point</v>
      </c>
      <c r="F113" s="14">
        <v>41640</v>
      </c>
      <c r="G113" s="14">
        <v>44500</v>
      </c>
      <c r="H113">
        <f t="shared" si="9"/>
        <v>2014</v>
      </c>
      <c r="I113">
        <f t="shared" si="10"/>
        <v>2021</v>
      </c>
      <c r="J113" s="14">
        <v>41562</v>
      </c>
      <c r="K113" s="14">
        <v>44484</v>
      </c>
      <c r="L113">
        <f t="shared" si="11"/>
        <v>2013</v>
      </c>
      <c r="M113">
        <f t="shared" si="12"/>
        <v>2021</v>
      </c>
      <c r="N113" s="17" t="str">
        <f t="shared" si="15"/>
        <v>10/15/2013 - 10/15/2021</v>
      </c>
      <c r="O113" t="s">
        <v>4767</v>
      </c>
    </row>
    <row r="114" spans="1:16">
      <c r="A114" s="18" t="s">
        <v>4909</v>
      </c>
      <c r="B114" s="18" t="s">
        <v>4784</v>
      </c>
      <c r="C114" s="17" t="str">
        <f t="shared" si="13"/>
        <v>07/14/1905 - 10/31/2022</v>
      </c>
      <c r="D114" s="17" t="str">
        <f t="shared" si="14"/>
        <v>01/31/2015 - 01/31/2023</v>
      </c>
      <c r="E114" s="16" t="str">
        <f t="shared" si="8"/>
        <v>Danville</v>
      </c>
      <c r="F114" s="14">
        <v>41640</v>
      </c>
      <c r="G114" s="14">
        <v>44865</v>
      </c>
      <c r="H114">
        <f t="shared" si="9"/>
        <v>2014</v>
      </c>
      <c r="I114">
        <f t="shared" si="10"/>
        <v>2022</v>
      </c>
      <c r="J114" s="14">
        <v>42035</v>
      </c>
      <c r="K114" s="14">
        <v>44957</v>
      </c>
      <c r="L114">
        <f t="shared" si="11"/>
        <v>2015</v>
      </c>
      <c r="M114">
        <f t="shared" si="12"/>
        <v>2023</v>
      </c>
      <c r="N114" s="17" t="str">
        <f t="shared" si="15"/>
        <v>01/31/2015 - 01/31/2023</v>
      </c>
      <c r="O114" t="s">
        <v>4784</v>
      </c>
    </row>
    <row r="115" spans="1:16">
      <c r="A115" s="18" t="s">
        <v>4910</v>
      </c>
      <c r="B115" s="18" t="s">
        <v>4911</v>
      </c>
      <c r="C115" s="17" t="str">
        <f t="shared" si="13"/>
        <v>07/21/1905 - 08/31/2029</v>
      </c>
      <c r="D115" s="17" t="str">
        <f t="shared" si="14"/>
        <v>05/15/2021 - 05/15/2029</v>
      </c>
      <c r="E115" s="16" t="str">
        <f t="shared" si="8"/>
        <v>Davis</v>
      </c>
      <c r="F115" s="14">
        <v>44377</v>
      </c>
      <c r="G115" s="14">
        <v>47361</v>
      </c>
      <c r="H115">
        <f t="shared" si="9"/>
        <v>2021</v>
      </c>
      <c r="I115">
        <f t="shared" si="10"/>
        <v>2029</v>
      </c>
      <c r="J115" s="14">
        <v>44331</v>
      </c>
      <c r="K115" s="14">
        <v>47253</v>
      </c>
      <c r="L115">
        <f t="shared" si="11"/>
        <v>2021</v>
      </c>
      <c r="M115">
        <f t="shared" si="12"/>
        <v>2029</v>
      </c>
      <c r="N115" s="17" t="str">
        <f t="shared" si="15"/>
        <v>05/15/2021 - 05/15/2029</v>
      </c>
      <c r="O115" t="s">
        <v>4911</v>
      </c>
      <c r="P115" t="s">
        <v>4770</v>
      </c>
    </row>
    <row r="116" spans="1:16">
      <c r="A116" s="18" t="s">
        <v>4912</v>
      </c>
      <c r="B116" s="18" t="s">
        <v>4855</v>
      </c>
      <c r="C116" s="17" t="str">
        <f t="shared" si="13"/>
        <v>07/21/1905 - 04/15/2029</v>
      </c>
      <c r="D116" s="17" t="str">
        <f t="shared" si="14"/>
        <v>04/15/2021 - 04/15/2029</v>
      </c>
      <c r="E116" s="16" t="str">
        <f t="shared" si="8"/>
        <v>Del Mar</v>
      </c>
      <c r="F116" s="14">
        <v>44012</v>
      </c>
      <c r="G116" s="14">
        <v>47223</v>
      </c>
      <c r="H116">
        <f t="shared" si="9"/>
        <v>2020</v>
      </c>
      <c r="I116">
        <f t="shared" si="10"/>
        <v>2029</v>
      </c>
      <c r="J116" s="14">
        <v>44301</v>
      </c>
      <c r="K116" s="14">
        <v>47223</v>
      </c>
      <c r="L116">
        <f t="shared" si="11"/>
        <v>2021</v>
      </c>
      <c r="M116">
        <f t="shared" si="12"/>
        <v>2029</v>
      </c>
      <c r="N116" s="17" t="str">
        <f t="shared" si="15"/>
        <v>04/15/2021 - 04/15/2029</v>
      </c>
      <c r="O116" t="s">
        <v>4855</v>
      </c>
      <c r="P116" t="s">
        <v>4770</v>
      </c>
    </row>
    <row r="117" spans="1:16">
      <c r="A117" s="18" t="str">
        <f>B117</f>
        <v>Del Norte County - Unincorporated</v>
      </c>
      <c r="B117" s="18" t="s">
        <v>4913</v>
      </c>
      <c r="C117" s="17" t="str">
        <f t="shared" si="13"/>
        <v>07/11/1905 - 06/30/2019</v>
      </c>
      <c r="D117" s="17" t="str">
        <f t="shared" si="14"/>
        <v>06/30/2014 - 09/15/2022</v>
      </c>
      <c r="E117" s="16" t="str">
        <f t="shared" si="8"/>
        <v>Del Norte County - Unincorporated</v>
      </c>
      <c r="F117" s="14">
        <v>41640</v>
      </c>
      <c r="G117" s="14">
        <v>43646</v>
      </c>
      <c r="H117">
        <f t="shared" si="9"/>
        <v>2014</v>
      </c>
      <c r="I117">
        <f t="shared" si="10"/>
        <v>2019</v>
      </c>
      <c r="J117" s="14">
        <v>41820</v>
      </c>
      <c r="K117" s="14">
        <v>44819</v>
      </c>
      <c r="L117">
        <f t="shared" si="11"/>
        <v>2014</v>
      </c>
      <c r="M117">
        <f t="shared" si="12"/>
        <v>2022</v>
      </c>
      <c r="N117" s="17" t="str">
        <f t="shared" si="15"/>
        <v>06/30/2014 - 09/15/2022</v>
      </c>
      <c r="O117" t="s">
        <v>4902</v>
      </c>
    </row>
    <row r="118" spans="1:16">
      <c r="A118" s="18" t="s">
        <v>4914</v>
      </c>
      <c r="B118" s="18" t="s">
        <v>4857</v>
      </c>
      <c r="C118" s="17" t="str">
        <f t="shared" si="13"/>
        <v>07/15/1905 - 12/31/2023</v>
      </c>
      <c r="D118" s="17" t="str">
        <f t="shared" si="14"/>
        <v>12/31/2015 - 12/31/2023</v>
      </c>
      <c r="E118" s="16" t="str">
        <f t="shared" si="8"/>
        <v>Del Rey Oaks</v>
      </c>
      <c r="F118" s="14">
        <v>41640</v>
      </c>
      <c r="G118" s="14">
        <v>45291</v>
      </c>
      <c r="H118">
        <f t="shared" si="9"/>
        <v>2014</v>
      </c>
      <c r="I118">
        <f t="shared" si="10"/>
        <v>2023</v>
      </c>
      <c r="J118" s="14">
        <v>42369</v>
      </c>
      <c r="K118" s="14">
        <v>45291</v>
      </c>
      <c r="L118">
        <f t="shared" si="11"/>
        <v>2015</v>
      </c>
      <c r="M118">
        <f t="shared" si="12"/>
        <v>2023</v>
      </c>
      <c r="N118" s="17" t="str">
        <f t="shared" si="15"/>
        <v>12/31/2015 - 12/31/2023</v>
      </c>
      <c r="O118" t="s">
        <v>4857</v>
      </c>
    </row>
    <row r="119" spans="1:16">
      <c r="A119" s="18" t="s">
        <v>4915</v>
      </c>
      <c r="B119" s="18" t="s">
        <v>4793</v>
      </c>
      <c r="C119" s="17" t="str">
        <f t="shared" si="13"/>
        <v>07/15/1905 - 12/31/2023</v>
      </c>
      <c r="D119" s="17" t="str">
        <f t="shared" si="14"/>
        <v>12/31/2015 - 12/31/2023</v>
      </c>
      <c r="E119" s="16" t="str">
        <f t="shared" si="8"/>
        <v>Delano</v>
      </c>
      <c r="F119" s="14">
        <v>41275</v>
      </c>
      <c r="G119" s="14">
        <v>45291</v>
      </c>
      <c r="H119">
        <f t="shared" si="9"/>
        <v>2013</v>
      </c>
      <c r="I119">
        <f t="shared" si="10"/>
        <v>2023</v>
      </c>
      <c r="J119" s="14">
        <v>42369</v>
      </c>
      <c r="K119" s="14">
        <v>45291</v>
      </c>
      <c r="L119">
        <f t="shared" si="11"/>
        <v>2015</v>
      </c>
      <c r="M119">
        <f t="shared" si="12"/>
        <v>2023</v>
      </c>
      <c r="N119" s="17" t="str">
        <f t="shared" si="15"/>
        <v>12/31/2015 - 12/31/2023</v>
      </c>
      <c r="O119" t="s">
        <v>4793</v>
      </c>
    </row>
    <row r="120" spans="1:16">
      <c r="A120" s="18" t="s">
        <v>4916</v>
      </c>
      <c r="B120" s="18" t="s">
        <v>4808</v>
      </c>
      <c r="C120" s="17" t="str">
        <f t="shared" si="13"/>
        <v>07/13/1905 - 10/31/2021</v>
      </c>
      <c r="D120" s="17" t="str">
        <f t="shared" si="14"/>
        <v>10/15/2013 - 10/15/2021</v>
      </c>
      <c r="E120" s="16" t="str">
        <f t="shared" si="8"/>
        <v>Desert Hot Springs</v>
      </c>
      <c r="F120" s="14">
        <v>41640</v>
      </c>
      <c r="G120" s="14">
        <v>44500</v>
      </c>
      <c r="H120">
        <f t="shared" si="9"/>
        <v>2014</v>
      </c>
      <c r="I120">
        <f t="shared" si="10"/>
        <v>2021</v>
      </c>
      <c r="J120" s="14">
        <v>41562</v>
      </c>
      <c r="K120" s="14">
        <v>44484</v>
      </c>
      <c r="L120">
        <f t="shared" si="11"/>
        <v>2013</v>
      </c>
      <c r="M120">
        <f t="shared" si="12"/>
        <v>2021</v>
      </c>
      <c r="N120" s="17" t="str">
        <f t="shared" si="15"/>
        <v>10/15/2013 - 10/15/2021</v>
      </c>
      <c r="O120" t="s">
        <v>4808</v>
      </c>
    </row>
    <row r="121" spans="1:16">
      <c r="A121" s="18" t="s">
        <v>4917</v>
      </c>
      <c r="B121" s="18" t="s">
        <v>4760</v>
      </c>
      <c r="C121" s="17" t="str">
        <f t="shared" si="13"/>
        <v>07/13/1905 - 10/31/2021</v>
      </c>
      <c r="D121" s="17" t="str">
        <f t="shared" si="14"/>
        <v>10/15/2013 - 10/15/2021</v>
      </c>
      <c r="E121" s="16" t="str">
        <f t="shared" si="8"/>
        <v>Diamond Bar</v>
      </c>
      <c r="F121" s="14">
        <v>41640</v>
      </c>
      <c r="G121" s="14">
        <v>44500</v>
      </c>
      <c r="H121">
        <f t="shared" si="9"/>
        <v>2014</v>
      </c>
      <c r="I121">
        <f t="shared" si="10"/>
        <v>2021</v>
      </c>
      <c r="J121" s="14">
        <v>41562</v>
      </c>
      <c r="K121" s="14">
        <v>44484</v>
      </c>
      <c r="L121">
        <f t="shared" si="11"/>
        <v>2013</v>
      </c>
      <c r="M121">
        <f t="shared" si="12"/>
        <v>2021</v>
      </c>
      <c r="N121" s="17" t="str">
        <f t="shared" si="15"/>
        <v>10/15/2013 - 10/15/2021</v>
      </c>
      <c r="O121" t="s">
        <v>4760</v>
      </c>
    </row>
    <row r="122" spans="1:16">
      <c r="A122" s="18" t="s">
        <v>4918</v>
      </c>
      <c r="B122" s="18" t="s">
        <v>4919</v>
      </c>
      <c r="C122" s="17" t="str">
        <f t="shared" si="13"/>
        <v>07/15/1905 - 09/30/2023</v>
      </c>
      <c r="D122" s="17" t="str">
        <f t="shared" si="14"/>
        <v>12/31/2015 - 12/31/2023</v>
      </c>
      <c r="E122" s="16" t="str">
        <f t="shared" si="8"/>
        <v>Dinuba</v>
      </c>
      <c r="F122" s="14">
        <v>41640</v>
      </c>
      <c r="G122" s="14">
        <v>45199</v>
      </c>
      <c r="H122">
        <f t="shared" si="9"/>
        <v>2014</v>
      </c>
      <c r="I122">
        <f t="shared" si="10"/>
        <v>2023</v>
      </c>
      <c r="J122" s="14">
        <v>42369</v>
      </c>
      <c r="K122" s="14">
        <v>45291</v>
      </c>
      <c r="L122">
        <f t="shared" si="11"/>
        <v>2015</v>
      </c>
      <c r="M122">
        <f t="shared" si="12"/>
        <v>2023</v>
      </c>
      <c r="N122" s="17" t="str">
        <f t="shared" si="15"/>
        <v>12/31/2015 - 12/31/2023</v>
      </c>
      <c r="O122" t="s">
        <v>4919</v>
      </c>
    </row>
    <row r="123" spans="1:16">
      <c r="A123" s="18" t="s">
        <v>4920</v>
      </c>
      <c r="B123" s="18" t="s">
        <v>4818</v>
      </c>
      <c r="C123" s="17" t="str">
        <f t="shared" si="13"/>
        <v>07/14/1905 - 10/31/2022</v>
      </c>
      <c r="D123" s="17" t="str">
        <f t="shared" si="14"/>
        <v>01/31/2015 - 01/31/2023</v>
      </c>
      <c r="E123" s="16" t="str">
        <f t="shared" si="8"/>
        <v>Dixon</v>
      </c>
      <c r="F123" s="14">
        <v>41640</v>
      </c>
      <c r="G123" s="14">
        <v>44865</v>
      </c>
      <c r="H123">
        <f t="shared" si="9"/>
        <v>2014</v>
      </c>
      <c r="I123">
        <f t="shared" si="10"/>
        <v>2022</v>
      </c>
      <c r="J123" s="14">
        <v>42035</v>
      </c>
      <c r="K123" s="14">
        <v>44957</v>
      </c>
      <c r="L123">
        <f t="shared" si="11"/>
        <v>2015</v>
      </c>
      <c r="M123">
        <f t="shared" si="12"/>
        <v>2023</v>
      </c>
      <c r="N123" s="17" t="str">
        <f t="shared" si="15"/>
        <v>01/31/2015 - 01/31/2023</v>
      </c>
      <c r="O123" t="s">
        <v>4818</v>
      </c>
    </row>
    <row r="124" spans="1:16">
      <c r="A124" s="18" t="s">
        <v>4921</v>
      </c>
      <c r="B124" s="18" t="s">
        <v>4922</v>
      </c>
      <c r="C124" s="17" t="str">
        <f t="shared" si="13"/>
        <v>07/11/1905 - 06/30/2019</v>
      </c>
      <c r="D124" s="17" t="str">
        <f t="shared" si="14"/>
        <v>06/30/2014 - 11/15/2022</v>
      </c>
      <c r="E124" s="16" t="str">
        <f t="shared" si="8"/>
        <v>Dorris</v>
      </c>
      <c r="F124" s="14">
        <v>41640</v>
      </c>
      <c r="G124" s="14">
        <v>43646</v>
      </c>
      <c r="H124">
        <f t="shared" si="9"/>
        <v>2014</v>
      </c>
      <c r="I124">
        <f t="shared" si="10"/>
        <v>2019</v>
      </c>
      <c r="J124" s="14">
        <v>41820</v>
      </c>
      <c r="K124" s="14">
        <v>44880</v>
      </c>
      <c r="L124">
        <f t="shared" si="11"/>
        <v>2014</v>
      </c>
      <c r="M124">
        <f t="shared" si="12"/>
        <v>2022</v>
      </c>
      <c r="N124" s="17" t="str">
        <f t="shared" si="15"/>
        <v>06/30/2014 - 11/15/2022</v>
      </c>
      <c r="O124" t="s">
        <v>4922</v>
      </c>
    </row>
    <row r="125" spans="1:16">
      <c r="A125" s="18" t="s">
        <v>4923</v>
      </c>
      <c r="B125" s="18" t="s">
        <v>4798</v>
      </c>
      <c r="C125" s="17" t="str">
        <f t="shared" si="13"/>
        <v>07/15/1905 - 12/31/2023</v>
      </c>
      <c r="D125" s="17" t="str">
        <f t="shared" si="14"/>
        <v>03/31/2016 - 03/31/2024</v>
      </c>
      <c r="E125" s="16" t="str">
        <f t="shared" si="8"/>
        <v>Dos Palos</v>
      </c>
      <c r="F125" s="14">
        <v>41640</v>
      </c>
      <c r="G125" s="14">
        <v>45291</v>
      </c>
      <c r="H125">
        <f t="shared" si="9"/>
        <v>2014</v>
      </c>
      <c r="I125">
        <f t="shared" si="10"/>
        <v>2023</v>
      </c>
      <c r="J125" s="14">
        <v>42460</v>
      </c>
      <c r="K125" s="14">
        <v>45382</v>
      </c>
      <c r="L125">
        <f t="shared" si="11"/>
        <v>2016</v>
      </c>
      <c r="M125">
        <f t="shared" si="12"/>
        <v>2024</v>
      </c>
      <c r="N125" s="17" t="str">
        <f t="shared" si="15"/>
        <v>03/31/2016 - 03/31/2024</v>
      </c>
      <c r="O125" t="s">
        <v>4798</v>
      </c>
    </row>
    <row r="126" spans="1:16">
      <c r="A126" s="18" t="s">
        <v>4924</v>
      </c>
      <c r="B126" s="18" t="s">
        <v>4760</v>
      </c>
      <c r="C126" s="17" t="str">
        <f t="shared" si="13"/>
        <v>07/13/1905 - 10/31/2021</v>
      </c>
      <c r="D126" s="17" t="str">
        <f t="shared" si="14"/>
        <v>10/15/2013 - 10/15/2021</v>
      </c>
      <c r="E126" s="16" t="str">
        <f t="shared" si="8"/>
        <v>Downey</v>
      </c>
      <c r="F126" s="14">
        <v>41640</v>
      </c>
      <c r="G126" s="14">
        <v>44500</v>
      </c>
      <c r="H126">
        <f t="shared" si="9"/>
        <v>2014</v>
      </c>
      <c r="I126">
        <f t="shared" si="10"/>
        <v>2021</v>
      </c>
      <c r="J126" s="14">
        <v>41562</v>
      </c>
      <c r="K126" s="14">
        <v>44484</v>
      </c>
      <c r="L126">
        <f t="shared" si="11"/>
        <v>2013</v>
      </c>
      <c r="M126">
        <f t="shared" si="12"/>
        <v>2021</v>
      </c>
      <c r="N126" s="17" t="str">
        <f t="shared" si="15"/>
        <v>10/15/2013 - 10/15/2021</v>
      </c>
      <c r="O126" t="s">
        <v>4760</v>
      </c>
    </row>
    <row r="127" spans="1:16">
      <c r="A127" s="18" t="s">
        <v>4925</v>
      </c>
      <c r="B127" s="18" t="s">
        <v>4760</v>
      </c>
      <c r="C127" s="17" t="str">
        <f t="shared" si="13"/>
        <v>07/13/1905 - 10/31/2021</v>
      </c>
      <c r="D127" s="17" t="str">
        <f t="shared" si="14"/>
        <v>10/15/2013 - 10/15/2021</v>
      </c>
      <c r="E127" s="16" t="str">
        <f t="shared" si="8"/>
        <v>Duarte</v>
      </c>
      <c r="F127" s="14">
        <v>41640</v>
      </c>
      <c r="G127" s="14">
        <v>44500</v>
      </c>
      <c r="H127">
        <f t="shared" si="9"/>
        <v>2014</v>
      </c>
      <c r="I127">
        <f t="shared" si="10"/>
        <v>2021</v>
      </c>
      <c r="J127" s="14">
        <v>41562</v>
      </c>
      <c r="K127" s="14">
        <v>44484</v>
      </c>
      <c r="L127">
        <f t="shared" si="11"/>
        <v>2013</v>
      </c>
      <c r="M127">
        <f t="shared" si="12"/>
        <v>2021</v>
      </c>
      <c r="N127" s="17" t="str">
        <f t="shared" si="15"/>
        <v>10/15/2013 - 10/15/2021</v>
      </c>
      <c r="O127" t="s">
        <v>4760</v>
      </c>
    </row>
    <row r="128" spans="1:16">
      <c r="A128" s="18" t="s">
        <v>4926</v>
      </c>
      <c r="B128" s="18" t="s">
        <v>4762</v>
      </c>
      <c r="C128" s="17" t="str">
        <f t="shared" si="13"/>
        <v>07/14/1905 - 10/31/2022</v>
      </c>
      <c r="D128" s="17" t="str">
        <f t="shared" si="14"/>
        <v>01/31/2015 - 01/31/2023</v>
      </c>
      <c r="E128" s="16" t="str">
        <f t="shared" si="8"/>
        <v>Dublin</v>
      </c>
      <c r="F128" s="14">
        <v>41640</v>
      </c>
      <c r="G128" s="14">
        <v>44865</v>
      </c>
      <c r="H128">
        <f t="shared" si="9"/>
        <v>2014</v>
      </c>
      <c r="I128">
        <f t="shared" si="10"/>
        <v>2022</v>
      </c>
      <c r="J128" s="14">
        <v>42035</v>
      </c>
      <c r="K128" s="14">
        <v>44957</v>
      </c>
      <c r="L128">
        <f t="shared" si="11"/>
        <v>2015</v>
      </c>
      <c r="M128">
        <f t="shared" si="12"/>
        <v>2023</v>
      </c>
      <c r="N128" s="17" t="str">
        <f t="shared" si="15"/>
        <v>01/31/2015 - 01/31/2023</v>
      </c>
      <c r="O128" t="s">
        <v>4762</v>
      </c>
    </row>
    <row r="129" spans="1:16">
      <c r="A129" s="18" t="s">
        <v>4927</v>
      </c>
      <c r="B129" s="18" t="s">
        <v>4922</v>
      </c>
      <c r="C129" s="17" t="str">
        <f t="shared" si="13"/>
        <v>07/11/1905 - 06/30/2019</v>
      </c>
      <c r="D129" s="17" t="str">
        <f t="shared" si="14"/>
        <v>06/30/2014 - 11/15/2022</v>
      </c>
      <c r="E129" s="16" t="str">
        <f t="shared" si="8"/>
        <v>Dunsmuir</v>
      </c>
      <c r="F129" s="14">
        <v>41640</v>
      </c>
      <c r="G129" s="14">
        <v>43646</v>
      </c>
      <c r="H129">
        <f t="shared" si="9"/>
        <v>2014</v>
      </c>
      <c r="I129">
        <f t="shared" si="10"/>
        <v>2019</v>
      </c>
      <c r="J129" s="14">
        <v>41820</v>
      </c>
      <c r="K129" s="14">
        <v>44880</v>
      </c>
      <c r="L129">
        <f t="shared" si="11"/>
        <v>2014</v>
      </c>
      <c r="M129">
        <f t="shared" si="12"/>
        <v>2022</v>
      </c>
      <c r="N129" s="17" t="str">
        <f t="shared" si="15"/>
        <v>06/30/2014 - 11/15/2022</v>
      </c>
      <c r="O129" t="s">
        <v>4922</v>
      </c>
    </row>
    <row r="130" spans="1:16">
      <c r="A130" s="18" t="s">
        <v>4928</v>
      </c>
      <c r="B130" s="18" t="s">
        <v>4796</v>
      </c>
      <c r="C130" s="17" t="str">
        <f t="shared" si="13"/>
        <v>07/14/1905 - 10/31/2022</v>
      </c>
      <c r="D130" s="17" t="str">
        <f t="shared" si="14"/>
        <v>01/31/2015 - 01/31/2023</v>
      </c>
      <c r="E130" s="16" t="str">
        <f t="shared" ref="E130:E193" si="16">(PROPER(A130))</f>
        <v>East Palo Alto</v>
      </c>
      <c r="F130" s="14">
        <v>41640</v>
      </c>
      <c r="G130" s="14">
        <v>44865</v>
      </c>
      <c r="H130">
        <f t="shared" ref="H130:H193" si="17">YEAR(F130)</f>
        <v>2014</v>
      </c>
      <c r="I130">
        <f t="shared" ref="I130:I193" si="18">YEAR(G130)</f>
        <v>2022</v>
      </c>
      <c r="J130" s="14">
        <v>42035</v>
      </c>
      <c r="K130" s="14">
        <v>44957</v>
      </c>
      <c r="L130">
        <f t="shared" ref="L130:L193" si="19">YEAR(J130)</f>
        <v>2015</v>
      </c>
      <c r="M130">
        <f t="shared" ref="M130:M193" si="20">YEAR(K130)</f>
        <v>2023</v>
      </c>
      <c r="N130" s="17" t="str">
        <f t="shared" si="15"/>
        <v>01/31/2015 - 01/31/2023</v>
      </c>
      <c r="O130" t="s">
        <v>4796</v>
      </c>
    </row>
    <row r="131" spans="1:16">
      <c r="A131" s="18" t="s">
        <v>4929</v>
      </c>
      <c r="B131" s="18" t="s">
        <v>4808</v>
      </c>
      <c r="C131" s="17" t="str">
        <f t="shared" ref="C131:C194" si="21">TEXT(I131,"mm/dd/yyyy")&amp;" - "&amp;TEXT(G131,"mm/dd/yyyy")</f>
        <v>07/13/1905 - 10/31/2021</v>
      </c>
      <c r="D131" s="17" t="str">
        <f t="shared" ref="D131:D194" si="22">TEXT(J131,"mm/dd/yyyy")&amp;" - "&amp;TEXT(K131,"mm/dd/yyyy")</f>
        <v>10/15/2013 - 10/15/2021</v>
      </c>
      <c r="E131" s="16" t="str">
        <f t="shared" si="16"/>
        <v>Eastvale</v>
      </c>
      <c r="F131" s="14">
        <v>41640</v>
      </c>
      <c r="G131" s="14">
        <v>44500</v>
      </c>
      <c r="H131">
        <f t="shared" si="17"/>
        <v>2014</v>
      </c>
      <c r="I131">
        <f t="shared" si="18"/>
        <v>2021</v>
      </c>
      <c r="J131" s="14">
        <v>41562</v>
      </c>
      <c r="K131" s="14">
        <v>44484</v>
      </c>
      <c r="L131">
        <f t="shared" si="19"/>
        <v>2013</v>
      </c>
      <c r="M131">
        <f t="shared" si="20"/>
        <v>2021</v>
      </c>
      <c r="N131" s="17" t="str">
        <f t="shared" ref="N131:N194" si="23">TEXT(J131,"mm/dd/yyyy")&amp;" - "&amp;TEXT(K131,"mm/dd/yyyy")</f>
        <v>10/15/2013 - 10/15/2021</v>
      </c>
      <c r="O131" t="s">
        <v>4808</v>
      </c>
    </row>
    <row r="132" spans="1:16">
      <c r="A132" s="18" t="s">
        <v>4930</v>
      </c>
      <c r="B132" s="18" t="s">
        <v>4855</v>
      </c>
      <c r="C132" s="17" t="str">
        <f t="shared" si="21"/>
        <v>07/21/1905 - 04/15/2029</v>
      </c>
      <c r="D132" s="17" t="str">
        <f t="shared" si="22"/>
        <v>04/15/2021 - 04/15/2029</v>
      </c>
      <c r="E132" s="16" t="str">
        <f t="shared" si="16"/>
        <v>El Cajon</v>
      </c>
      <c r="F132" s="14">
        <v>44012</v>
      </c>
      <c r="G132" s="14">
        <v>47223</v>
      </c>
      <c r="H132">
        <f t="shared" si="17"/>
        <v>2020</v>
      </c>
      <c r="I132">
        <f t="shared" si="18"/>
        <v>2029</v>
      </c>
      <c r="J132" s="14">
        <v>44301</v>
      </c>
      <c r="K132" s="14">
        <v>47223</v>
      </c>
      <c r="L132">
        <f t="shared" si="19"/>
        <v>2021</v>
      </c>
      <c r="M132">
        <f t="shared" si="20"/>
        <v>2029</v>
      </c>
      <c r="N132" s="17" t="str">
        <f t="shared" si="23"/>
        <v>04/15/2021 - 04/15/2029</v>
      </c>
      <c r="O132" t="s">
        <v>4855</v>
      </c>
      <c r="P132" t="s">
        <v>4770</v>
      </c>
    </row>
    <row r="133" spans="1:16">
      <c r="A133" s="18" t="s">
        <v>4931</v>
      </c>
      <c r="B133" s="18" t="s">
        <v>4830</v>
      </c>
      <c r="C133" s="17" t="str">
        <f t="shared" si="21"/>
        <v>07/13/1905 - 10/31/2021</v>
      </c>
      <c r="D133" s="17" t="str">
        <f t="shared" si="22"/>
        <v>10/15/2013 - 10/15/2021</v>
      </c>
      <c r="E133" s="16" t="str">
        <f t="shared" si="16"/>
        <v>El Centro</v>
      </c>
      <c r="F133" s="14">
        <v>41640</v>
      </c>
      <c r="G133" s="14">
        <v>44500</v>
      </c>
      <c r="H133">
        <f t="shared" si="17"/>
        <v>2014</v>
      </c>
      <c r="I133">
        <f t="shared" si="18"/>
        <v>2021</v>
      </c>
      <c r="J133" s="14">
        <v>41562</v>
      </c>
      <c r="K133" s="14">
        <v>44484</v>
      </c>
      <c r="L133">
        <f t="shared" si="19"/>
        <v>2013</v>
      </c>
      <c r="M133">
        <f t="shared" si="20"/>
        <v>2021</v>
      </c>
      <c r="N133" s="17" t="str">
        <f t="shared" si="23"/>
        <v>10/15/2013 - 10/15/2021</v>
      </c>
      <c r="O133" t="s">
        <v>4830</v>
      </c>
    </row>
    <row r="134" spans="1:16">
      <c r="A134" s="18" t="s">
        <v>4932</v>
      </c>
      <c r="B134" s="18" t="s">
        <v>4784</v>
      </c>
      <c r="C134" s="17" t="str">
        <f t="shared" si="21"/>
        <v>07/14/1905 - 10/31/2022</v>
      </c>
      <c r="D134" s="17" t="str">
        <f t="shared" si="22"/>
        <v>01/31/2015 - 01/31/2023</v>
      </c>
      <c r="E134" s="16" t="str">
        <f t="shared" si="16"/>
        <v>El Cerrito</v>
      </c>
      <c r="F134" s="14">
        <v>41640</v>
      </c>
      <c r="G134" s="14">
        <v>44865</v>
      </c>
      <c r="H134">
        <f t="shared" si="17"/>
        <v>2014</v>
      </c>
      <c r="I134">
        <f t="shared" si="18"/>
        <v>2022</v>
      </c>
      <c r="J134" s="14">
        <v>42035</v>
      </c>
      <c r="K134" s="14">
        <v>44957</v>
      </c>
      <c r="L134">
        <f t="shared" si="19"/>
        <v>2015</v>
      </c>
      <c r="M134">
        <f t="shared" si="20"/>
        <v>2023</v>
      </c>
      <c r="N134" s="17" t="str">
        <f t="shared" si="23"/>
        <v>01/31/2015 - 01/31/2023</v>
      </c>
      <c r="O134" t="s">
        <v>4784</v>
      </c>
    </row>
    <row r="135" spans="1:16">
      <c r="A135" s="18" t="str">
        <f>B135</f>
        <v>El Dorado County - Unincorporated</v>
      </c>
      <c r="B135" s="18" t="s">
        <v>4933</v>
      </c>
      <c r="C135" s="17" t="str">
        <f t="shared" si="21"/>
        <v>07/21/1905 - 08/31/2029</v>
      </c>
      <c r="D135" s="17" t="str">
        <f t="shared" si="22"/>
        <v>05/15/2021 - 05/15/2029</v>
      </c>
      <c r="E135" s="16" t="str">
        <f t="shared" si="16"/>
        <v>El Dorado County - Unincorporated</v>
      </c>
      <c r="F135" s="14">
        <v>44377</v>
      </c>
      <c r="G135" s="14">
        <v>47361</v>
      </c>
      <c r="H135">
        <f t="shared" si="17"/>
        <v>2021</v>
      </c>
      <c r="I135">
        <f t="shared" si="18"/>
        <v>2029</v>
      </c>
      <c r="J135" s="14">
        <v>44331</v>
      </c>
      <c r="K135" s="14">
        <v>47253</v>
      </c>
      <c r="L135">
        <f t="shared" si="19"/>
        <v>2021</v>
      </c>
      <c r="M135">
        <f t="shared" si="20"/>
        <v>2029</v>
      </c>
      <c r="N135" s="17" t="str">
        <f t="shared" si="23"/>
        <v>05/15/2021 - 05/15/2029</v>
      </c>
      <c r="O135" t="s">
        <v>4934</v>
      </c>
      <c r="P135" t="s">
        <v>4770</v>
      </c>
    </row>
    <row r="136" spans="1:16">
      <c r="A136" s="18" t="s">
        <v>4935</v>
      </c>
      <c r="B136" s="18" t="s">
        <v>4760</v>
      </c>
      <c r="C136" s="17" t="str">
        <f t="shared" si="21"/>
        <v>07/13/1905 - 10/31/2021</v>
      </c>
      <c r="D136" s="17" t="str">
        <f t="shared" si="22"/>
        <v>10/15/2013 - 10/15/2021</v>
      </c>
      <c r="E136" s="16" t="str">
        <f t="shared" si="16"/>
        <v>El Monte</v>
      </c>
      <c r="F136" s="14">
        <v>41640</v>
      </c>
      <c r="G136" s="14">
        <v>44500</v>
      </c>
      <c r="H136">
        <f t="shared" si="17"/>
        <v>2014</v>
      </c>
      <c r="I136">
        <f t="shared" si="18"/>
        <v>2021</v>
      </c>
      <c r="J136" s="14">
        <v>41562</v>
      </c>
      <c r="K136" s="14">
        <v>44484</v>
      </c>
      <c r="L136">
        <f t="shared" si="19"/>
        <v>2013</v>
      </c>
      <c r="M136">
        <f t="shared" si="20"/>
        <v>2021</v>
      </c>
      <c r="N136" s="17" t="str">
        <f t="shared" si="23"/>
        <v>10/15/2013 - 10/15/2021</v>
      </c>
      <c r="O136" t="s">
        <v>4760</v>
      </c>
    </row>
    <row r="137" spans="1:16">
      <c r="A137" s="18" t="s">
        <v>4936</v>
      </c>
      <c r="B137" s="18" t="s">
        <v>4760</v>
      </c>
      <c r="C137" s="17" t="str">
        <f t="shared" si="21"/>
        <v>07/13/1905 - 10/31/2021</v>
      </c>
      <c r="D137" s="17" t="str">
        <f t="shared" si="22"/>
        <v>10/15/2013 - 10/15/2021</v>
      </c>
      <c r="E137" s="16" t="str">
        <f t="shared" si="16"/>
        <v>El Segundo</v>
      </c>
      <c r="F137" s="14">
        <v>41640</v>
      </c>
      <c r="G137" s="14">
        <v>44500</v>
      </c>
      <c r="H137">
        <f t="shared" si="17"/>
        <v>2014</v>
      </c>
      <c r="I137">
        <f t="shared" si="18"/>
        <v>2021</v>
      </c>
      <c r="J137" s="14">
        <v>41562</v>
      </c>
      <c r="K137" s="14">
        <v>44484</v>
      </c>
      <c r="L137">
        <f t="shared" si="19"/>
        <v>2013</v>
      </c>
      <c r="M137">
        <f t="shared" si="20"/>
        <v>2021</v>
      </c>
      <c r="N137" s="17" t="str">
        <f t="shared" si="23"/>
        <v>10/15/2013 - 10/15/2021</v>
      </c>
      <c r="O137" t="s">
        <v>4760</v>
      </c>
    </row>
    <row r="138" spans="1:16">
      <c r="A138" s="18" t="s">
        <v>4937</v>
      </c>
      <c r="B138" s="18" t="s">
        <v>4871</v>
      </c>
      <c r="C138" s="17" t="str">
        <f t="shared" si="21"/>
        <v>07/21/1905 - 08/31/2029</v>
      </c>
      <c r="D138" s="17" t="str">
        <f t="shared" si="22"/>
        <v>05/15/2021 - 05/15/2029</v>
      </c>
      <c r="E138" s="16" t="str">
        <f t="shared" si="16"/>
        <v>Elk Grove</v>
      </c>
      <c r="F138" s="14">
        <v>44377</v>
      </c>
      <c r="G138" s="14">
        <v>47361</v>
      </c>
      <c r="H138">
        <f t="shared" si="17"/>
        <v>2021</v>
      </c>
      <c r="I138">
        <f t="shared" si="18"/>
        <v>2029</v>
      </c>
      <c r="J138" s="14">
        <v>44331</v>
      </c>
      <c r="K138" s="14">
        <v>47253</v>
      </c>
      <c r="L138">
        <f t="shared" si="19"/>
        <v>2021</v>
      </c>
      <c r="M138">
        <f t="shared" si="20"/>
        <v>2029</v>
      </c>
      <c r="N138" s="17" t="str">
        <f t="shared" si="23"/>
        <v>05/15/2021 - 05/15/2029</v>
      </c>
      <c r="O138" t="s">
        <v>4871</v>
      </c>
      <c r="P138" t="s">
        <v>4770</v>
      </c>
    </row>
    <row r="139" spans="1:16">
      <c r="A139" s="18" t="s">
        <v>4938</v>
      </c>
      <c r="B139" s="18" t="s">
        <v>4762</v>
      </c>
      <c r="C139" s="17" t="str">
        <f t="shared" si="21"/>
        <v>07/14/1905 - 10/31/2022</v>
      </c>
      <c r="D139" s="17" t="str">
        <f t="shared" si="22"/>
        <v>01/31/2015 - 01/31/2023</v>
      </c>
      <c r="E139" s="16" t="str">
        <f t="shared" si="16"/>
        <v>Emeryville</v>
      </c>
      <c r="F139" s="14">
        <v>41640</v>
      </c>
      <c r="G139" s="14">
        <v>44865</v>
      </c>
      <c r="H139">
        <f t="shared" si="17"/>
        <v>2014</v>
      </c>
      <c r="I139">
        <f t="shared" si="18"/>
        <v>2022</v>
      </c>
      <c r="J139" s="14">
        <v>42035</v>
      </c>
      <c r="K139" s="14">
        <v>44957</v>
      </c>
      <c r="L139">
        <f t="shared" si="19"/>
        <v>2015</v>
      </c>
      <c r="M139">
        <f t="shared" si="20"/>
        <v>2023</v>
      </c>
      <c r="N139" s="17" t="str">
        <f t="shared" si="23"/>
        <v>01/31/2015 - 01/31/2023</v>
      </c>
      <c r="O139" t="s">
        <v>4762</v>
      </c>
    </row>
    <row r="140" spans="1:16">
      <c r="A140" s="18" t="s">
        <v>4939</v>
      </c>
      <c r="B140" s="18" t="s">
        <v>4855</v>
      </c>
      <c r="C140" s="17" t="str">
        <f t="shared" si="21"/>
        <v>07/21/1905 - 04/15/2029</v>
      </c>
      <c r="D140" s="17" t="str">
        <f t="shared" si="22"/>
        <v>04/15/2021 - 04/15/2029</v>
      </c>
      <c r="E140" s="16" t="str">
        <f t="shared" si="16"/>
        <v>Encinitas</v>
      </c>
      <c r="F140" s="14">
        <v>44012</v>
      </c>
      <c r="G140" s="14">
        <v>47223</v>
      </c>
      <c r="H140">
        <f t="shared" si="17"/>
        <v>2020</v>
      </c>
      <c r="I140">
        <f t="shared" si="18"/>
        <v>2029</v>
      </c>
      <c r="J140" s="14">
        <v>44301</v>
      </c>
      <c r="K140" s="14">
        <v>47223</v>
      </c>
      <c r="L140">
        <f t="shared" si="19"/>
        <v>2021</v>
      </c>
      <c r="M140">
        <f t="shared" si="20"/>
        <v>2029</v>
      </c>
      <c r="N140" s="17" t="str">
        <f t="shared" si="23"/>
        <v>04/15/2021 - 04/15/2029</v>
      </c>
      <c r="O140" t="s">
        <v>4855</v>
      </c>
      <c r="P140" t="s">
        <v>4770</v>
      </c>
    </row>
    <row r="141" spans="1:16">
      <c r="A141" s="18" t="s">
        <v>4940</v>
      </c>
      <c r="B141" s="18" t="s">
        <v>4941</v>
      </c>
      <c r="C141" s="17" t="str">
        <f t="shared" si="21"/>
        <v>07/15/1905 - 12/31/2023</v>
      </c>
      <c r="D141" s="17" t="str">
        <f t="shared" si="22"/>
        <v>12/31/2015 - 12/31/2023</v>
      </c>
      <c r="E141" s="16" t="str">
        <f t="shared" si="16"/>
        <v>Escalon</v>
      </c>
      <c r="F141" s="14">
        <v>41640</v>
      </c>
      <c r="G141" s="14">
        <v>45291</v>
      </c>
      <c r="H141">
        <f t="shared" si="17"/>
        <v>2014</v>
      </c>
      <c r="I141">
        <f t="shared" si="18"/>
        <v>2023</v>
      </c>
      <c r="J141" s="14">
        <v>42369</v>
      </c>
      <c r="K141" s="14">
        <v>45291</v>
      </c>
      <c r="L141">
        <f t="shared" si="19"/>
        <v>2015</v>
      </c>
      <c r="M141">
        <f t="shared" si="20"/>
        <v>2023</v>
      </c>
      <c r="N141" s="17" t="str">
        <f t="shared" si="23"/>
        <v>12/31/2015 - 12/31/2023</v>
      </c>
      <c r="O141" t="s">
        <v>4941</v>
      </c>
    </row>
    <row r="142" spans="1:16">
      <c r="A142" s="18" t="s">
        <v>4942</v>
      </c>
      <c r="B142" s="18" t="s">
        <v>4855</v>
      </c>
      <c r="C142" s="17" t="str">
        <f t="shared" si="21"/>
        <v>07/21/1905 - 04/15/2029</v>
      </c>
      <c r="D142" s="17" t="str">
        <f t="shared" si="22"/>
        <v>04/15/2021 - 04/15/2029</v>
      </c>
      <c r="E142" s="16" t="str">
        <f t="shared" si="16"/>
        <v>Escondido</v>
      </c>
      <c r="F142" s="14">
        <v>44012</v>
      </c>
      <c r="G142" s="14">
        <v>47223</v>
      </c>
      <c r="H142">
        <f t="shared" si="17"/>
        <v>2020</v>
      </c>
      <c r="I142">
        <f t="shared" si="18"/>
        <v>2029</v>
      </c>
      <c r="J142" s="14">
        <v>44301</v>
      </c>
      <c r="K142" s="14">
        <v>47223</v>
      </c>
      <c r="L142">
        <f t="shared" si="19"/>
        <v>2021</v>
      </c>
      <c r="M142">
        <f t="shared" si="20"/>
        <v>2029</v>
      </c>
      <c r="N142" s="17" t="str">
        <f t="shared" si="23"/>
        <v>04/15/2021 - 04/15/2029</v>
      </c>
      <c r="O142" t="s">
        <v>4855</v>
      </c>
      <c r="P142" t="s">
        <v>4770</v>
      </c>
    </row>
    <row r="143" spans="1:16">
      <c r="A143" s="18" t="s">
        <v>4943</v>
      </c>
      <c r="B143" s="18" t="s">
        <v>4922</v>
      </c>
      <c r="C143" s="17" t="str">
        <f t="shared" si="21"/>
        <v>07/11/1905 - 06/30/2019</v>
      </c>
      <c r="D143" s="17" t="str">
        <f t="shared" si="22"/>
        <v>06/30/2014 - 11/15/2022</v>
      </c>
      <c r="E143" s="16" t="str">
        <f t="shared" si="16"/>
        <v>Etna</v>
      </c>
      <c r="F143" s="14">
        <v>41640</v>
      </c>
      <c r="G143" s="14">
        <v>43646</v>
      </c>
      <c r="H143">
        <f t="shared" si="17"/>
        <v>2014</v>
      </c>
      <c r="I143">
        <f t="shared" si="18"/>
        <v>2019</v>
      </c>
      <c r="J143" s="14">
        <v>41820</v>
      </c>
      <c r="K143" s="14">
        <v>44880</v>
      </c>
      <c r="L143">
        <f t="shared" si="19"/>
        <v>2014</v>
      </c>
      <c r="M143">
        <f t="shared" si="20"/>
        <v>2022</v>
      </c>
      <c r="N143" s="17" t="str">
        <f t="shared" si="23"/>
        <v>06/30/2014 - 11/15/2022</v>
      </c>
      <c r="O143" t="s">
        <v>4922</v>
      </c>
    </row>
    <row r="144" spans="1:16">
      <c r="A144" s="18" t="s">
        <v>4944</v>
      </c>
      <c r="B144" s="18" t="s">
        <v>4788</v>
      </c>
      <c r="C144" s="17" t="str">
        <f t="shared" si="21"/>
        <v>07/19/1905 - 08/31/2027</v>
      </c>
      <c r="D144" s="17" t="str">
        <f t="shared" si="22"/>
        <v>08/31/2019 - 08/31/2027</v>
      </c>
      <c r="E144" s="16" t="str">
        <f t="shared" si="16"/>
        <v>Eureka</v>
      </c>
      <c r="F144" s="14">
        <v>43466</v>
      </c>
      <c r="G144" s="14">
        <v>46630</v>
      </c>
      <c r="H144">
        <f t="shared" si="17"/>
        <v>2019</v>
      </c>
      <c r="I144">
        <f t="shared" si="18"/>
        <v>2027</v>
      </c>
      <c r="J144" s="14">
        <v>43708</v>
      </c>
      <c r="K144" s="14">
        <v>46630</v>
      </c>
      <c r="L144">
        <f t="shared" si="19"/>
        <v>2019</v>
      </c>
      <c r="M144">
        <f t="shared" si="20"/>
        <v>2027</v>
      </c>
      <c r="N144" s="17" t="str">
        <f t="shared" si="23"/>
        <v>08/31/2019 - 08/31/2027</v>
      </c>
      <c r="O144" t="s">
        <v>4788</v>
      </c>
      <c r="P144" t="s">
        <v>4770</v>
      </c>
    </row>
    <row r="145" spans="1:17">
      <c r="A145" s="18" t="s">
        <v>4945</v>
      </c>
      <c r="B145" s="18" t="s">
        <v>4919</v>
      </c>
      <c r="C145" s="17" t="str">
        <f t="shared" si="21"/>
        <v>07/15/1905 - 09/30/2023</v>
      </c>
      <c r="D145" s="17" t="str">
        <f t="shared" si="22"/>
        <v>12/31/2015 - 12/31/2023</v>
      </c>
      <c r="E145" s="16" t="str">
        <f t="shared" si="16"/>
        <v>Exeter</v>
      </c>
      <c r="F145" s="14">
        <v>41640</v>
      </c>
      <c r="G145" s="14">
        <v>45199</v>
      </c>
      <c r="H145">
        <f t="shared" si="17"/>
        <v>2014</v>
      </c>
      <c r="I145">
        <f t="shared" si="18"/>
        <v>2023</v>
      </c>
      <c r="J145" s="14">
        <v>42369</v>
      </c>
      <c r="K145" s="14">
        <v>45291</v>
      </c>
      <c r="L145">
        <f t="shared" si="19"/>
        <v>2015</v>
      </c>
      <c r="M145">
        <f t="shared" si="20"/>
        <v>2023</v>
      </c>
      <c r="N145" s="17" t="str">
        <f t="shared" si="23"/>
        <v>12/31/2015 - 12/31/2023</v>
      </c>
      <c r="O145" t="s">
        <v>4919</v>
      </c>
    </row>
    <row r="146" spans="1:17">
      <c r="A146" s="18" t="s">
        <v>4946</v>
      </c>
      <c r="B146" s="18" t="s">
        <v>4816</v>
      </c>
      <c r="C146" s="17" t="str">
        <f t="shared" si="21"/>
        <v>07/14/1905 - 10/31/2022</v>
      </c>
      <c r="D146" s="17" t="str">
        <f t="shared" si="22"/>
        <v>01/31/2015 - 01/31/2023</v>
      </c>
      <c r="E146" s="16" t="str">
        <f t="shared" si="16"/>
        <v>Fairfax</v>
      </c>
      <c r="F146" s="14">
        <v>41640</v>
      </c>
      <c r="G146" s="14">
        <v>44865</v>
      </c>
      <c r="H146">
        <f t="shared" si="17"/>
        <v>2014</v>
      </c>
      <c r="I146">
        <f t="shared" si="18"/>
        <v>2022</v>
      </c>
      <c r="J146" s="14">
        <v>42035</v>
      </c>
      <c r="K146" s="14">
        <v>44957</v>
      </c>
      <c r="L146">
        <f t="shared" si="19"/>
        <v>2015</v>
      </c>
      <c r="M146">
        <f t="shared" si="20"/>
        <v>2023</v>
      </c>
      <c r="N146" s="17" t="str">
        <f t="shared" si="23"/>
        <v>01/31/2015 - 01/31/2023</v>
      </c>
      <c r="O146" t="s">
        <v>4816</v>
      </c>
    </row>
    <row r="147" spans="1:17">
      <c r="A147" s="18" t="s">
        <v>4947</v>
      </c>
      <c r="B147" s="18" t="s">
        <v>4818</v>
      </c>
      <c r="C147" s="17" t="str">
        <f t="shared" si="21"/>
        <v>07/14/1905 - 10/31/2022</v>
      </c>
      <c r="D147" s="17" t="str">
        <f t="shared" si="22"/>
        <v>01/31/2015 - 01/31/2023</v>
      </c>
      <c r="E147" s="16" t="str">
        <f t="shared" si="16"/>
        <v>Fairfield</v>
      </c>
      <c r="F147" s="14">
        <v>41640</v>
      </c>
      <c r="G147" s="14">
        <v>44865</v>
      </c>
      <c r="H147">
        <f t="shared" si="17"/>
        <v>2014</v>
      </c>
      <c r="I147">
        <f t="shared" si="18"/>
        <v>2022</v>
      </c>
      <c r="J147" s="14">
        <v>42035</v>
      </c>
      <c r="K147" s="14">
        <v>44957</v>
      </c>
      <c r="L147">
        <f t="shared" si="19"/>
        <v>2015</v>
      </c>
      <c r="M147">
        <f t="shared" si="20"/>
        <v>2023</v>
      </c>
      <c r="N147" s="17" t="str">
        <f t="shared" si="23"/>
        <v>01/31/2015 - 01/31/2023</v>
      </c>
      <c r="O147" t="s">
        <v>4818</v>
      </c>
    </row>
    <row r="148" spans="1:17">
      <c r="A148" s="18" t="s">
        <v>4948</v>
      </c>
      <c r="B148" s="18" t="s">
        <v>4919</v>
      </c>
      <c r="C148" s="17" t="str">
        <f t="shared" si="21"/>
        <v>07/15/1905 - 09/30/2023</v>
      </c>
      <c r="D148" s="17" t="str">
        <f t="shared" si="22"/>
        <v>12/31/2015 - 12/31/2023</v>
      </c>
      <c r="E148" s="16" t="str">
        <f t="shared" si="16"/>
        <v>Farmersville</v>
      </c>
      <c r="F148" s="14">
        <v>41640</v>
      </c>
      <c r="G148" s="14">
        <v>45199</v>
      </c>
      <c r="H148">
        <f t="shared" si="17"/>
        <v>2014</v>
      </c>
      <c r="I148">
        <f t="shared" si="18"/>
        <v>2023</v>
      </c>
      <c r="J148" s="14">
        <v>42369</v>
      </c>
      <c r="K148" s="14">
        <v>45291</v>
      </c>
      <c r="L148">
        <f t="shared" si="19"/>
        <v>2015</v>
      </c>
      <c r="M148">
        <f t="shared" si="20"/>
        <v>2023</v>
      </c>
      <c r="N148" s="17" t="str">
        <f t="shared" si="23"/>
        <v>12/31/2015 - 12/31/2023</v>
      </c>
      <c r="O148" t="s">
        <v>4919</v>
      </c>
    </row>
    <row r="149" spans="1:17">
      <c r="A149" s="18" t="s">
        <v>4949</v>
      </c>
      <c r="B149" s="18" t="s">
        <v>4788</v>
      </c>
      <c r="C149" s="17" t="str">
        <f t="shared" si="21"/>
        <v>07/19/1905 - 08/31/2027</v>
      </c>
      <c r="D149" s="17" t="str">
        <f t="shared" si="22"/>
        <v>08/31/2019 - 08/31/2027</v>
      </c>
      <c r="E149" s="16" t="str">
        <f t="shared" si="16"/>
        <v>Ferndale</v>
      </c>
      <c r="F149" s="14">
        <v>43466</v>
      </c>
      <c r="G149" s="14">
        <v>46630</v>
      </c>
      <c r="H149">
        <f t="shared" si="17"/>
        <v>2019</v>
      </c>
      <c r="I149">
        <f t="shared" si="18"/>
        <v>2027</v>
      </c>
      <c r="J149" s="14">
        <v>43708</v>
      </c>
      <c r="K149" s="14">
        <v>46630</v>
      </c>
      <c r="L149">
        <f t="shared" si="19"/>
        <v>2019</v>
      </c>
      <c r="M149">
        <f t="shared" si="20"/>
        <v>2027</v>
      </c>
      <c r="N149" s="17" t="str">
        <f t="shared" si="23"/>
        <v>08/31/2019 - 08/31/2027</v>
      </c>
      <c r="O149" t="s">
        <v>4788</v>
      </c>
      <c r="P149" t="s">
        <v>4770</v>
      </c>
    </row>
    <row r="150" spans="1:17">
      <c r="A150" s="18" t="s">
        <v>4950</v>
      </c>
      <c r="B150" s="18" t="s">
        <v>4848</v>
      </c>
      <c r="C150" s="17" t="str">
        <f t="shared" si="21"/>
        <v>07/13/1905 - 10/31/2021</v>
      </c>
      <c r="D150" s="17" t="str">
        <f t="shared" si="22"/>
        <v>10/15/2013 - 10/15/2021</v>
      </c>
      <c r="E150" s="16" t="str">
        <f t="shared" si="16"/>
        <v>Fillmore</v>
      </c>
      <c r="F150" s="14">
        <v>41640</v>
      </c>
      <c r="G150" s="14">
        <v>44500</v>
      </c>
      <c r="H150">
        <f t="shared" si="17"/>
        <v>2014</v>
      </c>
      <c r="I150">
        <f t="shared" si="18"/>
        <v>2021</v>
      </c>
      <c r="J150" s="14">
        <v>41562</v>
      </c>
      <c r="K150" s="14">
        <v>44484</v>
      </c>
      <c r="L150">
        <f t="shared" si="19"/>
        <v>2013</v>
      </c>
      <c r="M150">
        <f t="shared" si="20"/>
        <v>2021</v>
      </c>
      <c r="N150" s="17" t="str">
        <f t="shared" si="23"/>
        <v>10/15/2013 - 10/15/2021</v>
      </c>
      <c r="O150" t="s">
        <v>4848</v>
      </c>
    </row>
    <row r="151" spans="1:17">
      <c r="A151" s="18" t="s">
        <v>4951</v>
      </c>
      <c r="B151" s="18" t="s">
        <v>4879</v>
      </c>
      <c r="C151" s="17" t="str">
        <f t="shared" si="21"/>
        <v>07/15/1905 - 12/31/2023</v>
      </c>
      <c r="D151" s="17" t="str">
        <f t="shared" si="22"/>
        <v>12/31/2015 - 12/31/2023</v>
      </c>
      <c r="E151" s="16" t="str">
        <f t="shared" si="16"/>
        <v>Firebaugh</v>
      </c>
      <c r="F151" s="14">
        <v>41275</v>
      </c>
      <c r="G151" s="14">
        <v>45291</v>
      </c>
      <c r="H151">
        <f t="shared" si="17"/>
        <v>2013</v>
      </c>
      <c r="I151">
        <f t="shared" si="18"/>
        <v>2023</v>
      </c>
      <c r="J151" s="14">
        <v>42369</v>
      </c>
      <c r="K151" s="14">
        <v>45291</v>
      </c>
      <c r="L151">
        <f t="shared" si="19"/>
        <v>2015</v>
      </c>
      <c r="M151">
        <f t="shared" si="20"/>
        <v>2023</v>
      </c>
      <c r="N151" s="17" t="str">
        <f t="shared" si="23"/>
        <v>12/31/2015 - 12/31/2023</v>
      </c>
      <c r="O151" t="s">
        <v>4879</v>
      </c>
    </row>
    <row r="152" spans="1:17">
      <c r="A152" s="18" t="s">
        <v>4952</v>
      </c>
      <c r="B152" s="18" t="s">
        <v>4871</v>
      </c>
      <c r="C152" s="17" t="str">
        <f t="shared" si="21"/>
        <v>07/21/1905 - 08/31/2029</v>
      </c>
      <c r="D152" s="17" t="str">
        <f t="shared" si="22"/>
        <v>05/15/2021 - 05/15/2029</v>
      </c>
      <c r="E152" s="16" t="str">
        <f t="shared" si="16"/>
        <v>Folsom</v>
      </c>
      <c r="F152" s="14">
        <v>44377</v>
      </c>
      <c r="G152" s="14">
        <v>47361</v>
      </c>
      <c r="H152">
        <f t="shared" si="17"/>
        <v>2021</v>
      </c>
      <c r="I152">
        <f t="shared" si="18"/>
        <v>2029</v>
      </c>
      <c r="J152" s="14">
        <v>44331</v>
      </c>
      <c r="K152" s="14">
        <v>47253</v>
      </c>
      <c r="L152">
        <f t="shared" si="19"/>
        <v>2021</v>
      </c>
      <c r="M152">
        <f t="shared" si="20"/>
        <v>2029</v>
      </c>
      <c r="N152" s="17" t="str">
        <f t="shared" si="23"/>
        <v>05/15/2021 - 05/15/2029</v>
      </c>
      <c r="O152" t="s">
        <v>4871</v>
      </c>
      <c r="P152" t="s">
        <v>4770</v>
      </c>
    </row>
    <row r="153" spans="1:17">
      <c r="A153" s="18" t="s">
        <v>4953</v>
      </c>
      <c r="B153" s="18" t="s">
        <v>4758</v>
      </c>
      <c r="C153" s="17" t="str">
        <f t="shared" si="21"/>
        <v>07/13/1905 - 10/31/2021</v>
      </c>
      <c r="D153" s="17" t="str">
        <f t="shared" si="22"/>
        <v>10/15/2013 - 10/15/2021</v>
      </c>
      <c r="E153" s="16" t="str">
        <f t="shared" si="16"/>
        <v>Fontana</v>
      </c>
      <c r="F153" s="14">
        <v>41640</v>
      </c>
      <c r="G153" s="14">
        <v>44500</v>
      </c>
      <c r="H153">
        <f t="shared" si="17"/>
        <v>2014</v>
      </c>
      <c r="I153">
        <f t="shared" si="18"/>
        <v>2021</v>
      </c>
      <c r="J153" s="14">
        <v>41562</v>
      </c>
      <c r="K153" s="14">
        <v>44484</v>
      </c>
      <c r="L153">
        <f t="shared" si="19"/>
        <v>2013</v>
      </c>
      <c r="M153">
        <f t="shared" si="20"/>
        <v>2021</v>
      </c>
      <c r="N153" s="17" t="str">
        <f t="shared" si="23"/>
        <v>10/15/2013 - 10/15/2021</v>
      </c>
      <c r="O153" t="s">
        <v>4758</v>
      </c>
    </row>
    <row r="154" spans="1:17">
      <c r="A154" s="18" t="s">
        <v>4954</v>
      </c>
      <c r="B154" s="18" t="s">
        <v>4955</v>
      </c>
      <c r="C154" s="17" t="str">
        <f t="shared" si="21"/>
        <v>07/19/1905 - 08/15/2027</v>
      </c>
      <c r="D154" s="17" t="str">
        <f t="shared" si="22"/>
        <v>08/15/2019 - 08/15/2027</v>
      </c>
      <c r="E154" s="16" t="str">
        <f t="shared" si="16"/>
        <v>Fort Bragg</v>
      </c>
      <c r="F154" s="14">
        <v>43466</v>
      </c>
      <c r="G154" s="14">
        <v>46614</v>
      </c>
      <c r="H154">
        <f t="shared" si="17"/>
        <v>2019</v>
      </c>
      <c r="I154">
        <f t="shared" si="18"/>
        <v>2027</v>
      </c>
      <c r="J154" s="14">
        <v>43692</v>
      </c>
      <c r="K154" s="14">
        <v>46614</v>
      </c>
      <c r="L154">
        <f t="shared" si="19"/>
        <v>2019</v>
      </c>
      <c r="M154">
        <f t="shared" si="20"/>
        <v>2027</v>
      </c>
      <c r="N154" s="17" t="str">
        <f t="shared" si="23"/>
        <v>08/15/2019 - 08/15/2027</v>
      </c>
      <c r="O154" t="s">
        <v>4955</v>
      </c>
      <c r="P154" s="14" t="s">
        <v>4770</v>
      </c>
      <c r="Q154" s="14"/>
    </row>
    <row r="155" spans="1:17">
      <c r="A155" s="18" t="s">
        <v>4956</v>
      </c>
      <c r="B155" s="18" t="s">
        <v>4922</v>
      </c>
      <c r="C155" s="17" t="str">
        <f t="shared" si="21"/>
        <v>07/11/1905 - 06/30/2019</v>
      </c>
      <c r="D155" s="17" t="str">
        <f t="shared" si="22"/>
        <v>06/30/2014 - 11/15/2022</v>
      </c>
      <c r="E155" s="16" t="str">
        <f t="shared" si="16"/>
        <v>Fort Jones</v>
      </c>
      <c r="F155" s="14">
        <v>41640</v>
      </c>
      <c r="G155" s="14">
        <v>43646</v>
      </c>
      <c r="H155">
        <f t="shared" si="17"/>
        <v>2014</v>
      </c>
      <c r="I155">
        <f t="shared" si="18"/>
        <v>2019</v>
      </c>
      <c r="J155" s="14">
        <v>41820</v>
      </c>
      <c r="K155" s="14">
        <v>44880</v>
      </c>
      <c r="L155">
        <f t="shared" si="19"/>
        <v>2014</v>
      </c>
      <c r="M155">
        <f t="shared" si="20"/>
        <v>2022</v>
      </c>
      <c r="N155" s="17" t="str">
        <f t="shared" si="23"/>
        <v>06/30/2014 - 11/15/2022</v>
      </c>
      <c r="O155" t="s">
        <v>4922</v>
      </c>
    </row>
    <row r="156" spans="1:17">
      <c r="A156" s="18" t="s">
        <v>4957</v>
      </c>
      <c r="B156" s="18" t="s">
        <v>4788</v>
      </c>
      <c r="C156" s="17" t="str">
        <f t="shared" si="21"/>
        <v>07/19/1905 - 08/31/2027</v>
      </c>
      <c r="D156" s="17" t="str">
        <f t="shared" si="22"/>
        <v>08/31/2019 - 08/31/2027</v>
      </c>
      <c r="E156" s="16" t="str">
        <f t="shared" si="16"/>
        <v>Fortuna</v>
      </c>
      <c r="F156" s="14">
        <v>43466</v>
      </c>
      <c r="G156" s="14">
        <v>46630</v>
      </c>
      <c r="H156">
        <f t="shared" si="17"/>
        <v>2019</v>
      </c>
      <c r="I156">
        <f t="shared" si="18"/>
        <v>2027</v>
      </c>
      <c r="J156" s="14">
        <v>43708</v>
      </c>
      <c r="K156" s="14">
        <v>46630</v>
      </c>
      <c r="L156">
        <f t="shared" si="19"/>
        <v>2019</v>
      </c>
      <c r="M156">
        <f t="shared" si="20"/>
        <v>2027</v>
      </c>
      <c r="N156" s="17" t="str">
        <f t="shared" si="23"/>
        <v>08/31/2019 - 08/31/2027</v>
      </c>
      <c r="O156" t="s">
        <v>4788</v>
      </c>
      <c r="P156" t="s">
        <v>4770</v>
      </c>
    </row>
    <row r="157" spans="1:17">
      <c r="A157" s="18" t="s">
        <v>4958</v>
      </c>
      <c r="B157" s="18" t="s">
        <v>4796</v>
      </c>
      <c r="C157" s="17" t="str">
        <f t="shared" si="21"/>
        <v>07/14/1905 - 10/31/2022</v>
      </c>
      <c r="D157" s="17" t="str">
        <f t="shared" si="22"/>
        <v>01/31/2015 - 01/31/2023</v>
      </c>
      <c r="E157" s="16" t="str">
        <f t="shared" si="16"/>
        <v>Foster City</v>
      </c>
      <c r="F157" s="14">
        <v>41640</v>
      </c>
      <c r="G157" s="14">
        <v>44865</v>
      </c>
      <c r="H157">
        <f t="shared" si="17"/>
        <v>2014</v>
      </c>
      <c r="I157">
        <f t="shared" si="18"/>
        <v>2022</v>
      </c>
      <c r="J157" s="14">
        <v>42035</v>
      </c>
      <c r="K157" s="14">
        <v>44957</v>
      </c>
      <c r="L157">
        <f t="shared" si="19"/>
        <v>2015</v>
      </c>
      <c r="M157">
        <f t="shared" si="20"/>
        <v>2023</v>
      </c>
      <c r="N157" s="17" t="str">
        <f t="shared" si="23"/>
        <v>01/31/2015 - 01/31/2023</v>
      </c>
      <c r="O157" t="s">
        <v>4796</v>
      </c>
    </row>
    <row r="158" spans="1:17">
      <c r="A158" s="18" t="s">
        <v>4959</v>
      </c>
      <c r="B158" s="18" t="s">
        <v>4767</v>
      </c>
      <c r="C158" s="17" t="str">
        <f t="shared" si="21"/>
        <v>07/13/1905 - 10/31/2021</v>
      </c>
      <c r="D158" s="17" t="str">
        <f t="shared" si="22"/>
        <v>10/15/2013 - 10/15/2021</v>
      </c>
      <c r="E158" s="16" t="str">
        <f t="shared" si="16"/>
        <v>Fountain Valley</v>
      </c>
      <c r="F158" s="14">
        <v>41640</v>
      </c>
      <c r="G158" s="14">
        <v>44500</v>
      </c>
      <c r="H158">
        <f t="shared" si="17"/>
        <v>2014</v>
      </c>
      <c r="I158">
        <f t="shared" si="18"/>
        <v>2021</v>
      </c>
      <c r="J158" s="14">
        <v>41562</v>
      </c>
      <c r="K158" s="14">
        <v>44484</v>
      </c>
      <c r="L158">
        <f t="shared" si="19"/>
        <v>2013</v>
      </c>
      <c r="M158">
        <f t="shared" si="20"/>
        <v>2021</v>
      </c>
      <c r="N158" s="17" t="str">
        <f t="shared" si="23"/>
        <v>10/15/2013 - 10/15/2021</v>
      </c>
      <c r="O158" t="s">
        <v>4767</v>
      </c>
    </row>
    <row r="159" spans="1:17">
      <c r="A159" s="18" t="s">
        <v>4960</v>
      </c>
      <c r="B159" s="18" t="s">
        <v>4879</v>
      </c>
      <c r="C159" s="17" t="str">
        <f t="shared" si="21"/>
        <v>07/15/1905 - 12/31/2023</v>
      </c>
      <c r="D159" s="17" t="str">
        <f t="shared" si="22"/>
        <v>12/31/2015 - 12/31/2023</v>
      </c>
      <c r="E159" s="16" t="str">
        <f t="shared" si="16"/>
        <v>Fowler</v>
      </c>
      <c r="F159" s="14">
        <v>41275</v>
      </c>
      <c r="G159" s="14">
        <v>45291</v>
      </c>
      <c r="H159">
        <f t="shared" si="17"/>
        <v>2013</v>
      </c>
      <c r="I159">
        <f t="shared" si="18"/>
        <v>2023</v>
      </c>
      <c r="J159" s="14">
        <v>42369</v>
      </c>
      <c r="K159" s="14">
        <v>45291</v>
      </c>
      <c r="L159">
        <f t="shared" si="19"/>
        <v>2015</v>
      </c>
      <c r="M159">
        <f t="shared" si="20"/>
        <v>2023</v>
      </c>
      <c r="N159" s="17" t="str">
        <f t="shared" si="23"/>
        <v>12/31/2015 - 12/31/2023</v>
      </c>
      <c r="O159" t="s">
        <v>4879</v>
      </c>
    </row>
    <row r="160" spans="1:17">
      <c r="A160" s="18" t="s">
        <v>4961</v>
      </c>
      <c r="B160" s="18" t="s">
        <v>4762</v>
      </c>
      <c r="C160" s="17" t="str">
        <f t="shared" si="21"/>
        <v>07/14/1905 - 10/31/2022</v>
      </c>
      <c r="D160" s="17" t="str">
        <f t="shared" si="22"/>
        <v>01/31/2015 - 01/31/2023</v>
      </c>
      <c r="E160" s="16" t="str">
        <f t="shared" si="16"/>
        <v>Fremont</v>
      </c>
      <c r="F160" s="14">
        <v>41640</v>
      </c>
      <c r="G160" s="14">
        <v>44865</v>
      </c>
      <c r="H160">
        <f t="shared" si="17"/>
        <v>2014</v>
      </c>
      <c r="I160">
        <f t="shared" si="18"/>
        <v>2022</v>
      </c>
      <c r="J160" s="14">
        <v>42035</v>
      </c>
      <c r="K160" s="14">
        <v>44957</v>
      </c>
      <c r="L160">
        <f t="shared" si="19"/>
        <v>2015</v>
      </c>
      <c r="M160">
        <f t="shared" si="20"/>
        <v>2023</v>
      </c>
      <c r="N160" s="17" t="str">
        <f t="shared" si="23"/>
        <v>01/31/2015 - 01/31/2023</v>
      </c>
      <c r="O160" t="s">
        <v>4762</v>
      </c>
    </row>
    <row r="161" spans="1:17">
      <c r="A161" s="18" t="s">
        <v>4962</v>
      </c>
      <c r="B161" s="18" t="s">
        <v>4879</v>
      </c>
      <c r="C161" s="17" t="str">
        <f t="shared" si="21"/>
        <v>07/15/1905 - 12/31/2023</v>
      </c>
      <c r="D161" s="17" t="str">
        <f t="shared" si="22"/>
        <v>12/31/2015 - 12/31/2023</v>
      </c>
      <c r="E161" s="16" t="str">
        <f t="shared" si="16"/>
        <v>Fresno</v>
      </c>
      <c r="F161" s="14">
        <v>41275</v>
      </c>
      <c r="G161" s="14">
        <v>45291</v>
      </c>
      <c r="H161">
        <f t="shared" si="17"/>
        <v>2013</v>
      </c>
      <c r="I161">
        <f t="shared" si="18"/>
        <v>2023</v>
      </c>
      <c r="J161" s="14">
        <v>42369</v>
      </c>
      <c r="K161" s="14">
        <v>45291</v>
      </c>
      <c r="L161">
        <f t="shared" si="19"/>
        <v>2015</v>
      </c>
      <c r="M161">
        <f t="shared" si="20"/>
        <v>2023</v>
      </c>
      <c r="N161" s="17" t="str">
        <f t="shared" si="23"/>
        <v>12/31/2015 - 12/31/2023</v>
      </c>
      <c r="O161" t="s">
        <v>4879</v>
      </c>
    </row>
    <row r="162" spans="1:17">
      <c r="A162" s="18" t="str">
        <f>B162</f>
        <v>Fresno County - Unincorporated</v>
      </c>
      <c r="B162" s="18" t="s">
        <v>4963</v>
      </c>
      <c r="C162" s="17" t="str">
        <f t="shared" si="21"/>
        <v>07/15/1905 - 12/31/2023</v>
      </c>
      <c r="D162" s="17" t="str">
        <f t="shared" si="22"/>
        <v>12/31/2015 - 12/31/2023</v>
      </c>
      <c r="E162" s="16" t="str">
        <f t="shared" si="16"/>
        <v>Fresno County - Unincorporated</v>
      </c>
      <c r="F162" s="14">
        <v>41275</v>
      </c>
      <c r="G162" s="14">
        <v>45291</v>
      </c>
      <c r="H162">
        <f t="shared" si="17"/>
        <v>2013</v>
      </c>
      <c r="I162">
        <f t="shared" si="18"/>
        <v>2023</v>
      </c>
      <c r="J162" s="14">
        <v>42369</v>
      </c>
      <c r="K162" s="14">
        <v>45291</v>
      </c>
      <c r="L162">
        <f t="shared" si="19"/>
        <v>2015</v>
      </c>
      <c r="M162">
        <f t="shared" si="20"/>
        <v>2023</v>
      </c>
      <c r="N162" s="17" t="str">
        <f t="shared" si="23"/>
        <v>12/31/2015 - 12/31/2023</v>
      </c>
      <c r="O162" t="s">
        <v>4879</v>
      </c>
    </row>
    <row r="163" spans="1:17">
      <c r="A163" s="18" t="s">
        <v>4964</v>
      </c>
      <c r="B163" s="18" t="s">
        <v>4767</v>
      </c>
      <c r="C163" s="17" t="str">
        <f t="shared" si="21"/>
        <v>07/13/1905 - 10/31/2021</v>
      </c>
      <c r="D163" s="17" t="str">
        <f t="shared" si="22"/>
        <v>10/15/2013 - 10/15/2021</v>
      </c>
      <c r="E163" s="16" t="str">
        <f t="shared" si="16"/>
        <v>Fullerton</v>
      </c>
      <c r="F163" s="14">
        <v>41640</v>
      </c>
      <c r="G163" s="14">
        <v>44500</v>
      </c>
      <c r="H163">
        <f t="shared" si="17"/>
        <v>2014</v>
      </c>
      <c r="I163">
        <f t="shared" si="18"/>
        <v>2021</v>
      </c>
      <c r="J163" s="14">
        <v>41562</v>
      </c>
      <c r="K163" s="14">
        <v>44484</v>
      </c>
      <c r="L163">
        <f t="shared" si="19"/>
        <v>2013</v>
      </c>
      <c r="M163">
        <f t="shared" si="20"/>
        <v>2021</v>
      </c>
      <c r="N163" s="17" t="str">
        <f t="shared" si="23"/>
        <v>10/15/2013 - 10/15/2021</v>
      </c>
      <c r="O163" t="s">
        <v>4767</v>
      </c>
    </row>
    <row r="164" spans="1:17">
      <c r="A164" s="18" t="s">
        <v>4965</v>
      </c>
      <c r="B164" s="18" t="s">
        <v>4871</v>
      </c>
      <c r="C164" s="17" t="str">
        <f t="shared" si="21"/>
        <v>07/21/1905 - 08/31/2029</v>
      </c>
      <c r="D164" s="17" t="str">
        <f t="shared" si="22"/>
        <v>05/15/2021 - 05/15/2029</v>
      </c>
      <c r="E164" s="16" t="str">
        <f t="shared" si="16"/>
        <v>Galt</v>
      </c>
      <c r="F164" s="14">
        <v>44377</v>
      </c>
      <c r="G164" s="14">
        <v>47361</v>
      </c>
      <c r="H164">
        <f t="shared" si="17"/>
        <v>2021</v>
      </c>
      <c r="I164">
        <f t="shared" si="18"/>
        <v>2029</v>
      </c>
      <c r="J164" s="14">
        <v>44331</v>
      </c>
      <c r="K164" s="14">
        <v>47253</v>
      </c>
      <c r="L164">
        <f t="shared" si="19"/>
        <v>2021</v>
      </c>
      <c r="M164">
        <f t="shared" si="20"/>
        <v>2029</v>
      </c>
      <c r="N164" s="17" t="str">
        <f t="shared" si="23"/>
        <v>05/15/2021 - 05/15/2029</v>
      </c>
      <c r="O164" t="s">
        <v>4871</v>
      </c>
      <c r="P164" t="s">
        <v>4770</v>
      </c>
    </row>
    <row r="165" spans="1:17">
      <c r="A165" s="18" t="s">
        <v>4966</v>
      </c>
      <c r="B165" s="18" t="s">
        <v>4767</v>
      </c>
      <c r="C165" s="17" t="str">
        <f t="shared" si="21"/>
        <v>07/13/1905 - 10/31/2021</v>
      </c>
      <c r="D165" s="17" t="str">
        <f t="shared" si="22"/>
        <v>10/15/2013 - 10/15/2021</v>
      </c>
      <c r="E165" s="16" t="str">
        <f t="shared" si="16"/>
        <v>Garden Grove</v>
      </c>
      <c r="F165" s="14">
        <v>41640</v>
      </c>
      <c r="G165" s="14">
        <v>44500</v>
      </c>
      <c r="H165">
        <f t="shared" si="17"/>
        <v>2014</v>
      </c>
      <c r="I165">
        <f t="shared" si="18"/>
        <v>2021</v>
      </c>
      <c r="J165" s="14">
        <v>41562</v>
      </c>
      <c r="K165" s="14">
        <v>44484</v>
      </c>
      <c r="L165">
        <f t="shared" si="19"/>
        <v>2013</v>
      </c>
      <c r="M165">
        <f t="shared" si="20"/>
        <v>2021</v>
      </c>
      <c r="N165" s="17" t="str">
        <f t="shared" si="23"/>
        <v>10/15/2013 - 10/15/2021</v>
      </c>
      <c r="O165" t="s">
        <v>4767</v>
      </c>
    </row>
    <row r="166" spans="1:17">
      <c r="A166" s="18" t="s">
        <v>4967</v>
      </c>
      <c r="B166" s="18" t="s">
        <v>4760</v>
      </c>
      <c r="C166" s="17" t="str">
        <f t="shared" si="21"/>
        <v>07/13/1905 - 10/31/2021</v>
      </c>
      <c r="D166" s="17" t="str">
        <f t="shared" si="22"/>
        <v>10/15/2013 - 10/15/2021</v>
      </c>
      <c r="E166" s="16" t="str">
        <f t="shared" si="16"/>
        <v>Gardena</v>
      </c>
      <c r="F166" s="14">
        <v>41640</v>
      </c>
      <c r="G166" s="14">
        <v>44500</v>
      </c>
      <c r="H166">
        <f t="shared" si="17"/>
        <v>2014</v>
      </c>
      <c r="I166">
        <f t="shared" si="18"/>
        <v>2021</v>
      </c>
      <c r="J166" s="14">
        <v>41562</v>
      </c>
      <c r="K166" s="14">
        <v>44484</v>
      </c>
      <c r="L166">
        <f t="shared" si="19"/>
        <v>2013</v>
      </c>
      <c r="M166">
        <f t="shared" si="20"/>
        <v>2021</v>
      </c>
      <c r="N166" s="17" t="str">
        <f t="shared" si="23"/>
        <v>10/15/2013 - 10/15/2021</v>
      </c>
      <c r="O166" t="s">
        <v>4760</v>
      </c>
    </row>
    <row r="167" spans="1:17">
      <c r="A167" s="18" t="s">
        <v>4968</v>
      </c>
      <c r="B167" s="18" t="s">
        <v>4850</v>
      </c>
      <c r="C167" s="17" t="str">
        <f t="shared" si="21"/>
        <v>07/14/1905 - 10/31/2022</v>
      </c>
      <c r="D167" s="17" t="str">
        <f t="shared" si="22"/>
        <v>01/31/2015 - 01/31/2023</v>
      </c>
      <c r="E167" s="16" t="str">
        <f t="shared" si="16"/>
        <v>Gilroy</v>
      </c>
      <c r="F167" s="14">
        <v>41640</v>
      </c>
      <c r="G167" s="14">
        <v>44865</v>
      </c>
      <c r="H167">
        <f t="shared" si="17"/>
        <v>2014</v>
      </c>
      <c r="I167">
        <f t="shared" si="18"/>
        <v>2022</v>
      </c>
      <c r="J167" s="14">
        <v>42035</v>
      </c>
      <c r="K167" s="14">
        <v>44957</v>
      </c>
      <c r="L167">
        <f t="shared" si="19"/>
        <v>2015</v>
      </c>
      <c r="M167">
        <f t="shared" si="20"/>
        <v>2023</v>
      </c>
      <c r="N167" s="17" t="str">
        <f t="shared" si="23"/>
        <v>01/31/2015 - 01/31/2023</v>
      </c>
      <c r="O167" t="s">
        <v>4850</v>
      </c>
    </row>
    <row r="168" spans="1:17">
      <c r="A168" s="18" t="s">
        <v>4969</v>
      </c>
      <c r="B168" s="18" t="s">
        <v>4760</v>
      </c>
      <c r="C168" s="17" t="str">
        <f t="shared" si="21"/>
        <v>07/13/1905 - 10/31/2021</v>
      </c>
      <c r="D168" s="17" t="str">
        <f t="shared" si="22"/>
        <v>10/15/2013 - 10/15/2021</v>
      </c>
      <c r="E168" s="16" t="str">
        <f t="shared" si="16"/>
        <v>Glendale</v>
      </c>
      <c r="F168" s="14">
        <v>41640</v>
      </c>
      <c r="G168" s="14">
        <v>44500</v>
      </c>
      <c r="H168">
        <f t="shared" si="17"/>
        <v>2014</v>
      </c>
      <c r="I168">
        <f t="shared" si="18"/>
        <v>2021</v>
      </c>
      <c r="J168" s="14">
        <v>41562</v>
      </c>
      <c r="K168" s="14">
        <v>44484</v>
      </c>
      <c r="L168">
        <f t="shared" si="19"/>
        <v>2013</v>
      </c>
      <c r="M168">
        <f t="shared" si="20"/>
        <v>2021</v>
      </c>
      <c r="N168" s="17" t="str">
        <f t="shared" si="23"/>
        <v>10/15/2013 - 10/15/2021</v>
      </c>
      <c r="O168" t="s">
        <v>4760</v>
      </c>
    </row>
    <row r="169" spans="1:17">
      <c r="A169" s="18" t="s">
        <v>4970</v>
      </c>
      <c r="B169" s="18" t="s">
        <v>4760</v>
      </c>
      <c r="C169" s="17" t="str">
        <f t="shared" si="21"/>
        <v>07/13/1905 - 10/31/2021</v>
      </c>
      <c r="D169" s="17" t="str">
        <f t="shared" si="22"/>
        <v>10/15/2013 - 10/15/2021</v>
      </c>
      <c r="E169" s="16" t="str">
        <f t="shared" si="16"/>
        <v>Glendora</v>
      </c>
      <c r="F169" s="14">
        <v>41640</v>
      </c>
      <c r="G169" s="14">
        <v>44500</v>
      </c>
      <c r="H169">
        <f t="shared" si="17"/>
        <v>2014</v>
      </c>
      <c r="I169">
        <f t="shared" si="18"/>
        <v>2021</v>
      </c>
      <c r="J169" s="14">
        <v>41562</v>
      </c>
      <c r="K169" s="14">
        <v>44484</v>
      </c>
      <c r="L169">
        <f t="shared" si="19"/>
        <v>2013</v>
      </c>
      <c r="M169">
        <f t="shared" si="20"/>
        <v>2021</v>
      </c>
      <c r="N169" s="17" t="str">
        <f t="shared" si="23"/>
        <v>10/15/2013 - 10/15/2021</v>
      </c>
      <c r="O169" t="s">
        <v>4760</v>
      </c>
    </row>
    <row r="170" spans="1:17">
      <c r="A170" s="18" t="str">
        <f>B170</f>
        <v>Glenn County - Unincorporated</v>
      </c>
      <c r="B170" s="18" t="s">
        <v>4971</v>
      </c>
      <c r="C170" s="17" t="str">
        <f t="shared" si="21"/>
        <v>07/11/1905 - 06/30/2019</v>
      </c>
      <c r="D170" s="17" t="str">
        <f t="shared" si="22"/>
        <v>06/30/2014 - 11/30/2021</v>
      </c>
      <c r="E170" s="16" t="str">
        <f t="shared" si="16"/>
        <v>Glenn County - Unincorporated</v>
      </c>
      <c r="F170" s="14">
        <v>41640</v>
      </c>
      <c r="G170" s="14">
        <v>43646</v>
      </c>
      <c r="H170">
        <f t="shared" si="17"/>
        <v>2014</v>
      </c>
      <c r="I170">
        <f t="shared" si="18"/>
        <v>2019</v>
      </c>
      <c r="J170" s="14">
        <v>41820</v>
      </c>
      <c r="K170" s="14">
        <v>44530</v>
      </c>
      <c r="L170">
        <f t="shared" si="19"/>
        <v>2014</v>
      </c>
      <c r="M170">
        <f t="shared" si="20"/>
        <v>2021</v>
      </c>
      <c r="N170" s="17" t="str">
        <f t="shared" si="23"/>
        <v>06/30/2014 - 11/30/2021</v>
      </c>
      <c r="O170" t="s">
        <v>4972</v>
      </c>
    </row>
    <row r="171" spans="1:17">
      <c r="A171" s="18" t="s">
        <v>4973</v>
      </c>
      <c r="B171" s="18" t="s">
        <v>4835</v>
      </c>
      <c r="C171" s="17" t="str">
        <f t="shared" si="21"/>
        <v>07/14/1905 - 09/30/2022</v>
      </c>
      <c r="D171" s="17" t="str">
        <f t="shared" si="22"/>
        <v>02/15/2015 - 02/15/2023</v>
      </c>
      <c r="E171" s="16" t="str">
        <f t="shared" si="16"/>
        <v>Goleta</v>
      </c>
      <c r="F171" s="14">
        <v>41640</v>
      </c>
      <c r="G171" s="14">
        <v>44834</v>
      </c>
      <c r="H171">
        <f t="shared" si="17"/>
        <v>2014</v>
      </c>
      <c r="I171">
        <f t="shared" si="18"/>
        <v>2022</v>
      </c>
      <c r="J171" s="14">
        <v>42050</v>
      </c>
      <c r="K171" s="14">
        <v>44972</v>
      </c>
      <c r="L171">
        <f t="shared" si="19"/>
        <v>2015</v>
      </c>
      <c r="M171">
        <f t="shared" si="20"/>
        <v>2023</v>
      </c>
      <c r="N171" s="17" t="str">
        <f t="shared" si="23"/>
        <v>02/15/2015 - 02/15/2023</v>
      </c>
      <c r="O171" t="s">
        <v>4835</v>
      </c>
    </row>
    <row r="172" spans="1:17">
      <c r="A172" s="18" t="s">
        <v>4974</v>
      </c>
      <c r="B172" s="18" t="s">
        <v>4857</v>
      </c>
      <c r="C172" s="17" t="str">
        <f t="shared" si="21"/>
        <v>07/15/1905 - 12/31/2023</v>
      </c>
      <c r="D172" s="17" t="str">
        <f t="shared" si="22"/>
        <v>12/31/2015 - 12/31/2023</v>
      </c>
      <c r="E172" s="16" t="str">
        <f t="shared" si="16"/>
        <v>Gonzales</v>
      </c>
      <c r="F172" s="14">
        <v>41640</v>
      </c>
      <c r="G172" s="14">
        <v>45291</v>
      </c>
      <c r="H172">
        <f t="shared" si="17"/>
        <v>2014</v>
      </c>
      <c r="I172">
        <f t="shared" si="18"/>
        <v>2023</v>
      </c>
      <c r="J172" s="14">
        <v>42369</v>
      </c>
      <c r="K172" s="14">
        <v>45291</v>
      </c>
      <c r="L172">
        <f t="shared" si="19"/>
        <v>2015</v>
      </c>
      <c r="M172">
        <f t="shared" si="20"/>
        <v>2023</v>
      </c>
      <c r="N172" s="17" t="str">
        <f t="shared" si="23"/>
        <v>12/31/2015 - 12/31/2023</v>
      </c>
      <c r="O172" t="s">
        <v>4857</v>
      </c>
    </row>
    <row r="173" spans="1:17">
      <c r="A173" s="18" t="s">
        <v>4975</v>
      </c>
      <c r="B173" s="18" t="s">
        <v>4758</v>
      </c>
      <c r="C173" s="17" t="str">
        <f t="shared" si="21"/>
        <v>07/13/1905 - 10/31/2021</v>
      </c>
      <c r="D173" s="17" t="str">
        <f t="shared" si="22"/>
        <v>10/15/2013 - 10/15/2021</v>
      </c>
      <c r="E173" s="16" t="str">
        <f t="shared" si="16"/>
        <v>Grand Terrace</v>
      </c>
      <c r="F173" s="14">
        <v>41640</v>
      </c>
      <c r="G173" s="14">
        <v>44500</v>
      </c>
      <c r="H173">
        <f t="shared" si="17"/>
        <v>2014</v>
      </c>
      <c r="I173">
        <f t="shared" si="18"/>
        <v>2021</v>
      </c>
      <c r="J173" s="14">
        <v>41562</v>
      </c>
      <c r="K173" s="14">
        <v>44484</v>
      </c>
      <c r="L173">
        <f t="shared" si="19"/>
        <v>2013</v>
      </c>
      <c r="M173">
        <f t="shared" si="20"/>
        <v>2021</v>
      </c>
      <c r="N173" s="17" t="str">
        <f t="shared" si="23"/>
        <v>10/15/2013 - 10/15/2021</v>
      </c>
      <c r="O173" t="s">
        <v>4758</v>
      </c>
    </row>
    <row r="174" spans="1:17">
      <c r="A174" s="18" t="s">
        <v>4976</v>
      </c>
      <c r="B174" s="18" t="s">
        <v>4977</v>
      </c>
      <c r="C174" s="17" t="str">
        <f t="shared" si="21"/>
        <v>07/19/1905 - 08/15/2027</v>
      </c>
      <c r="D174" s="17" t="str">
        <f t="shared" si="22"/>
        <v>08/15/2019 - 08/15/2027</v>
      </c>
      <c r="E174" s="16" t="str">
        <f t="shared" si="16"/>
        <v>Grass Valley</v>
      </c>
      <c r="F174" s="14">
        <v>43466</v>
      </c>
      <c r="G174" s="14">
        <v>46614</v>
      </c>
      <c r="H174">
        <f t="shared" si="17"/>
        <v>2019</v>
      </c>
      <c r="I174">
        <f t="shared" si="18"/>
        <v>2027</v>
      </c>
      <c r="J174" s="14">
        <v>43692</v>
      </c>
      <c r="K174" s="14">
        <v>46614</v>
      </c>
      <c r="L174">
        <f t="shared" si="19"/>
        <v>2019</v>
      </c>
      <c r="M174">
        <f t="shared" si="20"/>
        <v>2027</v>
      </c>
      <c r="N174" s="17" t="str">
        <f t="shared" si="23"/>
        <v>08/15/2019 - 08/15/2027</v>
      </c>
      <c r="O174" t="s">
        <v>4977</v>
      </c>
      <c r="P174" s="14" t="s">
        <v>4770</v>
      </c>
      <c r="Q174" s="14"/>
    </row>
    <row r="175" spans="1:17">
      <c r="A175" s="18" t="s">
        <v>4978</v>
      </c>
      <c r="B175" s="18" t="s">
        <v>4857</v>
      </c>
      <c r="C175" s="17" t="str">
        <f t="shared" si="21"/>
        <v>07/15/1905 - 12/31/2023</v>
      </c>
      <c r="D175" s="17" t="str">
        <f t="shared" si="22"/>
        <v>12/31/2015 - 12/31/2023</v>
      </c>
      <c r="E175" s="16" t="str">
        <f t="shared" si="16"/>
        <v>Greenfield</v>
      </c>
      <c r="F175" s="14">
        <v>41640</v>
      </c>
      <c r="G175" s="14">
        <v>45291</v>
      </c>
      <c r="H175">
        <f t="shared" si="17"/>
        <v>2014</v>
      </c>
      <c r="I175">
        <f t="shared" si="18"/>
        <v>2023</v>
      </c>
      <c r="J175" s="14">
        <v>42369</v>
      </c>
      <c r="K175" s="14">
        <v>45291</v>
      </c>
      <c r="L175">
        <f t="shared" si="19"/>
        <v>2015</v>
      </c>
      <c r="M175">
        <f t="shared" si="20"/>
        <v>2023</v>
      </c>
      <c r="N175" s="17" t="str">
        <f t="shared" si="23"/>
        <v>12/31/2015 - 12/31/2023</v>
      </c>
      <c r="O175" t="s">
        <v>4857</v>
      </c>
    </row>
    <row r="176" spans="1:17">
      <c r="A176" s="18" t="s">
        <v>4979</v>
      </c>
      <c r="B176" s="18" t="s">
        <v>4823</v>
      </c>
      <c r="C176" s="17" t="str">
        <f t="shared" si="21"/>
        <v>07/14/1905 - 06/15/2022</v>
      </c>
      <c r="D176" s="17" t="str">
        <f t="shared" si="22"/>
        <v>06/15/2014 - 06/15/2022</v>
      </c>
      <c r="E176" s="16" t="str">
        <f t="shared" si="16"/>
        <v>Gridley</v>
      </c>
      <c r="F176" s="14">
        <v>41640</v>
      </c>
      <c r="G176" s="14">
        <v>44727</v>
      </c>
      <c r="H176">
        <f t="shared" si="17"/>
        <v>2014</v>
      </c>
      <c r="I176">
        <f t="shared" si="18"/>
        <v>2022</v>
      </c>
      <c r="J176" s="14">
        <v>41805</v>
      </c>
      <c r="K176" s="14">
        <v>44727</v>
      </c>
      <c r="L176">
        <f t="shared" si="19"/>
        <v>2014</v>
      </c>
      <c r="M176">
        <f t="shared" si="20"/>
        <v>2022</v>
      </c>
      <c r="N176" s="17" t="str">
        <f t="shared" si="23"/>
        <v>06/15/2014 - 06/15/2022</v>
      </c>
      <c r="O176" t="s">
        <v>4823</v>
      </c>
    </row>
    <row r="177" spans="1:16">
      <c r="A177" s="18" t="s">
        <v>4980</v>
      </c>
      <c r="B177" s="18" t="s">
        <v>4790</v>
      </c>
      <c r="C177" s="17" t="str">
        <f t="shared" si="21"/>
        <v>07/20/1905 - 12/31/2028</v>
      </c>
      <c r="D177" s="17" t="str">
        <f t="shared" si="22"/>
        <v>12/31/2020 - 12/31/2028</v>
      </c>
      <c r="E177" s="16" t="str">
        <f t="shared" si="16"/>
        <v>Grover Beach</v>
      </c>
      <c r="F177" s="14">
        <v>43466</v>
      </c>
      <c r="G177" s="14">
        <v>47118</v>
      </c>
      <c r="H177">
        <f t="shared" si="17"/>
        <v>2019</v>
      </c>
      <c r="I177">
        <f t="shared" si="18"/>
        <v>2028</v>
      </c>
      <c r="J177" s="14">
        <v>44196</v>
      </c>
      <c r="K177" s="14">
        <v>47118</v>
      </c>
      <c r="L177">
        <f t="shared" si="19"/>
        <v>2020</v>
      </c>
      <c r="M177">
        <f t="shared" si="20"/>
        <v>2028</v>
      </c>
      <c r="N177" s="17" t="str">
        <f t="shared" si="23"/>
        <v>12/31/2020 - 12/31/2028</v>
      </c>
      <c r="O177" t="s">
        <v>4790</v>
      </c>
      <c r="P177" t="s">
        <v>4770</v>
      </c>
    </row>
    <row r="178" spans="1:16">
      <c r="A178" s="18" t="s">
        <v>4981</v>
      </c>
      <c r="B178" s="18" t="s">
        <v>4835</v>
      </c>
      <c r="C178" s="17" t="str">
        <f t="shared" si="21"/>
        <v>07/14/1905 - 09/30/2022</v>
      </c>
      <c r="D178" s="17" t="str">
        <f t="shared" si="22"/>
        <v>02/15/2015 - 02/15/2023</v>
      </c>
      <c r="E178" s="16" t="str">
        <f t="shared" si="16"/>
        <v>Guadalupe</v>
      </c>
      <c r="F178" s="14">
        <v>41640</v>
      </c>
      <c r="G178" s="14">
        <v>44834</v>
      </c>
      <c r="H178">
        <f t="shared" si="17"/>
        <v>2014</v>
      </c>
      <c r="I178">
        <f t="shared" si="18"/>
        <v>2022</v>
      </c>
      <c r="J178" s="14">
        <v>42050</v>
      </c>
      <c r="K178" s="14">
        <v>44972</v>
      </c>
      <c r="L178">
        <f t="shared" si="19"/>
        <v>2015</v>
      </c>
      <c r="M178">
        <f t="shared" si="20"/>
        <v>2023</v>
      </c>
      <c r="N178" s="17" t="str">
        <f t="shared" si="23"/>
        <v>02/15/2015 - 02/15/2023</v>
      </c>
      <c r="O178" t="s">
        <v>4835</v>
      </c>
    </row>
    <row r="179" spans="1:16">
      <c r="A179" s="18" t="s">
        <v>4982</v>
      </c>
      <c r="B179" s="18" t="s">
        <v>4798</v>
      </c>
      <c r="C179" s="17" t="str">
        <f t="shared" si="21"/>
        <v>07/15/1905 - 12/31/2023</v>
      </c>
      <c r="D179" s="17" t="str">
        <f t="shared" si="22"/>
        <v>03/31/2016 - 03/31/2024</v>
      </c>
      <c r="E179" s="16" t="str">
        <f t="shared" si="16"/>
        <v>Gustine</v>
      </c>
      <c r="F179" s="14">
        <v>41640</v>
      </c>
      <c r="G179" s="14">
        <v>45291</v>
      </c>
      <c r="H179">
        <f t="shared" si="17"/>
        <v>2014</v>
      </c>
      <c r="I179">
        <f t="shared" si="18"/>
        <v>2023</v>
      </c>
      <c r="J179" s="14">
        <v>42460</v>
      </c>
      <c r="K179" s="14">
        <v>45382</v>
      </c>
      <c r="L179">
        <f t="shared" si="19"/>
        <v>2016</v>
      </c>
      <c r="M179">
        <f t="shared" si="20"/>
        <v>2024</v>
      </c>
      <c r="N179" s="17" t="str">
        <f t="shared" si="23"/>
        <v>03/31/2016 - 03/31/2024</v>
      </c>
      <c r="O179" t="s">
        <v>4798</v>
      </c>
    </row>
    <row r="180" spans="1:16">
      <c r="A180" s="18" t="s">
        <v>4983</v>
      </c>
      <c r="B180" s="18" t="s">
        <v>4796</v>
      </c>
      <c r="C180" s="17" t="str">
        <f t="shared" si="21"/>
        <v>07/14/1905 - 10/31/2022</v>
      </c>
      <c r="D180" s="17" t="str">
        <f t="shared" si="22"/>
        <v>01/31/2015 - 01/31/2023</v>
      </c>
      <c r="E180" s="16" t="str">
        <f t="shared" si="16"/>
        <v>Half Moon Bay</v>
      </c>
      <c r="F180" s="14">
        <v>41640</v>
      </c>
      <c r="G180" s="14">
        <v>44865</v>
      </c>
      <c r="H180">
        <f t="shared" si="17"/>
        <v>2014</v>
      </c>
      <c r="I180">
        <f t="shared" si="18"/>
        <v>2022</v>
      </c>
      <c r="J180" s="14">
        <v>42035</v>
      </c>
      <c r="K180" s="14">
        <v>44957</v>
      </c>
      <c r="L180">
        <f t="shared" si="19"/>
        <v>2015</v>
      </c>
      <c r="M180">
        <f t="shared" si="20"/>
        <v>2023</v>
      </c>
      <c r="N180" s="17" t="str">
        <f t="shared" si="23"/>
        <v>01/31/2015 - 01/31/2023</v>
      </c>
      <c r="O180" t="s">
        <v>4796</v>
      </c>
    </row>
    <row r="181" spans="1:16">
      <c r="A181" s="18" t="s">
        <v>4984</v>
      </c>
      <c r="B181" s="18" t="s">
        <v>4803</v>
      </c>
      <c r="C181" s="17" t="str">
        <f t="shared" si="21"/>
        <v>07/15/1905 - 12/31/2023</v>
      </c>
      <c r="D181" s="17" t="str">
        <f t="shared" si="22"/>
        <v>01/31/2016 - 01/31/2024</v>
      </c>
      <c r="E181" s="16" t="str">
        <f t="shared" si="16"/>
        <v>Hanford</v>
      </c>
      <c r="F181" s="14">
        <v>41640</v>
      </c>
      <c r="G181" s="14">
        <v>45291</v>
      </c>
      <c r="H181">
        <f t="shared" si="17"/>
        <v>2014</v>
      </c>
      <c r="I181">
        <f t="shared" si="18"/>
        <v>2023</v>
      </c>
      <c r="J181" s="14">
        <v>42400</v>
      </c>
      <c r="K181" s="14">
        <v>45322</v>
      </c>
      <c r="L181">
        <f t="shared" si="19"/>
        <v>2016</v>
      </c>
      <c r="M181">
        <f t="shared" si="20"/>
        <v>2024</v>
      </c>
      <c r="N181" s="17" t="str">
        <f t="shared" si="23"/>
        <v>01/31/2016 - 01/31/2024</v>
      </c>
      <c r="O181" t="s">
        <v>4803</v>
      </c>
    </row>
    <row r="182" spans="1:16">
      <c r="A182" s="18" t="s">
        <v>4985</v>
      </c>
      <c r="B182" s="18" t="s">
        <v>4760</v>
      </c>
      <c r="C182" s="17" t="str">
        <f t="shared" si="21"/>
        <v>07/13/1905 - 10/31/2021</v>
      </c>
      <c r="D182" s="17" t="str">
        <f t="shared" si="22"/>
        <v>10/15/2013 - 10/15/2021</v>
      </c>
      <c r="E182" s="16" t="str">
        <f t="shared" si="16"/>
        <v>Hawaiian Gardens</v>
      </c>
      <c r="F182" s="14">
        <v>41640</v>
      </c>
      <c r="G182" s="14">
        <v>44500</v>
      </c>
      <c r="H182">
        <f t="shared" si="17"/>
        <v>2014</v>
      </c>
      <c r="I182">
        <f t="shared" si="18"/>
        <v>2021</v>
      </c>
      <c r="J182" s="14">
        <v>41562</v>
      </c>
      <c r="K182" s="14">
        <v>44484</v>
      </c>
      <c r="L182">
        <f t="shared" si="19"/>
        <v>2013</v>
      </c>
      <c r="M182">
        <f t="shared" si="20"/>
        <v>2021</v>
      </c>
      <c r="N182" s="17" t="str">
        <f t="shared" si="23"/>
        <v>10/15/2013 - 10/15/2021</v>
      </c>
      <c r="O182" t="s">
        <v>4760</v>
      </c>
    </row>
    <row r="183" spans="1:16">
      <c r="A183" s="18" t="s">
        <v>4986</v>
      </c>
      <c r="B183" s="18" t="s">
        <v>4760</v>
      </c>
      <c r="C183" s="17" t="str">
        <f t="shared" si="21"/>
        <v>07/13/1905 - 10/31/2021</v>
      </c>
      <c r="D183" s="17" t="str">
        <f t="shared" si="22"/>
        <v>10/15/2013 - 10/15/2021</v>
      </c>
      <c r="E183" s="16" t="str">
        <f t="shared" si="16"/>
        <v>Hawthorne</v>
      </c>
      <c r="F183" s="14">
        <v>41640</v>
      </c>
      <c r="G183" s="14">
        <v>44500</v>
      </c>
      <c r="H183">
        <f t="shared" si="17"/>
        <v>2014</v>
      </c>
      <c r="I183">
        <f t="shared" si="18"/>
        <v>2021</v>
      </c>
      <c r="J183" s="14">
        <v>41562</v>
      </c>
      <c r="K183" s="14">
        <v>44484</v>
      </c>
      <c r="L183">
        <f t="shared" si="19"/>
        <v>2013</v>
      </c>
      <c r="M183">
        <f t="shared" si="20"/>
        <v>2021</v>
      </c>
      <c r="N183" s="17" t="str">
        <f t="shared" si="23"/>
        <v>10/15/2013 - 10/15/2021</v>
      </c>
      <c r="O183" t="s">
        <v>4760</v>
      </c>
    </row>
    <row r="184" spans="1:16">
      <c r="A184" s="18" t="s">
        <v>4987</v>
      </c>
      <c r="B184" s="18" t="s">
        <v>4762</v>
      </c>
      <c r="C184" s="17" t="str">
        <f t="shared" si="21"/>
        <v>07/14/1905 - 10/31/2022</v>
      </c>
      <c r="D184" s="17" t="str">
        <f t="shared" si="22"/>
        <v>01/31/2015 - 01/31/2023</v>
      </c>
      <c r="E184" s="16" t="str">
        <f t="shared" si="16"/>
        <v>Hayward</v>
      </c>
      <c r="F184" s="14">
        <v>41640</v>
      </c>
      <c r="G184" s="14">
        <v>44865</v>
      </c>
      <c r="H184">
        <f t="shared" si="17"/>
        <v>2014</v>
      </c>
      <c r="I184">
        <f t="shared" si="18"/>
        <v>2022</v>
      </c>
      <c r="J184" s="14">
        <v>42035</v>
      </c>
      <c r="K184" s="14">
        <v>44957</v>
      </c>
      <c r="L184">
        <f t="shared" si="19"/>
        <v>2015</v>
      </c>
      <c r="M184">
        <f t="shared" si="20"/>
        <v>2023</v>
      </c>
      <c r="N184" s="17" t="str">
        <f t="shared" si="23"/>
        <v>01/31/2015 - 01/31/2023</v>
      </c>
      <c r="O184" t="s">
        <v>4762</v>
      </c>
    </row>
    <row r="185" spans="1:16">
      <c r="A185" s="18" t="s">
        <v>4988</v>
      </c>
      <c r="B185" s="18" t="s">
        <v>4877</v>
      </c>
      <c r="C185" s="17" t="str">
        <f t="shared" si="21"/>
        <v>07/14/1905 - 10/31/2022</v>
      </c>
      <c r="D185" s="17" t="str">
        <f t="shared" si="22"/>
        <v>01/31/2015 - 01/31/2023</v>
      </c>
      <c r="E185" s="16" t="str">
        <f t="shared" si="16"/>
        <v>Healdsburg</v>
      </c>
      <c r="F185" s="14">
        <v>41640</v>
      </c>
      <c r="G185" s="14">
        <v>44865</v>
      </c>
      <c r="H185">
        <f t="shared" si="17"/>
        <v>2014</v>
      </c>
      <c r="I185">
        <f t="shared" si="18"/>
        <v>2022</v>
      </c>
      <c r="J185" s="14">
        <v>42035</v>
      </c>
      <c r="K185" s="14">
        <v>44957</v>
      </c>
      <c r="L185">
        <f t="shared" si="19"/>
        <v>2015</v>
      </c>
      <c r="M185">
        <f t="shared" si="20"/>
        <v>2023</v>
      </c>
      <c r="N185" s="17" t="str">
        <f t="shared" si="23"/>
        <v>01/31/2015 - 01/31/2023</v>
      </c>
      <c r="O185" t="s">
        <v>4877</v>
      </c>
    </row>
    <row r="186" spans="1:16">
      <c r="A186" s="18" t="s">
        <v>4989</v>
      </c>
      <c r="B186" s="18" t="s">
        <v>4808</v>
      </c>
      <c r="C186" s="17" t="str">
        <f t="shared" si="21"/>
        <v>07/13/1905 - 10/31/2021</v>
      </c>
      <c r="D186" s="17" t="str">
        <f t="shared" si="22"/>
        <v>10/15/2013 - 10/15/2021</v>
      </c>
      <c r="E186" s="16" t="str">
        <f t="shared" si="16"/>
        <v>Hemet</v>
      </c>
      <c r="F186" s="14">
        <v>41640</v>
      </c>
      <c r="G186" s="14">
        <v>44500</v>
      </c>
      <c r="H186">
        <f t="shared" si="17"/>
        <v>2014</v>
      </c>
      <c r="I186">
        <f t="shared" si="18"/>
        <v>2021</v>
      </c>
      <c r="J186" s="14">
        <v>41562</v>
      </c>
      <c r="K186" s="14">
        <v>44484</v>
      </c>
      <c r="L186">
        <f t="shared" si="19"/>
        <v>2013</v>
      </c>
      <c r="M186">
        <f t="shared" si="20"/>
        <v>2021</v>
      </c>
      <c r="N186" s="17" t="str">
        <f t="shared" si="23"/>
        <v>10/15/2013 - 10/15/2021</v>
      </c>
      <c r="O186" t="s">
        <v>4808</v>
      </c>
    </row>
    <row r="187" spans="1:16">
      <c r="A187" s="18" t="s">
        <v>4990</v>
      </c>
      <c r="B187" s="18" t="s">
        <v>4784</v>
      </c>
      <c r="C187" s="17" t="str">
        <f t="shared" si="21"/>
        <v>07/14/1905 - 10/31/2022</v>
      </c>
      <c r="D187" s="17" t="str">
        <f t="shared" si="22"/>
        <v>01/31/2015 - 01/31/2023</v>
      </c>
      <c r="E187" s="16" t="str">
        <f t="shared" si="16"/>
        <v>Hercules</v>
      </c>
      <c r="F187" s="14">
        <v>41640</v>
      </c>
      <c r="G187" s="14">
        <v>44865</v>
      </c>
      <c r="H187">
        <f t="shared" si="17"/>
        <v>2014</v>
      </c>
      <c r="I187">
        <f t="shared" si="18"/>
        <v>2022</v>
      </c>
      <c r="J187" s="14">
        <v>42035</v>
      </c>
      <c r="K187" s="14">
        <v>44957</v>
      </c>
      <c r="L187">
        <f t="shared" si="19"/>
        <v>2015</v>
      </c>
      <c r="M187">
        <f t="shared" si="20"/>
        <v>2023</v>
      </c>
      <c r="N187" s="17" t="str">
        <f t="shared" si="23"/>
        <v>01/31/2015 - 01/31/2023</v>
      </c>
      <c r="O187" t="s">
        <v>4784</v>
      </c>
    </row>
    <row r="188" spans="1:16">
      <c r="A188" s="18" t="s">
        <v>4991</v>
      </c>
      <c r="B188" s="18" t="s">
        <v>4760</v>
      </c>
      <c r="C188" s="17" t="str">
        <f t="shared" si="21"/>
        <v>07/13/1905 - 10/31/2021</v>
      </c>
      <c r="D188" s="17" t="str">
        <f t="shared" si="22"/>
        <v>10/15/2013 - 10/15/2021</v>
      </c>
      <c r="E188" s="16" t="str">
        <f t="shared" si="16"/>
        <v>Hermosa Beach</v>
      </c>
      <c r="F188" s="14">
        <v>41640</v>
      </c>
      <c r="G188" s="14">
        <v>44500</v>
      </c>
      <c r="H188">
        <f t="shared" si="17"/>
        <v>2014</v>
      </c>
      <c r="I188">
        <f t="shared" si="18"/>
        <v>2021</v>
      </c>
      <c r="J188" s="14">
        <v>41562</v>
      </c>
      <c r="K188" s="14">
        <v>44484</v>
      </c>
      <c r="L188">
        <f t="shared" si="19"/>
        <v>2013</v>
      </c>
      <c r="M188">
        <f t="shared" si="20"/>
        <v>2021</v>
      </c>
      <c r="N188" s="17" t="str">
        <f t="shared" si="23"/>
        <v>10/15/2013 - 10/15/2021</v>
      </c>
      <c r="O188" t="s">
        <v>4760</v>
      </c>
    </row>
    <row r="189" spans="1:16">
      <c r="A189" s="18" t="s">
        <v>4992</v>
      </c>
      <c r="B189" s="18" t="s">
        <v>4758</v>
      </c>
      <c r="C189" s="17" t="str">
        <f t="shared" si="21"/>
        <v>07/13/1905 - 10/31/2021</v>
      </c>
      <c r="D189" s="17" t="str">
        <f t="shared" si="22"/>
        <v>10/15/2013 - 10/15/2021</v>
      </c>
      <c r="E189" s="16" t="str">
        <f t="shared" si="16"/>
        <v>Hesperia</v>
      </c>
      <c r="F189" s="14">
        <v>41640</v>
      </c>
      <c r="G189" s="14">
        <v>44500</v>
      </c>
      <c r="H189">
        <f t="shared" si="17"/>
        <v>2014</v>
      </c>
      <c r="I189">
        <f t="shared" si="18"/>
        <v>2021</v>
      </c>
      <c r="J189" s="14">
        <v>41562</v>
      </c>
      <c r="K189" s="14">
        <v>44484</v>
      </c>
      <c r="L189">
        <f t="shared" si="19"/>
        <v>2013</v>
      </c>
      <c r="M189">
        <f t="shared" si="20"/>
        <v>2021</v>
      </c>
      <c r="N189" s="17" t="str">
        <f t="shared" si="23"/>
        <v>10/15/2013 - 10/15/2021</v>
      </c>
      <c r="O189" t="s">
        <v>4758</v>
      </c>
    </row>
    <row r="190" spans="1:16">
      <c r="A190" s="18" t="s">
        <v>4993</v>
      </c>
      <c r="B190" s="18" t="s">
        <v>4760</v>
      </c>
      <c r="C190" s="17" t="str">
        <f t="shared" si="21"/>
        <v>07/13/1905 - 10/31/2021</v>
      </c>
      <c r="D190" s="17" t="str">
        <f t="shared" si="22"/>
        <v>10/15/2013 - 10/15/2021</v>
      </c>
      <c r="E190" s="16" t="str">
        <f t="shared" si="16"/>
        <v>Hidden Hills</v>
      </c>
      <c r="F190" s="14">
        <v>41640</v>
      </c>
      <c r="G190" s="14">
        <v>44500</v>
      </c>
      <c r="H190">
        <f t="shared" si="17"/>
        <v>2014</v>
      </c>
      <c r="I190">
        <f t="shared" si="18"/>
        <v>2021</v>
      </c>
      <c r="J190" s="14">
        <v>41562</v>
      </c>
      <c r="K190" s="14">
        <v>44484</v>
      </c>
      <c r="L190">
        <f t="shared" si="19"/>
        <v>2013</v>
      </c>
      <c r="M190">
        <f t="shared" si="20"/>
        <v>2021</v>
      </c>
      <c r="N190" s="17" t="str">
        <f t="shared" si="23"/>
        <v>10/15/2013 - 10/15/2021</v>
      </c>
      <c r="O190" t="s">
        <v>4760</v>
      </c>
    </row>
    <row r="191" spans="1:16">
      <c r="A191" s="18" t="s">
        <v>4994</v>
      </c>
      <c r="B191" s="18" t="s">
        <v>4758</v>
      </c>
      <c r="C191" s="17" t="str">
        <f t="shared" si="21"/>
        <v>07/13/1905 - 10/31/2021</v>
      </c>
      <c r="D191" s="17" t="str">
        <f t="shared" si="22"/>
        <v>10/15/2013 - 10/15/2021</v>
      </c>
      <c r="E191" s="16" t="str">
        <f t="shared" si="16"/>
        <v>Highland</v>
      </c>
      <c r="F191" s="14">
        <v>41640</v>
      </c>
      <c r="G191" s="14">
        <v>44500</v>
      </c>
      <c r="H191">
        <f t="shared" si="17"/>
        <v>2014</v>
      </c>
      <c r="I191">
        <f t="shared" si="18"/>
        <v>2021</v>
      </c>
      <c r="J191" s="14">
        <v>41562</v>
      </c>
      <c r="K191" s="14">
        <v>44484</v>
      </c>
      <c r="L191">
        <f t="shared" si="19"/>
        <v>2013</v>
      </c>
      <c r="M191">
        <f t="shared" si="20"/>
        <v>2021</v>
      </c>
      <c r="N191" s="17" t="str">
        <f t="shared" si="23"/>
        <v>10/15/2013 - 10/15/2021</v>
      </c>
      <c r="O191" t="s">
        <v>4758</v>
      </c>
    </row>
    <row r="192" spans="1:16">
      <c r="A192" s="18" t="s">
        <v>4995</v>
      </c>
      <c r="B192" s="18" t="s">
        <v>4796</v>
      </c>
      <c r="C192" s="17" t="str">
        <f t="shared" si="21"/>
        <v>07/14/1905 - 10/31/2022</v>
      </c>
      <c r="D192" s="17" t="str">
        <f t="shared" si="22"/>
        <v>01/31/2015 - 01/31/2023</v>
      </c>
      <c r="E192" s="16" t="str">
        <f t="shared" si="16"/>
        <v>Hillsborough</v>
      </c>
      <c r="F192" s="14">
        <v>41640</v>
      </c>
      <c r="G192" s="14">
        <v>44865</v>
      </c>
      <c r="H192">
        <f t="shared" si="17"/>
        <v>2014</v>
      </c>
      <c r="I192">
        <f t="shared" si="18"/>
        <v>2022</v>
      </c>
      <c r="J192" s="14">
        <v>42035</v>
      </c>
      <c r="K192" s="14">
        <v>44957</v>
      </c>
      <c r="L192">
        <f t="shared" si="19"/>
        <v>2015</v>
      </c>
      <c r="M192">
        <f t="shared" si="20"/>
        <v>2023</v>
      </c>
      <c r="N192" s="17" t="str">
        <f t="shared" si="23"/>
        <v>01/31/2015 - 01/31/2023</v>
      </c>
      <c r="O192" t="s">
        <v>4796</v>
      </c>
    </row>
    <row r="193" spans="1:16">
      <c r="A193" s="18" t="s">
        <v>4996</v>
      </c>
      <c r="B193" s="18" t="s">
        <v>4997</v>
      </c>
      <c r="C193" s="17" t="str">
        <f t="shared" si="21"/>
        <v>07/15/1905 - 12/31/2023</v>
      </c>
      <c r="D193" s="17" t="str">
        <f t="shared" si="22"/>
        <v>12/31/2015 - 12/31/2023</v>
      </c>
      <c r="E193" s="16" t="str">
        <f t="shared" si="16"/>
        <v>Hollister</v>
      </c>
      <c r="F193" s="14">
        <v>41640</v>
      </c>
      <c r="G193" s="14">
        <v>45291</v>
      </c>
      <c r="H193">
        <f t="shared" si="17"/>
        <v>2014</v>
      </c>
      <c r="I193">
        <f t="shared" si="18"/>
        <v>2023</v>
      </c>
      <c r="J193" s="14">
        <v>42369</v>
      </c>
      <c r="K193" s="14">
        <v>45291</v>
      </c>
      <c r="L193">
        <f t="shared" si="19"/>
        <v>2015</v>
      </c>
      <c r="M193">
        <f t="shared" si="20"/>
        <v>2023</v>
      </c>
      <c r="N193" s="17" t="str">
        <f t="shared" si="23"/>
        <v>12/31/2015 - 12/31/2023</v>
      </c>
      <c r="O193" t="s">
        <v>4997</v>
      </c>
    </row>
    <row r="194" spans="1:16">
      <c r="A194" s="18" t="s">
        <v>4998</v>
      </c>
      <c r="B194" s="18" t="s">
        <v>4830</v>
      </c>
      <c r="C194" s="17" t="str">
        <f t="shared" si="21"/>
        <v>07/13/1905 - 10/31/2021</v>
      </c>
      <c r="D194" s="17" t="str">
        <f t="shared" si="22"/>
        <v>10/15/2013 - 10/15/2021</v>
      </c>
      <c r="E194" s="16" t="str">
        <f t="shared" ref="E194:E257" si="24">(PROPER(A194))</f>
        <v>Holtville</v>
      </c>
      <c r="F194" s="14">
        <v>41640</v>
      </c>
      <c r="G194" s="14">
        <v>44500</v>
      </c>
      <c r="H194">
        <f t="shared" ref="H194:H257" si="25">YEAR(F194)</f>
        <v>2014</v>
      </c>
      <c r="I194">
        <f t="shared" ref="I194:I257" si="26">YEAR(G194)</f>
        <v>2021</v>
      </c>
      <c r="J194" s="14">
        <v>41562</v>
      </c>
      <c r="K194" s="14">
        <v>44484</v>
      </c>
      <c r="L194">
        <f t="shared" ref="L194:L257" si="27">YEAR(J194)</f>
        <v>2013</v>
      </c>
      <c r="M194">
        <f t="shared" ref="M194:M257" si="28">YEAR(K194)</f>
        <v>2021</v>
      </c>
      <c r="N194" s="17" t="str">
        <f t="shared" si="23"/>
        <v>10/15/2013 - 10/15/2021</v>
      </c>
      <c r="O194" t="s">
        <v>4830</v>
      </c>
    </row>
    <row r="195" spans="1:16">
      <c r="A195" s="18" t="s">
        <v>4999</v>
      </c>
      <c r="B195" s="18" t="s">
        <v>4862</v>
      </c>
      <c r="C195" s="17" t="str">
        <f t="shared" ref="C195:C258" si="29">TEXT(I195,"mm/dd/yyyy")&amp;" - "&amp;TEXT(G195,"mm/dd/yyyy")</f>
        <v>07/15/1905 - 09/30/2023</v>
      </c>
      <c r="D195" s="17" t="str">
        <f t="shared" ref="D195:D258" si="30">TEXT(J195,"mm/dd/yyyy")&amp;" - "&amp;TEXT(K195,"mm/dd/yyyy")</f>
        <v>12/31/2015 - 12/31/2023</v>
      </c>
      <c r="E195" s="16" t="str">
        <f t="shared" si="24"/>
        <v>Hughson</v>
      </c>
      <c r="F195" s="14">
        <v>41640</v>
      </c>
      <c r="G195" s="14">
        <v>45199</v>
      </c>
      <c r="H195">
        <f t="shared" si="25"/>
        <v>2014</v>
      </c>
      <c r="I195">
        <f t="shared" si="26"/>
        <v>2023</v>
      </c>
      <c r="J195" s="14">
        <v>42369</v>
      </c>
      <c r="K195" s="14">
        <v>45291</v>
      </c>
      <c r="L195">
        <f t="shared" si="27"/>
        <v>2015</v>
      </c>
      <c r="M195">
        <f t="shared" si="28"/>
        <v>2023</v>
      </c>
      <c r="N195" s="17" t="str">
        <f t="shared" ref="N195:N258" si="31">TEXT(J195,"mm/dd/yyyy")&amp;" - "&amp;TEXT(K195,"mm/dd/yyyy")</f>
        <v>12/31/2015 - 12/31/2023</v>
      </c>
      <c r="O195" t="s">
        <v>4862</v>
      </c>
    </row>
    <row r="196" spans="1:16">
      <c r="A196" s="18" t="str">
        <f>B196</f>
        <v>Humboldt County - Unincorporated</v>
      </c>
      <c r="B196" s="18" t="s">
        <v>5000</v>
      </c>
      <c r="C196" s="17" t="str">
        <f t="shared" si="29"/>
        <v>07/19/1905 - 08/31/2027</v>
      </c>
      <c r="D196" s="17" t="str">
        <f t="shared" si="30"/>
        <v>08/31/2019 - 08/31/2027</v>
      </c>
      <c r="E196" s="16" t="str">
        <f t="shared" si="24"/>
        <v>Humboldt County - Unincorporated</v>
      </c>
      <c r="F196" s="14">
        <v>43466</v>
      </c>
      <c r="G196" s="14">
        <v>46630</v>
      </c>
      <c r="H196">
        <f t="shared" si="25"/>
        <v>2019</v>
      </c>
      <c r="I196">
        <f t="shared" si="26"/>
        <v>2027</v>
      </c>
      <c r="J196" s="14">
        <v>43708</v>
      </c>
      <c r="K196" s="14">
        <v>46630</v>
      </c>
      <c r="L196">
        <f t="shared" si="27"/>
        <v>2019</v>
      </c>
      <c r="M196">
        <f t="shared" si="28"/>
        <v>2027</v>
      </c>
      <c r="N196" s="17" t="str">
        <f t="shared" si="31"/>
        <v>08/31/2019 - 08/31/2027</v>
      </c>
      <c r="O196" t="s">
        <v>4788</v>
      </c>
      <c r="P196" t="s">
        <v>4770</v>
      </c>
    </row>
    <row r="197" spans="1:16">
      <c r="A197" s="18" t="s">
        <v>5001</v>
      </c>
      <c r="B197" s="18" t="s">
        <v>4767</v>
      </c>
      <c r="C197" s="17" t="str">
        <f t="shared" si="29"/>
        <v>07/13/1905 - 10/31/2021</v>
      </c>
      <c r="D197" s="17" t="str">
        <f t="shared" si="30"/>
        <v>10/15/2013 - 10/15/2021</v>
      </c>
      <c r="E197" s="16" t="str">
        <f t="shared" si="24"/>
        <v>Huntington Beach</v>
      </c>
      <c r="F197" s="14">
        <v>41640</v>
      </c>
      <c r="G197" s="14">
        <v>44500</v>
      </c>
      <c r="H197">
        <f t="shared" si="25"/>
        <v>2014</v>
      </c>
      <c r="I197">
        <f t="shared" si="26"/>
        <v>2021</v>
      </c>
      <c r="J197" s="14">
        <v>41562</v>
      </c>
      <c r="K197" s="14">
        <v>44484</v>
      </c>
      <c r="L197">
        <f t="shared" si="27"/>
        <v>2013</v>
      </c>
      <c r="M197">
        <f t="shared" si="28"/>
        <v>2021</v>
      </c>
      <c r="N197" s="17" t="str">
        <f t="shared" si="31"/>
        <v>10/15/2013 - 10/15/2021</v>
      </c>
      <c r="O197" t="s">
        <v>4767</v>
      </c>
    </row>
    <row r="198" spans="1:16">
      <c r="A198" s="18" t="s">
        <v>5002</v>
      </c>
      <c r="B198" s="18" t="s">
        <v>4760</v>
      </c>
      <c r="C198" s="17" t="str">
        <f t="shared" si="29"/>
        <v>07/13/1905 - 10/31/2021</v>
      </c>
      <c r="D198" s="17" t="str">
        <f t="shared" si="30"/>
        <v>10/15/2013 - 10/15/2021</v>
      </c>
      <c r="E198" s="16" t="str">
        <f t="shared" si="24"/>
        <v>Huntington Park</v>
      </c>
      <c r="F198" s="14">
        <v>41640</v>
      </c>
      <c r="G198" s="14">
        <v>44500</v>
      </c>
      <c r="H198">
        <f t="shared" si="25"/>
        <v>2014</v>
      </c>
      <c r="I198">
        <f t="shared" si="26"/>
        <v>2021</v>
      </c>
      <c r="J198" s="14">
        <v>41562</v>
      </c>
      <c r="K198" s="14">
        <v>44484</v>
      </c>
      <c r="L198">
        <f t="shared" si="27"/>
        <v>2013</v>
      </c>
      <c r="M198">
        <f t="shared" si="28"/>
        <v>2021</v>
      </c>
      <c r="N198" s="17" t="str">
        <f t="shared" si="31"/>
        <v>10/15/2013 - 10/15/2021</v>
      </c>
      <c r="O198" t="s">
        <v>4760</v>
      </c>
    </row>
    <row r="199" spans="1:16">
      <c r="A199" s="18" t="s">
        <v>5003</v>
      </c>
      <c r="B199" s="18" t="s">
        <v>4879</v>
      </c>
      <c r="C199" s="17" t="str">
        <f t="shared" si="29"/>
        <v>07/15/1905 - 12/31/2023</v>
      </c>
      <c r="D199" s="17" t="str">
        <f t="shared" si="30"/>
        <v>12/31/2015 - 12/31/2023</v>
      </c>
      <c r="E199" s="16" t="str">
        <f t="shared" si="24"/>
        <v>Huron</v>
      </c>
      <c r="F199" s="14">
        <v>41275</v>
      </c>
      <c r="G199" s="14">
        <v>45291</v>
      </c>
      <c r="H199">
        <f t="shared" si="25"/>
        <v>2013</v>
      </c>
      <c r="I199">
        <f t="shared" si="26"/>
        <v>2023</v>
      </c>
      <c r="J199" s="14">
        <v>42369</v>
      </c>
      <c r="K199" s="14">
        <v>45291</v>
      </c>
      <c r="L199">
        <f t="shared" si="27"/>
        <v>2015</v>
      </c>
      <c r="M199">
        <f t="shared" si="28"/>
        <v>2023</v>
      </c>
      <c r="N199" s="17" t="str">
        <f t="shared" si="31"/>
        <v>12/31/2015 - 12/31/2023</v>
      </c>
      <c r="O199" t="s">
        <v>4879</v>
      </c>
    </row>
    <row r="200" spans="1:16">
      <c r="A200" s="18" t="s">
        <v>5004</v>
      </c>
      <c r="B200" s="18" t="s">
        <v>4830</v>
      </c>
      <c r="C200" s="17" t="str">
        <f t="shared" si="29"/>
        <v>07/13/1905 - 10/31/2021</v>
      </c>
      <c r="D200" s="17" t="str">
        <f t="shared" si="30"/>
        <v>10/15/2013 - 10/15/2021</v>
      </c>
      <c r="E200" s="16" t="str">
        <f t="shared" si="24"/>
        <v>Imperial</v>
      </c>
      <c r="F200" s="14">
        <v>41640</v>
      </c>
      <c r="G200" s="14">
        <v>44500</v>
      </c>
      <c r="H200">
        <f t="shared" si="25"/>
        <v>2014</v>
      </c>
      <c r="I200">
        <f t="shared" si="26"/>
        <v>2021</v>
      </c>
      <c r="J200" s="14">
        <v>41562</v>
      </c>
      <c r="K200" s="14">
        <v>44484</v>
      </c>
      <c r="L200">
        <f t="shared" si="27"/>
        <v>2013</v>
      </c>
      <c r="M200">
        <f t="shared" si="28"/>
        <v>2021</v>
      </c>
      <c r="N200" s="17" t="str">
        <f t="shared" si="31"/>
        <v>10/15/2013 - 10/15/2021</v>
      </c>
      <c r="O200" t="s">
        <v>4830</v>
      </c>
    </row>
    <row r="201" spans="1:16">
      <c r="A201" s="18" t="s">
        <v>5005</v>
      </c>
      <c r="B201" s="18" t="s">
        <v>4855</v>
      </c>
      <c r="C201" s="17" t="str">
        <f t="shared" si="29"/>
        <v>07/21/1905 - 04/15/2029</v>
      </c>
      <c r="D201" s="17" t="str">
        <f t="shared" si="30"/>
        <v>04/15/2021 - 04/15/2029</v>
      </c>
      <c r="E201" s="16" t="str">
        <f t="shared" si="24"/>
        <v>Imperial Beach</v>
      </c>
      <c r="F201" s="14">
        <v>44012</v>
      </c>
      <c r="G201" s="14">
        <v>47223</v>
      </c>
      <c r="H201">
        <f t="shared" si="25"/>
        <v>2020</v>
      </c>
      <c r="I201">
        <f t="shared" si="26"/>
        <v>2029</v>
      </c>
      <c r="J201" s="14">
        <v>44301</v>
      </c>
      <c r="K201" s="14">
        <v>47223</v>
      </c>
      <c r="L201">
        <f t="shared" si="27"/>
        <v>2021</v>
      </c>
      <c r="M201">
        <f t="shared" si="28"/>
        <v>2029</v>
      </c>
      <c r="N201" s="17" t="str">
        <f t="shared" si="31"/>
        <v>04/15/2021 - 04/15/2029</v>
      </c>
      <c r="O201" t="s">
        <v>4855</v>
      </c>
      <c r="P201" t="s">
        <v>4770</v>
      </c>
    </row>
    <row r="202" spans="1:16">
      <c r="A202" s="18" t="str">
        <f>B202</f>
        <v>Imperial County - Unincorporated</v>
      </c>
      <c r="B202" s="18" t="s">
        <v>5006</v>
      </c>
      <c r="C202" s="17" t="str">
        <f t="shared" si="29"/>
        <v>07/13/1905 - 10/31/2021</v>
      </c>
      <c r="D202" s="17" t="str">
        <f t="shared" si="30"/>
        <v>10/15/2013 - 10/15/2021</v>
      </c>
      <c r="E202" s="16" t="str">
        <f t="shared" si="24"/>
        <v>Imperial County - Unincorporated</v>
      </c>
      <c r="F202" s="14">
        <v>41640</v>
      </c>
      <c r="G202" s="14">
        <v>44500</v>
      </c>
      <c r="H202">
        <f t="shared" si="25"/>
        <v>2014</v>
      </c>
      <c r="I202">
        <f t="shared" si="26"/>
        <v>2021</v>
      </c>
      <c r="J202" s="14">
        <v>41562</v>
      </c>
      <c r="K202" s="14">
        <v>44484</v>
      </c>
      <c r="L202">
        <f t="shared" si="27"/>
        <v>2013</v>
      </c>
      <c r="M202">
        <f t="shared" si="28"/>
        <v>2021</v>
      </c>
      <c r="N202" s="17" t="str">
        <f t="shared" si="31"/>
        <v>10/15/2013 - 10/15/2021</v>
      </c>
      <c r="O202" t="s">
        <v>4830</v>
      </c>
    </row>
    <row r="203" spans="1:16">
      <c r="A203" s="18" t="s">
        <v>5007</v>
      </c>
      <c r="B203" s="18" t="s">
        <v>4808</v>
      </c>
      <c r="C203" s="17" t="str">
        <f t="shared" si="29"/>
        <v>07/13/1905 - 10/31/2021</v>
      </c>
      <c r="D203" s="17" t="str">
        <f t="shared" si="30"/>
        <v>10/15/2013 - 10/15/2021</v>
      </c>
      <c r="E203" s="16" t="str">
        <f t="shared" si="24"/>
        <v>Indian Wells</v>
      </c>
      <c r="F203" s="14">
        <v>41640</v>
      </c>
      <c r="G203" s="14">
        <v>44500</v>
      </c>
      <c r="H203">
        <f t="shared" si="25"/>
        <v>2014</v>
      </c>
      <c r="I203">
        <f t="shared" si="26"/>
        <v>2021</v>
      </c>
      <c r="J203" s="14">
        <v>41562</v>
      </c>
      <c r="K203" s="14">
        <v>44484</v>
      </c>
      <c r="L203">
        <f t="shared" si="27"/>
        <v>2013</v>
      </c>
      <c r="M203">
        <f t="shared" si="28"/>
        <v>2021</v>
      </c>
      <c r="N203" s="17" t="str">
        <f t="shared" si="31"/>
        <v>10/15/2013 - 10/15/2021</v>
      </c>
      <c r="O203" t="s">
        <v>4808</v>
      </c>
    </row>
    <row r="204" spans="1:16">
      <c r="A204" s="18" t="s">
        <v>5008</v>
      </c>
      <c r="B204" s="18" t="s">
        <v>4808</v>
      </c>
      <c r="C204" s="17" t="str">
        <f t="shared" si="29"/>
        <v>07/13/1905 - 10/31/2021</v>
      </c>
      <c r="D204" s="17" t="str">
        <f t="shared" si="30"/>
        <v>10/15/2013 - 10/15/2021</v>
      </c>
      <c r="E204" s="16" t="str">
        <f t="shared" si="24"/>
        <v>Indio</v>
      </c>
      <c r="F204" s="14">
        <v>41640</v>
      </c>
      <c r="G204" s="14">
        <v>44500</v>
      </c>
      <c r="H204">
        <f t="shared" si="25"/>
        <v>2014</v>
      </c>
      <c r="I204">
        <f t="shared" si="26"/>
        <v>2021</v>
      </c>
      <c r="J204" s="14">
        <v>41562</v>
      </c>
      <c r="K204" s="14">
        <v>44484</v>
      </c>
      <c r="L204">
        <f t="shared" si="27"/>
        <v>2013</v>
      </c>
      <c r="M204">
        <f t="shared" si="28"/>
        <v>2021</v>
      </c>
      <c r="N204" s="17" t="str">
        <f t="shared" si="31"/>
        <v>10/15/2013 - 10/15/2021</v>
      </c>
      <c r="O204" t="s">
        <v>4808</v>
      </c>
    </row>
    <row r="205" spans="1:16">
      <c r="A205" s="18" t="s">
        <v>5009</v>
      </c>
      <c r="B205" s="18" t="s">
        <v>4760</v>
      </c>
      <c r="C205" s="17" t="str">
        <f t="shared" si="29"/>
        <v>07/13/1905 - 10/31/2021</v>
      </c>
      <c r="D205" s="17" t="str">
        <f t="shared" si="30"/>
        <v>10/15/2013 - 10/15/2021</v>
      </c>
      <c r="E205" s="16" t="str">
        <f t="shared" si="24"/>
        <v>Industry</v>
      </c>
      <c r="F205" s="14">
        <v>41640</v>
      </c>
      <c r="G205" s="14">
        <v>44500</v>
      </c>
      <c r="H205">
        <f t="shared" si="25"/>
        <v>2014</v>
      </c>
      <c r="I205">
        <f t="shared" si="26"/>
        <v>2021</v>
      </c>
      <c r="J205" s="14">
        <v>41562</v>
      </c>
      <c r="K205" s="14">
        <v>44484</v>
      </c>
      <c r="L205">
        <f t="shared" si="27"/>
        <v>2013</v>
      </c>
      <c r="M205">
        <f t="shared" si="28"/>
        <v>2021</v>
      </c>
      <c r="N205" s="17" t="str">
        <f t="shared" si="31"/>
        <v>10/15/2013 - 10/15/2021</v>
      </c>
      <c r="O205" t="s">
        <v>4760</v>
      </c>
    </row>
    <row r="206" spans="1:16">
      <c r="A206" s="18" t="s">
        <v>5010</v>
      </c>
      <c r="B206" s="18" t="s">
        <v>4760</v>
      </c>
      <c r="C206" s="17" t="str">
        <f t="shared" si="29"/>
        <v>07/13/1905 - 10/31/2021</v>
      </c>
      <c r="D206" s="17" t="str">
        <f t="shared" si="30"/>
        <v>10/15/2013 - 10/15/2021</v>
      </c>
      <c r="E206" s="16" t="str">
        <f t="shared" si="24"/>
        <v>Inglewood</v>
      </c>
      <c r="F206" s="14">
        <v>41640</v>
      </c>
      <c r="G206" s="14">
        <v>44500</v>
      </c>
      <c r="H206">
        <f t="shared" si="25"/>
        <v>2014</v>
      </c>
      <c r="I206">
        <f t="shared" si="26"/>
        <v>2021</v>
      </c>
      <c r="J206" s="14">
        <v>41562</v>
      </c>
      <c r="K206" s="14">
        <v>44484</v>
      </c>
      <c r="L206">
        <f t="shared" si="27"/>
        <v>2013</v>
      </c>
      <c r="M206">
        <f t="shared" si="28"/>
        <v>2021</v>
      </c>
      <c r="N206" s="17" t="str">
        <f t="shared" si="31"/>
        <v>10/15/2013 - 10/15/2021</v>
      </c>
      <c r="O206" t="s">
        <v>4760</v>
      </c>
    </row>
    <row r="207" spans="1:16">
      <c r="A207" s="18" t="s">
        <v>5011</v>
      </c>
      <c r="B207" s="18" t="s">
        <v>4825</v>
      </c>
      <c r="C207" s="17" t="str">
        <f t="shared" si="29"/>
        <v>07/21/1905 - 04/30/2029</v>
      </c>
      <c r="D207" s="17" t="str">
        <f t="shared" si="30"/>
        <v>04/30/2021 - 04/30/2029</v>
      </c>
      <c r="E207" s="16" t="str">
        <f t="shared" si="24"/>
        <v>Inyo County - Unincorporated</v>
      </c>
      <c r="F207" s="14">
        <v>43466</v>
      </c>
      <c r="G207" s="14">
        <v>47238</v>
      </c>
      <c r="H207">
        <f t="shared" si="25"/>
        <v>2019</v>
      </c>
      <c r="I207">
        <f t="shared" si="26"/>
        <v>2029</v>
      </c>
      <c r="J207" s="14">
        <v>44316</v>
      </c>
      <c r="K207" s="14">
        <v>47238</v>
      </c>
      <c r="L207">
        <f t="shared" si="27"/>
        <v>2021</v>
      </c>
      <c r="M207">
        <f t="shared" si="28"/>
        <v>2029</v>
      </c>
      <c r="N207" s="17" t="str">
        <f t="shared" si="31"/>
        <v>04/30/2021 - 04/30/2029</v>
      </c>
      <c r="O207" t="s">
        <v>4825</v>
      </c>
      <c r="P207" t="s">
        <v>4770</v>
      </c>
    </row>
    <row r="208" spans="1:16">
      <c r="A208" s="18" t="s">
        <v>5012</v>
      </c>
      <c r="B208" s="18" t="s">
        <v>4774</v>
      </c>
      <c r="C208" s="17" t="str">
        <f t="shared" si="29"/>
        <v>07/11/1905 - 06/30/2019</v>
      </c>
      <c r="D208" s="17" t="str">
        <f t="shared" si="30"/>
        <v>06/30/2014 - 09/15/2021</v>
      </c>
      <c r="E208" s="16" t="str">
        <f t="shared" si="24"/>
        <v>Ione</v>
      </c>
      <c r="F208" s="14">
        <v>41640</v>
      </c>
      <c r="G208" s="14">
        <v>43646</v>
      </c>
      <c r="H208">
        <f t="shared" si="25"/>
        <v>2014</v>
      </c>
      <c r="I208">
        <f t="shared" si="26"/>
        <v>2019</v>
      </c>
      <c r="J208" s="14">
        <v>41820</v>
      </c>
      <c r="K208" s="14">
        <v>44454</v>
      </c>
      <c r="L208">
        <f t="shared" si="27"/>
        <v>2014</v>
      </c>
      <c r="M208">
        <f t="shared" si="28"/>
        <v>2021</v>
      </c>
      <c r="N208" s="17" t="str">
        <f t="shared" si="31"/>
        <v>06/30/2014 - 09/15/2021</v>
      </c>
      <c r="O208" t="s">
        <v>4774</v>
      </c>
    </row>
    <row r="209" spans="1:16">
      <c r="A209" s="18" t="s">
        <v>5013</v>
      </c>
      <c r="B209" s="18" t="s">
        <v>4767</v>
      </c>
      <c r="C209" s="17" t="str">
        <f t="shared" si="29"/>
        <v>07/13/1905 - 10/31/2021</v>
      </c>
      <c r="D209" s="17" t="str">
        <f t="shared" si="30"/>
        <v>10/15/2013 - 10/15/2021</v>
      </c>
      <c r="E209" s="16" t="str">
        <f t="shared" si="24"/>
        <v>Irvine</v>
      </c>
      <c r="F209" s="14">
        <v>41640</v>
      </c>
      <c r="G209" s="14">
        <v>44500</v>
      </c>
      <c r="H209">
        <f t="shared" si="25"/>
        <v>2014</v>
      </c>
      <c r="I209">
        <f t="shared" si="26"/>
        <v>2021</v>
      </c>
      <c r="J209" s="14">
        <v>41562</v>
      </c>
      <c r="K209" s="14">
        <v>44484</v>
      </c>
      <c r="L209">
        <f t="shared" si="27"/>
        <v>2013</v>
      </c>
      <c r="M209">
        <f t="shared" si="28"/>
        <v>2021</v>
      </c>
      <c r="N209" s="17" t="str">
        <f t="shared" si="31"/>
        <v>10/15/2013 - 10/15/2021</v>
      </c>
      <c r="O209" t="s">
        <v>4767</v>
      </c>
    </row>
    <row r="210" spans="1:16">
      <c r="A210" s="18" t="s">
        <v>5014</v>
      </c>
      <c r="B210" s="18" t="s">
        <v>4760</v>
      </c>
      <c r="C210" s="17" t="str">
        <f t="shared" si="29"/>
        <v>07/13/1905 - 10/31/2021</v>
      </c>
      <c r="D210" s="17" t="str">
        <f t="shared" si="30"/>
        <v>10/15/2013 - 10/15/2021</v>
      </c>
      <c r="E210" s="16" t="str">
        <f t="shared" si="24"/>
        <v>Irwindale</v>
      </c>
      <c r="F210" s="14">
        <v>41640</v>
      </c>
      <c r="G210" s="14">
        <v>44500</v>
      </c>
      <c r="H210">
        <f t="shared" si="25"/>
        <v>2014</v>
      </c>
      <c r="I210">
        <f t="shared" si="26"/>
        <v>2021</v>
      </c>
      <c r="J210" s="14">
        <v>41562</v>
      </c>
      <c r="K210" s="14">
        <v>44484</v>
      </c>
      <c r="L210">
        <f t="shared" si="27"/>
        <v>2013</v>
      </c>
      <c r="M210">
        <f t="shared" si="28"/>
        <v>2021</v>
      </c>
      <c r="N210" s="17" t="str">
        <f t="shared" si="31"/>
        <v>10/15/2013 - 10/15/2021</v>
      </c>
      <c r="O210" t="s">
        <v>4760</v>
      </c>
    </row>
    <row r="211" spans="1:16">
      <c r="A211" s="18" t="s">
        <v>5015</v>
      </c>
      <c r="B211" s="18" t="s">
        <v>4871</v>
      </c>
      <c r="C211" s="17" t="str">
        <f t="shared" si="29"/>
        <v>07/21/1905 - 08/31/2029</v>
      </c>
      <c r="D211" s="17" t="str">
        <f t="shared" si="30"/>
        <v>05/15/2021 - 05/15/2029</v>
      </c>
      <c r="E211" s="16" t="str">
        <f t="shared" si="24"/>
        <v>Isleton</v>
      </c>
      <c r="F211" s="14">
        <v>44377</v>
      </c>
      <c r="G211" s="14">
        <v>47361</v>
      </c>
      <c r="H211">
        <f t="shared" si="25"/>
        <v>2021</v>
      </c>
      <c r="I211">
        <f t="shared" si="26"/>
        <v>2029</v>
      </c>
      <c r="J211" s="14">
        <v>44331</v>
      </c>
      <c r="K211" s="14">
        <v>47253</v>
      </c>
      <c r="L211">
        <f t="shared" si="27"/>
        <v>2021</v>
      </c>
      <c r="M211">
        <f t="shared" si="28"/>
        <v>2029</v>
      </c>
      <c r="N211" s="17" t="str">
        <f t="shared" si="31"/>
        <v>05/15/2021 - 05/15/2029</v>
      </c>
      <c r="O211" t="s">
        <v>4871</v>
      </c>
      <c r="P211" t="s">
        <v>4770</v>
      </c>
    </row>
    <row r="212" spans="1:16">
      <c r="A212" s="18" t="s">
        <v>5016</v>
      </c>
      <c r="B212" s="18" t="s">
        <v>4774</v>
      </c>
      <c r="C212" s="17" t="str">
        <f t="shared" si="29"/>
        <v>07/11/1905 - 06/30/2019</v>
      </c>
      <c r="D212" s="17" t="str">
        <f t="shared" si="30"/>
        <v>06/30/2014 - 09/15/2021</v>
      </c>
      <c r="E212" s="16" t="str">
        <f t="shared" si="24"/>
        <v>Jackson</v>
      </c>
      <c r="F212" s="14">
        <v>41640</v>
      </c>
      <c r="G212" s="14">
        <v>43646</v>
      </c>
      <c r="H212">
        <f t="shared" si="25"/>
        <v>2014</v>
      </c>
      <c r="I212">
        <f t="shared" si="26"/>
        <v>2019</v>
      </c>
      <c r="J212" s="14">
        <v>41820</v>
      </c>
      <c r="K212" s="14">
        <v>44454</v>
      </c>
      <c r="L212">
        <f t="shared" si="27"/>
        <v>2014</v>
      </c>
      <c r="M212">
        <f t="shared" si="28"/>
        <v>2021</v>
      </c>
      <c r="N212" s="17" t="str">
        <f t="shared" si="31"/>
        <v>06/30/2014 - 09/15/2021</v>
      </c>
      <c r="O212" t="s">
        <v>4774</v>
      </c>
    </row>
    <row r="213" spans="1:16">
      <c r="A213" s="18" t="s">
        <v>5017</v>
      </c>
      <c r="B213" s="18" t="s">
        <v>4808</v>
      </c>
      <c r="C213" s="17" t="str">
        <f t="shared" si="29"/>
        <v>07/13/1905 - 10/31/2021</v>
      </c>
      <c r="D213" s="17" t="str">
        <f t="shared" si="30"/>
        <v>10/15/2013 - 10/15/2021</v>
      </c>
      <c r="E213" s="16" t="str">
        <f t="shared" si="24"/>
        <v>Jurupa Valley</v>
      </c>
      <c r="F213" s="14">
        <v>41640</v>
      </c>
      <c r="G213" s="14">
        <v>44500</v>
      </c>
      <c r="H213">
        <f t="shared" si="25"/>
        <v>2014</v>
      </c>
      <c r="I213">
        <f t="shared" si="26"/>
        <v>2021</v>
      </c>
      <c r="J213" s="14">
        <v>41562</v>
      </c>
      <c r="K213" s="14">
        <v>44484</v>
      </c>
      <c r="L213">
        <f t="shared" si="27"/>
        <v>2013</v>
      </c>
      <c r="M213">
        <f t="shared" si="28"/>
        <v>2021</v>
      </c>
      <c r="N213" s="17" t="str">
        <f t="shared" si="31"/>
        <v>10/15/2013 - 10/15/2021</v>
      </c>
      <c r="O213" t="s">
        <v>4808</v>
      </c>
    </row>
    <row r="214" spans="1:16">
      <c r="A214" s="18" t="s">
        <v>5018</v>
      </c>
      <c r="B214" s="18" t="s">
        <v>4879</v>
      </c>
      <c r="C214" s="17" t="str">
        <f t="shared" si="29"/>
        <v>07/15/1905 - 12/31/2023</v>
      </c>
      <c r="D214" s="17" t="str">
        <f t="shared" si="30"/>
        <v>12/31/2015 - 12/31/2023</v>
      </c>
      <c r="E214" s="16" t="str">
        <f t="shared" si="24"/>
        <v>Kerman</v>
      </c>
      <c r="F214" s="14">
        <v>41275</v>
      </c>
      <c r="G214" s="14">
        <v>45291</v>
      </c>
      <c r="H214">
        <f t="shared" si="25"/>
        <v>2013</v>
      </c>
      <c r="I214">
        <f t="shared" si="26"/>
        <v>2023</v>
      </c>
      <c r="J214" s="14">
        <v>42369</v>
      </c>
      <c r="K214" s="14">
        <v>45291</v>
      </c>
      <c r="L214">
        <f t="shared" si="27"/>
        <v>2015</v>
      </c>
      <c r="M214">
        <f t="shared" si="28"/>
        <v>2023</v>
      </c>
      <c r="N214" s="17" t="str">
        <f t="shared" si="31"/>
        <v>12/31/2015 - 12/31/2023</v>
      </c>
      <c r="O214" t="s">
        <v>4879</v>
      </c>
    </row>
    <row r="215" spans="1:16">
      <c r="A215" s="18" t="str">
        <f>B215</f>
        <v>Kern County - Unincorporated</v>
      </c>
      <c r="B215" s="18" t="s">
        <v>5019</v>
      </c>
      <c r="C215" s="17" t="str">
        <f t="shared" si="29"/>
        <v>07/15/1905 - 12/31/2023</v>
      </c>
      <c r="D215" s="17" t="str">
        <f t="shared" si="30"/>
        <v>12/31/2015 - 12/31/2023</v>
      </c>
      <c r="E215" s="16" t="str">
        <f t="shared" si="24"/>
        <v>Kern County - Unincorporated</v>
      </c>
      <c r="F215" s="14">
        <v>41275</v>
      </c>
      <c r="G215" s="14">
        <v>45291</v>
      </c>
      <c r="H215">
        <f t="shared" si="25"/>
        <v>2013</v>
      </c>
      <c r="I215">
        <f t="shared" si="26"/>
        <v>2023</v>
      </c>
      <c r="J215" s="14">
        <v>42369</v>
      </c>
      <c r="K215" s="14">
        <v>45291</v>
      </c>
      <c r="L215">
        <f t="shared" si="27"/>
        <v>2015</v>
      </c>
      <c r="M215">
        <f t="shared" si="28"/>
        <v>2023</v>
      </c>
      <c r="N215" s="17" t="str">
        <f t="shared" si="31"/>
        <v>12/31/2015 - 12/31/2023</v>
      </c>
      <c r="O215" t="s">
        <v>4793</v>
      </c>
    </row>
    <row r="216" spans="1:16">
      <c r="A216" s="18" t="s">
        <v>5020</v>
      </c>
      <c r="B216" s="18" t="s">
        <v>4857</v>
      </c>
      <c r="C216" s="17" t="str">
        <f t="shared" si="29"/>
        <v>07/15/1905 - 12/31/2023</v>
      </c>
      <c r="D216" s="17" t="str">
        <f t="shared" si="30"/>
        <v>12/31/2015 - 12/31/2023</v>
      </c>
      <c r="E216" s="16" t="str">
        <f t="shared" si="24"/>
        <v>King City</v>
      </c>
      <c r="F216" s="14">
        <v>41640</v>
      </c>
      <c r="G216" s="14">
        <v>45291</v>
      </c>
      <c r="H216">
        <f t="shared" si="25"/>
        <v>2014</v>
      </c>
      <c r="I216">
        <f t="shared" si="26"/>
        <v>2023</v>
      </c>
      <c r="J216" s="14">
        <v>42369</v>
      </c>
      <c r="K216" s="14">
        <v>45291</v>
      </c>
      <c r="L216">
        <f t="shared" si="27"/>
        <v>2015</v>
      </c>
      <c r="M216">
        <f t="shared" si="28"/>
        <v>2023</v>
      </c>
      <c r="N216" s="17" t="str">
        <f t="shared" si="31"/>
        <v>12/31/2015 - 12/31/2023</v>
      </c>
      <c r="O216" t="s">
        <v>4857</v>
      </c>
    </row>
    <row r="217" spans="1:16">
      <c r="A217" s="18" t="str">
        <f>B217</f>
        <v>Kings County - Unincorporated</v>
      </c>
      <c r="B217" s="18" t="s">
        <v>5021</v>
      </c>
      <c r="C217" s="17" t="str">
        <f t="shared" si="29"/>
        <v>07/15/1905 - 12/31/2023</v>
      </c>
      <c r="D217" s="17" t="str">
        <f t="shared" si="30"/>
        <v>01/31/2016 - 01/31/2024</v>
      </c>
      <c r="E217" s="16" t="str">
        <f t="shared" si="24"/>
        <v>Kings County - Unincorporated</v>
      </c>
      <c r="F217" s="14">
        <v>41640</v>
      </c>
      <c r="G217" s="14">
        <v>45291</v>
      </c>
      <c r="H217">
        <f t="shared" si="25"/>
        <v>2014</v>
      </c>
      <c r="I217">
        <f t="shared" si="26"/>
        <v>2023</v>
      </c>
      <c r="J217" s="14">
        <v>42400</v>
      </c>
      <c r="K217" s="14">
        <v>45322</v>
      </c>
      <c r="L217">
        <f t="shared" si="27"/>
        <v>2016</v>
      </c>
      <c r="M217">
        <f t="shared" si="28"/>
        <v>2024</v>
      </c>
      <c r="N217" s="17" t="str">
        <f t="shared" si="31"/>
        <v>01/31/2016 - 01/31/2024</v>
      </c>
      <c r="O217" t="s">
        <v>4803</v>
      </c>
    </row>
    <row r="218" spans="1:16">
      <c r="A218" s="18" t="s">
        <v>5022</v>
      </c>
      <c r="B218" s="18" t="s">
        <v>4879</v>
      </c>
      <c r="C218" s="17" t="str">
        <f t="shared" si="29"/>
        <v>07/15/1905 - 12/31/2023</v>
      </c>
      <c r="D218" s="17" t="str">
        <f t="shared" si="30"/>
        <v>12/31/2015 - 12/31/2023</v>
      </c>
      <c r="E218" s="16" t="str">
        <f t="shared" si="24"/>
        <v>Kingsburg</v>
      </c>
      <c r="F218" s="14">
        <v>41275</v>
      </c>
      <c r="G218" s="14">
        <v>45291</v>
      </c>
      <c r="H218">
        <f t="shared" si="25"/>
        <v>2013</v>
      </c>
      <c r="I218">
        <f t="shared" si="26"/>
        <v>2023</v>
      </c>
      <c r="J218" s="14">
        <v>42369</v>
      </c>
      <c r="K218" s="14">
        <v>45291</v>
      </c>
      <c r="L218">
        <f t="shared" si="27"/>
        <v>2015</v>
      </c>
      <c r="M218">
        <f t="shared" si="28"/>
        <v>2023</v>
      </c>
      <c r="N218" s="17" t="str">
        <f t="shared" si="31"/>
        <v>12/31/2015 - 12/31/2023</v>
      </c>
      <c r="O218" t="s">
        <v>4879</v>
      </c>
    </row>
    <row r="219" spans="1:16">
      <c r="A219" s="18" t="s">
        <v>5023</v>
      </c>
      <c r="B219" s="18" t="s">
        <v>4760</v>
      </c>
      <c r="C219" s="17" t="str">
        <f t="shared" si="29"/>
        <v>07/13/1905 - 10/31/2021</v>
      </c>
      <c r="D219" s="17" t="str">
        <f t="shared" si="30"/>
        <v>10/15/2013 - 10/15/2021</v>
      </c>
      <c r="E219" s="16" t="str">
        <f t="shared" si="24"/>
        <v>La Canada Flintridge</v>
      </c>
      <c r="F219" s="14">
        <v>41640</v>
      </c>
      <c r="G219" s="14">
        <v>44500</v>
      </c>
      <c r="H219">
        <f t="shared" si="25"/>
        <v>2014</v>
      </c>
      <c r="I219">
        <f t="shared" si="26"/>
        <v>2021</v>
      </c>
      <c r="J219" s="14">
        <v>41562</v>
      </c>
      <c r="K219" s="14">
        <v>44484</v>
      </c>
      <c r="L219">
        <f t="shared" si="27"/>
        <v>2013</v>
      </c>
      <c r="M219">
        <f t="shared" si="28"/>
        <v>2021</v>
      </c>
      <c r="N219" s="17" t="str">
        <f t="shared" si="31"/>
        <v>10/15/2013 - 10/15/2021</v>
      </c>
      <c r="O219" t="s">
        <v>4760</v>
      </c>
    </row>
    <row r="220" spans="1:16">
      <c r="A220" s="18" t="s">
        <v>5024</v>
      </c>
      <c r="B220" s="18" t="s">
        <v>4767</v>
      </c>
      <c r="C220" s="17" t="str">
        <f t="shared" si="29"/>
        <v>07/13/1905 - 10/31/2021</v>
      </c>
      <c r="D220" s="17" t="str">
        <f t="shared" si="30"/>
        <v>10/15/2013 - 10/15/2021</v>
      </c>
      <c r="E220" s="16" t="str">
        <f t="shared" si="24"/>
        <v>La Habra</v>
      </c>
      <c r="F220" s="14">
        <v>41640</v>
      </c>
      <c r="G220" s="14">
        <v>44500</v>
      </c>
      <c r="H220">
        <f t="shared" si="25"/>
        <v>2014</v>
      </c>
      <c r="I220">
        <f t="shared" si="26"/>
        <v>2021</v>
      </c>
      <c r="J220" s="14">
        <v>41562</v>
      </c>
      <c r="K220" s="14">
        <v>44484</v>
      </c>
      <c r="L220">
        <f t="shared" si="27"/>
        <v>2013</v>
      </c>
      <c r="M220">
        <f t="shared" si="28"/>
        <v>2021</v>
      </c>
      <c r="N220" s="17" t="str">
        <f t="shared" si="31"/>
        <v>10/15/2013 - 10/15/2021</v>
      </c>
      <c r="O220" t="s">
        <v>4767</v>
      </c>
    </row>
    <row r="221" spans="1:16">
      <c r="A221" s="18" t="s">
        <v>5025</v>
      </c>
      <c r="B221" s="18" t="s">
        <v>4760</v>
      </c>
      <c r="C221" s="17" t="str">
        <f t="shared" si="29"/>
        <v>07/13/1905 - 10/31/2021</v>
      </c>
      <c r="D221" s="17" t="str">
        <f t="shared" si="30"/>
        <v>10/15/2013 - 10/15/2021</v>
      </c>
      <c r="E221" s="16" t="str">
        <f t="shared" si="24"/>
        <v>La Habra Heights</v>
      </c>
      <c r="F221" s="14">
        <v>41640</v>
      </c>
      <c r="G221" s="14">
        <v>44500</v>
      </c>
      <c r="H221">
        <f t="shared" si="25"/>
        <v>2014</v>
      </c>
      <c r="I221">
        <f t="shared" si="26"/>
        <v>2021</v>
      </c>
      <c r="J221" s="14">
        <v>41562</v>
      </c>
      <c r="K221" s="14">
        <v>44484</v>
      </c>
      <c r="L221">
        <f t="shared" si="27"/>
        <v>2013</v>
      </c>
      <c r="M221">
        <f t="shared" si="28"/>
        <v>2021</v>
      </c>
      <c r="N221" s="17" t="str">
        <f t="shared" si="31"/>
        <v>10/15/2013 - 10/15/2021</v>
      </c>
      <c r="O221" t="s">
        <v>4760</v>
      </c>
    </row>
    <row r="222" spans="1:16">
      <c r="A222" s="18" t="s">
        <v>5026</v>
      </c>
      <c r="B222" s="18" t="s">
        <v>4855</v>
      </c>
      <c r="C222" s="17" t="str">
        <f t="shared" si="29"/>
        <v>07/21/1905 - 04/15/2029</v>
      </c>
      <c r="D222" s="17" t="str">
        <f t="shared" si="30"/>
        <v>04/15/2021 - 04/15/2029</v>
      </c>
      <c r="E222" s="16" t="str">
        <f t="shared" si="24"/>
        <v>La Mesa</v>
      </c>
      <c r="F222" s="14">
        <v>44012</v>
      </c>
      <c r="G222" s="14">
        <v>47223</v>
      </c>
      <c r="H222">
        <f t="shared" si="25"/>
        <v>2020</v>
      </c>
      <c r="I222">
        <f t="shared" si="26"/>
        <v>2029</v>
      </c>
      <c r="J222" s="14">
        <v>44301</v>
      </c>
      <c r="K222" s="14">
        <v>47223</v>
      </c>
      <c r="L222">
        <f t="shared" si="27"/>
        <v>2021</v>
      </c>
      <c r="M222">
        <f t="shared" si="28"/>
        <v>2029</v>
      </c>
      <c r="N222" s="17" t="str">
        <f t="shared" si="31"/>
        <v>04/15/2021 - 04/15/2029</v>
      </c>
      <c r="O222" t="s">
        <v>4855</v>
      </c>
      <c r="P222" t="s">
        <v>4770</v>
      </c>
    </row>
    <row r="223" spans="1:16">
      <c r="A223" s="18" t="s">
        <v>5027</v>
      </c>
      <c r="B223" s="18" t="s">
        <v>4760</v>
      </c>
      <c r="C223" s="17" t="str">
        <f t="shared" si="29"/>
        <v>07/13/1905 - 10/31/2021</v>
      </c>
      <c r="D223" s="17" t="str">
        <f t="shared" si="30"/>
        <v>10/15/2013 - 10/15/2021</v>
      </c>
      <c r="E223" s="16" t="str">
        <f t="shared" si="24"/>
        <v>La Mirada</v>
      </c>
      <c r="F223" s="14">
        <v>41640</v>
      </c>
      <c r="G223" s="14">
        <v>44500</v>
      </c>
      <c r="H223">
        <f t="shared" si="25"/>
        <v>2014</v>
      </c>
      <c r="I223">
        <f t="shared" si="26"/>
        <v>2021</v>
      </c>
      <c r="J223" s="14">
        <v>41562</v>
      </c>
      <c r="K223" s="14">
        <v>44484</v>
      </c>
      <c r="L223">
        <f t="shared" si="27"/>
        <v>2013</v>
      </c>
      <c r="M223">
        <f t="shared" si="28"/>
        <v>2021</v>
      </c>
      <c r="N223" s="17" t="str">
        <f t="shared" si="31"/>
        <v>10/15/2013 - 10/15/2021</v>
      </c>
      <c r="O223" t="s">
        <v>4760</v>
      </c>
    </row>
    <row r="224" spans="1:16">
      <c r="A224" s="18" t="s">
        <v>5028</v>
      </c>
      <c r="B224" s="18" t="s">
        <v>4767</v>
      </c>
      <c r="C224" s="17" t="str">
        <f t="shared" si="29"/>
        <v>07/13/1905 - 10/31/2021</v>
      </c>
      <c r="D224" s="17" t="str">
        <f t="shared" si="30"/>
        <v>10/15/2013 - 10/15/2021</v>
      </c>
      <c r="E224" s="16" t="str">
        <f t="shared" si="24"/>
        <v>La Palma</v>
      </c>
      <c r="F224" s="14">
        <v>41640</v>
      </c>
      <c r="G224" s="14">
        <v>44500</v>
      </c>
      <c r="H224">
        <f t="shared" si="25"/>
        <v>2014</v>
      </c>
      <c r="I224">
        <f t="shared" si="26"/>
        <v>2021</v>
      </c>
      <c r="J224" s="14">
        <v>41562</v>
      </c>
      <c r="K224" s="14">
        <v>44484</v>
      </c>
      <c r="L224">
        <f t="shared" si="27"/>
        <v>2013</v>
      </c>
      <c r="M224">
        <f t="shared" si="28"/>
        <v>2021</v>
      </c>
      <c r="N224" s="17" t="str">
        <f t="shared" si="31"/>
        <v>10/15/2013 - 10/15/2021</v>
      </c>
      <c r="O224" t="s">
        <v>4767</v>
      </c>
    </row>
    <row r="225" spans="1:17">
      <c r="A225" s="18" t="s">
        <v>5029</v>
      </c>
      <c r="B225" s="18" t="s">
        <v>4760</v>
      </c>
      <c r="C225" s="17" t="str">
        <f t="shared" si="29"/>
        <v>07/13/1905 - 10/31/2021</v>
      </c>
      <c r="D225" s="17" t="str">
        <f t="shared" si="30"/>
        <v>10/15/2013 - 10/15/2021</v>
      </c>
      <c r="E225" s="16" t="str">
        <f t="shared" si="24"/>
        <v>La Puente</v>
      </c>
      <c r="F225" s="14">
        <v>41640</v>
      </c>
      <c r="G225" s="14">
        <v>44500</v>
      </c>
      <c r="H225">
        <f t="shared" si="25"/>
        <v>2014</v>
      </c>
      <c r="I225">
        <f t="shared" si="26"/>
        <v>2021</v>
      </c>
      <c r="J225" s="14">
        <v>41562</v>
      </c>
      <c r="K225" s="14">
        <v>44484</v>
      </c>
      <c r="L225">
        <f t="shared" si="27"/>
        <v>2013</v>
      </c>
      <c r="M225">
        <f t="shared" si="28"/>
        <v>2021</v>
      </c>
      <c r="N225" s="17" t="str">
        <f t="shared" si="31"/>
        <v>10/15/2013 - 10/15/2021</v>
      </c>
      <c r="O225" t="s">
        <v>4760</v>
      </c>
    </row>
    <row r="226" spans="1:17">
      <c r="A226" s="18" t="s">
        <v>5030</v>
      </c>
      <c r="B226" s="18" t="s">
        <v>4808</v>
      </c>
      <c r="C226" s="17" t="str">
        <f t="shared" si="29"/>
        <v>07/13/1905 - 10/31/2021</v>
      </c>
      <c r="D226" s="17" t="str">
        <f t="shared" si="30"/>
        <v>10/15/2013 - 10/15/2021</v>
      </c>
      <c r="E226" s="16" t="str">
        <f t="shared" si="24"/>
        <v>La Quinta</v>
      </c>
      <c r="F226" s="14">
        <v>41640</v>
      </c>
      <c r="G226" s="14">
        <v>44500</v>
      </c>
      <c r="H226">
        <f t="shared" si="25"/>
        <v>2014</v>
      </c>
      <c r="I226">
        <f t="shared" si="26"/>
        <v>2021</v>
      </c>
      <c r="J226" s="14">
        <v>41562</v>
      </c>
      <c r="K226" s="14">
        <v>44484</v>
      </c>
      <c r="L226">
        <f t="shared" si="27"/>
        <v>2013</v>
      </c>
      <c r="M226">
        <f t="shared" si="28"/>
        <v>2021</v>
      </c>
      <c r="N226" s="17" t="str">
        <f t="shared" si="31"/>
        <v>10/15/2013 - 10/15/2021</v>
      </c>
      <c r="O226" t="s">
        <v>4808</v>
      </c>
    </row>
    <row r="227" spans="1:17">
      <c r="A227" s="18" t="s">
        <v>5031</v>
      </c>
      <c r="B227" s="18" t="s">
        <v>4760</v>
      </c>
      <c r="C227" s="17" t="str">
        <f t="shared" si="29"/>
        <v>07/13/1905 - 10/31/2021</v>
      </c>
      <c r="D227" s="17" t="str">
        <f t="shared" si="30"/>
        <v>10/15/2013 - 10/15/2021</v>
      </c>
      <c r="E227" s="16" t="str">
        <f t="shared" si="24"/>
        <v>La Verne</v>
      </c>
      <c r="F227" s="14">
        <v>41640</v>
      </c>
      <c r="G227" s="14">
        <v>44500</v>
      </c>
      <c r="H227">
        <f t="shared" si="25"/>
        <v>2014</v>
      </c>
      <c r="I227">
        <f t="shared" si="26"/>
        <v>2021</v>
      </c>
      <c r="J227" s="14">
        <v>41562</v>
      </c>
      <c r="K227" s="14">
        <v>44484</v>
      </c>
      <c r="L227">
        <f t="shared" si="27"/>
        <v>2013</v>
      </c>
      <c r="M227">
        <f t="shared" si="28"/>
        <v>2021</v>
      </c>
      <c r="N227" s="17" t="str">
        <f t="shared" si="31"/>
        <v>10/15/2013 - 10/15/2021</v>
      </c>
      <c r="O227" t="s">
        <v>4760</v>
      </c>
    </row>
    <row r="228" spans="1:17">
      <c r="A228" s="18" t="s">
        <v>5032</v>
      </c>
      <c r="B228" s="18" t="s">
        <v>4784</v>
      </c>
      <c r="C228" s="17" t="str">
        <f t="shared" si="29"/>
        <v>07/14/1905 - 10/31/2022</v>
      </c>
      <c r="D228" s="17" t="str">
        <f t="shared" si="30"/>
        <v>01/31/2015 - 01/31/2023</v>
      </c>
      <c r="E228" s="16" t="str">
        <f t="shared" si="24"/>
        <v>Lafayette</v>
      </c>
      <c r="F228" s="14">
        <v>41640</v>
      </c>
      <c r="G228" s="14">
        <v>44865</v>
      </c>
      <c r="H228">
        <f t="shared" si="25"/>
        <v>2014</v>
      </c>
      <c r="I228">
        <f t="shared" si="26"/>
        <v>2022</v>
      </c>
      <c r="J228" s="14">
        <v>42035</v>
      </c>
      <c r="K228" s="14">
        <v>44957</v>
      </c>
      <c r="L228">
        <f t="shared" si="27"/>
        <v>2015</v>
      </c>
      <c r="M228">
        <f t="shared" si="28"/>
        <v>2023</v>
      </c>
      <c r="N228" s="17" t="str">
        <f t="shared" si="31"/>
        <v>01/31/2015 - 01/31/2023</v>
      </c>
      <c r="O228" t="s">
        <v>4784</v>
      </c>
    </row>
    <row r="229" spans="1:17">
      <c r="A229" s="18" t="s">
        <v>5033</v>
      </c>
      <c r="B229" s="18" t="s">
        <v>4767</v>
      </c>
      <c r="C229" s="17" t="str">
        <f t="shared" si="29"/>
        <v>07/13/1905 - 10/31/2021</v>
      </c>
      <c r="D229" s="17" t="str">
        <f t="shared" si="30"/>
        <v>10/15/2013 - 10/15/2021</v>
      </c>
      <c r="E229" s="16" t="str">
        <f t="shared" si="24"/>
        <v>Laguna Beach</v>
      </c>
      <c r="F229" s="14">
        <v>41640</v>
      </c>
      <c r="G229" s="14">
        <v>44500</v>
      </c>
      <c r="H229">
        <f t="shared" si="25"/>
        <v>2014</v>
      </c>
      <c r="I229">
        <f t="shared" si="26"/>
        <v>2021</v>
      </c>
      <c r="J229" s="14">
        <v>41562</v>
      </c>
      <c r="K229" s="14">
        <v>44484</v>
      </c>
      <c r="L229">
        <f t="shared" si="27"/>
        <v>2013</v>
      </c>
      <c r="M229">
        <f t="shared" si="28"/>
        <v>2021</v>
      </c>
      <c r="N229" s="17" t="str">
        <f t="shared" si="31"/>
        <v>10/15/2013 - 10/15/2021</v>
      </c>
      <c r="O229" t="s">
        <v>4767</v>
      </c>
    </row>
    <row r="230" spans="1:17">
      <c r="A230" s="18" t="s">
        <v>5034</v>
      </c>
      <c r="B230" s="18" t="s">
        <v>4767</v>
      </c>
      <c r="C230" s="17" t="str">
        <f t="shared" si="29"/>
        <v>07/13/1905 - 10/31/2021</v>
      </c>
      <c r="D230" s="17" t="str">
        <f t="shared" si="30"/>
        <v>10/15/2013 - 10/15/2021</v>
      </c>
      <c r="E230" s="16" t="str">
        <f t="shared" si="24"/>
        <v>Laguna Hills</v>
      </c>
      <c r="F230" s="14">
        <v>41640</v>
      </c>
      <c r="G230" s="14">
        <v>44500</v>
      </c>
      <c r="H230">
        <f t="shared" si="25"/>
        <v>2014</v>
      </c>
      <c r="I230">
        <f t="shared" si="26"/>
        <v>2021</v>
      </c>
      <c r="J230" s="14">
        <v>41562</v>
      </c>
      <c r="K230" s="14">
        <v>44484</v>
      </c>
      <c r="L230">
        <f t="shared" si="27"/>
        <v>2013</v>
      </c>
      <c r="M230">
        <f t="shared" si="28"/>
        <v>2021</v>
      </c>
      <c r="N230" s="17" t="str">
        <f t="shared" si="31"/>
        <v>10/15/2013 - 10/15/2021</v>
      </c>
      <c r="O230" t="s">
        <v>4767</v>
      </c>
    </row>
    <row r="231" spans="1:17">
      <c r="A231" s="18" t="s">
        <v>5035</v>
      </c>
      <c r="B231" s="18" t="s">
        <v>4767</v>
      </c>
      <c r="C231" s="17" t="str">
        <f t="shared" si="29"/>
        <v>07/13/1905 - 10/31/2021</v>
      </c>
      <c r="D231" s="17" t="str">
        <f t="shared" si="30"/>
        <v>10/15/2013 - 10/15/2021</v>
      </c>
      <c r="E231" s="16" t="str">
        <f t="shared" si="24"/>
        <v>Laguna Niguel</v>
      </c>
      <c r="F231" s="14">
        <v>41640</v>
      </c>
      <c r="G231" s="14">
        <v>44500</v>
      </c>
      <c r="H231">
        <f t="shared" si="25"/>
        <v>2014</v>
      </c>
      <c r="I231">
        <f t="shared" si="26"/>
        <v>2021</v>
      </c>
      <c r="J231" s="14">
        <v>41562</v>
      </c>
      <c r="K231" s="14">
        <v>44484</v>
      </c>
      <c r="L231">
        <f t="shared" si="27"/>
        <v>2013</v>
      </c>
      <c r="M231">
        <f t="shared" si="28"/>
        <v>2021</v>
      </c>
      <c r="N231" s="17" t="str">
        <f t="shared" si="31"/>
        <v>10/15/2013 - 10/15/2021</v>
      </c>
      <c r="O231" t="s">
        <v>4767</v>
      </c>
    </row>
    <row r="232" spans="1:17">
      <c r="A232" s="18" t="s">
        <v>5036</v>
      </c>
      <c r="B232" s="18" t="s">
        <v>4767</v>
      </c>
      <c r="C232" s="17" t="str">
        <f t="shared" si="29"/>
        <v>07/13/1905 - 10/31/2021</v>
      </c>
      <c r="D232" s="17" t="str">
        <f t="shared" si="30"/>
        <v>10/15/2013 - 10/15/2021</v>
      </c>
      <c r="E232" s="16" t="str">
        <f t="shared" si="24"/>
        <v>Laguna Woods</v>
      </c>
      <c r="F232" s="14">
        <v>41640</v>
      </c>
      <c r="G232" s="14">
        <v>44500</v>
      </c>
      <c r="H232">
        <f t="shared" si="25"/>
        <v>2014</v>
      </c>
      <c r="I232">
        <f t="shared" si="26"/>
        <v>2021</v>
      </c>
      <c r="J232" s="14">
        <v>41562</v>
      </c>
      <c r="K232" s="14">
        <v>44484</v>
      </c>
      <c r="L232">
        <f t="shared" si="27"/>
        <v>2013</v>
      </c>
      <c r="M232">
        <f t="shared" si="28"/>
        <v>2021</v>
      </c>
      <c r="N232" s="17" t="str">
        <f t="shared" si="31"/>
        <v>10/15/2013 - 10/15/2021</v>
      </c>
      <c r="O232" t="s">
        <v>4767</v>
      </c>
    </row>
    <row r="233" spans="1:17">
      <c r="A233" s="18" t="str">
        <f>B233</f>
        <v>Lake County - Unincorporated</v>
      </c>
      <c r="B233" s="18" t="s">
        <v>5037</v>
      </c>
      <c r="C233" s="17" t="str">
        <f t="shared" si="29"/>
        <v>07/19/1905 - 08/15/2027</v>
      </c>
      <c r="D233" s="17" t="str">
        <f t="shared" si="30"/>
        <v>08/15/2019 - 08/15/2027</v>
      </c>
      <c r="E233" s="16" t="str">
        <f t="shared" si="24"/>
        <v>Lake County - Unincorporated</v>
      </c>
      <c r="F233" s="14">
        <v>43466</v>
      </c>
      <c r="G233" s="14">
        <v>46614</v>
      </c>
      <c r="H233">
        <f t="shared" si="25"/>
        <v>2019</v>
      </c>
      <c r="I233">
        <f t="shared" si="26"/>
        <v>2027</v>
      </c>
      <c r="J233" s="14">
        <v>43692</v>
      </c>
      <c r="K233" s="14">
        <v>46614</v>
      </c>
      <c r="L233">
        <f t="shared" si="27"/>
        <v>2019</v>
      </c>
      <c r="M233">
        <f t="shared" si="28"/>
        <v>2027</v>
      </c>
      <c r="N233" s="17" t="str">
        <f t="shared" si="31"/>
        <v>08/15/2019 - 08/15/2027</v>
      </c>
      <c r="O233" t="s">
        <v>4875</v>
      </c>
      <c r="P233" s="14" t="s">
        <v>4770</v>
      </c>
      <c r="Q233" s="14"/>
    </row>
    <row r="234" spans="1:17">
      <c r="A234" s="18" t="s">
        <v>5038</v>
      </c>
      <c r="B234" s="18" t="s">
        <v>4808</v>
      </c>
      <c r="C234" s="17" t="str">
        <f t="shared" si="29"/>
        <v>07/13/1905 - 10/31/2021</v>
      </c>
      <c r="D234" s="17" t="str">
        <f t="shared" si="30"/>
        <v>10/15/2013 - 10/15/2021</v>
      </c>
      <c r="E234" s="16" t="str">
        <f t="shared" si="24"/>
        <v>Lake Elsinore</v>
      </c>
      <c r="F234" s="14">
        <v>41640</v>
      </c>
      <c r="G234" s="14">
        <v>44500</v>
      </c>
      <c r="H234">
        <f t="shared" si="25"/>
        <v>2014</v>
      </c>
      <c r="I234">
        <f t="shared" si="26"/>
        <v>2021</v>
      </c>
      <c r="J234" s="14">
        <v>41562</v>
      </c>
      <c r="K234" s="14">
        <v>44484</v>
      </c>
      <c r="L234">
        <f t="shared" si="27"/>
        <v>2013</v>
      </c>
      <c r="M234">
        <f t="shared" si="28"/>
        <v>2021</v>
      </c>
      <c r="N234" s="17" t="str">
        <f t="shared" si="31"/>
        <v>10/15/2013 - 10/15/2021</v>
      </c>
      <c r="O234" t="s">
        <v>4808</v>
      </c>
    </row>
    <row r="235" spans="1:17">
      <c r="A235" s="18" t="s">
        <v>5039</v>
      </c>
      <c r="B235" s="18" t="s">
        <v>4767</v>
      </c>
      <c r="C235" s="17" t="str">
        <f t="shared" si="29"/>
        <v>07/13/1905 - 10/31/2021</v>
      </c>
      <c r="D235" s="17" t="str">
        <f t="shared" si="30"/>
        <v>10/15/2013 - 10/15/2021</v>
      </c>
      <c r="E235" s="16" t="str">
        <f t="shared" si="24"/>
        <v>Lake Forest</v>
      </c>
      <c r="F235" s="14">
        <v>41640</v>
      </c>
      <c r="G235" s="14">
        <v>44500</v>
      </c>
      <c r="H235">
        <f t="shared" si="25"/>
        <v>2014</v>
      </c>
      <c r="I235">
        <f t="shared" si="26"/>
        <v>2021</v>
      </c>
      <c r="J235" s="14">
        <v>41562</v>
      </c>
      <c r="K235" s="14">
        <v>44484</v>
      </c>
      <c r="L235">
        <f t="shared" si="27"/>
        <v>2013</v>
      </c>
      <c r="M235">
        <f t="shared" si="28"/>
        <v>2021</v>
      </c>
      <c r="N235" s="17" t="str">
        <f t="shared" si="31"/>
        <v>10/15/2013 - 10/15/2021</v>
      </c>
      <c r="O235" t="s">
        <v>4767</v>
      </c>
    </row>
    <row r="236" spans="1:17">
      <c r="A236" s="18" t="s">
        <v>5040</v>
      </c>
      <c r="B236" s="18" t="s">
        <v>4875</v>
      </c>
      <c r="C236" s="17" t="str">
        <f t="shared" si="29"/>
        <v>07/19/1905 - 08/15/2027</v>
      </c>
      <c r="D236" s="17" t="str">
        <f t="shared" si="30"/>
        <v>08/15/2019 - 08/15/2027</v>
      </c>
      <c r="E236" s="16" t="str">
        <f t="shared" si="24"/>
        <v>Lakeport</v>
      </c>
      <c r="F236" s="14">
        <v>43466</v>
      </c>
      <c r="G236" s="14">
        <v>46614</v>
      </c>
      <c r="H236">
        <f t="shared" si="25"/>
        <v>2019</v>
      </c>
      <c r="I236">
        <f t="shared" si="26"/>
        <v>2027</v>
      </c>
      <c r="J236" s="14">
        <v>43692</v>
      </c>
      <c r="K236" s="14">
        <v>46614</v>
      </c>
      <c r="L236">
        <f t="shared" si="27"/>
        <v>2019</v>
      </c>
      <c r="M236">
        <f t="shared" si="28"/>
        <v>2027</v>
      </c>
      <c r="N236" s="17" t="str">
        <f t="shared" si="31"/>
        <v>08/15/2019 - 08/15/2027</v>
      </c>
      <c r="O236" t="s">
        <v>4875</v>
      </c>
      <c r="P236" s="14" t="s">
        <v>4770</v>
      </c>
      <c r="Q236" s="14"/>
    </row>
    <row r="237" spans="1:17">
      <c r="A237" s="18" t="s">
        <v>5041</v>
      </c>
      <c r="B237" s="18" t="s">
        <v>4760</v>
      </c>
      <c r="C237" s="17" t="str">
        <f t="shared" si="29"/>
        <v>07/13/1905 - 10/31/2021</v>
      </c>
      <c r="D237" s="17" t="str">
        <f t="shared" si="30"/>
        <v>10/15/2013 - 10/15/2021</v>
      </c>
      <c r="E237" s="16" t="str">
        <f t="shared" si="24"/>
        <v>Lakewood</v>
      </c>
      <c r="F237" s="14">
        <v>41640</v>
      </c>
      <c r="G237" s="14">
        <v>44500</v>
      </c>
      <c r="H237">
        <f t="shared" si="25"/>
        <v>2014</v>
      </c>
      <c r="I237">
        <f t="shared" si="26"/>
        <v>2021</v>
      </c>
      <c r="J237" s="14">
        <v>41562</v>
      </c>
      <c r="K237" s="14">
        <v>44484</v>
      </c>
      <c r="L237">
        <f t="shared" si="27"/>
        <v>2013</v>
      </c>
      <c r="M237">
        <f t="shared" si="28"/>
        <v>2021</v>
      </c>
      <c r="N237" s="17" t="str">
        <f t="shared" si="31"/>
        <v>10/15/2013 - 10/15/2021</v>
      </c>
      <c r="O237" t="s">
        <v>4760</v>
      </c>
    </row>
    <row r="238" spans="1:17">
      <c r="A238" s="18" t="s">
        <v>5042</v>
      </c>
      <c r="B238" s="18" t="s">
        <v>4760</v>
      </c>
      <c r="C238" s="17" t="str">
        <f t="shared" si="29"/>
        <v>07/13/1905 - 10/31/2021</v>
      </c>
      <c r="D238" s="17" t="str">
        <f t="shared" si="30"/>
        <v>10/15/2013 - 10/15/2021</v>
      </c>
      <c r="E238" s="16" t="str">
        <f t="shared" si="24"/>
        <v>Lancaster</v>
      </c>
      <c r="F238" s="14">
        <v>41640</v>
      </c>
      <c r="G238" s="14">
        <v>44500</v>
      </c>
      <c r="H238">
        <f t="shared" si="25"/>
        <v>2014</v>
      </c>
      <c r="I238">
        <f t="shared" si="26"/>
        <v>2021</v>
      </c>
      <c r="J238" s="14">
        <v>41562</v>
      </c>
      <c r="K238" s="14">
        <v>44484</v>
      </c>
      <c r="L238">
        <f t="shared" si="27"/>
        <v>2013</v>
      </c>
      <c r="M238">
        <f t="shared" si="28"/>
        <v>2021</v>
      </c>
      <c r="N238" s="17" t="str">
        <f t="shared" si="31"/>
        <v>10/15/2013 - 10/15/2021</v>
      </c>
      <c r="O238" t="s">
        <v>4760</v>
      </c>
    </row>
    <row r="239" spans="1:17">
      <c r="A239" s="18" t="s">
        <v>5043</v>
      </c>
      <c r="B239" s="18" t="s">
        <v>4816</v>
      </c>
      <c r="C239" s="17" t="str">
        <f t="shared" si="29"/>
        <v>07/14/1905 - 10/31/2022</v>
      </c>
      <c r="D239" s="17" t="str">
        <f t="shared" si="30"/>
        <v>01/31/2015 - 01/31/2023</v>
      </c>
      <c r="E239" s="16" t="str">
        <f t="shared" si="24"/>
        <v>Larkspur</v>
      </c>
      <c r="F239" s="14">
        <v>41640</v>
      </c>
      <c r="G239" s="14">
        <v>44865</v>
      </c>
      <c r="H239">
        <f t="shared" si="25"/>
        <v>2014</v>
      </c>
      <c r="I239">
        <f t="shared" si="26"/>
        <v>2022</v>
      </c>
      <c r="J239" s="14">
        <v>42035</v>
      </c>
      <c r="K239" s="14">
        <v>44957</v>
      </c>
      <c r="L239">
        <f t="shared" si="27"/>
        <v>2015</v>
      </c>
      <c r="M239">
        <f t="shared" si="28"/>
        <v>2023</v>
      </c>
      <c r="N239" s="17" t="str">
        <f t="shared" si="31"/>
        <v>01/31/2015 - 01/31/2023</v>
      </c>
      <c r="O239" t="s">
        <v>4816</v>
      </c>
    </row>
    <row r="240" spans="1:17">
      <c r="A240" s="105" t="str">
        <f>B240</f>
        <v>Lassen County - Unincorporated</v>
      </c>
      <c r="B240" s="18" t="s">
        <v>5044</v>
      </c>
      <c r="C240" s="17" t="str">
        <f t="shared" si="29"/>
        <v>07/19/1905 - 06/15/2027</v>
      </c>
      <c r="D240" s="17" t="str">
        <f t="shared" si="30"/>
        <v>08/31/2019 - 08/31/2024</v>
      </c>
      <c r="E240" s="16" t="str">
        <f t="shared" si="24"/>
        <v>Lassen County - Unincorporated</v>
      </c>
      <c r="F240" s="14">
        <v>43466</v>
      </c>
      <c r="G240" s="14">
        <v>46553</v>
      </c>
      <c r="H240">
        <f t="shared" si="25"/>
        <v>2019</v>
      </c>
      <c r="I240">
        <f t="shared" si="26"/>
        <v>2027</v>
      </c>
      <c r="J240" s="14">
        <v>43708</v>
      </c>
      <c r="K240" s="14">
        <v>45535</v>
      </c>
      <c r="L240">
        <f t="shared" si="27"/>
        <v>2019</v>
      </c>
      <c r="M240">
        <f t="shared" si="28"/>
        <v>2024</v>
      </c>
      <c r="N240" s="17" t="str">
        <f t="shared" si="31"/>
        <v>08/31/2019 - 08/31/2024</v>
      </c>
      <c r="O240" t="s">
        <v>5045</v>
      </c>
      <c r="P240" s="14" t="s">
        <v>4770</v>
      </c>
    </row>
    <row r="241" spans="1:16">
      <c r="A241" s="18" t="s">
        <v>5046</v>
      </c>
      <c r="B241" s="18" t="s">
        <v>4941</v>
      </c>
      <c r="C241" s="17" t="str">
        <f t="shared" si="29"/>
        <v>07/15/1905 - 12/31/2023</v>
      </c>
      <c r="D241" s="17" t="str">
        <f t="shared" si="30"/>
        <v>12/31/2015 - 12/31/2023</v>
      </c>
      <c r="E241" s="16" t="str">
        <f t="shared" si="24"/>
        <v>Lathrop</v>
      </c>
      <c r="F241" s="14">
        <v>41640</v>
      </c>
      <c r="G241" s="14">
        <v>45291</v>
      </c>
      <c r="H241">
        <f t="shared" si="25"/>
        <v>2014</v>
      </c>
      <c r="I241">
        <f t="shared" si="26"/>
        <v>2023</v>
      </c>
      <c r="J241" s="14">
        <v>42369</v>
      </c>
      <c r="K241" s="14">
        <v>45291</v>
      </c>
      <c r="L241">
        <f t="shared" si="27"/>
        <v>2015</v>
      </c>
      <c r="M241">
        <f t="shared" si="28"/>
        <v>2023</v>
      </c>
      <c r="N241" s="17" t="str">
        <f t="shared" si="31"/>
        <v>12/31/2015 - 12/31/2023</v>
      </c>
      <c r="O241" t="s">
        <v>4941</v>
      </c>
    </row>
    <row r="242" spans="1:16">
      <c r="A242" s="18" t="s">
        <v>5047</v>
      </c>
      <c r="B242" s="18" t="s">
        <v>4760</v>
      </c>
      <c r="C242" s="17" t="str">
        <f t="shared" si="29"/>
        <v>07/13/1905 - 10/31/2021</v>
      </c>
      <c r="D242" s="17" t="str">
        <f t="shared" si="30"/>
        <v>10/15/2013 - 10/15/2021</v>
      </c>
      <c r="E242" s="16" t="str">
        <f t="shared" si="24"/>
        <v>Lawndale</v>
      </c>
      <c r="F242" s="14">
        <v>41640</v>
      </c>
      <c r="G242" s="14">
        <v>44500</v>
      </c>
      <c r="H242">
        <f t="shared" si="25"/>
        <v>2014</v>
      </c>
      <c r="I242">
        <f t="shared" si="26"/>
        <v>2021</v>
      </c>
      <c r="J242" s="14">
        <v>41562</v>
      </c>
      <c r="K242" s="14">
        <v>44484</v>
      </c>
      <c r="L242">
        <f t="shared" si="27"/>
        <v>2013</v>
      </c>
      <c r="M242">
        <f t="shared" si="28"/>
        <v>2021</v>
      </c>
      <c r="N242" s="17" t="str">
        <f t="shared" si="31"/>
        <v>10/15/2013 - 10/15/2021</v>
      </c>
      <c r="O242" t="s">
        <v>4760</v>
      </c>
    </row>
    <row r="243" spans="1:16">
      <c r="A243" s="18" t="s">
        <v>5048</v>
      </c>
      <c r="B243" s="18" t="s">
        <v>4855</v>
      </c>
      <c r="C243" s="17" t="str">
        <f t="shared" si="29"/>
        <v>07/21/1905 - 04/15/2029</v>
      </c>
      <c r="D243" s="17" t="str">
        <f t="shared" si="30"/>
        <v>04/15/2021 - 04/15/2029</v>
      </c>
      <c r="E243" s="16" t="str">
        <f t="shared" si="24"/>
        <v>Lemon Grove</v>
      </c>
      <c r="F243" s="14">
        <v>44012</v>
      </c>
      <c r="G243" s="14">
        <v>47223</v>
      </c>
      <c r="H243">
        <f t="shared" si="25"/>
        <v>2020</v>
      </c>
      <c r="I243">
        <f t="shared" si="26"/>
        <v>2029</v>
      </c>
      <c r="J243" s="14">
        <v>44301</v>
      </c>
      <c r="K243" s="14">
        <v>47223</v>
      </c>
      <c r="L243">
        <f t="shared" si="27"/>
        <v>2021</v>
      </c>
      <c r="M243">
        <f t="shared" si="28"/>
        <v>2029</v>
      </c>
      <c r="N243" s="17" t="str">
        <f t="shared" si="31"/>
        <v>04/15/2021 - 04/15/2029</v>
      </c>
      <c r="O243" t="s">
        <v>4855</v>
      </c>
      <c r="P243" t="s">
        <v>4770</v>
      </c>
    </row>
    <row r="244" spans="1:16">
      <c r="A244" s="18" t="s">
        <v>5049</v>
      </c>
      <c r="B244" s="18" t="s">
        <v>4803</v>
      </c>
      <c r="C244" s="17" t="str">
        <f t="shared" si="29"/>
        <v>07/15/1905 - 12/31/2023</v>
      </c>
      <c r="D244" s="17" t="str">
        <f t="shared" si="30"/>
        <v>01/31/2016 - 01/31/2024</v>
      </c>
      <c r="E244" s="16" t="str">
        <f t="shared" si="24"/>
        <v>Lemoore</v>
      </c>
      <c r="F244" s="14">
        <v>41640</v>
      </c>
      <c r="G244" s="14">
        <v>45291</v>
      </c>
      <c r="H244">
        <f t="shared" si="25"/>
        <v>2014</v>
      </c>
      <c r="I244">
        <f t="shared" si="26"/>
        <v>2023</v>
      </c>
      <c r="J244" s="14">
        <v>42400</v>
      </c>
      <c r="K244" s="14">
        <v>45322</v>
      </c>
      <c r="L244">
        <f t="shared" si="27"/>
        <v>2016</v>
      </c>
      <c r="M244">
        <f t="shared" si="28"/>
        <v>2024</v>
      </c>
      <c r="N244" s="17" t="str">
        <f t="shared" si="31"/>
        <v>01/31/2016 - 01/31/2024</v>
      </c>
      <c r="O244" t="s">
        <v>4803</v>
      </c>
    </row>
    <row r="245" spans="1:16">
      <c r="A245" s="18" t="s">
        <v>5050</v>
      </c>
      <c r="B245" s="18" t="s">
        <v>4800</v>
      </c>
      <c r="C245" s="17" t="str">
        <f t="shared" si="29"/>
        <v>07/21/1905 - 08/31/2029</v>
      </c>
      <c r="D245" s="17" t="str">
        <f t="shared" si="30"/>
        <v>05/15/2021 - 05/15/2029</v>
      </c>
      <c r="E245" s="16" t="str">
        <f t="shared" si="24"/>
        <v>Lincoln</v>
      </c>
      <c r="F245" s="14">
        <v>44377</v>
      </c>
      <c r="G245" s="14">
        <v>47361</v>
      </c>
      <c r="H245">
        <f t="shared" si="25"/>
        <v>2021</v>
      </c>
      <c r="I245">
        <f t="shared" si="26"/>
        <v>2029</v>
      </c>
      <c r="J245" s="14">
        <v>44331</v>
      </c>
      <c r="K245" s="14">
        <v>47253</v>
      </c>
      <c r="L245">
        <f t="shared" si="27"/>
        <v>2021</v>
      </c>
      <c r="M245">
        <f t="shared" si="28"/>
        <v>2029</v>
      </c>
      <c r="N245" s="17" t="str">
        <f t="shared" si="31"/>
        <v>05/15/2021 - 05/15/2029</v>
      </c>
      <c r="O245" t="s">
        <v>4800</v>
      </c>
      <c r="P245" t="s">
        <v>4770</v>
      </c>
    </row>
    <row r="246" spans="1:16">
      <c r="A246" s="18" t="s">
        <v>5051</v>
      </c>
      <c r="B246" s="18" t="s">
        <v>4919</v>
      </c>
      <c r="C246" s="17" t="str">
        <f t="shared" si="29"/>
        <v>07/15/1905 - 09/30/2023</v>
      </c>
      <c r="D246" s="17" t="str">
        <f t="shared" si="30"/>
        <v>12/31/2015 - 12/31/2023</v>
      </c>
      <c r="E246" s="16" t="str">
        <f t="shared" si="24"/>
        <v>Lindsay</v>
      </c>
      <c r="F246" s="14">
        <v>41640</v>
      </c>
      <c r="G246" s="14">
        <v>45199</v>
      </c>
      <c r="H246">
        <f t="shared" si="25"/>
        <v>2014</v>
      </c>
      <c r="I246">
        <f t="shared" si="26"/>
        <v>2023</v>
      </c>
      <c r="J246" s="14">
        <v>42369</v>
      </c>
      <c r="K246" s="14">
        <v>45291</v>
      </c>
      <c r="L246">
        <f t="shared" si="27"/>
        <v>2015</v>
      </c>
      <c r="M246">
        <f t="shared" si="28"/>
        <v>2023</v>
      </c>
      <c r="N246" s="17" t="str">
        <f t="shared" si="31"/>
        <v>12/31/2015 - 12/31/2023</v>
      </c>
      <c r="O246" t="s">
        <v>4919</v>
      </c>
    </row>
    <row r="247" spans="1:16">
      <c r="A247" s="18" t="s">
        <v>5052</v>
      </c>
      <c r="B247" s="18" t="s">
        <v>5053</v>
      </c>
      <c r="C247" s="17" t="str">
        <f t="shared" si="29"/>
        <v>07/21/1905 - 08/31/2029</v>
      </c>
      <c r="D247" s="17" t="str">
        <f t="shared" si="30"/>
        <v>05/15/2021 - 05/15/2029</v>
      </c>
      <c r="E247" s="16" t="str">
        <f t="shared" si="24"/>
        <v>Live Oak</v>
      </c>
      <c r="F247" s="14">
        <v>44377</v>
      </c>
      <c r="G247" s="14">
        <v>47361</v>
      </c>
      <c r="H247">
        <f t="shared" si="25"/>
        <v>2021</v>
      </c>
      <c r="I247">
        <f t="shared" si="26"/>
        <v>2029</v>
      </c>
      <c r="J247" s="14">
        <v>44331</v>
      </c>
      <c r="K247" s="14">
        <v>47253</v>
      </c>
      <c r="L247">
        <f t="shared" si="27"/>
        <v>2021</v>
      </c>
      <c r="M247">
        <f t="shared" si="28"/>
        <v>2029</v>
      </c>
      <c r="N247" s="17" t="str">
        <f t="shared" si="31"/>
        <v>05/15/2021 - 05/15/2029</v>
      </c>
      <c r="O247" t="s">
        <v>5053</v>
      </c>
      <c r="P247" t="s">
        <v>4770</v>
      </c>
    </row>
    <row r="248" spans="1:16">
      <c r="A248" s="18" t="s">
        <v>5054</v>
      </c>
      <c r="B248" s="18" t="s">
        <v>4762</v>
      </c>
      <c r="C248" s="17" t="str">
        <f t="shared" si="29"/>
        <v>07/14/1905 - 10/31/2022</v>
      </c>
      <c r="D248" s="17" t="str">
        <f t="shared" si="30"/>
        <v>01/31/2015 - 01/31/2023</v>
      </c>
      <c r="E248" s="16" t="str">
        <f t="shared" si="24"/>
        <v>Livermore</v>
      </c>
      <c r="F248" s="14">
        <v>41640</v>
      </c>
      <c r="G248" s="14">
        <v>44865</v>
      </c>
      <c r="H248">
        <f t="shared" si="25"/>
        <v>2014</v>
      </c>
      <c r="I248">
        <f t="shared" si="26"/>
        <v>2022</v>
      </c>
      <c r="J248" s="14">
        <v>42035</v>
      </c>
      <c r="K248" s="14">
        <v>44957</v>
      </c>
      <c r="L248">
        <f t="shared" si="27"/>
        <v>2015</v>
      </c>
      <c r="M248">
        <f t="shared" si="28"/>
        <v>2023</v>
      </c>
      <c r="N248" s="17" t="str">
        <f t="shared" si="31"/>
        <v>01/31/2015 - 01/31/2023</v>
      </c>
      <c r="O248" t="s">
        <v>4762</v>
      </c>
    </row>
    <row r="249" spans="1:16">
      <c r="A249" s="18" t="s">
        <v>5055</v>
      </c>
      <c r="B249" s="18" t="s">
        <v>4798</v>
      </c>
      <c r="C249" s="17" t="str">
        <f t="shared" si="29"/>
        <v>07/15/1905 - 12/31/2023</v>
      </c>
      <c r="D249" s="17" t="str">
        <f t="shared" si="30"/>
        <v>03/31/2016 - 03/31/2024</v>
      </c>
      <c r="E249" s="16" t="str">
        <f t="shared" si="24"/>
        <v>Livingston</v>
      </c>
      <c r="F249" s="14">
        <v>41640</v>
      </c>
      <c r="G249" s="14">
        <v>45291</v>
      </c>
      <c r="H249">
        <f t="shared" si="25"/>
        <v>2014</v>
      </c>
      <c r="I249">
        <f t="shared" si="26"/>
        <v>2023</v>
      </c>
      <c r="J249" s="14">
        <v>42460</v>
      </c>
      <c r="K249" s="14">
        <v>45382</v>
      </c>
      <c r="L249">
        <f t="shared" si="27"/>
        <v>2016</v>
      </c>
      <c r="M249">
        <f t="shared" si="28"/>
        <v>2024</v>
      </c>
      <c r="N249" s="17" t="str">
        <f t="shared" si="31"/>
        <v>03/31/2016 - 03/31/2024</v>
      </c>
      <c r="O249" t="s">
        <v>4798</v>
      </c>
    </row>
    <row r="250" spans="1:16">
      <c r="A250" s="18" t="s">
        <v>5056</v>
      </c>
      <c r="B250" s="18" t="s">
        <v>4941</v>
      </c>
      <c r="C250" s="17" t="str">
        <f t="shared" si="29"/>
        <v>07/15/1905 - 12/31/2023</v>
      </c>
      <c r="D250" s="17" t="str">
        <f t="shared" si="30"/>
        <v>12/31/2015 - 12/31/2023</v>
      </c>
      <c r="E250" s="16" t="str">
        <f t="shared" si="24"/>
        <v>Lodi</v>
      </c>
      <c r="F250" s="14">
        <v>41640</v>
      </c>
      <c r="G250" s="14">
        <v>45291</v>
      </c>
      <c r="H250">
        <f t="shared" si="25"/>
        <v>2014</v>
      </c>
      <c r="I250">
        <f t="shared" si="26"/>
        <v>2023</v>
      </c>
      <c r="J250" s="14">
        <v>42369</v>
      </c>
      <c r="K250" s="14">
        <v>45291</v>
      </c>
      <c r="L250">
        <f t="shared" si="27"/>
        <v>2015</v>
      </c>
      <c r="M250">
        <f t="shared" si="28"/>
        <v>2023</v>
      </c>
      <c r="N250" s="17" t="str">
        <f t="shared" si="31"/>
        <v>12/31/2015 - 12/31/2023</v>
      </c>
      <c r="O250" t="s">
        <v>4941</v>
      </c>
    </row>
    <row r="251" spans="1:16">
      <c r="A251" s="18" t="s">
        <v>5057</v>
      </c>
      <c r="B251" s="18" t="s">
        <v>4758</v>
      </c>
      <c r="C251" s="17" t="str">
        <f t="shared" si="29"/>
        <v>07/13/1905 - 10/31/2021</v>
      </c>
      <c r="D251" s="17" t="str">
        <f t="shared" si="30"/>
        <v>10/15/2013 - 10/15/2021</v>
      </c>
      <c r="E251" s="16" t="str">
        <f t="shared" si="24"/>
        <v>Loma Linda</v>
      </c>
      <c r="F251" s="14">
        <v>41640</v>
      </c>
      <c r="G251" s="14">
        <v>44500</v>
      </c>
      <c r="H251">
        <f t="shared" si="25"/>
        <v>2014</v>
      </c>
      <c r="I251">
        <f t="shared" si="26"/>
        <v>2021</v>
      </c>
      <c r="J251" s="14">
        <v>41562</v>
      </c>
      <c r="K251" s="14">
        <v>44484</v>
      </c>
      <c r="L251">
        <f t="shared" si="27"/>
        <v>2013</v>
      </c>
      <c r="M251">
        <f t="shared" si="28"/>
        <v>2021</v>
      </c>
      <c r="N251" s="17" t="str">
        <f t="shared" si="31"/>
        <v>10/15/2013 - 10/15/2021</v>
      </c>
      <c r="O251" t="s">
        <v>4758</v>
      </c>
    </row>
    <row r="252" spans="1:16">
      <c r="A252" s="18" t="s">
        <v>5058</v>
      </c>
      <c r="B252" s="18" t="s">
        <v>4760</v>
      </c>
      <c r="C252" s="17" t="str">
        <f t="shared" si="29"/>
        <v>07/13/1905 - 10/31/2021</v>
      </c>
      <c r="D252" s="17" t="str">
        <f t="shared" si="30"/>
        <v>10/15/2013 - 10/15/2021</v>
      </c>
      <c r="E252" s="16" t="str">
        <f t="shared" si="24"/>
        <v>Lomita</v>
      </c>
      <c r="F252" s="14">
        <v>41640</v>
      </c>
      <c r="G252" s="14">
        <v>44500</v>
      </c>
      <c r="H252">
        <f t="shared" si="25"/>
        <v>2014</v>
      </c>
      <c r="I252">
        <f t="shared" si="26"/>
        <v>2021</v>
      </c>
      <c r="J252" s="14">
        <v>41562</v>
      </c>
      <c r="K252" s="14">
        <v>44484</v>
      </c>
      <c r="L252">
        <f t="shared" si="27"/>
        <v>2013</v>
      </c>
      <c r="M252">
        <f t="shared" si="28"/>
        <v>2021</v>
      </c>
      <c r="N252" s="17" t="str">
        <f t="shared" si="31"/>
        <v>10/15/2013 - 10/15/2021</v>
      </c>
      <c r="O252" t="s">
        <v>4760</v>
      </c>
    </row>
    <row r="253" spans="1:16">
      <c r="A253" s="18" t="s">
        <v>5059</v>
      </c>
      <c r="B253" s="18" t="s">
        <v>4835</v>
      </c>
      <c r="C253" s="17" t="str">
        <f t="shared" si="29"/>
        <v>07/14/1905 - 09/30/2022</v>
      </c>
      <c r="D253" s="17" t="str">
        <f t="shared" si="30"/>
        <v>02/15/2015 - 02/15/2023</v>
      </c>
      <c r="E253" s="16" t="str">
        <f t="shared" si="24"/>
        <v>Lompoc</v>
      </c>
      <c r="F253" s="14">
        <v>41640</v>
      </c>
      <c r="G253" s="14">
        <v>44834</v>
      </c>
      <c r="H253">
        <f t="shared" si="25"/>
        <v>2014</v>
      </c>
      <c r="I253">
        <f t="shared" si="26"/>
        <v>2022</v>
      </c>
      <c r="J253" s="14">
        <v>42050</v>
      </c>
      <c r="K253" s="14">
        <v>44972</v>
      </c>
      <c r="L253">
        <f t="shared" si="27"/>
        <v>2015</v>
      </c>
      <c r="M253">
        <f t="shared" si="28"/>
        <v>2023</v>
      </c>
      <c r="N253" s="17" t="str">
        <f t="shared" si="31"/>
        <v>02/15/2015 - 02/15/2023</v>
      </c>
      <c r="O253" t="s">
        <v>4835</v>
      </c>
    </row>
    <row r="254" spans="1:16">
      <c r="A254" s="18" t="s">
        <v>5060</v>
      </c>
      <c r="B254" s="18" t="s">
        <v>4760</v>
      </c>
      <c r="C254" s="17" t="str">
        <f t="shared" si="29"/>
        <v>07/13/1905 - 10/31/2021</v>
      </c>
      <c r="D254" s="17" t="str">
        <f t="shared" si="30"/>
        <v>10/15/2013 - 10/15/2021</v>
      </c>
      <c r="E254" s="16" t="str">
        <f t="shared" si="24"/>
        <v>Long Beach</v>
      </c>
      <c r="F254" s="14">
        <v>41640</v>
      </c>
      <c r="G254" s="14">
        <v>44500</v>
      </c>
      <c r="H254">
        <f t="shared" si="25"/>
        <v>2014</v>
      </c>
      <c r="I254">
        <f t="shared" si="26"/>
        <v>2021</v>
      </c>
      <c r="J254" s="14">
        <v>41562</v>
      </c>
      <c r="K254" s="14">
        <v>44484</v>
      </c>
      <c r="L254">
        <f t="shared" si="27"/>
        <v>2013</v>
      </c>
      <c r="M254">
        <f t="shared" si="28"/>
        <v>2021</v>
      </c>
      <c r="N254" s="17" t="str">
        <f t="shared" si="31"/>
        <v>10/15/2013 - 10/15/2021</v>
      </c>
      <c r="O254" t="s">
        <v>4760</v>
      </c>
    </row>
    <row r="255" spans="1:16">
      <c r="A255" s="18" t="s">
        <v>5061</v>
      </c>
      <c r="B255" s="18" t="s">
        <v>4800</v>
      </c>
      <c r="C255" s="17" t="str">
        <f t="shared" si="29"/>
        <v>07/21/1905 - 08/31/2029</v>
      </c>
      <c r="D255" s="17" t="str">
        <f t="shared" si="30"/>
        <v>05/15/2021 - 05/15/2029</v>
      </c>
      <c r="E255" s="16" t="str">
        <f t="shared" si="24"/>
        <v>Loomis</v>
      </c>
      <c r="F255" s="14">
        <v>44377</v>
      </c>
      <c r="G255" s="14">
        <v>47361</v>
      </c>
      <c r="H255">
        <f t="shared" si="25"/>
        <v>2021</v>
      </c>
      <c r="I255">
        <f t="shared" si="26"/>
        <v>2029</v>
      </c>
      <c r="J255" s="14">
        <v>44331</v>
      </c>
      <c r="K255" s="14">
        <v>47253</v>
      </c>
      <c r="L255">
        <f t="shared" si="27"/>
        <v>2021</v>
      </c>
      <c r="M255">
        <f t="shared" si="28"/>
        <v>2029</v>
      </c>
      <c r="N255" s="17" t="str">
        <f t="shared" si="31"/>
        <v>05/15/2021 - 05/15/2029</v>
      </c>
      <c r="O255" t="s">
        <v>4800</v>
      </c>
      <c r="P255" t="s">
        <v>4770</v>
      </c>
    </row>
    <row r="256" spans="1:16">
      <c r="A256" s="18" t="s">
        <v>5062</v>
      </c>
      <c r="B256" s="18" t="s">
        <v>4767</v>
      </c>
      <c r="C256" s="17" t="str">
        <f t="shared" si="29"/>
        <v>07/13/1905 - 10/31/2021</v>
      </c>
      <c r="D256" s="17" t="str">
        <f t="shared" si="30"/>
        <v>10/15/2013 - 10/15/2021</v>
      </c>
      <c r="E256" s="16" t="str">
        <f t="shared" si="24"/>
        <v>Los Alamitos</v>
      </c>
      <c r="F256" s="14">
        <v>41640</v>
      </c>
      <c r="G256" s="14">
        <v>44500</v>
      </c>
      <c r="H256">
        <f t="shared" si="25"/>
        <v>2014</v>
      </c>
      <c r="I256">
        <f t="shared" si="26"/>
        <v>2021</v>
      </c>
      <c r="J256" s="14">
        <v>41562</v>
      </c>
      <c r="K256" s="14">
        <v>44484</v>
      </c>
      <c r="L256">
        <f t="shared" si="27"/>
        <v>2013</v>
      </c>
      <c r="M256">
        <f t="shared" si="28"/>
        <v>2021</v>
      </c>
      <c r="N256" s="17" t="str">
        <f t="shared" si="31"/>
        <v>10/15/2013 - 10/15/2021</v>
      </c>
      <c r="O256" t="s">
        <v>4767</v>
      </c>
    </row>
    <row r="257" spans="1:17">
      <c r="A257" s="18" t="s">
        <v>5063</v>
      </c>
      <c r="B257" s="18" t="s">
        <v>4850</v>
      </c>
      <c r="C257" s="17" t="str">
        <f t="shared" si="29"/>
        <v>07/14/1905 - 10/31/2022</v>
      </c>
      <c r="D257" s="17" t="str">
        <f t="shared" si="30"/>
        <v>01/31/2015 - 01/31/2023</v>
      </c>
      <c r="E257" s="16" t="str">
        <f t="shared" si="24"/>
        <v>Los Altos</v>
      </c>
      <c r="F257" s="14">
        <v>41640</v>
      </c>
      <c r="G257" s="14">
        <v>44865</v>
      </c>
      <c r="H257">
        <f t="shared" si="25"/>
        <v>2014</v>
      </c>
      <c r="I257">
        <f t="shared" si="26"/>
        <v>2022</v>
      </c>
      <c r="J257" s="14">
        <v>42035</v>
      </c>
      <c r="K257" s="14">
        <v>44957</v>
      </c>
      <c r="L257">
        <f t="shared" si="27"/>
        <v>2015</v>
      </c>
      <c r="M257">
        <f t="shared" si="28"/>
        <v>2023</v>
      </c>
      <c r="N257" s="17" t="str">
        <f t="shared" si="31"/>
        <v>01/31/2015 - 01/31/2023</v>
      </c>
      <c r="O257" t="s">
        <v>4850</v>
      </c>
    </row>
    <row r="258" spans="1:17">
      <c r="A258" s="18" t="s">
        <v>5064</v>
      </c>
      <c r="B258" s="18" t="s">
        <v>4850</v>
      </c>
      <c r="C258" s="17" t="str">
        <f t="shared" si="29"/>
        <v>07/14/1905 - 10/31/2022</v>
      </c>
      <c r="D258" s="17" t="str">
        <f t="shared" si="30"/>
        <v>01/31/2015 - 01/31/2023</v>
      </c>
      <c r="E258" s="16" t="str">
        <f t="shared" ref="E258:E321" si="32">(PROPER(A258))</f>
        <v>Los Altos Hills</v>
      </c>
      <c r="F258" s="14">
        <v>41640</v>
      </c>
      <c r="G258" s="14">
        <v>44865</v>
      </c>
      <c r="H258">
        <f t="shared" ref="H258:H321" si="33">YEAR(F258)</f>
        <v>2014</v>
      </c>
      <c r="I258">
        <f t="shared" ref="I258:I321" si="34">YEAR(G258)</f>
        <v>2022</v>
      </c>
      <c r="J258" s="14">
        <v>42035</v>
      </c>
      <c r="K258" s="14">
        <v>44957</v>
      </c>
      <c r="L258">
        <f t="shared" ref="L258:L321" si="35">YEAR(J258)</f>
        <v>2015</v>
      </c>
      <c r="M258">
        <f t="shared" ref="M258:M321" si="36">YEAR(K258)</f>
        <v>2023</v>
      </c>
      <c r="N258" s="17" t="str">
        <f t="shared" si="31"/>
        <v>01/31/2015 - 01/31/2023</v>
      </c>
      <c r="O258" t="s">
        <v>4850</v>
      </c>
    </row>
    <row r="259" spans="1:17">
      <c r="A259" s="18" t="s">
        <v>5065</v>
      </c>
      <c r="B259" s="18" t="s">
        <v>4760</v>
      </c>
      <c r="C259" s="17" t="str">
        <f t="shared" ref="C259:C322" si="37">TEXT(I259,"mm/dd/yyyy")&amp;" - "&amp;TEXT(G259,"mm/dd/yyyy")</f>
        <v>07/13/1905 - 10/31/2021</v>
      </c>
      <c r="D259" s="17" t="str">
        <f t="shared" ref="D259:D322" si="38">TEXT(J259,"mm/dd/yyyy")&amp;" - "&amp;TEXT(K259,"mm/dd/yyyy")</f>
        <v>10/15/2013 - 10/15/2021</v>
      </c>
      <c r="E259" s="16" t="str">
        <f t="shared" si="32"/>
        <v>Los Angeles</v>
      </c>
      <c r="F259" s="14">
        <v>41640</v>
      </c>
      <c r="G259" s="14">
        <v>44500</v>
      </c>
      <c r="H259">
        <f t="shared" si="33"/>
        <v>2014</v>
      </c>
      <c r="I259">
        <f t="shared" si="34"/>
        <v>2021</v>
      </c>
      <c r="J259" s="14">
        <v>41562</v>
      </c>
      <c r="K259" s="14">
        <v>44484</v>
      </c>
      <c r="L259">
        <f t="shared" si="35"/>
        <v>2013</v>
      </c>
      <c r="M259">
        <f t="shared" si="36"/>
        <v>2021</v>
      </c>
      <c r="N259" s="17" t="str">
        <f t="shared" ref="N259:N322" si="39">TEXT(J259,"mm/dd/yyyy")&amp;" - "&amp;TEXT(K259,"mm/dd/yyyy")</f>
        <v>10/15/2013 - 10/15/2021</v>
      </c>
      <c r="O259" t="s">
        <v>4760</v>
      </c>
    </row>
    <row r="260" spans="1:17">
      <c r="A260" s="18" t="str">
        <f>B260</f>
        <v>Los Angeles County - Unincorporated</v>
      </c>
      <c r="B260" s="18" t="s">
        <v>5066</v>
      </c>
      <c r="C260" s="17" t="str">
        <f t="shared" si="37"/>
        <v>07/13/1905 - 10/31/2021</v>
      </c>
      <c r="D260" s="17" t="str">
        <f t="shared" si="38"/>
        <v>10/15/2013 - 10/15/2021</v>
      </c>
      <c r="E260" s="16" t="str">
        <f t="shared" si="32"/>
        <v>Los Angeles County - Unincorporated</v>
      </c>
      <c r="F260" s="14">
        <v>41640</v>
      </c>
      <c r="G260" s="14">
        <v>44500</v>
      </c>
      <c r="H260">
        <f t="shared" si="33"/>
        <v>2014</v>
      </c>
      <c r="I260">
        <f t="shared" si="34"/>
        <v>2021</v>
      </c>
      <c r="J260" s="14">
        <v>41562</v>
      </c>
      <c r="K260" s="14">
        <v>44484</v>
      </c>
      <c r="L260">
        <f t="shared" si="35"/>
        <v>2013</v>
      </c>
      <c r="M260">
        <f t="shared" si="36"/>
        <v>2021</v>
      </c>
      <c r="N260" s="17" t="str">
        <f t="shared" si="39"/>
        <v>10/15/2013 - 10/15/2021</v>
      </c>
      <c r="O260" t="s">
        <v>4760</v>
      </c>
    </row>
    <row r="261" spans="1:17">
      <c r="A261" s="18" t="s">
        <v>5067</v>
      </c>
      <c r="B261" s="18" t="s">
        <v>4798</v>
      </c>
      <c r="C261" s="17" t="str">
        <f t="shared" si="37"/>
        <v>07/15/1905 - 12/31/2023</v>
      </c>
      <c r="D261" s="17" t="str">
        <f t="shared" si="38"/>
        <v>03/31/2016 - 03/31/2024</v>
      </c>
      <c r="E261" s="16" t="str">
        <f t="shared" si="32"/>
        <v>Los Banos</v>
      </c>
      <c r="F261" s="14">
        <v>41640</v>
      </c>
      <c r="G261" s="14">
        <v>45291</v>
      </c>
      <c r="H261">
        <f t="shared" si="33"/>
        <v>2014</v>
      </c>
      <c r="I261">
        <f t="shared" si="34"/>
        <v>2023</v>
      </c>
      <c r="J261" s="14">
        <v>42460</v>
      </c>
      <c r="K261" s="14">
        <v>45382</v>
      </c>
      <c r="L261">
        <f t="shared" si="35"/>
        <v>2016</v>
      </c>
      <c r="M261">
        <f t="shared" si="36"/>
        <v>2024</v>
      </c>
      <c r="N261" s="17" t="str">
        <f t="shared" si="39"/>
        <v>03/31/2016 - 03/31/2024</v>
      </c>
      <c r="O261" t="s">
        <v>4798</v>
      </c>
    </row>
    <row r="262" spans="1:17">
      <c r="A262" s="18" t="s">
        <v>5068</v>
      </c>
      <c r="B262" s="18" t="s">
        <v>4850</v>
      </c>
      <c r="C262" s="17" t="str">
        <f t="shared" si="37"/>
        <v>07/14/1905 - 10/31/2022</v>
      </c>
      <c r="D262" s="17" t="str">
        <f t="shared" si="38"/>
        <v>01/31/2015 - 01/31/2023</v>
      </c>
      <c r="E262" s="16" t="str">
        <f t="shared" si="32"/>
        <v>Los Gatos</v>
      </c>
      <c r="F262" s="14">
        <v>41640</v>
      </c>
      <c r="G262" s="14">
        <v>44865</v>
      </c>
      <c r="H262">
        <f t="shared" si="33"/>
        <v>2014</v>
      </c>
      <c r="I262">
        <f t="shared" si="34"/>
        <v>2022</v>
      </c>
      <c r="J262" s="14">
        <v>42035</v>
      </c>
      <c r="K262" s="14">
        <v>44957</v>
      </c>
      <c r="L262">
        <f t="shared" si="35"/>
        <v>2015</v>
      </c>
      <c r="M262">
        <f t="shared" si="36"/>
        <v>2023</v>
      </c>
      <c r="N262" s="17" t="str">
        <f t="shared" si="39"/>
        <v>01/31/2015 - 01/31/2023</v>
      </c>
      <c r="O262" t="s">
        <v>4850</v>
      </c>
    </row>
    <row r="263" spans="1:17">
      <c r="A263" s="18" t="s">
        <v>5069</v>
      </c>
      <c r="B263" s="18" t="s">
        <v>5070</v>
      </c>
      <c r="C263" s="17" t="str">
        <f t="shared" si="37"/>
        <v>07/19/1905 - 06/15/2027</v>
      </c>
      <c r="D263" s="17" t="str">
        <f t="shared" si="38"/>
        <v>08/31/2019 - 08/31/2024</v>
      </c>
      <c r="E263" s="16" t="str">
        <f t="shared" si="32"/>
        <v>Loyalton</v>
      </c>
      <c r="F263" s="14">
        <v>43466</v>
      </c>
      <c r="G263" s="14">
        <v>46553</v>
      </c>
      <c r="H263">
        <f t="shared" si="33"/>
        <v>2019</v>
      </c>
      <c r="I263">
        <f t="shared" si="34"/>
        <v>2027</v>
      </c>
      <c r="J263" s="14">
        <v>43708</v>
      </c>
      <c r="K263" s="14">
        <v>45535</v>
      </c>
      <c r="L263">
        <f t="shared" si="35"/>
        <v>2019</v>
      </c>
      <c r="M263">
        <f t="shared" si="36"/>
        <v>2024</v>
      </c>
      <c r="N263" s="17" t="str">
        <f t="shared" si="39"/>
        <v>08/31/2019 - 08/31/2024</v>
      </c>
      <c r="O263" t="s">
        <v>5070</v>
      </c>
      <c r="P263" s="14" t="s">
        <v>4770</v>
      </c>
    </row>
    <row r="264" spans="1:17">
      <c r="A264" s="18" t="s">
        <v>5071</v>
      </c>
      <c r="B264" s="18" t="s">
        <v>4760</v>
      </c>
      <c r="C264" s="17" t="str">
        <f t="shared" si="37"/>
        <v>07/13/1905 - 10/31/2021</v>
      </c>
      <c r="D264" s="17" t="str">
        <f t="shared" si="38"/>
        <v>10/15/2013 - 10/15/2021</v>
      </c>
      <c r="E264" s="16" t="str">
        <f t="shared" si="32"/>
        <v>Lynwood</v>
      </c>
      <c r="F264" s="14">
        <v>41640</v>
      </c>
      <c r="G264" s="14">
        <v>44500</v>
      </c>
      <c r="H264">
        <f t="shared" si="33"/>
        <v>2014</v>
      </c>
      <c r="I264">
        <f t="shared" si="34"/>
        <v>2021</v>
      </c>
      <c r="J264" s="14">
        <v>41562</v>
      </c>
      <c r="K264" s="14">
        <v>44484</v>
      </c>
      <c r="L264">
        <f t="shared" si="35"/>
        <v>2013</v>
      </c>
      <c r="M264">
        <f t="shared" si="36"/>
        <v>2021</v>
      </c>
      <c r="N264" s="17" t="str">
        <f t="shared" si="39"/>
        <v>10/15/2013 - 10/15/2021</v>
      </c>
      <c r="O264" t="s">
        <v>4760</v>
      </c>
    </row>
    <row r="265" spans="1:17">
      <c r="A265" s="18" t="s">
        <v>5072</v>
      </c>
      <c r="B265" s="18" t="s">
        <v>4868</v>
      </c>
      <c r="C265" s="17" t="str">
        <f t="shared" si="37"/>
        <v>07/15/1905 - 12/31/2023</v>
      </c>
      <c r="D265" s="17" t="str">
        <f t="shared" si="38"/>
        <v>01/31/2016 - 01/31/2024</v>
      </c>
      <c r="E265" s="16" t="str">
        <f t="shared" si="32"/>
        <v>Madera</v>
      </c>
      <c r="F265" s="14">
        <v>41640</v>
      </c>
      <c r="G265" s="14">
        <v>45291</v>
      </c>
      <c r="H265">
        <f t="shared" si="33"/>
        <v>2014</v>
      </c>
      <c r="I265">
        <f t="shared" si="34"/>
        <v>2023</v>
      </c>
      <c r="J265" s="14">
        <v>42400</v>
      </c>
      <c r="K265" s="14">
        <v>45322</v>
      </c>
      <c r="L265">
        <f t="shared" si="35"/>
        <v>2016</v>
      </c>
      <c r="M265">
        <f t="shared" si="36"/>
        <v>2024</v>
      </c>
      <c r="N265" s="17" t="str">
        <f t="shared" si="39"/>
        <v>01/31/2016 - 01/31/2024</v>
      </c>
      <c r="O265" t="s">
        <v>4868</v>
      </c>
    </row>
    <row r="266" spans="1:17">
      <c r="A266" s="18" t="str">
        <f>B266</f>
        <v>Madera County - Unincorporated</v>
      </c>
      <c r="B266" s="18" t="s">
        <v>5073</v>
      </c>
      <c r="C266" s="17" t="str">
        <f t="shared" si="37"/>
        <v>07/15/1905 - 12/31/2023</v>
      </c>
      <c r="D266" s="17" t="str">
        <f t="shared" si="38"/>
        <v>01/31/2016 - 01/31/2024</v>
      </c>
      <c r="E266" s="16" t="str">
        <f t="shared" si="32"/>
        <v>Madera County - Unincorporated</v>
      </c>
      <c r="F266" s="14">
        <v>41640</v>
      </c>
      <c r="G266" s="14">
        <v>45291</v>
      </c>
      <c r="H266">
        <f t="shared" si="33"/>
        <v>2014</v>
      </c>
      <c r="I266">
        <f t="shared" si="34"/>
        <v>2023</v>
      </c>
      <c r="J266" s="14">
        <v>42400</v>
      </c>
      <c r="K266" s="14">
        <v>45322</v>
      </c>
      <c r="L266">
        <f t="shared" si="35"/>
        <v>2016</v>
      </c>
      <c r="M266">
        <f t="shared" si="36"/>
        <v>2024</v>
      </c>
      <c r="N266" s="17" t="str">
        <f t="shared" si="39"/>
        <v>01/31/2016 - 01/31/2024</v>
      </c>
      <c r="O266" t="s">
        <v>4868</v>
      </c>
    </row>
    <row r="267" spans="1:17">
      <c r="A267" s="18" t="s">
        <v>5074</v>
      </c>
      <c r="B267" s="18" t="s">
        <v>4760</v>
      </c>
      <c r="C267" s="17" t="str">
        <f t="shared" si="37"/>
        <v>07/13/1905 - 10/31/2021</v>
      </c>
      <c r="D267" s="17" t="str">
        <f t="shared" si="38"/>
        <v>10/15/2013 - 10/15/2021</v>
      </c>
      <c r="E267" s="16" t="str">
        <f t="shared" si="32"/>
        <v>Malibu</v>
      </c>
      <c r="F267" s="14">
        <v>41640</v>
      </c>
      <c r="G267" s="14">
        <v>44500</v>
      </c>
      <c r="H267">
        <f t="shared" si="33"/>
        <v>2014</v>
      </c>
      <c r="I267">
        <f t="shared" si="34"/>
        <v>2021</v>
      </c>
      <c r="J267" s="14">
        <v>41562</v>
      </c>
      <c r="K267" s="14">
        <v>44484</v>
      </c>
      <c r="L267">
        <f t="shared" si="35"/>
        <v>2013</v>
      </c>
      <c r="M267">
        <f t="shared" si="36"/>
        <v>2021</v>
      </c>
      <c r="N267" s="17" t="str">
        <f t="shared" si="39"/>
        <v>10/15/2013 - 10/15/2021</v>
      </c>
      <c r="O267" t="s">
        <v>4760</v>
      </c>
    </row>
    <row r="268" spans="1:17">
      <c r="A268" s="18" t="s">
        <v>5075</v>
      </c>
      <c r="B268" s="18" t="s">
        <v>5076</v>
      </c>
      <c r="C268" s="17" t="str">
        <f t="shared" si="37"/>
        <v>07/19/1905 - 08/15/2027</v>
      </c>
      <c r="D268" s="17" t="str">
        <f t="shared" si="38"/>
        <v>08/15/2019 - 08/15/2027</v>
      </c>
      <c r="E268" s="16" t="str">
        <f t="shared" si="32"/>
        <v>Mammoth Lakes</v>
      </c>
      <c r="F268" s="14">
        <v>43466</v>
      </c>
      <c r="G268" s="14">
        <v>46614</v>
      </c>
      <c r="H268">
        <f t="shared" si="33"/>
        <v>2019</v>
      </c>
      <c r="I268">
        <f t="shared" si="34"/>
        <v>2027</v>
      </c>
      <c r="J268" s="14">
        <v>43692</v>
      </c>
      <c r="K268" s="14">
        <v>46614</v>
      </c>
      <c r="L268">
        <f t="shared" si="35"/>
        <v>2019</v>
      </c>
      <c r="M268">
        <f t="shared" si="36"/>
        <v>2027</v>
      </c>
      <c r="N268" s="17" t="str">
        <f t="shared" si="39"/>
        <v>08/15/2019 - 08/15/2027</v>
      </c>
      <c r="O268" t="s">
        <v>5076</v>
      </c>
      <c r="P268" s="14" t="s">
        <v>4770</v>
      </c>
      <c r="Q268" s="14"/>
    </row>
    <row r="269" spans="1:17">
      <c r="A269" s="18" t="s">
        <v>5077</v>
      </c>
      <c r="B269" s="18" t="s">
        <v>4760</v>
      </c>
      <c r="C269" s="17" t="str">
        <f t="shared" si="37"/>
        <v>07/13/1905 - 10/31/2021</v>
      </c>
      <c r="D269" s="17" t="str">
        <f t="shared" si="38"/>
        <v>10/15/2013 - 10/15/2021</v>
      </c>
      <c r="E269" s="16" t="str">
        <f t="shared" si="32"/>
        <v>Manhattan Beach</v>
      </c>
      <c r="F269" s="14">
        <v>41640</v>
      </c>
      <c r="G269" s="14">
        <v>44500</v>
      </c>
      <c r="H269">
        <f t="shared" si="33"/>
        <v>2014</v>
      </c>
      <c r="I269">
        <f t="shared" si="34"/>
        <v>2021</v>
      </c>
      <c r="J269" s="14">
        <v>41562</v>
      </c>
      <c r="K269" s="14">
        <v>44484</v>
      </c>
      <c r="L269">
        <f t="shared" si="35"/>
        <v>2013</v>
      </c>
      <c r="M269">
        <f t="shared" si="36"/>
        <v>2021</v>
      </c>
      <c r="N269" s="17" t="str">
        <f t="shared" si="39"/>
        <v>10/15/2013 - 10/15/2021</v>
      </c>
      <c r="O269" t="s">
        <v>4760</v>
      </c>
    </row>
    <row r="270" spans="1:17">
      <c r="A270" s="18" t="s">
        <v>5078</v>
      </c>
      <c r="B270" s="18" t="s">
        <v>4941</v>
      </c>
      <c r="C270" s="17" t="str">
        <f t="shared" si="37"/>
        <v>07/15/1905 - 12/31/2023</v>
      </c>
      <c r="D270" s="17" t="str">
        <f t="shared" si="38"/>
        <v>12/31/2015 - 12/31/2023</v>
      </c>
      <c r="E270" s="16" t="str">
        <f t="shared" si="32"/>
        <v>Manteca</v>
      </c>
      <c r="F270" s="14">
        <v>41640</v>
      </c>
      <c r="G270" s="14">
        <v>45291</v>
      </c>
      <c r="H270">
        <f t="shared" si="33"/>
        <v>2014</v>
      </c>
      <c r="I270">
        <f t="shared" si="34"/>
        <v>2023</v>
      </c>
      <c r="J270" s="14">
        <v>42369</v>
      </c>
      <c r="K270" s="14">
        <v>45291</v>
      </c>
      <c r="L270">
        <f t="shared" si="35"/>
        <v>2015</v>
      </c>
      <c r="M270">
        <f t="shared" si="36"/>
        <v>2023</v>
      </c>
      <c r="N270" s="17" t="str">
        <f t="shared" si="39"/>
        <v>12/31/2015 - 12/31/2023</v>
      </c>
      <c r="O270" t="s">
        <v>4941</v>
      </c>
    </row>
    <row r="271" spans="1:17">
      <c r="A271" s="18" t="s">
        <v>5079</v>
      </c>
      <c r="B271" s="18" t="s">
        <v>4793</v>
      </c>
      <c r="C271" s="17" t="str">
        <f t="shared" si="37"/>
        <v>07/15/1905 - 12/31/2023</v>
      </c>
      <c r="D271" s="17" t="str">
        <f t="shared" si="38"/>
        <v>12/31/2015 - 12/31/2023</v>
      </c>
      <c r="E271" s="16" t="str">
        <f t="shared" si="32"/>
        <v>Maricopa</v>
      </c>
      <c r="F271" s="14">
        <v>41275</v>
      </c>
      <c r="G271" s="14">
        <v>45291</v>
      </c>
      <c r="H271">
        <f t="shared" si="33"/>
        <v>2013</v>
      </c>
      <c r="I271">
        <f t="shared" si="34"/>
        <v>2023</v>
      </c>
      <c r="J271" s="14">
        <v>42369</v>
      </c>
      <c r="K271" s="14">
        <v>45291</v>
      </c>
      <c r="L271">
        <f t="shared" si="35"/>
        <v>2015</v>
      </c>
      <c r="M271">
        <f t="shared" si="36"/>
        <v>2023</v>
      </c>
      <c r="N271" s="17" t="str">
        <f t="shared" si="39"/>
        <v>12/31/2015 - 12/31/2023</v>
      </c>
      <c r="O271" t="s">
        <v>4793</v>
      </c>
    </row>
    <row r="272" spans="1:17">
      <c r="A272" s="18" t="str">
        <f>B272</f>
        <v>Marin County - Unincorporated</v>
      </c>
      <c r="B272" s="18" t="s">
        <v>5080</v>
      </c>
      <c r="C272" s="17" t="str">
        <f t="shared" si="37"/>
        <v>07/14/1905 - 10/31/2022</v>
      </c>
      <c r="D272" s="17" t="str">
        <f t="shared" si="38"/>
        <v>01/31/2015 - 01/31/2023</v>
      </c>
      <c r="E272" s="16" t="str">
        <f t="shared" si="32"/>
        <v>Marin County - Unincorporated</v>
      </c>
      <c r="F272" s="14">
        <v>41640</v>
      </c>
      <c r="G272" s="14">
        <v>44865</v>
      </c>
      <c r="H272">
        <f t="shared" si="33"/>
        <v>2014</v>
      </c>
      <c r="I272">
        <f t="shared" si="34"/>
        <v>2022</v>
      </c>
      <c r="J272" s="14">
        <v>42035</v>
      </c>
      <c r="K272" s="14">
        <v>44957</v>
      </c>
      <c r="L272">
        <f t="shared" si="35"/>
        <v>2015</v>
      </c>
      <c r="M272">
        <f t="shared" si="36"/>
        <v>2023</v>
      </c>
      <c r="N272" s="17" t="str">
        <f t="shared" si="39"/>
        <v>01/31/2015 - 01/31/2023</v>
      </c>
      <c r="O272" t="s">
        <v>4816</v>
      </c>
    </row>
    <row r="273" spans="1:17">
      <c r="A273" s="18" t="s">
        <v>5081</v>
      </c>
      <c r="B273" s="18" t="s">
        <v>4857</v>
      </c>
      <c r="C273" s="17" t="str">
        <f t="shared" si="37"/>
        <v>07/15/1905 - 12/31/2023</v>
      </c>
      <c r="D273" s="17" t="str">
        <f t="shared" si="38"/>
        <v>12/31/2015 - 12/31/2023</v>
      </c>
      <c r="E273" s="16" t="str">
        <f t="shared" si="32"/>
        <v>Marina</v>
      </c>
      <c r="F273" s="14">
        <v>41640</v>
      </c>
      <c r="G273" s="14">
        <v>45291</v>
      </c>
      <c r="H273">
        <f t="shared" si="33"/>
        <v>2014</v>
      </c>
      <c r="I273">
        <f t="shared" si="34"/>
        <v>2023</v>
      </c>
      <c r="J273" s="14">
        <v>42369</v>
      </c>
      <c r="K273" s="14">
        <v>45291</v>
      </c>
      <c r="L273">
        <f t="shared" si="35"/>
        <v>2015</v>
      </c>
      <c r="M273">
        <f t="shared" si="36"/>
        <v>2023</v>
      </c>
      <c r="N273" s="17" t="str">
        <f t="shared" si="39"/>
        <v>12/31/2015 - 12/31/2023</v>
      </c>
      <c r="O273" t="s">
        <v>4857</v>
      </c>
    </row>
    <row r="274" spans="1:17">
      <c r="A274" s="18" t="str">
        <f>B274</f>
        <v>Mariposa county - Unincorporated</v>
      </c>
      <c r="B274" s="18" t="s">
        <v>5082</v>
      </c>
      <c r="C274" s="17" t="str">
        <f t="shared" si="37"/>
        <v>07/19/1905 - 06/15/2027</v>
      </c>
      <c r="D274" s="17" t="str">
        <f t="shared" si="38"/>
        <v>08/31/2019 - 08/31/2024</v>
      </c>
      <c r="E274" s="16" t="str">
        <f t="shared" si="32"/>
        <v>Mariposa County - Unincorporated</v>
      </c>
      <c r="F274" s="14">
        <v>43466</v>
      </c>
      <c r="G274" s="14">
        <v>46553</v>
      </c>
      <c r="H274">
        <f t="shared" si="33"/>
        <v>2019</v>
      </c>
      <c r="I274">
        <f t="shared" si="34"/>
        <v>2027</v>
      </c>
      <c r="J274" s="14">
        <v>43708</v>
      </c>
      <c r="K274" s="14">
        <v>45535</v>
      </c>
      <c r="L274">
        <f t="shared" si="35"/>
        <v>2019</v>
      </c>
      <c r="M274">
        <f t="shared" si="36"/>
        <v>2024</v>
      </c>
      <c r="N274" s="17" t="str">
        <f t="shared" si="39"/>
        <v>08/31/2019 - 08/31/2024</v>
      </c>
      <c r="O274" t="s">
        <v>5083</v>
      </c>
      <c r="P274" s="14" t="s">
        <v>4770</v>
      </c>
    </row>
    <row r="275" spans="1:17">
      <c r="A275" s="18" t="s">
        <v>5084</v>
      </c>
      <c r="B275" s="18" t="s">
        <v>4784</v>
      </c>
      <c r="C275" s="17" t="str">
        <f t="shared" si="37"/>
        <v>07/14/1905 - 10/31/2022</v>
      </c>
      <c r="D275" s="17" t="str">
        <f t="shared" si="38"/>
        <v>01/31/2015 - 01/31/2023</v>
      </c>
      <c r="E275" s="16" t="str">
        <f t="shared" si="32"/>
        <v>Martinez</v>
      </c>
      <c r="F275" s="14">
        <v>41640</v>
      </c>
      <c r="G275" s="14">
        <v>44865</v>
      </c>
      <c r="H275">
        <f t="shared" si="33"/>
        <v>2014</v>
      </c>
      <c r="I275">
        <f t="shared" si="34"/>
        <v>2022</v>
      </c>
      <c r="J275" s="14">
        <v>42035</v>
      </c>
      <c r="K275" s="14">
        <v>44957</v>
      </c>
      <c r="L275">
        <f t="shared" si="35"/>
        <v>2015</v>
      </c>
      <c r="M275">
        <f t="shared" si="36"/>
        <v>2023</v>
      </c>
      <c r="N275" s="17" t="str">
        <f t="shared" si="39"/>
        <v>01/31/2015 - 01/31/2023</v>
      </c>
      <c r="O275" t="s">
        <v>4784</v>
      </c>
    </row>
    <row r="276" spans="1:17">
      <c r="A276" s="18" t="s">
        <v>5085</v>
      </c>
      <c r="B276" s="18" t="s">
        <v>5086</v>
      </c>
      <c r="C276" s="17" t="str">
        <f t="shared" si="37"/>
        <v>07/21/1905 - 08/31/2029</v>
      </c>
      <c r="D276" s="17" t="str">
        <f t="shared" si="38"/>
        <v>05/15/2021 - 05/15/2029</v>
      </c>
      <c r="E276" s="16" t="str">
        <f t="shared" si="32"/>
        <v>Marysville</v>
      </c>
      <c r="F276" s="14">
        <v>44377</v>
      </c>
      <c r="G276" s="14">
        <v>47361</v>
      </c>
      <c r="H276">
        <f t="shared" si="33"/>
        <v>2021</v>
      </c>
      <c r="I276">
        <f t="shared" si="34"/>
        <v>2029</v>
      </c>
      <c r="J276" s="14">
        <v>44331</v>
      </c>
      <c r="K276" s="14">
        <v>47253</v>
      </c>
      <c r="L276">
        <f t="shared" si="35"/>
        <v>2021</v>
      </c>
      <c r="M276">
        <f t="shared" si="36"/>
        <v>2029</v>
      </c>
      <c r="N276" s="17" t="str">
        <f t="shared" si="39"/>
        <v>05/15/2021 - 05/15/2029</v>
      </c>
      <c r="O276" t="s">
        <v>5086</v>
      </c>
      <c r="P276" t="s">
        <v>4770</v>
      </c>
    </row>
    <row r="277" spans="1:17">
      <c r="A277" s="18" t="s">
        <v>5087</v>
      </c>
      <c r="B277" s="18" t="s">
        <v>4760</v>
      </c>
      <c r="C277" s="17" t="str">
        <f t="shared" si="37"/>
        <v>07/13/1905 - 10/31/2021</v>
      </c>
      <c r="D277" s="17" t="str">
        <f t="shared" si="38"/>
        <v>10/15/2013 - 10/15/2021</v>
      </c>
      <c r="E277" s="16" t="str">
        <f t="shared" si="32"/>
        <v>Maywood</v>
      </c>
      <c r="F277" s="14">
        <v>41640</v>
      </c>
      <c r="G277" s="14">
        <v>44500</v>
      </c>
      <c r="H277">
        <f t="shared" si="33"/>
        <v>2014</v>
      </c>
      <c r="I277">
        <f t="shared" si="34"/>
        <v>2021</v>
      </c>
      <c r="J277" s="14">
        <v>41562</v>
      </c>
      <c r="K277" s="14">
        <v>44484</v>
      </c>
      <c r="L277">
        <f t="shared" si="35"/>
        <v>2013</v>
      </c>
      <c r="M277">
        <f t="shared" si="36"/>
        <v>2021</v>
      </c>
      <c r="N277" s="17" t="str">
        <f t="shared" si="39"/>
        <v>10/15/2013 - 10/15/2021</v>
      </c>
      <c r="O277" t="s">
        <v>4760</v>
      </c>
    </row>
    <row r="278" spans="1:17">
      <c r="A278" s="18" t="s">
        <v>5088</v>
      </c>
      <c r="B278" s="18" t="s">
        <v>4793</v>
      </c>
      <c r="C278" s="17" t="str">
        <f t="shared" si="37"/>
        <v>07/15/1905 - 12/31/2023</v>
      </c>
      <c r="D278" s="17" t="str">
        <f t="shared" si="38"/>
        <v>12/31/2015 - 12/31/2023</v>
      </c>
      <c r="E278" s="16" t="str">
        <f t="shared" si="32"/>
        <v>Mcfarland</v>
      </c>
      <c r="F278" s="14">
        <v>41275</v>
      </c>
      <c r="G278" s="14">
        <v>45291</v>
      </c>
      <c r="H278">
        <f t="shared" si="33"/>
        <v>2013</v>
      </c>
      <c r="I278">
        <f t="shared" si="34"/>
        <v>2023</v>
      </c>
      <c r="J278" s="14">
        <v>42369</v>
      </c>
      <c r="K278" s="14">
        <v>45291</v>
      </c>
      <c r="L278">
        <f t="shared" si="35"/>
        <v>2015</v>
      </c>
      <c r="M278">
        <f t="shared" si="36"/>
        <v>2023</v>
      </c>
      <c r="N278" s="17" t="str">
        <f t="shared" si="39"/>
        <v>12/31/2015 - 12/31/2023</v>
      </c>
      <c r="O278" t="s">
        <v>4793</v>
      </c>
    </row>
    <row r="279" spans="1:17">
      <c r="A279" s="18" t="str">
        <f>B279</f>
        <v>Mendocino County - Unincorporated</v>
      </c>
      <c r="B279" s="18" t="s">
        <v>5089</v>
      </c>
      <c r="C279" s="17" t="str">
        <f t="shared" si="37"/>
        <v>07/19/1905 - 08/15/2027</v>
      </c>
      <c r="D279" s="17" t="str">
        <f t="shared" si="38"/>
        <v>08/15/2019 - 08/15/2027</v>
      </c>
      <c r="E279" s="16" t="str">
        <f t="shared" si="32"/>
        <v>Mendocino County - Unincorporated</v>
      </c>
      <c r="F279" s="14">
        <v>43466</v>
      </c>
      <c r="G279" s="14">
        <v>46614</v>
      </c>
      <c r="H279">
        <f t="shared" si="33"/>
        <v>2019</v>
      </c>
      <c r="I279">
        <f t="shared" si="34"/>
        <v>2027</v>
      </c>
      <c r="J279" s="14">
        <v>43692</v>
      </c>
      <c r="K279" s="14">
        <v>46614</v>
      </c>
      <c r="L279">
        <f t="shared" si="35"/>
        <v>2019</v>
      </c>
      <c r="M279">
        <f t="shared" si="36"/>
        <v>2027</v>
      </c>
      <c r="N279" s="17" t="str">
        <f t="shared" si="39"/>
        <v>08/15/2019 - 08/15/2027</v>
      </c>
      <c r="O279" t="s">
        <v>4955</v>
      </c>
      <c r="P279" s="14" t="s">
        <v>4770</v>
      </c>
      <c r="Q279" s="14"/>
    </row>
    <row r="280" spans="1:17">
      <c r="A280" s="18" t="s">
        <v>5090</v>
      </c>
      <c r="B280" s="18" t="s">
        <v>4879</v>
      </c>
      <c r="C280" s="17" t="str">
        <f t="shared" si="37"/>
        <v>07/15/1905 - 12/31/2023</v>
      </c>
      <c r="D280" s="17" t="str">
        <f t="shared" si="38"/>
        <v>12/31/2015 - 12/31/2023</v>
      </c>
      <c r="E280" s="16" t="str">
        <f t="shared" si="32"/>
        <v>Mendota</v>
      </c>
      <c r="F280" s="14">
        <v>41275</v>
      </c>
      <c r="G280" s="14">
        <v>45291</v>
      </c>
      <c r="H280">
        <f t="shared" si="33"/>
        <v>2013</v>
      </c>
      <c r="I280">
        <f t="shared" si="34"/>
        <v>2023</v>
      </c>
      <c r="J280" s="14">
        <v>42369</v>
      </c>
      <c r="K280" s="14">
        <v>45291</v>
      </c>
      <c r="L280">
        <f t="shared" si="35"/>
        <v>2015</v>
      </c>
      <c r="M280">
        <f t="shared" si="36"/>
        <v>2023</v>
      </c>
      <c r="N280" s="17" t="str">
        <f t="shared" si="39"/>
        <v>12/31/2015 - 12/31/2023</v>
      </c>
      <c r="O280" t="s">
        <v>4879</v>
      </c>
    </row>
    <row r="281" spans="1:17">
      <c r="A281" s="18" t="s">
        <v>5091</v>
      </c>
      <c r="B281" s="18" t="s">
        <v>4808</v>
      </c>
      <c r="C281" s="17" t="str">
        <f t="shared" si="37"/>
        <v>07/13/1905 - 10/31/2021</v>
      </c>
      <c r="D281" s="17" t="str">
        <f t="shared" si="38"/>
        <v>10/15/2013 - 10/15/2021</v>
      </c>
      <c r="E281" s="16" t="str">
        <f t="shared" si="32"/>
        <v>Menifee</v>
      </c>
      <c r="F281" s="14">
        <v>41640</v>
      </c>
      <c r="G281" s="14">
        <v>44500</v>
      </c>
      <c r="H281">
        <f t="shared" si="33"/>
        <v>2014</v>
      </c>
      <c r="I281">
        <f t="shared" si="34"/>
        <v>2021</v>
      </c>
      <c r="J281" s="14">
        <v>41562</v>
      </c>
      <c r="K281" s="14">
        <v>44484</v>
      </c>
      <c r="L281">
        <f t="shared" si="35"/>
        <v>2013</v>
      </c>
      <c r="M281">
        <f t="shared" si="36"/>
        <v>2021</v>
      </c>
      <c r="N281" s="17" t="str">
        <f t="shared" si="39"/>
        <v>10/15/2013 - 10/15/2021</v>
      </c>
      <c r="O281" t="s">
        <v>4808</v>
      </c>
    </row>
    <row r="282" spans="1:17">
      <c r="A282" s="18" t="s">
        <v>5092</v>
      </c>
      <c r="B282" s="18" t="s">
        <v>4796</v>
      </c>
      <c r="C282" s="17" t="str">
        <f t="shared" si="37"/>
        <v>07/14/1905 - 10/31/2022</v>
      </c>
      <c r="D282" s="17" t="str">
        <f t="shared" si="38"/>
        <v>01/31/2015 - 01/31/2023</v>
      </c>
      <c r="E282" s="16" t="str">
        <f t="shared" si="32"/>
        <v>Menlo Park</v>
      </c>
      <c r="F282" s="14">
        <v>41640</v>
      </c>
      <c r="G282" s="14">
        <v>44865</v>
      </c>
      <c r="H282">
        <f t="shared" si="33"/>
        <v>2014</v>
      </c>
      <c r="I282">
        <f t="shared" si="34"/>
        <v>2022</v>
      </c>
      <c r="J282" s="14">
        <v>42035</v>
      </c>
      <c r="K282" s="14">
        <v>44957</v>
      </c>
      <c r="L282">
        <f t="shared" si="35"/>
        <v>2015</v>
      </c>
      <c r="M282">
        <f t="shared" si="36"/>
        <v>2023</v>
      </c>
      <c r="N282" s="17" t="str">
        <f t="shared" si="39"/>
        <v>01/31/2015 - 01/31/2023</v>
      </c>
      <c r="O282" t="s">
        <v>4796</v>
      </c>
    </row>
    <row r="283" spans="1:17">
      <c r="A283" s="18" t="s">
        <v>5093</v>
      </c>
      <c r="B283" s="18" t="s">
        <v>4798</v>
      </c>
      <c r="C283" s="17" t="str">
        <f t="shared" si="37"/>
        <v>07/15/1905 - 12/31/2023</v>
      </c>
      <c r="D283" s="17" t="str">
        <f t="shared" si="38"/>
        <v>03/31/2016 - 03/31/2024</v>
      </c>
      <c r="E283" s="16" t="str">
        <f t="shared" si="32"/>
        <v>Merced</v>
      </c>
      <c r="F283" s="14">
        <v>41640</v>
      </c>
      <c r="G283" s="14">
        <v>45291</v>
      </c>
      <c r="H283">
        <f t="shared" si="33"/>
        <v>2014</v>
      </c>
      <c r="I283">
        <f t="shared" si="34"/>
        <v>2023</v>
      </c>
      <c r="J283" s="14">
        <v>42460</v>
      </c>
      <c r="K283" s="14">
        <v>45382</v>
      </c>
      <c r="L283">
        <f t="shared" si="35"/>
        <v>2016</v>
      </c>
      <c r="M283">
        <f t="shared" si="36"/>
        <v>2024</v>
      </c>
      <c r="N283" s="17" t="str">
        <f t="shared" si="39"/>
        <v>03/31/2016 - 03/31/2024</v>
      </c>
      <c r="O283" t="s">
        <v>4798</v>
      </c>
    </row>
    <row r="284" spans="1:17">
      <c r="A284" s="18" t="str">
        <f>B284</f>
        <v>Merced County - Unincorporated</v>
      </c>
      <c r="B284" s="18" t="s">
        <v>5094</v>
      </c>
      <c r="C284" s="17" t="str">
        <f t="shared" si="37"/>
        <v>07/15/1905 - 12/31/2023</v>
      </c>
      <c r="D284" s="17" t="str">
        <f t="shared" si="38"/>
        <v>03/31/2016 - 03/31/2024</v>
      </c>
      <c r="E284" s="16" t="str">
        <f t="shared" si="32"/>
        <v>Merced County - Unincorporated</v>
      </c>
      <c r="F284" s="14">
        <v>41640</v>
      </c>
      <c r="G284" s="14">
        <v>45291</v>
      </c>
      <c r="H284">
        <f t="shared" si="33"/>
        <v>2014</v>
      </c>
      <c r="I284">
        <f t="shared" si="34"/>
        <v>2023</v>
      </c>
      <c r="J284" s="14">
        <v>42460</v>
      </c>
      <c r="K284" s="14">
        <v>45382</v>
      </c>
      <c r="L284">
        <f t="shared" si="35"/>
        <v>2016</v>
      </c>
      <c r="M284">
        <f t="shared" si="36"/>
        <v>2024</v>
      </c>
      <c r="N284" s="17" t="str">
        <f t="shared" si="39"/>
        <v>03/31/2016 - 03/31/2024</v>
      </c>
      <c r="O284" t="s">
        <v>4798</v>
      </c>
    </row>
    <row r="285" spans="1:17">
      <c r="A285" s="18" t="s">
        <v>5095</v>
      </c>
      <c r="B285" s="18" t="s">
        <v>4816</v>
      </c>
      <c r="C285" s="17" t="str">
        <f t="shared" si="37"/>
        <v>07/14/1905 - 10/31/2022</v>
      </c>
      <c r="D285" s="17" t="str">
        <f t="shared" si="38"/>
        <v>01/31/2015 - 01/31/2023</v>
      </c>
      <c r="E285" s="16" t="str">
        <f t="shared" si="32"/>
        <v>Mill Valley</v>
      </c>
      <c r="F285" s="14">
        <v>41640</v>
      </c>
      <c r="G285" s="14">
        <v>44865</v>
      </c>
      <c r="H285">
        <f t="shared" si="33"/>
        <v>2014</v>
      </c>
      <c r="I285">
        <f t="shared" si="34"/>
        <v>2022</v>
      </c>
      <c r="J285" s="14">
        <v>42035</v>
      </c>
      <c r="K285" s="14">
        <v>44957</v>
      </c>
      <c r="L285">
        <f t="shared" si="35"/>
        <v>2015</v>
      </c>
      <c r="M285">
        <f t="shared" si="36"/>
        <v>2023</v>
      </c>
      <c r="N285" s="17" t="str">
        <f t="shared" si="39"/>
        <v>01/31/2015 - 01/31/2023</v>
      </c>
      <c r="O285" t="s">
        <v>4816</v>
      </c>
    </row>
    <row r="286" spans="1:17">
      <c r="A286" s="18" t="s">
        <v>5096</v>
      </c>
      <c r="B286" s="18" t="s">
        <v>4796</v>
      </c>
      <c r="C286" s="17" t="str">
        <f t="shared" si="37"/>
        <v>07/14/1905 - 10/31/2022</v>
      </c>
      <c r="D286" s="17" t="str">
        <f t="shared" si="38"/>
        <v>01/31/2015 - 01/31/2023</v>
      </c>
      <c r="E286" s="16" t="str">
        <f t="shared" si="32"/>
        <v>Millbrae</v>
      </c>
      <c r="F286" s="14">
        <v>41640</v>
      </c>
      <c r="G286" s="14">
        <v>44865</v>
      </c>
      <c r="H286">
        <f t="shared" si="33"/>
        <v>2014</v>
      </c>
      <c r="I286">
        <f t="shared" si="34"/>
        <v>2022</v>
      </c>
      <c r="J286" s="14">
        <v>42035</v>
      </c>
      <c r="K286" s="14">
        <v>44957</v>
      </c>
      <c r="L286">
        <f t="shared" si="35"/>
        <v>2015</v>
      </c>
      <c r="M286">
        <f t="shared" si="36"/>
        <v>2023</v>
      </c>
      <c r="N286" s="17" t="str">
        <f t="shared" si="39"/>
        <v>01/31/2015 - 01/31/2023</v>
      </c>
      <c r="O286" t="s">
        <v>4796</v>
      </c>
    </row>
    <row r="287" spans="1:17">
      <c r="A287" s="18" t="s">
        <v>5097</v>
      </c>
      <c r="B287" s="18" t="s">
        <v>4850</v>
      </c>
      <c r="C287" s="17" t="str">
        <f t="shared" si="37"/>
        <v>07/14/1905 - 10/31/2022</v>
      </c>
      <c r="D287" s="17" t="str">
        <f t="shared" si="38"/>
        <v>01/31/2015 - 01/31/2023</v>
      </c>
      <c r="E287" s="16" t="str">
        <f t="shared" si="32"/>
        <v>Milpitas</v>
      </c>
      <c r="F287" s="14">
        <v>41640</v>
      </c>
      <c r="G287" s="14">
        <v>44865</v>
      </c>
      <c r="H287">
        <f t="shared" si="33"/>
        <v>2014</v>
      </c>
      <c r="I287">
        <f t="shared" si="34"/>
        <v>2022</v>
      </c>
      <c r="J287" s="14">
        <v>42035</v>
      </c>
      <c r="K287" s="14">
        <v>44957</v>
      </c>
      <c r="L287">
        <f t="shared" si="35"/>
        <v>2015</v>
      </c>
      <c r="M287">
        <f t="shared" si="36"/>
        <v>2023</v>
      </c>
      <c r="N287" s="17" t="str">
        <f t="shared" si="39"/>
        <v>01/31/2015 - 01/31/2023</v>
      </c>
      <c r="O287" t="s">
        <v>4850</v>
      </c>
    </row>
    <row r="288" spans="1:17">
      <c r="A288" s="18" t="s">
        <v>5098</v>
      </c>
      <c r="B288" s="18" t="s">
        <v>4767</v>
      </c>
      <c r="C288" s="17" t="str">
        <f t="shared" si="37"/>
        <v>07/13/1905 - 10/31/2021</v>
      </c>
      <c r="D288" s="17" t="str">
        <f t="shared" si="38"/>
        <v>10/15/2013 - 10/15/2021</v>
      </c>
      <c r="E288" s="16" t="str">
        <f t="shared" si="32"/>
        <v>Mission Viejo</v>
      </c>
      <c r="F288" s="14">
        <v>41640</v>
      </c>
      <c r="G288" s="14">
        <v>44500</v>
      </c>
      <c r="H288">
        <f t="shared" si="33"/>
        <v>2014</v>
      </c>
      <c r="I288">
        <f t="shared" si="34"/>
        <v>2021</v>
      </c>
      <c r="J288" s="14">
        <v>41562</v>
      </c>
      <c r="K288" s="14">
        <v>44484</v>
      </c>
      <c r="L288">
        <f t="shared" si="35"/>
        <v>2013</v>
      </c>
      <c r="M288">
        <f t="shared" si="36"/>
        <v>2021</v>
      </c>
      <c r="N288" s="17" t="str">
        <f t="shared" si="39"/>
        <v>10/15/2013 - 10/15/2021</v>
      </c>
      <c r="O288" t="s">
        <v>4767</v>
      </c>
    </row>
    <row r="289" spans="1:17">
      <c r="A289" s="18" t="s">
        <v>5099</v>
      </c>
      <c r="B289" s="18" t="s">
        <v>4862</v>
      </c>
      <c r="C289" s="17" t="str">
        <f t="shared" si="37"/>
        <v>07/15/1905 - 09/30/2023</v>
      </c>
      <c r="D289" s="17" t="str">
        <f t="shared" si="38"/>
        <v>12/31/2015 - 12/31/2023</v>
      </c>
      <c r="E289" s="16" t="str">
        <f t="shared" si="32"/>
        <v>Modesto</v>
      </c>
      <c r="F289" s="14">
        <v>41640</v>
      </c>
      <c r="G289" s="14">
        <v>45199</v>
      </c>
      <c r="H289">
        <f t="shared" si="33"/>
        <v>2014</v>
      </c>
      <c r="I289">
        <f t="shared" si="34"/>
        <v>2023</v>
      </c>
      <c r="J289" s="14">
        <v>42369</v>
      </c>
      <c r="K289" s="14">
        <v>45291</v>
      </c>
      <c r="L289">
        <f t="shared" si="35"/>
        <v>2015</v>
      </c>
      <c r="M289">
        <f t="shared" si="36"/>
        <v>2023</v>
      </c>
      <c r="N289" s="17" t="str">
        <f t="shared" si="39"/>
        <v>12/31/2015 - 12/31/2023</v>
      </c>
      <c r="O289" t="s">
        <v>4862</v>
      </c>
    </row>
    <row r="290" spans="1:17">
      <c r="A290" s="18" t="str">
        <f>B290</f>
        <v>Modoc County - Unincorporated</v>
      </c>
      <c r="B290" s="18" t="s">
        <v>5100</v>
      </c>
      <c r="C290" s="17" t="str">
        <f t="shared" si="37"/>
        <v>07/19/1905 - 06/15/2027</v>
      </c>
      <c r="D290" s="17" t="str">
        <f t="shared" si="38"/>
        <v>08/31/2019 - 08/31/2024</v>
      </c>
      <c r="E290" s="16" t="str">
        <f t="shared" si="32"/>
        <v>Modoc County - Unincorporated</v>
      </c>
      <c r="F290" s="14">
        <v>43466</v>
      </c>
      <c r="G290" s="14">
        <v>46553</v>
      </c>
      <c r="H290">
        <f t="shared" si="33"/>
        <v>2019</v>
      </c>
      <c r="I290">
        <f t="shared" si="34"/>
        <v>2027</v>
      </c>
      <c r="J290" s="14">
        <v>43708</v>
      </c>
      <c r="K290" s="14">
        <v>45535</v>
      </c>
      <c r="L290">
        <f t="shared" si="35"/>
        <v>2019</v>
      </c>
      <c r="M290">
        <f t="shared" si="36"/>
        <v>2024</v>
      </c>
      <c r="N290" s="17" t="str">
        <f t="shared" si="39"/>
        <v>08/31/2019 - 08/31/2024</v>
      </c>
      <c r="O290" t="s">
        <v>4772</v>
      </c>
      <c r="P290" s="14" t="s">
        <v>4770</v>
      </c>
    </row>
    <row r="291" spans="1:17">
      <c r="A291" s="18" t="str">
        <f>B291</f>
        <v>Mono County - Unincorporated</v>
      </c>
      <c r="B291" s="18" t="s">
        <v>5101</v>
      </c>
      <c r="C291" s="17" t="str">
        <f t="shared" si="37"/>
        <v>07/19/1905 - 08/15/2027</v>
      </c>
      <c r="D291" s="17" t="str">
        <f t="shared" si="38"/>
        <v>08/15/2019 - 08/15/2027</v>
      </c>
      <c r="E291" s="16" t="str">
        <f t="shared" si="32"/>
        <v>Mono County - Unincorporated</v>
      </c>
      <c r="F291" s="14">
        <v>43466</v>
      </c>
      <c r="G291" s="14">
        <v>46614</v>
      </c>
      <c r="H291">
        <f t="shared" si="33"/>
        <v>2019</v>
      </c>
      <c r="I291">
        <f t="shared" si="34"/>
        <v>2027</v>
      </c>
      <c r="J291" s="14">
        <v>43692</v>
      </c>
      <c r="K291" s="14">
        <v>46614</v>
      </c>
      <c r="L291">
        <f t="shared" si="35"/>
        <v>2019</v>
      </c>
      <c r="M291">
        <f t="shared" si="36"/>
        <v>2027</v>
      </c>
      <c r="N291" s="17" t="str">
        <f t="shared" si="39"/>
        <v>08/15/2019 - 08/15/2027</v>
      </c>
      <c r="O291" t="s">
        <v>5076</v>
      </c>
      <c r="P291" s="14" t="s">
        <v>4770</v>
      </c>
      <c r="Q291" s="14"/>
    </row>
    <row r="292" spans="1:17">
      <c r="A292" s="18" t="s">
        <v>5102</v>
      </c>
      <c r="B292" s="18" t="s">
        <v>4760</v>
      </c>
      <c r="C292" s="17" t="str">
        <f t="shared" si="37"/>
        <v>07/13/1905 - 10/31/2021</v>
      </c>
      <c r="D292" s="17" t="str">
        <f t="shared" si="38"/>
        <v>10/15/2013 - 10/15/2021</v>
      </c>
      <c r="E292" s="16" t="str">
        <f t="shared" si="32"/>
        <v>Monrovia</v>
      </c>
      <c r="F292" s="14">
        <v>41640</v>
      </c>
      <c r="G292" s="14">
        <v>44500</v>
      </c>
      <c r="H292">
        <f t="shared" si="33"/>
        <v>2014</v>
      </c>
      <c r="I292">
        <f t="shared" si="34"/>
        <v>2021</v>
      </c>
      <c r="J292" s="14">
        <v>41562</v>
      </c>
      <c r="K292" s="14">
        <v>44484</v>
      </c>
      <c r="L292">
        <f t="shared" si="35"/>
        <v>2013</v>
      </c>
      <c r="M292">
        <f t="shared" si="36"/>
        <v>2021</v>
      </c>
      <c r="N292" s="17" t="str">
        <f t="shared" si="39"/>
        <v>10/15/2013 - 10/15/2021</v>
      </c>
      <c r="O292" t="s">
        <v>4760</v>
      </c>
    </row>
    <row r="293" spans="1:17">
      <c r="A293" s="18" t="s">
        <v>5103</v>
      </c>
      <c r="B293" s="18" t="s">
        <v>4922</v>
      </c>
      <c r="C293" s="17" t="str">
        <f t="shared" si="37"/>
        <v>07/11/1905 - 06/30/2019</v>
      </c>
      <c r="D293" s="17" t="str">
        <f t="shared" si="38"/>
        <v>06/30/2014 - 11/15/2022</v>
      </c>
      <c r="E293" s="16" t="str">
        <f t="shared" si="32"/>
        <v>Montague</v>
      </c>
      <c r="F293" s="14">
        <v>41640</v>
      </c>
      <c r="G293" s="14">
        <v>43646</v>
      </c>
      <c r="H293">
        <f t="shared" si="33"/>
        <v>2014</v>
      </c>
      <c r="I293">
        <f t="shared" si="34"/>
        <v>2019</v>
      </c>
      <c r="J293" s="14">
        <v>41820</v>
      </c>
      <c r="K293" s="14">
        <v>44880</v>
      </c>
      <c r="L293">
        <f t="shared" si="35"/>
        <v>2014</v>
      </c>
      <c r="M293">
        <f t="shared" si="36"/>
        <v>2022</v>
      </c>
      <c r="N293" s="17" t="str">
        <f t="shared" si="39"/>
        <v>06/30/2014 - 11/15/2022</v>
      </c>
      <c r="O293" t="s">
        <v>4922</v>
      </c>
    </row>
    <row r="294" spans="1:17">
      <c r="A294" s="18" t="s">
        <v>5104</v>
      </c>
      <c r="B294" s="18" t="s">
        <v>4758</v>
      </c>
      <c r="C294" s="17" t="str">
        <f t="shared" si="37"/>
        <v>07/13/1905 - 10/31/2021</v>
      </c>
      <c r="D294" s="17" t="str">
        <f t="shared" si="38"/>
        <v>10/15/2013 - 10/15/2021</v>
      </c>
      <c r="E294" s="16" t="str">
        <f t="shared" si="32"/>
        <v>Montclair</v>
      </c>
      <c r="F294" s="14">
        <v>41640</v>
      </c>
      <c r="G294" s="14">
        <v>44500</v>
      </c>
      <c r="H294">
        <f t="shared" si="33"/>
        <v>2014</v>
      </c>
      <c r="I294">
        <f t="shared" si="34"/>
        <v>2021</v>
      </c>
      <c r="J294" s="14">
        <v>41562</v>
      </c>
      <c r="K294" s="14">
        <v>44484</v>
      </c>
      <c r="L294">
        <f t="shared" si="35"/>
        <v>2013</v>
      </c>
      <c r="M294">
        <f t="shared" si="36"/>
        <v>2021</v>
      </c>
      <c r="N294" s="17" t="str">
        <f t="shared" si="39"/>
        <v>10/15/2013 - 10/15/2021</v>
      </c>
      <c r="O294" t="s">
        <v>4758</v>
      </c>
    </row>
    <row r="295" spans="1:17">
      <c r="A295" s="18" t="s">
        <v>5105</v>
      </c>
      <c r="B295" s="18" t="s">
        <v>4850</v>
      </c>
      <c r="C295" s="17" t="str">
        <f t="shared" si="37"/>
        <v>07/14/1905 - 10/31/2022</v>
      </c>
      <c r="D295" s="17" t="str">
        <f t="shared" si="38"/>
        <v>01/31/2015 - 01/31/2023</v>
      </c>
      <c r="E295" s="16" t="str">
        <f t="shared" si="32"/>
        <v>Monte Sereno</v>
      </c>
      <c r="F295" s="14">
        <v>41640</v>
      </c>
      <c r="G295" s="14">
        <v>44865</v>
      </c>
      <c r="H295">
        <f t="shared" si="33"/>
        <v>2014</v>
      </c>
      <c r="I295">
        <f t="shared" si="34"/>
        <v>2022</v>
      </c>
      <c r="J295" s="14">
        <v>42035</v>
      </c>
      <c r="K295" s="14">
        <v>44957</v>
      </c>
      <c r="L295">
        <f t="shared" si="35"/>
        <v>2015</v>
      </c>
      <c r="M295">
        <f t="shared" si="36"/>
        <v>2023</v>
      </c>
      <c r="N295" s="17" t="str">
        <f t="shared" si="39"/>
        <v>01/31/2015 - 01/31/2023</v>
      </c>
      <c r="O295" t="s">
        <v>4850</v>
      </c>
    </row>
    <row r="296" spans="1:17">
      <c r="A296" s="18" t="s">
        <v>5106</v>
      </c>
      <c r="B296" s="18" t="s">
        <v>4760</v>
      </c>
      <c r="C296" s="17" t="str">
        <f t="shared" si="37"/>
        <v>07/13/1905 - 10/31/2021</v>
      </c>
      <c r="D296" s="17" t="str">
        <f t="shared" si="38"/>
        <v>10/15/2013 - 10/15/2021</v>
      </c>
      <c r="E296" s="16" t="str">
        <f t="shared" si="32"/>
        <v>Montebello</v>
      </c>
      <c r="F296" s="14">
        <v>41640</v>
      </c>
      <c r="G296" s="14">
        <v>44500</v>
      </c>
      <c r="H296">
        <f t="shared" si="33"/>
        <v>2014</v>
      </c>
      <c r="I296">
        <f t="shared" si="34"/>
        <v>2021</v>
      </c>
      <c r="J296" s="14">
        <v>41562</v>
      </c>
      <c r="K296" s="14">
        <v>44484</v>
      </c>
      <c r="L296">
        <f t="shared" si="35"/>
        <v>2013</v>
      </c>
      <c r="M296">
        <f t="shared" si="36"/>
        <v>2021</v>
      </c>
      <c r="N296" s="17" t="str">
        <f t="shared" si="39"/>
        <v>10/15/2013 - 10/15/2021</v>
      </c>
      <c r="O296" t="s">
        <v>4760</v>
      </c>
    </row>
    <row r="297" spans="1:17">
      <c r="A297" s="18" t="s">
        <v>5107</v>
      </c>
      <c r="B297" s="18" t="s">
        <v>4857</v>
      </c>
      <c r="C297" s="17" t="str">
        <f t="shared" si="37"/>
        <v>07/15/1905 - 12/31/2023</v>
      </c>
      <c r="D297" s="17" t="str">
        <f t="shared" si="38"/>
        <v>12/31/2015 - 12/31/2023</v>
      </c>
      <c r="E297" s="16" t="str">
        <f t="shared" si="32"/>
        <v>Monterey</v>
      </c>
      <c r="F297" s="14">
        <v>41640</v>
      </c>
      <c r="G297" s="14">
        <v>45291</v>
      </c>
      <c r="H297">
        <f t="shared" si="33"/>
        <v>2014</v>
      </c>
      <c r="I297">
        <f t="shared" si="34"/>
        <v>2023</v>
      </c>
      <c r="J297" s="14">
        <v>42369</v>
      </c>
      <c r="K297" s="14">
        <v>45291</v>
      </c>
      <c r="L297">
        <f t="shared" si="35"/>
        <v>2015</v>
      </c>
      <c r="M297">
        <f t="shared" si="36"/>
        <v>2023</v>
      </c>
      <c r="N297" s="17" t="str">
        <f t="shared" si="39"/>
        <v>12/31/2015 - 12/31/2023</v>
      </c>
      <c r="O297" t="s">
        <v>4857</v>
      </c>
    </row>
    <row r="298" spans="1:17">
      <c r="A298" s="18" t="str">
        <f>B298</f>
        <v>Monterey County - Unincorporated</v>
      </c>
      <c r="B298" s="18" t="s">
        <v>5108</v>
      </c>
      <c r="C298" s="17" t="str">
        <f t="shared" si="37"/>
        <v>07/15/1905 - 12/31/2023</v>
      </c>
      <c r="D298" s="17" t="str">
        <f t="shared" si="38"/>
        <v>12/31/2015 - 12/31/2023</v>
      </c>
      <c r="E298" s="16" t="str">
        <f t="shared" si="32"/>
        <v>Monterey County - Unincorporated</v>
      </c>
      <c r="F298" s="14">
        <v>41640</v>
      </c>
      <c r="G298" s="14">
        <v>45291</v>
      </c>
      <c r="H298">
        <f t="shared" si="33"/>
        <v>2014</v>
      </c>
      <c r="I298">
        <f t="shared" si="34"/>
        <v>2023</v>
      </c>
      <c r="J298" s="14">
        <v>42369</v>
      </c>
      <c r="K298" s="14">
        <v>45291</v>
      </c>
      <c r="L298">
        <f t="shared" si="35"/>
        <v>2015</v>
      </c>
      <c r="M298">
        <f t="shared" si="36"/>
        <v>2023</v>
      </c>
      <c r="N298" s="17" t="str">
        <f t="shared" si="39"/>
        <v>12/31/2015 - 12/31/2023</v>
      </c>
      <c r="O298" t="s">
        <v>4857</v>
      </c>
    </row>
    <row r="299" spans="1:17">
      <c r="A299" s="18" t="s">
        <v>5109</v>
      </c>
      <c r="B299" s="18" t="s">
        <v>4760</v>
      </c>
      <c r="C299" s="17" t="str">
        <f t="shared" si="37"/>
        <v>07/13/1905 - 10/31/2021</v>
      </c>
      <c r="D299" s="17" t="str">
        <f t="shared" si="38"/>
        <v>10/15/2013 - 10/15/2021</v>
      </c>
      <c r="E299" s="16" t="str">
        <f t="shared" si="32"/>
        <v>Monterey Park</v>
      </c>
      <c r="F299" s="14">
        <v>41640</v>
      </c>
      <c r="G299" s="14">
        <v>44500</v>
      </c>
      <c r="H299">
        <f t="shared" si="33"/>
        <v>2014</v>
      </c>
      <c r="I299">
        <f t="shared" si="34"/>
        <v>2021</v>
      </c>
      <c r="J299" s="14">
        <v>41562</v>
      </c>
      <c r="K299" s="14">
        <v>44484</v>
      </c>
      <c r="L299">
        <f t="shared" si="35"/>
        <v>2013</v>
      </c>
      <c r="M299">
        <f t="shared" si="36"/>
        <v>2021</v>
      </c>
      <c r="N299" s="17" t="str">
        <f t="shared" si="39"/>
        <v>10/15/2013 - 10/15/2021</v>
      </c>
      <c r="O299" t="s">
        <v>4760</v>
      </c>
    </row>
    <row r="300" spans="1:17">
      <c r="A300" s="18" t="s">
        <v>5110</v>
      </c>
      <c r="B300" s="18" t="s">
        <v>4848</v>
      </c>
      <c r="C300" s="17" t="str">
        <f t="shared" si="37"/>
        <v>07/13/1905 - 10/31/2021</v>
      </c>
      <c r="D300" s="17" t="str">
        <f t="shared" si="38"/>
        <v>10/15/2013 - 10/15/2021</v>
      </c>
      <c r="E300" s="16" t="str">
        <f t="shared" si="32"/>
        <v>Moorpark</v>
      </c>
      <c r="F300" s="14">
        <v>41640</v>
      </c>
      <c r="G300" s="14">
        <v>44500</v>
      </c>
      <c r="H300">
        <f t="shared" si="33"/>
        <v>2014</v>
      </c>
      <c r="I300">
        <f t="shared" si="34"/>
        <v>2021</v>
      </c>
      <c r="J300" s="14">
        <v>41562</v>
      </c>
      <c r="K300" s="14">
        <v>44484</v>
      </c>
      <c r="L300">
        <f t="shared" si="35"/>
        <v>2013</v>
      </c>
      <c r="M300">
        <f t="shared" si="36"/>
        <v>2021</v>
      </c>
      <c r="N300" s="17" t="str">
        <f t="shared" si="39"/>
        <v>10/15/2013 - 10/15/2021</v>
      </c>
      <c r="O300" t="s">
        <v>4848</v>
      </c>
    </row>
    <row r="301" spans="1:17">
      <c r="A301" s="18" t="s">
        <v>5111</v>
      </c>
      <c r="B301" s="18" t="s">
        <v>4784</v>
      </c>
      <c r="C301" s="17" t="str">
        <f t="shared" si="37"/>
        <v>07/14/1905 - 10/31/2022</v>
      </c>
      <c r="D301" s="17" t="str">
        <f t="shared" si="38"/>
        <v>01/31/2015 - 01/31/2023</v>
      </c>
      <c r="E301" s="16" t="str">
        <f t="shared" si="32"/>
        <v>Moraga</v>
      </c>
      <c r="F301" s="14">
        <v>41640</v>
      </c>
      <c r="G301" s="14">
        <v>44865</v>
      </c>
      <c r="H301">
        <f t="shared" si="33"/>
        <v>2014</v>
      </c>
      <c r="I301">
        <f t="shared" si="34"/>
        <v>2022</v>
      </c>
      <c r="J301" s="14">
        <v>42035</v>
      </c>
      <c r="K301" s="14">
        <v>44957</v>
      </c>
      <c r="L301">
        <f t="shared" si="35"/>
        <v>2015</v>
      </c>
      <c r="M301">
        <f t="shared" si="36"/>
        <v>2023</v>
      </c>
      <c r="N301" s="17" t="str">
        <f t="shared" si="39"/>
        <v>01/31/2015 - 01/31/2023</v>
      </c>
      <c r="O301" t="s">
        <v>4784</v>
      </c>
    </row>
    <row r="302" spans="1:17">
      <c r="A302" s="18" t="s">
        <v>5112</v>
      </c>
      <c r="B302" s="18" t="s">
        <v>4808</v>
      </c>
      <c r="C302" s="17" t="str">
        <f t="shared" si="37"/>
        <v>07/13/1905 - 10/31/2021</v>
      </c>
      <c r="D302" s="17" t="str">
        <f t="shared" si="38"/>
        <v>10/15/2013 - 10/15/2021</v>
      </c>
      <c r="E302" s="16" t="str">
        <f t="shared" si="32"/>
        <v>Moreno Valley</v>
      </c>
      <c r="F302" s="14">
        <v>41640</v>
      </c>
      <c r="G302" s="14">
        <v>44500</v>
      </c>
      <c r="H302">
        <f t="shared" si="33"/>
        <v>2014</v>
      </c>
      <c r="I302">
        <f t="shared" si="34"/>
        <v>2021</v>
      </c>
      <c r="J302" s="14">
        <v>41562</v>
      </c>
      <c r="K302" s="14">
        <v>44484</v>
      </c>
      <c r="L302">
        <f t="shared" si="35"/>
        <v>2013</v>
      </c>
      <c r="M302">
        <f t="shared" si="36"/>
        <v>2021</v>
      </c>
      <c r="N302" s="17" t="str">
        <f t="shared" si="39"/>
        <v>10/15/2013 - 10/15/2021</v>
      </c>
      <c r="O302" t="s">
        <v>4808</v>
      </c>
    </row>
    <row r="303" spans="1:17">
      <c r="A303" s="18" t="s">
        <v>5113</v>
      </c>
      <c r="B303" s="18" t="s">
        <v>4850</v>
      </c>
      <c r="C303" s="17" t="str">
        <f t="shared" si="37"/>
        <v>07/14/1905 - 10/31/2022</v>
      </c>
      <c r="D303" s="17" t="str">
        <f t="shared" si="38"/>
        <v>01/31/2015 - 01/31/2023</v>
      </c>
      <c r="E303" s="16" t="str">
        <f t="shared" si="32"/>
        <v>Morgan Hill</v>
      </c>
      <c r="F303" s="14">
        <v>41640</v>
      </c>
      <c r="G303" s="14">
        <v>44865</v>
      </c>
      <c r="H303">
        <f t="shared" si="33"/>
        <v>2014</v>
      </c>
      <c r="I303">
        <f t="shared" si="34"/>
        <v>2022</v>
      </c>
      <c r="J303" s="14">
        <v>42035</v>
      </c>
      <c r="K303" s="14">
        <v>44957</v>
      </c>
      <c r="L303">
        <f t="shared" si="35"/>
        <v>2015</v>
      </c>
      <c r="M303">
        <f t="shared" si="36"/>
        <v>2023</v>
      </c>
      <c r="N303" s="17" t="str">
        <f t="shared" si="39"/>
        <v>01/31/2015 - 01/31/2023</v>
      </c>
      <c r="O303" t="s">
        <v>4850</v>
      </c>
    </row>
    <row r="304" spans="1:17">
      <c r="A304" s="18" t="s">
        <v>5114</v>
      </c>
      <c r="B304" s="18" t="s">
        <v>4790</v>
      </c>
      <c r="C304" s="17" t="str">
        <f t="shared" si="37"/>
        <v>07/20/1905 - 12/31/2028</v>
      </c>
      <c r="D304" s="17" t="str">
        <f t="shared" si="38"/>
        <v>12/31/2020 - 12/31/2028</v>
      </c>
      <c r="E304" s="16" t="str">
        <f t="shared" si="32"/>
        <v>Morro Bay</v>
      </c>
      <c r="F304" s="14">
        <v>43466</v>
      </c>
      <c r="G304" s="14">
        <v>47118</v>
      </c>
      <c r="H304">
        <f t="shared" si="33"/>
        <v>2019</v>
      </c>
      <c r="I304">
        <f t="shared" si="34"/>
        <v>2028</v>
      </c>
      <c r="J304" s="14">
        <v>44196</v>
      </c>
      <c r="K304" s="14">
        <v>47118</v>
      </c>
      <c r="L304">
        <f t="shared" si="35"/>
        <v>2020</v>
      </c>
      <c r="M304">
        <f t="shared" si="36"/>
        <v>2028</v>
      </c>
      <c r="N304" s="17" t="str">
        <f t="shared" si="39"/>
        <v>12/31/2020 - 12/31/2028</v>
      </c>
      <c r="O304" t="s">
        <v>4790</v>
      </c>
      <c r="P304" t="s">
        <v>4770</v>
      </c>
    </row>
    <row r="305" spans="1:17">
      <c r="A305" s="18" t="s">
        <v>5115</v>
      </c>
      <c r="B305" s="18" t="s">
        <v>4922</v>
      </c>
      <c r="C305" s="17" t="str">
        <f t="shared" si="37"/>
        <v>07/11/1905 - 06/30/2019</v>
      </c>
      <c r="D305" s="17" t="str">
        <f t="shared" si="38"/>
        <v>06/30/2014 - 11/15/2022</v>
      </c>
      <c r="E305" s="16" t="str">
        <f t="shared" si="32"/>
        <v>Mount Shasta</v>
      </c>
      <c r="F305" s="14">
        <v>41640</v>
      </c>
      <c r="G305" s="14">
        <v>43646</v>
      </c>
      <c r="H305">
        <f t="shared" si="33"/>
        <v>2014</v>
      </c>
      <c r="I305">
        <f t="shared" si="34"/>
        <v>2019</v>
      </c>
      <c r="J305" s="14">
        <v>41820</v>
      </c>
      <c r="K305" s="14">
        <v>44880</v>
      </c>
      <c r="L305">
        <f t="shared" si="35"/>
        <v>2014</v>
      </c>
      <c r="M305">
        <f t="shared" si="36"/>
        <v>2022</v>
      </c>
      <c r="N305" s="17" t="str">
        <f t="shared" si="39"/>
        <v>06/30/2014 - 11/15/2022</v>
      </c>
      <c r="O305" t="s">
        <v>4922</v>
      </c>
    </row>
    <row r="306" spans="1:17">
      <c r="A306" s="18" t="s">
        <v>5116</v>
      </c>
      <c r="B306" s="18" t="s">
        <v>4850</v>
      </c>
      <c r="C306" s="17" t="str">
        <f t="shared" si="37"/>
        <v>07/14/1905 - 10/31/2022</v>
      </c>
      <c r="D306" s="17" t="str">
        <f t="shared" si="38"/>
        <v>01/31/2015 - 01/31/2023</v>
      </c>
      <c r="E306" s="16" t="str">
        <f t="shared" si="32"/>
        <v>Mountain View</v>
      </c>
      <c r="F306" s="14">
        <v>41640</v>
      </c>
      <c r="G306" s="14">
        <v>44865</v>
      </c>
      <c r="H306">
        <f t="shared" si="33"/>
        <v>2014</v>
      </c>
      <c r="I306">
        <f t="shared" si="34"/>
        <v>2022</v>
      </c>
      <c r="J306" s="14">
        <v>42035</v>
      </c>
      <c r="K306" s="14">
        <v>44957</v>
      </c>
      <c r="L306">
        <f t="shared" si="35"/>
        <v>2015</v>
      </c>
      <c r="M306">
        <f t="shared" si="36"/>
        <v>2023</v>
      </c>
      <c r="N306" s="17" t="str">
        <f t="shared" si="39"/>
        <v>01/31/2015 - 01/31/2023</v>
      </c>
      <c r="O306" t="s">
        <v>4850</v>
      </c>
    </row>
    <row r="307" spans="1:17">
      <c r="A307" s="18" t="s">
        <v>5117</v>
      </c>
      <c r="B307" s="18" t="s">
        <v>4808</v>
      </c>
      <c r="C307" s="17" t="str">
        <f t="shared" si="37"/>
        <v>07/13/1905 - 10/31/2021</v>
      </c>
      <c r="D307" s="17" t="str">
        <f t="shared" si="38"/>
        <v>10/15/2013 - 10/15/2021</v>
      </c>
      <c r="E307" s="16" t="str">
        <f t="shared" si="32"/>
        <v>Murrieta</v>
      </c>
      <c r="F307" s="14">
        <v>41640</v>
      </c>
      <c r="G307" s="14">
        <v>44500</v>
      </c>
      <c r="H307">
        <f t="shared" si="33"/>
        <v>2014</v>
      </c>
      <c r="I307">
        <f t="shared" si="34"/>
        <v>2021</v>
      </c>
      <c r="J307" s="14">
        <v>41562</v>
      </c>
      <c r="K307" s="14">
        <v>44484</v>
      </c>
      <c r="L307">
        <f t="shared" si="35"/>
        <v>2013</v>
      </c>
      <c r="M307">
        <f t="shared" si="36"/>
        <v>2021</v>
      </c>
      <c r="N307" s="17" t="str">
        <f t="shared" si="39"/>
        <v>10/15/2013 - 10/15/2021</v>
      </c>
      <c r="O307" t="s">
        <v>4808</v>
      </c>
    </row>
    <row r="308" spans="1:17">
      <c r="A308" s="18" t="s">
        <v>5118</v>
      </c>
      <c r="B308" s="18" t="s">
        <v>4777</v>
      </c>
      <c r="C308" s="17" t="str">
        <f t="shared" si="37"/>
        <v>07/14/1905 - 10/31/2022</v>
      </c>
      <c r="D308" s="17" t="str">
        <f t="shared" si="38"/>
        <v>01/31/2015 - 01/31/2023</v>
      </c>
      <c r="E308" s="16" t="str">
        <f t="shared" si="32"/>
        <v>Napa</v>
      </c>
      <c r="F308" s="14">
        <v>41640</v>
      </c>
      <c r="G308" s="14">
        <v>44865</v>
      </c>
      <c r="H308">
        <f t="shared" si="33"/>
        <v>2014</v>
      </c>
      <c r="I308">
        <f t="shared" si="34"/>
        <v>2022</v>
      </c>
      <c r="J308" s="14">
        <v>42035</v>
      </c>
      <c r="K308" s="14">
        <v>44957</v>
      </c>
      <c r="L308">
        <f t="shared" si="35"/>
        <v>2015</v>
      </c>
      <c r="M308">
        <f t="shared" si="36"/>
        <v>2023</v>
      </c>
      <c r="N308" s="17" t="str">
        <f t="shared" si="39"/>
        <v>01/31/2015 - 01/31/2023</v>
      </c>
      <c r="O308" t="s">
        <v>4777</v>
      </c>
    </row>
    <row r="309" spans="1:17">
      <c r="A309" s="18" t="str">
        <f>B309</f>
        <v>Napa County - Unincorporated</v>
      </c>
      <c r="B309" s="18" t="s">
        <v>5119</v>
      </c>
      <c r="C309" s="17" t="str">
        <f t="shared" si="37"/>
        <v>07/14/1905 - 10/31/2022</v>
      </c>
      <c r="D309" s="17" t="str">
        <f t="shared" si="38"/>
        <v>01/31/2015 - 01/31/2023</v>
      </c>
      <c r="E309" s="16" t="str">
        <f t="shared" si="32"/>
        <v>Napa County - Unincorporated</v>
      </c>
      <c r="F309" s="14">
        <v>41640</v>
      </c>
      <c r="G309" s="14">
        <v>44865</v>
      </c>
      <c r="H309">
        <f t="shared" si="33"/>
        <v>2014</v>
      </c>
      <c r="I309">
        <f t="shared" si="34"/>
        <v>2022</v>
      </c>
      <c r="J309" s="14">
        <v>42035</v>
      </c>
      <c r="K309" s="14">
        <v>44957</v>
      </c>
      <c r="L309">
        <f t="shared" si="35"/>
        <v>2015</v>
      </c>
      <c r="M309">
        <f t="shared" si="36"/>
        <v>2023</v>
      </c>
      <c r="N309" s="17" t="str">
        <f t="shared" si="39"/>
        <v>01/31/2015 - 01/31/2023</v>
      </c>
      <c r="O309" t="s">
        <v>4777</v>
      </c>
    </row>
    <row r="310" spans="1:17">
      <c r="A310" s="18" t="s">
        <v>5120</v>
      </c>
      <c r="B310" s="18" t="s">
        <v>4855</v>
      </c>
      <c r="C310" s="17" t="str">
        <f t="shared" si="37"/>
        <v>07/21/1905 - 04/15/2029</v>
      </c>
      <c r="D310" s="17" t="str">
        <f t="shared" si="38"/>
        <v>04/15/2021 - 04/15/2029</v>
      </c>
      <c r="E310" s="16" t="str">
        <f t="shared" si="32"/>
        <v>National City</v>
      </c>
      <c r="F310" s="14">
        <v>44012</v>
      </c>
      <c r="G310" s="14">
        <v>47223</v>
      </c>
      <c r="H310">
        <f t="shared" si="33"/>
        <v>2020</v>
      </c>
      <c r="I310">
        <f t="shared" si="34"/>
        <v>2029</v>
      </c>
      <c r="J310" s="14">
        <v>44301</v>
      </c>
      <c r="K310" s="14">
        <v>47223</v>
      </c>
      <c r="L310">
        <f t="shared" si="35"/>
        <v>2021</v>
      </c>
      <c r="M310">
        <f t="shared" si="36"/>
        <v>2029</v>
      </c>
      <c r="N310" s="17" t="str">
        <f t="shared" si="39"/>
        <v>04/15/2021 - 04/15/2029</v>
      </c>
      <c r="O310" t="s">
        <v>4855</v>
      </c>
      <c r="P310" t="s">
        <v>4770</v>
      </c>
    </row>
    <row r="311" spans="1:17">
      <c r="A311" s="18" t="s">
        <v>5121</v>
      </c>
      <c r="B311" s="18" t="s">
        <v>4758</v>
      </c>
      <c r="C311" s="17" t="str">
        <f t="shared" si="37"/>
        <v>07/13/1905 - 10/31/2021</v>
      </c>
      <c r="D311" s="17" t="str">
        <f t="shared" si="38"/>
        <v>10/15/2013 - 10/15/2021</v>
      </c>
      <c r="E311" s="16" t="str">
        <f t="shared" si="32"/>
        <v>Needles</v>
      </c>
      <c r="F311" s="14">
        <v>41640</v>
      </c>
      <c r="G311" s="14">
        <v>44500</v>
      </c>
      <c r="H311">
        <f t="shared" si="33"/>
        <v>2014</v>
      </c>
      <c r="I311">
        <f t="shared" si="34"/>
        <v>2021</v>
      </c>
      <c r="J311" s="14">
        <v>41562</v>
      </c>
      <c r="K311" s="14">
        <v>44484</v>
      </c>
      <c r="L311">
        <f t="shared" si="35"/>
        <v>2013</v>
      </c>
      <c r="M311">
        <f t="shared" si="36"/>
        <v>2021</v>
      </c>
      <c r="N311" s="17" t="str">
        <f t="shared" si="39"/>
        <v>10/15/2013 - 10/15/2021</v>
      </c>
      <c r="O311" t="s">
        <v>4758</v>
      </c>
    </row>
    <row r="312" spans="1:17">
      <c r="A312" s="18" t="s">
        <v>5122</v>
      </c>
      <c r="B312" s="18" t="s">
        <v>4977</v>
      </c>
      <c r="C312" s="17" t="str">
        <f t="shared" si="37"/>
        <v>07/19/1905 - 08/15/2027</v>
      </c>
      <c r="D312" s="17" t="str">
        <f t="shared" si="38"/>
        <v>08/15/2019 - 08/15/2027</v>
      </c>
      <c r="E312" s="16" t="str">
        <f t="shared" si="32"/>
        <v>Nevada City</v>
      </c>
      <c r="F312" s="14">
        <v>43466</v>
      </c>
      <c r="G312" s="14">
        <v>46614</v>
      </c>
      <c r="H312">
        <f t="shared" si="33"/>
        <v>2019</v>
      </c>
      <c r="I312">
        <f t="shared" si="34"/>
        <v>2027</v>
      </c>
      <c r="J312" s="14">
        <v>43692</v>
      </c>
      <c r="K312" s="14">
        <v>46614</v>
      </c>
      <c r="L312">
        <f t="shared" si="35"/>
        <v>2019</v>
      </c>
      <c r="M312">
        <f t="shared" si="36"/>
        <v>2027</v>
      </c>
      <c r="N312" s="17" t="str">
        <f t="shared" si="39"/>
        <v>08/15/2019 - 08/15/2027</v>
      </c>
      <c r="O312" t="s">
        <v>4977</v>
      </c>
      <c r="P312" s="14" t="s">
        <v>4770</v>
      </c>
      <c r="Q312" s="14"/>
    </row>
    <row r="313" spans="1:17">
      <c r="A313" s="18" t="str">
        <f>B313</f>
        <v>Nevada County - Unincorporated</v>
      </c>
      <c r="B313" s="18" t="s">
        <v>5123</v>
      </c>
      <c r="C313" s="17" t="str">
        <f t="shared" si="37"/>
        <v>07/19/1905 - 08/15/2027</v>
      </c>
      <c r="D313" s="17" t="str">
        <f t="shared" si="38"/>
        <v>08/15/2019 - 08/15/2027</v>
      </c>
      <c r="E313" s="16" t="str">
        <f t="shared" si="32"/>
        <v>Nevada County - Unincorporated</v>
      </c>
      <c r="F313" s="14">
        <v>43466</v>
      </c>
      <c r="G313" s="14">
        <v>46614</v>
      </c>
      <c r="H313">
        <f t="shared" si="33"/>
        <v>2019</v>
      </c>
      <c r="I313">
        <f t="shared" si="34"/>
        <v>2027</v>
      </c>
      <c r="J313" s="14">
        <v>43692</v>
      </c>
      <c r="K313" s="14">
        <v>46614</v>
      </c>
      <c r="L313">
        <f t="shared" si="35"/>
        <v>2019</v>
      </c>
      <c r="M313">
        <f t="shared" si="36"/>
        <v>2027</v>
      </c>
      <c r="N313" s="17" t="str">
        <f t="shared" si="39"/>
        <v>08/15/2019 - 08/15/2027</v>
      </c>
      <c r="O313" t="s">
        <v>4977</v>
      </c>
      <c r="P313" s="14" t="s">
        <v>4770</v>
      </c>
      <c r="Q313" s="14"/>
    </row>
    <row r="314" spans="1:17">
      <c r="A314" s="18" t="s">
        <v>5124</v>
      </c>
      <c r="B314" s="18" t="s">
        <v>4762</v>
      </c>
      <c r="C314" s="17" t="str">
        <f t="shared" si="37"/>
        <v>07/14/1905 - 10/31/2022</v>
      </c>
      <c r="D314" s="17" t="str">
        <f t="shared" si="38"/>
        <v>01/31/2015 - 01/31/2023</v>
      </c>
      <c r="E314" s="16" t="str">
        <f t="shared" si="32"/>
        <v>Newark</v>
      </c>
      <c r="F314" s="14">
        <v>41640</v>
      </c>
      <c r="G314" s="14">
        <v>44865</v>
      </c>
      <c r="H314">
        <f t="shared" si="33"/>
        <v>2014</v>
      </c>
      <c r="I314">
        <f t="shared" si="34"/>
        <v>2022</v>
      </c>
      <c r="J314" s="14">
        <v>42035</v>
      </c>
      <c r="K314" s="14">
        <v>44957</v>
      </c>
      <c r="L314">
        <f t="shared" si="35"/>
        <v>2015</v>
      </c>
      <c r="M314">
        <f t="shared" si="36"/>
        <v>2023</v>
      </c>
      <c r="N314" s="17" t="str">
        <f t="shared" si="39"/>
        <v>01/31/2015 - 01/31/2023</v>
      </c>
      <c r="O314" t="s">
        <v>4762</v>
      </c>
    </row>
    <row r="315" spans="1:17">
      <c r="A315" s="18" t="s">
        <v>5125</v>
      </c>
      <c r="B315" s="18" t="s">
        <v>4862</v>
      </c>
      <c r="C315" s="17" t="str">
        <f t="shared" si="37"/>
        <v>07/15/1905 - 09/30/2023</v>
      </c>
      <c r="D315" s="17" t="str">
        <f t="shared" si="38"/>
        <v>12/31/2015 - 12/31/2023</v>
      </c>
      <c r="E315" s="16" t="str">
        <f t="shared" si="32"/>
        <v>Newman</v>
      </c>
      <c r="F315" s="14">
        <v>41640</v>
      </c>
      <c r="G315" s="14">
        <v>45199</v>
      </c>
      <c r="H315">
        <f t="shared" si="33"/>
        <v>2014</v>
      </c>
      <c r="I315">
        <f t="shared" si="34"/>
        <v>2023</v>
      </c>
      <c r="J315" s="14">
        <v>42369</v>
      </c>
      <c r="K315" s="14">
        <v>45291</v>
      </c>
      <c r="L315">
        <f t="shared" si="35"/>
        <v>2015</v>
      </c>
      <c r="M315">
        <f t="shared" si="36"/>
        <v>2023</v>
      </c>
      <c r="N315" s="17" t="str">
        <f t="shared" si="39"/>
        <v>12/31/2015 - 12/31/2023</v>
      </c>
      <c r="O315" t="s">
        <v>4862</v>
      </c>
    </row>
    <row r="316" spans="1:17">
      <c r="A316" s="18" t="s">
        <v>5126</v>
      </c>
      <c r="B316" s="18" t="s">
        <v>4767</v>
      </c>
      <c r="C316" s="17" t="str">
        <f t="shared" si="37"/>
        <v>07/13/1905 - 10/31/2021</v>
      </c>
      <c r="D316" s="17" t="str">
        <f t="shared" si="38"/>
        <v>10/15/2013 - 10/15/2021</v>
      </c>
      <c r="E316" s="16" t="str">
        <f t="shared" si="32"/>
        <v>Newport Beach</v>
      </c>
      <c r="F316" s="14">
        <v>41640</v>
      </c>
      <c r="G316" s="14">
        <v>44500</v>
      </c>
      <c r="H316">
        <f t="shared" si="33"/>
        <v>2014</v>
      </c>
      <c r="I316">
        <f t="shared" si="34"/>
        <v>2021</v>
      </c>
      <c r="J316" s="14">
        <v>41562</v>
      </c>
      <c r="K316" s="14">
        <v>44484</v>
      </c>
      <c r="L316">
        <f t="shared" si="35"/>
        <v>2013</v>
      </c>
      <c r="M316">
        <f t="shared" si="36"/>
        <v>2021</v>
      </c>
      <c r="N316" s="17" t="str">
        <f t="shared" si="39"/>
        <v>10/15/2013 - 10/15/2021</v>
      </c>
      <c r="O316" t="s">
        <v>4767</v>
      </c>
    </row>
    <row r="317" spans="1:17">
      <c r="A317" s="18" t="s">
        <v>5127</v>
      </c>
      <c r="B317" s="18" t="s">
        <v>4808</v>
      </c>
      <c r="C317" s="17" t="str">
        <f t="shared" si="37"/>
        <v>07/13/1905 - 10/31/2021</v>
      </c>
      <c r="D317" s="17" t="str">
        <f t="shared" si="38"/>
        <v>10/15/2013 - 10/15/2021</v>
      </c>
      <c r="E317" s="16" t="str">
        <f t="shared" si="32"/>
        <v>Norco</v>
      </c>
      <c r="F317" s="14">
        <v>41640</v>
      </c>
      <c r="G317" s="14">
        <v>44500</v>
      </c>
      <c r="H317">
        <f t="shared" si="33"/>
        <v>2014</v>
      </c>
      <c r="I317">
        <f t="shared" si="34"/>
        <v>2021</v>
      </c>
      <c r="J317" s="14">
        <v>41562</v>
      </c>
      <c r="K317" s="14">
        <v>44484</v>
      </c>
      <c r="L317">
        <f t="shared" si="35"/>
        <v>2013</v>
      </c>
      <c r="M317">
        <f t="shared" si="36"/>
        <v>2021</v>
      </c>
      <c r="N317" s="17" t="str">
        <f t="shared" si="39"/>
        <v>10/15/2013 - 10/15/2021</v>
      </c>
      <c r="O317" t="s">
        <v>4808</v>
      </c>
    </row>
    <row r="318" spans="1:17">
      <c r="A318" s="18" t="s">
        <v>5128</v>
      </c>
      <c r="B318" s="18" t="s">
        <v>4760</v>
      </c>
      <c r="C318" s="17" t="str">
        <f t="shared" si="37"/>
        <v>07/13/1905 - 10/31/2021</v>
      </c>
      <c r="D318" s="17" t="str">
        <f t="shared" si="38"/>
        <v>10/15/2013 - 10/15/2021</v>
      </c>
      <c r="E318" s="16" t="str">
        <f t="shared" si="32"/>
        <v>Norwalk</v>
      </c>
      <c r="F318" s="14">
        <v>41640</v>
      </c>
      <c r="G318" s="14">
        <v>44500</v>
      </c>
      <c r="H318">
        <f t="shared" si="33"/>
        <v>2014</v>
      </c>
      <c r="I318">
        <f t="shared" si="34"/>
        <v>2021</v>
      </c>
      <c r="J318" s="14">
        <v>41562</v>
      </c>
      <c r="K318" s="14">
        <v>44484</v>
      </c>
      <c r="L318">
        <f t="shared" si="35"/>
        <v>2013</v>
      </c>
      <c r="M318">
        <f t="shared" si="36"/>
        <v>2021</v>
      </c>
      <c r="N318" s="17" t="str">
        <f t="shared" si="39"/>
        <v>10/15/2013 - 10/15/2021</v>
      </c>
      <c r="O318" t="s">
        <v>4760</v>
      </c>
    </row>
    <row r="319" spans="1:17">
      <c r="A319" s="18" t="s">
        <v>5129</v>
      </c>
      <c r="B319" s="18" t="s">
        <v>4816</v>
      </c>
      <c r="C319" s="17" t="str">
        <f t="shared" si="37"/>
        <v>07/14/1905 - 10/31/2022</v>
      </c>
      <c r="D319" s="17" t="str">
        <f t="shared" si="38"/>
        <v>01/31/2015 - 01/31/2023</v>
      </c>
      <c r="E319" s="16" t="str">
        <f t="shared" si="32"/>
        <v>Novato</v>
      </c>
      <c r="F319" s="14">
        <v>41640</v>
      </c>
      <c r="G319" s="14">
        <v>44865</v>
      </c>
      <c r="H319">
        <f t="shared" si="33"/>
        <v>2014</v>
      </c>
      <c r="I319">
        <f t="shared" si="34"/>
        <v>2022</v>
      </c>
      <c r="J319" s="14">
        <v>42035</v>
      </c>
      <c r="K319" s="14">
        <v>44957</v>
      </c>
      <c r="L319">
        <f t="shared" si="35"/>
        <v>2015</v>
      </c>
      <c r="M319">
        <f t="shared" si="36"/>
        <v>2023</v>
      </c>
      <c r="N319" s="17" t="str">
        <f t="shared" si="39"/>
        <v>01/31/2015 - 01/31/2023</v>
      </c>
      <c r="O319" t="s">
        <v>4816</v>
      </c>
    </row>
    <row r="320" spans="1:17">
      <c r="A320" s="18" t="s">
        <v>5130</v>
      </c>
      <c r="B320" s="18" t="s">
        <v>4862</v>
      </c>
      <c r="C320" s="17" t="str">
        <f t="shared" si="37"/>
        <v>07/15/1905 - 09/30/2023</v>
      </c>
      <c r="D320" s="17" t="str">
        <f t="shared" si="38"/>
        <v>12/31/2015 - 12/31/2023</v>
      </c>
      <c r="E320" s="16" t="str">
        <f t="shared" si="32"/>
        <v>Oakdale</v>
      </c>
      <c r="F320" s="14">
        <v>41640</v>
      </c>
      <c r="G320" s="14">
        <v>45199</v>
      </c>
      <c r="H320">
        <f t="shared" si="33"/>
        <v>2014</v>
      </c>
      <c r="I320">
        <f t="shared" si="34"/>
        <v>2023</v>
      </c>
      <c r="J320" s="14">
        <v>42369</v>
      </c>
      <c r="K320" s="14">
        <v>45291</v>
      </c>
      <c r="L320">
        <f t="shared" si="35"/>
        <v>2015</v>
      </c>
      <c r="M320">
        <f t="shared" si="36"/>
        <v>2023</v>
      </c>
      <c r="N320" s="17" t="str">
        <f t="shared" si="39"/>
        <v>12/31/2015 - 12/31/2023</v>
      </c>
      <c r="O320" t="s">
        <v>4862</v>
      </c>
    </row>
    <row r="321" spans="1:16">
      <c r="A321" s="18" t="s">
        <v>5131</v>
      </c>
      <c r="B321" s="18" t="s">
        <v>4762</v>
      </c>
      <c r="C321" s="17" t="str">
        <f t="shared" si="37"/>
        <v>07/14/1905 - 10/31/2022</v>
      </c>
      <c r="D321" s="17" t="str">
        <f t="shared" si="38"/>
        <v>01/31/2015 - 01/31/2023</v>
      </c>
      <c r="E321" s="16" t="str">
        <f t="shared" si="32"/>
        <v>Oakland</v>
      </c>
      <c r="F321" s="14">
        <v>41640</v>
      </c>
      <c r="G321" s="14">
        <v>44865</v>
      </c>
      <c r="H321">
        <f t="shared" si="33"/>
        <v>2014</v>
      </c>
      <c r="I321">
        <f t="shared" si="34"/>
        <v>2022</v>
      </c>
      <c r="J321" s="14">
        <v>42035</v>
      </c>
      <c r="K321" s="14">
        <v>44957</v>
      </c>
      <c r="L321">
        <f t="shared" si="35"/>
        <v>2015</v>
      </c>
      <c r="M321">
        <f t="shared" si="36"/>
        <v>2023</v>
      </c>
      <c r="N321" s="17" t="str">
        <f t="shared" si="39"/>
        <v>01/31/2015 - 01/31/2023</v>
      </c>
      <c r="O321" t="s">
        <v>4762</v>
      </c>
    </row>
    <row r="322" spans="1:16">
      <c r="A322" s="18" t="s">
        <v>5132</v>
      </c>
      <c r="B322" s="18" t="s">
        <v>4784</v>
      </c>
      <c r="C322" s="17" t="str">
        <f t="shared" si="37"/>
        <v>07/14/1905 - 10/31/2022</v>
      </c>
      <c r="D322" s="17" t="str">
        <f t="shared" si="38"/>
        <v>01/31/2015 - 01/31/2023</v>
      </c>
      <c r="E322" s="16" t="str">
        <f t="shared" ref="E322:E385" si="40">(PROPER(A322))</f>
        <v>Oakley</v>
      </c>
      <c r="F322" s="14">
        <v>41640</v>
      </c>
      <c r="G322" s="14">
        <v>44865</v>
      </c>
      <c r="H322">
        <f t="shared" ref="H322:H385" si="41">YEAR(F322)</f>
        <v>2014</v>
      </c>
      <c r="I322">
        <f t="shared" ref="I322:I385" si="42">YEAR(G322)</f>
        <v>2022</v>
      </c>
      <c r="J322" s="14">
        <v>42035</v>
      </c>
      <c r="K322" s="14">
        <v>44957</v>
      </c>
      <c r="L322">
        <f t="shared" ref="L322:L385" si="43">YEAR(J322)</f>
        <v>2015</v>
      </c>
      <c r="M322">
        <f t="shared" ref="M322:M385" si="44">YEAR(K322)</f>
        <v>2023</v>
      </c>
      <c r="N322" s="17" t="str">
        <f t="shared" si="39"/>
        <v>01/31/2015 - 01/31/2023</v>
      </c>
      <c r="O322" t="s">
        <v>4784</v>
      </c>
    </row>
    <row r="323" spans="1:16">
      <c r="A323" s="18" t="s">
        <v>5133</v>
      </c>
      <c r="B323" s="18" t="s">
        <v>4855</v>
      </c>
      <c r="C323" s="17" t="str">
        <f t="shared" ref="C323:C386" si="45">TEXT(I323,"mm/dd/yyyy")&amp;" - "&amp;TEXT(G323,"mm/dd/yyyy")</f>
        <v>07/21/1905 - 04/15/2029</v>
      </c>
      <c r="D323" s="17" t="str">
        <f t="shared" ref="D323:D386" si="46">TEXT(J323,"mm/dd/yyyy")&amp;" - "&amp;TEXT(K323,"mm/dd/yyyy")</f>
        <v>04/15/2021 - 04/15/2029</v>
      </c>
      <c r="E323" s="16" t="str">
        <f t="shared" si="40"/>
        <v>Oceanside</v>
      </c>
      <c r="F323" s="14">
        <v>44012</v>
      </c>
      <c r="G323" s="14">
        <v>47223</v>
      </c>
      <c r="H323">
        <f t="shared" si="41"/>
        <v>2020</v>
      </c>
      <c r="I323">
        <f t="shared" si="42"/>
        <v>2029</v>
      </c>
      <c r="J323" s="14">
        <v>44301</v>
      </c>
      <c r="K323" s="14">
        <v>47223</v>
      </c>
      <c r="L323">
        <f t="shared" si="43"/>
        <v>2021</v>
      </c>
      <c r="M323">
        <f t="shared" si="44"/>
        <v>2029</v>
      </c>
      <c r="N323" s="17" t="str">
        <f t="shared" ref="N323:N386" si="47">TEXT(J323,"mm/dd/yyyy")&amp;" - "&amp;TEXT(K323,"mm/dd/yyyy")</f>
        <v>04/15/2021 - 04/15/2029</v>
      </c>
      <c r="O323" t="s">
        <v>4855</v>
      </c>
      <c r="P323" t="s">
        <v>4770</v>
      </c>
    </row>
    <row r="324" spans="1:16">
      <c r="A324" s="18" t="s">
        <v>5134</v>
      </c>
      <c r="B324" s="18" t="s">
        <v>4848</v>
      </c>
      <c r="C324" s="17" t="str">
        <f t="shared" si="45"/>
        <v>07/13/1905 - 10/31/2021</v>
      </c>
      <c r="D324" s="17" t="str">
        <f t="shared" si="46"/>
        <v>10/15/2013 - 10/15/2021</v>
      </c>
      <c r="E324" s="16" t="str">
        <f t="shared" si="40"/>
        <v>Ojai</v>
      </c>
      <c r="F324" s="14">
        <v>41640</v>
      </c>
      <c r="G324" s="14">
        <v>44500</v>
      </c>
      <c r="H324">
        <f t="shared" si="41"/>
        <v>2014</v>
      </c>
      <c r="I324">
        <f t="shared" si="42"/>
        <v>2021</v>
      </c>
      <c r="J324" s="14">
        <v>41562</v>
      </c>
      <c r="K324" s="14">
        <v>44484</v>
      </c>
      <c r="L324">
        <f t="shared" si="43"/>
        <v>2013</v>
      </c>
      <c r="M324">
        <f t="shared" si="44"/>
        <v>2021</v>
      </c>
      <c r="N324" s="17" t="str">
        <f t="shared" si="47"/>
        <v>10/15/2013 - 10/15/2021</v>
      </c>
      <c r="O324" t="s">
        <v>4848</v>
      </c>
    </row>
    <row r="325" spans="1:16">
      <c r="A325" s="18" t="s">
        <v>5135</v>
      </c>
      <c r="B325" s="18" t="s">
        <v>4758</v>
      </c>
      <c r="C325" s="17" t="str">
        <f t="shared" si="45"/>
        <v>07/13/1905 - 10/31/2021</v>
      </c>
      <c r="D325" s="17" t="str">
        <f t="shared" si="46"/>
        <v>10/15/2013 - 10/15/2021</v>
      </c>
      <c r="E325" s="16" t="str">
        <f t="shared" si="40"/>
        <v>Ontario</v>
      </c>
      <c r="F325" s="14">
        <v>41640</v>
      </c>
      <c r="G325" s="14">
        <v>44500</v>
      </c>
      <c r="H325">
        <f t="shared" si="41"/>
        <v>2014</v>
      </c>
      <c r="I325">
        <f t="shared" si="42"/>
        <v>2021</v>
      </c>
      <c r="J325" s="14">
        <v>41562</v>
      </c>
      <c r="K325" s="14">
        <v>44484</v>
      </c>
      <c r="L325">
        <f t="shared" si="43"/>
        <v>2013</v>
      </c>
      <c r="M325">
        <f t="shared" si="44"/>
        <v>2021</v>
      </c>
      <c r="N325" s="17" t="str">
        <f t="shared" si="47"/>
        <v>10/15/2013 - 10/15/2021</v>
      </c>
      <c r="O325" t="s">
        <v>4758</v>
      </c>
    </row>
    <row r="326" spans="1:16">
      <c r="A326" s="18" t="s">
        <v>5136</v>
      </c>
      <c r="B326" s="18" t="s">
        <v>4767</v>
      </c>
      <c r="C326" s="17" t="str">
        <f t="shared" si="45"/>
        <v>07/13/1905 - 10/31/2021</v>
      </c>
      <c r="D326" s="17" t="str">
        <f t="shared" si="46"/>
        <v>10/15/2013 - 10/15/2021</v>
      </c>
      <c r="E326" s="16" t="str">
        <f t="shared" si="40"/>
        <v>Orange</v>
      </c>
      <c r="F326" s="14">
        <v>41640</v>
      </c>
      <c r="G326" s="14">
        <v>44500</v>
      </c>
      <c r="H326">
        <f t="shared" si="41"/>
        <v>2014</v>
      </c>
      <c r="I326">
        <f t="shared" si="42"/>
        <v>2021</v>
      </c>
      <c r="J326" s="14">
        <v>41562</v>
      </c>
      <c r="K326" s="14">
        <v>44484</v>
      </c>
      <c r="L326">
        <f t="shared" si="43"/>
        <v>2013</v>
      </c>
      <c r="M326">
        <f t="shared" si="44"/>
        <v>2021</v>
      </c>
      <c r="N326" s="17" t="str">
        <f t="shared" si="47"/>
        <v>10/15/2013 - 10/15/2021</v>
      </c>
      <c r="O326" t="s">
        <v>4767</v>
      </c>
    </row>
    <row r="327" spans="1:16">
      <c r="A327" s="18" t="str">
        <f>B327</f>
        <v>Orange County - Unincorporated</v>
      </c>
      <c r="B327" s="18" t="s">
        <v>5137</v>
      </c>
      <c r="C327" s="17" t="str">
        <f t="shared" si="45"/>
        <v>07/13/1905 - 10/31/2021</v>
      </c>
      <c r="D327" s="17" t="str">
        <f t="shared" si="46"/>
        <v>10/15/2013 - 10/15/2021</v>
      </c>
      <c r="E327" s="16" t="str">
        <f t="shared" si="40"/>
        <v>Orange County - Unincorporated</v>
      </c>
      <c r="F327" s="14">
        <v>41640</v>
      </c>
      <c r="G327" s="14">
        <v>44500</v>
      </c>
      <c r="H327">
        <f t="shared" si="41"/>
        <v>2014</v>
      </c>
      <c r="I327">
        <f t="shared" si="42"/>
        <v>2021</v>
      </c>
      <c r="J327" s="14">
        <v>41562</v>
      </c>
      <c r="K327" s="14">
        <v>44484</v>
      </c>
      <c r="L327">
        <f t="shared" si="43"/>
        <v>2013</v>
      </c>
      <c r="M327">
        <f t="shared" si="44"/>
        <v>2021</v>
      </c>
      <c r="N327" s="17" t="str">
        <f t="shared" si="47"/>
        <v>10/15/2013 - 10/15/2021</v>
      </c>
      <c r="O327" t="s">
        <v>4767</v>
      </c>
    </row>
    <row r="328" spans="1:16">
      <c r="A328" s="18" t="s">
        <v>5138</v>
      </c>
      <c r="B328" s="18" t="s">
        <v>4879</v>
      </c>
      <c r="C328" s="17" t="str">
        <f t="shared" si="45"/>
        <v>07/15/1905 - 12/31/2023</v>
      </c>
      <c r="D328" s="17" t="str">
        <f t="shared" si="46"/>
        <v>12/31/2015 - 12/31/2023</v>
      </c>
      <c r="E328" s="16" t="str">
        <f t="shared" si="40"/>
        <v>Orange Cove</v>
      </c>
      <c r="F328" s="14">
        <v>41275</v>
      </c>
      <c r="G328" s="14">
        <v>45291</v>
      </c>
      <c r="H328">
        <f t="shared" si="41"/>
        <v>2013</v>
      </c>
      <c r="I328">
        <f t="shared" si="42"/>
        <v>2023</v>
      </c>
      <c r="J328" s="14">
        <v>42369</v>
      </c>
      <c r="K328" s="14">
        <v>45291</v>
      </c>
      <c r="L328">
        <f t="shared" si="43"/>
        <v>2015</v>
      </c>
      <c r="M328">
        <f t="shared" si="44"/>
        <v>2023</v>
      </c>
      <c r="N328" s="17" t="str">
        <f t="shared" si="47"/>
        <v>12/31/2015 - 12/31/2023</v>
      </c>
      <c r="O328" t="s">
        <v>4879</v>
      </c>
    </row>
    <row r="329" spans="1:16">
      <c r="A329" s="18" t="s">
        <v>5139</v>
      </c>
      <c r="B329" s="18" t="s">
        <v>4784</v>
      </c>
      <c r="C329" s="17" t="str">
        <f t="shared" si="45"/>
        <v>07/14/1905 - 10/31/2022</v>
      </c>
      <c r="D329" s="17" t="str">
        <f t="shared" si="46"/>
        <v>01/31/2015 - 01/31/2023</v>
      </c>
      <c r="E329" s="16" t="str">
        <f t="shared" si="40"/>
        <v>Orinda</v>
      </c>
      <c r="F329" s="14">
        <v>41640</v>
      </c>
      <c r="G329" s="14">
        <v>44865</v>
      </c>
      <c r="H329">
        <f t="shared" si="41"/>
        <v>2014</v>
      </c>
      <c r="I329">
        <f t="shared" si="42"/>
        <v>2022</v>
      </c>
      <c r="J329" s="14">
        <v>42035</v>
      </c>
      <c r="K329" s="14">
        <v>44957</v>
      </c>
      <c r="L329">
        <f t="shared" si="43"/>
        <v>2015</v>
      </c>
      <c r="M329">
        <f t="shared" si="44"/>
        <v>2023</v>
      </c>
      <c r="N329" s="17" t="str">
        <f t="shared" si="47"/>
        <v>01/31/2015 - 01/31/2023</v>
      </c>
      <c r="O329" t="s">
        <v>4784</v>
      </c>
    </row>
    <row r="330" spans="1:16">
      <c r="A330" s="18" t="s">
        <v>5140</v>
      </c>
      <c r="B330" s="18" t="s">
        <v>4972</v>
      </c>
      <c r="C330" s="17" t="str">
        <f t="shared" si="45"/>
        <v>07/11/1905 - 06/30/2019</v>
      </c>
      <c r="D330" s="17" t="str">
        <f t="shared" si="46"/>
        <v>06/30/2014 - 11/30/2021</v>
      </c>
      <c r="E330" s="16" t="str">
        <f t="shared" si="40"/>
        <v>Orland</v>
      </c>
      <c r="F330" s="14">
        <v>41640</v>
      </c>
      <c r="G330" s="14">
        <v>43646</v>
      </c>
      <c r="H330">
        <f t="shared" si="41"/>
        <v>2014</v>
      </c>
      <c r="I330">
        <f t="shared" si="42"/>
        <v>2019</v>
      </c>
      <c r="J330" s="14">
        <v>41820</v>
      </c>
      <c r="K330" s="14">
        <v>44530</v>
      </c>
      <c r="L330">
        <f t="shared" si="43"/>
        <v>2014</v>
      </c>
      <c r="M330">
        <f t="shared" si="44"/>
        <v>2021</v>
      </c>
      <c r="N330" s="17" t="str">
        <f t="shared" si="47"/>
        <v>06/30/2014 - 11/30/2021</v>
      </c>
      <c r="O330" t="s">
        <v>4972</v>
      </c>
    </row>
    <row r="331" spans="1:16">
      <c r="A331" s="18" t="s">
        <v>5141</v>
      </c>
      <c r="B331" s="18" t="s">
        <v>4823</v>
      </c>
      <c r="C331" s="17" t="str">
        <f t="shared" si="45"/>
        <v>07/14/1905 - 06/15/2022</v>
      </c>
      <c r="D331" s="17" t="str">
        <f t="shared" si="46"/>
        <v>06/15/2014 - 06/15/2022</v>
      </c>
      <c r="E331" s="16" t="str">
        <f t="shared" si="40"/>
        <v>Oroville</v>
      </c>
      <c r="F331" s="14">
        <v>41640</v>
      </c>
      <c r="G331" s="14">
        <v>44727</v>
      </c>
      <c r="H331">
        <f t="shared" si="41"/>
        <v>2014</v>
      </c>
      <c r="I331">
        <f t="shared" si="42"/>
        <v>2022</v>
      </c>
      <c r="J331" s="14">
        <v>41805</v>
      </c>
      <c r="K331" s="14">
        <v>44727</v>
      </c>
      <c r="L331">
        <f t="shared" si="43"/>
        <v>2014</v>
      </c>
      <c r="M331">
        <f t="shared" si="44"/>
        <v>2022</v>
      </c>
      <c r="N331" s="17" t="str">
        <f t="shared" si="47"/>
        <v>06/15/2014 - 06/15/2022</v>
      </c>
      <c r="O331" t="s">
        <v>4823</v>
      </c>
    </row>
    <row r="332" spans="1:16">
      <c r="A332" s="18" t="s">
        <v>5142</v>
      </c>
      <c r="B332" s="18" t="s">
        <v>4848</v>
      </c>
      <c r="C332" s="17" t="str">
        <f t="shared" si="45"/>
        <v>07/13/1905 - 10/31/2021</v>
      </c>
      <c r="D332" s="17" t="str">
        <f t="shared" si="46"/>
        <v>10/15/2013 - 10/15/2021</v>
      </c>
      <c r="E332" s="16" t="str">
        <f t="shared" si="40"/>
        <v>Oxnard</v>
      </c>
      <c r="F332" s="14">
        <v>41640</v>
      </c>
      <c r="G332" s="14">
        <v>44500</v>
      </c>
      <c r="H332">
        <f t="shared" si="41"/>
        <v>2014</v>
      </c>
      <c r="I332">
        <f t="shared" si="42"/>
        <v>2021</v>
      </c>
      <c r="J332" s="14">
        <v>41562</v>
      </c>
      <c r="K332" s="14">
        <v>44484</v>
      </c>
      <c r="L332">
        <f t="shared" si="43"/>
        <v>2013</v>
      </c>
      <c r="M332">
        <f t="shared" si="44"/>
        <v>2021</v>
      </c>
      <c r="N332" s="17" t="str">
        <f t="shared" si="47"/>
        <v>10/15/2013 - 10/15/2021</v>
      </c>
      <c r="O332" t="s">
        <v>4848</v>
      </c>
    </row>
    <row r="333" spans="1:16">
      <c r="A333" s="18" t="s">
        <v>5143</v>
      </c>
      <c r="B333" s="18" t="s">
        <v>4857</v>
      </c>
      <c r="C333" s="17" t="str">
        <f t="shared" si="45"/>
        <v>07/15/1905 - 12/31/2023</v>
      </c>
      <c r="D333" s="17" t="str">
        <f t="shared" si="46"/>
        <v>12/31/2015 - 12/31/2023</v>
      </c>
      <c r="E333" s="16" t="str">
        <f t="shared" si="40"/>
        <v>Pacific Grove</v>
      </c>
      <c r="F333" s="14">
        <v>41640</v>
      </c>
      <c r="G333" s="14">
        <v>45291</v>
      </c>
      <c r="H333">
        <f t="shared" si="41"/>
        <v>2014</v>
      </c>
      <c r="I333">
        <f t="shared" si="42"/>
        <v>2023</v>
      </c>
      <c r="J333" s="14">
        <v>42369</v>
      </c>
      <c r="K333" s="14">
        <v>45291</v>
      </c>
      <c r="L333">
        <f t="shared" si="43"/>
        <v>2015</v>
      </c>
      <c r="M333">
        <f t="shared" si="44"/>
        <v>2023</v>
      </c>
      <c r="N333" s="17" t="str">
        <f t="shared" si="47"/>
        <v>12/31/2015 - 12/31/2023</v>
      </c>
      <c r="O333" t="s">
        <v>4857</v>
      </c>
    </row>
    <row r="334" spans="1:16">
      <c r="A334" s="18" t="s">
        <v>5144</v>
      </c>
      <c r="B334" s="18" t="s">
        <v>4796</v>
      </c>
      <c r="C334" s="17" t="str">
        <f t="shared" si="45"/>
        <v>07/14/1905 - 10/31/2022</v>
      </c>
      <c r="D334" s="17" t="str">
        <f t="shared" si="46"/>
        <v>01/31/2015 - 01/31/2023</v>
      </c>
      <c r="E334" s="16" t="str">
        <f t="shared" si="40"/>
        <v>Pacifica</v>
      </c>
      <c r="F334" s="14">
        <v>41640</v>
      </c>
      <c r="G334" s="14">
        <v>44865</v>
      </c>
      <c r="H334">
        <f t="shared" si="41"/>
        <v>2014</v>
      </c>
      <c r="I334">
        <f t="shared" si="42"/>
        <v>2022</v>
      </c>
      <c r="J334" s="14">
        <v>42035</v>
      </c>
      <c r="K334" s="14">
        <v>44957</v>
      </c>
      <c r="L334">
        <f t="shared" si="43"/>
        <v>2015</v>
      </c>
      <c r="M334">
        <f t="shared" si="44"/>
        <v>2023</v>
      </c>
      <c r="N334" s="17" t="str">
        <f t="shared" si="47"/>
        <v>01/31/2015 - 01/31/2023</v>
      </c>
      <c r="O334" t="s">
        <v>4796</v>
      </c>
    </row>
    <row r="335" spans="1:16">
      <c r="A335" s="18" t="s">
        <v>5145</v>
      </c>
      <c r="B335" s="18" t="s">
        <v>4808</v>
      </c>
      <c r="C335" s="17" t="str">
        <f t="shared" si="45"/>
        <v>07/13/1905 - 10/31/2021</v>
      </c>
      <c r="D335" s="17" t="str">
        <f t="shared" si="46"/>
        <v>10/15/2013 - 10/15/2021</v>
      </c>
      <c r="E335" s="16" t="str">
        <f t="shared" si="40"/>
        <v>Palm Desert</v>
      </c>
      <c r="F335" s="14">
        <v>41640</v>
      </c>
      <c r="G335" s="14">
        <v>44500</v>
      </c>
      <c r="H335">
        <f t="shared" si="41"/>
        <v>2014</v>
      </c>
      <c r="I335">
        <f t="shared" si="42"/>
        <v>2021</v>
      </c>
      <c r="J335" s="14">
        <v>41562</v>
      </c>
      <c r="K335" s="14">
        <v>44484</v>
      </c>
      <c r="L335">
        <f t="shared" si="43"/>
        <v>2013</v>
      </c>
      <c r="M335">
        <f t="shared" si="44"/>
        <v>2021</v>
      </c>
      <c r="N335" s="17" t="str">
        <f t="shared" si="47"/>
        <v>10/15/2013 - 10/15/2021</v>
      </c>
      <c r="O335" t="s">
        <v>4808</v>
      </c>
    </row>
    <row r="336" spans="1:16">
      <c r="A336" s="18" t="s">
        <v>5146</v>
      </c>
      <c r="B336" s="18" t="s">
        <v>4808</v>
      </c>
      <c r="C336" s="17" t="str">
        <f t="shared" si="45"/>
        <v>07/13/1905 - 10/31/2021</v>
      </c>
      <c r="D336" s="17" t="str">
        <f t="shared" si="46"/>
        <v>10/15/2013 - 10/15/2021</v>
      </c>
      <c r="E336" s="16" t="str">
        <f t="shared" si="40"/>
        <v>Palm Springs</v>
      </c>
      <c r="F336" s="14">
        <v>41640</v>
      </c>
      <c r="G336" s="14">
        <v>44500</v>
      </c>
      <c r="H336">
        <f t="shared" si="41"/>
        <v>2014</v>
      </c>
      <c r="I336">
        <f t="shared" si="42"/>
        <v>2021</v>
      </c>
      <c r="J336" s="14">
        <v>41562</v>
      </c>
      <c r="K336" s="14">
        <v>44484</v>
      </c>
      <c r="L336">
        <f t="shared" si="43"/>
        <v>2013</v>
      </c>
      <c r="M336">
        <f t="shared" si="44"/>
        <v>2021</v>
      </c>
      <c r="N336" s="17" t="str">
        <f t="shared" si="47"/>
        <v>10/15/2013 - 10/15/2021</v>
      </c>
      <c r="O336" t="s">
        <v>4808</v>
      </c>
    </row>
    <row r="337" spans="1:16">
      <c r="A337" s="18" t="s">
        <v>5147</v>
      </c>
      <c r="B337" s="18" t="s">
        <v>4760</v>
      </c>
      <c r="C337" s="17" t="str">
        <f t="shared" si="45"/>
        <v>07/13/1905 - 10/31/2021</v>
      </c>
      <c r="D337" s="17" t="str">
        <f t="shared" si="46"/>
        <v>10/15/2013 - 10/15/2021</v>
      </c>
      <c r="E337" s="16" t="str">
        <f t="shared" si="40"/>
        <v>Palmdale</v>
      </c>
      <c r="F337" s="14">
        <v>41640</v>
      </c>
      <c r="G337" s="14">
        <v>44500</v>
      </c>
      <c r="H337">
        <f t="shared" si="41"/>
        <v>2014</v>
      </c>
      <c r="I337">
        <f t="shared" si="42"/>
        <v>2021</v>
      </c>
      <c r="J337" s="14">
        <v>41562</v>
      </c>
      <c r="K337" s="14">
        <v>44484</v>
      </c>
      <c r="L337">
        <f t="shared" si="43"/>
        <v>2013</v>
      </c>
      <c r="M337">
        <f t="shared" si="44"/>
        <v>2021</v>
      </c>
      <c r="N337" s="17" t="str">
        <f t="shared" si="47"/>
        <v>10/15/2013 - 10/15/2021</v>
      </c>
      <c r="O337" t="s">
        <v>4760</v>
      </c>
    </row>
    <row r="338" spans="1:16">
      <c r="A338" s="18" t="s">
        <v>5148</v>
      </c>
      <c r="B338" s="18" t="s">
        <v>4850</v>
      </c>
      <c r="C338" s="17" t="str">
        <f t="shared" si="45"/>
        <v>07/14/1905 - 10/31/2022</v>
      </c>
      <c r="D338" s="17" t="str">
        <f t="shared" si="46"/>
        <v>01/31/2015 - 01/31/2023</v>
      </c>
      <c r="E338" s="16" t="str">
        <f t="shared" si="40"/>
        <v>Palo Alto</v>
      </c>
      <c r="F338" s="14">
        <v>41640</v>
      </c>
      <c r="G338" s="14">
        <v>44865</v>
      </c>
      <c r="H338">
        <f t="shared" si="41"/>
        <v>2014</v>
      </c>
      <c r="I338">
        <f t="shared" si="42"/>
        <v>2022</v>
      </c>
      <c r="J338" s="14">
        <v>42035</v>
      </c>
      <c r="K338" s="14">
        <v>44957</v>
      </c>
      <c r="L338">
        <f t="shared" si="43"/>
        <v>2015</v>
      </c>
      <c r="M338">
        <f t="shared" si="44"/>
        <v>2023</v>
      </c>
      <c r="N338" s="17" t="str">
        <f t="shared" si="47"/>
        <v>01/31/2015 - 01/31/2023</v>
      </c>
      <c r="O338" t="s">
        <v>4850</v>
      </c>
    </row>
    <row r="339" spans="1:16">
      <c r="A339" s="18" t="s">
        <v>5149</v>
      </c>
      <c r="B339" s="18" t="s">
        <v>4760</v>
      </c>
      <c r="C339" s="17" t="str">
        <f t="shared" si="45"/>
        <v>07/13/1905 - 10/31/2021</v>
      </c>
      <c r="D339" s="17" t="str">
        <f t="shared" si="46"/>
        <v>10/15/2013 - 10/15/2021</v>
      </c>
      <c r="E339" s="16" t="str">
        <f t="shared" si="40"/>
        <v>Palos Verdes Estates</v>
      </c>
      <c r="F339" s="14">
        <v>41640</v>
      </c>
      <c r="G339" s="14">
        <v>44500</v>
      </c>
      <c r="H339">
        <f t="shared" si="41"/>
        <v>2014</v>
      </c>
      <c r="I339">
        <f t="shared" si="42"/>
        <v>2021</v>
      </c>
      <c r="J339" s="14">
        <v>41562</v>
      </c>
      <c r="K339" s="14">
        <v>44484</v>
      </c>
      <c r="L339">
        <f t="shared" si="43"/>
        <v>2013</v>
      </c>
      <c r="M339">
        <f t="shared" si="44"/>
        <v>2021</v>
      </c>
      <c r="N339" s="17" t="str">
        <f t="shared" si="47"/>
        <v>10/15/2013 - 10/15/2021</v>
      </c>
      <c r="O339" t="s">
        <v>4760</v>
      </c>
    </row>
    <row r="340" spans="1:16">
      <c r="A340" s="18" t="s">
        <v>5150</v>
      </c>
      <c r="B340" s="18" t="s">
        <v>4823</v>
      </c>
      <c r="C340" s="17" t="str">
        <f t="shared" si="45"/>
        <v>07/14/1905 - 06/15/2022</v>
      </c>
      <c r="D340" s="17" t="str">
        <f t="shared" si="46"/>
        <v>06/15/2014 - 06/15/2022</v>
      </c>
      <c r="E340" s="16" t="str">
        <f t="shared" si="40"/>
        <v>Paradise</v>
      </c>
      <c r="F340" s="14">
        <v>41640</v>
      </c>
      <c r="G340" s="14">
        <v>44727</v>
      </c>
      <c r="H340">
        <f t="shared" si="41"/>
        <v>2014</v>
      </c>
      <c r="I340">
        <f t="shared" si="42"/>
        <v>2022</v>
      </c>
      <c r="J340" s="14">
        <v>41805</v>
      </c>
      <c r="K340" s="14">
        <v>44727</v>
      </c>
      <c r="L340">
        <f t="shared" si="43"/>
        <v>2014</v>
      </c>
      <c r="M340">
        <f t="shared" si="44"/>
        <v>2022</v>
      </c>
      <c r="N340" s="17" t="str">
        <f t="shared" si="47"/>
        <v>06/15/2014 - 06/15/2022</v>
      </c>
      <c r="O340" t="s">
        <v>4823</v>
      </c>
    </row>
    <row r="341" spans="1:16">
      <c r="A341" s="18" t="s">
        <v>5151</v>
      </c>
      <c r="B341" s="18" t="s">
        <v>4760</v>
      </c>
      <c r="C341" s="17" t="str">
        <f t="shared" si="45"/>
        <v>07/13/1905 - 10/31/2021</v>
      </c>
      <c r="D341" s="17" t="str">
        <f t="shared" si="46"/>
        <v>10/15/2013 - 10/15/2021</v>
      </c>
      <c r="E341" s="16" t="str">
        <f t="shared" si="40"/>
        <v>Paramount</v>
      </c>
      <c r="F341" s="14">
        <v>41640</v>
      </c>
      <c r="G341" s="14">
        <v>44500</v>
      </c>
      <c r="H341">
        <f t="shared" si="41"/>
        <v>2014</v>
      </c>
      <c r="I341">
        <f t="shared" si="42"/>
        <v>2021</v>
      </c>
      <c r="J341" s="14">
        <v>41562</v>
      </c>
      <c r="K341" s="14">
        <v>44484</v>
      </c>
      <c r="L341">
        <f t="shared" si="43"/>
        <v>2013</v>
      </c>
      <c r="M341">
        <f t="shared" si="44"/>
        <v>2021</v>
      </c>
      <c r="N341" s="17" t="str">
        <f t="shared" si="47"/>
        <v>10/15/2013 - 10/15/2021</v>
      </c>
      <c r="O341" t="s">
        <v>4760</v>
      </c>
    </row>
    <row r="342" spans="1:16">
      <c r="A342" s="18" t="s">
        <v>5152</v>
      </c>
      <c r="B342" s="18" t="s">
        <v>4879</v>
      </c>
      <c r="C342" s="17" t="str">
        <f t="shared" si="45"/>
        <v>07/15/1905 - 12/31/2023</v>
      </c>
      <c r="D342" s="17" t="str">
        <f t="shared" si="46"/>
        <v>12/31/2015 - 12/31/2023</v>
      </c>
      <c r="E342" s="16" t="str">
        <f t="shared" si="40"/>
        <v>Parlier</v>
      </c>
      <c r="F342" s="14">
        <v>41275</v>
      </c>
      <c r="G342" s="14">
        <v>45291</v>
      </c>
      <c r="H342">
        <f t="shared" si="41"/>
        <v>2013</v>
      </c>
      <c r="I342">
        <f t="shared" si="42"/>
        <v>2023</v>
      </c>
      <c r="J342" s="14">
        <v>42369</v>
      </c>
      <c r="K342" s="14">
        <v>45291</v>
      </c>
      <c r="L342">
        <f t="shared" si="43"/>
        <v>2015</v>
      </c>
      <c r="M342">
        <f t="shared" si="44"/>
        <v>2023</v>
      </c>
      <c r="N342" s="17" t="str">
        <f t="shared" si="47"/>
        <v>12/31/2015 - 12/31/2023</v>
      </c>
      <c r="O342" t="s">
        <v>4879</v>
      </c>
    </row>
    <row r="343" spans="1:16">
      <c r="A343" s="18" t="s">
        <v>5153</v>
      </c>
      <c r="B343" s="18" t="s">
        <v>4760</v>
      </c>
      <c r="C343" s="17" t="str">
        <f t="shared" si="45"/>
        <v>07/13/1905 - 10/31/2021</v>
      </c>
      <c r="D343" s="17" t="str">
        <f t="shared" si="46"/>
        <v>10/15/2013 - 10/15/2021</v>
      </c>
      <c r="E343" s="16" t="str">
        <f t="shared" si="40"/>
        <v>Pasadena</v>
      </c>
      <c r="F343" s="14">
        <v>41640</v>
      </c>
      <c r="G343" s="14">
        <v>44500</v>
      </c>
      <c r="H343">
        <f t="shared" si="41"/>
        <v>2014</v>
      </c>
      <c r="I343">
        <f t="shared" si="42"/>
        <v>2021</v>
      </c>
      <c r="J343" s="14">
        <v>41562</v>
      </c>
      <c r="K343" s="14">
        <v>44484</v>
      </c>
      <c r="L343">
        <f t="shared" si="43"/>
        <v>2013</v>
      </c>
      <c r="M343">
        <f t="shared" si="44"/>
        <v>2021</v>
      </c>
      <c r="N343" s="17" t="str">
        <f t="shared" si="47"/>
        <v>10/15/2013 - 10/15/2021</v>
      </c>
      <c r="O343" t="s">
        <v>4760</v>
      </c>
    </row>
    <row r="344" spans="1:16">
      <c r="A344" s="18" t="s">
        <v>5154</v>
      </c>
      <c r="B344" s="18" t="s">
        <v>4790</v>
      </c>
      <c r="C344" s="17" t="str">
        <f t="shared" si="45"/>
        <v>07/20/1905 - 12/31/2028</v>
      </c>
      <c r="D344" s="17" t="str">
        <f t="shared" si="46"/>
        <v>12/31/2020 - 12/31/2028</v>
      </c>
      <c r="E344" s="16" t="str">
        <f t="shared" si="40"/>
        <v>Paso Robles</v>
      </c>
      <c r="F344" s="14">
        <v>43466</v>
      </c>
      <c r="G344" s="14">
        <v>47118</v>
      </c>
      <c r="H344">
        <f t="shared" si="41"/>
        <v>2019</v>
      </c>
      <c r="I344">
        <f t="shared" si="42"/>
        <v>2028</v>
      </c>
      <c r="J344" s="14">
        <v>44196</v>
      </c>
      <c r="K344" s="14">
        <v>47118</v>
      </c>
      <c r="L344">
        <f t="shared" si="43"/>
        <v>2020</v>
      </c>
      <c r="M344">
        <f t="shared" si="44"/>
        <v>2028</v>
      </c>
      <c r="N344" s="17" t="str">
        <f t="shared" si="47"/>
        <v>12/31/2020 - 12/31/2028</v>
      </c>
      <c r="O344" t="s">
        <v>4790</v>
      </c>
      <c r="P344" t="s">
        <v>4770</v>
      </c>
    </row>
    <row r="345" spans="1:16">
      <c r="A345" s="18" t="s">
        <v>5155</v>
      </c>
      <c r="B345" s="18" t="s">
        <v>4862</v>
      </c>
      <c r="C345" s="17" t="str">
        <f t="shared" si="45"/>
        <v>07/15/1905 - 09/30/2023</v>
      </c>
      <c r="D345" s="17" t="str">
        <f t="shared" si="46"/>
        <v>12/31/2015 - 12/31/2023</v>
      </c>
      <c r="E345" s="16" t="str">
        <f t="shared" si="40"/>
        <v>Patterson</v>
      </c>
      <c r="F345" s="14">
        <v>41640</v>
      </c>
      <c r="G345" s="14">
        <v>45199</v>
      </c>
      <c r="H345">
        <f t="shared" si="41"/>
        <v>2014</v>
      </c>
      <c r="I345">
        <f t="shared" si="42"/>
        <v>2023</v>
      </c>
      <c r="J345" s="14">
        <v>42369</v>
      </c>
      <c r="K345" s="14">
        <v>45291</v>
      </c>
      <c r="L345">
        <f t="shared" si="43"/>
        <v>2015</v>
      </c>
      <c r="M345">
        <f t="shared" si="44"/>
        <v>2023</v>
      </c>
      <c r="N345" s="17" t="str">
        <f t="shared" si="47"/>
        <v>12/31/2015 - 12/31/2023</v>
      </c>
      <c r="O345" t="s">
        <v>4862</v>
      </c>
    </row>
    <row r="346" spans="1:16">
      <c r="A346" s="18" t="s">
        <v>5156</v>
      </c>
      <c r="B346" s="18" t="s">
        <v>4808</v>
      </c>
      <c r="C346" s="17" t="str">
        <f t="shared" si="45"/>
        <v>07/13/1905 - 10/31/2021</v>
      </c>
      <c r="D346" s="17" t="str">
        <f t="shared" si="46"/>
        <v>10/15/2013 - 10/15/2021</v>
      </c>
      <c r="E346" s="16" t="str">
        <f t="shared" si="40"/>
        <v>Perris</v>
      </c>
      <c r="F346" s="14">
        <v>41640</v>
      </c>
      <c r="G346" s="14">
        <v>44500</v>
      </c>
      <c r="H346">
        <f t="shared" si="41"/>
        <v>2014</v>
      </c>
      <c r="I346">
        <f t="shared" si="42"/>
        <v>2021</v>
      </c>
      <c r="J346" s="14">
        <v>41562</v>
      </c>
      <c r="K346" s="14">
        <v>44484</v>
      </c>
      <c r="L346">
        <f t="shared" si="43"/>
        <v>2013</v>
      </c>
      <c r="M346">
        <f t="shared" si="44"/>
        <v>2021</v>
      </c>
      <c r="N346" s="17" t="str">
        <f t="shared" si="47"/>
        <v>10/15/2013 - 10/15/2021</v>
      </c>
      <c r="O346" t="s">
        <v>4808</v>
      </c>
    </row>
    <row r="347" spans="1:16">
      <c r="A347" s="18" t="s">
        <v>5157</v>
      </c>
      <c r="B347" s="18" t="s">
        <v>4877</v>
      </c>
      <c r="C347" s="17" t="str">
        <f t="shared" si="45"/>
        <v>07/14/1905 - 10/31/2022</v>
      </c>
      <c r="D347" s="17" t="str">
        <f t="shared" si="46"/>
        <v>01/31/2015 - 01/31/2023</v>
      </c>
      <c r="E347" s="16" t="str">
        <f t="shared" si="40"/>
        <v>Petaluma</v>
      </c>
      <c r="F347" s="14">
        <v>41640</v>
      </c>
      <c r="G347" s="14">
        <v>44865</v>
      </c>
      <c r="H347">
        <f t="shared" si="41"/>
        <v>2014</v>
      </c>
      <c r="I347">
        <f t="shared" si="42"/>
        <v>2022</v>
      </c>
      <c r="J347" s="14">
        <v>42035</v>
      </c>
      <c r="K347" s="14">
        <v>44957</v>
      </c>
      <c r="L347">
        <f t="shared" si="43"/>
        <v>2015</v>
      </c>
      <c r="M347">
        <f t="shared" si="44"/>
        <v>2023</v>
      </c>
      <c r="N347" s="17" t="str">
        <f t="shared" si="47"/>
        <v>01/31/2015 - 01/31/2023</v>
      </c>
      <c r="O347" t="s">
        <v>4877</v>
      </c>
    </row>
    <row r="348" spans="1:16">
      <c r="A348" s="18" t="s">
        <v>5158</v>
      </c>
      <c r="B348" s="18" t="s">
        <v>4760</v>
      </c>
      <c r="C348" s="17" t="str">
        <f t="shared" si="45"/>
        <v>07/13/1905 - 10/31/2021</v>
      </c>
      <c r="D348" s="17" t="str">
        <f t="shared" si="46"/>
        <v>10/15/2013 - 10/15/2021</v>
      </c>
      <c r="E348" s="16" t="str">
        <f t="shared" si="40"/>
        <v>Pico Rivera</v>
      </c>
      <c r="F348" s="14">
        <v>41640</v>
      </c>
      <c r="G348" s="14">
        <v>44500</v>
      </c>
      <c r="H348">
        <f t="shared" si="41"/>
        <v>2014</v>
      </c>
      <c r="I348">
        <f t="shared" si="42"/>
        <v>2021</v>
      </c>
      <c r="J348" s="14">
        <v>41562</v>
      </c>
      <c r="K348" s="14">
        <v>44484</v>
      </c>
      <c r="L348">
        <f t="shared" si="43"/>
        <v>2013</v>
      </c>
      <c r="M348">
        <f t="shared" si="44"/>
        <v>2021</v>
      </c>
      <c r="N348" s="17" t="str">
        <f t="shared" si="47"/>
        <v>10/15/2013 - 10/15/2021</v>
      </c>
      <c r="O348" t="s">
        <v>4760</v>
      </c>
    </row>
    <row r="349" spans="1:16">
      <c r="A349" s="18" t="s">
        <v>5159</v>
      </c>
      <c r="B349" s="18" t="s">
        <v>4762</v>
      </c>
      <c r="C349" s="17" t="str">
        <f t="shared" si="45"/>
        <v>07/14/1905 - 10/31/2022</v>
      </c>
      <c r="D349" s="17" t="str">
        <f t="shared" si="46"/>
        <v>01/31/2015 - 01/31/2023</v>
      </c>
      <c r="E349" s="16" t="str">
        <f t="shared" si="40"/>
        <v>Piedmont</v>
      </c>
      <c r="F349" s="14">
        <v>41640</v>
      </c>
      <c r="G349" s="14">
        <v>44865</v>
      </c>
      <c r="H349">
        <f t="shared" si="41"/>
        <v>2014</v>
      </c>
      <c r="I349">
        <f t="shared" si="42"/>
        <v>2022</v>
      </c>
      <c r="J349" s="14">
        <v>42035</v>
      </c>
      <c r="K349" s="14">
        <v>44957</v>
      </c>
      <c r="L349">
        <f t="shared" si="43"/>
        <v>2015</v>
      </c>
      <c r="M349">
        <f t="shared" si="44"/>
        <v>2023</v>
      </c>
      <c r="N349" s="17" t="str">
        <f t="shared" si="47"/>
        <v>01/31/2015 - 01/31/2023</v>
      </c>
      <c r="O349" t="s">
        <v>4762</v>
      </c>
    </row>
    <row r="350" spans="1:16">
      <c r="A350" s="18" t="s">
        <v>5160</v>
      </c>
      <c r="B350" s="18" t="s">
        <v>4784</v>
      </c>
      <c r="C350" s="17" t="str">
        <f t="shared" si="45"/>
        <v>07/14/1905 - 10/31/2022</v>
      </c>
      <c r="D350" s="17" t="str">
        <f t="shared" si="46"/>
        <v>01/31/2015 - 01/31/2023</v>
      </c>
      <c r="E350" s="16" t="str">
        <f t="shared" si="40"/>
        <v>Pinole</v>
      </c>
      <c r="F350" s="14">
        <v>41640</v>
      </c>
      <c r="G350" s="14">
        <v>44865</v>
      </c>
      <c r="H350">
        <f t="shared" si="41"/>
        <v>2014</v>
      </c>
      <c r="I350">
        <f t="shared" si="42"/>
        <v>2022</v>
      </c>
      <c r="J350" s="14">
        <v>42035</v>
      </c>
      <c r="K350" s="14">
        <v>44957</v>
      </c>
      <c r="L350">
        <f t="shared" si="43"/>
        <v>2015</v>
      </c>
      <c r="M350">
        <f t="shared" si="44"/>
        <v>2023</v>
      </c>
      <c r="N350" s="17" t="str">
        <f t="shared" si="47"/>
        <v>01/31/2015 - 01/31/2023</v>
      </c>
      <c r="O350" t="s">
        <v>4784</v>
      </c>
    </row>
    <row r="351" spans="1:16">
      <c r="A351" s="18" t="s">
        <v>5161</v>
      </c>
      <c r="B351" s="18" t="s">
        <v>4790</v>
      </c>
      <c r="C351" s="17" t="str">
        <f t="shared" si="45"/>
        <v>07/20/1905 - 12/31/2028</v>
      </c>
      <c r="D351" s="17" t="str">
        <f t="shared" si="46"/>
        <v>12/31/2020 - 12/31/2028</v>
      </c>
      <c r="E351" s="16" t="str">
        <f t="shared" si="40"/>
        <v>Pismo Beach</v>
      </c>
      <c r="F351" s="14">
        <v>43466</v>
      </c>
      <c r="G351" s="14">
        <v>47118</v>
      </c>
      <c r="H351">
        <f t="shared" si="41"/>
        <v>2019</v>
      </c>
      <c r="I351">
        <f t="shared" si="42"/>
        <v>2028</v>
      </c>
      <c r="J351" s="14">
        <v>44196</v>
      </c>
      <c r="K351" s="14">
        <v>47118</v>
      </c>
      <c r="L351">
        <f t="shared" si="43"/>
        <v>2020</v>
      </c>
      <c r="M351">
        <f t="shared" si="44"/>
        <v>2028</v>
      </c>
      <c r="N351" s="17" t="str">
        <f t="shared" si="47"/>
        <v>12/31/2020 - 12/31/2028</v>
      </c>
      <c r="O351" t="s">
        <v>4790</v>
      </c>
      <c r="P351" t="s">
        <v>4770</v>
      </c>
    </row>
    <row r="352" spans="1:16">
      <c r="A352" s="18" t="s">
        <v>5162</v>
      </c>
      <c r="B352" s="18" t="s">
        <v>4784</v>
      </c>
      <c r="C352" s="17" t="str">
        <f t="shared" si="45"/>
        <v>07/14/1905 - 10/31/2022</v>
      </c>
      <c r="D352" s="17" t="str">
        <f t="shared" si="46"/>
        <v>01/31/2015 - 01/31/2023</v>
      </c>
      <c r="E352" s="16" t="str">
        <f t="shared" si="40"/>
        <v>Pittsburg</v>
      </c>
      <c r="F352" s="14">
        <v>41640</v>
      </c>
      <c r="G352" s="14">
        <v>44865</v>
      </c>
      <c r="H352">
        <f t="shared" si="41"/>
        <v>2014</v>
      </c>
      <c r="I352">
        <f t="shared" si="42"/>
        <v>2022</v>
      </c>
      <c r="J352" s="14">
        <v>42035</v>
      </c>
      <c r="K352" s="14">
        <v>44957</v>
      </c>
      <c r="L352">
        <f t="shared" si="43"/>
        <v>2015</v>
      </c>
      <c r="M352">
        <f t="shared" si="44"/>
        <v>2023</v>
      </c>
      <c r="N352" s="17" t="str">
        <f t="shared" si="47"/>
        <v>01/31/2015 - 01/31/2023</v>
      </c>
      <c r="O352" t="s">
        <v>4784</v>
      </c>
    </row>
    <row r="353" spans="1:17">
      <c r="A353" s="18" t="s">
        <v>5163</v>
      </c>
      <c r="B353" s="18" t="s">
        <v>4767</v>
      </c>
      <c r="C353" s="17" t="str">
        <f t="shared" si="45"/>
        <v>07/13/1905 - 10/31/2021</v>
      </c>
      <c r="D353" s="17" t="str">
        <f t="shared" si="46"/>
        <v>10/15/2013 - 10/15/2021</v>
      </c>
      <c r="E353" s="16" t="str">
        <f t="shared" si="40"/>
        <v>Placentia</v>
      </c>
      <c r="F353" s="14">
        <v>41640</v>
      </c>
      <c r="G353" s="14">
        <v>44500</v>
      </c>
      <c r="H353">
        <f t="shared" si="41"/>
        <v>2014</v>
      </c>
      <c r="I353">
        <f t="shared" si="42"/>
        <v>2021</v>
      </c>
      <c r="J353" s="14">
        <v>41562</v>
      </c>
      <c r="K353" s="14">
        <v>44484</v>
      </c>
      <c r="L353">
        <f t="shared" si="43"/>
        <v>2013</v>
      </c>
      <c r="M353">
        <f t="shared" si="44"/>
        <v>2021</v>
      </c>
      <c r="N353" s="17" t="str">
        <f t="shared" si="47"/>
        <v>10/15/2013 - 10/15/2021</v>
      </c>
      <c r="O353" t="s">
        <v>4767</v>
      </c>
    </row>
    <row r="354" spans="1:17">
      <c r="A354" s="18" t="str">
        <f>B354</f>
        <v>Placer County - Unincorporated</v>
      </c>
      <c r="B354" s="18" t="s">
        <v>5164</v>
      </c>
      <c r="C354" s="17" t="str">
        <f t="shared" si="45"/>
        <v>07/21/1905 - 08/31/2029</v>
      </c>
      <c r="D354" s="17" t="str">
        <f t="shared" si="46"/>
        <v>05/15/2021 - 05/15/2029</v>
      </c>
      <c r="E354" s="16" t="str">
        <f t="shared" si="40"/>
        <v>Placer County - Unincorporated</v>
      </c>
      <c r="F354" s="14">
        <v>44377</v>
      </c>
      <c r="G354" s="14">
        <v>47361</v>
      </c>
      <c r="H354">
        <f t="shared" si="41"/>
        <v>2021</v>
      </c>
      <c r="I354">
        <f t="shared" si="42"/>
        <v>2029</v>
      </c>
      <c r="J354" s="14">
        <v>44331</v>
      </c>
      <c r="K354" s="14">
        <v>47253</v>
      </c>
      <c r="L354">
        <f t="shared" si="43"/>
        <v>2021</v>
      </c>
      <c r="M354">
        <f t="shared" si="44"/>
        <v>2029</v>
      </c>
      <c r="N354" s="17" t="str">
        <f t="shared" si="47"/>
        <v>05/15/2021 - 05/15/2029</v>
      </c>
      <c r="O354" t="s">
        <v>4800</v>
      </c>
      <c r="P354" t="s">
        <v>4770</v>
      </c>
    </row>
    <row r="355" spans="1:17">
      <c r="A355" s="18" t="s">
        <v>5165</v>
      </c>
      <c r="B355" s="18" t="s">
        <v>4934</v>
      </c>
      <c r="C355" s="17" t="str">
        <f t="shared" si="45"/>
        <v>07/21/1905 - 08/31/2029</v>
      </c>
      <c r="D355" s="17" t="str">
        <f t="shared" si="46"/>
        <v>05/15/2021 - 05/15/2029</v>
      </c>
      <c r="E355" s="16" t="str">
        <f t="shared" si="40"/>
        <v>Placerville</v>
      </c>
      <c r="F355" s="14">
        <v>44377</v>
      </c>
      <c r="G355" s="14">
        <v>47361</v>
      </c>
      <c r="H355">
        <f t="shared" si="41"/>
        <v>2021</v>
      </c>
      <c r="I355">
        <f t="shared" si="42"/>
        <v>2029</v>
      </c>
      <c r="J355" s="14">
        <v>44331</v>
      </c>
      <c r="K355" s="14">
        <v>47253</v>
      </c>
      <c r="L355">
        <f t="shared" si="43"/>
        <v>2021</v>
      </c>
      <c r="M355">
        <f t="shared" si="44"/>
        <v>2029</v>
      </c>
      <c r="N355" s="17" t="str">
        <f t="shared" si="47"/>
        <v>05/15/2021 - 05/15/2029</v>
      </c>
      <c r="O355" t="s">
        <v>4934</v>
      </c>
      <c r="P355" t="s">
        <v>4770</v>
      </c>
    </row>
    <row r="356" spans="1:17">
      <c r="A356" s="18" t="s">
        <v>5166</v>
      </c>
      <c r="B356" s="18" t="s">
        <v>4784</v>
      </c>
      <c r="C356" s="17" t="str">
        <f t="shared" si="45"/>
        <v>07/14/1905 - 10/31/2022</v>
      </c>
      <c r="D356" s="17" t="str">
        <f t="shared" si="46"/>
        <v>01/31/2015 - 01/31/2023</v>
      </c>
      <c r="E356" s="16" t="str">
        <f t="shared" si="40"/>
        <v>Pleasant Hill</v>
      </c>
      <c r="F356" s="14">
        <v>41640</v>
      </c>
      <c r="G356" s="14">
        <v>44865</v>
      </c>
      <c r="H356">
        <f t="shared" si="41"/>
        <v>2014</v>
      </c>
      <c r="I356">
        <f t="shared" si="42"/>
        <v>2022</v>
      </c>
      <c r="J356" s="14">
        <v>42035</v>
      </c>
      <c r="K356" s="14">
        <v>44957</v>
      </c>
      <c r="L356">
        <f t="shared" si="43"/>
        <v>2015</v>
      </c>
      <c r="M356">
        <f t="shared" si="44"/>
        <v>2023</v>
      </c>
      <c r="N356" s="17" t="str">
        <f t="shared" si="47"/>
        <v>01/31/2015 - 01/31/2023</v>
      </c>
      <c r="O356" t="s">
        <v>4784</v>
      </c>
    </row>
    <row r="357" spans="1:17">
      <c r="A357" s="18" t="s">
        <v>5167</v>
      </c>
      <c r="B357" s="18" t="s">
        <v>4762</v>
      </c>
      <c r="C357" s="17" t="str">
        <f t="shared" si="45"/>
        <v>07/14/1905 - 10/31/2022</v>
      </c>
      <c r="D357" s="17" t="str">
        <f t="shared" si="46"/>
        <v>01/31/2015 - 01/31/2023</v>
      </c>
      <c r="E357" s="16" t="str">
        <f t="shared" si="40"/>
        <v>Pleasanton</v>
      </c>
      <c r="F357" s="14">
        <v>41640</v>
      </c>
      <c r="G357" s="14">
        <v>44865</v>
      </c>
      <c r="H357">
        <f t="shared" si="41"/>
        <v>2014</v>
      </c>
      <c r="I357">
        <f t="shared" si="42"/>
        <v>2022</v>
      </c>
      <c r="J357" s="14">
        <v>42035</v>
      </c>
      <c r="K357" s="14">
        <v>44957</v>
      </c>
      <c r="L357">
        <f t="shared" si="43"/>
        <v>2015</v>
      </c>
      <c r="M357">
        <f t="shared" si="44"/>
        <v>2023</v>
      </c>
      <c r="N357" s="17" t="str">
        <f t="shared" si="47"/>
        <v>01/31/2015 - 01/31/2023</v>
      </c>
      <c r="O357" t="s">
        <v>4762</v>
      </c>
    </row>
    <row r="358" spans="1:17">
      <c r="A358" s="18" t="str">
        <f>B358</f>
        <v>Plumas County - Unincorporated</v>
      </c>
      <c r="B358" s="18" t="s">
        <v>5168</v>
      </c>
      <c r="C358" s="17" t="str">
        <f t="shared" si="45"/>
        <v>07/19/1905 - 06/15/2027</v>
      </c>
      <c r="D358" s="17" t="str">
        <f t="shared" si="46"/>
        <v>08/31/2019 - 08/31/2024</v>
      </c>
      <c r="E358" s="16" t="str">
        <f t="shared" si="40"/>
        <v>Plumas County - Unincorporated</v>
      </c>
      <c r="F358" s="14">
        <v>43466</v>
      </c>
      <c r="G358" s="14">
        <v>46553</v>
      </c>
      <c r="H358">
        <f t="shared" si="41"/>
        <v>2019</v>
      </c>
      <c r="I358">
        <f t="shared" si="42"/>
        <v>2027</v>
      </c>
      <c r="J358" s="14">
        <v>43708</v>
      </c>
      <c r="K358" s="14">
        <v>45535</v>
      </c>
      <c r="L358">
        <f t="shared" si="43"/>
        <v>2019</v>
      </c>
      <c r="M358">
        <f t="shared" si="44"/>
        <v>2024</v>
      </c>
      <c r="N358" s="17" t="str">
        <f t="shared" si="47"/>
        <v>08/31/2019 - 08/31/2024</v>
      </c>
      <c r="O358" t="s">
        <v>5169</v>
      </c>
      <c r="P358" s="14" t="s">
        <v>4770</v>
      </c>
    </row>
    <row r="359" spans="1:17">
      <c r="A359" s="18" t="s">
        <v>5170</v>
      </c>
      <c r="B359" s="18" t="s">
        <v>4774</v>
      </c>
      <c r="C359" s="17" t="str">
        <f t="shared" si="45"/>
        <v>07/11/1905 - 06/30/2019</v>
      </c>
      <c r="D359" s="17" t="str">
        <f t="shared" si="46"/>
        <v>06/30/2014 - 09/15/2021</v>
      </c>
      <c r="E359" s="16" t="str">
        <f t="shared" si="40"/>
        <v>Plymouth</v>
      </c>
      <c r="F359" s="14">
        <v>41640</v>
      </c>
      <c r="G359" s="14">
        <v>43646</v>
      </c>
      <c r="H359">
        <f t="shared" si="41"/>
        <v>2014</v>
      </c>
      <c r="I359">
        <f t="shared" si="42"/>
        <v>2019</v>
      </c>
      <c r="J359" s="14">
        <v>41820</v>
      </c>
      <c r="K359" s="14">
        <v>44454</v>
      </c>
      <c r="L359">
        <f t="shared" si="43"/>
        <v>2014</v>
      </c>
      <c r="M359">
        <f t="shared" si="44"/>
        <v>2021</v>
      </c>
      <c r="N359" s="17" t="str">
        <f t="shared" si="47"/>
        <v>06/30/2014 - 09/15/2021</v>
      </c>
      <c r="O359" t="s">
        <v>4774</v>
      </c>
    </row>
    <row r="360" spans="1:17">
      <c r="A360" s="18" t="s">
        <v>5171</v>
      </c>
      <c r="B360" s="18" t="s">
        <v>4955</v>
      </c>
      <c r="C360" s="17" t="str">
        <f t="shared" si="45"/>
        <v>07/19/1905 - 08/15/2027</v>
      </c>
      <c r="D360" s="17" t="str">
        <f t="shared" si="46"/>
        <v>08/15/2019 - 08/15/2027</v>
      </c>
      <c r="E360" s="16" t="str">
        <f t="shared" si="40"/>
        <v>Point Arena</v>
      </c>
      <c r="F360" s="14">
        <v>43466</v>
      </c>
      <c r="G360" s="14">
        <v>46614</v>
      </c>
      <c r="H360">
        <f t="shared" si="41"/>
        <v>2019</v>
      </c>
      <c r="I360">
        <f t="shared" si="42"/>
        <v>2027</v>
      </c>
      <c r="J360" s="14">
        <v>43692</v>
      </c>
      <c r="K360" s="14">
        <v>46614</v>
      </c>
      <c r="L360">
        <f t="shared" si="43"/>
        <v>2019</v>
      </c>
      <c r="M360">
        <f t="shared" si="44"/>
        <v>2027</v>
      </c>
      <c r="N360" s="17" t="str">
        <f t="shared" si="47"/>
        <v>08/15/2019 - 08/15/2027</v>
      </c>
      <c r="O360" t="s">
        <v>4955</v>
      </c>
      <c r="P360" s="14" t="s">
        <v>4770</v>
      </c>
      <c r="Q360" s="14"/>
    </row>
    <row r="361" spans="1:17">
      <c r="A361" s="18" t="s">
        <v>5172</v>
      </c>
      <c r="B361" s="18" t="s">
        <v>4760</v>
      </c>
      <c r="C361" s="17" t="str">
        <f t="shared" si="45"/>
        <v>07/13/1905 - 10/31/2021</v>
      </c>
      <c r="D361" s="17" t="str">
        <f t="shared" si="46"/>
        <v>10/15/2013 - 10/15/2021</v>
      </c>
      <c r="E361" s="16" t="str">
        <f t="shared" si="40"/>
        <v>Pomona</v>
      </c>
      <c r="F361" s="14">
        <v>41640</v>
      </c>
      <c r="G361" s="14">
        <v>44500</v>
      </c>
      <c r="H361">
        <f t="shared" si="41"/>
        <v>2014</v>
      </c>
      <c r="I361">
        <f t="shared" si="42"/>
        <v>2021</v>
      </c>
      <c r="J361" s="14">
        <v>41562</v>
      </c>
      <c r="K361" s="14">
        <v>44484</v>
      </c>
      <c r="L361">
        <f t="shared" si="43"/>
        <v>2013</v>
      </c>
      <c r="M361">
        <f t="shared" si="44"/>
        <v>2021</v>
      </c>
      <c r="N361" s="17" t="str">
        <f t="shared" si="47"/>
        <v>10/15/2013 - 10/15/2021</v>
      </c>
      <c r="O361" t="s">
        <v>4760</v>
      </c>
    </row>
    <row r="362" spans="1:17">
      <c r="A362" s="18" t="s">
        <v>5173</v>
      </c>
      <c r="B362" s="18" t="s">
        <v>4848</v>
      </c>
      <c r="C362" s="17" t="str">
        <f t="shared" si="45"/>
        <v>07/13/1905 - 10/31/2021</v>
      </c>
      <c r="D362" s="17" t="str">
        <f t="shared" si="46"/>
        <v>10/15/2013 - 10/15/2021</v>
      </c>
      <c r="E362" s="16" t="str">
        <f t="shared" si="40"/>
        <v>Port Hueneme</v>
      </c>
      <c r="F362" s="14">
        <v>41640</v>
      </c>
      <c r="G362" s="14">
        <v>44500</v>
      </c>
      <c r="H362">
        <f t="shared" si="41"/>
        <v>2014</v>
      </c>
      <c r="I362">
        <f t="shared" si="42"/>
        <v>2021</v>
      </c>
      <c r="J362" s="14">
        <v>41562</v>
      </c>
      <c r="K362" s="14">
        <v>44484</v>
      </c>
      <c r="L362">
        <f t="shared" si="43"/>
        <v>2013</v>
      </c>
      <c r="M362">
        <f t="shared" si="44"/>
        <v>2021</v>
      </c>
      <c r="N362" s="17" t="str">
        <f t="shared" si="47"/>
        <v>10/15/2013 - 10/15/2021</v>
      </c>
      <c r="O362" t="s">
        <v>4848</v>
      </c>
    </row>
    <row r="363" spans="1:17">
      <c r="A363" s="18" t="s">
        <v>5174</v>
      </c>
      <c r="B363" s="18" t="s">
        <v>4919</v>
      </c>
      <c r="C363" s="17" t="str">
        <f t="shared" si="45"/>
        <v>07/15/1905 - 09/30/2023</v>
      </c>
      <c r="D363" s="17" t="str">
        <f t="shared" si="46"/>
        <v>12/31/2015 - 12/31/2023</v>
      </c>
      <c r="E363" s="16" t="str">
        <f t="shared" si="40"/>
        <v>Porterville</v>
      </c>
      <c r="F363" s="14">
        <v>41640</v>
      </c>
      <c r="G363" s="14">
        <v>45199</v>
      </c>
      <c r="H363">
        <f t="shared" si="41"/>
        <v>2014</v>
      </c>
      <c r="I363">
        <f t="shared" si="42"/>
        <v>2023</v>
      </c>
      <c r="J363" s="14">
        <v>42369</v>
      </c>
      <c r="K363" s="14">
        <v>45291</v>
      </c>
      <c r="L363">
        <f t="shared" si="43"/>
        <v>2015</v>
      </c>
      <c r="M363">
        <f t="shared" si="44"/>
        <v>2023</v>
      </c>
      <c r="N363" s="17" t="str">
        <f t="shared" si="47"/>
        <v>12/31/2015 - 12/31/2023</v>
      </c>
      <c r="O363" t="s">
        <v>4919</v>
      </c>
    </row>
    <row r="364" spans="1:17">
      <c r="A364" s="18" t="s">
        <v>5175</v>
      </c>
      <c r="B364" s="18" t="s">
        <v>5169</v>
      </c>
      <c r="C364" s="17" t="str">
        <f t="shared" si="45"/>
        <v>07/19/1905 - 06/15/2027</v>
      </c>
      <c r="D364" s="17" t="str">
        <f t="shared" si="46"/>
        <v>08/31/2019 - 08/31/2024</v>
      </c>
      <c r="E364" s="16" t="str">
        <f t="shared" si="40"/>
        <v>Portola</v>
      </c>
      <c r="F364" s="14">
        <v>43466</v>
      </c>
      <c r="G364" s="14">
        <v>46553</v>
      </c>
      <c r="H364">
        <f t="shared" si="41"/>
        <v>2019</v>
      </c>
      <c r="I364">
        <f t="shared" si="42"/>
        <v>2027</v>
      </c>
      <c r="J364" s="14">
        <v>43708</v>
      </c>
      <c r="K364" s="14">
        <v>45535</v>
      </c>
      <c r="L364">
        <f t="shared" si="43"/>
        <v>2019</v>
      </c>
      <c r="M364">
        <f t="shared" si="44"/>
        <v>2024</v>
      </c>
      <c r="N364" s="17" t="str">
        <f t="shared" si="47"/>
        <v>08/31/2019 - 08/31/2024</v>
      </c>
      <c r="O364" t="s">
        <v>5169</v>
      </c>
      <c r="P364" s="14" t="s">
        <v>4770</v>
      </c>
    </row>
    <row r="365" spans="1:17">
      <c r="A365" s="18" t="s">
        <v>5176</v>
      </c>
      <c r="B365" s="18" t="s">
        <v>4796</v>
      </c>
      <c r="C365" s="17" t="str">
        <f t="shared" si="45"/>
        <v>07/14/1905 - 10/31/2022</v>
      </c>
      <c r="D365" s="17" t="str">
        <f t="shared" si="46"/>
        <v>01/31/2015 - 01/31/2023</v>
      </c>
      <c r="E365" s="16" t="str">
        <f t="shared" si="40"/>
        <v>Portola Valley</v>
      </c>
      <c r="F365" s="14">
        <v>41640</v>
      </c>
      <c r="G365" s="14">
        <v>44865</v>
      </c>
      <c r="H365">
        <f t="shared" si="41"/>
        <v>2014</v>
      </c>
      <c r="I365">
        <f t="shared" si="42"/>
        <v>2022</v>
      </c>
      <c r="J365" s="14">
        <v>42035</v>
      </c>
      <c r="K365" s="14">
        <v>44957</v>
      </c>
      <c r="L365">
        <f t="shared" si="43"/>
        <v>2015</v>
      </c>
      <c r="M365">
        <f t="shared" si="44"/>
        <v>2023</v>
      </c>
      <c r="N365" s="17" t="str">
        <f t="shared" si="47"/>
        <v>01/31/2015 - 01/31/2023</v>
      </c>
      <c r="O365" t="s">
        <v>4796</v>
      </c>
    </row>
    <row r="366" spans="1:17">
      <c r="A366" s="18" t="s">
        <v>5177</v>
      </c>
      <c r="B366" s="18" t="s">
        <v>4855</v>
      </c>
      <c r="C366" s="17" t="str">
        <f t="shared" si="45"/>
        <v>07/21/1905 - 04/15/2029</v>
      </c>
      <c r="D366" s="17" t="str">
        <f t="shared" si="46"/>
        <v>04/15/2021 - 04/15/2029</v>
      </c>
      <c r="E366" s="16" t="str">
        <f t="shared" si="40"/>
        <v>Poway</v>
      </c>
      <c r="F366" s="14">
        <v>44012</v>
      </c>
      <c r="G366" s="14">
        <v>47223</v>
      </c>
      <c r="H366">
        <f t="shared" si="41"/>
        <v>2020</v>
      </c>
      <c r="I366">
        <f t="shared" si="42"/>
        <v>2029</v>
      </c>
      <c r="J366" s="14">
        <v>44301</v>
      </c>
      <c r="K366" s="14">
        <v>47223</v>
      </c>
      <c r="L366">
        <f t="shared" si="43"/>
        <v>2021</v>
      </c>
      <c r="M366">
        <f t="shared" si="44"/>
        <v>2029</v>
      </c>
      <c r="N366" s="17" t="str">
        <f t="shared" si="47"/>
        <v>04/15/2021 - 04/15/2029</v>
      </c>
      <c r="O366" t="s">
        <v>4855</v>
      </c>
      <c r="P366" t="s">
        <v>4770</v>
      </c>
    </row>
    <row r="367" spans="1:17">
      <c r="A367" s="18" t="s">
        <v>5178</v>
      </c>
      <c r="B367" s="18" t="s">
        <v>4871</v>
      </c>
      <c r="C367" s="17" t="str">
        <f t="shared" si="45"/>
        <v>07/21/1905 - 08/31/2029</v>
      </c>
      <c r="D367" s="17" t="str">
        <f t="shared" si="46"/>
        <v>05/15/2021 - 05/15/2029</v>
      </c>
      <c r="E367" s="16" t="str">
        <f t="shared" si="40"/>
        <v>Rancho Cordova</v>
      </c>
      <c r="F367" s="14">
        <v>44377</v>
      </c>
      <c r="G367" s="14">
        <v>47361</v>
      </c>
      <c r="H367">
        <f t="shared" si="41"/>
        <v>2021</v>
      </c>
      <c r="I367">
        <f t="shared" si="42"/>
        <v>2029</v>
      </c>
      <c r="J367" s="14">
        <v>44331</v>
      </c>
      <c r="K367" s="14">
        <v>47253</v>
      </c>
      <c r="L367">
        <f t="shared" si="43"/>
        <v>2021</v>
      </c>
      <c r="M367">
        <f t="shared" si="44"/>
        <v>2029</v>
      </c>
      <c r="N367" s="17" t="str">
        <f t="shared" si="47"/>
        <v>05/15/2021 - 05/15/2029</v>
      </c>
      <c r="O367" t="s">
        <v>4871</v>
      </c>
      <c r="P367" t="s">
        <v>4770</v>
      </c>
    </row>
    <row r="368" spans="1:17">
      <c r="A368" s="18" t="s">
        <v>5179</v>
      </c>
      <c r="B368" s="18" t="s">
        <v>4758</v>
      </c>
      <c r="C368" s="17" t="str">
        <f t="shared" si="45"/>
        <v>07/13/1905 - 10/31/2021</v>
      </c>
      <c r="D368" s="17" t="str">
        <f t="shared" si="46"/>
        <v>10/15/2013 - 10/15/2021</v>
      </c>
      <c r="E368" s="16" t="str">
        <f t="shared" si="40"/>
        <v>Rancho Cucamonga</v>
      </c>
      <c r="F368" s="14">
        <v>41640</v>
      </c>
      <c r="G368" s="14">
        <v>44500</v>
      </c>
      <c r="H368">
        <f t="shared" si="41"/>
        <v>2014</v>
      </c>
      <c r="I368">
        <f t="shared" si="42"/>
        <v>2021</v>
      </c>
      <c r="J368" s="14">
        <v>41562</v>
      </c>
      <c r="K368" s="14">
        <v>44484</v>
      </c>
      <c r="L368">
        <f t="shared" si="43"/>
        <v>2013</v>
      </c>
      <c r="M368">
        <f t="shared" si="44"/>
        <v>2021</v>
      </c>
      <c r="N368" s="17" t="str">
        <f t="shared" si="47"/>
        <v>10/15/2013 - 10/15/2021</v>
      </c>
      <c r="O368" t="s">
        <v>4758</v>
      </c>
    </row>
    <row r="369" spans="1:16">
      <c r="A369" s="18" t="s">
        <v>5180</v>
      </c>
      <c r="B369" s="18" t="s">
        <v>4808</v>
      </c>
      <c r="C369" s="17" t="str">
        <f t="shared" si="45"/>
        <v>07/13/1905 - 10/31/2021</v>
      </c>
      <c r="D369" s="17" t="str">
        <f t="shared" si="46"/>
        <v>10/15/2013 - 10/15/2021</v>
      </c>
      <c r="E369" s="16" t="str">
        <f t="shared" si="40"/>
        <v>Rancho Mirage</v>
      </c>
      <c r="F369" s="14">
        <v>41640</v>
      </c>
      <c r="G369" s="14">
        <v>44500</v>
      </c>
      <c r="H369">
        <f t="shared" si="41"/>
        <v>2014</v>
      </c>
      <c r="I369">
        <f t="shared" si="42"/>
        <v>2021</v>
      </c>
      <c r="J369" s="14">
        <v>41562</v>
      </c>
      <c r="K369" s="14">
        <v>44484</v>
      </c>
      <c r="L369">
        <f t="shared" si="43"/>
        <v>2013</v>
      </c>
      <c r="M369">
        <f t="shared" si="44"/>
        <v>2021</v>
      </c>
      <c r="N369" s="17" t="str">
        <f t="shared" si="47"/>
        <v>10/15/2013 - 10/15/2021</v>
      </c>
      <c r="O369" t="s">
        <v>4808</v>
      </c>
    </row>
    <row r="370" spans="1:16">
      <c r="A370" s="18" t="s">
        <v>5181</v>
      </c>
      <c r="B370" s="18" t="s">
        <v>4760</v>
      </c>
      <c r="C370" s="17" t="str">
        <f t="shared" si="45"/>
        <v>07/13/1905 - 10/31/2021</v>
      </c>
      <c r="D370" s="17" t="str">
        <f t="shared" si="46"/>
        <v>10/15/2013 - 10/15/2021</v>
      </c>
      <c r="E370" s="16" t="str">
        <f t="shared" si="40"/>
        <v>Rancho Palos Verdes</v>
      </c>
      <c r="F370" s="14">
        <v>41640</v>
      </c>
      <c r="G370" s="14">
        <v>44500</v>
      </c>
      <c r="H370">
        <f t="shared" si="41"/>
        <v>2014</v>
      </c>
      <c r="I370">
        <f t="shared" si="42"/>
        <v>2021</v>
      </c>
      <c r="J370" s="14">
        <v>41562</v>
      </c>
      <c r="K370" s="14">
        <v>44484</v>
      </c>
      <c r="L370">
        <f t="shared" si="43"/>
        <v>2013</v>
      </c>
      <c r="M370">
        <f t="shared" si="44"/>
        <v>2021</v>
      </c>
      <c r="N370" s="17" t="str">
        <f t="shared" si="47"/>
        <v>10/15/2013 - 10/15/2021</v>
      </c>
      <c r="O370" t="s">
        <v>4760</v>
      </c>
    </row>
    <row r="371" spans="1:16">
      <c r="A371" s="18" t="s">
        <v>5182</v>
      </c>
      <c r="B371" s="18" t="s">
        <v>4767</v>
      </c>
      <c r="C371" s="17" t="str">
        <f t="shared" si="45"/>
        <v>07/13/1905 - 10/31/2021</v>
      </c>
      <c r="D371" s="17" t="str">
        <f t="shared" si="46"/>
        <v>10/15/2013 - 10/15/2021</v>
      </c>
      <c r="E371" s="16" t="str">
        <f t="shared" si="40"/>
        <v>Rancho Santa Margarita</v>
      </c>
      <c r="F371" s="14">
        <v>41640</v>
      </c>
      <c r="G371" s="14">
        <v>44500</v>
      </c>
      <c r="H371">
        <f t="shared" si="41"/>
        <v>2014</v>
      </c>
      <c r="I371">
        <f t="shared" si="42"/>
        <v>2021</v>
      </c>
      <c r="J371" s="14">
        <v>41562</v>
      </c>
      <c r="K371" s="14">
        <v>44484</v>
      </c>
      <c r="L371">
        <f t="shared" si="43"/>
        <v>2013</v>
      </c>
      <c r="M371">
        <f t="shared" si="44"/>
        <v>2021</v>
      </c>
      <c r="N371" s="17" t="str">
        <f t="shared" si="47"/>
        <v>10/15/2013 - 10/15/2021</v>
      </c>
      <c r="O371" t="s">
        <v>4767</v>
      </c>
    </row>
    <row r="372" spans="1:16">
      <c r="A372" s="18" t="s">
        <v>5183</v>
      </c>
      <c r="B372" s="18" t="s">
        <v>4894</v>
      </c>
      <c r="C372" s="17" t="str">
        <f t="shared" si="45"/>
        <v>07/19/1905 - 06/15/2027</v>
      </c>
      <c r="D372" s="17" t="str">
        <f t="shared" si="46"/>
        <v>08/31/2019 - 08/31/2024</v>
      </c>
      <c r="E372" s="16" t="str">
        <f t="shared" si="40"/>
        <v>Red Bluff</v>
      </c>
      <c r="F372" s="14">
        <v>43466</v>
      </c>
      <c r="G372" s="14">
        <v>46553</v>
      </c>
      <c r="H372">
        <f t="shared" si="41"/>
        <v>2019</v>
      </c>
      <c r="I372">
        <f t="shared" si="42"/>
        <v>2027</v>
      </c>
      <c r="J372" s="14">
        <v>43708</v>
      </c>
      <c r="K372" s="14">
        <v>45535</v>
      </c>
      <c r="L372">
        <f t="shared" si="43"/>
        <v>2019</v>
      </c>
      <c r="M372">
        <f t="shared" si="44"/>
        <v>2024</v>
      </c>
      <c r="N372" s="17" t="str">
        <f t="shared" si="47"/>
        <v>08/31/2019 - 08/31/2024</v>
      </c>
      <c r="O372" t="s">
        <v>4894</v>
      </c>
      <c r="P372" s="14" t="s">
        <v>4770</v>
      </c>
    </row>
    <row r="373" spans="1:16">
      <c r="A373" s="18" t="s">
        <v>5184</v>
      </c>
      <c r="B373" s="18" t="s">
        <v>4780</v>
      </c>
      <c r="C373" s="17" t="str">
        <f t="shared" si="45"/>
        <v>07/20/1905 - 04/15/2028</v>
      </c>
      <c r="D373" s="17" t="str">
        <f t="shared" si="46"/>
        <v>04/15/2020 - 04/15/2028</v>
      </c>
      <c r="E373" s="16" t="str">
        <f t="shared" si="40"/>
        <v>Redding</v>
      </c>
      <c r="F373" s="14">
        <v>43466</v>
      </c>
      <c r="G373" s="14">
        <v>46858</v>
      </c>
      <c r="H373">
        <f t="shared" si="41"/>
        <v>2019</v>
      </c>
      <c r="I373">
        <f t="shared" si="42"/>
        <v>2028</v>
      </c>
      <c r="J373" s="14">
        <v>43936</v>
      </c>
      <c r="K373" s="14">
        <v>46858</v>
      </c>
      <c r="L373">
        <f t="shared" si="43"/>
        <v>2020</v>
      </c>
      <c r="M373">
        <f t="shared" si="44"/>
        <v>2028</v>
      </c>
      <c r="N373" s="17" t="str">
        <f t="shared" si="47"/>
        <v>04/15/2020 - 04/15/2028</v>
      </c>
      <c r="O373" t="s">
        <v>4780</v>
      </c>
      <c r="P373" t="s">
        <v>4770</v>
      </c>
    </row>
    <row r="374" spans="1:16">
      <c r="A374" s="18" t="s">
        <v>5185</v>
      </c>
      <c r="B374" s="18" t="s">
        <v>4758</v>
      </c>
      <c r="C374" s="17" t="str">
        <f t="shared" si="45"/>
        <v>07/13/1905 - 10/31/2021</v>
      </c>
      <c r="D374" s="17" t="str">
        <f t="shared" si="46"/>
        <v>10/15/2013 - 10/15/2021</v>
      </c>
      <c r="E374" s="16" t="str">
        <f t="shared" si="40"/>
        <v>Redlands</v>
      </c>
      <c r="F374" s="14">
        <v>41640</v>
      </c>
      <c r="G374" s="14">
        <v>44500</v>
      </c>
      <c r="H374">
        <f t="shared" si="41"/>
        <v>2014</v>
      </c>
      <c r="I374">
        <f t="shared" si="42"/>
        <v>2021</v>
      </c>
      <c r="J374" s="14">
        <v>41562</v>
      </c>
      <c r="K374" s="14">
        <v>44484</v>
      </c>
      <c r="L374">
        <f t="shared" si="43"/>
        <v>2013</v>
      </c>
      <c r="M374">
        <f t="shared" si="44"/>
        <v>2021</v>
      </c>
      <c r="N374" s="17" t="str">
        <f t="shared" si="47"/>
        <v>10/15/2013 - 10/15/2021</v>
      </c>
      <c r="O374" t="s">
        <v>4758</v>
      </c>
    </row>
    <row r="375" spans="1:16">
      <c r="A375" s="18" t="s">
        <v>5186</v>
      </c>
      <c r="B375" s="18" t="s">
        <v>4760</v>
      </c>
      <c r="C375" s="17" t="str">
        <f t="shared" si="45"/>
        <v>07/13/1905 - 10/31/2021</v>
      </c>
      <c r="D375" s="17" t="str">
        <f t="shared" si="46"/>
        <v>10/15/2013 - 10/15/2021</v>
      </c>
      <c r="E375" s="16" t="str">
        <f t="shared" si="40"/>
        <v>Redondo Beach</v>
      </c>
      <c r="F375" s="14">
        <v>41640</v>
      </c>
      <c r="G375" s="14">
        <v>44500</v>
      </c>
      <c r="H375">
        <f t="shared" si="41"/>
        <v>2014</v>
      </c>
      <c r="I375">
        <f t="shared" si="42"/>
        <v>2021</v>
      </c>
      <c r="J375" s="14">
        <v>41562</v>
      </c>
      <c r="K375" s="14">
        <v>44484</v>
      </c>
      <c r="L375">
        <f t="shared" si="43"/>
        <v>2013</v>
      </c>
      <c r="M375">
        <f t="shared" si="44"/>
        <v>2021</v>
      </c>
      <c r="N375" s="17" t="str">
        <f t="shared" si="47"/>
        <v>10/15/2013 - 10/15/2021</v>
      </c>
      <c r="O375" t="s">
        <v>4760</v>
      </c>
    </row>
    <row r="376" spans="1:16">
      <c r="A376" s="18" t="s">
        <v>5187</v>
      </c>
      <c r="B376" s="18" t="s">
        <v>4796</v>
      </c>
      <c r="C376" s="17" t="str">
        <f t="shared" si="45"/>
        <v>07/14/1905 - 10/31/2022</v>
      </c>
      <c r="D376" s="17" t="str">
        <f t="shared" si="46"/>
        <v>01/31/2015 - 01/31/2023</v>
      </c>
      <c r="E376" s="16" t="str">
        <f t="shared" si="40"/>
        <v>Redwood City</v>
      </c>
      <c r="F376" s="14">
        <v>41640</v>
      </c>
      <c r="G376" s="14">
        <v>44865</v>
      </c>
      <c r="H376">
        <f t="shared" si="41"/>
        <v>2014</v>
      </c>
      <c r="I376">
        <f t="shared" si="42"/>
        <v>2022</v>
      </c>
      <c r="J376" s="14">
        <v>42035</v>
      </c>
      <c r="K376" s="14">
        <v>44957</v>
      </c>
      <c r="L376">
        <f t="shared" si="43"/>
        <v>2015</v>
      </c>
      <c r="M376">
        <f t="shared" si="44"/>
        <v>2023</v>
      </c>
      <c r="N376" s="17" t="str">
        <f t="shared" si="47"/>
        <v>01/31/2015 - 01/31/2023</v>
      </c>
      <c r="O376" t="s">
        <v>4796</v>
      </c>
    </row>
    <row r="377" spans="1:16">
      <c r="A377" s="18" t="s">
        <v>5188</v>
      </c>
      <c r="B377" s="18" t="s">
        <v>4879</v>
      </c>
      <c r="C377" s="17" t="str">
        <f t="shared" si="45"/>
        <v>07/15/1905 - 12/31/2023</v>
      </c>
      <c r="D377" s="17" t="str">
        <f t="shared" si="46"/>
        <v>12/31/2015 - 12/31/2023</v>
      </c>
      <c r="E377" s="16" t="str">
        <f t="shared" si="40"/>
        <v>Reedley</v>
      </c>
      <c r="F377" s="14">
        <v>41275</v>
      </c>
      <c r="G377" s="14">
        <v>45291</v>
      </c>
      <c r="H377">
        <f t="shared" si="41"/>
        <v>2013</v>
      </c>
      <c r="I377">
        <f t="shared" si="42"/>
        <v>2023</v>
      </c>
      <c r="J377" s="14">
        <v>42369</v>
      </c>
      <c r="K377" s="14">
        <v>45291</v>
      </c>
      <c r="L377">
        <f t="shared" si="43"/>
        <v>2015</v>
      </c>
      <c r="M377">
        <f t="shared" si="44"/>
        <v>2023</v>
      </c>
      <c r="N377" s="17" t="str">
        <f t="shared" si="47"/>
        <v>12/31/2015 - 12/31/2023</v>
      </c>
      <c r="O377" t="s">
        <v>4879</v>
      </c>
    </row>
    <row r="378" spans="1:16">
      <c r="A378" s="18" t="s">
        <v>5189</v>
      </c>
      <c r="B378" s="18" t="s">
        <v>4758</v>
      </c>
      <c r="C378" s="17" t="str">
        <f t="shared" si="45"/>
        <v>07/13/1905 - 10/31/2021</v>
      </c>
      <c r="D378" s="17" t="str">
        <f t="shared" si="46"/>
        <v>10/15/2013 - 10/15/2021</v>
      </c>
      <c r="E378" s="16" t="str">
        <f t="shared" si="40"/>
        <v>Rialto</v>
      </c>
      <c r="F378" s="14">
        <v>41640</v>
      </c>
      <c r="G378" s="14">
        <v>44500</v>
      </c>
      <c r="H378">
        <f t="shared" si="41"/>
        <v>2014</v>
      </c>
      <c r="I378">
        <f t="shared" si="42"/>
        <v>2021</v>
      </c>
      <c r="J378" s="14">
        <v>41562</v>
      </c>
      <c r="K378" s="14">
        <v>44484</v>
      </c>
      <c r="L378">
        <f t="shared" si="43"/>
        <v>2013</v>
      </c>
      <c r="M378">
        <f t="shared" si="44"/>
        <v>2021</v>
      </c>
      <c r="N378" s="17" t="str">
        <f t="shared" si="47"/>
        <v>10/15/2013 - 10/15/2021</v>
      </c>
      <c r="O378" t="s">
        <v>4758</v>
      </c>
    </row>
    <row r="379" spans="1:16">
      <c r="A379" s="18" t="s">
        <v>5190</v>
      </c>
      <c r="B379" s="18" t="s">
        <v>4784</v>
      </c>
      <c r="C379" s="17" t="str">
        <f t="shared" si="45"/>
        <v>07/14/1905 - 10/31/2022</v>
      </c>
      <c r="D379" s="17" t="str">
        <f t="shared" si="46"/>
        <v>01/31/2015 - 01/31/2023</v>
      </c>
      <c r="E379" s="16" t="str">
        <f t="shared" si="40"/>
        <v>Richmond</v>
      </c>
      <c r="F379" s="14">
        <v>41640</v>
      </c>
      <c r="G379" s="14">
        <v>44865</v>
      </c>
      <c r="H379">
        <f t="shared" si="41"/>
        <v>2014</v>
      </c>
      <c r="I379">
        <f t="shared" si="42"/>
        <v>2022</v>
      </c>
      <c r="J379" s="14">
        <v>42035</v>
      </c>
      <c r="K379" s="14">
        <v>44957</v>
      </c>
      <c r="L379">
        <f t="shared" si="43"/>
        <v>2015</v>
      </c>
      <c r="M379">
        <f t="shared" si="44"/>
        <v>2023</v>
      </c>
      <c r="N379" s="17" t="str">
        <f t="shared" si="47"/>
        <v>01/31/2015 - 01/31/2023</v>
      </c>
      <c r="O379" t="s">
        <v>4784</v>
      </c>
    </row>
    <row r="380" spans="1:16">
      <c r="A380" s="18" t="s">
        <v>5191</v>
      </c>
      <c r="B380" s="18" t="s">
        <v>4793</v>
      </c>
      <c r="C380" s="17" t="str">
        <f t="shared" si="45"/>
        <v>07/15/1905 - 12/31/2023</v>
      </c>
      <c r="D380" s="17" t="str">
        <f t="shared" si="46"/>
        <v>12/31/2015 - 12/31/2023</v>
      </c>
      <c r="E380" s="16" t="str">
        <f t="shared" si="40"/>
        <v>Ridgecrest</v>
      </c>
      <c r="F380" s="14">
        <v>41275</v>
      </c>
      <c r="G380" s="14">
        <v>45291</v>
      </c>
      <c r="H380">
        <f t="shared" si="41"/>
        <v>2013</v>
      </c>
      <c r="I380">
        <f t="shared" si="42"/>
        <v>2023</v>
      </c>
      <c r="J380" s="14">
        <v>42369</v>
      </c>
      <c r="K380" s="14">
        <v>45291</v>
      </c>
      <c r="L380">
        <f t="shared" si="43"/>
        <v>2015</v>
      </c>
      <c r="M380">
        <f t="shared" si="44"/>
        <v>2023</v>
      </c>
      <c r="N380" s="17" t="str">
        <f t="shared" si="47"/>
        <v>12/31/2015 - 12/31/2023</v>
      </c>
      <c r="O380" t="s">
        <v>4793</v>
      </c>
    </row>
    <row r="381" spans="1:16">
      <c r="A381" s="18" t="s">
        <v>5192</v>
      </c>
      <c r="B381" s="18" t="s">
        <v>4788</v>
      </c>
      <c r="C381" s="17" t="str">
        <f t="shared" si="45"/>
        <v>07/19/1905 - 08/31/2027</v>
      </c>
      <c r="D381" s="17" t="str">
        <f t="shared" si="46"/>
        <v>08/31/2019 - 08/31/2027</v>
      </c>
      <c r="E381" s="16" t="str">
        <f t="shared" si="40"/>
        <v>Rio Dell</v>
      </c>
      <c r="F381" s="14">
        <v>43466</v>
      </c>
      <c r="G381" s="14">
        <v>46630</v>
      </c>
      <c r="H381">
        <f t="shared" si="41"/>
        <v>2019</v>
      </c>
      <c r="I381">
        <f t="shared" si="42"/>
        <v>2027</v>
      </c>
      <c r="J381" s="14">
        <v>43708</v>
      </c>
      <c r="K381" s="14">
        <v>46630</v>
      </c>
      <c r="L381">
        <f t="shared" si="43"/>
        <v>2019</v>
      </c>
      <c r="M381">
        <f t="shared" si="44"/>
        <v>2027</v>
      </c>
      <c r="N381" s="17" t="str">
        <f t="shared" si="47"/>
        <v>08/31/2019 - 08/31/2027</v>
      </c>
      <c r="O381" t="s">
        <v>4788</v>
      </c>
      <c r="P381" t="s">
        <v>4770</v>
      </c>
    </row>
    <row r="382" spans="1:16">
      <c r="A382" s="18" t="s">
        <v>5193</v>
      </c>
      <c r="B382" s="18" t="s">
        <v>4818</v>
      </c>
      <c r="C382" s="17" t="str">
        <f t="shared" si="45"/>
        <v>07/14/1905 - 10/31/2022</v>
      </c>
      <c r="D382" s="17" t="str">
        <f t="shared" si="46"/>
        <v>01/31/2015 - 01/31/2023</v>
      </c>
      <c r="E382" s="16" t="str">
        <f t="shared" si="40"/>
        <v>Rio Vista</v>
      </c>
      <c r="F382" s="14">
        <v>41640</v>
      </c>
      <c r="G382" s="14">
        <v>44865</v>
      </c>
      <c r="H382">
        <f t="shared" si="41"/>
        <v>2014</v>
      </c>
      <c r="I382">
        <f t="shared" si="42"/>
        <v>2022</v>
      </c>
      <c r="J382" s="14">
        <v>42035</v>
      </c>
      <c r="K382" s="14">
        <v>44957</v>
      </c>
      <c r="L382">
        <f t="shared" si="43"/>
        <v>2015</v>
      </c>
      <c r="M382">
        <f t="shared" si="44"/>
        <v>2023</v>
      </c>
      <c r="N382" s="17" t="str">
        <f t="shared" si="47"/>
        <v>01/31/2015 - 01/31/2023</v>
      </c>
      <c r="O382" t="s">
        <v>4818</v>
      </c>
    </row>
    <row r="383" spans="1:16">
      <c r="A383" s="18" t="s">
        <v>5194</v>
      </c>
      <c r="B383" s="18" t="s">
        <v>4941</v>
      </c>
      <c r="C383" s="17" t="str">
        <f t="shared" si="45"/>
        <v>07/15/1905 - 12/31/2023</v>
      </c>
      <c r="D383" s="17" t="str">
        <f t="shared" si="46"/>
        <v>12/31/2015 - 12/31/2023</v>
      </c>
      <c r="E383" s="16" t="str">
        <f t="shared" si="40"/>
        <v>Ripon</v>
      </c>
      <c r="F383" s="14">
        <v>41640</v>
      </c>
      <c r="G383" s="14">
        <v>45291</v>
      </c>
      <c r="H383">
        <f t="shared" si="41"/>
        <v>2014</v>
      </c>
      <c r="I383">
        <f t="shared" si="42"/>
        <v>2023</v>
      </c>
      <c r="J383" s="14">
        <v>42369</v>
      </c>
      <c r="K383" s="14">
        <v>45291</v>
      </c>
      <c r="L383">
        <f t="shared" si="43"/>
        <v>2015</v>
      </c>
      <c r="M383">
        <f t="shared" si="44"/>
        <v>2023</v>
      </c>
      <c r="N383" s="17" t="str">
        <f t="shared" si="47"/>
        <v>12/31/2015 - 12/31/2023</v>
      </c>
      <c r="O383" t="s">
        <v>4941</v>
      </c>
    </row>
    <row r="384" spans="1:16">
      <c r="A384" s="18" t="s">
        <v>5195</v>
      </c>
      <c r="B384" s="18" t="s">
        <v>4862</v>
      </c>
      <c r="C384" s="17" t="str">
        <f t="shared" si="45"/>
        <v>07/15/1905 - 09/30/2023</v>
      </c>
      <c r="D384" s="17" t="str">
        <f t="shared" si="46"/>
        <v>12/31/2015 - 12/31/2023</v>
      </c>
      <c r="E384" s="16" t="str">
        <f t="shared" si="40"/>
        <v>Riverbank</v>
      </c>
      <c r="F384" s="14">
        <v>41640</v>
      </c>
      <c r="G384" s="14">
        <v>45199</v>
      </c>
      <c r="H384">
        <f t="shared" si="41"/>
        <v>2014</v>
      </c>
      <c r="I384">
        <f t="shared" si="42"/>
        <v>2023</v>
      </c>
      <c r="J384" s="14">
        <v>42369</v>
      </c>
      <c r="K384" s="14">
        <v>45291</v>
      </c>
      <c r="L384">
        <f t="shared" si="43"/>
        <v>2015</v>
      </c>
      <c r="M384">
        <f t="shared" si="44"/>
        <v>2023</v>
      </c>
      <c r="N384" s="17" t="str">
        <f t="shared" si="47"/>
        <v>12/31/2015 - 12/31/2023</v>
      </c>
      <c r="O384" t="s">
        <v>4862</v>
      </c>
    </row>
    <row r="385" spans="1:16">
      <c r="A385" s="18" t="s">
        <v>5196</v>
      </c>
      <c r="B385" s="18" t="s">
        <v>4808</v>
      </c>
      <c r="C385" s="17" t="str">
        <f t="shared" si="45"/>
        <v>07/13/1905 - 10/31/2021</v>
      </c>
      <c r="D385" s="17" t="str">
        <f t="shared" si="46"/>
        <v>10/15/2013 - 10/15/2021</v>
      </c>
      <c r="E385" s="16" t="str">
        <f t="shared" si="40"/>
        <v>Riverside</v>
      </c>
      <c r="F385" s="14">
        <v>41640</v>
      </c>
      <c r="G385" s="14">
        <v>44500</v>
      </c>
      <c r="H385">
        <f t="shared" si="41"/>
        <v>2014</v>
      </c>
      <c r="I385">
        <f t="shared" si="42"/>
        <v>2021</v>
      </c>
      <c r="J385" s="14">
        <v>41562</v>
      </c>
      <c r="K385" s="14">
        <v>44484</v>
      </c>
      <c r="L385">
        <f t="shared" si="43"/>
        <v>2013</v>
      </c>
      <c r="M385">
        <f t="shared" si="44"/>
        <v>2021</v>
      </c>
      <c r="N385" s="17" t="str">
        <f t="shared" si="47"/>
        <v>10/15/2013 - 10/15/2021</v>
      </c>
      <c r="O385" t="s">
        <v>4808</v>
      </c>
    </row>
    <row r="386" spans="1:16">
      <c r="A386" s="18" t="str">
        <f>B386</f>
        <v>Riverside County - Unincorporated</v>
      </c>
      <c r="B386" s="18" t="s">
        <v>5197</v>
      </c>
      <c r="C386" s="17" t="str">
        <f t="shared" si="45"/>
        <v>07/13/1905 - 10/31/2021</v>
      </c>
      <c r="D386" s="17" t="str">
        <f t="shared" si="46"/>
        <v>10/15/2013 - 10/15/2021</v>
      </c>
      <c r="E386" s="16" t="str">
        <f t="shared" ref="E386:E449" si="48">(PROPER(A386))</f>
        <v>Riverside County - Unincorporated</v>
      </c>
      <c r="F386" s="14">
        <v>41640</v>
      </c>
      <c r="G386" s="14">
        <v>44500</v>
      </c>
      <c r="H386">
        <f t="shared" ref="H386:H449" si="49">YEAR(F386)</f>
        <v>2014</v>
      </c>
      <c r="I386">
        <f t="shared" ref="I386:I449" si="50">YEAR(G386)</f>
        <v>2021</v>
      </c>
      <c r="J386" s="14">
        <v>41562</v>
      </c>
      <c r="K386" s="14">
        <v>44484</v>
      </c>
      <c r="L386">
        <f t="shared" ref="L386:L449" si="51">YEAR(J386)</f>
        <v>2013</v>
      </c>
      <c r="M386">
        <f t="shared" ref="M386:M449" si="52">YEAR(K386)</f>
        <v>2021</v>
      </c>
      <c r="N386" s="17" t="str">
        <f t="shared" si="47"/>
        <v>10/15/2013 - 10/15/2021</v>
      </c>
      <c r="O386" t="s">
        <v>4808</v>
      </c>
    </row>
    <row r="387" spans="1:16">
      <c r="A387" s="18" t="s">
        <v>5198</v>
      </c>
      <c r="B387" s="18" t="s">
        <v>4800</v>
      </c>
      <c r="C387" s="17" t="str">
        <f t="shared" ref="C387:C450" si="53">TEXT(I387,"mm/dd/yyyy")&amp;" - "&amp;TEXT(G387,"mm/dd/yyyy")</f>
        <v>07/21/1905 - 08/31/2029</v>
      </c>
      <c r="D387" s="17" t="str">
        <f t="shared" ref="D387:D450" si="54">TEXT(J387,"mm/dd/yyyy")&amp;" - "&amp;TEXT(K387,"mm/dd/yyyy")</f>
        <v>05/15/2021 - 05/15/2029</v>
      </c>
      <c r="E387" s="16" t="str">
        <f t="shared" si="48"/>
        <v>Rocklin</v>
      </c>
      <c r="F387" s="14">
        <v>44377</v>
      </c>
      <c r="G387" s="14">
        <v>47361</v>
      </c>
      <c r="H387">
        <f t="shared" si="49"/>
        <v>2021</v>
      </c>
      <c r="I387">
        <f t="shared" si="50"/>
        <v>2029</v>
      </c>
      <c r="J387" s="14">
        <v>44331</v>
      </c>
      <c r="K387" s="14">
        <v>47253</v>
      </c>
      <c r="L387">
        <f t="shared" si="51"/>
        <v>2021</v>
      </c>
      <c r="M387">
        <f t="shared" si="52"/>
        <v>2029</v>
      </c>
      <c r="N387" s="17" t="str">
        <f t="shared" ref="N387:N450" si="55">TEXT(J387,"mm/dd/yyyy")&amp;" - "&amp;TEXT(K387,"mm/dd/yyyy")</f>
        <v>05/15/2021 - 05/15/2029</v>
      </c>
      <c r="O387" t="s">
        <v>4800</v>
      </c>
      <c r="P387" t="s">
        <v>4770</v>
      </c>
    </row>
    <row r="388" spans="1:16">
      <c r="A388" s="18" t="s">
        <v>5199</v>
      </c>
      <c r="B388" s="18" t="s">
        <v>4877</v>
      </c>
      <c r="C388" s="17" t="str">
        <f t="shared" si="53"/>
        <v>07/14/1905 - 10/31/2022</v>
      </c>
      <c r="D388" s="17" t="str">
        <f t="shared" si="54"/>
        <v>01/31/2015 - 01/31/2023</v>
      </c>
      <c r="E388" s="16" t="str">
        <f t="shared" si="48"/>
        <v>Rohnert Park</v>
      </c>
      <c r="F388" s="14">
        <v>41640</v>
      </c>
      <c r="G388" s="14">
        <v>44865</v>
      </c>
      <c r="H388">
        <f t="shared" si="49"/>
        <v>2014</v>
      </c>
      <c r="I388">
        <f t="shared" si="50"/>
        <v>2022</v>
      </c>
      <c r="J388" s="14">
        <v>42035</v>
      </c>
      <c r="K388" s="14">
        <v>44957</v>
      </c>
      <c r="L388">
        <f t="shared" si="51"/>
        <v>2015</v>
      </c>
      <c r="M388">
        <f t="shared" si="52"/>
        <v>2023</v>
      </c>
      <c r="N388" s="17" t="str">
        <f t="shared" si="55"/>
        <v>01/31/2015 - 01/31/2023</v>
      </c>
      <c r="O388" t="s">
        <v>4877</v>
      </c>
    </row>
    <row r="389" spans="1:16">
      <c r="A389" s="18" t="s">
        <v>5200</v>
      </c>
      <c r="B389" s="18" t="s">
        <v>4760</v>
      </c>
      <c r="C389" s="17" t="str">
        <f t="shared" si="53"/>
        <v>07/13/1905 - 10/31/2021</v>
      </c>
      <c r="D389" s="17" t="str">
        <f t="shared" si="54"/>
        <v>10/15/2013 - 10/15/2021</v>
      </c>
      <c r="E389" s="16" t="str">
        <f t="shared" si="48"/>
        <v>Rolling Hills</v>
      </c>
      <c r="F389" s="14">
        <v>41640</v>
      </c>
      <c r="G389" s="14">
        <v>44500</v>
      </c>
      <c r="H389">
        <f t="shared" si="49"/>
        <v>2014</v>
      </c>
      <c r="I389">
        <f t="shared" si="50"/>
        <v>2021</v>
      </c>
      <c r="J389" s="14">
        <v>41562</v>
      </c>
      <c r="K389" s="14">
        <v>44484</v>
      </c>
      <c r="L389">
        <f t="shared" si="51"/>
        <v>2013</v>
      </c>
      <c r="M389">
        <f t="shared" si="52"/>
        <v>2021</v>
      </c>
      <c r="N389" s="17" t="str">
        <f t="shared" si="55"/>
        <v>10/15/2013 - 10/15/2021</v>
      </c>
      <c r="O389" t="s">
        <v>4760</v>
      </c>
    </row>
    <row r="390" spans="1:16">
      <c r="A390" s="18" t="s">
        <v>5201</v>
      </c>
      <c r="B390" s="18" t="s">
        <v>4760</v>
      </c>
      <c r="C390" s="17" t="str">
        <f t="shared" si="53"/>
        <v>07/13/1905 - 10/31/2021</v>
      </c>
      <c r="D390" s="17" t="str">
        <f t="shared" si="54"/>
        <v>10/15/2013 - 10/15/2021</v>
      </c>
      <c r="E390" s="16" t="str">
        <f t="shared" si="48"/>
        <v>Rolling Hills Estates</v>
      </c>
      <c r="F390" s="14">
        <v>41640</v>
      </c>
      <c r="G390" s="14">
        <v>44500</v>
      </c>
      <c r="H390">
        <f t="shared" si="49"/>
        <v>2014</v>
      </c>
      <c r="I390">
        <f t="shared" si="50"/>
        <v>2021</v>
      </c>
      <c r="J390" s="14">
        <v>41562</v>
      </c>
      <c r="K390" s="14">
        <v>44484</v>
      </c>
      <c r="L390">
        <f t="shared" si="51"/>
        <v>2013</v>
      </c>
      <c r="M390">
        <f t="shared" si="52"/>
        <v>2021</v>
      </c>
      <c r="N390" s="17" t="str">
        <f t="shared" si="55"/>
        <v>10/15/2013 - 10/15/2021</v>
      </c>
      <c r="O390" t="s">
        <v>4760</v>
      </c>
    </row>
    <row r="391" spans="1:16">
      <c r="A391" s="18" t="s">
        <v>5202</v>
      </c>
      <c r="B391" s="18" t="s">
        <v>4760</v>
      </c>
      <c r="C391" s="17" t="str">
        <f t="shared" si="53"/>
        <v>07/13/1905 - 10/31/2021</v>
      </c>
      <c r="D391" s="17" t="str">
        <f t="shared" si="54"/>
        <v>10/15/2013 - 10/15/2021</v>
      </c>
      <c r="E391" s="16" t="str">
        <f t="shared" si="48"/>
        <v>Rosemead</v>
      </c>
      <c r="F391" s="14">
        <v>41640</v>
      </c>
      <c r="G391" s="14">
        <v>44500</v>
      </c>
      <c r="H391">
        <f t="shared" si="49"/>
        <v>2014</v>
      </c>
      <c r="I391">
        <f t="shared" si="50"/>
        <v>2021</v>
      </c>
      <c r="J391" s="14">
        <v>41562</v>
      </c>
      <c r="K391" s="14">
        <v>44484</v>
      </c>
      <c r="L391">
        <f t="shared" si="51"/>
        <v>2013</v>
      </c>
      <c r="M391">
        <f t="shared" si="52"/>
        <v>2021</v>
      </c>
      <c r="N391" s="17" t="str">
        <f t="shared" si="55"/>
        <v>10/15/2013 - 10/15/2021</v>
      </c>
      <c r="O391" t="s">
        <v>4760</v>
      </c>
    </row>
    <row r="392" spans="1:16">
      <c r="A392" s="18" t="s">
        <v>5203</v>
      </c>
      <c r="B392" s="18" t="s">
        <v>4800</v>
      </c>
      <c r="C392" s="17" t="str">
        <f t="shared" si="53"/>
        <v>07/21/1905 - 08/31/2029</v>
      </c>
      <c r="D392" s="17" t="str">
        <f t="shared" si="54"/>
        <v>05/15/2021 - 05/15/2029</v>
      </c>
      <c r="E392" s="16" t="str">
        <f t="shared" si="48"/>
        <v>Roseville</v>
      </c>
      <c r="F392" s="14">
        <v>44377</v>
      </c>
      <c r="G392" s="14">
        <v>47361</v>
      </c>
      <c r="H392">
        <f t="shared" si="49"/>
        <v>2021</v>
      </c>
      <c r="I392">
        <f t="shared" si="50"/>
        <v>2029</v>
      </c>
      <c r="J392" s="14">
        <v>44331</v>
      </c>
      <c r="K392" s="14">
        <v>47253</v>
      </c>
      <c r="L392">
        <f t="shared" si="51"/>
        <v>2021</v>
      </c>
      <c r="M392">
        <f t="shared" si="52"/>
        <v>2029</v>
      </c>
      <c r="N392" s="17" t="str">
        <f t="shared" si="55"/>
        <v>05/15/2021 - 05/15/2029</v>
      </c>
      <c r="O392" t="s">
        <v>4800</v>
      </c>
      <c r="P392" t="s">
        <v>4770</v>
      </c>
    </row>
    <row r="393" spans="1:16">
      <c r="A393" s="18" t="s">
        <v>5204</v>
      </c>
      <c r="B393" s="18" t="s">
        <v>4816</v>
      </c>
      <c r="C393" s="17" t="str">
        <f t="shared" si="53"/>
        <v>07/14/1905 - 10/31/2022</v>
      </c>
      <c r="D393" s="17" t="str">
        <f t="shared" si="54"/>
        <v>01/31/2015 - 01/31/2023</v>
      </c>
      <c r="E393" s="16" t="str">
        <f t="shared" si="48"/>
        <v>Ross</v>
      </c>
      <c r="F393" s="14">
        <v>41640</v>
      </c>
      <c r="G393" s="14">
        <v>44865</v>
      </c>
      <c r="H393">
        <f t="shared" si="49"/>
        <v>2014</v>
      </c>
      <c r="I393">
        <f t="shared" si="50"/>
        <v>2022</v>
      </c>
      <c r="J393" s="14">
        <v>42035</v>
      </c>
      <c r="K393" s="14">
        <v>44957</v>
      </c>
      <c r="L393">
        <f t="shared" si="51"/>
        <v>2015</v>
      </c>
      <c r="M393">
        <f t="shared" si="52"/>
        <v>2023</v>
      </c>
      <c r="N393" s="17" t="str">
        <f t="shared" si="55"/>
        <v>01/31/2015 - 01/31/2023</v>
      </c>
      <c r="O393" t="s">
        <v>4816</v>
      </c>
    </row>
    <row r="394" spans="1:16">
      <c r="A394" s="18" t="s">
        <v>5205</v>
      </c>
      <c r="B394" s="18" t="s">
        <v>4871</v>
      </c>
      <c r="C394" s="17" t="str">
        <f t="shared" si="53"/>
        <v>07/21/1905 - 08/31/2029</v>
      </c>
      <c r="D394" s="17" t="str">
        <f t="shared" si="54"/>
        <v>05/15/2021 - 05/15/2029</v>
      </c>
      <c r="E394" s="16" t="str">
        <f t="shared" si="48"/>
        <v>Sacramento</v>
      </c>
      <c r="F394" s="14">
        <v>44377</v>
      </c>
      <c r="G394" s="14">
        <v>47361</v>
      </c>
      <c r="H394">
        <f t="shared" si="49"/>
        <v>2021</v>
      </c>
      <c r="I394">
        <f t="shared" si="50"/>
        <v>2029</v>
      </c>
      <c r="J394" s="14">
        <v>44331</v>
      </c>
      <c r="K394" s="14">
        <v>47253</v>
      </c>
      <c r="L394">
        <f t="shared" si="51"/>
        <v>2021</v>
      </c>
      <c r="M394">
        <f t="shared" si="52"/>
        <v>2029</v>
      </c>
      <c r="N394" s="17" t="str">
        <f t="shared" si="55"/>
        <v>05/15/2021 - 05/15/2029</v>
      </c>
      <c r="O394" t="s">
        <v>4871</v>
      </c>
      <c r="P394" t="s">
        <v>4770</v>
      </c>
    </row>
    <row r="395" spans="1:16">
      <c r="A395" s="18" t="str">
        <f>B395</f>
        <v>Sacramento County - Unincorporated</v>
      </c>
      <c r="B395" s="18" t="s">
        <v>5206</v>
      </c>
      <c r="C395" s="17" t="str">
        <f t="shared" si="53"/>
        <v>07/21/1905 - 08/31/2029</v>
      </c>
      <c r="D395" s="17" t="str">
        <f t="shared" si="54"/>
        <v>05/15/2021 - 05/15/2029</v>
      </c>
      <c r="E395" s="16" t="str">
        <f t="shared" si="48"/>
        <v>Sacramento County - Unincorporated</v>
      </c>
      <c r="F395" s="14">
        <v>44377</v>
      </c>
      <c r="G395" s="14">
        <v>47361</v>
      </c>
      <c r="H395">
        <f t="shared" si="49"/>
        <v>2021</v>
      </c>
      <c r="I395">
        <f t="shared" si="50"/>
        <v>2029</v>
      </c>
      <c r="J395" s="14">
        <v>44331</v>
      </c>
      <c r="K395" s="14">
        <v>47253</v>
      </c>
      <c r="L395">
        <f t="shared" si="51"/>
        <v>2021</v>
      </c>
      <c r="M395">
        <f t="shared" si="52"/>
        <v>2029</v>
      </c>
      <c r="N395" s="17" t="str">
        <f t="shared" si="55"/>
        <v>05/15/2021 - 05/15/2029</v>
      </c>
      <c r="O395" t="s">
        <v>4871</v>
      </c>
      <c r="P395" t="s">
        <v>4770</v>
      </c>
    </row>
    <row r="396" spans="1:16">
      <c r="A396" s="18" t="s">
        <v>5207</v>
      </c>
      <c r="B396" s="18" t="s">
        <v>4857</v>
      </c>
      <c r="C396" s="17" t="str">
        <f t="shared" si="53"/>
        <v>07/15/1905 - 12/31/2023</v>
      </c>
      <c r="D396" s="17" t="str">
        <f t="shared" si="54"/>
        <v>12/31/2015 - 12/31/2023</v>
      </c>
      <c r="E396" s="16" t="str">
        <f t="shared" si="48"/>
        <v>Salinas</v>
      </c>
      <c r="F396" s="14">
        <v>41640</v>
      </c>
      <c r="G396" s="14">
        <v>45291</v>
      </c>
      <c r="H396">
        <f t="shared" si="49"/>
        <v>2014</v>
      </c>
      <c r="I396">
        <f t="shared" si="50"/>
        <v>2023</v>
      </c>
      <c r="J396" s="14">
        <v>42369</v>
      </c>
      <c r="K396" s="14">
        <v>45291</v>
      </c>
      <c r="L396">
        <f t="shared" si="51"/>
        <v>2015</v>
      </c>
      <c r="M396">
        <f t="shared" si="52"/>
        <v>2023</v>
      </c>
      <c r="N396" s="17" t="str">
        <f t="shared" si="55"/>
        <v>12/31/2015 - 12/31/2023</v>
      </c>
      <c r="O396" t="s">
        <v>4777</v>
      </c>
    </row>
    <row r="397" spans="1:16">
      <c r="A397" s="18" t="s">
        <v>5208</v>
      </c>
      <c r="B397" s="18" t="s">
        <v>4816</v>
      </c>
      <c r="C397" s="17" t="str">
        <f t="shared" si="53"/>
        <v>07/14/1905 - 10/31/2022</v>
      </c>
      <c r="D397" s="17" t="str">
        <f t="shared" si="54"/>
        <v>01/31/2015 - 01/31/2023</v>
      </c>
      <c r="E397" s="16" t="str">
        <f t="shared" si="48"/>
        <v>San Anselmo</v>
      </c>
      <c r="F397" s="14">
        <v>41640</v>
      </c>
      <c r="G397" s="14">
        <v>44865</v>
      </c>
      <c r="H397">
        <f t="shared" si="49"/>
        <v>2014</v>
      </c>
      <c r="I397">
        <f t="shared" si="50"/>
        <v>2022</v>
      </c>
      <c r="J397" s="14">
        <v>42035</v>
      </c>
      <c r="K397" s="14">
        <v>44957</v>
      </c>
      <c r="L397">
        <f t="shared" si="51"/>
        <v>2015</v>
      </c>
      <c r="M397">
        <f t="shared" si="52"/>
        <v>2023</v>
      </c>
      <c r="N397" s="17" t="str">
        <f t="shared" si="55"/>
        <v>01/31/2015 - 01/31/2023</v>
      </c>
      <c r="O397" t="s">
        <v>4857</v>
      </c>
    </row>
    <row r="398" spans="1:16">
      <c r="A398" s="18" t="str">
        <f>B398</f>
        <v>San Benito County - Unincorporated</v>
      </c>
      <c r="B398" s="18" t="s">
        <v>5209</v>
      </c>
      <c r="C398" s="17" t="str">
        <f t="shared" si="53"/>
        <v>07/15/1905 - 12/31/2023</v>
      </c>
      <c r="D398" s="17" t="str">
        <f t="shared" si="54"/>
        <v>12/31/2015 - 12/31/2023</v>
      </c>
      <c r="E398" s="16" t="str">
        <f t="shared" si="48"/>
        <v>San Benito County - Unincorporated</v>
      </c>
      <c r="F398" s="14">
        <v>41640</v>
      </c>
      <c r="G398" s="14">
        <v>45291</v>
      </c>
      <c r="H398">
        <f t="shared" si="49"/>
        <v>2014</v>
      </c>
      <c r="I398">
        <f t="shared" si="50"/>
        <v>2023</v>
      </c>
      <c r="J398" s="14">
        <v>42369</v>
      </c>
      <c r="K398" s="14">
        <v>45291</v>
      </c>
      <c r="L398">
        <f t="shared" si="51"/>
        <v>2015</v>
      </c>
      <c r="M398">
        <f t="shared" si="52"/>
        <v>2023</v>
      </c>
      <c r="N398" s="17" t="str">
        <f t="shared" si="55"/>
        <v>12/31/2015 - 12/31/2023</v>
      </c>
      <c r="O398" t="s">
        <v>4816</v>
      </c>
    </row>
    <row r="399" spans="1:16">
      <c r="A399" s="18" t="s">
        <v>5210</v>
      </c>
      <c r="B399" s="18" t="s">
        <v>4758</v>
      </c>
      <c r="C399" s="17" t="str">
        <f t="shared" si="53"/>
        <v>07/13/1905 - 10/31/2021</v>
      </c>
      <c r="D399" s="17" t="str">
        <f t="shared" si="54"/>
        <v>10/15/2013 - 10/15/2021</v>
      </c>
      <c r="E399" s="16" t="str">
        <f t="shared" si="48"/>
        <v>San Bernardino</v>
      </c>
      <c r="F399" s="14">
        <v>41640</v>
      </c>
      <c r="G399" s="14">
        <v>44500</v>
      </c>
      <c r="H399">
        <f t="shared" si="49"/>
        <v>2014</v>
      </c>
      <c r="I399">
        <f t="shared" si="50"/>
        <v>2021</v>
      </c>
      <c r="J399" s="14">
        <v>41562</v>
      </c>
      <c r="K399" s="14">
        <v>44484</v>
      </c>
      <c r="L399">
        <f t="shared" si="51"/>
        <v>2013</v>
      </c>
      <c r="M399">
        <f t="shared" si="52"/>
        <v>2021</v>
      </c>
      <c r="N399" s="17" t="str">
        <f t="shared" si="55"/>
        <v>10/15/2013 - 10/15/2021</v>
      </c>
      <c r="O399" t="s">
        <v>4997</v>
      </c>
    </row>
    <row r="400" spans="1:16">
      <c r="A400" s="18" t="str">
        <f>B400</f>
        <v>San Bernardino County - Unincorporated</v>
      </c>
      <c r="B400" s="18" t="s">
        <v>5211</v>
      </c>
      <c r="C400" s="17" t="str">
        <f t="shared" si="53"/>
        <v>07/13/1905 - 10/31/2021</v>
      </c>
      <c r="D400" s="17" t="str">
        <f t="shared" si="54"/>
        <v>10/15/2013 - 10/15/2021</v>
      </c>
      <c r="E400" s="16" t="str">
        <f t="shared" si="48"/>
        <v>San Bernardino County - Unincorporated</v>
      </c>
      <c r="F400" s="14">
        <v>41640</v>
      </c>
      <c r="G400" s="14">
        <v>44500</v>
      </c>
      <c r="H400">
        <f t="shared" si="49"/>
        <v>2014</v>
      </c>
      <c r="I400">
        <f t="shared" si="50"/>
        <v>2021</v>
      </c>
      <c r="J400" s="14">
        <v>41562</v>
      </c>
      <c r="K400" s="14">
        <v>44484</v>
      </c>
      <c r="L400">
        <f t="shared" si="51"/>
        <v>2013</v>
      </c>
      <c r="M400">
        <f t="shared" si="52"/>
        <v>2021</v>
      </c>
      <c r="N400" s="17" t="str">
        <f t="shared" si="55"/>
        <v>10/15/2013 - 10/15/2021</v>
      </c>
      <c r="O400" t="s">
        <v>4758</v>
      </c>
    </row>
    <row r="401" spans="1:16">
      <c r="A401" s="18" t="s">
        <v>5212</v>
      </c>
      <c r="B401" s="18" t="s">
        <v>4796</v>
      </c>
      <c r="C401" s="17" t="str">
        <f t="shared" si="53"/>
        <v>07/14/1905 - 10/31/2022</v>
      </c>
      <c r="D401" s="17" t="str">
        <f t="shared" si="54"/>
        <v>01/31/2015 - 01/31/2023</v>
      </c>
      <c r="E401" s="16" t="str">
        <f t="shared" si="48"/>
        <v>San Bruno</v>
      </c>
      <c r="F401" s="14">
        <v>41640</v>
      </c>
      <c r="G401" s="14">
        <v>44865</v>
      </c>
      <c r="H401">
        <f t="shared" si="49"/>
        <v>2014</v>
      </c>
      <c r="I401">
        <f t="shared" si="50"/>
        <v>2022</v>
      </c>
      <c r="J401" s="14">
        <v>42035</v>
      </c>
      <c r="K401" s="14">
        <v>44957</v>
      </c>
      <c r="L401">
        <f t="shared" si="51"/>
        <v>2015</v>
      </c>
      <c r="M401">
        <f t="shared" si="52"/>
        <v>2023</v>
      </c>
      <c r="N401" s="17" t="str">
        <f t="shared" si="55"/>
        <v>01/31/2015 - 01/31/2023</v>
      </c>
      <c r="O401" t="s">
        <v>4758</v>
      </c>
    </row>
    <row r="402" spans="1:16">
      <c r="A402" s="18" t="s">
        <v>5213</v>
      </c>
      <c r="B402" s="18" t="s">
        <v>4848</v>
      </c>
      <c r="C402" s="17" t="str">
        <f t="shared" si="53"/>
        <v>07/13/1905 - 10/31/2021</v>
      </c>
      <c r="D402" s="17" t="str">
        <f t="shared" si="54"/>
        <v>10/15/2013 - 10/15/2021</v>
      </c>
      <c r="E402" s="16" t="str">
        <f t="shared" si="48"/>
        <v>San Buenaventura</v>
      </c>
      <c r="F402" s="14">
        <v>41640</v>
      </c>
      <c r="G402" s="14">
        <v>44500</v>
      </c>
      <c r="H402">
        <f t="shared" si="49"/>
        <v>2014</v>
      </c>
      <c r="I402">
        <f t="shared" si="50"/>
        <v>2021</v>
      </c>
      <c r="J402" s="14">
        <v>41562</v>
      </c>
      <c r="K402" s="14">
        <v>44484</v>
      </c>
      <c r="L402">
        <f t="shared" si="51"/>
        <v>2013</v>
      </c>
      <c r="M402">
        <f t="shared" si="52"/>
        <v>2021</v>
      </c>
      <c r="N402" s="17" t="str">
        <f t="shared" si="55"/>
        <v>10/15/2013 - 10/15/2021</v>
      </c>
      <c r="O402" t="s">
        <v>4848</v>
      </c>
    </row>
    <row r="403" spans="1:16">
      <c r="A403" s="18" t="s">
        <v>5214</v>
      </c>
      <c r="B403" s="18" t="s">
        <v>4796</v>
      </c>
      <c r="C403" s="17" t="str">
        <f t="shared" si="53"/>
        <v>07/14/1905 - 10/31/2022</v>
      </c>
      <c r="D403" s="17" t="str">
        <f t="shared" si="54"/>
        <v>01/31/2015 - 01/31/2023</v>
      </c>
      <c r="E403" s="16" t="str">
        <f t="shared" si="48"/>
        <v>San Carlos</v>
      </c>
      <c r="F403" s="14">
        <v>41640</v>
      </c>
      <c r="G403" s="14">
        <v>44865</v>
      </c>
      <c r="H403">
        <f t="shared" si="49"/>
        <v>2014</v>
      </c>
      <c r="I403">
        <f t="shared" si="50"/>
        <v>2022</v>
      </c>
      <c r="J403" s="14">
        <v>42035</v>
      </c>
      <c r="K403" s="14">
        <v>44957</v>
      </c>
      <c r="L403">
        <f t="shared" si="51"/>
        <v>2015</v>
      </c>
      <c r="M403">
        <f t="shared" si="52"/>
        <v>2023</v>
      </c>
      <c r="N403" s="17" t="str">
        <f t="shared" si="55"/>
        <v>01/31/2015 - 01/31/2023</v>
      </c>
      <c r="O403" t="s">
        <v>4796</v>
      </c>
    </row>
    <row r="404" spans="1:16">
      <c r="A404" s="18" t="s">
        <v>5215</v>
      </c>
      <c r="B404" s="18" t="s">
        <v>4767</v>
      </c>
      <c r="C404" s="17" t="str">
        <f t="shared" si="53"/>
        <v>07/13/1905 - 10/31/2021</v>
      </c>
      <c r="D404" s="17" t="str">
        <f t="shared" si="54"/>
        <v>10/15/2013 - 10/15/2021</v>
      </c>
      <c r="E404" s="16" t="str">
        <f t="shared" si="48"/>
        <v>San Clemente</v>
      </c>
      <c r="F404" s="14">
        <v>41640</v>
      </c>
      <c r="G404" s="14">
        <v>44500</v>
      </c>
      <c r="H404">
        <f t="shared" si="49"/>
        <v>2014</v>
      </c>
      <c r="I404">
        <f t="shared" si="50"/>
        <v>2021</v>
      </c>
      <c r="J404" s="14">
        <v>41562</v>
      </c>
      <c r="K404" s="14">
        <v>44484</v>
      </c>
      <c r="L404">
        <f t="shared" si="51"/>
        <v>2013</v>
      </c>
      <c r="M404">
        <f t="shared" si="52"/>
        <v>2021</v>
      </c>
      <c r="N404" s="17" t="str">
        <f t="shared" si="55"/>
        <v>10/15/2013 - 10/15/2021</v>
      </c>
      <c r="O404" t="s">
        <v>4767</v>
      </c>
    </row>
    <row r="405" spans="1:16">
      <c r="A405" s="18" t="s">
        <v>5216</v>
      </c>
      <c r="B405" s="18" t="s">
        <v>4855</v>
      </c>
      <c r="C405" s="17" t="str">
        <f t="shared" si="53"/>
        <v>07/21/1905 - 04/15/2029</v>
      </c>
      <c r="D405" s="17" t="str">
        <f t="shared" si="54"/>
        <v>04/15/2021 - 04/15/2029</v>
      </c>
      <c r="E405" s="16" t="str">
        <f t="shared" si="48"/>
        <v>San Diego</v>
      </c>
      <c r="F405" s="14">
        <v>44012</v>
      </c>
      <c r="G405" s="14">
        <v>47223</v>
      </c>
      <c r="H405">
        <f t="shared" si="49"/>
        <v>2020</v>
      </c>
      <c r="I405">
        <f t="shared" si="50"/>
        <v>2029</v>
      </c>
      <c r="J405" s="14">
        <v>44301</v>
      </c>
      <c r="K405" s="14">
        <v>47223</v>
      </c>
      <c r="L405">
        <f t="shared" si="51"/>
        <v>2021</v>
      </c>
      <c r="M405">
        <f t="shared" si="52"/>
        <v>2029</v>
      </c>
      <c r="N405" s="17" t="str">
        <f t="shared" si="55"/>
        <v>04/15/2021 - 04/15/2029</v>
      </c>
      <c r="O405" t="s">
        <v>4855</v>
      </c>
      <c r="P405" t="s">
        <v>4770</v>
      </c>
    </row>
    <row r="406" spans="1:16">
      <c r="A406" s="18" t="str">
        <f>B406</f>
        <v>San Diego County - Unincorporated</v>
      </c>
      <c r="B406" s="18" t="s">
        <v>5217</v>
      </c>
      <c r="C406" s="17" t="str">
        <f t="shared" si="53"/>
        <v>07/21/1905 - 04/15/2029</v>
      </c>
      <c r="D406" s="17" t="str">
        <f t="shared" si="54"/>
        <v>04/15/2021 - 04/15/2029</v>
      </c>
      <c r="E406" s="16" t="str">
        <f t="shared" si="48"/>
        <v>San Diego County - Unincorporated</v>
      </c>
      <c r="F406" s="14">
        <v>44012</v>
      </c>
      <c r="G406" s="14">
        <v>47223</v>
      </c>
      <c r="H406">
        <f t="shared" si="49"/>
        <v>2020</v>
      </c>
      <c r="I406">
        <f t="shared" si="50"/>
        <v>2029</v>
      </c>
      <c r="J406" s="14">
        <v>44301</v>
      </c>
      <c r="K406" s="14">
        <v>47223</v>
      </c>
      <c r="L406">
        <f t="shared" si="51"/>
        <v>2021</v>
      </c>
      <c r="M406">
        <f t="shared" si="52"/>
        <v>2029</v>
      </c>
      <c r="N406" s="17" t="str">
        <f t="shared" si="55"/>
        <v>04/15/2021 - 04/15/2029</v>
      </c>
      <c r="O406" t="s">
        <v>4855</v>
      </c>
      <c r="P406" t="s">
        <v>4770</v>
      </c>
    </row>
    <row r="407" spans="1:16">
      <c r="A407" s="18" t="s">
        <v>5218</v>
      </c>
      <c r="B407" s="18" t="s">
        <v>4760</v>
      </c>
      <c r="C407" s="17" t="str">
        <f t="shared" si="53"/>
        <v>07/13/1905 - 10/31/2021</v>
      </c>
      <c r="D407" s="17" t="str">
        <f t="shared" si="54"/>
        <v>10/15/2013 - 10/15/2021</v>
      </c>
      <c r="E407" s="16" t="str">
        <f t="shared" si="48"/>
        <v>San Dimas</v>
      </c>
      <c r="F407" s="14">
        <v>41640</v>
      </c>
      <c r="G407" s="14">
        <v>44500</v>
      </c>
      <c r="H407">
        <f t="shared" si="49"/>
        <v>2014</v>
      </c>
      <c r="I407">
        <f t="shared" si="50"/>
        <v>2021</v>
      </c>
      <c r="J407" s="14">
        <v>41562</v>
      </c>
      <c r="K407" s="14">
        <v>44484</v>
      </c>
      <c r="L407">
        <f t="shared" si="51"/>
        <v>2013</v>
      </c>
      <c r="M407">
        <f t="shared" si="52"/>
        <v>2021</v>
      </c>
      <c r="N407" s="17" t="str">
        <f t="shared" si="55"/>
        <v>10/15/2013 - 10/15/2021</v>
      </c>
      <c r="O407" t="s">
        <v>4760</v>
      </c>
    </row>
    <row r="408" spans="1:16">
      <c r="A408" s="18" t="s">
        <v>5219</v>
      </c>
      <c r="B408" s="18" t="s">
        <v>4760</v>
      </c>
      <c r="C408" s="17" t="str">
        <f t="shared" si="53"/>
        <v>07/13/1905 - 10/31/2021</v>
      </c>
      <c r="D408" s="17" t="str">
        <f t="shared" si="54"/>
        <v>10/15/2013 - 10/15/2021</v>
      </c>
      <c r="E408" s="16" t="str">
        <f t="shared" si="48"/>
        <v>San Fernando</v>
      </c>
      <c r="F408" s="14">
        <v>41640</v>
      </c>
      <c r="G408" s="14">
        <v>44500</v>
      </c>
      <c r="H408">
        <f t="shared" si="49"/>
        <v>2014</v>
      </c>
      <c r="I408">
        <f t="shared" si="50"/>
        <v>2021</v>
      </c>
      <c r="J408" s="14">
        <v>41562</v>
      </c>
      <c r="K408" s="14">
        <v>44484</v>
      </c>
      <c r="L408">
        <f t="shared" si="51"/>
        <v>2013</v>
      </c>
      <c r="M408">
        <f t="shared" si="52"/>
        <v>2021</v>
      </c>
      <c r="N408" s="17" t="str">
        <f t="shared" si="55"/>
        <v>10/15/2013 - 10/15/2021</v>
      </c>
      <c r="O408" t="s">
        <v>4760</v>
      </c>
    </row>
    <row r="409" spans="1:16">
      <c r="A409" s="18" t="s">
        <v>5220</v>
      </c>
      <c r="B409" s="18" t="s">
        <v>5221</v>
      </c>
      <c r="C409" s="17" t="str">
        <f t="shared" si="53"/>
        <v>07/14/1905 - 10/31/2022</v>
      </c>
      <c r="D409" s="17" t="str">
        <f t="shared" si="54"/>
        <v>01/31/2015 - 01/31/2023</v>
      </c>
      <c r="E409" s="16" t="str">
        <f t="shared" si="48"/>
        <v>San Francisco</v>
      </c>
      <c r="F409" s="14">
        <v>41640</v>
      </c>
      <c r="G409" s="14">
        <v>44865</v>
      </c>
      <c r="H409">
        <f t="shared" si="49"/>
        <v>2014</v>
      </c>
      <c r="I409">
        <f t="shared" si="50"/>
        <v>2022</v>
      </c>
      <c r="J409" s="14">
        <v>42035</v>
      </c>
      <c r="K409" s="14">
        <v>44957</v>
      </c>
      <c r="L409">
        <f t="shared" si="51"/>
        <v>2015</v>
      </c>
      <c r="M409">
        <f t="shared" si="52"/>
        <v>2023</v>
      </c>
      <c r="N409" s="17" t="str">
        <f t="shared" si="55"/>
        <v>01/31/2015 - 01/31/2023</v>
      </c>
      <c r="O409" t="s">
        <v>5221</v>
      </c>
    </row>
    <row r="410" spans="1:16">
      <c r="A410" s="18" t="s">
        <v>5222</v>
      </c>
      <c r="B410" s="18" t="s">
        <v>4760</v>
      </c>
      <c r="C410" s="17" t="str">
        <f t="shared" si="53"/>
        <v>07/13/1905 - 10/31/2021</v>
      </c>
      <c r="D410" s="17" t="str">
        <f t="shared" si="54"/>
        <v>10/15/2013 - 10/15/2021</v>
      </c>
      <c r="E410" s="16" t="str">
        <f t="shared" si="48"/>
        <v>San Gabriel</v>
      </c>
      <c r="F410" s="14">
        <v>41640</v>
      </c>
      <c r="G410" s="14">
        <v>44500</v>
      </c>
      <c r="H410">
        <f t="shared" si="49"/>
        <v>2014</v>
      </c>
      <c r="I410">
        <f t="shared" si="50"/>
        <v>2021</v>
      </c>
      <c r="J410" s="14">
        <v>41562</v>
      </c>
      <c r="K410" s="14">
        <v>44484</v>
      </c>
      <c r="L410">
        <f t="shared" si="51"/>
        <v>2013</v>
      </c>
      <c r="M410">
        <f t="shared" si="52"/>
        <v>2021</v>
      </c>
      <c r="N410" s="17" t="str">
        <f t="shared" si="55"/>
        <v>10/15/2013 - 10/15/2021</v>
      </c>
      <c r="O410" t="s">
        <v>4760</v>
      </c>
    </row>
    <row r="411" spans="1:16">
      <c r="A411" s="18" t="s">
        <v>5223</v>
      </c>
      <c r="B411" s="18" t="s">
        <v>4808</v>
      </c>
      <c r="C411" s="17" t="str">
        <f t="shared" si="53"/>
        <v>07/13/1905 - 10/31/2021</v>
      </c>
      <c r="D411" s="17" t="str">
        <f t="shared" si="54"/>
        <v>10/15/2013 - 10/15/2021</v>
      </c>
      <c r="E411" s="16" t="str">
        <f t="shared" si="48"/>
        <v>San Jacinto</v>
      </c>
      <c r="F411" s="14">
        <v>41640</v>
      </c>
      <c r="G411" s="14">
        <v>44500</v>
      </c>
      <c r="H411">
        <f t="shared" si="49"/>
        <v>2014</v>
      </c>
      <c r="I411">
        <f t="shared" si="50"/>
        <v>2021</v>
      </c>
      <c r="J411" s="14">
        <v>41562</v>
      </c>
      <c r="K411" s="14">
        <v>44484</v>
      </c>
      <c r="L411">
        <f t="shared" si="51"/>
        <v>2013</v>
      </c>
      <c r="M411">
        <f t="shared" si="52"/>
        <v>2021</v>
      </c>
      <c r="N411" s="17" t="str">
        <f t="shared" si="55"/>
        <v>10/15/2013 - 10/15/2021</v>
      </c>
      <c r="O411" t="s">
        <v>4808</v>
      </c>
    </row>
    <row r="412" spans="1:16">
      <c r="A412" s="18" t="s">
        <v>5224</v>
      </c>
      <c r="B412" s="18" t="s">
        <v>4879</v>
      </c>
      <c r="C412" s="17" t="str">
        <f t="shared" si="53"/>
        <v>07/15/1905 - 12/31/2023</v>
      </c>
      <c r="D412" s="17" t="str">
        <f t="shared" si="54"/>
        <v>12/31/2015 - 12/31/2023</v>
      </c>
      <c r="E412" s="16" t="str">
        <f t="shared" si="48"/>
        <v>San Joaquin</v>
      </c>
      <c r="F412" s="14">
        <v>41275</v>
      </c>
      <c r="G412" s="14">
        <v>45291</v>
      </c>
      <c r="H412">
        <f t="shared" si="49"/>
        <v>2013</v>
      </c>
      <c r="I412">
        <f t="shared" si="50"/>
        <v>2023</v>
      </c>
      <c r="J412" s="14">
        <v>42369</v>
      </c>
      <c r="K412" s="14">
        <v>45291</v>
      </c>
      <c r="L412">
        <f t="shared" si="51"/>
        <v>2015</v>
      </c>
      <c r="M412">
        <f t="shared" si="52"/>
        <v>2023</v>
      </c>
      <c r="N412" s="17" t="str">
        <f t="shared" si="55"/>
        <v>12/31/2015 - 12/31/2023</v>
      </c>
      <c r="O412" t="s">
        <v>4879</v>
      </c>
    </row>
    <row r="413" spans="1:16">
      <c r="A413" s="18" t="s">
        <v>5225</v>
      </c>
      <c r="B413" s="18" t="s">
        <v>4941</v>
      </c>
      <c r="C413" s="17" t="str">
        <f t="shared" si="53"/>
        <v>07/15/1905 - 12/31/2023</v>
      </c>
      <c r="D413" s="17" t="str">
        <f t="shared" si="54"/>
        <v>12/31/2015 - 12/31/2023</v>
      </c>
      <c r="E413" s="16" t="str">
        <f t="shared" si="48"/>
        <v>San Joaquin County - Unincorporated</v>
      </c>
      <c r="F413" s="14">
        <v>41640</v>
      </c>
      <c r="G413" s="14">
        <v>45291</v>
      </c>
      <c r="H413">
        <f t="shared" si="49"/>
        <v>2014</v>
      </c>
      <c r="I413">
        <f t="shared" si="50"/>
        <v>2023</v>
      </c>
      <c r="J413" s="14">
        <v>42369</v>
      </c>
      <c r="K413" s="14">
        <v>45291</v>
      </c>
      <c r="L413">
        <f t="shared" si="51"/>
        <v>2015</v>
      </c>
      <c r="M413">
        <f t="shared" si="52"/>
        <v>2023</v>
      </c>
      <c r="N413" s="17" t="str">
        <f t="shared" si="55"/>
        <v>12/31/2015 - 12/31/2023</v>
      </c>
      <c r="O413" t="s">
        <v>4941</v>
      </c>
    </row>
    <row r="414" spans="1:16">
      <c r="A414" s="18" t="s">
        <v>5226</v>
      </c>
      <c r="B414" s="18" t="s">
        <v>4850</v>
      </c>
      <c r="C414" s="17" t="str">
        <f t="shared" si="53"/>
        <v>07/14/1905 - 10/31/2022</v>
      </c>
      <c r="D414" s="17" t="str">
        <f t="shared" si="54"/>
        <v>01/31/2015 - 01/31/2023</v>
      </c>
      <c r="E414" s="16" t="str">
        <f t="shared" si="48"/>
        <v>San Jose</v>
      </c>
      <c r="F414" s="14">
        <v>41640</v>
      </c>
      <c r="G414" s="14">
        <v>44865</v>
      </c>
      <c r="H414">
        <f t="shared" si="49"/>
        <v>2014</v>
      </c>
      <c r="I414">
        <f t="shared" si="50"/>
        <v>2022</v>
      </c>
      <c r="J414" s="14">
        <v>42035</v>
      </c>
      <c r="K414" s="14">
        <v>44957</v>
      </c>
      <c r="L414">
        <f t="shared" si="51"/>
        <v>2015</v>
      </c>
      <c r="M414">
        <f t="shared" si="52"/>
        <v>2023</v>
      </c>
      <c r="N414" s="17" t="str">
        <f t="shared" si="55"/>
        <v>01/31/2015 - 01/31/2023</v>
      </c>
      <c r="O414" t="s">
        <v>4850</v>
      </c>
    </row>
    <row r="415" spans="1:16">
      <c r="A415" s="18" t="s">
        <v>5227</v>
      </c>
      <c r="B415" s="18" t="s">
        <v>4997</v>
      </c>
      <c r="C415" s="17" t="str">
        <f t="shared" si="53"/>
        <v>07/15/1905 - 12/31/2023</v>
      </c>
      <c r="D415" s="17" t="str">
        <f t="shared" si="54"/>
        <v>12/31/2015 - 12/31/2023</v>
      </c>
      <c r="E415" s="16" t="str">
        <f t="shared" si="48"/>
        <v>San Juan Bautista</v>
      </c>
      <c r="F415" s="14">
        <v>41640</v>
      </c>
      <c r="G415" s="14">
        <v>45291</v>
      </c>
      <c r="H415">
        <f t="shared" si="49"/>
        <v>2014</v>
      </c>
      <c r="I415">
        <f t="shared" si="50"/>
        <v>2023</v>
      </c>
      <c r="J415" s="14">
        <v>42369</v>
      </c>
      <c r="K415" s="14">
        <v>45291</v>
      </c>
      <c r="L415">
        <f t="shared" si="51"/>
        <v>2015</v>
      </c>
      <c r="M415">
        <f t="shared" si="52"/>
        <v>2023</v>
      </c>
      <c r="N415" s="17" t="str">
        <f t="shared" si="55"/>
        <v>12/31/2015 - 12/31/2023</v>
      </c>
      <c r="O415" t="s">
        <v>4997</v>
      </c>
    </row>
    <row r="416" spans="1:16">
      <c r="A416" s="18" t="s">
        <v>5228</v>
      </c>
      <c r="B416" s="18" t="s">
        <v>4767</v>
      </c>
      <c r="C416" s="17" t="str">
        <f t="shared" si="53"/>
        <v>07/13/1905 - 10/31/2021</v>
      </c>
      <c r="D416" s="17" t="str">
        <f t="shared" si="54"/>
        <v>10/15/2013 - 10/15/2021</v>
      </c>
      <c r="E416" s="16" t="str">
        <f t="shared" si="48"/>
        <v>San Juan Capistrano</v>
      </c>
      <c r="F416" s="14">
        <v>41640</v>
      </c>
      <c r="G416" s="14">
        <v>44500</v>
      </c>
      <c r="H416">
        <f t="shared" si="49"/>
        <v>2014</v>
      </c>
      <c r="I416">
        <f t="shared" si="50"/>
        <v>2021</v>
      </c>
      <c r="J416" s="14">
        <v>41562</v>
      </c>
      <c r="K416" s="14">
        <v>44484</v>
      </c>
      <c r="L416">
        <f t="shared" si="51"/>
        <v>2013</v>
      </c>
      <c r="M416">
        <f t="shared" si="52"/>
        <v>2021</v>
      </c>
      <c r="N416" s="17" t="str">
        <f t="shared" si="55"/>
        <v>10/15/2013 - 10/15/2021</v>
      </c>
      <c r="O416" t="s">
        <v>4767</v>
      </c>
    </row>
    <row r="417" spans="1:16">
      <c r="A417" s="18" t="s">
        <v>5229</v>
      </c>
      <c r="B417" s="18" t="s">
        <v>4762</v>
      </c>
      <c r="C417" s="17" t="str">
        <f t="shared" si="53"/>
        <v>07/14/1905 - 10/31/2022</v>
      </c>
      <c r="D417" s="17" t="str">
        <f t="shared" si="54"/>
        <v>01/31/2015 - 01/31/2023</v>
      </c>
      <c r="E417" s="16" t="str">
        <f t="shared" si="48"/>
        <v>San Leandro</v>
      </c>
      <c r="F417" s="14">
        <v>41640</v>
      </c>
      <c r="G417" s="14">
        <v>44865</v>
      </c>
      <c r="H417">
        <f t="shared" si="49"/>
        <v>2014</v>
      </c>
      <c r="I417">
        <f t="shared" si="50"/>
        <v>2022</v>
      </c>
      <c r="J417" s="14">
        <v>42035</v>
      </c>
      <c r="K417" s="14">
        <v>44957</v>
      </c>
      <c r="L417">
        <f t="shared" si="51"/>
        <v>2015</v>
      </c>
      <c r="M417">
        <f t="shared" si="52"/>
        <v>2023</v>
      </c>
      <c r="N417" s="17" t="str">
        <f t="shared" si="55"/>
        <v>01/31/2015 - 01/31/2023</v>
      </c>
      <c r="O417" t="s">
        <v>4762</v>
      </c>
    </row>
    <row r="418" spans="1:16">
      <c r="A418" s="18" t="s">
        <v>5230</v>
      </c>
      <c r="B418" s="18" t="s">
        <v>4790</v>
      </c>
      <c r="C418" s="17" t="str">
        <f t="shared" si="53"/>
        <v>07/20/1905 - 12/31/2028</v>
      </c>
      <c r="D418" s="17" t="str">
        <f t="shared" si="54"/>
        <v>12/31/2020 - 12/31/2028</v>
      </c>
      <c r="E418" s="16" t="str">
        <f t="shared" si="48"/>
        <v>San Luis Obispo</v>
      </c>
      <c r="F418" s="14">
        <v>43466</v>
      </c>
      <c r="G418" s="14">
        <v>47118</v>
      </c>
      <c r="H418">
        <f t="shared" si="49"/>
        <v>2019</v>
      </c>
      <c r="I418">
        <f t="shared" si="50"/>
        <v>2028</v>
      </c>
      <c r="J418" s="14">
        <v>44196</v>
      </c>
      <c r="K418" s="14">
        <v>47118</v>
      </c>
      <c r="L418">
        <f t="shared" si="51"/>
        <v>2020</v>
      </c>
      <c r="M418">
        <f t="shared" si="52"/>
        <v>2028</v>
      </c>
      <c r="N418" s="17" t="str">
        <f t="shared" si="55"/>
        <v>12/31/2020 - 12/31/2028</v>
      </c>
      <c r="O418" t="s">
        <v>4790</v>
      </c>
      <c r="P418" t="s">
        <v>4770</v>
      </c>
    </row>
    <row r="419" spans="1:16">
      <c r="A419" s="18" t="str">
        <f>B419</f>
        <v>San Luis Obispo County - Unincorporated</v>
      </c>
      <c r="B419" s="18" t="s">
        <v>5231</v>
      </c>
      <c r="C419" s="17" t="str">
        <f t="shared" si="53"/>
        <v>07/20/1905 - 12/31/2028</v>
      </c>
      <c r="D419" s="17" t="str">
        <f t="shared" si="54"/>
        <v>12/31/2020 - 12/31/2028</v>
      </c>
      <c r="E419" s="16" t="str">
        <f t="shared" si="48"/>
        <v>San Luis Obispo County - Unincorporated</v>
      </c>
      <c r="F419" s="14">
        <v>43466</v>
      </c>
      <c r="G419" s="14">
        <v>47118</v>
      </c>
      <c r="H419">
        <f t="shared" si="49"/>
        <v>2019</v>
      </c>
      <c r="I419">
        <f t="shared" si="50"/>
        <v>2028</v>
      </c>
      <c r="J419" s="14">
        <v>44196</v>
      </c>
      <c r="K419" s="14">
        <v>47118</v>
      </c>
      <c r="L419">
        <f t="shared" si="51"/>
        <v>2020</v>
      </c>
      <c r="M419">
        <f t="shared" si="52"/>
        <v>2028</v>
      </c>
      <c r="N419" s="17" t="str">
        <f t="shared" si="55"/>
        <v>12/31/2020 - 12/31/2028</v>
      </c>
      <c r="O419" t="s">
        <v>4790</v>
      </c>
      <c r="P419" t="s">
        <v>4770</v>
      </c>
    </row>
    <row r="420" spans="1:16">
      <c r="A420" s="18" t="s">
        <v>5232</v>
      </c>
      <c r="B420" s="18" t="s">
        <v>4855</v>
      </c>
      <c r="C420" s="17" t="str">
        <f t="shared" si="53"/>
        <v>07/21/1905 - 04/15/2029</v>
      </c>
      <c r="D420" s="17" t="str">
        <f t="shared" si="54"/>
        <v>04/15/2021 - 04/15/2029</v>
      </c>
      <c r="E420" s="16" t="str">
        <f t="shared" si="48"/>
        <v>San Marcos</v>
      </c>
      <c r="F420" s="14">
        <v>44012</v>
      </c>
      <c r="G420" s="14">
        <v>47223</v>
      </c>
      <c r="H420">
        <f t="shared" si="49"/>
        <v>2020</v>
      </c>
      <c r="I420">
        <f t="shared" si="50"/>
        <v>2029</v>
      </c>
      <c r="J420" s="14">
        <v>44301</v>
      </c>
      <c r="K420" s="14">
        <v>47223</v>
      </c>
      <c r="L420">
        <f t="shared" si="51"/>
        <v>2021</v>
      </c>
      <c r="M420">
        <f t="shared" si="52"/>
        <v>2029</v>
      </c>
      <c r="N420" s="17" t="str">
        <f t="shared" si="55"/>
        <v>04/15/2021 - 04/15/2029</v>
      </c>
      <c r="O420" t="s">
        <v>4855</v>
      </c>
      <c r="P420" t="s">
        <v>4770</v>
      </c>
    </row>
    <row r="421" spans="1:16">
      <c r="A421" s="18" t="s">
        <v>5233</v>
      </c>
      <c r="B421" s="18" t="s">
        <v>4760</v>
      </c>
      <c r="C421" s="17" t="str">
        <f t="shared" si="53"/>
        <v>07/13/1905 - 10/31/2021</v>
      </c>
      <c r="D421" s="17" t="str">
        <f t="shared" si="54"/>
        <v>10/15/2013 - 10/15/2021</v>
      </c>
      <c r="E421" s="16" t="str">
        <f t="shared" si="48"/>
        <v>San Marino</v>
      </c>
      <c r="F421" s="14">
        <v>41640</v>
      </c>
      <c r="G421" s="14">
        <v>44500</v>
      </c>
      <c r="H421">
        <f t="shared" si="49"/>
        <v>2014</v>
      </c>
      <c r="I421">
        <f t="shared" si="50"/>
        <v>2021</v>
      </c>
      <c r="J421" s="14">
        <v>41562</v>
      </c>
      <c r="K421" s="14">
        <v>44484</v>
      </c>
      <c r="L421">
        <f t="shared" si="51"/>
        <v>2013</v>
      </c>
      <c r="M421">
        <f t="shared" si="52"/>
        <v>2021</v>
      </c>
      <c r="N421" s="17" t="str">
        <f t="shared" si="55"/>
        <v>10/15/2013 - 10/15/2021</v>
      </c>
      <c r="O421" t="s">
        <v>4760</v>
      </c>
    </row>
    <row r="422" spans="1:16">
      <c r="A422" s="18" t="s">
        <v>5234</v>
      </c>
      <c r="B422" s="18" t="s">
        <v>4796</v>
      </c>
      <c r="C422" s="17" t="str">
        <f t="shared" si="53"/>
        <v>07/14/1905 - 10/31/2022</v>
      </c>
      <c r="D422" s="17" t="str">
        <f t="shared" si="54"/>
        <v>01/31/2015 - 01/31/2023</v>
      </c>
      <c r="E422" s="16" t="str">
        <f t="shared" si="48"/>
        <v>San Mateo</v>
      </c>
      <c r="F422" s="14">
        <v>41640</v>
      </c>
      <c r="G422" s="14">
        <v>44865</v>
      </c>
      <c r="H422">
        <f t="shared" si="49"/>
        <v>2014</v>
      </c>
      <c r="I422">
        <f t="shared" si="50"/>
        <v>2022</v>
      </c>
      <c r="J422" s="14">
        <v>42035</v>
      </c>
      <c r="K422" s="14">
        <v>44957</v>
      </c>
      <c r="L422">
        <f t="shared" si="51"/>
        <v>2015</v>
      </c>
      <c r="M422">
        <f t="shared" si="52"/>
        <v>2023</v>
      </c>
      <c r="N422" s="17" t="str">
        <f t="shared" si="55"/>
        <v>01/31/2015 - 01/31/2023</v>
      </c>
      <c r="O422" t="s">
        <v>4796</v>
      </c>
    </row>
    <row r="423" spans="1:16">
      <c r="A423" s="18" t="str">
        <f>B423</f>
        <v>San Mateo County - Unincorporated</v>
      </c>
      <c r="B423" s="18" t="s">
        <v>5235</v>
      </c>
      <c r="C423" s="17" t="str">
        <f t="shared" si="53"/>
        <v>07/14/1905 - 10/31/2022</v>
      </c>
      <c r="D423" s="17" t="str">
        <f t="shared" si="54"/>
        <v>01/31/2015 - 01/31/2023</v>
      </c>
      <c r="E423" s="16" t="str">
        <f t="shared" si="48"/>
        <v>San Mateo County - Unincorporated</v>
      </c>
      <c r="F423" s="14">
        <v>41640</v>
      </c>
      <c r="G423" s="14">
        <v>44865</v>
      </c>
      <c r="H423">
        <f t="shared" si="49"/>
        <v>2014</v>
      </c>
      <c r="I423">
        <f t="shared" si="50"/>
        <v>2022</v>
      </c>
      <c r="J423" s="14">
        <v>42035</v>
      </c>
      <c r="K423" s="14">
        <v>44957</v>
      </c>
      <c r="L423">
        <f t="shared" si="51"/>
        <v>2015</v>
      </c>
      <c r="M423">
        <f t="shared" si="52"/>
        <v>2023</v>
      </c>
      <c r="N423" s="17" t="str">
        <f t="shared" si="55"/>
        <v>01/31/2015 - 01/31/2023</v>
      </c>
      <c r="O423" t="s">
        <v>4796</v>
      </c>
    </row>
    <row r="424" spans="1:16">
      <c r="A424" s="18" t="s">
        <v>5236</v>
      </c>
      <c r="B424" s="18" t="s">
        <v>4784</v>
      </c>
      <c r="C424" s="17" t="str">
        <f t="shared" si="53"/>
        <v>07/14/1905 - 10/31/2022</v>
      </c>
      <c r="D424" s="17" t="str">
        <f t="shared" si="54"/>
        <v>01/31/2015 - 01/31/2023</v>
      </c>
      <c r="E424" s="16" t="str">
        <f t="shared" si="48"/>
        <v>San Pablo</v>
      </c>
      <c r="F424" s="14">
        <v>41640</v>
      </c>
      <c r="G424" s="14">
        <v>44865</v>
      </c>
      <c r="H424">
        <f t="shared" si="49"/>
        <v>2014</v>
      </c>
      <c r="I424">
        <f t="shared" si="50"/>
        <v>2022</v>
      </c>
      <c r="J424" s="14">
        <v>42035</v>
      </c>
      <c r="K424" s="14">
        <v>44957</v>
      </c>
      <c r="L424">
        <f t="shared" si="51"/>
        <v>2015</v>
      </c>
      <c r="M424">
        <f t="shared" si="52"/>
        <v>2023</v>
      </c>
      <c r="N424" s="17" t="str">
        <f t="shared" si="55"/>
        <v>01/31/2015 - 01/31/2023</v>
      </c>
      <c r="O424" t="s">
        <v>4784</v>
      </c>
    </row>
    <row r="425" spans="1:16">
      <c r="A425" s="18" t="s">
        <v>5237</v>
      </c>
      <c r="B425" s="18" t="s">
        <v>4816</v>
      </c>
      <c r="C425" s="17" t="str">
        <f t="shared" si="53"/>
        <v>07/14/1905 - 10/31/2022</v>
      </c>
      <c r="D425" s="17" t="str">
        <f t="shared" si="54"/>
        <v>01/31/2015 - 01/31/2023</v>
      </c>
      <c r="E425" s="16" t="str">
        <f t="shared" si="48"/>
        <v>San Rafael</v>
      </c>
      <c r="F425" s="14">
        <v>41640</v>
      </c>
      <c r="G425" s="14">
        <v>44865</v>
      </c>
      <c r="H425">
        <f t="shared" si="49"/>
        <v>2014</v>
      </c>
      <c r="I425">
        <f t="shared" si="50"/>
        <v>2022</v>
      </c>
      <c r="J425" s="14">
        <v>42035</v>
      </c>
      <c r="K425" s="14">
        <v>44957</v>
      </c>
      <c r="L425">
        <f t="shared" si="51"/>
        <v>2015</v>
      </c>
      <c r="M425">
        <f t="shared" si="52"/>
        <v>2023</v>
      </c>
      <c r="N425" s="17" t="str">
        <f t="shared" si="55"/>
        <v>01/31/2015 - 01/31/2023</v>
      </c>
      <c r="O425" t="s">
        <v>4816</v>
      </c>
    </row>
    <row r="426" spans="1:16">
      <c r="A426" s="18" t="s">
        <v>5238</v>
      </c>
      <c r="B426" s="18" t="s">
        <v>4784</v>
      </c>
      <c r="C426" s="17" t="str">
        <f t="shared" si="53"/>
        <v>07/14/1905 - 10/31/2022</v>
      </c>
      <c r="D426" s="17" t="str">
        <f t="shared" si="54"/>
        <v>01/31/2015 - 01/31/2023</v>
      </c>
      <c r="E426" s="16" t="str">
        <f t="shared" si="48"/>
        <v>San Ramon</v>
      </c>
      <c r="F426" s="14">
        <v>41640</v>
      </c>
      <c r="G426" s="14">
        <v>44865</v>
      </c>
      <c r="H426">
        <f t="shared" si="49"/>
        <v>2014</v>
      </c>
      <c r="I426">
        <f t="shared" si="50"/>
        <v>2022</v>
      </c>
      <c r="J426" s="14">
        <v>42035</v>
      </c>
      <c r="K426" s="14">
        <v>44957</v>
      </c>
      <c r="L426">
        <f t="shared" si="51"/>
        <v>2015</v>
      </c>
      <c r="M426">
        <f t="shared" si="52"/>
        <v>2023</v>
      </c>
      <c r="N426" s="17" t="str">
        <f t="shared" si="55"/>
        <v>01/31/2015 - 01/31/2023</v>
      </c>
      <c r="O426" t="s">
        <v>4784</v>
      </c>
    </row>
    <row r="427" spans="1:16">
      <c r="A427" s="18" t="s">
        <v>5239</v>
      </c>
      <c r="B427" s="18" t="s">
        <v>4857</v>
      </c>
      <c r="C427" s="17" t="str">
        <f t="shared" si="53"/>
        <v>07/15/1905 - 12/31/2023</v>
      </c>
      <c r="D427" s="17" t="str">
        <f t="shared" si="54"/>
        <v>12/31/2015 - 12/31/2023</v>
      </c>
      <c r="E427" s="16" t="str">
        <f t="shared" si="48"/>
        <v>Sand City</v>
      </c>
      <c r="F427" s="14">
        <v>41640</v>
      </c>
      <c r="G427" s="14">
        <v>45291</v>
      </c>
      <c r="H427">
        <f t="shared" si="49"/>
        <v>2014</v>
      </c>
      <c r="I427">
        <f t="shared" si="50"/>
        <v>2023</v>
      </c>
      <c r="J427" s="14">
        <v>42369</v>
      </c>
      <c r="K427" s="14">
        <v>45291</v>
      </c>
      <c r="L427">
        <f t="shared" si="51"/>
        <v>2015</v>
      </c>
      <c r="M427">
        <f t="shared" si="52"/>
        <v>2023</v>
      </c>
      <c r="N427" s="17" t="str">
        <f t="shared" si="55"/>
        <v>12/31/2015 - 12/31/2023</v>
      </c>
      <c r="O427" t="s">
        <v>4857</v>
      </c>
    </row>
    <row r="428" spans="1:16">
      <c r="A428" s="18" t="s">
        <v>5240</v>
      </c>
      <c r="B428" s="18" t="s">
        <v>4879</v>
      </c>
      <c r="C428" s="17" t="str">
        <f t="shared" si="53"/>
        <v>07/15/1905 - 12/31/2023</v>
      </c>
      <c r="D428" s="17" t="str">
        <f t="shared" si="54"/>
        <v>12/31/2015 - 12/31/2023</v>
      </c>
      <c r="E428" s="16" t="str">
        <f t="shared" si="48"/>
        <v>Sanger</v>
      </c>
      <c r="F428" s="14">
        <v>41275</v>
      </c>
      <c r="G428" s="14">
        <v>45291</v>
      </c>
      <c r="H428">
        <f t="shared" si="49"/>
        <v>2013</v>
      </c>
      <c r="I428">
        <f t="shared" si="50"/>
        <v>2023</v>
      </c>
      <c r="J428" s="14">
        <v>42369</v>
      </c>
      <c r="K428" s="14">
        <v>45291</v>
      </c>
      <c r="L428">
        <f t="shared" si="51"/>
        <v>2015</v>
      </c>
      <c r="M428">
        <f t="shared" si="52"/>
        <v>2023</v>
      </c>
      <c r="N428" s="17" t="str">
        <f t="shared" si="55"/>
        <v>12/31/2015 - 12/31/2023</v>
      </c>
      <c r="O428" t="s">
        <v>4879</v>
      </c>
    </row>
    <row r="429" spans="1:16">
      <c r="A429" s="18" t="s">
        <v>5241</v>
      </c>
      <c r="B429" s="18" t="s">
        <v>4767</v>
      </c>
      <c r="C429" s="17" t="str">
        <f t="shared" si="53"/>
        <v>07/13/1905 - 10/31/2021</v>
      </c>
      <c r="D429" s="17" t="str">
        <f t="shared" si="54"/>
        <v>10/15/2013 - 10/15/2021</v>
      </c>
      <c r="E429" s="16" t="str">
        <f t="shared" si="48"/>
        <v>Santa Ana</v>
      </c>
      <c r="F429" s="14">
        <v>41640</v>
      </c>
      <c r="G429" s="14">
        <v>44500</v>
      </c>
      <c r="H429">
        <f t="shared" si="49"/>
        <v>2014</v>
      </c>
      <c r="I429">
        <f t="shared" si="50"/>
        <v>2021</v>
      </c>
      <c r="J429" s="14">
        <v>41562</v>
      </c>
      <c r="K429" s="14">
        <v>44484</v>
      </c>
      <c r="L429">
        <f t="shared" si="51"/>
        <v>2013</v>
      </c>
      <c r="M429">
        <f t="shared" si="52"/>
        <v>2021</v>
      </c>
      <c r="N429" s="17" t="str">
        <f t="shared" si="55"/>
        <v>10/15/2013 - 10/15/2021</v>
      </c>
      <c r="O429" t="s">
        <v>4767</v>
      </c>
    </row>
    <row r="430" spans="1:16">
      <c r="A430" s="18" t="s">
        <v>5242</v>
      </c>
      <c r="B430" s="18" t="s">
        <v>4835</v>
      </c>
      <c r="C430" s="17" t="str">
        <f t="shared" si="53"/>
        <v>07/14/1905 - 09/30/2022</v>
      </c>
      <c r="D430" s="17" t="str">
        <f t="shared" si="54"/>
        <v>02/15/2015 - 02/15/2023</v>
      </c>
      <c r="E430" s="16" t="str">
        <f t="shared" si="48"/>
        <v>Santa Barbara</v>
      </c>
      <c r="F430" s="14">
        <v>41640</v>
      </c>
      <c r="G430" s="14">
        <v>44834</v>
      </c>
      <c r="H430">
        <f t="shared" si="49"/>
        <v>2014</v>
      </c>
      <c r="I430">
        <f t="shared" si="50"/>
        <v>2022</v>
      </c>
      <c r="J430" s="14">
        <v>42050</v>
      </c>
      <c r="K430" s="14">
        <v>44972</v>
      </c>
      <c r="L430">
        <f t="shared" si="51"/>
        <v>2015</v>
      </c>
      <c r="M430">
        <f t="shared" si="52"/>
        <v>2023</v>
      </c>
      <c r="N430" s="17" t="str">
        <f t="shared" si="55"/>
        <v>02/15/2015 - 02/15/2023</v>
      </c>
      <c r="O430" t="s">
        <v>4835</v>
      </c>
    </row>
    <row r="431" spans="1:16">
      <c r="A431" s="18" t="str">
        <f>B431</f>
        <v>Santa Barbara County - Unincorporated</v>
      </c>
      <c r="B431" s="18" t="s">
        <v>5243</v>
      </c>
      <c r="C431" s="17" t="str">
        <f t="shared" si="53"/>
        <v>07/14/1905 - 09/30/2022</v>
      </c>
      <c r="D431" s="17" t="str">
        <f t="shared" si="54"/>
        <v>02/15/2015 - 02/15/2023</v>
      </c>
      <c r="E431" s="16" t="str">
        <f t="shared" si="48"/>
        <v>Santa Barbara County - Unincorporated</v>
      </c>
      <c r="F431" s="14">
        <v>41640</v>
      </c>
      <c r="G431" s="14">
        <v>44834</v>
      </c>
      <c r="H431">
        <f t="shared" si="49"/>
        <v>2014</v>
      </c>
      <c r="I431">
        <f t="shared" si="50"/>
        <v>2022</v>
      </c>
      <c r="J431" s="14">
        <v>42050</v>
      </c>
      <c r="K431" s="14">
        <v>44972</v>
      </c>
      <c r="L431">
        <f t="shared" si="51"/>
        <v>2015</v>
      </c>
      <c r="M431">
        <f t="shared" si="52"/>
        <v>2023</v>
      </c>
      <c r="N431" s="17" t="str">
        <f t="shared" si="55"/>
        <v>02/15/2015 - 02/15/2023</v>
      </c>
      <c r="O431" t="s">
        <v>4835</v>
      </c>
    </row>
    <row r="432" spans="1:16">
      <c r="A432" s="18" t="s">
        <v>5244</v>
      </c>
      <c r="B432" s="18" t="s">
        <v>4850</v>
      </c>
      <c r="C432" s="17" t="str">
        <f t="shared" si="53"/>
        <v>07/14/1905 - 10/31/2022</v>
      </c>
      <c r="D432" s="17" t="str">
        <f t="shared" si="54"/>
        <v>01/31/2015 - 01/31/2023</v>
      </c>
      <c r="E432" s="16" t="str">
        <f t="shared" si="48"/>
        <v>Santa Clara</v>
      </c>
      <c r="F432" s="14">
        <v>41640</v>
      </c>
      <c r="G432" s="14">
        <v>44865</v>
      </c>
      <c r="H432">
        <f t="shared" si="49"/>
        <v>2014</v>
      </c>
      <c r="I432">
        <f t="shared" si="50"/>
        <v>2022</v>
      </c>
      <c r="J432" s="14">
        <v>42035</v>
      </c>
      <c r="K432" s="14">
        <v>44957</v>
      </c>
      <c r="L432">
        <f t="shared" si="51"/>
        <v>2015</v>
      </c>
      <c r="M432">
        <f t="shared" si="52"/>
        <v>2023</v>
      </c>
      <c r="N432" s="17" t="str">
        <f t="shared" si="55"/>
        <v>01/31/2015 - 01/31/2023</v>
      </c>
      <c r="O432" t="s">
        <v>4850</v>
      </c>
    </row>
    <row r="433" spans="1:16">
      <c r="A433" s="18" t="str">
        <f>B433</f>
        <v>Santa Clara County - Unincorporated</v>
      </c>
      <c r="B433" s="18" t="s">
        <v>5245</v>
      </c>
      <c r="C433" s="17" t="str">
        <f t="shared" si="53"/>
        <v>07/14/1905 - 10/31/2022</v>
      </c>
      <c r="D433" s="17" t="str">
        <f t="shared" si="54"/>
        <v>01/31/2015 - 01/31/2023</v>
      </c>
      <c r="E433" s="16" t="str">
        <f t="shared" si="48"/>
        <v>Santa Clara County - Unincorporated</v>
      </c>
      <c r="F433" s="14">
        <v>41640</v>
      </c>
      <c r="G433" s="14">
        <v>44865</v>
      </c>
      <c r="H433">
        <f t="shared" si="49"/>
        <v>2014</v>
      </c>
      <c r="I433">
        <f t="shared" si="50"/>
        <v>2022</v>
      </c>
      <c r="J433" s="14">
        <v>42035</v>
      </c>
      <c r="K433" s="14">
        <v>44957</v>
      </c>
      <c r="L433">
        <f t="shared" si="51"/>
        <v>2015</v>
      </c>
      <c r="M433">
        <f t="shared" si="52"/>
        <v>2023</v>
      </c>
      <c r="N433" s="17" t="str">
        <f t="shared" si="55"/>
        <v>01/31/2015 - 01/31/2023</v>
      </c>
      <c r="O433" t="s">
        <v>4850</v>
      </c>
    </row>
    <row r="434" spans="1:16">
      <c r="A434" s="18" t="s">
        <v>5246</v>
      </c>
      <c r="B434" s="18" t="s">
        <v>4760</v>
      </c>
      <c r="C434" s="17" t="str">
        <f t="shared" si="53"/>
        <v>07/13/1905 - 10/31/2021</v>
      </c>
      <c r="D434" s="17" t="str">
        <f t="shared" si="54"/>
        <v>10/15/2013 - 10/15/2021</v>
      </c>
      <c r="E434" s="16" t="str">
        <f t="shared" si="48"/>
        <v>Santa Clarita</v>
      </c>
      <c r="F434" s="14">
        <v>41640</v>
      </c>
      <c r="G434" s="14">
        <v>44500</v>
      </c>
      <c r="H434">
        <f t="shared" si="49"/>
        <v>2014</v>
      </c>
      <c r="I434">
        <f t="shared" si="50"/>
        <v>2021</v>
      </c>
      <c r="J434" s="14">
        <v>41562</v>
      </c>
      <c r="K434" s="14">
        <v>44484</v>
      </c>
      <c r="L434">
        <f t="shared" si="51"/>
        <v>2013</v>
      </c>
      <c r="M434">
        <f t="shared" si="52"/>
        <v>2021</v>
      </c>
      <c r="N434" s="17" t="str">
        <f t="shared" si="55"/>
        <v>10/15/2013 - 10/15/2021</v>
      </c>
      <c r="O434" t="s">
        <v>4760</v>
      </c>
    </row>
    <row r="435" spans="1:16">
      <c r="A435" s="18" t="s">
        <v>5247</v>
      </c>
      <c r="B435" s="18" t="s">
        <v>4853</v>
      </c>
      <c r="C435" s="17" t="str">
        <f t="shared" si="53"/>
        <v>07/15/1905 - 12/31/2023</v>
      </c>
      <c r="D435" s="17" t="str">
        <f t="shared" si="54"/>
        <v>12/31/2015 - 12/31/2023</v>
      </c>
      <c r="E435" s="16" t="str">
        <f t="shared" si="48"/>
        <v>Santa Cruz</v>
      </c>
      <c r="F435" s="14">
        <v>41640</v>
      </c>
      <c r="G435" s="14">
        <v>45291</v>
      </c>
      <c r="H435">
        <f t="shared" si="49"/>
        <v>2014</v>
      </c>
      <c r="I435">
        <f t="shared" si="50"/>
        <v>2023</v>
      </c>
      <c r="J435" s="14">
        <v>42369</v>
      </c>
      <c r="K435" s="14">
        <v>45291</v>
      </c>
      <c r="L435">
        <f t="shared" si="51"/>
        <v>2015</v>
      </c>
      <c r="M435">
        <f t="shared" si="52"/>
        <v>2023</v>
      </c>
      <c r="N435" s="17" t="str">
        <f t="shared" si="55"/>
        <v>12/31/2015 - 12/31/2023</v>
      </c>
      <c r="O435" t="s">
        <v>4853</v>
      </c>
    </row>
    <row r="436" spans="1:16">
      <c r="A436" s="18" t="str">
        <f>B436</f>
        <v>Santa Cruz County - Unincorporated</v>
      </c>
      <c r="B436" s="18" t="s">
        <v>5248</v>
      </c>
      <c r="C436" s="17" t="str">
        <f t="shared" si="53"/>
        <v>07/15/1905 - 12/31/2023</v>
      </c>
      <c r="D436" s="17" t="str">
        <f t="shared" si="54"/>
        <v>12/31/2015 - 12/31/2023</v>
      </c>
      <c r="E436" s="16" t="str">
        <f t="shared" si="48"/>
        <v>Santa Cruz County - Unincorporated</v>
      </c>
      <c r="F436" s="14">
        <v>41640</v>
      </c>
      <c r="G436" s="14">
        <v>45291</v>
      </c>
      <c r="H436">
        <f t="shared" si="49"/>
        <v>2014</v>
      </c>
      <c r="I436">
        <f t="shared" si="50"/>
        <v>2023</v>
      </c>
      <c r="J436" s="14">
        <v>42369</v>
      </c>
      <c r="K436" s="14">
        <v>45291</v>
      </c>
      <c r="L436">
        <f t="shared" si="51"/>
        <v>2015</v>
      </c>
      <c r="M436">
        <f t="shared" si="52"/>
        <v>2023</v>
      </c>
      <c r="N436" s="17" t="str">
        <f t="shared" si="55"/>
        <v>12/31/2015 - 12/31/2023</v>
      </c>
      <c r="O436" t="s">
        <v>4853</v>
      </c>
    </row>
    <row r="437" spans="1:16">
      <c r="A437" s="18" t="s">
        <v>5249</v>
      </c>
      <c r="B437" s="18" t="s">
        <v>4760</v>
      </c>
      <c r="C437" s="17" t="str">
        <f t="shared" si="53"/>
        <v>07/13/1905 - 10/31/2021</v>
      </c>
      <c r="D437" s="17" t="str">
        <f t="shared" si="54"/>
        <v>10/15/2013 - 10/15/2021</v>
      </c>
      <c r="E437" s="16" t="str">
        <f t="shared" si="48"/>
        <v>Santa Fe Springs</v>
      </c>
      <c r="F437" s="14">
        <v>41640</v>
      </c>
      <c r="G437" s="14">
        <v>44500</v>
      </c>
      <c r="H437">
        <f t="shared" si="49"/>
        <v>2014</v>
      </c>
      <c r="I437">
        <f t="shared" si="50"/>
        <v>2021</v>
      </c>
      <c r="J437" s="14">
        <v>41562</v>
      </c>
      <c r="K437" s="14">
        <v>44484</v>
      </c>
      <c r="L437">
        <f t="shared" si="51"/>
        <v>2013</v>
      </c>
      <c r="M437">
        <f t="shared" si="52"/>
        <v>2021</v>
      </c>
      <c r="N437" s="17" t="str">
        <f t="shared" si="55"/>
        <v>10/15/2013 - 10/15/2021</v>
      </c>
      <c r="O437" t="s">
        <v>4760</v>
      </c>
    </row>
    <row r="438" spans="1:16">
      <c r="A438" s="18" t="s">
        <v>5250</v>
      </c>
      <c r="B438" s="18" t="s">
        <v>4835</v>
      </c>
      <c r="C438" s="17" t="str">
        <f t="shared" si="53"/>
        <v>07/14/1905 - 09/30/2022</v>
      </c>
      <c r="D438" s="17" t="str">
        <f t="shared" si="54"/>
        <v>02/15/2015 - 02/15/2023</v>
      </c>
      <c r="E438" s="16" t="str">
        <f t="shared" si="48"/>
        <v>Santa Maria</v>
      </c>
      <c r="F438" s="14">
        <v>41640</v>
      </c>
      <c r="G438" s="14">
        <v>44834</v>
      </c>
      <c r="H438">
        <f t="shared" si="49"/>
        <v>2014</v>
      </c>
      <c r="I438">
        <f t="shared" si="50"/>
        <v>2022</v>
      </c>
      <c r="J438" s="14">
        <v>42050</v>
      </c>
      <c r="K438" s="14">
        <v>44972</v>
      </c>
      <c r="L438">
        <f t="shared" si="51"/>
        <v>2015</v>
      </c>
      <c r="M438">
        <f t="shared" si="52"/>
        <v>2023</v>
      </c>
      <c r="N438" s="17" t="str">
        <f t="shared" si="55"/>
        <v>02/15/2015 - 02/15/2023</v>
      </c>
      <c r="O438" t="s">
        <v>4835</v>
      </c>
    </row>
    <row r="439" spans="1:16">
      <c r="A439" s="18" t="s">
        <v>5251</v>
      </c>
      <c r="B439" s="18" t="s">
        <v>4760</v>
      </c>
      <c r="C439" s="17" t="str">
        <f t="shared" si="53"/>
        <v>07/13/1905 - 10/31/2021</v>
      </c>
      <c r="D439" s="17" t="str">
        <f t="shared" si="54"/>
        <v>10/15/2013 - 10/15/2021</v>
      </c>
      <c r="E439" s="16" t="str">
        <f t="shared" si="48"/>
        <v>Santa Monica</v>
      </c>
      <c r="F439" s="14">
        <v>41640</v>
      </c>
      <c r="G439" s="14">
        <v>44500</v>
      </c>
      <c r="H439">
        <f t="shared" si="49"/>
        <v>2014</v>
      </c>
      <c r="I439">
        <f t="shared" si="50"/>
        <v>2021</v>
      </c>
      <c r="J439" s="14">
        <v>41562</v>
      </c>
      <c r="K439" s="14">
        <v>44484</v>
      </c>
      <c r="L439">
        <f t="shared" si="51"/>
        <v>2013</v>
      </c>
      <c r="M439">
        <f t="shared" si="52"/>
        <v>2021</v>
      </c>
      <c r="N439" s="17" t="str">
        <f t="shared" si="55"/>
        <v>10/15/2013 - 10/15/2021</v>
      </c>
      <c r="O439" t="s">
        <v>4760</v>
      </c>
    </row>
    <row r="440" spans="1:16">
      <c r="A440" s="18" t="s">
        <v>5252</v>
      </c>
      <c r="B440" s="18" t="s">
        <v>4848</v>
      </c>
      <c r="C440" s="17" t="str">
        <f t="shared" si="53"/>
        <v>07/13/1905 - 10/31/2021</v>
      </c>
      <c r="D440" s="17" t="str">
        <f t="shared" si="54"/>
        <v>10/15/2013 - 10/15/2021</v>
      </c>
      <c r="E440" s="16" t="str">
        <f t="shared" si="48"/>
        <v>Santa Paula</v>
      </c>
      <c r="F440" s="14">
        <v>41640</v>
      </c>
      <c r="G440" s="14">
        <v>44500</v>
      </c>
      <c r="H440">
        <f t="shared" si="49"/>
        <v>2014</v>
      </c>
      <c r="I440">
        <f t="shared" si="50"/>
        <v>2021</v>
      </c>
      <c r="J440" s="14">
        <v>41562</v>
      </c>
      <c r="K440" s="14">
        <v>44484</v>
      </c>
      <c r="L440">
        <f t="shared" si="51"/>
        <v>2013</v>
      </c>
      <c r="M440">
        <f t="shared" si="52"/>
        <v>2021</v>
      </c>
      <c r="N440" s="17" t="str">
        <f t="shared" si="55"/>
        <v>10/15/2013 - 10/15/2021</v>
      </c>
      <c r="O440" t="s">
        <v>4848</v>
      </c>
    </row>
    <row r="441" spans="1:16">
      <c r="A441" s="18" t="s">
        <v>5253</v>
      </c>
      <c r="B441" s="18" t="s">
        <v>4877</v>
      </c>
      <c r="C441" s="17" t="str">
        <f t="shared" si="53"/>
        <v>07/14/1905 - 10/31/2022</v>
      </c>
      <c r="D441" s="17" t="str">
        <f t="shared" si="54"/>
        <v>01/31/2015 - 01/31/2023</v>
      </c>
      <c r="E441" s="16" t="str">
        <f t="shared" si="48"/>
        <v>Santa Rosa</v>
      </c>
      <c r="F441" s="14">
        <v>41640</v>
      </c>
      <c r="G441" s="14">
        <v>44865</v>
      </c>
      <c r="H441">
        <f t="shared" si="49"/>
        <v>2014</v>
      </c>
      <c r="I441">
        <f t="shared" si="50"/>
        <v>2022</v>
      </c>
      <c r="J441" s="14">
        <v>42035</v>
      </c>
      <c r="K441" s="14">
        <v>44957</v>
      </c>
      <c r="L441">
        <f t="shared" si="51"/>
        <v>2015</v>
      </c>
      <c r="M441">
        <f t="shared" si="52"/>
        <v>2023</v>
      </c>
      <c r="N441" s="17" t="str">
        <f t="shared" si="55"/>
        <v>01/31/2015 - 01/31/2023</v>
      </c>
      <c r="O441" t="s">
        <v>4877</v>
      </c>
    </row>
    <row r="442" spans="1:16">
      <c r="A442" s="18" t="s">
        <v>5254</v>
      </c>
      <c r="B442" s="18" t="s">
        <v>4855</v>
      </c>
      <c r="C442" s="17" t="str">
        <f t="shared" si="53"/>
        <v>07/21/1905 - 04/15/2029</v>
      </c>
      <c r="D442" s="17" t="str">
        <f t="shared" si="54"/>
        <v>04/15/2021 - 04/15/2029</v>
      </c>
      <c r="E442" s="16" t="str">
        <f t="shared" si="48"/>
        <v>Santee</v>
      </c>
      <c r="F442" s="14">
        <v>44012</v>
      </c>
      <c r="G442" s="14">
        <v>47223</v>
      </c>
      <c r="H442">
        <f t="shared" si="49"/>
        <v>2020</v>
      </c>
      <c r="I442">
        <f t="shared" si="50"/>
        <v>2029</v>
      </c>
      <c r="J442" s="14">
        <v>44301</v>
      </c>
      <c r="K442" s="14">
        <v>47223</v>
      </c>
      <c r="L442">
        <f t="shared" si="51"/>
        <v>2021</v>
      </c>
      <c r="M442">
        <f t="shared" si="52"/>
        <v>2029</v>
      </c>
      <c r="N442" s="17" t="str">
        <f t="shared" si="55"/>
        <v>04/15/2021 - 04/15/2029</v>
      </c>
      <c r="O442" t="s">
        <v>4855</v>
      </c>
      <c r="P442" t="s">
        <v>4770</v>
      </c>
    </row>
    <row r="443" spans="1:16">
      <c r="A443" s="18" t="s">
        <v>5255</v>
      </c>
      <c r="B443" s="18" t="s">
        <v>4850</v>
      </c>
      <c r="C443" s="17" t="str">
        <f t="shared" si="53"/>
        <v>07/14/1905 - 10/31/2022</v>
      </c>
      <c r="D443" s="17" t="str">
        <f t="shared" si="54"/>
        <v>01/31/2015 - 01/31/2023</v>
      </c>
      <c r="E443" s="16" t="str">
        <f t="shared" si="48"/>
        <v>Saratoga</v>
      </c>
      <c r="F443" s="14">
        <v>41640</v>
      </c>
      <c r="G443" s="14">
        <v>44865</v>
      </c>
      <c r="H443">
        <f t="shared" si="49"/>
        <v>2014</v>
      </c>
      <c r="I443">
        <f t="shared" si="50"/>
        <v>2022</v>
      </c>
      <c r="J443" s="14">
        <v>42035</v>
      </c>
      <c r="K443" s="14">
        <v>44957</v>
      </c>
      <c r="L443">
        <f t="shared" si="51"/>
        <v>2015</v>
      </c>
      <c r="M443">
        <f t="shared" si="52"/>
        <v>2023</v>
      </c>
      <c r="N443" s="17" t="str">
        <f t="shared" si="55"/>
        <v>01/31/2015 - 01/31/2023</v>
      </c>
      <c r="O443" t="s">
        <v>4850</v>
      </c>
    </row>
    <row r="444" spans="1:16">
      <c r="A444" s="18" t="s">
        <v>5256</v>
      </c>
      <c r="B444" s="18" t="s">
        <v>4816</v>
      </c>
      <c r="C444" s="17" t="str">
        <f t="shared" si="53"/>
        <v>07/14/1905 - 10/31/2022</v>
      </c>
      <c r="D444" s="17" t="str">
        <f t="shared" si="54"/>
        <v>01/31/2015 - 01/31/2023</v>
      </c>
      <c r="E444" s="16" t="str">
        <f t="shared" si="48"/>
        <v>Sausalito</v>
      </c>
      <c r="F444" s="14">
        <v>41640</v>
      </c>
      <c r="G444" s="14">
        <v>44865</v>
      </c>
      <c r="H444">
        <f t="shared" si="49"/>
        <v>2014</v>
      </c>
      <c r="I444">
        <f t="shared" si="50"/>
        <v>2022</v>
      </c>
      <c r="J444" s="14">
        <v>42035</v>
      </c>
      <c r="K444" s="14">
        <v>44957</v>
      </c>
      <c r="L444">
        <f t="shared" si="51"/>
        <v>2015</v>
      </c>
      <c r="M444">
        <f t="shared" si="52"/>
        <v>2023</v>
      </c>
      <c r="N444" s="17" t="str">
        <f t="shared" si="55"/>
        <v>01/31/2015 - 01/31/2023</v>
      </c>
      <c r="O444" t="s">
        <v>4816</v>
      </c>
    </row>
    <row r="445" spans="1:16">
      <c r="A445" s="18" t="s">
        <v>5257</v>
      </c>
      <c r="B445" s="18" t="s">
        <v>4853</v>
      </c>
      <c r="C445" s="17" t="str">
        <f t="shared" si="53"/>
        <v>07/15/1905 - 12/31/2023</v>
      </c>
      <c r="D445" s="17" t="str">
        <f t="shared" si="54"/>
        <v>12/31/2015 - 12/31/2023</v>
      </c>
      <c r="E445" s="16" t="str">
        <f t="shared" si="48"/>
        <v>Scotts Valley</v>
      </c>
      <c r="F445" s="14">
        <v>41640</v>
      </c>
      <c r="G445" s="14">
        <v>45291</v>
      </c>
      <c r="H445">
        <f t="shared" si="49"/>
        <v>2014</v>
      </c>
      <c r="I445">
        <f t="shared" si="50"/>
        <v>2023</v>
      </c>
      <c r="J445" s="14">
        <v>42369</v>
      </c>
      <c r="K445" s="14">
        <v>45291</v>
      </c>
      <c r="L445">
        <f t="shared" si="51"/>
        <v>2015</v>
      </c>
      <c r="M445">
        <f t="shared" si="52"/>
        <v>2023</v>
      </c>
      <c r="N445" s="17" t="str">
        <f t="shared" si="55"/>
        <v>12/31/2015 - 12/31/2023</v>
      </c>
      <c r="O445" t="s">
        <v>4853</v>
      </c>
    </row>
    <row r="446" spans="1:16">
      <c r="A446" s="18" t="s">
        <v>5258</v>
      </c>
      <c r="B446" s="18" t="s">
        <v>4767</v>
      </c>
      <c r="C446" s="17" t="str">
        <f t="shared" si="53"/>
        <v>07/13/1905 - 10/31/2021</v>
      </c>
      <c r="D446" s="17" t="str">
        <f t="shared" si="54"/>
        <v>10/15/2013 - 10/15/2021</v>
      </c>
      <c r="E446" s="16" t="str">
        <f t="shared" si="48"/>
        <v>Seal Beach</v>
      </c>
      <c r="F446" s="14">
        <v>41640</v>
      </c>
      <c r="G446" s="14">
        <v>44500</v>
      </c>
      <c r="H446">
        <f t="shared" si="49"/>
        <v>2014</v>
      </c>
      <c r="I446">
        <f t="shared" si="50"/>
        <v>2021</v>
      </c>
      <c r="J446" s="14">
        <v>41562</v>
      </c>
      <c r="K446" s="14">
        <v>44484</v>
      </c>
      <c r="L446">
        <f t="shared" si="51"/>
        <v>2013</v>
      </c>
      <c r="M446">
        <f t="shared" si="52"/>
        <v>2021</v>
      </c>
      <c r="N446" s="17" t="str">
        <f t="shared" si="55"/>
        <v>10/15/2013 - 10/15/2021</v>
      </c>
      <c r="O446" t="s">
        <v>4767</v>
      </c>
    </row>
    <row r="447" spans="1:16">
      <c r="A447" s="18" t="s">
        <v>5259</v>
      </c>
      <c r="B447" s="18" t="s">
        <v>4857</v>
      </c>
      <c r="C447" s="17" t="str">
        <f t="shared" si="53"/>
        <v>07/15/1905 - 12/31/2023</v>
      </c>
      <c r="D447" s="17" t="str">
        <f t="shared" si="54"/>
        <v>12/31/2015 - 12/31/2023</v>
      </c>
      <c r="E447" s="16" t="str">
        <f t="shared" si="48"/>
        <v>Seaside</v>
      </c>
      <c r="F447" s="14">
        <v>41640</v>
      </c>
      <c r="G447" s="14">
        <v>45291</v>
      </c>
      <c r="H447">
        <f t="shared" si="49"/>
        <v>2014</v>
      </c>
      <c r="I447">
        <f t="shared" si="50"/>
        <v>2023</v>
      </c>
      <c r="J447" s="14">
        <v>42369</v>
      </c>
      <c r="K447" s="14">
        <v>45291</v>
      </c>
      <c r="L447">
        <f t="shared" si="51"/>
        <v>2015</v>
      </c>
      <c r="M447">
        <f t="shared" si="52"/>
        <v>2023</v>
      </c>
      <c r="N447" s="17" t="str">
        <f t="shared" si="55"/>
        <v>12/31/2015 - 12/31/2023</v>
      </c>
      <c r="O447" t="s">
        <v>4857</v>
      </c>
    </row>
    <row r="448" spans="1:16">
      <c r="A448" s="18" t="s">
        <v>5260</v>
      </c>
      <c r="B448" s="18" t="s">
        <v>4877</v>
      </c>
      <c r="C448" s="17" t="str">
        <f t="shared" si="53"/>
        <v>07/14/1905 - 10/31/2022</v>
      </c>
      <c r="D448" s="17" t="str">
        <f t="shared" si="54"/>
        <v>01/31/2015 - 01/31/2023</v>
      </c>
      <c r="E448" s="16" t="str">
        <f t="shared" si="48"/>
        <v>Sebastopol</v>
      </c>
      <c r="F448" s="14">
        <v>41640</v>
      </c>
      <c r="G448" s="14">
        <v>44865</v>
      </c>
      <c r="H448">
        <f t="shared" si="49"/>
        <v>2014</v>
      </c>
      <c r="I448">
        <f t="shared" si="50"/>
        <v>2022</v>
      </c>
      <c r="J448" s="14">
        <v>42035</v>
      </c>
      <c r="K448" s="14">
        <v>44957</v>
      </c>
      <c r="L448">
        <f t="shared" si="51"/>
        <v>2015</v>
      </c>
      <c r="M448">
        <f t="shared" si="52"/>
        <v>2023</v>
      </c>
      <c r="N448" s="17" t="str">
        <f t="shared" si="55"/>
        <v>01/31/2015 - 01/31/2023</v>
      </c>
      <c r="O448" t="s">
        <v>4877</v>
      </c>
    </row>
    <row r="449" spans="1:16">
      <c r="A449" s="18" t="s">
        <v>5261</v>
      </c>
      <c r="B449" s="18" t="s">
        <v>4879</v>
      </c>
      <c r="C449" s="17" t="str">
        <f t="shared" si="53"/>
        <v>07/15/1905 - 12/31/2023</v>
      </c>
      <c r="D449" s="17" t="str">
        <f t="shared" si="54"/>
        <v>12/31/2015 - 12/31/2023</v>
      </c>
      <c r="E449" s="16" t="str">
        <f t="shared" si="48"/>
        <v>Selma</v>
      </c>
      <c r="F449" s="14">
        <v>41275</v>
      </c>
      <c r="G449" s="14">
        <v>45291</v>
      </c>
      <c r="H449">
        <f t="shared" si="49"/>
        <v>2013</v>
      </c>
      <c r="I449">
        <f t="shared" si="50"/>
        <v>2023</v>
      </c>
      <c r="J449" s="14">
        <v>42369</v>
      </c>
      <c r="K449" s="14">
        <v>45291</v>
      </c>
      <c r="L449">
        <f t="shared" si="51"/>
        <v>2015</v>
      </c>
      <c r="M449">
        <f t="shared" si="52"/>
        <v>2023</v>
      </c>
      <c r="N449" s="17" t="str">
        <f t="shared" si="55"/>
        <v>12/31/2015 - 12/31/2023</v>
      </c>
      <c r="O449" t="s">
        <v>4879</v>
      </c>
    </row>
    <row r="450" spans="1:16">
      <c r="A450" s="18" t="s">
        <v>5262</v>
      </c>
      <c r="B450" s="18" t="s">
        <v>4793</v>
      </c>
      <c r="C450" s="17" t="str">
        <f t="shared" si="53"/>
        <v>07/15/1905 - 12/31/2023</v>
      </c>
      <c r="D450" s="17" t="str">
        <f t="shared" si="54"/>
        <v>12/31/2015 - 12/31/2023</v>
      </c>
      <c r="E450" s="16" t="str">
        <f t="shared" ref="E450:E513" si="56">(PROPER(A450))</f>
        <v>Shafter</v>
      </c>
      <c r="F450" s="14">
        <v>41275</v>
      </c>
      <c r="G450" s="14">
        <v>45291</v>
      </c>
      <c r="H450">
        <f t="shared" ref="H450:H513" si="57">YEAR(F450)</f>
        <v>2013</v>
      </c>
      <c r="I450">
        <f t="shared" ref="I450:I513" si="58">YEAR(G450)</f>
        <v>2023</v>
      </c>
      <c r="J450" s="14">
        <v>42369</v>
      </c>
      <c r="K450" s="14">
        <v>45291</v>
      </c>
      <c r="L450">
        <f t="shared" ref="L450:L513" si="59">YEAR(J450)</f>
        <v>2015</v>
      </c>
      <c r="M450">
        <f t="shared" ref="M450:M513" si="60">YEAR(K450)</f>
        <v>2023</v>
      </c>
      <c r="N450" s="17" t="str">
        <f t="shared" si="55"/>
        <v>12/31/2015 - 12/31/2023</v>
      </c>
      <c r="O450" t="s">
        <v>4793</v>
      </c>
    </row>
    <row r="451" spans="1:16">
      <c r="A451" s="18" t="str">
        <f>B451</f>
        <v>Shasta County - Unincorporated</v>
      </c>
      <c r="B451" s="18" t="s">
        <v>5263</v>
      </c>
      <c r="C451" s="17" t="str">
        <f t="shared" ref="C451:C514" si="61">TEXT(I451,"mm/dd/yyyy")&amp;" - "&amp;TEXT(G451,"mm/dd/yyyy")</f>
        <v>07/20/1905 - 04/15/2028</v>
      </c>
      <c r="D451" s="17" t="str">
        <f t="shared" ref="D451:D514" si="62">TEXT(J451,"mm/dd/yyyy")&amp;" - "&amp;TEXT(K451,"mm/dd/yyyy")</f>
        <v>04/15/2020 - 04/15/2028</v>
      </c>
      <c r="E451" s="16" t="str">
        <f t="shared" si="56"/>
        <v>Shasta County - Unincorporated</v>
      </c>
      <c r="F451" s="14">
        <v>43466</v>
      </c>
      <c r="G451" s="14">
        <v>46858</v>
      </c>
      <c r="H451">
        <f t="shared" si="57"/>
        <v>2019</v>
      </c>
      <c r="I451">
        <f t="shared" si="58"/>
        <v>2028</v>
      </c>
      <c r="J451" s="14">
        <v>43936</v>
      </c>
      <c r="K451" s="14">
        <v>46858</v>
      </c>
      <c r="L451">
        <f t="shared" si="59"/>
        <v>2020</v>
      </c>
      <c r="M451">
        <f t="shared" si="60"/>
        <v>2028</v>
      </c>
      <c r="N451" s="17" t="str">
        <f t="shared" ref="N451:N514" si="63">TEXT(J451,"mm/dd/yyyy")&amp;" - "&amp;TEXT(K451,"mm/dd/yyyy")</f>
        <v>04/15/2020 - 04/15/2028</v>
      </c>
      <c r="O451" t="s">
        <v>4780</v>
      </c>
      <c r="P451" t="s">
        <v>4770</v>
      </c>
    </row>
    <row r="452" spans="1:16">
      <c r="A452" s="18" t="s">
        <v>5264</v>
      </c>
      <c r="B452" s="18" t="s">
        <v>4780</v>
      </c>
      <c r="C452" s="17" t="str">
        <f t="shared" si="61"/>
        <v>07/20/1905 - 04/15/2028</v>
      </c>
      <c r="D452" s="17" t="str">
        <f t="shared" si="62"/>
        <v>04/15/2020 - 04/15/2028</v>
      </c>
      <c r="E452" s="16" t="str">
        <f t="shared" si="56"/>
        <v>Shasta Lake</v>
      </c>
      <c r="F452" s="14">
        <v>43466</v>
      </c>
      <c r="G452" s="14">
        <v>46858</v>
      </c>
      <c r="H452">
        <f t="shared" si="57"/>
        <v>2019</v>
      </c>
      <c r="I452">
        <f t="shared" si="58"/>
        <v>2028</v>
      </c>
      <c r="J452" s="14">
        <v>43936</v>
      </c>
      <c r="K452" s="14">
        <v>46858</v>
      </c>
      <c r="L452">
        <f t="shared" si="59"/>
        <v>2020</v>
      </c>
      <c r="M452">
        <f t="shared" si="60"/>
        <v>2028</v>
      </c>
      <c r="N452" s="17" t="str">
        <f t="shared" si="63"/>
        <v>04/15/2020 - 04/15/2028</v>
      </c>
      <c r="O452" t="s">
        <v>4780</v>
      </c>
      <c r="P452" t="s">
        <v>4770</v>
      </c>
    </row>
    <row r="453" spans="1:16">
      <c r="A453" s="18" t="str">
        <f>B453</f>
        <v>Sierra County - Unincorporated</v>
      </c>
      <c r="B453" s="18" t="s">
        <v>5265</v>
      </c>
      <c r="C453" s="17" t="str">
        <f t="shared" si="61"/>
        <v>07/19/1905 - 06/15/2027</v>
      </c>
      <c r="D453" s="17" t="str">
        <f t="shared" si="62"/>
        <v>08/31/2019 - 08/31/2024</v>
      </c>
      <c r="E453" s="16" t="str">
        <f t="shared" si="56"/>
        <v>Sierra County - Unincorporated</v>
      </c>
      <c r="F453" s="14">
        <v>43466</v>
      </c>
      <c r="G453" s="14">
        <v>46553</v>
      </c>
      <c r="H453">
        <f t="shared" si="57"/>
        <v>2019</v>
      </c>
      <c r="I453">
        <f t="shared" si="58"/>
        <v>2027</v>
      </c>
      <c r="J453" s="14">
        <v>43708</v>
      </c>
      <c r="K453" s="14">
        <v>45535</v>
      </c>
      <c r="L453">
        <f t="shared" si="59"/>
        <v>2019</v>
      </c>
      <c r="M453">
        <f t="shared" si="60"/>
        <v>2024</v>
      </c>
      <c r="N453" s="17" t="str">
        <f t="shared" si="63"/>
        <v>08/31/2019 - 08/31/2024</v>
      </c>
      <c r="O453" t="s">
        <v>5070</v>
      </c>
      <c r="P453" s="14" t="s">
        <v>4770</v>
      </c>
    </row>
    <row r="454" spans="1:16">
      <c r="A454" s="18" t="s">
        <v>5266</v>
      </c>
      <c r="B454" s="18" t="s">
        <v>4760</v>
      </c>
      <c r="C454" s="17" t="str">
        <f t="shared" si="61"/>
        <v>07/13/1905 - 10/31/2021</v>
      </c>
      <c r="D454" s="17" t="str">
        <f t="shared" si="62"/>
        <v>10/15/2013 - 10/15/2021</v>
      </c>
      <c r="E454" s="16" t="str">
        <f t="shared" si="56"/>
        <v>Sierra Madre</v>
      </c>
      <c r="F454" s="14">
        <v>41640</v>
      </c>
      <c r="G454" s="14">
        <v>44500</v>
      </c>
      <c r="H454">
        <f t="shared" si="57"/>
        <v>2014</v>
      </c>
      <c r="I454">
        <f t="shared" si="58"/>
        <v>2021</v>
      </c>
      <c r="J454" s="14">
        <v>41562</v>
      </c>
      <c r="K454" s="14">
        <v>44484</v>
      </c>
      <c r="L454">
        <f t="shared" si="59"/>
        <v>2013</v>
      </c>
      <c r="M454">
        <f t="shared" si="60"/>
        <v>2021</v>
      </c>
      <c r="N454" s="17" t="str">
        <f t="shared" si="63"/>
        <v>10/15/2013 - 10/15/2021</v>
      </c>
      <c r="O454" t="s">
        <v>4760</v>
      </c>
    </row>
    <row r="455" spans="1:16">
      <c r="A455" s="18" t="s">
        <v>5267</v>
      </c>
      <c r="B455" s="18" t="s">
        <v>4760</v>
      </c>
      <c r="C455" s="17" t="str">
        <f t="shared" si="61"/>
        <v>07/13/1905 - 10/31/2021</v>
      </c>
      <c r="D455" s="17" t="str">
        <f t="shared" si="62"/>
        <v>10/15/2013 - 10/15/2021</v>
      </c>
      <c r="E455" s="16" t="str">
        <f t="shared" si="56"/>
        <v>Signal Hill</v>
      </c>
      <c r="F455" s="14">
        <v>41640</v>
      </c>
      <c r="G455" s="14">
        <v>44500</v>
      </c>
      <c r="H455">
        <f t="shared" si="57"/>
        <v>2014</v>
      </c>
      <c r="I455">
        <f t="shared" si="58"/>
        <v>2021</v>
      </c>
      <c r="J455" s="14">
        <v>41562</v>
      </c>
      <c r="K455" s="14">
        <v>44484</v>
      </c>
      <c r="L455">
        <f t="shared" si="59"/>
        <v>2013</v>
      </c>
      <c r="M455">
        <f t="shared" si="60"/>
        <v>2021</v>
      </c>
      <c r="N455" s="17" t="str">
        <f t="shared" si="63"/>
        <v>10/15/2013 - 10/15/2021</v>
      </c>
      <c r="O455" t="s">
        <v>4760</v>
      </c>
    </row>
    <row r="456" spans="1:16">
      <c r="A456" s="18" t="s">
        <v>5268</v>
      </c>
      <c r="B456" s="18" t="s">
        <v>4848</v>
      </c>
      <c r="C456" s="17" t="str">
        <f t="shared" si="61"/>
        <v>07/13/1905 - 10/31/2021</v>
      </c>
      <c r="D456" s="17" t="str">
        <f t="shared" si="62"/>
        <v>10/15/2013 - 10/15/2021</v>
      </c>
      <c r="E456" s="16" t="str">
        <f t="shared" si="56"/>
        <v>Simi Valley</v>
      </c>
      <c r="F456" s="14">
        <v>41640</v>
      </c>
      <c r="G456" s="14">
        <v>44500</v>
      </c>
      <c r="H456">
        <f t="shared" si="57"/>
        <v>2014</v>
      </c>
      <c r="I456">
        <f t="shared" si="58"/>
        <v>2021</v>
      </c>
      <c r="J456" s="14">
        <v>41562</v>
      </c>
      <c r="K456" s="14">
        <v>44484</v>
      </c>
      <c r="L456">
        <f t="shared" si="59"/>
        <v>2013</v>
      </c>
      <c r="M456">
        <f t="shared" si="60"/>
        <v>2021</v>
      </c>
      <c r="N456" s="17" t="str">
        <f t="shared" si="63"/>
        <v>10/15/2013 - 10/15/2021</v>
      </c>
      <c r="O456" t="s">
        <v>4848</v>
      </c>
    </row>
    <row r="457" spans="1:16">
      <c r="A457" s="18" t="str">
        <f>B457</f>
        <v>Siskiyou County - Unincorporated</v>
      </c>
      <c r="B457" s="18" t="s">
        <v>5269</v>
      </c>
      <c r="C457" s="17" t="str">
        <f t="shared" si="61"/>
        <v>07/11/1905 - 06/30/2019</v>
      </c>
      <c r="D457" s="17" t="str">
        <f t="shared" si="62"/>
        <v>06/30/2014 - 11/15/2022</v>
      </c>
      <c r="E457" s="16" t="str">
        <f t="shared" si="56"/>
        <v>Siskiyou County - Unincorporated</v>
      </c>
      <c r="F457" s="14">
        <v>41640</v>
      </c>
      <c r="G457" s="14">
        <v>43646</v>
      </c>
      <c r="H457">
        <f t="shared" si="57"/>
        <v>2014</v>
      </c>
      <c r="I457">
        <f t="shared" si="58"/>
        <v>2019</v>
      </c>
      <c r="J457" s="14">
        <v>41820</v>
      </c>
      <c r="K457" s="14">
        <v>44880</v>
      </c>
      <c r="L457">
        <f t="shared" si="59"/>
        <v>2014</v>
      </c>
      <c r="M457">
        <f t="shared" si="60"/>
        <v>2022</v>
      </c>
      <c r="N457" s="17" t="str">
        <f t="shared" si="63"/>
        <v>06/30/2014 - 11/15/2022</v>
      </c>
      <c r="O457" t="s">
        <v>4922</v>
      </c>
    </row>
    <row r="458" spans="1:16">
      <c r="A458" s="18" t="s">
        <v>5270</v>
      </c>
      <c r="B458" s="18" t="s">
        <v>4855</v>
      </c>
      <c r="C458" s="17" t="str">
        <f t="shared" si="61"/>
        <v>07/21/1905 - 04/15/2029</v>
      </c>
      <c r="D458" s="17" t="str">
        <f t="shared" si="62"/>
        <v>04/15/2021 - 04/15/2029</v>
      </c>
      <c r="E458" s="16" t="str">
        <f t="shared" si="56"/>
        <v>Solana Beach</v>
      </c>
      <c r="F458" s="14">
        <v>44012</v>
      </c>
      <c r="G458" s="14">
        <v>47223</v>
      </c>
      <c r="H458">
        <f t="shared" si="57"/>
        <v>2020</v>
      </c>
      <c r="I458">
        <f t="shared" si="58"/>
        <v>2029</v>
      </c>
      <c r="J458" s="14">
        <v>44301</v>
      </c>
      <c r="K458" s="14">
        <v>47223</v>
      </c>
      <c r="L458">
        <f t="shared" si="59"/>
        <v>2021</v>
      </c>
      <c r="M458">
        <f t="shared" si="60"/>
        <v>2029</v>
      </c>
      <c r="N458" s="17" t="str">
        <f t="shared" si="63"/>
        <v>04/15/2021 - 04/15/2029</v>
      </c>
      <c r="O458" t="s">
        <v>4855</v>
      </c>
      <c r="P458" t="s">
        <v>4770</v>
      </c>
    </row>
    <row r="459" spans="1:16">
      <c r="A459" s="18" t="str">
        <f>B459</f>
        <v>Solano County - Unincorporated</v>
      </c>
      <c r="B459" s="18" t="s">
        <v>5271</v>
      </c>
      <c r="C459" s="17" t="str">
        <f t="shared" si="61"/>
        <v>07/14/1905 - 10/31/2022</v>
      </c>
      <c r="D459" s="17" t="str">
        <f t="shared" si="62"/>
        <v>01/31/2015 - 01/31/2023</v>
      </c>
      <c r="E459" s="16" t="str">
        <f t="shared" si="56"/>
        <v>Solano County - Unincorporated</v>
      </c>
      <c r="F459" s="14">
        <v>41640</v>
      </c>
      <c r="G459" s="14">
        <v>44865</v>
      </c>
      <c r="H459">
        <f t="shared" si="57"/>
        <v>2014</v>
      </c>
      <c r="I459">
        <f t="shared" si="58"/>
        <v>2022</v>
      </c>
      <c r="J459" s="14">
        <v>42035</v>
      </c>
      <c r="K459" s="14">
        <v>44957</v>
      </c>
      <c r="L459">
        <f t="shared" si="59"/>
        <v>2015</v>
      </c>
      <c r="M459">
        <f t="shared" si="60"/>
        <v>2023</v>
      </c>
      <c r="N459" s="17" t="str">
        <f t="shared" si="63"/>
        <v>01/31/2015 - 01/31/2023</v>
      </c>
      <c r="O459" t="s">
        <v>4818</v>
      </c>
    </row>
    <row r="460" spans="1:16">
      <c r="A460" s="18" t="s">
        <v>5272</v>
      </c>
      <c r="B460" s="18" t="s">
        <v>4857</v>
      </c>
      <c r="C460" s="17" t="str">
        <f t="shared" si="61"/>
        <v>07/15/1905 - 12/31/2023</v>
      </c>
      <c r="D460" s="17" t="str">
        <f t="shared" si="62"/>
        <v>12/31/2015 - 12/31/2023</v>
      </c>
      <c r="E460" s="16" t="str">
        <f t="shared" si="56"/>
        <v>Soledad</v>
      </c>
      <c r="F460" s="14">
        <v>41640</v>
      </c>
      <c r="G460" s="14">
        <v>45291</v>
      </c>
      <c r="H460">
        <f t="shared" si="57"/>
        <v>2014</v>
      </c>
      <c r="I460">
        <f t="shared" si="58"/>
        <v>2023</v>
      </c>
      <c r="J460" s="14">
        <v>42369</v>
      </c>
      <c r="K460" s="14">
        <v>45291</v>
      </c>
      <c r="L460">
        <f t="shared" si="59"/>
        <v>2015</v>
      </c>
      <c r="M460">
        <f t="shared" si="60"/>
        <v>2023</v>
      </c>
      <c r="N460" s="17" t="str">
        <f t="shared" si="63"/>
        <v>12/31/2015 - 12/31/2023</v>
      </c>
      <c r="O460" t="s">
        <v>4857</v>
      </c>
    </row>
    <row r="461" spans="1:16">
      <c r="A461" s="18" t="s">
        <v>5273</v>
      </c>
      <c r="B461" s="18" t="s">
        <v>4835</v>
      </c>
      <c r="C461" s="17" t="str">
        <f t="shared" si="61"/>
        <v>07/14/1905 - 09/30/2022</v>
      </c>
      <c r="D461" s="17" t="str">
        <f t="shared" si="62"/>
        <v>02/15/2015 - 02/15/2023</v>
      </c>
      <c r="E461" s="16" t="str">
        <f t="shared" si="56"/>
        <v>Solvang</v>
      </c>
      <c r="F461" s="14">
        <v>41640</v>
      </c>
      <c r="G461" s="14">
        <v>44834</v>
      </c>
      <c r="H461">
        <f t="shared" si="57"/>
        <v>2014</v>
      </c>
      <c r="I461">
        <f t="shared" si="58"/>
        <v>2022</v>
      </c>
      <c r="J461" s="14">
        <v>42050</v>
      </c>
      <c r="K461" s="14">
        <v>44972</v>
      </c>
      <c r="L461">
        <f t="shared" si="59"/>
        <v>2015</v>
      </c>
      <c r="M461">
        <f t="shared" si="60"/>
        <v>2023</v>
      </c>
      <c r="N461" s="17" t="str">
        <f t="shared" si="63"/>
        <v>02/15/2015 - 02/15/2023</v>
      </c>
      <c r="O461" t="s">
        <v>4835</v>
      </c>
    </row>
    <row r="462" spans="1:16">
      <c r="A462" s="18" t="s">
        <v>5274</v>
      </c>
      <c r="B462" s="18" t="s">
        <v>4877</v>
      </c>
      <c r="C462" s="17" t="str">
        <f t="shared" si="61"/>
        <v>07/14/1905 - 10/31/2022</v>
      </c>
      <c r="D462" s="17" t="str">
        <f t="shared" si="62"/>
        <v>01/31/2015 - 01/31/2023</v>
      </c>
      <c r="E462" s="16" t="str">
        <f t="shared" si="56"/>
        <v>Sonoma</v>
      </c>
      <c r="F462" s="14">
        <v>41640</v>
      </c>
      <c r="G462" s="14">
        <v>44865</v>
      </c>
      <c r="H462">
        <f t="shared" si="57"/>
        <v>2014</v>
      </c>
      <c r="I462">
        <f t="shared" si="58"/>
        <v>2022</v>
      </c>
      <c r="J462" s="14">
        <v>42035</v>
      </c>
      <c r="K462" s="14">
        <v>44957</v>
      </c>
      <c r="L462">
        <f t="shared" si="59"/>
        <v>2015</v>
      </c>
      <c r="M462">
        <f t="shared" si="60"/>
        <v>2023</v>
      </c>
      <c r="N462" s="17" t="str">
        <f t="shared" si="63"/>
        <v>01/31/2015 - 01/31/2023</v>
      </c>
      <c r="O462" t="s">
        <v>4877</v>
      </c>
    </row>
    <row r="463" spans="1:16">
      <c r="A463" s="18" t="str">
        <f>B463</f>
        <v>Sonoma County - Unincorporated</v>
      </c>
      <c r="B463" s="18" t="s">
        <v>5275</v>
      </c>
      <c r="C463" s="17" t="str">
        <f t="shared" si="61"/>
        <v>07/14/1905 - 10/31/2022</v>
      </c>
      <c r="D463" s="17" t="str">
        <f t="shared" si="62"/>
        <v>01/31/2015 - 01/31/2023</v>
      </c>
      <c r="E463" s="16" t="str">
        <f t="shared" si="56"/>
        <v>Sonoma County - Unincorporated</v>
      </c>
      <c r="F463" s="14">
        <v>41640</v>
      </c>
      <c r="G463" s="14">
        <v>44865</v>
      </c>
      <c r="H463">
        <f t="shared" si="57"/>
        <v>2014</v>
      </c>
      <c r="I463">
        <f t="shared" si="58"/>
        <v>2022</v>
      </c>
      <c r="J463" s="14">
        <v>42035</v>
      </c>
      <c r="K463" s="14">
        <v>44957</v>
      </c>
      <c r="L463">
        <f t="shared" si="59"/>
        <v>2015</v>
      </c>
      <c r="M463">
        <f t="shared" si="60"/>
        <v>2023</v>
      </c>
      <c r="N463" s="17" t="str">
        <f t="shared" si="63"/>
        <v>01/31/2015 - 01/31/2023</v>
      </c>
      <c r="O463" t="s">
        <v>4877</v>
      </c>
    </row>
    <row r="464" spans="1:16">
      <c r="A464" s="18" t="s">
        <v>5276</v>
      </c>
      <c r="B464" s="18" t="s">
        <v>5277</v>
      </c>
      <c r="C464" s="17" t="str">
        <f t="shared" si="61"/>
        <v>07/19/1905 - 06/15/2027</v>
      </c>
      <c r="D464" s="17" t="str">
        <f t="shared" si="62"/>
        <v>08/31/2019 - 08/31/2024</v>
      </c>
      <c r="E464" s="16" t="str">
        <f t="shared" si="56"/>
        <v>Sonora</v>
      </c>
      <c r="F464" s="14">
        <v>43466</v>
      </c>
      <c r="G464" s="14">
        <v>46553</v>
      </c>
      <c r="H464">
        <f t="shared" si="57"/>
        <v>2019</v>
      </c>
      <c r="I464">
        <f t="shared" si="58"/>
        <v>2027</v>
      </c>
      <c r="J464" s="14">
        <v>43708</v>
      </c>
      <c r="K464" s="14">
        <v>45535</v>
      </c>
      <c r="L464">
        <f t="shared" si="59"/>
        <v>2019</v>
      </c>
      <c r="M464">
        <f t="shared" si="60"/>
        <v>2024</v>
      </c>
      <c r="N464" s="17" t="str">
        <f t="shared" si="63"/>
        <v>08/31/2019 - 08/31/2024</v>
      </c>
      <c r="O464" t="s">
        <v>5277</v>
      </c>
      <c r="P464" s="14" t="s">
        <v>4770</v>
      </c>
    </row>
    <row r="465" spans="1:16">
      <c r="A465" s="18" t="s">
        <v>5278</v>
      </c>
      <c r="B465" s="18" t="s">
        <v>4760</v>
      </c>
      <c r="C465" s="17" t="str">
        <f t="shared" si="61"/>
        <v>07/13/1905 - 10/31/2021</v>
      </c>
      <c r="D465" s="17" t="str">
        <f t="shared" si="62"/>
        <v>10/15/2013 - 10/15/2021</v>
      </c>
      <c r="E465" s="16" t="str">
        <f t="shared" si="56"/>
        <v>South El Monte</v>
      </c>
      <c r="F465" s="14">
        <v>41640</v>
      </c>
      <c r="G465" s="14">
        <v>44500</v>
      </c>
      <c r="H465">
        <f t="shared" si="57"/>
        <v>2014</v>
      </c>
      <c r="I465">
        <f t="shared" si="58"/>
        <v>2021</v>
      </c>
      <c r="J465" s="14">
        <v>41562</v>
      </c>
      <c r="K465" s="14">
        <v>44484</v>
      </c>
      <c r="L465">
        <f t="shared" si="59"/>
        <v>2013</v>
      </c>
      <c r="M465">
        <f t="shared" si="60"/>
        <v>2021</v>
      </c>
      <c r="N465" s="17" t="str">
        <f t="shared" si="63"/>
        <v>10/15/2013 - 10/15/2021</v>
      </c>
      <c r="O465" t="s">
        <v>4760</v>
      </c>
    </row>
    <row r="466" spans="1:16">
      <c r="A466" s="18" t="s">
        <v>5279</v>
      </c>
      <c r="B466" s="18" t="s">
        <v>4760</v>
      </c>
      <c r="C466" s="17" t="str">
        <f t="shared" si="61"/>
        <v>07/13/1905 - 10/31/2021</v>
      </c>
      <c r="D466" s="17" t="str">
        <f t="shared" si="62"/>
        <v>10/15/2013 - 10/15/2021</v>
      </c>
      <c r="E466" s="16" t="str">
        <f t="shared" si="56"/>
        <v>South Gate</v>
      </c>
      <c r="F466" s="14">
        <v>41640</v>
      </c>
      <c r="G466" s="14">
        <v>44500</v>
      </c>
      <c r="H466">
        <f t="shared" si="57"/>
        <v>2014</v>
      </c>
      <c r="I466">
        <f t="shared" si="58"/>
        <v>2021</v>
      </c>
      <c r="J466" s="14">
        <v>41562</v>
      </c>
      <c r="K466" s="14">
        <v>44484</v>
      </c>
      <c r="L466">
        <f t="shared" si="59"/>
        <v>2013</v>
      </c>
      <c r="M466">
        <f t="shared" si="60"/>
        <v>2021</v>
      </c>
      <c r="N466" s="17" t="str">
        <f t="shared" si="63"/>
        <v>10/15/2013 - 10/15/2021</v>
      </c>
      <c r="O466" t="s">
        <v>4760</v>
      </c>
    </row>
    <row r="467" spans="1:16">
      <c r="A467" s="18" t="s">
        <v>5280</v>
      </c>
      <c r="B467" s="18" t="s">
        <v>4934</v>
      </c>
      <c r="C467" s="17" t="str">
        <f t="shared" si="61"/>
        <v>07/21/1905 - 08/31/2029</v>
      </c>
      <c r="D467" s="17" t="str">
        <f t="shared" si="62"/>
        <v>05/15/2021 - 05/15/2029</v>
      </c>
      <c r="E467" s="16" t="str">
        <f t="shared" si="56"/>
        <v>South Lake Tahoe</v>
      </c>
      <c r="F467" s="14">
        <v>44377</v>
      </c>
      <c r="G467" s="14">
        <v>47361</v>
      </c>
      <c r="H467">
        <f t="shared" si="57"/>
        <v>2021</v>
      </c>
      <c r="I467">
        <f t="shared" si="58"/>
        <v>2029</v>
      </c>
      <c r="J467" s="14">
        <v>44331</v>
      </c>
      <c r="K467" s="14">
        <v>47253</v>
      </c>
      <c r="L467">
        <f t="shared" si="59"/>
        <v>2021</v>
      </c>
      <c r="M467">
        <f t="shared" si="60"/>
        <v>2029</v>
      </c>
      <c r="N467" s="17" t="str">
        <f t="shared" si="63"/>
        <v>05/15/2021 - 05/15/2029</v>
      </c>
      <c r="O467" t="s">
        <v>4934</v>
      </c>
      <c r="P467" t="s">
        <v>4770</v>
      </c>
    </row>
    <row r="468" spans="1:16">
      <c r="A468" s="18" t="s">
        <v>5281</v>
      </c>
      <c r="B468" s="18" t="s">
        <v>4760</v>
      </c>
      <c r="C468" s="17" t="str">
        <f t="shared" si="61"/>
        <v>07/13/1905 - 10/31/2021</v>
      </c>
      <c r="D468" s="17" t="str">
        <f t="shared" si="62"/>
        <v>10/15/2013 - 10/15/2021</v>
      </c>
      <c r="E468" s="16" t="str">
        <f t="shared" si="56"/>
        <v>South Pasadena</v>
      </c>
      <c r="F468" s="14">
        <v>41640</v>
      </c>
      <c r="G468" s="14">
        <v>44500</v>
      </c>
      <c r="H468">
        <f t="shared" si="57"/>
        <v>2014</v>
      </c>
      <c r="I468">
        <f t="shared" si="58"/>
        <v>2021</v>
      </c>
      <c r="J468" s="14">
        <v>41562</v>
      </c>
      <c r="K468" s="14">
        <v>44484</v>
      </c>
      <c r="L468">
        <f t="shared" si="59"/>
        <v>2013</v>
      </c>
      <c r="M468">
        <f t="shared" si="60"/>
        <v>2021</v>
      </c>
      <c r="N468" s="17" t="str">
        <f t="shared" si="63"/>
        <v>10/15/2013 - 10/15/2021</v>
      </c>
      <c r="O468" t="s">
        <v>4760</v>
      </c>
    </row>
    <row r="469" spans="1:16">
      <c r="A469" s="18" t="s">
        <v>5282</v>
      </c>
      <c r="B469" s="18" t="s">
        <v>4796</v>
      </c>
      <c r="C469" s="17" t="str">
        <f t="shared" si="61"/>
        <v>07/14/1905 - 10/31/2022</v>
      </c>
      <c r="D469" s="17" t="str">
        <f t="shared" si="62"/>
        <v>01/31/2015 - 01/31/2023</v>
      </c>
      <c r="E469" s="16" t="str">
        <f t="shared" si="56"/>
        <v>South San Francisco</v>
      </c>
      <c r="F469" s="14">
        <v>41640</v>
      </c>
      <c r="G469" s="14">
        <v>44865</v>
      </c>
      <c r="H469">
        <f t="shared" si="57"/>
        <v>2014</v>
      </c>
      <c r="I469">
        <f t="shared" si="58"/>
        <v>2022</v>
      </c>
      <c r="J469" s="14">
        <v>42035</v>
      </c>
      <c r="K469" s="14">
        <v>44957</v>
      </c>
      <c r="L469">
        <f t="shared" si="59"/>
        <v>2015</v>
      </c>
      <c r="M469">
        <f t="shared" si="60"/>
        <v>2023</v>
      </c>
      <c r="N469" s="17" t="str">
        <f t="shared" si="63"/>
        <v>01/31/2015 - 01/31/2023</v>
      </c>
      <c r="O469" t="s">
        <v>4796</v>
      </c>
    </row>
    <row r="470" spans="1:16">
      <c r="A470" s="18" t="s">
        <v>5283</v>
      </c>
      <c r="B470" s="18" t="s">
        <v>4777</v>
      </c>
      <c r="C470" s="17" t="str">
        <f t="shared" si="61"/>
        <v>07/14/1905 - 10/31/2022</v>
      </c>
      <c r="D470" s="17" t="str">
        <f t="shared" si="62"/>
        <v>01/31/2015 - 01/31/2023</v>
      </c>
      <c r="E470" s="16" t="str">
        <f t="shared" si="56"/>
        <v>St. Helena</v>
      </c>
      <c r="F470" s="14">
        <v>41640</v>
      </c>
      <c r="G470" s="14">
        <v>44865</v>
      </c>
      <c r="H470">
        <f t="shared" si="57"/>
        <v>2014</v>
      </c>
      <c r="I470">
        <f t="shared" si="58"/>
        <v>2022</v>
      </c>
      <c r="J470" s="14">
        <v>42035</v>
      </c>
      <c r="K470" s="14">
        <v>44957</v>
      </c>
      <c r="L470">
        <f t="shared" si="59"/>
        <v>2015</v>
      </c>
      <c r="M470">
        <f t="shared" si="60"/>
        <v>2023</v>
      </c>
      <c r="N470" s="17" t="str">
        <f t="shared" si="63"/>
        <v>01/31/2015 - 01/31/2023</v>
      </c>
      <c r="O470" t="s">
        <v>4777</v>
      </c>
    </row>
    <row r="471" spans="1:16">
      <c r="A471" s="18" t="str">
        <f>B471</f>
        <v>Stanislaus County - Unincorporated</v>
      </c>
      <c r="B471" s="18" t="s">
        <v>5284</v>
      </c>
      <c r="C471" s="17" t="str">
        <f t="shared" si="61"/>
        <v>07/15/1905 - 09/30/2023</v>
      </c>
      <c r="D471" s="17" t="str">
        <f t="shared" si="62"/>
        <v>12/31/2015 - 12/31/2023</v>
      </c>
      <c r="E471" s="16" t="str">
        <f t="shared" si="56"/>
        <v>Stanislaus County - Unincorporated</v>
      </c>
      <c r="F471" s="14">
        <v>41640</v>
      </c>
      <c r="G471" s="14">
        <v>45199</v>
      </c>
      <c r="H471">
        <f t="shared" si="57"/>
        <v>2014</v>
      </c>
      <c r="I471">
        <f t="shared" si="58"/>
        <v>2023</v>
      </c>
      <c r="J471" s="14">
        <v>42369</v>
      </c>
      <c r="K471" s="14">
        <v>45291</v>
      </c>
      <c r="L471">
        <f t="shared" si="59"/>
        <v>2015</v>
      </c>
      <c r="M471">
        <f t="shared" si="60"/>
        <v>2023</v>
      </c>
      <c r="N471" s="17" t="str">
        <f t="shared" si="63"/>
        <v>12/31/2015 - 12/31/2023</v>
      </c>
      <c r="O471" t="s">
        <v>4862</v>
      </c>
    </row>
    <row r="472" spans="1:16">
      <c r="A472" s="18" t="s">
        <v>5285</v>
      </c>
      <c r="B472" s="18" t="s">
        <v>4767</v>
      </c>
      <c r="C472" s="17" t="str">
        <f t="shared" si="61"/>
        <v>07/13/1905 - 10/31/2021</v>
      </c>
      <c r="D472" s="17" t="str">
        <f t="shared" si="62"/>
        <v>10/15/2013 - 10/15/2021</v>
      </c>
      <c r="E472" s="16" t="str">
        <f t="shared" si="56"/>
        <v>Stanton</v>
      </c>
      <c r="F472" s="14">
        <v>41640</v>
      </c>
      <c r="G472" s="14">
        <v>44500</v>
      </c>
      <c r="H472">
        <f t="shared" si="57"/>
        <v>2014</v>
      </c>
      <c r="I472">
        <f t="shared" si="58"/>
        <v>2021</v>
      </c>
      <c r="J472" s="14">
        <v>41562</v>
      </c>
      <c r="K472" s="14">
        <v>44484</v>
      </c>
      <c r="L472">
        <f t="shared" si="59"/>
        <v>2013</v>
      </c>
      <c r="M472">
        <f t="shared" si="60"/>
        <v>2021</v>
      </c>
      <c r="N472" s="17" t="str">
        <f t="shared" si="63"/>
        <v>10/15/2013 - 10/15/2021</v>
      </c>
      <c r="O472" t="s">
        <v>4767</v>
      </c>
    </row>
    <row r="473" spans="1:16">
      <c r="A473" s="18" t="s">
        <v>5286</v>
      </c>
      <c r="B473" s="18" t="s">
        <v>4941</v>
      </c>
      <c r="C473" s="17" t="str">
        <f t="shared" si="61"/>
        <v>07/15/1905 - 12/31/2023</v>
      </c>
      <c r="D473" s="17" t="str">
        <f t="shared" si="62"/>
        <v>12/31/2015 - 12/31/2023</v>
      </c>
      <c r="E473" s="16" t="str">
        <f t="shared" si="56"/>
        <v>Stockton</v>
      </c>
      <c r="F473" s="14">
        <v>41640</v>
      </c>
      <c r="G473" s="14">
        <v>45291</v>
      </c>
      <c r="H473">
        <f t="shared" si="57"/>
        <v>2014</v>
      </c>
      <c r="I473">
        <f t="shared" si="58"/>
        <v>2023</v>
      </c>
      <c r="J473" s="14">
        <v>42369</v>
      </c>
      <c r="K473" s="14">
        <v>45291</v>
      </c>
      <c r="L473">
        <f t="shared" si="59"/>
        <v>2015</v>
      </c>
      <c r="M473">
        <f t="shared" si="60"/>
        <v>2023</v>
      </c>
      <c r="N473" s="17" t="str">
        <f t="shared" si="63"/>
        <v>12/31/2015 - 12/31/2023</v>
      </c>
      <c r="O473" t="s">
        <v>4941</v>
      </c>
    </row>
    <row r="474" spans="1:16">
      <c r="A474" s="18" t="s">
        <v>5287</v>
      </c>
      <c r="B474" s="18" t="s">
        <v>4818</v>
      </c>
      <c r="C474" s="17" t="str">
        <f t="shared" si="61"/>
        <v>07/14/1905 - 10/31/2022</v>
      </c>
      <c r="D474" s="17" t="str">
        <f t="shared" si="62"/>
        <v>01/31/2015 - 01/31/2023</v>
      </c>
      <c r="E474" s="16" t="str">
        <f t="shared" si="56"/>
        <v>Suisun City</v>
      </c>
      <c r="F474" s="14">
        <v>41640</v>
      </c>
      <c r="G474" s="14">
        <v>44865</v>
      </c>
      <c r="H474">
        <f t="shared" si="57"/>
        <v>2014</v>
      </c>
      <c r="I474">
        <f t="shared" si="58"/>
        <v>2022</v>
      </c>
      <c r="J474" s="14">
        <v>42035</v>
      </c>
      <c r="K474" s="14">
        <v>44957</v>
      </c>
      <c r="L474">
        <f t="shared" si="59"/>
        <v>2015</v>
      </c>
      <c r="M474">
        <f t="shared" si="60"/>
        <v>2023</v>
      </c>
      <c r="N474" s="17" t="str">
        <f t="shared" si="63"/>
        <v>01/31/2015 - 01/31/2023</v>
      </c>
      <c r="O474" t="s">
        <v>4818</v>
      </c>
    </row>
    <row r="475" spans="1:16">
      <c r="A475" s="18" t="s">
        <v>5288</v>
      </c>
      <c r="B475" s="18" t="s">
        <v>4850</v>
      </c>
      <c r="C475" s="17" t="str">
        <f t="shared" si="61"/>
        <v>07/14/1905 - 10/31/2022</v>
      </c>
      <c r="D475" s="17" t="str">
        <f t="shared" si="62"/>
        <v>01/31/2015 - 01/31/2023</v>
      </c>
      <c r="E475" s="16" t="str">
        <f t="shared" si="56"/>
        <v>Sunnyvale</v>
      </c>
      <c r="F475" s="14">
        <v>41640</v>
      </c>
      <c r="G475" s="14">
        <v>44865</v>
      </c>
      <c r="H475">
        <f t="shared" si="57"/>
        <v>2014</v>
      </c>
      <c r="I475">
        <f t="shared" si="58"/>
        <v>2022</v>
      </c>
      <c r="J475" s="14">
        <v>42035</v>
      </c>
      <c r="K475" s="14">
        <v>44957</v>
      </c>
      <c r="L475">
        <f t="shared" si="59"/>
        <v>2015</v>
      </c>
      <c r="M475">
        <f t="shared" si="60"/>
        <v>2023</v>
      </c>
      <c r="N475" s="17" t="str">
        <f t="shared" si="63"/>
        <v>01/31/2015 - 01/31/2023</v>
      </c>
      <c r="O475" t="s">
        <v>4850</v>
      </c>
    </row>
    <row r="476" spans="1:16">
      <c r="A476" s="18" t="s">
        <v>5289</v>
      </c>
      <c r="B476" s="18" t="s">
        <v>5045</v>
      </c>
      <c r="C476" s="17" t="str">
        <f t="shared" si="61"/>
        <v>07/19/1905 - 06/15/2027</v>
      </c>
      <c r="D476" s="17" t="str">
        <f t="shared" si="62"/>
        <v>08/31/2019 - 08/31/2024</v>
      </c>
      <c r="E476" s="16" t="str">
        <f t="shared" si="56"/>
        <v>Susanville</v>
      </c>
      <c r="F476" s="14">
        <v>43466</v>
      </c>
      <c r="G476" s="14">
        <v>46553</v>
      </c>
      <c r="H476">
        <f t="shared" si="57"/>
        <v>2019</v>
      </c>
      <c r="I476">
        <f t="shared" si="58"/>
        <v>2027</v>
      </c>
      <c r="J476" s="14">
        <v>43708</v>
      </c>
      <c r="K476" s="14">
        <v>45535</v>
      </c>
      <c r="L476">
        <f t="shared" si="59"/>
        <v>2019</v>
      </c>
      <c r="M476">
        <f t="shared" si="60"/>
        <v>2024</v>
      </c>
      <c r="N476" s="17" t="str">
        <f t="shared" si="63"/>
        <v>08/31/2019 - 08/31/2024</v>
      </c>
      <c r="O476" t="s">
        <v>5045</v>
      </c>
      <c r="P476" s="14" t="s">
        <v>4770</v>
      </c>
    </row>
    <row r="477" spans="1:16">
      <c r="A477" s="18" t="str">
        <f>B477</f>
        <v>Sutter County - Unincorporated</v>
      </c>
      <c r="B477" s="18" t="s">
        <v>5290</v>
      </c>
      <c r="C477" s="17" t="str">
        <f t="shared" si="61"/>
        <v>07/21/1905 - 08/31/2029</v>
      </c>
      <c r="D477" s="17" t="str">
        <f t="shared" si="62"/>
        <v>05/15/2021 - 05/15/2029</v>
      </c>
      <c r="E477" s="16" t="str">
        <f t="shared" si="56"/>
        <v>Sutter County - Unincorporated</v>
      </c>
      <c r="F477" s="14">
        <v>44377</v>
      </c>
      <c r="G477" s="14">
        <v>47361</v>
      </c>
      <c r="H477">
        <f t="shared" si="57"/>
        <v>2021</v>
      </c>
      <c r="I477">
        <f t="shared" si="58"/>
        <v>2029</v>
      </c>
      <c r="J477" s="14">
        <v>44331</v>
      </c>
      <c r="K477" s="14">
        <v>47253</v>
      </c>
      <c r="L477">
        <f t="shared" si="59"/>
        <v>2021</v>
      </c>
      <c r="M477">
        <f t="shared" si="60"/>
        <v>2029</v>
      </c>
      <c r="N477" s="17" t="str">
        <f t="shared" si="63"/>
        <v>05/15/2021 - 05/15/2029</v>
      </c>
      <c r="O477" t="s">
        <v>5053</v>
      </c>
      <c r="P477" t="s">
        <v>4770</v>
      </c>
    </row>
    <row r="478" spans="1:16">
      <c r="A478" s="18" t="s">
        <v>5291</v>
      </c>
      <c r="B478" s="18" t="s">
        <v>4774</v>
      </c>
      <c r="C478" s="17" t="str">
        <f t="shared" si="61"/>
        <v>07/11/1905 - 06/30/2019</v>
      </c>
      <c r="D478" s="17" t="str">
        <f t="shared" si="62"/>
        <v>06/30/2014 - 09/15/2021</v>
      </c>
      <c r="E478" s="16" t="str">
        <f t="shared" si="56"/>
        <v>Sutter Creek</v>
      </c>
      <c r="F478" s="14">
        <v>41640</v>
      </c>
      <c r="G478" s="14">
        <v>43646</v>
      </c>
      <c r="H478">
        <f t="shared" si="57"/>
        <v>2014</v>
      </c>
      <c r="I478">
        <f t="shared" si="58"/>
        <v>2019</v>
      </c>
      <c r="J478" s="14">
        <v>41820</v>
      </c>
      <c r="K478" s="14">
        <v>44454</v>
      </c>
      <c r="L478">
        <f t="shared" si="59"/>
        <v>2014</v>
      </c>
      <c r="M478">
        <f t="shared" si="60"/>
        <v>2021</v>
      </c>
      <c r="N478" s="17" t="str">
        <f t="shared" si="63"/>
        <v>06/30/2014 - 09/15/2021</v>
      </c>
      <c r="O478" t="s">
        <v>4774</v>
      </c>
    </row>
    <row r="479" spans="1:16">
      <c r="A479" s="18" t="s">
        <v>5292</v>
      </c>
      <c r="B479" s="18" t="s">
        <v>4793</v>
      </c>
      <c r="C479" s="17" t="str">
        <f t="shared" si="61"/>
        <v>07/15/1905 - 12/31/2023</v>
      </c>
      <c r="D479" s="17" t="str">
        <f t="shared" si="62"/>
        <v>12/31/2015 - 12/31/2023</v>
      </c>
      <c r="E479" s="16" t="str">
        <f t="shared" si="56"/>
        <v>Taft</v>
      </c>
      <c r="F479" s="14">
        <v>41275</v>
      </c>
      <c r="G479" s="14">
        <v>45291</v>
      </c>
      <c r="H479">
        <f t="shared" si="57"/>
        <v>2013</v>
      </c>
      <c r="I479">
        <f t="shared" si="58"/>
        <v>2023</v>
      </c>
      <c r="J479" s="14">
        <v>42369</v>
      </c>
      <c r="K479" s="14">
        <v>45291</v>
      </c>
      <c r="L479">
        <f t="shared" si="59"/>
        <v>2015</v>
      </c>
      <c r="M479">
        <f t="shared" si="60"/>
        <v>2023</v>
      </c>
      <c r="N479" s="17" t="str">
        <f t="shared" si="63"/>
        <v>12/31/2015 - 12/31/2023</v>
      </c>
      <c r="O479" t="s">
        <v>4793</v>
      </c>
    </row>
    <row r="480" spans="1:16">
      <c r="A480" s="18" t="s">
        <v>5293</v>
      </c>
      <c r="B480" s="18" t="s">
        <v>4793</v>
      </c>
      <c r="C480" s="17" t="str">
        <f t="shared" si="61"/>
        <v>07/15/1905 - 12/31/2023</v>
      </c>
      <c r="D480" s="17" t="str">
        <f t="shared" si="62"/>
        <v>12/31/2015 - 12/31/2023</v>
      </c>
      <c r="E480" s="16" t="str">
        <f t="shared" si="56"/>
        <v>Tehachapi</v>
      </c>
      <c r="F480" s="14">
        <v>41275</v>
      </c>
      <c r="G480" s="14">
        <v>45291</v>
      </c>
      <c r="H480">
        <f t="shared" si="57"/>
        <v>2013</v>
      </c>
      <c r="I480">
        <f t="shared" si="58"/>
        <v>2023</v>
      </c>
      <c r="J480" s="14">
        <v>42369</v>
      </c>
      <c r="K480" s="14">
        <v>45291</v>
      </c>
      <c r="L480">
        <f t="shared" si="59"/>
        <v>2015</v>
      </c>
      <c r="M480">
        <f t="shared" si="60"/>
        <v>2023</v>
      </c>
      <c r="N480" s="17" t="str">
        <f t="shared" si="63"/>
        <v>12/31/2015 - 12/31/2023</v>
      </c>
      <c r="O480" t="s">
        <v>4793</v>
      </c>
    </row>
    <row r="481" spans="1:17">
      <c r="A481" s="18" t="s">
        <v>5294</v>
      </c>
      <c r="B481" s="18" t="s">
        <v>4894</v>
      </c>
      <c r="C481" s="17" t="str">
        <f t="shared" si="61"/>
        <v>07/19/1905 - 06/15/2027</v>
      </c>
      <c r="D481" s="17" t="str">
        <f t="shared" si="62"/>
        <v>08/31/2019 - 08/31/2024</v>
      </c>
      <c r="E481" s="16" t="str">
        <f t="shared" si="56"/>
        <v>Tehama</v>
      </c>
      <c r="F481" s="14">
        <v>43466</v>
      </c>
      <c r="G481" s="14">
        <v>46553</v>
      </c>
      <c r="H481">
        <f t="shared" si="57"/>
        <v>2019</v>
      </c>
      <c r="I481">
        <f t="shared" si="58"/>
        <v>2027</v>
      </c>
      <c r="J481" s="14">
        <v>43708</v>
      </c>
      <c r="K481" s="14">
        <v>45535</v>
      </c>
      <c r="L481">
        <f t="shared" si="59"/>
        <v>2019</v>
      </c>
      <c r="M481">
        <f t="shared" si="60"/>
        <v>2024</v>
      </c>
      <c r="N481" s="17" t="str">
        <f t="shared" si="63"/>
        <v>08/31/2019 - 08/31/2024</v>
      </c>
      <c r="O481" t="s">
        <v>4894</v>
      </c>
      <c r="P481" s="14" t="s">
        <v>4770</v>
      </c>
    </row>
    <row r="482" spans="1:17">
      <c r="A482" s="18" t="str">
        <f>B482</f>
        <v>Tehama County - Unincorporated</v>
      </c>
      <c r="B482" s="18" t="s">
        <v>5295</v>
      </c>
      <c r="C482" s="17" t="str">
        <f t="shared" si="61"/>
        <v>07/19/1905 - 06/15/2027</v>
      </c>
      <c r="D482" s="17" t="str">
        <f t="shared" si="62"/>
        <v>08/31/2019 - 08/31/2024</v>
      </c>
      <c r="E482" s="16" t="str">
        <f t="shared" si="56"/>
        <v>Tehama County - Unincorporated</v>
      </c>
      <c r="F482" s="14">
        <v>43466</v>
      </c>
      <c r="G482" s="14">
        <v>46553</v>
      </c>
      <c r="H482">
        <f t="shared" si="57"/>
        <v>2019</v>
      </c>
      <c r="I482">
        <f t="shared" si="58"/>
        <v>2027</v>
      </c>
      <c r="J482" s="14">
        <v>43708</v>
      </c>
      <c r="K482" s="14">
        <v>45535</v>
      </c>
      <c r="L482">
        <f t="shared" si="59"/>
        <v>2019</v>
      </c>
      <c r="M482">
        <f t="shared" si="60"/>
        <v>2024</v>
      </c>
      <c r="N482" s="17" t="str">
        <f t="shared" si="63"/>
        <v>08/31/2019 - 08/31/2024</v>
      </c>
      <c r="O482" t="s">
        <v>4894</v>
      </c>
      <c r="P482" s="14" t="s">
        <v>4770</v>
      </c>
    </row>
    <row r="483" spans="1:17">
      <c r="A483" s="18" t="s">
        <v>5296</v>
      </c>
      <c r="B483" s="18" t="s">
        <v>4808</v>
      </c>
      <c r="C483" s="17" t="str">
        <f t="shared" si="61"/>
        <v>07/13/1905 - 10/31/2021</v>
      </c>
      <c r="D483" s="17" t="str">
        <f t="shared" si="62"/>
        <v>10/15/2013 - 10/15/2021</v>
      </c>
      <c r="E483" s="16" t="str">
        <f t="shared" si="56"/>
        <v>Temecula</v>
      </c>
      <c r="F483" s="14">
        <v>41640</v>
      </c>
      <c r="G483" s="14">
        <v>44500</v>
      </c>
      <c r="H483">
        <f t="shared" si="57"/>
        <v>2014</v>
      </c>
      <c r="I483">
        <f t="shared" si="58"/>
        <v>2021</v>
      </c>
      <c r="J483" s="14">
        <v>41562</v>
      </c>
      <c r="K483" s="14">
        <v>44484</v>
      </c>
      <c r="L483">
        <f t="shared" si="59"/>
        <v>2013</v>
      </c>
      <c r="M483">
        <f t="shared" si="60"/>
        <v>2021</v>
      </c>
      <c r="N483" s="17" t="str">
        <f t="shared" si="63"/>
        <v>10/15/2013 - 10/15/2021</v>
      </c>
      <c r="O483" t="s">
        <v>4808</v>
      </c>
    </row>
    <row r="484" spans="1:17">
      <c r="A484" s="18" t="s">
        <v>5297</v>
      </c>
      <c r="B484" s="18" t="s">
        <v>4760</v>
      </c>
      <c r="C484" s="17" t="str">
        <f t="shared" si="61"/>
        <v>07/13/1905 - 10/31/2021</v>
      </c>
      <c r="D484" s="17" t="str">
        <f t="shared" si="62"/>
        <v>10/15/2013 - 10/15/2021</v>
      </c>
      <c r="E484" s="16" t="str">
        <f t="shared" si="56"/>
        <v>Temple City</v>
      </c>
      <c r="F484" s="14">
        <v>41640</v>
      </c>
      <c r="G484" s="14">
        <v>44500</v>
      </c>
      <c r="H484">
        <f t="shared" si="57"/>
        <v>2014</v>
      </c>
      <c r="I484">
        <f t="shared" si="58"/>
        <v>2021</v>
      </c>
      <c r="J484" s="14">
        <v>41562</v>
      </c>
      <c r="K484" s="14">
        <v>44484</v>
      </c>
      <c r="L484">
        <f t="shared" si="59"/>
        <v>2013</v>
      </c>
      <c r="M484">
        <f t="shared" si="60"/>
        <v>2021</v>
      </c>
      <c r="N484" s="17" t="str">
        <f t="shared" si="63"/>
        <v>10/15/2013 - 10/15/2021</v>
      </c>
      <c r="O484" t="s">
        <v>4760</v>
      </c>
    </row>
    <row r="485" spans="1:17">
      <c r="A485" s="18" t="s">
        <v>5298</v>
      </c>
      <c r="B485" s="18" t="s">
        <v>4848</v>
      </c>
      <c r="C485" s="17" t="str">
        <f t="shared" si="61"/>
        <v>07/13/1905 - 10/31/2021</v>
      </c>
      <c r="D485" s="17" t="str">
        <f t="shared" si="62"/>
        <v>10/15/2013 - 10/15/2021</v>
      </c>
      <c r="E485" s="16" t="str">
        <f t="shared" si="56"/>
        <v>Thousand Oaks</v>
      </c>
      <c r="F485" s="14">
        <v>41640</v>
      </c>
      <c r="G485" s="14">
        <v>44500</v>
      </c>
      <c r="H485">
        <f t="shared" si="57"/>
        <v>2014</v>
      </c>
      <c r="I485">
        <f t="shared" si="58"/>
        <v>2021</v>
      </c>
      <c r="J485" s="14">
        <v>41562</v>
      </c>
      <c r="K485" s="14">
        <v>44484</v>
      </c>
      <c r="L485">
        <f t="shared" si="59"/>
        <v>2013</v>
      </c>
      <c r="M485">
        <f t="shared" si="60"/>
        <v>2021</v>
      </c>
      <c r="N485" s="17" t="str">
        <f t="shared" si="63"/>
        <v>10/15/2013 - 10/15/2021</v>
      </c>
      <c r="O485" t="s">
        <v>4848</v>
      </c>
    </row>
    <row r="486" spans="1:17">
      <c r="A486" s="18" t="s">
        <v>5299</v>
      </c>
      <c r="B486" s="18" t="s">
        <v>4816</v>
      </c>
      <c r="C486" s="17" t="str">
        <f t="shared" si="61"/>
        <v>07/14/1905 - 10/31/2022</v>
      </c>
      <c r="D486" s="17" t="str">
        <f t="shared" si="62"/>
        <v>01/31/2015 - 01/31/2023</v>
      </c>
      <c r="E486" s="16" t="str">
        <f t="shared" si="56"/>
        <v>Tiburon</v>
      </c>
      <c r="F486" s="14">
        <v>41640</v>
      </c>
      <c r="G486" s="14">
        <v>44865</v>
      </c>
      <c r="H486">
        <f t="shared" si="57"/>
        <v>2014</v>
      </c>
      <c r="I486">
        <f t="shared" si="58"/>
        <v>2022</v>
      </c>
      <c r="J486" s="14">
        <v>42035</v>
      </c>
      <c r="K486" s="14">
        <v>44957</v>
      </c>
      <c r="L486">
        <f t="shared" si="59"/>
        <v>2015</v>
      </c>
      <c r="M486">
        <f t="shared" si="60"/>
        <v>2023</v>
      </c>
      <c r="N486" s="17" t="str">
        <f t="shared" si="63"/>
        <v>01/31/2015 - 01/31/2023</v>
      </c>
      <c r="O486" t="s">
        <v>4816</v>
      </c>
    </row>
    <row r="487" spans="1:17">
      <c r="A487" s="18" t="s">
        <v>5300</v>
      </c>
      <c r="B487" s="18" t="s">
        <v>4760</v>
      </c>
      <c r="C487" s="17" t="str">
        <f t="shared" si="61"/>
        <v>07/13/1905 - 10/31/2021</v>
      </c>
      <c r="D487" s="17" t="str">
        <f t="shared" si="62"/>
        <v>10/15/2013 - 10/15/2021</v>
      </c>
      <c r="E487" s="16" t="str">
        <f t="shared" si="56"/>
        <v>Torrance</v>
      </c>
      <c r="F487" s="14">
        <v>41640</v>
      </c>
      <c r="G487" s="14">
        <v>44500</v>
      </c>
      <c r="H487">
        <f t="shared" si="57"/>
        <v>2014</v>
      </c>
      <c r="I487">
        <f t="shared" si="58"/>
        <v>2021</v>
      </c>
      <c r="J487" s="14">
        <v>41562</v>
      </c>
      <c r="K487" s="14">
        <v>44484</v>
      </c>
      <c r="L487">
        <f t="shared" si="59"/>
        <v>2013</v>
      </c>
      <c r="M487">
        <f t="shared" si="60"/>
        <v>2021</v>
      </c>
      <c r="N487" s="17" t="str">
        <f t="shared" si="63"/>
        <v>10/15/2013 - 10/15/2021</v>
      </c>
      <c r="O487" t="s">
        <v>4760</v>
      </c>
    </row>
    <row r="488" spans="1:17">
      <c r="A488" s="18" t="s">
        <v>5301</v>
      </c>
      <c r="B488" s="18" t="s">
        <v>4941</v>
      </c>
      <c r="C488" s="17" t="str">
        <f t="shared" si="61"/>
        <v>07/15/1905 - 12/31/2023</v>
      </c>
      <c r="D488" s="17" t="str">
        <f t="shared" si="62"/>
        <v>12/31/2015 - 12/31/2023</v>
      </c>
      <c r="E488" s="16" t="str">
        <f t="shared" si="56"/>
        <v>Tracy</v>
      </c>
      <c r="F488" s="14">
        <v>41640</v>
      </c>
      <c r="G488" s="14">
        <v>45291</v>
      </c>
      <c r="H488">
        <f t="shared" si="57"/>
        <v>2014</v>
      </c>
      <c r="I488">
        <f t="shared" si="58"/>
        <v>2023</v>
      </c>
      <c r="J488" s="14">
        <v>42369</v>
      </c>
      <c r="K488" s="14">
        <v>45291</v>
      </c>
      <c r="L488">
        <f t="shared" si="59"/>
        <v>2015</v>
      </c>
      <c r="M488">
        <f t="shared" si="60"/>
        <v>2023</v>
      </c>
      <c r="N488" s="17" t="str">
        <f t="shared" si="63"/>
        <v>12/31/2015 - 12/31/2023</v>
      </c>
      <c r="O488" t="s">
        <v>4941</v>
      </c>
    </row>
    <row r="489" spans="1:17">
      <c r="A489" s="18" t="s">
        <v>5302</v>
      </c>
      <c r="B489" s="18" t="s">
        <v>4788</v>
      </c>
      <c r="C489" s="17" t="str">
        <f t="shared" si="61"/>
        <v>07/19/1905 - 08/31/2027</v>
      </c>
      <c r="D489" s="17" t="str">
        <f t="shared" si="62"/>
        <v>08/31/2019 - 08/31/2027</v>
      </c>
      <c r="E489" s="16" t="str">
        <f t="shared" si="56"/>
        <v>Trinidad</v>
      </c>
      <c r="F489" s="14">
        <v>43466</v>
      </c>
      <c r="G489" s="14">
        <v>46630</v>
      </c>
      <c r="H489">
        <f t="shared" si="57"/>
        <v>2019</v>
      </c>
      <c r="I489">
        <f t="shared" si="58"/>
        <v>2027</v>
      </c>
      <c r="J489" s="14">
        <v>43708</v>
      </c>
      <c r="K489" s="14">
        <v>46630</v>
      </c>
      <c r="L489">
        <f t="shared" si="59"/>
        <v>2019</v>
      </c>
      <c r="M489">
        <f t="shared" si="60"/>
        <v>2027</v>
      </c>
      <c r="N489" s="17" t="str">
        <f t="shared" si="63"/>
        <v>08/31/2019 - 08/31/2027</v>
      </c>
      <c r="O489" t="s">
        <v>4788</v>
      </c>
      <c r="P489" t="s">
        <v>4770</v>
      </c>
    </row>
    <row r="490" spans="1:17">
      <c r="A490" s="18" t="str">
        <f>B490</f>
        <v>Trinity County - Unincorporated</v>
      </c>
      <c r="B490" s="18" t="s">
        <v>5303</v>
      </c>
      <c r="C490" s="17" t="str">
        <f t="shared" si="61"/>
        <v>07/19/1905 - 06/15/2027</v>
      </c>
      <c r="D490" s="17" t="str">
        <f t="shared" si="62"/>
        <v>08/31/2019 - 08/31/2024</v>
      </c>
      <c r="E490" s="16" t="str">
        <f t="shared" si="56"/>
        <v>Trinity County - Unincorporated</v>
      </c>
      <c r="F490" s="14">
        <v>43466</v>
      </c>
      <c r="G490" s="14">
        <v>46553</v>
      </c>
      <c r="H490">
        <f t="shared" si="57"/>
        <v>2019</v>
      </c>
      <c r="I490">
        <f t="shared" si="58"/>
        <v>2027</v>
      </c>
      <c r="J490" s="14">
        <v>43708</v>
      </c>
      <c r="K490" s="14">
        <v>45535</v>
      </c>
      <c r="L490">
        <f t="shared" si="59"/>
        <v>2019</v>
      </c>
      <c r="M490">
        <f t="shared" si="60"/>
        <v>2024</v>
      </c>
      <c r="N490" s="17" t="str">
        <f t="shared" si="63"/>
        <v>08/31/2019 - 08/31/2024</v>
      </c>
      <c r="O490" t="s">
        <v>5304</v>
      </c>
      <c r="P490" s="14" t="s">
        <v>4770</v>
      </c>
    </row>
    <row r="491" spans="1:17">
      <c r="A491" s="18" t="s">
        <v>5305</v>
      </c>
      <c r="B491" s="18" t="s">
        <v>4977</v>
      </c>
      <c r="C491" s="17" t="str">
        <f t="shared" si="61"/>
        <v>07/19/1905 - 08/15/2027</v>
      </c>
      <c r="D491" s="17" t="str">
        <f t="shared" si="62"/>
        <v>08/15/2019 - 08/15/2027</v>
      </c>
      <c r="E491" s="16" t="str">
        <f t="shared" si="56"/>
        <v>Truckee</v>
      </c>
      <c r="F491" s="14">
        <v>43466</v>
      </c>
      <c r="G491" s="14">
        <v>46614</v>
      </c>
      <c r="H491">
        <f t="shared" si="57"/>
        <v>2019</v>
      </c>
      <c r="I491">
        <f t="shared" si="58"/>
        <v>2027</v>
      </c>
      <c r="J491" s="14">
        <v>43692</v>
      </c>
      <c r="K491" s="14">
        <v>46614</v>
      </c>
      <c r="L491">
        <f t="shared" si="59"/>
        <v>2019</v>
      </c>
      <c r="M491">
        <f t="shared" si="60"/>
        <v>2027</v>
      </c>
      <c r="N491" s="17" t="str">
        <f t="shared" si="63"/>
        <v>08/15/2019 - 08/15/2027</v>
      </c>
      <c r="O491" t="s">
        <v>4977</v>
      </c>
      <c r="P491" s="14" t="s">
        <v>4770</v>
      </c>
      <c r="Q491" s="14"/>
    </row>
    <row r="492" spans="1:17">
      <c r="A492" s="18" t="s">
        <v>5306</v>
      </c>
      <c r="B492" s="18" t="s">
        <v>4919</v>
      </c>
      <c r="C492" s="17" t="str">
        <f t="shared" si="61"/>
        <v>07/15/1905 - 09/30/2023</v>
      </c>
      <c r="D492" s="17" t="str">
        <f t="shared" si="62"/>
        <v>12/31/2015 - 12/31/2023</v>
      </c>
      <c r="E492" s="16" t="str">
        <f t="shared" si="56"/>
        <v>Tulare</v>
      </c>
      <c r="F492" s="14">
        <v>41640</v>
      </c>
      <c r="G492" s="14">
        <v>45199</v>
      </c>
      <c r="H492">
        <f t="shared" si="57"/>
        <v>2014</v>
      </c>
      <c r="I492">
        <f t="shared" si="58"/>
        <v>2023</v>
      </c>
      <c r="J492" s="14">
        <v>42369</v>
      </c>
      <c r="K492" s="14">
        <v>45291</v>
      </c>
      <c r="L492">
        <f t="shared" si="59"/>
        <v>2015</v>
      </c>
      <c r="M492">
        <f t="shared" si="60"/>
        <v>2023</v>
      </c>
      <c r="N492" s="17" t="str">
        <f t="shared" si="63"/>
        <v>12/31/2015 - 12/31/2023</v>
      </c>
      <c r="O492" t="s">
        <v>4919</v>
      </c>
    </row>
    <row r="493" spans="1:17">
      <c r="A493" s="18" t="str">
        <f>B493</f>
        <v>Tulare County - Unincorporated</v>
      </c>
      <c r="B493" s="18" t="s">
        <v>5307</v>
      </c>
      <c r="C493" s="17" t="str">
        <f t="shared" si="61"/>
        <v>07/15/1905 - 09/30/2023</v>
      </c>
      <c r="D493" s="17" t="str">
        <f t="shared" si="62"/>
        <v>12/31/2015 - 12/31/2023</v>
      </c>
      <c r="E493" s="16" t="str">
        <f t="shared" si="56"/>
        <v>Tulare County - Unincorporated</v>
      </c>
      <c r="F493" s="14">
        <v>41640</v>
      </c>
      <c r="G493" s="14">
        <v>45199</v>
      </c>
      <c r="H493">
        <f t="shared" si="57"/>
        <v>2014</v>
      </c>
      <c r="I493">
        <f t="shared" si="58"/>
        <v>2023</v>
      </c>
      <c r="J493" s="14">
        <v>42369</v>
      </c>
      <c r="K493" s="14">
        <v>45291</v>
      </c>
      <c r="L493">
        <f t="shared" si="59"/>
        <v>2015</v>
      </c>
      <c r="M493">
        <f t="shared" si="60"/>
        <v>2023</v>
      </c>
      <c r="N493" s="17" t="str">
        <f t="shared" si="63"/>
        <v>12/31/2015 - 12/31/2023</v>
      </c>
      <c r="O493" t="s">
        <v>4919</v>
      </c>
    </row>
    <row r="494" spans="1:17">
      <c r="A494" s="18" t="s">
        <v>5308</v>
      </c>
      <c r="B494" s="18" t="s">
        <v>4922</v>
      </c>
      <c r="C494" s="17" t="str">
        <f t="shared" si="61"/>
        <v>07/11/1905 - 06/30/2019</v>
      </c>
      <c r="D494" s="17" t="str">
        <f t="shared" si="62"/>
        <v>06/30/2014 - 11/15/2022</v>
      </c>
      <c r="E494" s="16" t="str">
        <f t="shared" si="56"/>
        <v>Tulelake</v>
      </c>
      <c r="F494" s="14">
        <v>41640</v>
      </c>
      <c r="G494" s="14">
        <v>43646</v>
      </c>
      <c r="H494">
        <f t="shared" si="57"/>
        <v>2014</v>
      </c>
      <c r="I494">
        <f t="shared" si="58"/>
        <v>2019</v>
      </c>
      <c r="J494" s="14">
        <v>41820</v>
      </c>
      <c r="K494" s="14">
        <v>44880</v>
      </c>
      <c r="L494">
        <f t="shared" si="59"/>
        <v>2014</v>
      </c>
      <c r="M494">
        <f t="shared" si="60"/>
        <v>2022</v>
      </c>
      <c r="N494" s="17" t="str">
        <f t="shared" si="63"/>
        <v>06/30/2014 - 11/15/2022</v>
      </c>
      <c r="O494" t="s">
        <v>4922</v>
      </c>
    </row>
    <row r="495" spans="1:17">
      <c r="A495" s="18" t="str">
        <f>B495</f>
        <v>Tuolumne County - Unincorporated</v>
      </c>
      <c r="B495" s="18" t="s">
        <v>5309</v>
      </c>
      <c r="C495" s="17" t="str">
        <f t="shared" si="61"/>
        <v>07/19/1905 - 06/15/2027</v>
      </c>
      <c r="D495" s="17" t="str">
        <f t="shared" si="62"/>
        <v>08/31/2019 - 08/31/2024</v>
      </c>
      <c r="E495" s="16" t="str">
        <f t="shared" si="56"/>
        <v>Tuolumne County - Unincorporated</v>
      </c>
      <c r="F495" s="14">
        <v>43466</v>
      </c>
      <c r="G495" s="14">
        <v>46553</v>
      </c>
      <c r="H495">
        <f t="shared" si="57"/>
        <v>2019</v>
      </c>
      <c r="I495">
        <f t="shared" si="58"/>
        <v>2027</v>
      </c>
      <c r="J495" s="14">
        <v>43708</v>
      </c>
      <c r="K495" s="14">
        <v>45535</v>
      </c>
      <c r="L495">
        <f t="shared" si="59"/>
        <v>2019</v>
      </c>
      <c r="M495">
        <f t="shared" si="60"/>
        <v>2024</v>
      </c>
      <c r="N495" s="17" t="str">
        <f t="shared" si="63"/>
        <v>08/31/2019 - 08/31/2024</v>
      </c>
      <c r="O495" t="s">
        <v>5277</v>
      </c>
      <c r="P495" s="14" t="s">
        <v>4770</v>
      </c>
    </row>
    <row r="496" spans="1:17">
      <c r="A496" s="18" t="s">
        <v>5310</v>
      </c>
      <c r="B496" s="18" t="s">
        <v>4862</v>
      </c>
      <c r="C496" s="17" t="str">
        <f t="shared" si="61"/>
        <v>07/15/1905 - 09/30/2023</v>
      </c>
      <c r="D496" s="17" t="str">
        <f t="shared" si="62"/>
        <v>12/31/2015 - 12/31/2023</v>
      </c>
      <c r="E496" s="16" t="str">
        <f t="shared" si="56"/>
        <v>Turlock</v>
      </c>
      <c r="F496" s="14">
        <v>41640</v>
      </c>
      <c r="G496" s="14">
        <v>45199</v>
      </c>
      <c r="H496">
        <f t="shared" si="57"/>
        <v>2014</v>
      </c>
      <c r="I496">
        <f t="shared" si="58"/>
        <v>2023</v>
      </c>
      <c r="J496" s="14">
        <v>42369</v>
      </c>
      <c r="K496" s="14">
        <v>45291</v>
      </c>
      <c r="L496">
        <f t="shared" si="59"/>
        <v>2015</v>
      </c>
      <c r="M496">
        <f t="shared" si="60"/>
        <v>2023</v>
      </c>
      <c r="N496" s="17" t="str">
        <f t="shared" si="63"/>
        <v>12/31/2015 - 12/31/2023</v>
      </c>
      <c r="O496" t="s">
        <v>4862</v>
      </c>
    </row>
    <row r="497" spans="1:17">
      <c r="A497" s="18" t="s">
        <v>5311</v>
      </c>
      <c r="B497" s="18" t="s">
        <v>4767</v>
      </c>
      <c r="C497" s="17" t="str">
        <f t="shared" si="61"/>
        <v>07/13/1905 - 10/31/2021</v>
      </c>
      <c r="D497" s="17" t="str">
        <f t="shared" si="62"/>
        <v>10/15/2013 - 10/15/2021</v>
      </c>
      <c r="E497" s="16" t="str">
        <f t="shared" si="56"/>
        <v>Tustin</v>
      </c>
      <c r="F497" s="14">
        <v>41640</v>
      </c>
      <c r="G497" s="14">
        <v>44500</v>
      </c>
      <c r="H497">
        <f t="shared" si="57"/>
        <v>2014</v>
      </c>
      <c r="I497">
        <f t="shared" si="58"/>
        <v>2021</v>
      </c>
      <c r="J497" s="14">
        <v>41562</v>
      </c>
      <c r="K497" s="14">
        <v>44484</v>
      </c>
      <c r="L497">
        <f t="shared" si="59"/>
        <v>2013</v>
      </c>
      <c r="M497">
        <f t="shared" si="60"/>
        <v>2021</v>
      </c>
      <c r="N497" s="17" t="str">
        <f t="shared" si="63"/>
        <v>10/15/2013 - 10/15/2021</v>
      </c>
      <c r="O497" t="s">
        <v>4767</v>
      </c>
    </row>
    <row r="498" spans="1:17">
      <c r="A498" s="18" t="s">
        <v>5312</v>
      </c>
      <c r="B498" s="18" t="s">
        <v>4758</v>
      </c>
      <c r="C498" s="17" t="str">
        <f t="shared" si="61"/>
        <v>07/13/1905 - 10/31/2021</v>
      </c>
      <c r="D498" s="17" t="str">
        <f t="shared" si="62"/>
        <v>10/15/2013 - 10/15/2021</v>
      </c>
      <c r="E498" s="16" t="str">
        <f t="shared" si="56"/>
        <v>Twentynine Palms</v>
      </c>
      <c r="F498" s="14">
        <v>41640</v>
      </c>
      <c r="G498" s="14">
        <v>44500</v>
      </c>
      <c r="H498">
        <f t="shared" si="57"/>
        <v>2014</v>
      </c>
      <c r="I498">
        <f t="shared" si="58"/>
        <v>2021</v>
      </c>
      <c r="J498" s="14">
        <v>41562</v>
      </c>
      <c r="K498" s="14">
        <v>44484</v>
      </c>
      <c r="L498">
        <f t="shared" si="59"/>
        <v>2013</v>
      </c>
      <c r="M498">
        <f t="shared" si="60"/>
        <v>2021</v>
      </c>
      <c r="N498" s="17" t="str">
        <f t="shared" si="63"/>
        <v>10/15/2013 - 10/15/2021</v>
      </c>
      <c r="O498" t="s">
        <v>4758</v>
      </c>
    </row>
    <row r="499" spans="1:17">
      <c r="A499" s="18" t="s">
        <v>5313</v>
      </c>
      <c r="B499" s="18" t="s">
        <v>4955</v>
      </c>
      <c r="C499" s="17" t="str">
        <f t="shared" si="61"/>
        <v>07/19/1905 - 08/15/2027</v>
      </c>
      <c r="D499" s="17" t="str">
        <f t="shared" si="62"/>
        <v>08/15/2019 - 08/15/2027</v>
      </c>
      <c r="E499" s="16" t="str">
        <f t="shared" si="56"/>
        <v>Ukiah</v>
      </c>
      <c r="F499" s="14">
        <v>43466</v>
      </c>
      <c r="G499" s="14">
        <v>46614</v>
      </c>
      <c r="H499">
        <f t="shared" si="57"/>
        <v>2019</v>
      </c>
      <c r="I499">
        <f t="shared" si="58"/>
        <v>2027</v>
      </c>
      <c r="J499" s="14">
        <v>43692</v>
      </c>
      <c r="K499" s="14">
        <v>46614</v>
      </c>
      <c r="L499">
        <f t="shared" si="59"/>
        <v>2019</v>
      </c>
      <c r="M499">
        <f t="shared" si="60"/>
        <v>2027</v>
      </c>
      <c r="N499" s="17" t="str">
        <f t="shared" si="63"/>
        <v>08/15/2019 - 08/15/2027</v>
      </c>
      <c r="O499" t="s">
        <v>4955</v>
      </c>
      <c r="P499" s="14" t="s">
        <v>4770</v>
      </c>
      <c r="Q499" s="14"/>
    </row>
    <row r="500" spans="1:17">
      <c r="A500" s="18" t="s">
        <v>5314</v>
      </c>
      <c r="B500" s="18" t="s">
        <v>4762</v>
      </c>
      <c r="C500" s="17" t="str">
        <f t="shared" si="61"/>
        <v>07/14/1905 - 10/31/2022</v>
      </c>
      <c r="D500" s="17" t="str">
        <f t="shared" si="62"/>
        <v>01/31/2015 - 01/31/2023</v>
      </c>
      <c r="E500" s="16" t="str">
        <f t="shared" si="56"/>
        <v>Union City</v>
      </c>
      <c r="F500" s="14">
        <v>41640</v>
      </c>
      <c r="G500" s="14">
        <v>44865</v>
      </c>
      <c r="H500">
        <f t="shared" si="57"/>
        <v>2014</v>
      </c>
      <c r="I500">
        <f t="shared" si="58"/>
        <v>2022</v>
      </c>
      <c r="J500" s="14">
        <v>42035</v>
      </c>
      <c r="K500" s="14">
        <v>44957</v>
      </c>
      <c r="L500">
        <f t="shared" si="59"/>
        <v>2015</v>
      </c>
      <c r="M500">
        <f t="shared" si="60"/>
        <v>2023</v>
      </c>
      <c r="N500" s="17" t="str">
        <f t="shared" si="63"/>
        <v>01/31/2015 - 01/31/2023</v>
      </c>
      <c r="O500" t="s">
        <v>4762</v>
      </c>
    </row>
    <row r="501" spans="1:17">
      <c r="A501" s="18" t="s">
        <v>5315</v>
      </c>
      <c r="B501" s="18" t="s">
        <v>4758</v>
      </c>
      <c r="C501" s="17" t="str">
        <f t="shared" si="61"/>
        <v>07/13/1905 - 10/31/2021</v>
      </c>
      <c r="D501" s="17" t="str">
        <f t="shared" si="62"/>
        <v>10/15/2013 - 10/15/2021</v>
      </c>
      <c r="E501" s="16" t="str">
        <f t="shared" si="56"/>
        <v>Upland</v>
      </c>
      <c r="F501" s="14">
        <v>41640</v>
      </c>
      <c r="G501" s="14">
        <v>44500</v>
      </c>
      <c r="H501">
        <f t="shared" si="57"/>
        <v>2014</v>
      </c>
      <c r="I501">
        <f t="shared" si="58"/>
        <v>2021</v>
      </c>
      <c r="J501" s="14">
        <v>41562</v>
      </c>
      <c r="K501" s="14">
        <v>44484</v>
      </c>
      <c r="L501">
        <f t="shared" si="59"/>
        <v>2013</v>
      </c>
      <c r="M501">
        <f t="shared" si="60"/>
        <v>2021</v>
      </c>
      <c r="N501" s="17" t="str">
        <f t="shared" si="63"/>
        <v>10/15/2013 - 10/15/2021</v>
      </c>
      <c r="O501" t="s">
        <v>4758</v>
      </c>
    </row>
    <row r="502" spans="1:17">
      <c r="A502" s="18" t="s">
        <v>5316</v>
      </c>
      <c r="B502" s="18" t="s">
        <v>4818</v>
      </c>
      <c r="C502" s="17" t="str">
        <f t="shared" si="61"/>
        <v>07/14/1905 - 10/31/2022</v>
      </c>
      <c r="D502" s="17" t="str">
        <f t="shared" si="62"/>
        <v>01/31/2015 - 01/31/2023</v>
      </c>
      <c r="E502" s="16" t="str">
        <f t="shared" si="56"/>
        <v>Vacaville</v>
      </c>
      <c r="F502" s="14">
        <v>41640</v>
      </c>
      <c r="G502" s="14">
        <v>44865</v>
      </c>
      <c r="H502">
        <f t="shared" si="57"/>
        <v>2014</v>
      </c>
      <c r="I502">
        <f t="shared" si="58"/>
        <v>2022</v>
      </c>
      <c r="J502" s="14">
        <v>42035</v>
      </c>
      <c r="K502" s="14">
        <v>44957</v>
      </c>
      <c r="L502">
        <f t="shared" si="59"/>
        <v>2015</v>
      </c>
      <c r="M502">
        <f t="shared" si="60"/>
        <v>2023</v>
      </c>
      <c r="N502" s="17" t="str">
        <f t="shared" si="63"/>
        <v>01/31/2015 - 01/31/2023</v>
      </c>
      <c r="O502" t="s">
        <v>4818</v>
      </c>
    </row>
    <row r="503" spans="1:17">
      <c r="A503" s="18" t="s">
        <v>5317</v>
      </c>
      <c r="B503" s="18" t="s">
        <v>4818</v>
      </c>
      <c r="C503" s="17" t="str">
        <f t="shared" si="61"/>
        <v>07/14/1905 - 10/31/2022</v>
      </c>
      <c r="D503" s="17" t="str">
        <f t="shared" si="62"/>
        <v>01/31/2015 - 01/31/2023</v>
      </c>
      <c r="E503" s="16" t="str">
        <f t="shared" si="56"/>
        <v>Vallejo</v>
      </c>
      <c r="F503" s="14">
        <v>41640</v>
      </c>
      <c r="G503" s="14">
        <v>44865</v>
      </c>
      <c r="H503">
        <f t="shared" si="57"/>
        <v>2014</v>
      </c>
      <c r="I503">
        <f t="shared" si="58"/>
        <v>2022</v>
      </c>
      <c r="J503" s="14">
        <v>42035</v>
      </c>
      <c r="K503" s="14">
        <v>44957</v>
      </c>
      <c r="L503">
        <f t="shared" si="59"/>
        <v>2015</v>
      </c>
      <c r="M503">
        <f t="shared" si="60"/>
        <v>2023</v>
      </c>
      <c r="N503" s="17" t="str">
        <f t="shared" si="63"/>
        <v>01/31/2015 - 01/31/2023</v>
      </c>
      <c r="O503" t="s">
        <v>4818</v>
      </c>
    </row>
    <row r="504" spans="1:17">
      <c r="A504" s="18" t="str">
        <f>B504</f>
        <v>Ventura County - Unincorporated</v>
      </c>
      <c r="B504" s="18" t="s">
        <v>5318</v>
      </c>
      <c r="C504" s="17" t="str">
        <f t="shared" si="61"/>
        <v>07/13/1905 - 10/31/2021</v>
      </c>
      <c r="D504" s="17" t="str">
        <f t="shared" si="62"/>
        <v>10/15/2013 - 10/15/2021</v>
      </c>
      <c r="E504" s="16" t="str">
        <f t="shared" si="56"/>
        <v>Ventura County - Unincorporated</v>
      </c>
      <c r="F504" s="14">
        <v>41640</v>
      </c>
      <c r="G504" s="14">
        <v>44500</v>
      </c>
      <c r="H504">
        <f t="shared" si="57"/>
        <v>2014</v>
      </c>
      <c r="I504">
        <f t="shared" si="58"/>
        <v>2021</v>
      </c>
      <c r="J504" s="14">
        <v>41562</v>
      </c>
      <c r="K504" s="14">
        <v>44484</v>
      </c>
      <c r="L504">
        <f t="shared" si="59"/>
        <v>2013</v>
      </c>
      <c r="M504">
        <f t="shared" si="60"/>
        <v>2021</v>
      </c>
      <c r="N504" s="17" t="str">
        <f t="shared" si="63"/>
        <v>10/15/2013 - 10/15/2021</v>
      </c>
      <c r="O504" t="s">
        <v>4848</v>
      </c>
    </row>
    <row r="505" spans="1:17">
      <c r="A505" s="18" t="s">
        <v>5319</v>
      </c>
      <c r="B505" s="18" t="s">
        <v>4760</v>
      </c>
      <c r="C505" s="17" t="str">
        <f t="shared" si="61"/>
        <v>07/13/1905 - 10/31/2021</v>
      </c>
      <c r="D505" s="17" t="str">
        <f t="shared" si="62"/>
        <v>10/15/2013 - 10/15/2021</v>
      </c>
      <c r="E505" s="16" t="str">
        <f t="shared" si="56"/>
        <v>Vernon</v>
      </c>
      <c r="F505" s="14">
        <v>41640</v>
      </c>
      <c r="G505" s="14">
        <v>44500</v>
      </c>
      <c r="H505">
        <f t="shared" si="57"/>
        <v>2014</v>
      </c>
      <c r="I505">
        <f t="shared" si="58"/>
        <v>2021</v>
      </c>
      <c r="J505" s="14">
        <v>41562</v>
      </c>
      <c r="K505" s="14">
        <v>44484</v>
      </c>
      <c r="L505">
        <f t="shared" si="59"/>
        <v>2013</v>
      </c>
      <c r="M505">
        <f t="shared" si="60"/>
        <v>2021</v>
      </c>
      <c r="N505" s="17" t="str">
        <f t="shared" si="63"/>
        <v>10/15/2013 - 10/15/2021</v>
      </c>
      <c r="O505" t="s">
        <v>4760</v>
      </c>
    </row>
    <row r="506" spans="1:17">
      <c r="A506" s="18" t="s">
        <v>5320</v>
      </c>
      <c r="B506" s="18" t="s">
        <v>4758</v>
      </c>
      <c r="C506" s="17" t="str">
        <f t="shared" si="61"/>
        <v>07/13/1905 - 10/31/2021</v>
      </c>
      <c r="D506" s="17" t="str">
        <f t="shared" si="62"/>
        <v>10/15/2013 - 10/15/2021</v>
      </c>
      <c r="E506" s="16" t="str">
        <f t="shared" si="56"/>
        <v>Victorville</v>
      </c>
      <c r="F506" s="14">
        <v>41640</v>
      </c>
      <c r="G506" s="14">
        <v>44500</v>
      </c>
      <c r="H506">
        <f t="shared" si="57"/>
        <v>2014</v>
      </c>
      <c r="I506">
        <f t="shared" si="58"/>
        <v>2021</v>
      </c>
      <c r="J506" s="14">
        <v>41562</v>
      </c>
      <c r="K506" s="14">
        <v>44484</v>
      </c>
      <c r="L506">
        <f t="shared" si="59"/>
        <v>2013</v>
      </c>
      <c r="M506">
        <f t="shared" si="60"/>
        <v>2021</v>
      </c>
      <c r="N506" s="17" t="str">
        <f t="shared" si="63"/>
        <v>10/15/2013 - 10/15/2021</v>
      </c>
      <c r="O506" t="s">
        <v>4758</v>
      </c>
    </row>
    <row r="507" spans="1:17">
      <c r="A507" s="18" t="s">
        <v>5321</v>
      </c>
      <c r="B507" s="18" t="s">
        <v>4767</v>
      </c>
      <c r="C507" s="17" t="str">
        <f t="shared" si="61"/>
        <v>07/13/1905 - 10/31/2021</v>
      </c>
      <c r="D507" s="17" t="str">
        <f t="shared" si="62"/>
        <v>10/15/2013 - 10/15/2021</v>
      </c>
      <c r="E507" s="16" t="str">
        <f t="shared" si="56"/>
        <v>Villa Park</v>
      </c>
      <c r="F507" s="14">
        <v>41640</v>
      </c>
      <c r="G507" s="14">
        <v>44500</v>
      </c>
      <c r="H507">
        <f t="shared" si="57"/>
        <v>2014</v>
      </c>
      <c r="I507">
        <f t="shared" si="58"/>
        <v>2021</v>
      </c>
      <c r="J507" s="14">
        <v>41562</v>
      </c>
      <c r="K507" s="14">
        <v>44484</v>
      </c>
      <c r="L507">
        <f t="shared" si="59"/>
        <v>2013</v>
      </c>
      <c r="M507">
        <f t="shared" si="60"/>
        <v>2021</v>
      </c>
      <c r="N507" s="17" t="str">
        <f t="shared" si="63"/>
        <v>10/15/2013 - 10/15/2021</v>
      </c>
      <c r="O507" t="s">
        <v>4767</v>
      </c>
    </row>
    <row r="508" spans="1:17">
      <c r="A508" s="18" t="s">
        <v>5322</v>
      </c>
      <c r="B508" s="18" t="s">
        <v>4919</v>
      </c>
      <c r="C508" s="17" t="str">
        <f t="shared" si="61"/>
        <v>07/15/1905 - 09/30/2023</v>
      </c>
      <c r="D508" s="17" t="str">
        <f t="shared" si="62"/>
        <v>12/31/2015 - 12/31/2023</v>
      </c>
      <c r="E508" s="16" t="str">
        <f t="shared" si="56"/>
        <v>Visalia</v>
      </c>
      <c r="F508" s="14">
        <v>41640</v>
      </c>
      <c r="G508" s="14">
        <v>45199</v>
      </c>
      <c r="H508">
        <f t="shared" si="57"/>
        <v>2014</v>
      </c>
      <c r="I508">
        <f t="shared" si="58"/>
        <v>2023</v>
      </c>
      <c r="J508" s="14">
        <v>42369</v>
      </c>
      <c r="K508" s="14">
        <v>45291</v>
      </c>
      <c r="L508">
        <f t="shared" si="59"/>
        <v>2015</v>
      </c>
      <c r="M508">
        <f t="shared" si="60"/>
        <v>2023</v>
      </c>
      <c r="N508" s="17" t="str">
        <f t="shared" si="63"/>
        <v>12/31/2015 - 12/31/2023</v>
      </c>
      <c r="O508" t="s">
        <v>4919</v>
      </c>
    </row>
    <row r="509" spans="1:17">
      <c r="A509" s="18" t="s">
        <v>5323</v>
      </c>
      <c r="B509" s="18" t="s">
        <v>4855</v>
      </c>
      <c r="C509" s="17" t="str">
        <f t="shared" si="61"/>
        <v>07/21/1905 - 04/15/2029</v>
      </c>
      <c r="D509" s="17" t="str">
        <f t="shared" si="62"/>
        <v>04/15/2021 - 04/15/2029</v>
      </c>
      <c r="E509" s="16" t="str">
        <f t="shared" si="56"/>
        <v>Vista</v>
      </c>
      <c r="F509" s="14">
        <v>44012</v>
      </c>
      <c r="G509" s="14">
        <v>47223</v>
      </c>
      <c r="H509">
        <f t="shared" si="57"/>
        <v>2020</v>
      </c>
      <c r="I509">
        <f t="shared" si="58"/>
        <v>2029</v>
      </c>
      <c r="J509" s="14">
        <v>44301</v>
      </c>
      <c r="K509" s="14">
        <v>47223</v>
      </c>
      <c r="L509">
        <f t="shared" si="59"/>
        <v>2021</v>
      </c>
      <c r="M509">
        <f t="shared" si="60"/>
        <v>2029</v>
      </c>
      <c r="N509" s="17" t="str">
        <f t="shared" si="63"/>
        <v>04/15/2021 - 04/15/2029</v>
      </c>
      <c r="O509" t="s">
        <v>4855</v>
      </c>
      <c r="P509" t="s">
        <v>4770</v>
      </c>
    </row>
    <row r="510" spans="1:17">
      <c r="A510" s="18" t="s">
        <v>5324</v>
      </c>
      <c r="B510" s="18" t="s">
        <v>4760</v>
      </c>
      <c r="C510" s="17" t="str">
        <f t="shared" si="61"/>
        <v>07/13/1905 - 10/31/2021</v>
      </c>
      <c r="D510" s="17" t="str">
        <f t="shared" si="62"/>
        <v>10/15/2013 - 10/15/2021</v>
      </c>
      <c r="E510" s="16" t="str">
        <f t="shared" si="56"/>
        <v>Walnut</v>
      </c>
      <c r="F510" s="14">
        <v>41640</v>
      </c>
      <c r="G510" s="14">
        <v>44500</v>
      </c>
      <c r="H510">
        <f t="shared" si="57"/>
        <v>2014</v>
      </c>
      <c r="I510">
        <f t="shared" si="58"/>
        <v>2021</v>
      </c>
      <c r="J510" s="14">
        <v>41562</v>
      </c>
      <c r="K510" s="14">
        <v>44484</v>
      </c>
      <c r="L510">
        <f t="shared" si="59"/>
        <v>2013</v>
      </c>
      <c r="M510">
        <f t="shared" si="60"/>
        <v>2021</v>
      </c>
      <c r="N510" s="17" t="str">
        <f t="shared" si="63"/>
        <v>10/15/2013 - 10/15/2021</v>
      </c>
      <c r="O510" t="s">
        <v>4760</v>
      </c>
    </row>
    <row r="511" spans="1:17">
      <c r="A511" s="18" t="s">
        <v>5325</v>
      </c>
      <c r="B511" s="18" t="s">
        <v>4784</v>
      </c>
      <c r="C511" s="17" t="str">
        <f t="shared" si="61"/>
        <v>07/14/1905 - 10/31/2022</v>
      </c>
      <c r="D511" s="17" t="str">
        <f t="shared" si="62"/>
        <v>01/31/2015 - 01/31/2023</v>
      </c>
      <c r="E511" s="16" t="str">
        <f t="shared" si="56"/>
        <v>Walnut Creek</v>
      </c>
      <c r="F511" s="14">
        <v>41640</v>
      </c>
      <c r="G511" s="14">
        <v>44865</v>
      </c>
      <c r="H511">
        <f t="shared" si="57"/>
        <v>2014</v>
      </c>
      <c r="I511">
        <f t="shared" si="58"/>
        <v>2022</v>
      </c>
      <c r="J511" s="14">
        <v>42035</v>
      </c>
      <c r="K511" s="14">
        <v>44957</v>
      </c>
      <c r="L511">
        <f t="shared" si="59"/>
        <v>2015</v>
      </c>
      <c r="M511">
        <f t="shared" si="60"/>
        <v>2023</v>
      </c>
      <c r="N511" s="17" t="str">
        <f t="shared" si="63"/>
        <v>01/31/2015 - 01/31/2023</v>
      </c>
      <c r="O511" t="s">
        <v>4784</v>
      </c>
    </row>
    <row r="512" spans="1:17">
      <c r="A512" s="18" t="s">
        <v>5326</v>
      </c>
      <c r="B512" s="18" t="s">
        <v>4793</v>
      </c>
      <c r="C512" s="17" t="str">
        <f t="shared" si="61"/>
        <v>07/15/1905 - 12/31/2023</v>
      </c>
      <c r="D512" s="17" t="str">
        <f t="shared" si="62"/>
        <v>12/31/2015 - 12/31/2023</v>
      </c>
      <c r="E512" s="16" t="str">
        <f t="shared" si="56"/>
        <v>Wasco</v>
      </c>
      <c r="F512" s="14">
        <v>41275</v>
      </c>
      <c r="G512" s="14">
        <v>45291</v>
      </c>
      <c r="H512">
        <f t="shared" si="57"/>
        <v>2013</v>
      </c>
      <c r="I512">
        <f t="shared" si="58"/>
        <v>2023</v>
      </c>
      <c r="J512" s="14">
        <v>42369</v>
      </c>
      <c r="K512" s="14">
        <v>45291</v>
      </c>
      <c r="L512">
        <f t="shared" si="59"/>
        <v>2015</v>
      </c>
      <c r="M512">
        <f t="shared" si="60"/>
        <v>2023</v>
      </c>
      <c r="N512" s="17" t="str">
        <f t="shared" si="63"/>
        <v>12/31/2015 - 12/31/2023</v>
      </c>
      <c r="O512" t="s">
        <v>4793</v>
      </c>
    </row>
    <row r="513" spans="1:17">
      <c r="A513" s="18" t="s">
        <v>5327</v>
      </c>
      <c r="B513" s="18" t="s">
        <v>4862</v>
      </c>
      <c r="C513" s="17" t="str">
        <f t="shared" si="61"/>
        <v>07/15/1905 - 09/30/2023</v>
      </c>
      <c r="D513" s="17" t="str">
        <f t="shared" si="62"/>
        <v>12/31/2015 - 12/31/2023</v>
      </c>
      <c r="E513" s="16" t="str">
        <f t="shared" si="56"/>
        <v>Waterford</v>
      </c>
      <c r="F513" s="14">
        <v>41640</v>
      </c>
      <c r="G513" s="14">
        <v>45199</v>
      </c>
      <c r="H513">
        <f t="shared" si="57"/>
        <v>2014</v>
      </c>
      <c r="I513">
        <f t="shared" si="58"/>
        <v>2023</v>
      </c>
      <c r="J513" s="14">
        <v>42369</v>
      </c>
      <c r="K513" s="14">
        <v>45291</v>
      </c>
      <c r="L513">
        <f t="shared" si="59"/>
        <v>2015</v>
      </c>
      <c r="M513">
        <f t="shared" si="60"/>
        <v>2023</v>
      </c>
      <c r="N513" s="17" t="str">
        <f t="shared" si="63"/>
        <v>12/31/2015 - 12/31/2023</v>
      </c>
      <c r="O513" t="s">
        <v>4862</v>
      </c>
    </row>
    <row r="514" spans="1:17">
      <c r="A514" s="18" t="s">
        <v>5328</v>
      </c>
      <c r="B514" s="18" t="s">
        <v>4853</v>
      </c>
      <c r="C514" s="17" t="str">
        <f t="shared" si="61"/>
        <v>07/15/1905 - 12/31/2023</v>
      </c>
      <c r="D514" s="17" t="str">
        <f t="shared" si="62"/>
        <v>12/31/2015 - 12/31/2023</v>
      </c>
      <c r="E514" s="16" t="str">
        <f t="shared" ref="E514:E540" si="64">(PROPER(A514))</f>
        <v>Watsonville</v>
      </c>
      <c r="F514" s="14">
        <v>41640</v>
      </c>
      <c r="G514" s="14">
        <v>45291</v>
      </c>
      <c r="H514">
        <f t="shared" ref="H514:H540" si="65">YEAR(F514)</f>
        <v>2014</v>
      </c>
      <c r="I514">
        <f t="shared" ref="I514:I540" si="66">YEAR(G514)</f>
        <v>2023</v>
      </c>
      <c r="J514" s="14">
        <v>42369</v>
      </c>
      <c r="K514" s="14">
        <v>45291</v>
      </c>
      <c r="L514">
        <f t="shared" ref="L514:L540" si="67">YEAR(J514)</f>
        <v>2015</v>
      </c>
      <c r="M514">
        <f t="shared" ref="M514:M540" si="68">YEAR(K514)</f>
        <v>2023</v>
      </c>
      <c r="N514" s="17" t="str">
        <f t="shared" si="63"/>
        <v>12/31/2015 - 12/31/2023</v>
      </c>
      <c r="O514" t="s">
        <v>4853</v>
      </c>
    </row>
    <row r="515" spans="1:17">
      <c r="A515" s="18" t="s">
        <v>5329</v>
      </c>
      <c r="B515" s="18" t="s">
        <v>4922</v>
      </c>
      <c r="C515" s="17" t="str">
        <f t="shared" ref="C515:C540" si="69">TEXT(I515,"mm/dd/yyyy")&amp;" - "&amp;TEXT(G515,"mm/dd/yyyy")</f>
        <v>07/11/1905 - 06/30/2019</v>
      </c>
      <c r="D515" s="17" t="str">
        <f t="shared" ref="D515:D540" si="70">TEXT(J515,"mm/dd/yyyy")&amp;" - "&amp;TEXT(K515,"mm/dd/yyyy")</f>
        <v>06/30/2014 - 11/15/2022</v>
      </c>
      <c r="E515" s="16" t="str">
        <f t="shared" si="64"/>
        <v>Weed</v>
      </c>
      <c r="F515" s="14">
        <v>41640</v>
      </c>
      <c r="G515" s="14">
        <v>43646</v>
      </c>
      <c r="H515">
        <f t="shared" si="65"/>
        <v>2014</v>
      </c>
      <c r="I515">
        <f t="shared" si="66"/>
        <v>2019</v>
      </c>
      <c r="J515" s="14">
        <v>41820</v>
      </c>
      <c r="K515" s="14">
        <v>44880</v>
      </c>
      <c r="L515">
        <f t="shared" si="67"/>
        <v>2014</v>
      </c>
      <c r="M515">
        <f t="shared" si="68"/>
        <v>2022</v>
      </c>
      <c r="N515" s="17" t="str">
        <f t="shared" ref="N515:N540" si="71">TEXT(J515,"mm/dd/yyyy")&amp;" - "&amp;TEXT(K515,"mm/dd/yyyy")</f>
        <v>06/30/2014 - 11/15/2022</v>
      </c>
      <c r="O515" t="s">
        <v>4922</v>
      </c>
    </row>
    <row r="516" spans="1:17">
      <c r="A516" s="18" t="s">
        <v>5330</v>
      </c>
      <c r="B516" s="18" t="s">
        <v>4760</v>
      </c>
      <c r="C516" s="17" t="str">
        <f t="shared" si="69"/>
        <v>07/13/1905 - 10/31/2021</v>
      </c>
      <c r="D516" s="17" t="str">
        <f t="shared" si="70"/>
        <v>10/15/2013 - 10/15/2021</v>
      </c>
      <c r="E516" s="16" t="str">
        <f t="shared" si="64"/>
        <v>West Covina</v>
      </c>
      <c r="F516" s="14">
        <v>41640</v>
      </c>
      <c r="G516" s="14">
        <v>44500</v>
      </c>
      <c r="H516">
        <f t="shared" si="65"/>
        <v>2014</v>
      </c>
      <c r="I516">
        <f t="shared" si="66"/>
        <v>2021</v>
      </c>
      <c r="J516" s="14">
        <v>41562</v>
      </c>
      <c r="K516" s="14">
        <v>44484</v>
      </c>
      <c r="L516">
        <f t="shared" si="67"/>
        <v>2013</v>
      </c>
      <c r="M516">
        <f t="shared" si="68"/>
        <v>2021</v>
      </c>
      <c r="N516" s="17" t="str">
        <f t="shared" si="71"/>
        <v>10/15/2013 - 10/15/2021</v>
      </c>
      <c r="O516" t="s">
        <v>4760</v>
      </c>
    </row>
    <row r="517" spans="1:17">
      <c r="A517" s="18" t="s">
        <v>5331</v>
      </c>
      <c r="B517" s="18" t="s">
        <v>4760</v>
      </c>
      <c r="C517" s="17" t="str">
        <f t="shared" si="69"/>
        <v>07/13/1905 - 10/31/2021</v>
      </c>
      <c r="D517" s="17" t="str">
        <f t="shared" si="70"/>
        <v>10/15/2013 - 10/15/2021</v>
      </c>
      <c r="E517" s="16" t="str">
        <f t="shared" si="64"/>
        <v>West Hollywood</v>
      </c>
      <c r="F517" s="14">
        <v>41640</v>
      </c>
      <c r="G517" s="14">
        <v>44500</v>
      </c>
      <c r="H517">
        <f t="shared" si="65"/>
        <v>2014</v>
      </c>
      <c r="I517">
        <f t="shared" si="66"/>
        <v>2021</v>
      </c>
      <c r="J517" s="14">
        <v>41562</v>
      </c>
      <c r="K517" s="14">
        <v>44484</v>
      </c>
      <c r="L517">
        <f t="shared" si="67"/>
        <v>2013</v>
      </c>
      <c r="M517">
        <f t="shared" si="68"/>
        <v>2021</v>
      </c>
      <c r="N517" s="17" t="str">
        <f t="shared" si="71"/>
        <v>10/15/2013 - 10/15/2021</v>
      </c>
      <c r="O517" t="s">
        <v>4760</v>
      </c>
    </row>
    <row r="518" spans="1:17">
      <c r="A518" s="18" t="s">
        <v>5332</v>
      </c>
      <c r="B518" s="18" t="s">
        <v>4911</v>
      </c>
      <c r="C518" s="17" t="str">
        <f t="shared" si="69"/>
        <v>07/21/1905 - 08/31/2029</v>
      </c>
      <c r="D518" s="17" t="str">
        <f t="shared" si="70"/>
        <v>05/15/2021 - 05/15/2029</v>
      </c>
      <c r="E518" s="16" t="str">
        <f t="shared" si="64"/>
        <v>West Sacramento</v>
      </c>
      <c r="F518" s="14">
        <v>44377</v>
      </c>
      <c r="G518" s="14">
        <v>47361</v>
      </c>
      <c r="H518">
        <f t="shared" si="65"/>
        <v>2021</v>
      </c>
      <c r="I518">
        <f t="shared" si="66"/>
        <v>2029</v>
      </c>
      <c r="J518" s="14">
        <v>44331</v>
      </c>
      <c r="K518" s="14">
        <v>47253</v>
      </c>
      <c r="L518">
        <f t="shared" si="67"/>
        <v>2021</v>
      </c>
      <c r="M518">
        <f t="shared" si="68"/>
        <v>2029</v>
      </c>
      <c r="N518" s="17" t="str">
        <f t="shared" si="71"/>
        <v>05/15/2021 - 05/15/2029</v>
      </c>
      <c r="O518" t="s">
        <v>4911</v>
      </c>
      <c r="P518" t="s">
        <v>4770</v>
      </c>
    </row>
    <row r="519" spans="1:17">
      <c r="A519" s="18" t="s">
        <v>5333</v>
      </c>
      <c r="B519" s="18" t="s">
        <v>4760</v>
      </c>
      <c r="C519" s="17" t="str">
        <f t="shared" si="69"/>
        <v>07/13/1905 - 10/31/2021</v>
      </c>
      <c r="D519" s="17" t="str">
        <f t="shared" si="70"/>
        <v>10/15/2013 - 10/15/2021</v>
      </c>
      <c r="E519" s="16" t="str">
        <f t="shared" si="64"/>
        <v>Westlake Village</v>
      </c>
      <c r="F519" s="14">
        <v>41640</v>
      </c>
      <c r="G519" s="14">
        <v>44500</v>
      </c>
      <c r="H519">
        <f t="shared" si="65"/>
        <v>2014</v>
      </c>
      <c r="I519">
        <f t="shared" si="66"/>
        <v>2021</v>
      </c>
      <c r="J519" s="14">
        <v>41562</v>
      </c>
      <c r="K519" s="14">
        <v>44484</v>
      </c>
      <c r="L519">
        <f t="shared" si="67"/>
        <v>2013</v>
      </c>
      <c r="M519">
        <f t="shared" si="68"/>
        <v>2021</v>
      </c>
      <c r="N519" s="17" t="str">
        <f t="shared" si="71"/>
        <v>10/15/2013 - 10/15/2021</v>
      </c>
      <c r="O519" t="s">
        <v>4760</v>
      </c>
    </row>
    <row r="520" spans="1:17">
      <c r="A520" s="18" t="s">
        <v>5334</v>
      </c>
      <c r="B520" s="18" t="s">
        <v>4767</v>
      </c>
      <c r="C520" s="17" t="str">
        <f t="shared" si="69"/>
        <v>07/13/1905 - 10/31/2021</v>
      </c>
      <c r="D520" s="17" t="str">
        <f t="shared" si="70"/>
        <v>10/15/2013 - 10/15/2021</v>
      </c>
      <c r="E520" s="16" t="str">
        <f t="shared" si="64"/>
        <v>Westminster</v>
      </c>
      <c r="F520" s="14">
        <v>41640</v>
      </c>
      <c r="G520" s="14">
        <v>44500</v>
      </c>
      <c r="H520">
        <f t="shared" si="65"/>
        <v>2014</v>
      </c>
      <c r="I520">
        <f t="shared" si="66"/>
        <v>2021</v>
      </c>
      <c r="J520" s="14">
        <v>41562</v>
      </c>
      <c r="K520" s="14">
        <v>44484</v>
      </c>
      <c r="L520">
        <f t="shared" si="67"/>
        <v>2013</v>
      </c>
      <c r="M520">
        <f t="shared" si="68"/>
        <v>2021</v>
      </c>
      <c r="N520" s="17" t="str">
        <f t="shared" si="71"/>
        <v>10/15/2013 - 10/15/2021</v>
      </c>
      <c r="O520" t="s">
        <v>4767</v>
      </c>
    </row>
    <row r="521" spans="1:17">
      <c r="A521" s="18" t="s">
        <v>5335</v>
      </c>
      <c r="B521" s="18" t="s">
        <v>4830</v>
      </c>
      <c r="C521" s="17" t="str">
        <f t="shared" si="69"/>
        <v>07/13/1905 - 10/31/2021</v>
      </c>
      <c r="D521" s="17" t="str">
        <f t="shared" si="70"/>
        <v>10/15/2013 - 10/15/2021</v>
      </c>
      <c r="E521" s="16" t="str">
        <f t="shared" si="64"/>
        <v>Westmorland</v>
      </c>
      <c r="F521" s="14">
        <v>41640</v>
      </c>
      <c r="G521" s="14">
        <v>44500</v>
      </c>
      <c r="H521">
        <f t="shared" si="65"/>
        <v>2014</v>
      </c>
      <c r="I521">
        <f t="shared" si="66"/>
        <v>2021</v>
      </c>
      <c r="J521" s="14">
        <v>41562</v>
      </c>
      <c r="K521" s="14">
        <v>44484</v>
      </c>
      <c r="L521">
        <f t="shared" si="67"/>
        <v>2013</v>
      </c>
      <c r="M521">
        <f t="shared" si="68"/>
        <v>2021</v>
      </c>
      <c r="N521" s="17" t="str">
        <f t="shared" si="71"/>
        <v>10/15/2013 - 10/15/2021</v>
      </c>
      <c r="O521" t="s">
        <v>4830</v>
      </c>
    </row>
    <row r="522" spans="1:17">
      <c r="A522" s="18" t="s">
        <v>5336</v>
      </c>
      <c r="B522" s="18" t="s">
        <v>5086</v>
      </c>
      <c r="C522" s="17" t="str">
        <f t="shared" si="69"/>
        <v>07/21/1905 - 08/31/2029</v>
      </c>
      <c r="D522" s="17" t="str">
        <f t="shared" si="70"/>
        <v>05/15/2021 - 05/15/2029</v>
      </c>
      <c r="E522" s="16" t="str">
        <f t="shared" si="64"/>
        <v>Wheatland</v>
      </c>
      <c r="F522" s="14">
        <v>44377</v>
      </c>
      <c r="G522" s="14">
        <v>47361</v>
      </c>
      <c r="H522">
        <f t="shared" si="65"/>
        <v>2021</v>
      </c>
      <c r="I522">
        <f t="shared" si="66"/>
        <v>2029</v>
      </c>
      <c r="J522" s="14">
        <v>44331</v>
      </c>
      <c r="K522" s="14">
        <v>47253</v>
      </c>
      <c r="L522">
        <f t="shared" si="67"/>
        <v>2021</v>
      </c>
      <c r="M522">
        <f t="shared" si="68"/>
        <v>2029</v>
      </c>
      <c r="N522" s="17" t="str">
        <f t="shared" si="71"/>
        <v>05/15/2021 - 05/15/2029</v>
      </c>
      <c r="O522" t="s">
        <v>5086</v>
      </c>
      <c r="P522" t="s">
        <v>4770</v>
      </c>
    </row>
    <row r="523" spans="1:17">
      <c r="A523" s="18" t="s">
        <v>5337</v>
      </c>
      <c r="B523" s="18" t="s">
        <v>4760</v>
      </c>
      <c r="C523" s="17" t="str">
        <f t="shared" si="69"/>
        <v>07/13/1905 - 10/31/2021</v>
      </c>
      <c r="D523" s="17" t="str">
        <f t="shared" si="70"/>
        <v>10/15/2013 - 10/15/2021</v>
      </c>
      <c r="E523" s="16" t="str">
        <f t="shared" si="64"/>
        <v>Whittier</v>
      </c>
      <c r="F523" s="14">
        <v>41640</v>
      </c>
      <c r="G523" s="14">
        <v>44500</v>
      </c>
      <c r="H523">
        <f t="shared" si="65"/>
        <v>2014</v>
      </c>
      <c r="I523">
        <f t="shared" si="66"/>
        <v>2021</v>
      </c>
      <c r="J523" s="14">
        <v>41562</v>
      </c>
      <c r="K523" s="14">
        <v>44484</v>
      </c>
      <c r="L523">
        <f t="shared" si="67"/>
        <v>2013</v>
      </c>
      <c r="M523">
        <f t="shared" si="68"/>
        <v>2021</v>
      </c>
      <c r="N523" s="17" t="str">
        <f t="shared" si="71"/>
        <v>10/15/2013 - 10/15/2021</v>
      </c>
      <c r="O523" t="s">
        <v>4760</v>
      </c>
    </row>
    <row r="524" spans="1:17">
      <c r="A524" s="18" t="s">
        <v>5338</v>
      </c>
      <c r="B524" s="18" t="s">
        <v>4808</v>
      </c>
      <c r="C524" s="17" t="str">
        <f t="shared" si="69"/>
        <v>07/13/1905 - 10/31/2021</v>
      </c>
      <c r="D524" s="17" t="str">
        <f t="shared" si="70"/>
        <v>10/15/2013 - 10/15/2021</v>
      </c>
      <c r="E524" s="16" t="str">
        <f t="shared" si="64"/>
        <v>Wildomar</v>
      </c>
      <c r="F524" s="14">
        <v>41640</v>
      </c>
      <c r="G524" s="14">
        <v>44500</v>
      </c>
      <c r="H524">
        <f t="shared" si="65"/>
        <v>2014</v>
      </c>
      <c r="I524">
        <f t="shared" si="66"/>
        <v>2021</v>
      </c>
      <c r="J524" s="14">
        <v>41562</v>
      </c>
      <c r="K524" s="14">
        <v>44484</v>
      </c>
      <c r="L524">
        <f t="shared" si="67"/>
        <v>2013</v>
      </c>
      <c r="M524">
        <f t="shared" si="68"/>
        <v>2021</v>
      </c>
      <c r="N524" s="17" t="str">
        <f t="shared" si="71"/>
        <v>10/15/2013 - 10/15/2021</v>
      </c>
      <c r="O524" t="s">
        <v>4808</v>
      </c>
    </row>
    <row r="525" spans="1:17">
      <c r="A525" s="18" t="s">
        <v>5339</v>
      </c>
      <c r="B525" s="18" t="s">
        <v>4886</v>
      </c>
      <c r="C525" s="17" t="str">
        <f t="shared" si="69"/>
        <v>07/20/1905 - 12/31/2028</v>
      </c>
      <c r="D525" s="17" t="str">
        <f t="shared" si="70"/>
        <v>12/31/2020 - 12/31/2028</v>
      </c>
      <c r="E525" s="16" t="str">
        <f t="shared" si="64"/>
        <v>Williams</v>
      </c>
      <c r="F525" s="14">
        <v>43466</v>
      </c>
      <c r="G525" s="14">
        <v>47118</v>
      </c>
      <c r="H525">
        <f t="shared" si="65"/>
        <v>2019</v>
      </c>
      <c r="I525">
        <f t="shared" si="66"/>
        <v>2028</v>
      </c>
      <c r="J525" s="14">
        <v>44196</v>
      </c>
      <c r="K525" s="14">
        <v>47118</v>
      </c>
      <c r="L525">
        <f t="shared" si="67"/>
        <v>2020</v>
      </c>
      <c r="M525">
        <f t="shared" si="68"/>
        <v>2028</v>
      </c>
      <c r="N525" s="17" t="str">
        <f t="shared" si="71"/>
        <v>12/31/2020 - 12/31/2028</v>
      </c>
      <c r="O525" t="s">
        <v>4886</v>
      </c>
      <c r="P525" t="s">
        <v>4770</v>
      </c>
    </row>
    <row r="526" spans="1:17">
      <c r="A526" s="18" t="s">
        <v>5340</v>
      </c>
      <c r="B526" s="18" t="s">
        <v>4955</v>
      </c>
      <c r="C526" s="17" t="str">
        <f t="shared" si="69"/>
        <v>07/19/1905 - 08/15/2027</v>
      </c>
      <c r="D526" s="17" t="str">
        <f t="shared" si="70"/>
        <v>08/15/2019 - 08/15/2027</v>
      </c>
      <c r="E526" s="16" t="str">
        <f t="shared" si="64"/>
        <v>Willits</v>
      </c>
      <c r="F526" s="14">
        <v>43466</v>
      </c>
      <c r="G526" s="14">
        <v>46614</v>
      </c>
      <c r="H526">
        <f t="shared" si="65"/>
        <v>2019</v>
      </c>
      <c r="I526">
        <f t="shared" si="66"/>
        <v>2027</v>
      </c>
      <c r="J526" s="14">
        <v>43692</v>
      </c>
      <c r="K526" s="14">
        <v>46614</v>
      </c>
      <c r="L526">
        <f t="shared" si="67"/>
        <v>2019</v>
      </c>
      <c r="M526">
        <f t="shared" si="68"/>
        <v>2027</v>
      </c>
      <c r="N526" s="17" t="str">
        <f t="shared" si="71"/>
        <v>08/15/2019 - 08/15/2027</v>
      </c>
      <c r="O526" t="s">
        <v>4955</v>
      </c>
      <c r="P526" s="14" t="s">
        <v>4770</v>
      </c>
      <c r="Q526" s="14"/>
    </row>
    <row r="527" spans="1:17">
      <c r="A527" s="18" t="s">
        <v>5341</v>
      </c>
      <c r="B527" s="18" t="s">
        <v>4972</v>
      </c>
      <c r="C527" s="17" t="str">
        <f t="shared" si="69"/>
        <v>07/11/1905 - 06/30/2019</v>
      </c>
      <c r="D527" s="17" t="str">
        <f t="shared" si="70"/>
        <v>06/30/2014 - 11/30/2021</v>
      </c>
      <c r="E527" s="16" t="str">
        <f t="shared" si="64"/>
        <v>Willows</v>
      </c>
      <c r="F527" s="14">
        <v>41640</v>
      </c>
      <c r="G527" s="14">
        <v>43646</v>
      </c>
      <c r="H527">
        <f t="shared" si="65"/>
        <v>2014</v>
      </c>
      <c r="I527">
        <f t="shared" si="66"/>
        <v>2019</v>
      </c>
      <c r="J527" s="14">
        <v>41820</v>
      </c>
      <c r="K527" s="14">
        <v>44530</v>
      </c>
      <c r="L527">
        <f t="shared" si="67"/>
        <v>2014</v>
      </c>
      <c r="M527">
        <f t="shared" si="68"/>
        <v>2021</v>
      </c>
      <c r="N527" s="17" t="str">
        <f t="shared" si="71"/>
        <v>06/30/2014 - 11/30/2021</v>
      </c>
      <c r="O527" t="s">
        <v>4972</v>
      </c>
    </row>
    <row r="528" spans="1:17">
      <c r="A528" s="18" t="s">
        <v>5342</v>
      </c>
      <c r="B528" s="18" t="s">
        <v>4877</v>
      </c>
      <c r="C528" s="17" t="str">
        <f t="shared" si="69"/>
        <v>07/14/1905 - 10/31/2022</v>
      </c>
      <c r="D528" s="17" t="str">
        <f t="shared" si="70"/>
        <v>01/31/2015 - 01/31/2023</v>
      </c>
      <c r="E528" s="16" t="str">
        <f t="shared" si="64"/>
        <v>Windsor</v>
      </c>
      <c r="F528" s="14">
        <v>41640</v>
      </c>
      <c r="G528" s="14">
        <v>44865</v>
      </c>
      <c r="H528">
        <f t="shared" si="65"/>
        <v>2014</v>
      </c>
      <c r="I528">
        <f t="shared" si="66"/>
        <v>2022</v>
      </c>
      <c r="J528" s="14">
        <v>42035</v>
      </c>
      <c r="K528" s="14">
        <v>44957</v>
      </c>
      <c r="L528">
        <f t="shared" si="67"/>
        <v>2015</v>
      </c>
      <c r="M528">
        <f t="shared" si="68"/>
        <v>2023</v>
      </c>
      <c r="N528" s="17" t="str">
        <f t="shared" si="71"/>
        <v>01/31/2015 - 01/31/2023</v>
      </c>
      <c r="O528" t="s">
        <v>4877</v>
      </c>
    </row>
    <row r="529" spans="1:16">
      <c r="A529" s="18" t="s">
        <v>5343</v>
      </c>
      <c r="B529" s="18" t="s">
        <v>4911</v>
      </c>
      <c r="C529" s="17" t="str">
        <f t="shared" si="69"/>
        <v>07/21/1905 - 08/31/2029</v>
      </c>
      <c r="D529" s="17" t="str">
        <f t="shared" si="70"/>
        <v>05/15/2021 - 05/15/2029</v>
      </c>
      <c r="E529" s="16" t="str">
        <f t="shared" si="64"/>
        <v>Winters</v>
      </c>
      <c r="F529" s="14">
        <v>44377</v>
      </c>
      <c r="G529" s="14">
        <v>47361</v>
      </c>
      <c r="H529">
        <f t="shared" si="65"/>
        <v>2021</v>
      </c>
      <c r="I529">
        <f t="shared" si="66"/>
        <v>2029</v>
      </c>
      <c r="J529" s="14">
        <v>44331</v>
      </c>
      <c r="K529" s="14">
        <v>47253</v>
      </c>
      <c r="L529">
        <f t="shared" si="67"/>
        <v>2021</v>
      </c>
      <c r="M529">
        <f t="shared" si="68"/>
        <v>2029</v>
      </c>
      <c r="N529" s="17" t="str">
        <f t="shared" si="71"/>
        <v>05/15/2021 - 05/15/2029</v>
      </c>
      <c r="O529" t="s">
        <v>4911</v>
      </c>
      <c r="P529" t="s">
        <v>4770</v>
      </c>
    </row>
    <row r="530" spans="1:16">
      <c r="A530" s="18" t="s">
        <v>5344</v>
      </c>
      <c r="B530" s="18" t="s">
        <v>4919</v>
      </c>
      <c r="C530" s="17" t="str">
        <f t="shared" si="69"/>
        <v>07/15/1905 - 09/30/2023</v>
      </c>
      <c r="D530" s="17" t="str">
        <f t="shared" si="70"/>
        <v>12/31/2015 - 12/31/2023</v>
      </c>
      <c r="E530" s="16" t="str">
        <f t="shared" si="64"/>
        <v>Woodlake</v>
      </c>
      <c r="F530" s="14">
        <v>41640</v>
      </c>
      <c r="G530" s="14">
        <v>45199</v>
      </c>
      <c r="H530">
        <f t="shared" si="65"/>
        <v>2014</v>
      </c>
      <c r="I530">
        <f t="shared" si="66"/>
        <v>2023</v>
      </c>
      <c r="J530" s="14">
        <v>42369</v>
      </c>
      <c r="K530" s="14">
        <v>45291</v>
      </c>
      <c r="L530">
        <f t="shared" si="67"/>
        <v>2015</v>
      </c>
      <c r="M530">
        <f t="shared" si="68"/>
        <v>2023</v>
      </c>
      <c r="N530" s="17" t="str">
        <f t="shared" si="71"/>
        <v>12/31/2015 - 12/31/2023</v>
      </c>
      <c r="O530" t="s">
        <v>4919</v>
      </c>
    </row>
    <row r="531" spans="1:16">
      <c r="A531" s="18" t="s">
        <v>5345</v>
      </c>
      <c r="B531" s="18" t="s">
        <v>4911</v>
      </c>
      <c r="C531" s="17" t="str">
        <f t="shared" si="69"/>
        <v>07/21/1905 - 08/31/2029</v>
      </c>
      <c r="D531" s="17" t="str">
        <f t="shared" si="70"/>
        <v>05/15/2021 - 05/15/2029</v>
      </c>
      <c r="E531" s="16" t="str">
        <f t="shared" si="64"/>
        <v>Woodland</v>
      </c>
      <c r="F531" s="14">
        <v>44377</v>
      </c>
      <c r="G531" s="14">
        <v>47361</v>
      </c>
      <c r="H531">
        <f t="shared" si="65"/>
        <v>2021</v>
      </c>
      <c r="I531">
        <f t="shared" si="66"/>
        <v>2029</v>
      </c>
      <c r="J531" s="14">
        <v>44331</v>
      </c>
      <c r="K531" s="14">
        <v>47253</v>
      </c>
      <c r="L531">
        <f t="shared" si="67"/>
        <v>2021</v>
      </c>
      <c r="M531">
        <f t="shared" si="68"/>
        <v>2029</v>
      </c>
      <c r="N531" s="17" t="str">
        <f t="shared" si="71"/>
        <v>05/15/2021 - 05/15/2029</v>
      </c>
      <c r="O531" t="s">
        <v>4911</v>
      </c>
      <c r="P531" t="s">
        <v>4770</v>
      </c>
    </row>
    <row r="532" spans="1:16">
      <c r="A532" s="18" t="s">
        <v>5346</v>
      </c>
      <c r="B532" s="18" t="s">
        <v>4796</v>
      </c>
      <c r="C532" s="17" t="str">
        <f t="shared" si="69"/>
        <v>07/14/1905 - 10/31/2022</v>
      </c>
      <c r="D532" s="17" t="str">
        <f t="shared" si="70"/>
        <v>01/31/2015 - 01/31/2023</v>
      </c>
      <c r="E532" s="16" t="str">
        <f t="shared" si="64"/>
        <v>Woodside</v>
      </c>
      <c r="F532" s="14">
        <v>41640</v>
      </c>
      <c r="G532" s="14">
        <v>44865</v>
      </c>
      <c r="H532">
        <f t="shared" si="65"/>
        <v>2014</v>
      </c>
      <c r="I532">
        <f t="shared" si="66"/>
        <v>2022</v>
      </c>
      <c r="J532" s="14">
        <v>42035</v>
      </c>
      <c r="K532" s="14">
        <v>44957</v>
      </c>
      <c r="L532">
        <f t="shared" si="67"/>
        <v>2015</v>
      </c>
      <c r="M532">
        <f t="shared" si="68"/>
        <v>2023</v>
      </c>
      <c r="N532" s="17" t="str">
        <f t="shared" si="71"/>
        <v>01/31/2015 - 01/31/2023</v>
      </c>
      <c r="O532" t="s">
        <v>4796</v>
      </c>
    </row>
    <row r="533" spans="1:16">
      <c r="A533" s="18" t="str">
        <f>B533</f>
        <v>Yolo County - Unincorporated</v>
      </c>
      <c r="B533" s="18" t="s">
        <v>5347</v>
      </c>
      <c r="C533" s="17" t="str">
        <f t="shared" si="69"/>
        <v>07/21/1905 - 08/31/2029</v>
      </c>
      <c r="D533" s="17" t="str">
        <f t="shared" si="70"/>
        <v>05/15/2021 - 05/15/2029</v>
      </c>
      <c r="E533" s="16" t="str">
        <f t="shared" si="64"/>
        <v>Yolo County - Unincorporated</v>
      </c>
      <c r="F533" s="14">
        <v>44377</v>
      </c>
      <c r="G533" s="14">
        <v>47361</v>
      </c>
      <c r="H533">
        <f t="shared" si="65"/>
        <v>2021</v>
      </c>
      <c r="I533">
        <f t="shared" si="66"/>
        <v>2029</v>
      </c>
      <c r="J533" s="14">
        <v>44331</v>
      </c>
      <c r="K533" s="14">
        <v>47253</v>
      </c>
      <c r="L533">
        <f t="shared" si="67"/>
        <v>2021</v>
      </c>
      <c r="M533">
        <f t="shared" si="68"/>
        <v>2029</v>
      </c>
      <c r="N533" s="17" t="str">
        <f t="shared" si="71"/>
        <v>05/15/2021 - 05/15/2029</v>
      </c>
      <c r="O533" t="s">
        <v>4911</v>
      </c>
      <c r="P533" t="s">
        <v>4770</v>
      </c>
    </row>
    <row r="534" spans="1:16">
      <c r="A534" s="18" t="s">
        <v>5348</v>
      </c>
      <c r="B534" s="18" t="s">
        <v>4767</v>
      </c>
      <c r="C534" s="17" t="str">
        <f t="shared" si="69"/>
        <v>07/13/1905 - 10/31/2021</v>
      </c>
      <c r="D534" s="17" t="str">
        <f t="shared" si="70"/>
        <v>10/15/2013 - 10/15/2021</v>
      </c>
      <c r="E534" s="16" t="str">
        <f t="shared" si="64"/>
        <v>Yorba Linda</v>
      </c>
      <c r="F534" s="14">
        <v>41640</v>
      </c>
      <c r="G534" s="14">
        <v>44500</v>
      </c>
      <c r="H534">
        <f t="shared" si="65"/>
        <v>2014</v>
      </c>
      <c r="I534">
        <f t="shared" si="66"/>
        <v>2021</v>
      </c>
      <c r="J534" s="14">
        <v>41562</v>
      </c>
      <c r="K534" s="14">
        <v>44484</v>
      </c>
      <c r="L534">
        <f t="shared" si="67"/>
        <v>2013</v>
      </c>
      <c r="M534">
        <f t="shared" si="68"/>
        <v>2021</v>
      </c>
      <c r="N534" s="17" t="str">
        <f t="shared" si="71"/>
        <v>10/15/2013 - 10/15/2021</v>
      </c>
      <c r="O534" t="s">
        <v>4767</v>
      </c>
    </row>
    <row r="535" spans="1:16">
      <c r="A535" s="18" t="s">
        <v>5349</v>
      </c>
      <c r="B535" s="18" t="s">
        <v>4777</v>
      </c>
      <c r="C535" s="17" t="str">
        <f t="shared" si="69"/>
        <v>07/14/1905 - 10/31/2022</v>
      </c>
      <c r="D535" s="17" t="str">
        <f t="shared" si="70"/>
        <v>01/31/2015 - 01/31/2023</v>
      </c>
      <c r="E535" s="16" t="str">
        <f t="shared" si="64"/>
        <v>Yountville</v>
      </c>
      <c r="F535" s="14">
        <v>41640</v>
      </c>
      <c r="G535" s="14">
        <v>44865</v>
      </c>
      <c r="H535">
        <f t="shared" si="65"/>
        <v>2014</v>
      </c>
      <c r="I535">
        <f t="shared" si="66"/>
        <v>2022</v>
      </c>
      <c r="J535" s="14">
        <v>42035</v>
      </c>
      <c r="K535" s="14">
        <v>44957</v>
      </c>
      <c r="L535">
        <f t="shared" si="67"/>
        <v>2015</v>
      </c>
      <c r="M535">
        <f t="shared" si="68"/>
        <v>2023</v>
      </c>
      <c r="N535" s="17" t="str">
        <f t="shared" si="71"/>
        <v>01/31/2015 - 01/31/2023</v>
      </c>
      <c r="O535" t="s">
        <v>4777</v>
      </c>
    </row>
    <row r="536" spans="1:16">
      <c r="A536" s="18" t="s">
        <v>5350</v>
      </c>
      <c r="B536" s="18" t="s">
        <v>4922</v>
      </c>
      <c r="C536" s="17" t="str">
        <f t="shared" si="69"/>
        <v>07/11/1905 - 06/30/2019</v>
      </c>
      <c r="D536" s="17" t="str">
        <f t="shared" si="70"/>
        <v>06/30/2014 - 11/15/2022</v>
      </c>
      <c r="E536" s="16" t="str">
        <f t="shared" si="64"/>
        <v>Yreka</v>
      </c>
      <c r="F536" s="14">
        <v>41640</v>
      </c>
      <c r="G536" s="14">
        <v>43646</v>
      </c>
      <c r="H536">
        <f t="shared" si="65"/>
        <v>2014</v>
      </c>
      <c r="I536">
        <f t="shared" si="66"/>
        <v>2019</v>
      </c>
      <c r="J536" s="14">
        <v>41820</v>
      </c>
      <c r="K536" s="14">
        <v>44880</v>
      </c>
      <c r="L536">
        <f t="shared" si="67"/>
        <v>2014</v>
      </c>
      <c r="M536">
        <f t="shared" si="68"/>
        <v>2022</v>
      </c>
      <c r="N536" s="17" t="str">
        <f t="shared" si="71"/>
        <v>06/30/2014 - 11/15/2022</v>
      </c>
      <c r="O536" t="s">
        <v>4922</v>
      </c>
    </row>
    <row r="537" spans="1:16">
      <c r="A537" s="18" t="s">
        <v>5351</v>
      </c>
      <c r="B537" s="18" t="s">
        <v>5053</v>
      </c>
      <c r="C537" s="17" t="str">
        <f t="shared" si="69"/>
        <v>07/21/1905 - 08/31/2029</v>
      </c>
      <c r="D537" s="17" t="str">
        <f t="shared" si="70"/>
        <v>05/15/2021 - 05/15/2029</v>
      </c>
      <c r="E537" s="16" t="str">
        <f t="shared" si="64"/>
        <v>Yuba City</v>
      </c>
      <c r="F537" s="14">
        <v>44377</v>
      </c>
      <c r="G537" s="14">
        <v>47361</v>
      </c>
      <c r="H537">
        <f t="shared" si="65"/>
        <v>2021</v>
      </c>
      <c r="I537">
        <f t="shared" si="66"/>
        <v>2029</v>
      </c>
      <c r="J537" s="14">
        <v>44331</v>
      </c>
      <c r="K537" s="14">
        <v>47253</v>
      </c>
      <c r="L537">
        <f t="shared" si="67"/>
        <v>2021</v>
      </c>
      <c r="M537">
        <f t="shared" si="68"/>
        <v>2029</v>
      </c>
      <c r="N537" s="17" t="str">
        <f t="shared" si="71"/>
        <v>05/15/2021 - 05/15/2029</v>
      </c>
      <c r="O537" t="s">
        <v>5053</v>
      </c>
      <c r="P537" t="s">
        <v>4770</v>
      </c>
    </row>
    <row r="538" spans="1:16">
      <c r="A538" s="18" t="s">
        <v>5352</v>
      </c>
      <c r="B538" s="18" t="s">
        <v>5086</v>
      </c>
      <c r="C538" s="17" t="str">
        <f t="shared" si="69"/>
        <v>07/21/1905 - 08/31/2029</v>
      </c>
      <c r="D538" s="17" t="str">
        <f t="shared" si="70"/>
        <v>05/15/2021 - 05/15/2029</v>
      </c>
      <c r="E538" s="16" t="str">
        <f t="shared" si="64"/>
        <v>Yuba County - Unincorporated</v>
      </c>
      <c r="F538" s="14">
        <v>44377</v>
      </c>
      <c r="G538" s="14">
        <v>47361</v>
      </c>
      <c r="H538">
        <f t="shared" si="65"/>
        <v>2021</v>
      </c>
      <c r="I538">
        <f t="shared" si="66"/>
        <v>2029</v>
      </c>
      <c r="J538" s="14">
        <v>44331</v>
      </c>
      <c r="K538" s="14">
        <v>47253</v>
      </c>
      <c r="L538">
        <f t="shared" si="67"/>
        <v>2021</v>
      </c>
      <c r="M538">
        <f t="shared" si="68"/>
        <v>2029</v>
      </c>
      <c r="N538" s="17" t="str">
        <f t="shared" si="71"/>
        <v>05/15/2021 - 05/15/2029</v>
      </c>
      <c r="O538" t="s">
        <v>5086</v>
      </c>
      <c r="P538" t="s">
        <v>4770</v>
      </c>
    </row>
    <row r="539" spans="1:16">
      <c r="A539" s="18" t="s">
        <v>5353</v>
      </c>
      <c r="B539" s="18" t="s">
        <v>4758</v>
      </c>
      <c r="C539" s="17" t="str">
        <f t="shared" si="69"/>
        <v>07/13/1905 - 10/31/2021</v>
      </c>
      <c r="D539" s="17" t="str">
        <f t="shared" si="70"/>
        <v>10/15/2013 - 10/15/2021</v>
      </c>
      <c r="E539" s="16" t="str">
        <f t="shared" si="64"/>
        <v>Yucaipa</v>
      </c>
      <c r="F539" s="14">
        <v>41640</v>
      </c>
      <c r="G539" s="14">
        <v>44500</v>
      </c>
      <c r="H539">
        <f t="shared" si="65"/>
        <v>2014</v>
      </c>
      <c r="I539">
        <f t="shared" si="66"/>
        <v>2021</v>
      </c>
      <c r="J539" s="14">
        <v>41562</v>
      </c>
      <c r="K539" s="14">
        <v>44484</v>
      </c>
      <c r="L539">
        <f t="shared" si="67"/>
        <v>2013</v>
      </c>
      <c r="M539">
        <f t="shared" si="68"/>
        <v>2021</v>
      </c>
      <c r="N539" s="17" t="str">
        <f t="shared" si="71"/>
        <v>10/15/2013 - 10/15/2021</v>
      </c>
      <c r="O539" t="s">
        <v>4758</v>
      </c>
    </row>
    <row r="540" spans="1:16">
      <c r="A540" s="18" t="s">
        <v>5354</v>
      </c>
      <c r="B540" s="18" t="s">
        <v>4758</v>
      </c>
      <c r="C540" s="17" t="str">
        <f t="shared" si="69"/>
        <v>07/13/1905 - 10/31/2021</v>
      </c>
      <c r="D540" s="17" t="str">
        <f t="shared" si="70"/>
        <v>10/15/2013 - 10/15/2021</v>
      </c>
      <c r="E540" s="16" t="str">
        <f t="shared" si="64"/>
        <v>Yucca Valley</v>
      </c>
      <c r="F540" s="14">
        <v>41640</v>
      </c>
      <c r="G540" s="14">
        <v>44500</v>
      </c>
      <c r="H540">
        <f t="shared" si="65"/>
        <v>2014</v>
      </c>
      <c r="I540">
        <f t="shared" si="66"/>
        <v>2021</v>
      </c>
      <c r="J540" s="14">
        <v>41562</v>
      </c>
      <c r="K540" s="14">
        <v>44484</v>
      </c>
      <c r="L540">
        <f t="shared" si="67"/>
        <v>2013</v>
      </c>
      <c r="M540">
        <f t="shared" si="68"/>
        <v>2021</v>
      </c>
      <c r="N540" s="17" t="str">
        <f t="shared" si="71"/>
        <v>10/15/2013 - 10/15/2021</v>
      </c>
      <c r="O540" t="s">
        <v>4758</v>
      </c>
    </row>
  </sheetData>
  <autoFilter ref="A1:P540" xr:uid="{303CF19D-9755-45AE-B5A0-6F33183CB413}"/>
  <phoneticPr fontId="80" type="noConversion"/>
  <conditionalFormatting sqref="L2:L540">
    <cfRule type="expression" dxfId="61" priority="1">
      <formula>$H2=$L2</formula>
    </cfRule>
    <cfRule type="expression" dxfId="60" priority="2">
      <formula>$L2&lt;$H2</formula>
    </cfRule>
  </conditionalFormatting>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M3408"/>
  <sheetViews>
    <sheetView workbookViewId="0">
      <selection sqref="A1:M3408"/>
    </sheetView>
  </sheetViews>
  <sheetFormatPr defaultRowHeight="15"/>
  <cols>
    <col min="1" max="1" width="35.42578125" bestFit="1" customWidth="1"/>
  </cols>
  <sheetData>
    <row r="1" spans="1:13">
      <c r="A1" t="s">
        <v>385</v>
      </c>
      <c r="B1" t="s">
        <v>5355</v>
      </c>
      <c r="C1" t="s">
        <v>4737</v>
      </c>
      <c r="D1" t="s">
        <v>4738</v>
      </c>
      <c r="E1" t="s">
        <v>4739</v>
      </c>
      <c r="F1" t="s">
        <v>4740</v>
      </c>
      <c r="G1" t="s">
        <v>4741</v>
      </c>
      <c r="H1" t="s">
        <v>4742</v>
      </c>
      <c r="I1" t="s">
        <v>4743</v>
      </c>
      <c r="J1" t="s">
        <v>391</v>
      </c>
      <c r="K1" t="s">
        <v>4755</v>
      </c>
      <c r="M1" t="s">
        <v>5356</v>
      </c>
    </row>
    <row r="2" spans="1:13">
      <c r="A2" t="s">
        <v>4768</v>
      </c>
      <c r="B2">
        <v>2020</v>
      </c>
      <c r="C2">
        <v>0</v>
      </c>
      <c r="D2">
        <v>0</v>
      </c>
      <c r="E2">
        <v>0</v>
      </c>
      <c r="F2">
        <v>0</v>
      </c>
      <c r="G2">
        <v>0</v>
      </c>
      <c r="H2">
        <v>2</v>
      </c>
      <c r="I2">
        <v>5</v>
      </c>
      <c r="J2" t="s">
        <v>4770</v>
      </c>
      <c r="K2" t="str">
        <f>INDEX('Planning Periods'!$O$2:$O$540,MATCH('Table B Values'!A2,'Planning Periods'!$A$2:$A$540,0))</f>
        <v>Alpine County</v>
      </c>
      <c r="M2" t="s">
        <v>5357</v>
      </c>
    </row>
    <row r="3" spans="1:13">
      <c r="A3" t="s">
        <v>5358</v>
      </c>
      <c r="B3">
        <v>2020</v>
      </c>
      <c r="C3">
        <v>0</v>
      </c>
      <c r="D3">
        <v>0</v>
      </c>
      <c r="E3">
        <v>0</v>
      </c>
      <c r="F3">
        <v>0</v>
      </c>
      <c r="G3">
        <v>0</v>
      </c>
      <c r="H3">
        <v>1</v>
      </c>
      <c r="I3">
        <v>1</v>
      </c>
      <c r="J3" t="s">
        <v>4770</v>
      </c>
      <c r="K3" t="str">
        <f>INDEX('Planning Periods'!$O$2:$O$540,MATCH('Table B Values'!A3,'Planning Periods'!$A$2:$A$540,0))</f>
        <v>Modoc County</v>
      </c>
    </row>
    <row r="4" spans="1:13">
      <c r="A4" t="s">
        <v>5359</v>
      </c>
      <c r="B4">
        <v>2020</v>
      </c>
      <c r="C4">
        <v>0</v>
      </c>
      <c r="D4">
        <v>0</v>
      </c>
      <c r="E4">
        <v>0</v>
      </c>
      <c r="F4">
        <v>0</v>
      </c>
      <c r="G4">
        <v>0</v>
      </c>
      <c r="H4">
        <v>0</v>
      </c>
      <c r="I4">
        <v>11</v>
      </c>
      <c r="J4" t="s">
        <v>4770</v>
      </c>
      <c r="K4" t="str">
        <f>INDEX('Planning Periods'!$O$2:$O$540,MATCH('Table B Values'!A4,'Planning Periods'!$A$2:$A$540,0))</f>
        <v>Shasta County</v>
      </c>
    </row>
    <row r="5" spans="1:13">
      <c r="A5" t="s">
        <v>5360</v>
      </c>
      <c r="B5">
        <v>2020</v>
      </c>
      <c r="C5">
        <v>43</v>
      </c>
      <c r="D5">
        <v>5</v>
      </c>
      <c r="E5">
        <v>0</v>
      </c>
      <c r="F5">
        <v>2</v>
      </c>
      <c r="G5">
        <v>0</v>
      </c>
      <c r="H5">
        <v>10</v>
      </c>
      <c r="I5">
        <v>10</v>
      </c>
      <c r="J5" t="s">
        <v>4770</v>
      </c>
      <c r="K5" t="str">
        <f>INDEX('Planning Periods'!$O$2:$O$540,MATCH('Table B Values'!A5,'Planning Periods'!$A$2:$A$540,0))</f>
        <v>Humboldt County</v>
      </c>
    </row>
    <row r="6" spans="1:13">
      <c r="A6" t="s">
        <v>4841</v>
      </c>
      <c r="B6">
        <v>2020</v>
      </c>
      <c r="C6">
        <v>0</v>
      </c>
      <c r="D6">
        <v>0</v>
      </c>
      <c r="E6">
        <v>0</v>
      </c>
      <c r="F6">
        <v>18</v>
      </c>
      <c r="G6">
        <v>0</v>
      </c>
      <c r="H6">
        <v>28</v>
      </c>
      <c r="I6">
        <v>25</v>
      </c>
      <c r="J6" t="s">
        <v>4770</v>
      </c>
      <c r="K6" t="str">
        <f>INDEX('Planning Periods'!$O$2:$O$540,MATCH('Table B Values'!A6,'Planning Periods'!$A$2:$A$540,0))</f>
        <v>Calaveras County</v>
      </c>
    </row>
    <row r="7" spans="1:13">
      <c r="A7" t="s">
        <v>5361</v>
      </c>
      <c r="B7">
        <v>2020</v>
      </c>
      <c r="C7">
        <v>0</v>
      </c>
      <c r="D7">
        <v>0</v>
      </c>
      <c r="E7">
        <v>0</v>
      </c>
      <c r="F7">
        <v>3</v>
      </c>
      <c r="G7">
        <v>0</v>
      </c>
      <c r="H7">
        <v>2</v>
      </c>
      <c r="I7">
        <v>1</v>
      </c>
      <c r="J7" t="s">
        <v>4770</v>
      </c>
      <c r="K7" t="str">
        <f>INDEX('Planning Periods'!$O$2:$O$540,MATCH('Table B Values'!A7,'Planning Periods'!$A$2:$A$540,0))</f>
        <v>Lake County</v>
      </c>
    </row>
    <row r="8" spans="1:13">
      <c r="A8" t="s">
        <v>5362</v>
      </c>
      <c r="B8">
        <v>2020</v>
      </c>
      <c r="C8">
        <v>0</v>
      </c>
      <c r="D8">
        <v>0</v>
      </c>
      <c r="E8">
        <v>0</v>
      </c>
      <c r="F8">
        <v>0</v>
      </c>
      <c r="G8">
        <v>0</v>
      </c>
      <c r="H8">
        <v>0</v>
      </c>
      <c r="I8">
        <v>0</v>
      </c>
      <c r="J8" t="s">
        <v>4770</v>
      </c>
      <c r="K8" t="str">
        <f>INDEX('Planning Periods'!$O$2:$O$540,MATCH('Table B Values'!A8,'Planning Periods'!$A$2:$A$540,0))</f>
        <v>Colusa County</v>
      </c>
    </row>
    <row r="9" spans="1:13">
      <c r="A9" t="s">
        <v>5363</v>
      </c>
      <c r="B9">
        <v>2020</v>
      </c>
      <c r="C9">
        <v>0</v>
      </c>
      <c r="D9">
        <v>1</v>
      </c>
      <c r="E9">
        <v>0</v>
      </c>
      <c r="F9">
        <v>0</v>
      </c>
      <c r="G9">
        <v>0</v>
      </c>
      <c r="H9">
        <v>4</v>
      </c>
      <c r="I9">
        <v>5</v>
      </c>
      <c r="J9" t="s">
        <v>4770</v>
      </c>
      <c r="K9" t="str">
        <f>INDEX('Planning Periods'!$O$2:$O$540,MATCH('Table B Values'!A9,'Planning Periods'!$A$2:$A$540,0))</f>
        <v>Humboldt County</v>
      </c>
    </row>
    <row r="10" spans="1:13">
      <c r="A10" t="s">
        <v>5364</v>
      </c>
      <c r="B10">
        <v>2020</v>
      </c>
      <c r="C10">
        <v>0</v>
      </c>
      <c r="D10">
        <v>0</v>
      </c>
      <c r="E10">
        <v>0</v>
      </c>
      <c r="F10">
        <v>0</v>
      </c>
      <c r="G10">
        <v>0</v>
      </c>
      <c r="H10">
        <v>0</v>
      </c>
      <c r="I10">
        <v>2</v>
      </c>
      <c r="J10" t="s">
        <v>4770</v>
      </c>
      <c r="K10" t="str">
        <f>INDEX('Planning Periods'!$O$2:$O$540,MATCH('Table B Values'!A10,'Planning Periods'!$A$2:$A$540,0))</f>
        <v>Humboldt County</v>
      </c>
    </row>
    <row r="11" spans="1:13">
      <c r="A11" t="s">
        <v>5365</v>
      </c>
      <c r="B11">
        <v>2020</v>
      </c>
      <c r="C11">
        <v>27</v>
      </c>
      <c r="D11">
        <v>0</v>
      </c>
      <c r="E11">
        <v>43</v>
      </c>
      <c r="F11">
        <v>0</v>
      </c>
      <c r="G11">
        <v>0</v>
      </c>
      <c r="H11">
        <v>2</v>
      </c>
      <c r="I11">
        <v>3</v>
      </c>
      <c r="J11" t="s">
        <v>4770</v>
      </c>
      <c r="K11" t="str">
        <f>INDEX('Planning Periods'!$O$2:$O$540,MATCH('Table B Values'!A11,'Planning Periods'!$A$2:$A$540,0))</f>
        <v>Mendocino County</v>
      </c>
    </row>
    <row r="12" spans="1:13">
      <c r="A12" t="s">
        <v>5366</v>
      </c>
      <c r="B12">
        <v>2020</v>
      </c>
      <c r="C12">
        <v>0</v>
      </c>
      <c r="D12">
        <v>0</v>
      </c>
      <c r="E12">
        <v>0</v>
      </c>
      <c r="F12">
        <v>0</v>
      </c>
      <c r="G12">
        <v>0</v>
      </c>
      <c r="H12">
        <v>33</v>
      </c>
      <c r="I12">
        <v>14</v>
      </c>
      <c r="J12" t="s">
        <v>4770</v>
      </c>
      <c r="K12" t="str">
        <f>INDEX('Planning Periods'!$O$2:$O$540,MATCH('Table B Values'!A12,'Planning Periods'!$A$2:$A$540,0))</f>
        <v>Humboldt County</v>
      </c>
    </row>
    <row r="13" spans="1:13">
      <c r="A13" t="s">
        <v>5367</v>
      </c>
      <c r="B13">
        <v>2020</v>
      </c>
      <c r="C13">
        <v>30</v>
      </c>
      <c r="D13">
        <v>0</v>
      </c>
      <c r="E13">
        <v>3</v>
      </c>
      <c r="F13">
        <v>35</v>
      </c>
      <c r="G13">
        <v>0</v>
      </c>
      <c r="H13">
        <v>3</v>
      </c>
      <c r="I13">
        <v>24</v>
      </c>
      <c r="J13" t="s">
        <v>4770</v>
      </c>
      <c r="K13" t="str">
        <f>INDEX('Planning Periods'!$O$2:$O$540,MATCH('Table B Values'!A13,'Planning Periods'!$A$2:$A$540,0))</f>
        <v>Nevada County</v>
      </c>
    </row>
    <row r="14" spans="1:13">
      <c r="A14" t="s">
        <v>5000</v>
      </c>
      <c r="B14">
        <v>2020</v>
      </c>
      <c r="C14">
        <v>0</v>
      </c>
      <c r="D14">
        <v>0</v>
      </c>
      <c r="E14">
        <v>0</v>
      </c>
      <c r="F14">
        <v>7</v>
      </c>
      <c r="G14">
        <v>0</v>
      </c>
      <c r="H14">
        <v>27</v>
      </c>
      <c r="I14">
        <v>75</v>
      </c>
      <c r="J14" t="s">
        <v>4770</v>
      </c>
      <c r="K14" t="str">
        <f>INDEX('Planning Periods'!$O$2:$O$540,MATCH('Table B Values'!A14,'Planning Periods'!$A$2:$A$540,0))</f>
        <v>Humboldt County</v>
      </c>
    </row>
    <row r="15" spans="1:13">
      <c r="A15" t="s">
        <v>5368</v>
      </c>
      <c r="B15">
        <v>2020</v>
      </c>
      <c r="C15">
        <v>0</v>
      </c>
      <c r="D15">
        <v>0</v>
      </c>
      <c r="E15">
        <v>48</v>
      </c>
      <c r="F15">
        <v>0</v>
      </c>
      <c r="G15">
        <v>0</v>
      </c>
      <c r="H15">
        <v>0</v>
      </c>
      <c r="I15">
        <v>0</v>
      </c>
      <c r="J15" t="s">
        <v>4770</v>
      </c>
      <c r="K15" t="str">
        <f>INDEX('Planning Periods'!$O$2:$O$540,MATCH('Table B Values'!A15,'Planning Periods'!$A$2:$A$540,0))</f>
        <v>Lake County</v>
      </c>
    </row>
    <row r="16" spans="1:13">
      <c r="A16" t="s">
        <v>5369</v>
      </c>
      <c r="B16">
        <v>2020</v>
      </c>
      <c r="C16">
        <v>0</v>
      </c>
      <c r="D16">
        <v>0</v>
      </c>
      <c r="E16">
        <v>0</v>
      </c>
      <c r="F16">
        <v>0</v>
      </c>
      <c r="G16">
        <v>0</v>
      </c>
      <c r="H16">
        <v>0</v>
      </c>
      <c r="I16">
        <v>61</v>
      </c>
      <c r="J16" t="s">
        <v>4770</v>
      </c>
      <c r="K16" t="str">
        <f>INDEX('Planning Periods'!$O$2:$O$540,MATCH('Table B Values'!A16,'Planning Periods'!$A$2:$A$540,0))</f>
        <v>Mono County</v>
      </c>
    </row>
    <row r="17" spans="1:11">
      <c r="A17" t="s">
        <v>5370</v>
      </c>
      <c r="B17">
        <v>2020</v>
      </c>
      <c r="C17">
        <v>0</v>
      </c>
      <c r="D17">
        <v>0</v>
      </c>
      <c r="E17">
        <v>1</v>
      </c>
      <c r="F17">
        <v>0</v>
      </c>
      <c r="G17">
        <v>0</v>
      </c>
      <c r="H17">
        <v>0</v>
      </c>
      <c r="I17">
        <v>55</v>
      </c>
      <c r="J17" t="s">
        <v>4770</v>
      </c>
      <c r="K17" t="str">
        <f>INDEX('Planning Periods'!$O$2:$O$540,MATCH('Table B Values'!A17,'Planning Periods'!$A$2:$A$540,0))</f>
        <v>Mariposa County</v>
      </c>
    </row>
    <row r="18" spans="1:11">
      <c r="A18" t="s">
        <v>5089</v>
      </c>
      <c r="B18">
        <v>2020</v>
      </c>
      <c r="C18">
        <v>0</v>
      </c>
      <c r="D18">
        <v>0</v>
      </c>
      <c r="E18">
        <v>0</v>
      </c>
      <c r="F18">
        <v>0</v>
      </c>
      <c r="G18">
        <v>0</v>
      </c>
      <c r="H18">
        <v>16</v>
      </c>
      <c r="I18">
        <v>26</v>
      </c>
      <c r="J18" t="s">
        <v>4770</v>
      </c>
      <c r="K18" t="str">
        <f>INDEX('Planning Periods'!$O$2:$O$540,MATCH('Table B Values'!A18,'Planning Periods'!$A$2:$A$540,0))</f>
        <v>Mendocino County</v>
      </c>
    </row>
    <row r="19" spans="1:11">
      <c r="A19" t="s">
        <v>5100</v>
      </c>
      <c r="B19">
        <v>2020</v>
      </c>
      <c r="C19">
        <v>0</v>
      </c>
      <c r="D19">
        <v>1</v>
      </c>
      <c r="E19">
        <v>0</v>
      </c>
      <c r="F19">
        <v>0</v>
      </c>
      <c r="G19">
        <v>0</v>
      </c>
      <c r="H19">
        <v>3</v>
      </c>
      <c r="I19">
        <v>2</v>
      </c>
      <c r="J19" t="s">
        <v>4770</v>
      </c>
      <c r="K19" t="str">
        <f>INDEX('Planning Periods'!$O$2:$O$540,MATCH('Table B Values'!A19,'Planning Periods'!$A$2:$A$540,0))</f>
        <v>Modoc County</v>
      </c>
    </row>
    <row r="20" spans="1:11">
      <c r="A20" t="s">
        <v>5101</v>
      </c>
      <c r="B20">
        <v>2020</v>
      </c>
      <c r="C20">
        <v>0</v>
      </c>
      <c r="D20">
        <v>0</v>
      </c>
      <c r="E20">
        <v>0</v>
      </c>
      <c r="F20">
        <v>2</v>
      </c>
      <c r="G20">
        <v>0</v>
      </c>
      <c r="H20">
        <v>3</v>
      </c>
      <c r="I20">
        <v>7</v>
      </c>
      <c r="J20" t="s">
        <v>4770</v>
      </c>
      <c r="K20" t="str">
        <f>INDEX('Planning Periods'!$O$2:$O$540,MATCH('Table B Values'!A20,'Planning Periods'!$A$2:$A$540,0))</f>
        <v>Mono County</v>
      </c>
    </row>
    <row r="21" spans="1:11">
      <c r="A21" t="s">
        <v>5371</v>
      </c>
      <c r="B21">
        <v>2020</v>
      </c>
      <c r="C21">
        <v>0</v>
      </c>
      <c r="D21">
        <v>0</v>
      </c>
      <c r="E21">
        <v>0</v>
      </c>
      <c r="F21">
        <v>0</v>
      </c>
      <c r="G21">
        <v>0</v>
      </c>
      <c r="H21">
        <v>0</v>
      </c>
      <c r="I21">
        <v>6</v>
      </c>
      <c r="J21" t="s">
        <v>4770</v>
      </c>
      <c r="K21" t="str">
        <f>INDEX('Planning Periods'!$O$2:$O$540,MATCH('Table B Values'!A21,'Planning Periods'!$A$2:$A$540,0))</f>
        <v>Nevada County</v>
      </c>
    </row>
    <row r="22" spans="1:11">
      <c r="A22" t="s">
        <v>5168</v>
      </c>
      <c r="B22">
        <v>2020</v>
      </c>
      <c r="C22">
        <v>0</v>
      </c>
      <c r="D22">
        <v>0</v>
      </c>
      <c r="E22">
        <v>0</v>
      </c>
      <c r="F22">
        <v>2</v>
      </c>
      <c r="G22">
        <v>0</v>
      </c>
      <c r="H22">
        <v>13</v>
      </c>
      <c r="I22">
        <v>29</v>
      </c>
      <c r="J22" t="s">
        <v>4770</v>
      </c>
      <c r="K22" t="str">
        <f>INDEX('Planning Periods'!$O$2:$O$540,MATCH('Table B Values'!A22,'Planning Periods'!$A$2:$A$540,0))</f>
        <v>Plumas County</v>
      </c>
    </row>
    <row r="23" spans="1:11">
      <c r="A23" t="s">
        <v>5372</v>
      </c>
      <c r="B23">
        <v>2020</v>
      </c>
      <c r="C23">
        <v>0</v>
      </c>
      <c r="D23">
        <v>0</v>
      </c>
      <c r="E23">
        <v>0</v>
      </c>
      <c r="F23">
        <v>0</v>
      </c>
      <c r="G23">
        <v>0</v>
      </c>
      <c r="H23">
        <v>2</v>
      </c>
      <c r="I23">
        <v>0</v>
      </c>
      <c r="J23" t="s">
        <v>4770</v>
      </c>
      <c r="K23" t="str">
        <f>INDEX('Planning Periods'!$O$2:$O$540,MATCH('Table B Values'!A23,'Planning Periods'!$A$2:$A$540,0))</f>
        <v>Tehama County</v>
      </c>
    </row>
    <row r="24" spans="1:11">
      <c r="A24" t="s">
        <v>5373</v>
      </c>
      <c r="B24">
        <v>2020</v>
      </c>
      <c r="C24">
        <v>0</v>
      </c>
      <c r="D24">
        <v>0</v>
      </c>
      <c r="E24">
        <v>0</v>
      </c>
      <c r="F24">
        <v>0</v>
      </c>
      <c r="G24">
        <v>0</v>
      </c>
      <c r="H24">
        <v>0</v>
      </c>
      <c r="I24">
        <v>12</v>
      </c>
      <c r="J24" t="s">
        <v>4770</v>
      </c>
      <c r="K24" t="str">
        <f>INDEX('Planning Periods'!$O$2:$O$540,MATCH('Table B Values'!A24,'Planning Periods'!$A$2:$A$540,0))</f>
        <v>Shasta County</v>
      </c>
    </row>
    <row r="25" spans="1:11">
      <c r="A25" t="s">
        <v>5374</v>
      </c>
      <c r="B25">
        <v>2020</v>
      </c>
      <c r="C25">
        <v>0</v>
      </c>
      <c r="D25">
        <v>2</v>
      </c>
      <c r="E25">
        <v>0</v>
      </c>
      <c r="F25">
        <v>2</v>
      </c>
      <c r="G25">
        <v>0</v>
      </c>
      <c r="H25">
        <v>1</v>
      </c>
      <c r="I25">
        <v>1</v>
      </c>
      <c r="J25" t="s">
        <v>4770</v>
      </c>
      <c r="K25" t="str">
        <f>INDEX('Planning Periods'!$O$2:$O$540,MATCH('Table B Values'!A25,'Planning Periods'!$A$2:$A$540,0))</f>
        <v>Shasta County</v>
      </c>
    </row>
    <row r="26" spans="1:11">
      <c r="A26" t="s">
        <v>5375</v>
      </c>
      <c r="B26">
        <v>2020</v>
      </c>
      <c r="C26">
        <v>0</v>
      </c>
      <c r="D26">
        <v>0</v>
      </c>
      <c r="E26">
        <v>0</v>
      </c>
      <c r="F26">
        <v>0</v>
      </c>
      <c r="G26">
        <v>0</v>
      </c>
      <c r="H26">
        <v>0</v>
      </c>
      <c r="I26">
        <v>2</v>
      </c>
      <c r="J26" t="s">
        <v>4770</v>
      </c>
      <c r="K26" t="str">
        <f>INDEX('Planning Periods'!$O$2:$O$540,MATCH('Table B Values'!A26,'Planning Periods'!$A$2:$A$540,0))</f>
        <v>Tuolumne County</v>
      </c>
    </row>
    <row r="27" spans="1:11">
      <c r="A27" t="s">
        <v>5376</v>
      </c>
      <c r="B27">
        <v>2020</v>
      </c>
      <c r="C27">
        <v>0</v>
      </c>
      <c r="D27">
        <v>0</v>
      </c>
      <c r="E27">
        <v>0</v>
      </c>
      <c r="F27">
        <v>0</v>
      </c>
      <c r="G27">
        <v>0</v>
      </c>
      <c r="H27">
        <v>0</v>
      </c>
      <c r="I27">
        <v>21</v>
      </c>
      <c r="J27" t="s">
        <v>4770</v>
      </c>
      <c r="K27" t="str">
        <f>INDEX('Planning Periods'!$O$2:$O$540,MATCH('Table B Values'!A27,'Planning Periods'!$A$2:$A$540,0))</f>
        <v>Lassen County</v>
      </c>
    </row>
    <row r="28" spans="1:11">
      <c r="A28" t="s">
        <v>5295</v>
      </c>
      <c r="B28">
        <v>2020</v>
      </c>
      <c r="C28">
        <v>0</v>
      </c>
      <c r="D28">
        <v>6</v>
      </c>
      <c r="E28">
        <v>0</v>
      </c>
      <c r="F28">
        <v>59</v>
      </c>
      <c r="G28">
        <v>0</v>
      </c>
      <c r="H28">
        <v>20</v>
      </c>
      <c r="I28">
        <v>26</v>
      </c>
      <c r="J28" t="s">
        <v>4770</v>
      </c>
      <c r="K28" t="str">
        <f>INDEX('Planning Periods'!$O$2:$O$540,MATCH('Table B Values'!A28,'Planning Periods'!$A$2:$A$540,0))</f>
        <v>Tehama County</v>
      </c>
    </row>
    <row r="29" spans="1:11">
      <c r="A29" t="s">
        <v>5377</v>
      </c>
      <c r="B29">
        <v>2020</v>
      </c>
      <c r="C29">
        <v>57</v>
      </c>
      <c r="D29">
        <v>0</v>
      </c>
      <c r="E29">
        <v>57</v>
      </c>
      <c r="F29">
        <v>0</v>
      </c>
      <c r="G29">
        <v>0</v>
      </c>
      <c r="H29">
        <v>8</v>
      </c>
      <c r="I29">
        <v>96</v>
      </c>
      <c r="J29" t="s">
        <v>4770</v>
      </c>
      <c r="K29" t="str">
        <f>INDEX('Planning Periods'!$O$2:$O$540,MATCH('Table B Values'!A29,'Planning Periods'!$A$2:$A$540,0))</f>
        <v>Nevada County</v>
      </c>
    </row>
    <row r="30" spans="1:11">
      <c r="A30" t="s">
        <v>5309</v>
      </c>
      <c r="B30">
        <v>2020</v>
      </c>
      <c r="C30">
        <v>0</v>
      </c>
      <c r="D30">
        <v>0</v>
      </c>
      <c r="E30">
        <v>0</v>
      </c>
      <c r="F30">
        <v>0</v>
      </c>
      <c r="G30">
        <v>0</v>
      </c>
      <c r="H30">
        <v>0</v>
      </c>
      <c r="I30">
        <v>64</v>
      </c>
      <c r="J30" t="s">
        <v>4770</v>
      </c>
      <c r="K30" t="str">
        <f>INDEX('Planning Periods'!$O$2:$O$540,MATCH('Table B Values'!A30,'Planning Periods'!$A$2:$A$540,0))</f>
        <v>Tuolumne County</v>
      </c>
    </row>
    <row r="31" spans="1:11">
      <c r="A31" t="s">
        <v>5378</v>
      </c>
      <c r="B31">
        <v>2020</v>
      </c>
      <c r="C31">
        <v>0</v>
      </c>
      <c r="D31">
        <v>0</v>
      </c>
      <c r="E31">
        <v>30</v>
      </c>
      <c r="F31">
        <v>1</v>
      </c>
      <c r="G31">
        <v>0</v>
      </c>
      <c r="H31">
        <v>5</v>
      </c>
      <c r="I31">
        <v>9</v>
      </c>
      <c r="J31" t="s">
        <v>4770</v>
      </c>
      <c r="K31" t="str">
        <f>INDEX('Planning Periods'!$O$2:$O$540,MATCH('Table B Values'!A31,'Planning Periods'!$A$2:$A$540,0))</f>
        <v>Mendocino County</v>
      </c>
    </row>
    <row r="32" spans="1:11">
      <c r="A32" t="s">
        <v>5379</v>
      </c>
      <c r="B32">
        <v>2020</v>
      </c>
      <c r="C32">
        <v>0</v>
      </c>
      <c r="D32">
        <v>0</v>
      </c>
      <c r="E32">
        <v>0</v>
      </c>
      <c r="F32">
        <v>2</v>
      </c>
      <c r="G32">
        <v>0</v>
      </c>
      <c r="H32">
        <v>1</v>
      </c>
      <c r="I32">
        <v>0</v>
      </c>
      <c r="J32" t="s">
        <v>4770</v>
      </c>
      <c r="K32" t="str">
        <f>INDEX('Planning Periods'!$O$2:$O$540,MATCH('Table B Values'!A32,'Planning Periods'!$A$2:$A$540,0))</f>
        <v>Mendocino County</v>
      </c>
    </row>
    <row r="33" spans="1:11">
      <c r="A33" t="s">
        <v>5358</v>
      </c>
      <c r="B33">
        <v>2019</v>
      </c>
      <c r="C33">
        <v>0</v>
      </c>
      <c r="D33">
        <v>0</v>
      </c>
      <c r="E33">
        <v>0</v>
      </c>
      <c r="F33">
        <v>1</v>
      </c>
      <c r="G33">
        <v>0</v>
      </c>
      <c r="H33">
        <v>0</v>
      </c>
      <c r="I33">
        <v>0</v>
      </c>
      <c r="J33" t="s">
        <v>4770</v>
      </c>
      <c r="K33" t="str">
        <f>INDEX('Planning Periods'!$O$2:$O$540,MATCH('Table B Values'!A33,'Planning Periods'!$A$2:$A$540,0))</f>
        <v>Modoc County</v>
      </c>
    </row>
    <row r="34" spans="1:11">
      <c r="A34" t="s">
        <v>5380</v>
      </c>
      <c r="B34">
        <v>2019</v>
      </c>
      <c r="C34">
        <v>0</v>
      </c>
      <c r="D34">
        <v>0</v>
      </c>
      <c r="E34">
        <v>0</v>
      </c>
      <c r="F34">
        <v>1</v>
      </c>
      <c r="G34">
        <v>0</v>
      </c>
      <c r="H34">
        <v>0</v>
      </c>
      <c r="I34">
        <v>1</v>
      </c>
      <c r="J34" t="s">
        <v>4770</v>
      </c>
      <c r="K34" t="str">
        <f>INDEX('Planning Periods'!$O$2:$O$540,MATCH('Table B Values'!A34,'Planning Periods'!$A$2:$A$540,0))</f>
        <v>Calaveras County</v>
      </c>
    </row>
    <row r="35" spans="1:11">
      <c r="A35" t="s">
        <v>5360</v>
      </c>
      <c r="B35">
        <v>2019</v>
      </c>
      <c r="C35">
        <v>0</v>
      </c>
      <c r="D35">
        <v>0</v>
      </c>
      <c r="E35">
        <v>0</v>
      </c>
      <c r="F35">
        <v>7</v>
      </c>
      <c r="G35">
        <v>0</v>
      </c>
      <c r="H35">
        <v>3</v>
      </c>
      <c r="I35">
        <v>4</v>
      </c>
      <c r="J35" t="s">
        <v>4770</v>
      </c>
      <c r="K35" t="str">
        <f>INDEX('Planning Periods'!$O$2:$O$540,MATCH('Table B Values'!A35,'Planning Periods'!$A$2:$A$540,0))</f>
        <v>Humboldt County</v>
      </c>
    </row>
    <row r="36" spans="1:11">
      <c r="A36" t="s">
        <v>4841</v>
      </c>
      <c r="B36">
        <v>2019</v>
      </c>
      <c r="C36">
        <v>0</v>
      </c>
      <c r="D36">
        <v>0</v>
      </c>
      <c r="E36">
        <v>0</v>
      </c>
      <c r="F36">
        <v>0</v>
      </c>
      <c r="G36">
        <v>0</v>
      </c>
      <c r="H36">
        <v>0</v>
      </c>
      <c r="I36">
        <v>46</v>
      </c>
      <c r="J36" t="s">
        <v>4770</v>
      </c>
      <c r="K36" t="str">
        <f>INDEX('Planning Periods'!$O$2:$O$540,MATCH('Table B Values'!A36,'Planning Periods'!$A$2:$A$540,0))</f>
        <v>Calaveras County</v>
      </c>
    </row>
    <row r="37" spans="1:11">
      <c r="A37" t="s">
        <v>5361</v>
      </c>
      <c r="B37">
        <v>2019</v>
      </c>
      <c r="C37">
        <v>0</v>
      </c>
      <c r="D37">
        <v>1</v>
      </c>
      <c r="E37">
        <v>0</v>
      </c>
      <c r="F37">
        <v>0</v>
      </c>
      <c r="G37">
        <v>0</v>
      </c>
      <c r="H37">
        <v>1</v>
      </c>
      <c r="I37">
        <v>1</v>
      </c>
      <c r="J37" t="s">
        <v>4770</v>
      </c>
      <c r="K37" t="str">
        <f>INDEX('Planning Periods'!$O$2:$O$540,MATCH('Table B Values'!A37,'Planning Periods'!$A$2:$A$540,0))</f>
        <v>Lake County</v>
      </c>
    </row>
    <row r="38" spans="1:11">
      <c r="A38" t="s">
        <v>5363</v>
      </c>
      <c r="B38">
        <v>2019</v>
      </c>
      <c r="C38">
        <v>0</v>
      </c>
      <c r="D38">
        <v>0</v>
      </c>
      <c r="E38">
        <v>0</v>
      </c>
      <c r="F38">
        <v>0</v>
      </c>
      <c r="G38">
        <v>0</v>
      </c>
      <c r="H38">
        <v>3</v>
      </c>
      <c r="I38">
        <v>4</v>
      </c>
      <c r="J38" t="s">
        <v>4770</v>
      </c>
      <c r="K38" t="str">
        <f>INDEX('Planning Periods'!$O$2:$O$540,MATCH('Table B Values'!A38,'Planning Periods'!$A$2:$A$540,0))</f>
        <v>Humboldt County</v>
      </c>
    </row>
    <row r="39" spans="1:11">
      <c r="A39" t="s">
        <v>5364</v>
      </c>
      <c r="B39">
        <v>2019</v>
      </c>
      <c r="C39">
        <v>0</v>
      </c>
      <c r="D39">
        <v>0</v>
      </c>
      <c r="E39">
        <v>0</v>
      </c>
      <c r="F39">
        <v>2</v>
      </c>
      <c r="G39">
        <v>0</v>
      </c>
      <c r="H39">
        <v>2</v>
      </c>
      <c r="I39">
        <v>0</v>
      </c>
      <c r="J39" t="s">
        <v>4770</v>
      </c>
      <c r="K39" t="str">
        <f>INDEX('Planning Periods'!$O$2:$O$540,MATCH('Table B Values'!A39,'Planning Periods'!$A$2:$A$540,0))</f>
        <v>Humboldt County</v>
      </c>
    </row>
    <row r="40" spans="1:11">
      <c r="A40" t="s">
        <v>5365</v>
      </c>
      <c r="B40">
        <v>2019</v>
      </c>
      <c r="C40">
        <v>0</v>
      </c>
      <c r="D40">
        <v>0</v>
      </c>
      <c r="E40">
        <v>0</v>
      </c>
      <c r="F40">
        <v>0</v>
      </c>
      <c r="G40">
        <v>0</v>
      </c>
      <c r="H40">
        <v>7</v>
      </c>
      <c r="I40">
        <v>5</v>
      </c>
      <c r="J40" t="s">
        <v>4770</v>
      </c>
      <c r="K40" t="str">
        <f>INDEX('Planning Periods'!$O$2:$O$540,MATCH('Table B Values'!A40,'Planning Periods'!$A$2:$A$540,0))</f>
        <v>Mendocino County</v>
      </c>
    </row>
    <row r="41" spans="1:11">
      <c r="A41" t="s">
        <v>5366</v>
      </c>
      <c r="B41">
        <v>2019</v>
      </c>
      <c r="C41">
        <v>0</v>
      </c>
      <c r="D41">
        <v>0</v>
      </c>
      <c r="E41">
        <v>0</v>
      </c>
      <c r="F41">
        <v>0</v>
      </c>
      <c r="G41">
        <v>0</v>
      </c>
      <c r="H41">
        <v>14</v>
      </c>
      <c r="I41">
        <v>3</v>
      </c>
      <c r="J41" t="s">
        <v>4770</v>
      </c>
      <c r="K41" t="str">
        <f>INDEX('Planning Periods'!$O$2:$O$540,MATCH('Table B Values'!A41,'Planning Periods'!$A$2:$A$540,0))</f>
        <v>Humboldt County</v>
      </c>
    </row>
    <row r="42" spans="1:11">
      <c r="A42" t="s">
        <v>5367</v>
      </c>
      <c r="B42">
        <v>2019</v>
      </c>
      <c r="C42">
        <v>0</v>
      </c>
      <c r="D42">
        <v>0</v>
      </c>
      <c r="E42">
        <v>0</v>
      </c>
      <c r="F42">
        <v>2</v>
      </c>
      <c r="G42">
        <v>0</v>
      </c>
      <c r="H42">
        <v>0</v>
      </c>
      <c r="I42">
        <v>3</v>
      </c>
      <c r="J42" t="s">
        <v>4770</v>
      </c>
      <c r="K42" t="str">
        <f>INDEX('Planning Periods'!$O$2:$O$540,MATCH('Table B Values'!A42,'Planning Periods'!$A$2:$A$540,0))</f>
        <v>Nevada County</v>
      </c>
    </row>
    <row r="43" spans="1:11">
      <c r="A43" t="s">
        <v>5000</v>
      </c>
      <c r="B43">
        <v>2019</v>
      </c>
      <c r="C43">
        <v>0</v>
      </c>
      <c r="D43">
        <v>0</v>
      </c>
      <c r="E43">
        <v>0</v>
      </c>
      <c r="F43">
        <v>0</v>
      </c>
      <c r="G43">
        <v>0</v>
      </c>
      <c r="H43">
        <v>20</v>
      </c>
      <c r="I43">
        <v>25</v>
      </c>
      <c r="J43" t="s">
        <v>4770</v>
      </c>
      <c r="K43" t="str">
        <f>INDEX('Planning Periods'!$O$2:$O$540,MATCH('Table B Values'!A43,'Planning Periods'!$A$2:$A$540,0))</f>
        <v>Humboldt County</v>
      </c>
    </row>
    <row r="44" spans="1:11">
      <c r="A44" t="s">
        <v>5369</v>
      </c>
      <c r="B44">
        <v>2019</v>
      </c>
      <c r="C44">
        <v>0</v>
      </c>
      <c r="D44">
        <v>0</v>
      </c>
      <c r="E44">
        <v>0</v>
      </c>
      <c r="F44">
        <v>0</v>
      </c>
      <c r="G44">
        <v>0</v>
      </c>
      <c r="H44">
        <v>0</v>
      </c>
      <c r="I44">
        <v>23</v>
      </c>
      <c r="J44" t="s">
        <v>4770</v>
      </c>
      <c r="K44" t="str">
        <f>INDEX('Planning Periods'!$O$2:$O$540,MATCH('Table B Values'!A44,'Planning Periods'!$A$2:$A$540,0))</f>
        <v>Mono County</v>
      </c>
    </row>
    <row r="45" spans="1:11">
      <c r="A45" t="s">
        <v>5370</v>
      </c>
      <c r="B45">
        <v>2019</v>
      </c>
      <c r="C45">
        <v>0</v>
      </c>
      <c r="D45">
        <v>0</v>
      </c>
      <c r="E45">
        <v>0</v>
      </c>
      <c r="F45">
        <v>0</v>
      </c>
      <c r="G45">
        <v>0</v>
      </c>
      <c r="H45">
        <v>0</v>
      </c>
      <c r="I45">
        <v>17</v>
      </c>
      <c r="J45" t="s">
        <v>4770</v>
      </c>
      <c r="K45" t="str">
        <f>INDEX('Planning Periods'!$O$2:$O$540,MATCH('Table B Values'!A45,'Planning Periods'!$A$2:$A$540,0))</f>
        <v>Mariposa County</v>
      </c>
    </row>
    <row r="46" spans="1:11">
      <c r="A46" t="s">
        <v>5089</v>
      </c>
      <c r="B46">
        <v>2019</v>
      </c>
      <c r="C46">
        <v>0</v>
      </c>
      <c r="D46">
        <v>0</v>
      </c>
      <c r="E46">
        <v>0</v>
      </c>
      <c r="F46">
        <v>0</v>
      </c>
      <c r="G46">
        <v>0</v>
      </c>
      <c r="H46">
        <v>6</v>
      </c>
      <c r="I46">
        <v>31</v>
      </c>
      <c r="J46" t="s">
        <v>4770</v>
      </c>
      <c r="K46" t="str">
        <f>INDEX('Planning Periods'!$O$2:$O$540,MATCH('Table B Values'!A46,'Planning Periods'!$A$2:$A$540,0))</f>
        <v>Mendocino County</v>
      </c>
    </row>
    <row r="47" spans="1:11">
      <c r="A47" t="s">
        <v>5100</v>
      </c>
      <c r="B47">
        <v>2019</v>
      </c>
      <c r="C47">
        <v>0</v>
      </c>
      <c r="D47">
        <v>0</v>
      </c>
      <c r="E47">
        <v>0</v>
      </c>
      <c r="F47">
        <v>1</v>
      </c>
      <c r="G47">
        <v>0</v>
      </c>
      <c r="H47">
        <v>0</v>
      </c>
      <c r="I47">
        <v>0</v>
      </c>
      <c r="J47" t="s">
        <v>4770</v>
      </c>
      <c r="K47" t="str">
        <f>INDEX('Planning Periods'!$O$2:$O$540,MATCH('Table B Values'!A47,'Planning Periods'!$A$2:$A$540,0))</f>
        <v>Modoc County</v>
      </c>
    </row>
    <row r="48" spans="1:11">
      <c r="A48" t="s">
        <v>5101</v>
      </c>
      <c r="B48">
        <v>2019</v>
      </c>
      <c r="C48">
        <v>0</v>
      </c>
      <c r="D48">
        <v>0</v>
      </c>
      <c r="E48">
        <v>0</v>
      </c>
      <c r="F48">
        <v>6</v>
      </c>
      <c r="G48">
        <v>0</v>
      </c>
      <c r="H48">
        <v>1</v>
      </c>
      <c r="I48">
        <v>0</v>
      </c>
      <c r="J48" t="s">
        <v>4770</v>
      </c>
      <c r="K48" t="str">
        <f>INDEX('Planning Periods'!$O$2:$O$540,MATCH('Table B Values'!A48,'Planning Periods'!$A$2:$A$540,0))</f>
        <v>Mono County</v>
      </c>
    </row>
    <row r="49" spans="1:11">
      <c r="A49" t="s">
        <v>5371</v>
      </c>
      <c r="B49">
        <v>2019</v>
      </c>
      <c r="C49">
        <v>0</v>
      </c>
      <c r="D49">
        <v>0</v>
      </c>
      <c r="E49">
        <v>0</v>
      </c>
      <c r="F49">
        <v>0</v>
      </c>
      <c r="G49">
        <v>0</v>
      </c>
      <c r="H49">
        <v>0</v>
      </c>
      <c r="I49">
        <v>1</v>
      </c>
      <c r="J49" t="s">
        <v>4770</v>
      </c>
      <c r="K49" t="str">
        <f>INDEX('Planning Periods'!$O$2:$O$540,MATCH('Table B Values'!A49,'Planning Periods'!$A$2:$A$540,0))</f>
        <v>Nevada County</v>
      </c>
    </row>
    <row r="50" spans="1:11">
      <c r="A50" t="s">
        <v>5168</v>
      </c>
      <c r="B50">
        <v>2019</v>
      </c>
      <c r="C50">
        <v>0</v>
      </c>
      <c r="D50">
        <v>0</v>
      </c>
      <c r="E50">
        <v>0</v>
      </c>
      <c r="F50">
        <v>0</v>
      </c>
      <c r="G50">
        <v>0</v>
      </c>
      <c r="H50">
        <v>1</v>
      </c>
      <c r="I50">
        <v>11</v>
      </c>
      <c r="J50" t="s">
        <v>4770</v>
      </c>
      <c r="K50" t="str">
        <f>INDEX('Planning Periods'!$O$2:$O$540,MATCH('Table B Values'!A50,'Planning Periods'!$A$2:$A$540,0))</f>
        <v>Plumas County</v>
      </c>
    </row>
    <row r="51" spans="1:11">
      <c r="A51" t="s">
        <v>5372</v>
      </c>
      <c r="B51">
        <v>2019</v>
      </c>
      <c r="C51">
        <v>0</v>
      </c>
      <c r="D51">
        <v>0</v>
      </c>
      <c r="E51">
        <v>0</v>
      </c>
      <c r="F51">
        <v>0</v>
      </c>
      <c r="G51">
        <v>0</v>
      </c>
      <c r="H51">
        <v>1</v>
      </c>
      <c r="I51">
        <v>0</v>
      </c>
      <c r="J51" t="s">
        <v>4770</v>
      </c>
      <c r="K51" t="str">
        <f>INDEX('Planning Periods'!$O$2:$O$540,MATCH('Table B Values'!A51,'Planning Periods'!$A$2:$A$540,0))</f>
        <v>Tehama County</v>
      </c>
    </row>
    <row r="52" spans="1:11">
      <c r="A52" t="s">
        <v>5381</v>
      </c>
      <c r="B52">
        <v>2019</v>
      </c>
      <c r="C52">
        <v>0</v>
      </c>
      <c r="D52">
        <v>0</v>
      </c>
      <c r="E52">
        <v>0</v>
      </c>
      <c r="F52">
        <v>4</v>
      </c>
      <c r="G52">
        <v>0</v>
      </c>
      <c r="H52">
        <v>0</v>
      </c>
      <c r="I52">
        <v>2</v>
      </c>
      <c r="J52" t="s">
        <v>4770</v>
      </c>
      <c r="K52" t="str">
        <f>INDEX('Planning Periods'!$O$2:$O$540,MATCH('Table B Values'!A52,'Planning Periods'!$A$2:$A$540,0))</f>
        <v>Humboldt County</v>
      </c>
    </row>
    <row r="53" spans="1:11">
      <c r="A53" t="s">
        <v>5376</v>
      </c>
      <c r="B53">
        <v>2019</v>
      </c>
      <c r="C53">
        <v>0</v>
      </c>
      <c r="D53">
        <v>0</v>
      </c>
      <c r="E53">
        <v>0</v>
      </c>
      <c r="F53">
        <v>0</v>
      </c>
      <c r="G53">
        <v>0</v>
      </c>
      <c r="H53">
        <v>2</v>
      </c>
      <c r="I53">
        <v>0</v>
      </c>
      <c r="J53" t="s">
        <v>4770</v>
      </c>
      <c r="K53" t="str">
        <f>INDEX('Planning Periods'!$O$2:$O$540,MATCH('Table B Values'!A53,'Planning Periods'!$A$2:$A$540,0))</f>
        <v>Lassen County</v>
      </c>
    </row>
    <row r="54" spans="1:11">
      <c r="A54" t="s">
        <v>5295</v>
      </c>
      <c r="B54">
        <v>2019</v>
      </c>
      <c r="C54">
        <v>0</v>
      </c>
      <c r="D54">
        <v>2</v>
      </c>
      <c r="E54">
        <v>0</v>
      </c>
      <c r="F54">
        <v>6</v>
      </c>
      <c r="G54">
        <v>0</v>
      </c>
      <c r="H54">
        <v>2</v>
      </c>
      <c r="I54">
        <v>15</v>
      </c>
      <c r="J54" t="s">
        <v>4770</v>
      </c>
      <c r="K54" t="str">
        <f>INDEX('Planning Periods'!$O$2:$O$540,MATCH('Table B Values'!A54,'Planning Periods'!$A$2:$A$540,0))</f>
        <v>Tehama County</v>
      </c>
    </row>
    <row r="55" spans="1:11">
      <c r="A55" t="s">
        <v>5303</v>
      </c>
      <c r="B55">
        <v>2019</v>
      </c>
      <c r="C55">
        <v>0</v>
      </c>
      <c r="D55">
        <v>0</v>
      </c>
      <c r="E55">
        <v>0</v>
      </c>
      <c r="F55">
        <v>0</v>
      </c>
      <c r="G55">
        <v>0</v>
      </c>
      <c r="H55">
        <v>0</v>
      </c>
      <c r="I55">
        <v>0</v>
      </c>
      <c r="J55" t="s">
        <v>4770</v>
      </c>
      <c r="K55" t="str">
        <f>INDEX('Planning Periods'!$O$2:$O$540,MATCH('Table B Values'!A55,'Planning Periods'!$A$2:$A$540,0))</f>
        <v>Trinity County</v>
      </c>
    </row>
    <row r="56" spans="1:11">
      <c r="A56" t="s">
        <v>5377</v>
      </c>
      <c r="B56">
        <v>2019</v>
      </c>
      <c r="C56">
        <v>64</v>
      </c>
      <c r="D56">
        <v>0</v>
      </c>
      <c r="E56">
        <v>12</v>
      </c>
      <c r="F56">
        <v>0</v>
      </c>
      <c r="G56">
        <v>0</v>
      </c>
      <c r="H56">
        <v>0</v>
      </c>
      <c r="I56">
        <v>42</v>
      </c>
      <c r="J56" t="s">
        <v>4770</v>
      </c>
      <c r="K56" t="str">
        <f>INDEX('Planning Periods'!$O$2:$O$540,MATCH('Table B Values'!A56,'Planning Periods'!$A$2:$A$540,0))</f>
        <v>Nevada County</v>
      </c>
    </row>
    <row r="57" spans="1:11">
      <c r="A57" t="s">
        <v>5309</v>
      </c>
      <c r="B57">
        <v>2019</v>
      </c>
      <c r="C57">
        <v>0</v>
      </c>
      <c r="D57">
        <v>0</v>
      </c>
      <c r="E57">
        <v>0</v>
      </c>
      <c r="F57">
        <v>0</v>
      </c>
      <c r="G57">
        <v>0</v>
      </c>
      <c r="H57">
        <v>0</v>
      </c>
      <c r="I57">
        <v>1</v>
      </c>
      <c r="J57" t="s">
        <v>4770</v>
      </c>
      <c r="K57" t="str">
        <f>INDEX('Planning Periods'!$O$2:$O$540,MATCH('Table B Values'!A57,'Planning Periods'!$A$2:$A$540,0))</f>
        <v>Tuolumne County</v>
      </c>
    </row>
    <row r="58" spans="1:11">
      <c r="A58" t="s">
        <v>5378</v>
      </c>
      <c r="B58">
        <v>2019</v>
      </c>
      <c r="C58">
        <v>0</v>
      </c>
      <c r="D58">
        <v>0</v>
      </c>
      <c r="E58">
        <v>0</v>
      </c>
      <c r="F58">
        <v>2</v>
      </c>
      <c r="G58">
        <v>0</v>
      </c>
      <c r="H58">
        <v>0</v>
      </c>
      <c r="I58">
        <v>0</v>
      </c>
      <c r="J58" t="s">
        <v>4770</v>
      </c>
      <c r="K58" t="str">
        <f>INDEX('Planning Periods'!$O$2:$O$540,MATCH('Table B Values'!A58,'Planning Periods'!$A$2:$A$540,0))</f>
        <v>Mendocino County</v>
      </c>
    </row>
    <row r="59" spans="1:11">
      <c r="A59" t="s">
        <v>5382</v>
      </c>
      <c r="B59">
        <v>2020</v>
      </c>
      <c r="C59">
        <v>0</v>
      </c>
      <c r="D59">
        <v>0</v>
      </c>
      <c r="E59">
        <v>0</v>
      </c>
      <c r="F59">
        <v>0</v>
      </c>
      <c r="G59">
        <v>0</v>
      </c>
      <c r="H59">
        <v>0</v>
      </c>
      <c r="I59">
        <v>3</v>
      </c>
      <c r="J59" t="s">
        <v>5383</v>
      </c>
      <c r="K59" t="str">
        <f>INDEX('Planning Periods'!$O$2:$O$540,MATCH('Table B Values'!A59,'Planning Periods'!$A$2:$A$540,0))</f>
        <v>Los Angeles County</v>
      </c>
    </row>
    <row r="60" spans="1:11">
      <c r="A60" t="s">
        <v>5384</v>
      </c>
      <c r="B60">
        <v>2020</v>
      </c>
      <c r="C60">
        <v>93</v>
      </c>
      <c r="D60">
        <v>0</v>
      </c>
      <c r="E60">
        <v>61</v>
      </c>
      <c r="F60">
        <v>0</v>
      </c>
      <c r="G60">
        <v>2</v>
      </c>
      <c r="H60">
        <v>0</v>
      </c>
      <c r="I60" s="356">
        <v>142</v>
      </c>
      <c r="J60" t="s">
        <v>5383</v>
      </c>
      <c r="K60" t="str">
        <f>INDEX('Planning Periods'!$O$2:$O$540,MATCH('Table B Values'!A60,'Planning Periods'!$A$2:$A$540,0))</f>
        <v>Alameda County</v>
      </c>
    </row>
    <row r="61" spans="1:11">
      <c r="A61" t="s">
        <v>4763</v>
      </c>
      <c r="B61">
        <v>2020</v>
      </c>
      <c r="C61">
        <v>0</v>
      </c>
      <c r="D61">
        <v>0</v>
      </c>
      <c r="E61">
        <v>0</v>
      </c>
      <c r="F61">
        <v>44</v>
      </c>
      <c r="G61">
        <v>0</v>
      </c>
      <c r="H61">
        <v>0</v>
      </c>
      <c r="I61" s="356">
        <v>19</v>
      </c>
      <c r="J61" t="s">
        <v>5383</v>
      </c>
      <c r="K61" t="str">
        <f>INDEX('Planning Periods'!$O$2:$O$540,MATCH('Table B Values'!A61,'Planning Periods'!$A$2:$A$540,0))</f>
        <v>Alameda County</v>
      </c>
    </row>
    <row r="62" spans="1:11">
      <c r="A62" t="s">
        <v>5385</v>
      </c>
      <c r="B62">
        <v>2020</v>
      </c>
      <c r="C62">
        <v>0</v>
      </c>
      <c r="D62">
        <v>0</v>
      </c>
      <c r="E62">
        <v>1</v>
      </c>
      <c r="F62">
        <v>0</v>
      </c>
      <c r="G62">
        <v>0</v>
      </c>
      <c r="H62">
        <v>15</v>
      </c>
      <c r="I62" s="356">
        <v>10</v>
      </c>
      <c r="J62" t="s">
        <v>5383</v>
      </c>
      <c r="K62" t="str">
        <f>INDEX('Planning Periods'!$O$2:$O$540,MATCH('Table B Values'!A62,'Planning Periods'!$A$2:$A$540,0))</f>
        <v>Alameda County</v>
      </c>
    </row>
    <row r="63" spans="1:11">
      <c r="A63" t="s">
        <v>5386</v>
      </c>
      <c r="B63">
        <v>2020</v>
      </c>
      <c r="C63">
        <v>0</v>
      </c>
      <c r="D63">
        <v>0</v>
      </c>
      <c r="E63">
        <v>0</v>
      </c>
      <c r="F63">
        <v>0</v>
      </c>
      <c r="G63">
        <v>0</v>
      </c>
      <c r="H63">
        <v>0</v>
      </c>
      <c r="I63">
        <v>11</v>
      </c>
      <c r="J63" t="s">
        <v>5383</v>
      </c>
      <c r="K63" t="str">
        <f>INDEX('Planning Periods'!$O$2:$O$540,MATCH('Table B Values'!A63,'Planning Periods'!$A$2:$A$540,0))</f>
        <v>Los Angeles County</v>
      </c>
    </row>
    <row r="64" spans="1:11">
      <c r="A64" t="s">
        <v>4775</v>
      </c>
      <c r="B64">
        <v>2020</v>
      </c>
      <c r="C64">
        <v>0</v>
      </c>
      <c r="D64">
        <v>3</v>
      </c>
      <c r="E64">
        <v>0</v>
      </c>
      <c r="F64">
        <v>2</v>
      </c>
      <c r="G64">
        <v>0</v>
      </c>
      <c r="H64">
        <v>11</v>
      </c>
      <c r="I64">
        <v>16</v>
      </c>
      <c r="J64" t="s">
        <v>5383</v>
      </c>
      <c r="K64" t="str">
        <f>INDEX('Planning Periods'!$O$2:$O$540,MATCH('Table B Values'!A64,'Planning Periods'!$A$2:$A$540,0))</f>
        <v>Amador County</v>
      </c>
    </row>
    <row r="65" spans="1:11">
      <c r="A65" t="s">
        <v>5387</v>
      </c>
      <c r="B65">
        <v>2020</v>
      </c>
      <c r="C65">
        <v>0</v>
      </c>
      <c r="D65">
        <v>0</v>
      </c>
      <c r="E65">
        <v>0</v>
      </c>
      <c r="F65">
        <v>3</v>
      </c>
      <c r="G65">
        <v>0</v>
      </c>
      <c r="H65">
        <v>0</v>
      </c>
      <c r="I65">
        <v>0</v>
      </c>
      <c r="J65" t="s">
        <v>5383</v>
      </c>
      <c r="K65" t="str">
        <f>INDEX('Planning Periods'!$O$2:$O$540,MATCH('Table B Values'!A65,'Planning Periods'!$A$2:$A$540,0))</f>
        <v>Napa County</v>
      </c>
    </row>
    <row r="66" spans="1:11">
      <c r="A66" t="s">
        <v>5388</v>
      </c>
      <c r="B66">
        <v>2020</v>
      </c>
      <c r="C66">
        <v>184</v>
      </c>
      <c r="D66">
        <v>0</v>
      </c>
      <c r="E66">
        <v>39</v>
      </c>
      <c r="F66">
        <v>0</v>
      </c>
      <c r="G66">
        <v>0</v>
      </c>
      <c r="H66">
        <v>0</v>
      </c>
      <c r="I66">
        <v>464</v>
      </c>
      <c r="J66" t="s">
        <v>5383</v>
      </c>
      <c r="K66" t="str">
        <f>INDEX('Planning Periods'!$O$2:$O$540,MATCH('Table B Values'!A66,'Planning Periods'!$A$2:$A$540,0))</f>
        <v>Orange County</v>
      </c>
    </row>
    <row r="67" spans="1:11">
      <c r="A67" t="s">
        <v>5359</v>
      </c>
      <c r="B67">
        <v>2020</v>
      </c>
      <c r="C67">
        <v>0</v>
      </c>
      <c r="D67">
        <v>0</v>
      </c>
      <c r="E67">
        <v>0</v>
      </c>
      <c r="F67">
        <v>0</v>
      </c>
      <c r="G67">
        <v>0</v>
      </c>
      <c r="H67">
        <v>0</v>
      </c>
      <c r="I67">
        <v>9</v>
      </c>
      <c r="J67" t="s">
        <v>5383</v>
      </c>
      <c r="K67" t="str">
        <f>INDEX('Planning Periods'!$O$2:$O$540,MATCH('Table B Values'!A67,'Planning Periods'!$A$2:$A$540,0))</f>
        <v>Shasta County</v>
      </c>
    </row>
    <row r="68" spans="1:11">
      <c r="A68" t="s">
        <v>5389</v>
      </c>
      <c r="B68">
        <v>2020</v>
      </c>
      <c r="C68">
        <v>91</v>
      </c>
      <c r="D68">
        <v>14</v>
      </c>
      <c r="E68">
        <v>299</v>
      </c>
      <c r="F68">
        <v>0</v>
      </c>
      <c r="G68">
        <v>0</v>
      </c>
      <c r="H68">
        <v>2</v>
      </c>
      <c r="I68">
        <v>308</v>
      </c>
      <c r="J68" t="s">
        <v>5383</v>
      </c>
      <c r="K68" t="str">
        <f>INDEX('Planning Periods'!$O$2:$O$540,MATCH('Table B Values'!A68,'Planning Periods'!$A$2:$A$540,0))</f>
        <v>Contra Costa County</v>
      </c>
    </row>
    <row r="69" spans="1:11">
      <c r="A69" t="s">
        <v>5390</v>
      </c>
      <c r="B69">
        <v>2020</v>
      </c>
      <c r="C69">
        <v>0</v>
      </c>
      <c r="D69">
        <v>0</v>
      </c>
      <c r="E69">
        <v>0</v>
      </c>
      <c r="F69">
        <v>0</v>
      </c>
      <c r="G69">
        <v>0</v>
      </c>
      <c r="H69">
        <v>0</v>
      </c>
      <c r="I69">
        <v>96</v>
      </c>
      <c r="J69" t="s">
        <v>5383</v>
      </c>
      <c r="K69" t="str">
        <f>INDEX('Planning Periods'!$O$2:$O$540,MATCH('Table B Values'!A69,'Planning Periods'!$A$2:$A$540,0))</f>
        <v>Los Angeles County</v>
      </c>
    </row>
    <row r="70" spans="1:11">
      <c r="A70" t="s">
        <v>5391</v>
      </c>
      <c r="B70">
        <v>2020</v>
      </c>
      <c r="C70">
        <v>0</v>
      </c>
      <c r="D70">
        <v>0</v>
      </c>
      <c r="E70">
        <v>0</v>
      </c>
      <c r="F70">
        <v>0</v>
      </c>
      <c r="G70">
        <v>0</v>
      </c>
      <c r="H70">
        <v>0</v>
      </c>
      <c r="I70">
        <v>54</v>
      </c>
      <c r="J70" t="s">
        <v>5383</v>
      </c>
      <c r="K70" t="str">
        <f>INDEX('Planning Periods'!$O$2:$O$540,MATCH('Table B Values'!A70,'Planning Periods'!$A$2:$A$540,0))</f>
        <v>San Luis Obispo County</v>
      </c>
    </row>
    <row r="71" spans="1:11">
      <c r="A71" t="s">
        <v>5392</v>
      </c>
      <c r="B71">
        <v>2020</v>
      </c>
      <c r="C71">
        <v>0</v>
      </c>
      <c r="D71">
        <v>0</v>
      </c>
      <c r="E71">
        <v>0</v>
      </c>
      <c r="F71">
        <v>0</v>
      </c>
      <c r="G71">
        <v>0</v>
      </c>
      <c r="H71">
        <v>0</v>
      </c>
      <c r="I71">
        <v>6</v>
      </c>
      <c r="J71" t="s">
        <v>5383</v>
      </c>
      <c r="K71" t="str">
        <f>INDEX('Planning Periods'!$O$2:$O$540,MATCH('Table B Values'!A71,'Planning Periods'!$A$2:$A$540,0))</f>
        <v>Los Angeles County</v>
      </c>
    </row>
    <row r="72" spans="1:11">
      <c r="A72" t="s">
        <v>5393</v>
      </c>
      <c r="B72">
        <v>2020</v>
      </c>
      <c r="C72">
        <v>0</v>
      </c>
      <c r="D72">
        <v>0</v>
      </c>
      <c r="E72">
        <v>0</v>
      </c>
      <c r="F72">
        <v>0</v>
      </c>
      <c r="G72">
        <v>0</v>
      </c>
      <c r="H72">
        <v>1</v>
      </c>
      <c r="I72">
        <v>2</v>
      </c>
      <c r="J72" t="s">
        <v>5383</v>
      </c>
      <c r="K72" t="str">
        <f>INDEX('Planning Periods'!$O$2:$O$540,MATCH('Table B Values'!A72,'Planning Periods'!$A$2:$A$540,0))</f>
        <v>Kern County</v>
      </c>
    </row>
    <row r="73" spans="1:11">
      <c r="A73" t="s">
        <v>5394</v>
      </c>
      <c r="B73">
        <v>2020</v>
      </c>
      <c r="C73">
        <v>0</v>
      </c>
      <c r="D73">
        <v>0</v>
      </c>
      <c r="E73">
        <v>0</v>
      </c>
      <c r="F73">
        <v>5</v>
      </c>
      <c r="G73">
        <v>0</v>
      </c>
      <c r="H73">
        <v>4</v>
      </c>
      <c r="I73">
        <v>36</v>
      </c>
      <c r="J73" t="s">
        <v>5383</v>
      </c>
      <c r="K73" t="str">
        <f>INDEX('Planning Periods'!$O$2:$O$540,MATCH('Table B Values'!A73,'Planning Periods'!$A$2:$A$540,0))</f>
        <v>San Luis Obispo County</v>
      </c>
    </row>
    <row r="74" spans="1:11">
      <c r="A74" t="s">
        <v>5395</v>
      </c>
      <c r="B74">
        <v>2020</v>
      </c>
      <c r="C74">
        <v>0</v>
      </c>
      <c r="D74">
        <v>20</v>
      </c>
      <c r="E74">
        <v>0</v>
      </c>
      <c r="F74">
        <v>5</v>
      </c>
      <c r="G74">
        <v>0</v>
      </c>
      <c r="H74">
        <v>9</v>
      </c>
      <c r="I74">
        <v>25</v>
      </c>
      <c r="J74" t="s">
        <v>5383</v>
      </c>
      <c r="K74" t="str">
        <f>INDEX('Planning Periods'!$O$2:$O$540,MATCH('Table B Values'!A74,'Planning Periods'!$A$2:$A$540,0))</f>
        <v>San Mateo County</v>
      </c>
    </row>
    <row r="75" spans="1:11">
      <c r="A75" t="s">
        <v>5396</v>
      </c>
      <c r="B75">
        <v>2020</v>
      </c>
      <c r="C75">
        <v>0</v>
      </c>
      <c r="D75">
        <v>0</v>
      </c>
      <c r="E75">
        <v>0</v>
      </c>
      <c r="F75">
        <v>0</v>
      </c>
      <c r="G75">
        <v>0</v>
      </c>
      <c r="H75">
        <v>0</v>
      </c>
      <c r="I75">
        <v>54</v>
      </c>
      <c r="J75" t="s">
        <v>5383</v>
      </c>
      <c r="K75" t="str">
        <f>INDEX('Planning Periods'!$O$2:$O$540,MATCH('Table B Values'!A75,'Planning Periods'!$A$2:$A$540,0))</f>
        <v>Merced County</v>
      </c>
    </row>
    <row r="76" spans="1:11">
      <c r="A76" t="s">
        <v>5397</v>
      </c>
      <c r="B76">
        <v>2020</v>
      </c>
      <c r="C76">
        <v>0</v>
      </c>
      <c r="D76">
        <v>0</v>
      </c>
      <c r="E76">
        <v>0</v>
      </c>
      <c r="F76">
        <v>0</v>
      </c>
      <c r="G76">
        <v>0</v>
      </c>
      <c r="H76">
        <v>4</v>
      </c>
      <c r="I76">
        <v>17</v>
      </c>
      <c r="J76" t="s">
        <v>5383</v>
      </c>
      <c r="K76" t="str">
        <f>INDEX('Planning Periods'!$O$2:$O$540,MATCH('Table B Values'!A76,'Planning Periods'!$A$2:$A$540,0))</f>
        <v>Placer County</v>
      </c>
    </row>
    <row r="77" spans="1:11">
      <c r="A77" t="s">
        <v>5398</v>
      </c>
      <c r="B77">
        <v>2020</v>
      </c>
      <c r="C77">
        <v>0</v>
      </c>
      <c r="D77">
        <v>0</v>
      </c>
      <c r="E77">
        <v>0</v>
      </c>
      <c r="F77">
        <v>0</v>
      </c>
      <c r="G77">
        <v>0</v>
      </c>
      <c r="H77">
        <v>0</v>
      </c>
      <c r="I77">
        <v>4</v>
      </c>
      <c r="J77" t="s">
        <v>5383</v>
      </c>
      <c r="K77" t="str">
        <f>INDEX('Planning Periods'!$O$2:$O$540,MATCH('Table B Values'!A77,'Planning Periods'!$A$2:$A$540,0))</f>
        <v>Los Angeles County</v>
      </c>
    </row>
    <row r="78" spans="1:11">
      <c r="A78" t="s">
        <v>5399</v>
      </c>
      <c r="B78">
        <v>2020</v>
      </c>
      <c r="C78">
        <v>0</v>
      </c>
      <c r="D78">
        <v>0</v>
      </c>
      <c r="E78">
        <v>0</v>
      </c>
      <c r="F78">
        <v>0</v>
      </c>
      <c r="G78">
        <v>0</v>
      </c>
      <c r="H78">
        <v>0</v>
      </c>
      <c r="I78">
        <v>21</v>
      </c>
      <c r="J78" t="s">
        <v>5383</v>
      </c>
      <c r="K78" t="str">
        <f>INDEX('Planning Periods'!$O$2:$O$540,MATCH('Table B Values'!A78,'Planning Periods'!$A$2:$A$540,0))</f>
        <v>Los Angeles County</v>
      </c>
    </row>
    <row r="79" spans="1:11">
      <c r="A79" t="s">
        <v>5400</v>
      </c>
      <c r="B79">
        <v>2020</v>
      </c>
      <c r="C79">
        <v>192</v>
      </c>
      <c r="D79">
        <v>0</v>
      </c>
      <c r="E79">
        <v>37</v>
      </c>
      <c r="F79">
        <v>1</v>
      </c>
      <c r="G79">
        <v>9</v>
      </c>
      <c r="H79">
        <v>0</v>
      </c>
      <c r="I79">
        <v>1218</v>
      </c>
      <c r="J79" t="s">
        <v>5383</v>
      </c>
      <c r="K79" t="str">
        <f>INDEX('Planning Periods'!$O$2:$O$540,MATCH('Table B Values'!A79,'Planning Periods'!$A$2:$A$540,0))</f>
        <v>Kern County</v>
      </c>
    </row>
    <row r="80" spans="1:11">
      <c r="A80" t="s">
        <v>5401</v>
      </c>
      <c r="B80">
        <v>2020</v>
      </c>
      <c r="C80">
        <v>0</v>
      </c>
      <c r="D80">
        <v>0</v>
      </c>
      <c r="E80">
        <v>0</v>
      </c>
      <c r="F80">
        <v>0</v>
      </c>
      <c r="G80">
        <v>0</v>
      </c>
      <c r="H80">
        <v>0</v>
      </c>
      <c r="I80">
        <v>16</v>
      </c>
      <c r="J80" t="s">
        <v>5383</v>
      </c>
      <c r="K80" t="str">
        <f>INDEX('Planning Periods'!$O$2:$O$540,MATCH('Table B Values'!A80,'Planning Periods'!$A$2:$A$540,0))</f>
        <v>Los Angeles County</v>
      </c>
    </row>
    <row r="81" spans="1:11">
      <c r="A81" t="s">
        <v>5402</v>
      </c>
      <c r="B81">
        <v>2020</v>
      </c>
      <c r="C81">
        <v>0</v>
      </c>
      <c r="D81">
        <v>0</v>
      </c>
      <c r="E81">
        <v>0</v>
      </c>
      <c r="F81">
        <v>0</v>
      </c>
      <c r="G81">
        <v>0</v>
      </c>
      <c r="H81">
        <v>1</v>
      </c>
      <c r="I81">
        <v>264</v>
      </c>
      <c r="J81" t="s">
        <v>5383</v>
      </c>
      <c r="K81" t="str">
        <f>INDEX('Planning Periods'!$O$2:$O$540,MATCH('Table B Values'!A81,'Planning Periods'!$A$2:$A$540,0))</f>
        <v>Riverside County</v>
      </c>
    </row>
    <row r="82" spans="1:11">
      <c r="A82" t="s">
        <v>5403</v>
      </c>
      <c r="B82">
        <v>2020</v>
      </c>
      <c r="C82">
        <v>0</v>
      </c>
      <c r="D82">
        <v>0</v>
      </c>
      <c r="E82">
        <v>0</v>
      </c>
      <c r="F82">
        <v>0</v>
      </c>
      <c r="G82">
        <v>0</v>
      </c>
      <c r="H82">
        <v>0</v>
      </c>
      <c r="I82">
        <v>10</v>
      </c>
      <c r="J82" t="s">
        <v>5383</v>
      </c>
      <c r="K82" t="str">
        <f>INDEX('Planning Periods'!$O$2:$O$540,MATCH('Table B Values'!A82,'Planning Periods'!$A$2:$A$540,0))</f>
        <v>Los Angeles County</v>
      </c>
    </row>
    <row r="83" spans="1:11">
      <c r="A83" t="s">
        <v>5404</v>
      </c>
      <c r="B83">
        <v>2020</v>
      </c>
      <c r="C83">
        <v>0</v>
      </c>
      <c r="D83">
        <v>0</v>
      </c>
      <c r="E83">
        <v>0</v>
      </c>
      <c r="F83">
        <v>0</v>
      </c>
      <c r="G83">
        <v>0</v>
      </c>
      <c r="H83">
        <v>0</v>
      </c>
      <c r="I83">
        <v>54</v>
      </c>
      <c r="J83" t="s">
        <v>5383</v>
      </c>
      <c r="K83" t="str">
        <f>INDEX('Planning Periods'!$O$2:$O$540,MATCH('Table B Values'!A83,'Planning Periods'!$A$2:$A$540,0))</f>
        <v>Los Angeles County</v>
      </c>
    </row>
    <row r="84" spans="1:11">
      <c r="A84" t="s">
        <v>5405</v>
      </c>
      <c r="B84">
        <v>2020</v>
      </c>
      <c r="C84">
        <v>22</v>
      </c>
      <c r="D84">
        <v>0</v>
      </c>
      <c r="E84">
        <v>44</v>
      </c>
      <c r="F84">
        <v>0</v>
      </c>
      <c r="G84">
        <v>0</v>
      </c>
      <c r="H84">
        <v>11</v>
      </c>
      <c r="I84">
        <v>9</v>
      </c>
      <c r="J84" t="s">
        <v>5383</v>
      </c>
      <c r="K84" t="str">
        <f>INDEX('Planning Periods'!$O$2:$O$540,MATCH('Table B Values'!A84,'Planning Periods'!$A$2:$A$540,0))</f>
        <v>San Mateo County</v>
      </c>
    </row>
    <row r="85" spans="1:11">
      <c r="A85" t="s">
        <v>5406</v>
      </c>
      <c r="B85">
        <v>2020</v>
      </c>
      <c r="C85">
        <v>0</v>
      </c>
      <c r="D85">
        <v>0</v>
      </c>
      <c r="E85">
        <v>0</v>
      </c>
      <c r="F85">
        <v>0</v>
      </c>
      <c r="G85">
        <v>0</v>
      </c>
      <c r="H85">
        <v>1</v>
      </c>
      <c r="I85">
        <v>0</v>
      </c>
      <c r="J85" t="s">
        <v>5383</v>
      </c>
      <c r="K85" t="str">
        <f>INDEX('Planning Periods'!$O$2:$O$540,MATCH('Table B Values'!A85,'Planning Periods'!$A$2:$A$540,0))</f>
        <v>Marin County</v>
      </c>
    </row>
    <row r="86" spans="1:11">
      <c r="A86" t="s">
        <v>5407</v>
      </c>
      <c r="B86">
        <v>2020</v>
      </c>
      <c r="C86">
        <v>0</v>
      </c>
      <c r="D86">
        <v>0</v>
      </c>
      <c r="E86">
        <v>0</v>
      </c>
      <c r="F86">
        <v>0</v>
      </c>
      <c r="G86">
        <v>0</v>
      </c>
      <c r="H86">
        <v>5</v>
      </c>
      <c r="I86">
        <v>3</v>
      </c>
      <c r="J86" t="s">
        <v>5383</v>
      </c>
      <c r="K86" t="str">
        <f>INDEX('Planning Periods'!$O$2:$O$540,MATCH('Table B Values'!A86,'Planning Periods'!$A$2:$A$540,0))</f>
        <v>Solano County</v>
      </c>
    </row>
    <row r="87" spans="1:11">
      <c r="A87" t="s">
        <v>5408</v>
      </c>
      <c r="B87">
        <v>2020</v>
      </c>
      <c r="C87">
        <v>38</v>
      </c>
      <c r="D87">
        <v>0</v>
      </c>
      <c r="E87">
        <v>13</v>
      </c>
      <c r="F87">
        <v>0</v>
      </c>
      <c r="G87">
        <v>0</v>
      </c>
      <c r="H87">
        <v>0</v>
      </c>
      <c r="I87">
        <v>540</v>
      </c>
      <c r="J87" t="s">
        <v>5383</v>
      </c>
      <c r="K87" t="str">
        <f>INDEX('Planning Periods'!$O$2:$O$540,MATCH('Table B Values'!A87,'Planning Periods'!$A$2:$A$540,0))</f>
        <v>Alameda County</v>
      </c>
    </row>
    <row r="88" spans="1:11">
      <c r="A88" t="s">
        <v>5409</v>
      </c>
      <c r="B88">
        <v>2020</v>
      </c>
      <c r="C88">
        <v>0</v>
      </c>
      <c r="D88">
        <v>3</v>
      </c>
      <c r="E88">
        <v>0</v>
      </c>
      <c r="F88">
        <v>0</v>
      </c>
      <c r="G88">
        <v>0</v>
      </c>
      <c r="H88">
        <v>0</v>
      </c>
      <c r="I88">
        <v>5</v>
      </c>
      <c r="J88" t="s">
        <v>5383</v>
      </c>
      <c r="K88" t="str">
        <f>INDEX('Planning Periods'!$O$2:$O$540,MATCH('Table B Values'!A88,'Planning Periods'!$A$2:$A$540,0))</f>
        <v>Los Angeles County</v>
      </c>
    </row>
    <row r="89" spans="1:11">
      <c r="A89" t="s">
        <v>5410</v>
      </c>
      <c r="B89">
        <v>2020</v>
      </c>
      <c r="C89">
        <v>0</v>
      </c>
      <c r="D89">
        <v>0</v>
      </c>
      <c r="E89">
        <v>0</v>
      </c>
      <c r="F89">
        <v>1</v>
      </c>
      <c r="G89">
        <v>0</v>
      </c>
      <c r="H89">
        <v>1</v>
      </c>
      <c r="I89">
        <v>23</v>
      </c>
      <c r="J89" t="s">
        <v>5383</v>
      </c>
      <c r="K89" t="str">
        <f>INDEX('Planning Periods'!$O$2:$O$540,MATCH('Table B Values'!A89,'Planning Periods'!$A$2:$A$540,0))</f>
        <v>San Bernardino County</v>
      </c>
    </row>
    <row r="90" spans="1:11">
      <c r="A90" t="s">
        <v>5411</v>
      </c>
      <c r="B90">
        <v>2020</v>
      </c>
      <c r="C90">
        <v>0</v>
      </c>
      <c r="D90">
        <v>0</v>
      </c>
      <c r="E90">
        <v>0</v>
      </c>
      <c r="F90">
        <v>3</v>
      </c>
      <c r="G90">
        <v>0</v>
      </c>
      <c r="H90">
        <v>7</v>
      </c>
      <c r="I90">
        <v>0</v>
      </c>
      <c r="J90" t="s">
        <v>5383</v>
      </c>
      <c r="K90" t="str">
        <f>INDEX('Planning Periods'!$O$2:$O$540,MATCH('Table B Values'!A90,'Planning Periods'!$A$2:$A$540,0))</f>
        <v>Inyo County</v>
      </c>
    </row>
    <row r="91" spans="1:11">
      <c r="A91" t="s">
        <v>5412</v>
      </c>
      <c r="B91">
        <v>2020</v>
      </c>
      <c r="C91">
        <v>40</v>
      </c>
      <c r="D91">
        <v>0</v>
      </c>
      <c r="E91">
        <v>45</v>
      </c>
      <c r="F91">
        <v>9</v>
      </c>
      <c r="G91">
        <v>2</v>
      </c>
      <c r="H91">
        <v>28</v>
      </c>
      <c r="I91">
        <v>0</v>
      </c>
      <c r="J91" t="s">
        <v>5383</v>
      </c>
      <c r="K91" t="str">
        <f>INDEX('Planning Periods'!$O$2:$O$540,MATCH('Table B Values'!A91,'Planning Periods'!$A$2:$A$540,0))</f>
        <v>Imperial County</v>
      </c>
    </row>
    <row r="92" spans="1:11">
      <c r="A92" t="s">
        <v>5413</v>
      </c>
      <c r="B92">
        <v>2020</v>
      </c>
      <c r="C92">
        <v>0</v>
      </c>
      <c r="D92">
        <v>0</v>
      </c>
      <c r="E92">
        <v>0</v>
      </c>
      <c r="F92">
        <v>0</v>
      </c>
      <c r="G92">
        <v>0</v>
      </c>
      <c r="H92">
        <v>0</v>
      </c>
      <c r="I92">
        <v>20</v>
      </c>
      <c r="J92" t="s">
        <v>5383</v>
      </c>
      <c r="K92" t="str">
        <f>INDEX('Planning Periods'!$O$2:$O$540,MATCH('Table B Values'!A92,'Planning Periods'!$A$2:$A$540,0))</f>
        <v>Orange County</v>
      </c>
    </row>
    <row r="93" spans="1:11">
      <c r="A93" t="s">
        <v>5414</v>
      </c>
      <c r="B93">
        <v>2020</v>
      </c>
      <c r="C93">
        <v>0</v>
      </c>
      <c r="D93">
        <v>0</v>
      </c>
      <c r="E93">
        <v>0</v>
      </c>
      <c r="F93">
        <v>0</v>
      </c>
      <c r="G93">
        <v>0</v>
      </c>
      <c r="H93">
        <v>20</v>
      </c>
      <c r="I93">
        <v>268</v>
      </c>
      <c r="J93" t="s">
        <v>5383</v>
      </c>
      <c r="K93" t="str">
        <f>INDEX('Planning Periods'!$O$2:$O$540,MATCH('Table B Values'!A93,'Planning Periods'!$A$2:$A$540,0))</f>
        <v>Contra Costa County</v>
      </c>
    </row>
    <row r="94" spans="1:11">
      <c r="A94" t="s">
        <v>5415</v>
      </c>
      <c r="B94">
        <v>2020</v>
      </c>
      <c r="C94">
        <v>0</v>
      </c>
      <c r="D94">
        <v>0</v>
      </c>
      <c r="E94">
        <v>0</v>
      </c>
      <c r="F94">
        <v>0</v>
      </c>
      <c r="G94">
        <v>0</v>
      </c>
      <c r="H94">
        <v>2</v>
      </c>
      <c r="I94">
        <v>1</v>
      </c>
      <c r="J94" t="s">
        <v>5383</v>
      </c>
      <c r="K94" t="str">
        <f>INDEX('Planning Periods'!$O$2:$O$540,MATCH('Table B Values'!A94,'Planning Periods'!$A$2:$A$540,0))</f>
        <v>San Mateo County</v>
      </c>
    </row>
    <row r="95" spans="1:11">
      <c r="A95" t="s">
        <v>5416</v>
      </c>
      <c r="B95">
        <v>2020</v>
      </c>
      <c r="C95">
        <v>0</v>
      </c>
      <c r="D95">
        <v>57</v>
      </c>
      <c r="E95">
        <v>0</v>
      </c>
      <c r="F95">
        <v>1</v>
      </c>
      <c r="G95">
        <v>0</v>
      </c>
      <c r="H95">
        <v>0</v>
      </c>
      <c r="I95" s="356">
        <v>46</v>
      </c>
      <c r="J95" t="s">
        <v>5383</v>
      </c>
      <c r="K95" t="str">
        <f>INDEX('Planning Periods'!$O$2:$O$540,MATCH('Table B Values'!A95,'Planning Periods'!$A$2:$A$540,0))</f>
        <v>Orange County</v>
      </c>
    </row>
    <row r="96" spans="1:11">
      <c r="A96" t="s">
        <v>5417</v>
      </c>
      <c r="B96">
        <v>2020</v>
      </c>
      <c r="C96">
        <v>0</v>
      </c>
      <c r="D96">
        <v>0</v>
      </c>
      <c r="E96">
        <v>0</v>
      </c>
      <c r="F96">
        <v>44</v>
      </c>
      <c r="G96">
        <v>0</v>
      </c>
      <c r="H96" s="356">
        <v>12</v>
      </c>
      <c r="I96" s="356">
        <v>140</v>
      </c>
      <c r="J96" t="s">
        <v>5383</v>
      </c>
      <c r="K96" t="str">
        <f>INDEX('Planning Periods'!$O$2:$O$540,MATCH('Table B Values'!A96,'Planning Periods'!$A$2:$A$540,0))</f>
        <v>Los Angeles County</v>
      </c>
    </row>
    <row r="97" spans="1:11">
      <c r="A97" t="s">
        <v>5418</v>
      </c>
      <c r="B97">
        <v>2020</v>
      </c>
      <c r="C97">
        <v>82</v>
      </c>
      <c r="D97">
        <v>0</v>
      </c>
      <c r="E97">
        <v>35</v>
      </c>
      <c r="F97">
        <v>0</v>
      </c>
      <c r="G97">
        <v>28</v>
      </c>
      <c r="H97">
        <v>0</v>
      </c>
      <c r="I97" s="356">
        <v>142</v>
      </c>
      <c r="J97" t="s">
        <v>5383</v>
      </c>
      <c r="K97" t="str">
        <f>INDEX('Planning Periods'!$O$2:$O$540,MATCH('Table B Values'!A97,'Planning Periods'!$A$2:$A$540,0))</f>
        <v>San Mateo County</v>
      </c>
    </row>
    <row r="98" spans="1:11">
      <c r="A98" t="s">
        <v>4839</v>
      </c>
      <c r="B98">
        <v>2020</v>
      </c>
      <c r="C98">
        <v>0</v>
      </c>
      <c r="D98">
        <v>0</v>
      </c>
      <c r="E98">
        <v>0</v>
      </c>
      <c r="F98">
        <v>0</v>
      </c>
      <c r="G98">
        <v>0</v>
      </c>
      <c r="H98">
        <v>159</v>
      </c>
      <c r="I98">
        <v>183</v>
      </c>
      <c r="J98" t="s">
        <v>5383</v>
      </c>
      <c r="K98" t="str">
        <f>INDEX('Planning Periods'!$O$2:$O$540,MATCH('Table B Values'!A98,'Planning Periods'!$A$2:$A$540,0))</f>
        <v>Butte County</v>
      </c>
    </row>
    <row r="99" spans="1:11">
      <c r="A99" t="s">
        <v>5419</v>
      </c>
      <c r="B99">
        <v>2020</v>
      </c>
      <c r="C99">
        <v>0</v>
      </c>
      <c r="D99">
        <v>0</v>
      </c>
      <c r="E99">
        <v>0</v>
      </c>
      <c r="F99">
        <v>0</v>
      </c>
      <c r="G99">
        <v>0</v>
      </c>
      <c r="H99">
        <v>5</v>
      </c>
      <c r="I99">
        <v>2</v>
      </c>
      <c r="J99" t="s">
        <v>5383</v>
      </c>
      <c r="K99" t="str">
        <f>INDEX('Planning Periods'!$O$2:$O$540,MATCH('Table B Values'!A99,'Planning Periods'!$A$2:$A$540,0))</f>
        <v>Los Angeles County</v>
      </c>
    </row>
    <row r="100" spans="1:11">
      <c r="A100" t="s">
        <v>5420</v>
      </c>
      <c r="B100">
        <v>2020</v>
      </c>
      <c r="C100">
        <v>0</v>
      </c>
      <c r="D100">
        <v>0</v>
      </c>
      <c r="E100">
        <v>0</v>
      </c>
      <c r="F100">
        <v>14</v>
      </c>
      <c r="G100">
        <v>0</v>
      </c>
      <c r="H100">
        <v>17</v>
      </c>
      <c r="I100">
        <v>0</v>
      </c>
      <c r="J100" t="s">
        <v>5383</v>
      </c>
      <c r="K100" t="str">
        <f>INDEX('Planning Periods'!$O$2:$O$540,MATCH('Table B Values'!A100,'Planning Periods'!$A$2:$A$540,0))</f>
        <v>Imperial County</v>
      </c>
    </row>
    <row r="101" spans="1:11">
      <c r="A101" t="s">
        <v>5421</v>
      </c>
      <c r="B101">
        <v>2020</v>
      </c>
      <c r="C101">
        <v>0</v>
      </c>
      <c r="D101">
        <v>0</v>
      </c>
      <c r="E101">
        <v>0</v>
      </c>
      <c r="F101">
        <v>0</v>
      </c>
      <c r="G101">
        <v>0</v>
      </c>
      <c r="H101">
        <v>0</v>
      </c>
      <c r="I101">
        <v>342</v>
      </c>
      <c r="J101" t="s">
        <v>5383</v>
      </c>
      <c r="K101" t="str">
        <f>INDEX('Planning Periods'!$O$2:$O$540,MATCH('Table B Values'!A101,'Planning Periods'!$A$2:$A$540,0))</f>
        <v>Riverside County</v>
      </c>
    </row>
    <row r="102" spans="1:11">
      <c r="A102" t="s">
        <v>5422</v>
      </c>
      <c r="B102">
        <v>2020</v>
      </c>
      <c r="C102">
        <v>0</v>
      </c>
      <c r="D102">
        <v>0</v>
      </c>
      <c r="E102">
        <v>0</v>
      </c>
      <c r="F102">
        <v>4</v>
      </c>
      <c r="G102">
        <v>0</v>
      </c>
      <c r="H102">
        <v>0</v>
      </c>
      <c r="I102">
        <v>1</v>
      </c>
      <c r="J102" t="s">
        <v>5383</v>
      </c>
      <c r="K102" t="str">
        <f>INDEX('Planning Periods'!$O$2:$O$540,MATCH('Table B Values'!A102,'Planning Periods'!$A$2:$A$540,0))</f>
        <v>Napa County</v>
      </c>
    </row>
    <row r="103" spans="1:11">
      <c r="A103" t="s">
        <v>5423</v>
      </c>
      <c r="B103">
        <v>2020</v>
      </c>
      <c r="C103">
        <v>0</v>
      </c>
      <c r="D103">
        <v>0</v>
      </c>
      <c r="E103">
        <v>0</v>
      </c>
      <c r="F103">
        <v>0</v>
      </c>
      <c r="G103">
        <v>4</v>
      </c>
      <c r="H103">
        <v>13</v>
      </c>
      <c r="I103">
        <v>95</v>
      </c>
      <c r="J103" t="s">
        <v>5383</v>
      </c>
      <c r="K103" t="str">
        <f>INDEX('Planning Periods'!$O$2:$O$540,MATCH('Table B Values'!A103,'Planning Periods'!$A$2:$A$540,0))</f>
        <v>Ventura County</v>
      </c>
    </row>
    <row r="104" spans="1:11">
      <c r="A104" t="s">
        <v>5424</v>
      </c>
      <c r="B104">
        <v>2020</v>
      </c>
      <c r="C104">
        <v>0</v>
      </c>
      <c r="D104">
        <v>0</v>
      </c>
      <c r="E104">
        <v>0</v>
      </c>
      <c r="F104">
        <v>0</v>
      </c>
      <c r="G104">
        <v>0</v>
      </c>
      <c r="H104">
        <v>0</v>
      </c>
      <c r="I104">
        <v>57</v>
      </c>
      <c r="J104" t="s">
        <v>5383</v>
      </c>
      <c r="K104" t="str">
        <f>INDEX('Planning Periods'!$O$2:$O$540,MATCH('Table B Values'!A104,'Planning Periods'!$A$2:$A$540,0))</f>
        <v>Santa Clara County</v>
      </c>
    </row>
    <row r="105" spans="1:11">
      <c r="A105" t="s">
        <v>5425</v>
      </c>
      <c r="B105">
        <v>2020</v>
      </c>
      <c r="C105">
        <v>0</v>
      </c>
      <c r="D105">
        <v>0</v>
      </c>
      <c r="E105">
        <v>0</v>
      </c>
      <c r="F105">
        <v>0</v>
      </c>
      <c r="G105">
        <v>0</v>
      </c>
      <c r="H105">
        <v>0</v>
      </c>
      <c r="I105">
        <v>4</v>
      </c>
      <c r="J105" t="s">
        <v>5383</v>
      </c>
      <c r="K105" t="str">
        <f>INDEX('Planning Periods'!$O$2:$O$540,MATCH('Table B Values'!A105,'Planning Periods'!$A$2:$A$540,0))</f>
        <v>Santa Cruz County</v>
      </c>
    </row>
    <row r="106" spans="1:11">
      <c r="A106" t="s">
        <v>5426</v>
      </c>
      <c r="B106">
        <v>2020</v>
      </c>
      <c r="C106">
        <v>45</v>
      </c>
      <c r="D106">
        <v>1</v>
      </c>
      <c r="E106">
        <v>29</v>
      </c>
      <c r="F106">
        <v>3</v>
      </c>
      <c r="G106">
        <v>0</v>
      </c>
      <c r="H106">
        <v>39</v>
      </c>
      <c r="I106">
        <v>260</v>
      </c>
      <c r="J106" t="s">
        <v>5383</v>
      </c>
      <c r="K106" t="str">
        <f>INDEX('Planning Periods'!$O$2:$O$540,MATCH('Table B Values'!A106,'Planning Periods'!$A$2:$A$540,0))</f>
        <v>San Diego County</v>
      </c>
    </row>
    <row r="107" spans="1:11">
      <c r="A107" t="s">
        <v>5427</v>
      </c>
      <c r="B107">
        <v>2020</v>
      </c>
      <c r="C107">
        <v>0</v>
      </c>
      <c r="D107">
        <v>0</v>
      </c>
      <c r="E107">
        <v>0</v>
      </c>
      <c r="F107">
        <v>0</v>
      </c>
      <c r="G107">
        <v>0</v>
      </c>
      <c r="H107">
        <v>0</v>
      </c>
      <c r="I107">
        <v>14</v>
      </c>
      <c r="J107" t="s">
        <v>5383</v>
      </c>
      <c r="K107" t="str">
        <f>INDEX('Planning Periods'!$O$2:$O$540,MATCH('Table B Values'!A107,'Planning Periods'!$A$2:$A$540,0))</f>
        <v>Santa Barbara County</v>
      </c>
    </row>
    <row r="108" spans="1:11">
      <c r="A108" t="s">
        <v>5428</v>
      </c>
      <c r="B108">
        <v>2020</v>
      </c>
      <c r="C108">
        <v>0</v>
      </c>
      <c r="D108">
        <v>0</v>
      </c>
      <c r="E108">
        <v>0</v>
      </c>
      <c r="F108">
        <v>0</v>
      </c>
      <c r="G108">
        <v>0</v>
      </c>
      <c r="H108">
        <v>0</v>
      </c>
      <c r="I108">
        <v>6</v>
      </c>
      <c r="J108" t="s">
        <v>5383</v>
      </c>
      <c r="K108" t="str">
        <f>INDEX('Planning Periods'!$O$2:$O$540,MATCH('Table B Values'!A108,'Planning Periods'!$A$2:$A$540,0))</f>
        <v>Los Angeles County</v>
      </c>
    </row>
    <row r="109" spans="1:11">
      <c r="A109" t="s">
        <v>5429</v>
      </c>
      <c r="B109">
        <v>2020</v>
      </c>
      <c r="C109">
        <v>0</v>
      </c>
      <c r="D109">
        <v>0</v>
      </c>
      <c r="E109">
        <v>0</v>
      </c>
      <c r="F109">
        <v>8</v>
      </c>
      <c r="G109">
        <v>0</v>
      </c>
      <c r="H109">
        <v>7</v>
      </c>
      <c r="I109">
        <v>249</v>
      </c>
      <c r="J109" t="s">
        <v>5383</v>
      </c>
      <c r="K109" t="str">
        <f>INDEX('Planning Periods'!$O$2:$O$540,MATCH('Table B Values'!A109,'Planning Periods'!$A$2:$A$540,0))</f>
        <v>Riverside County</v>
      </c>
    </row>
    <row r="110" spans="1:11">
      <c r="A110" t="s">
        <v>5430</v>
      </c>
      <c r="B110">
        <v>2020</v>
      </c>
      <c r="C110">
        <v>0</v>
      </c>
      <c r="D110">
        <v>0</v>
      </c>
      <c r="E110">
        <v>0</v>
      </c>
      <c r="F110">
        <v>1</v>
      </c>
      <c r="G110">
        <v>0</v>
      </c>
      <c r="H110">
        <v>1</v>
      </c>
      <c r="I110">
        <v>13</v>
      </c>
      <c r="J110" t="s">
        <v>5383</v>
      </c>
      <c r="K110" t="str">
        <f>INDEX('Planning Periods'!$O$2:$O$540,MATCH('Table B Values'!A110,'Planning Periods'!$A$2:$A$540,0))</f>
        <v>Stanislaus County</v>
      </c>
    </row>
    <row r="111" spans="1:11">
      <c r="A111" t="s">
        <v>5431</v>
      </c>
      <c r="B111">
        <v>2020</v>
      </c>
      <c r="C111">
        <v>5</v>
      </c>
      <c r="D111">
        <v>0</v>
      </c>
      <c r="E111">
        <v>1</v>
      </c>
      <c r="F111">
        <v>0</v>
      </c>
      <c r="G111">
        <v>0</v>
      </c>
      <c r="H111">
        <v>0</v>
      </c>
      <c r="I111">
        <v>491</v>
      </c>
      <c r="J111" t="s">
        <v>5383</v>
      </c>
      <c r="K111" t="str">
        <f>INDEX('Planning Periods'!$O$2:$O$540,MATCH('Table B Values'!A111,'Planning Periods'!$A$2:$A$540,0))</f>
        <v>Butte County</v>
      </c>
    </row>
    <row r="112" spans="1:11">
      <c r="A112" t="s">
        <v>5432</v>
      </c>
      <c r="B112">
        <v>2020</v>
      </c>
      <c r="C112">
        <v>0</v>
      </c>
      <c r="D112">
        <v>0</v>
      </c>
      <c r="E112">
        <v>0</v>
      </c>
      <c r="F112">
        <v>0</v>
      </c>
      <c r="G112">
        <v>0</v>
      </c>
      <c r="H112">
        <v>0</v>
      </c>
      <c r="I112">
        <v>445</v>
      </c>
      <c r="J112" t="s">
        <v>5383</v>
      </c>
      <c r="K112" t="str">
        <f>INDEX('Planning Periods'!$O$2:$O$540,MATCH('Table B Values'!A112,'Planning Periods'!$A$2:$A$540,0))</f>
        <v>San Bernardino County</v>
      </c>
    </row>
    <row r="113" spans="1:11">
      <c r="A113" t="s">
        <v>5433</v>
      </c>
      <c r="B113">
        <v>2020</v>
      </c>
      <c r="C113">
        <v>0</v>
      </c>
      <c r="D113">
        <v>1</v>
      </c>
      <c r="E113">
        <v>0</v>
      </c>
      <c r="F113">
        <v>2</v>
      </c>
      <c r="G113">
        <v>0</v>
      </c>
      <c r="H113">
        <v>2</v>
      </c>
      <c r="I113">
        <v>32</v>
      </c>
      <c r="J113" t="s">
        <v>5383</v>
      </c>
      <c r="K113" t="str">
        <f>INDEX('Planning Periods'!$O$2:$O$540,MATCH('Table B Values'!A113,'Planning Periods'!$A$2:$A$540,0))</f>
        <v>San Bernardino County</v>
      </c>
    </row>
    <row r="114" spans="1:11">
      <c r="A114" t="s">
        <v>5434</v>
      </c>
      <c r="B114">
        <v>2020</v>
      </c>
      <c r="C114">
        <v>0</v>
      </c>
      <c r="D114">
        <v>0</v>
      </c>
      <c r="E114">
        <v>0</v>
      </c>
      <c r="F114">
        <v>0</v>
      </c>
      <c r="G114">
        <v>0</v>
      </c>
      <c r="H114">
        <v>0</v>
      </c>
      <c r="I114">
        <v>960</v>
      </c>
      <c r="J114" t="s">
        <v>5383</v>
      </c>
      <c r="K114" t="str">
        <f>INDEX('Planning Periods'!$O$2:$O$540,MATCH('Table B Values'!A114,'Planning Periods'!$A$2:$A$540,0))</f>
        <v>San Diego County</v>
      </c>
    </row>
    <row r="115" spans="1:11">
      <c r="A115" t="s">
        <v>5435</v>
      </c>
      <c r="B115">
        <v>2020</v>
      </c>
      <c r="C115">
        <v>0</v>
      </c>
      <c r="D115">
        <v>2</v>
      </c>
      <c r="E115">
        <v>0</v>
      </c>
      <c r="F115">
        <v>1</v>
      </c>
      <c r="G115">
        <v>0</v>
      </c>
      <c r="H115">
        <v>2</v>
      </c>
      <c r="I115">
        <v>26</v>
      </c>
      <c r="J115" t="s">
        <v>5383</v>
      </c>
      <c r="K115" t="str">
        <f>INDEX('Planning Periods'!$O$2:$O$540,MATCH('Table B Values'!A115,'Planning Periods'!$A$2:$A$540,0))</f>
        <v>Sacramento County</v>
      </c>
    </row>
    <row r="116" spans="1:11">
      <c r="A116" t="s">
        <v>5436</v>
      </c>
      <c r="B116">
        <v>2020</v>
      </c>
      <c r="C116">
        <v>0</v>
      </c>
      <c r="D116">
        <v>2</v>
      </c>
      <c r="E116">
        <v>0</v>
      </c>
      <c r="F116">
        <v>6</v>
      </c>
      <c r="G116">
        <v>0</v>
      </c>
      <c r="H116">
        <v>4</v>
      </c>
      <c r="I116">
        <v>37</v>
      </c>
      <c r="J116" t="s">
        <v>5383</v>
      </c>
      <c r="K116" t="str">
        <f>INDEX('Planning Periods'!$O$2:$O$540,MATCH('Table B Values'!A116,'Planning Periods'!$A$2:$A$540,0))</f>
        <v>Los Angeles County</v>
      </c>
    </row>
    <row r="117" spans="1:11">
      <c r="A117" t="s">
        <v>5437</v>
      </c>
      <c r="B117">
        <v>2020</v>
      </c>
      <c r="C117">
        <v>0</v>
      </c>
      <c r="D117">
        <v>0</v>
      </c>
      <c r="E117">
        <v>0</v>
      </c>
      <c r="F117">
        <v>3</v>
      </c>
      <c r="G117">
        <v>0</v>
      </c>
      <c r="H117">
        <v>0</v>
      </c>
      <c r="I117">
        <v>0</v>
      </c>
      <c r="J117" t="s">
        <v>5383</v>
      </c>
      <c r="K117" t="str">
        <f>INDEX('Planning Periods'!$O$2:$O$540,MATCH('Table B Values'!A117,'Planning Periods'!$A$2:$A$540,0))</f>
        <v>Contra Costa County</v>
      </c>
    </row>
    <row r="118" spans="1:11">
      <c r="A118" t="s">
        <v>5438</v>
      </c>
      <c r="B118">
        <v>2020</v>
      </c>
      <c r="C118">
        <v>0</v>
      </c>
      <c r="D118">
        <v>0</v>
      </c>
      <c r="E118">
        <v>0</v>
      </c>
      <c r="F118">
        <v>0</v>
      </c>
      <c r="G118">
        <v>0</v>
      </c>
      <c r="H118">
        <v>0</v>
      </c>
      <c r="I118">
        <v>3</v>
      </c>
      <c r="J118" t="s">
        <v>5383</v>
      </c>
      <c r="K118" t="str">
        <f>INDEX('Planning Periods'!$O$2:$O$540,MATCH('Table B Values'!A118,'Planning Periods'!$A$2:$A$540,0))</f>
        <v>Sonoma County</v>
      </c>
    </row>
    <row r="119" spans="1:11">
      <c r="A119" t="s">
        <v>5439</v>
      </c>
      <c r="B119">
        <v>2020</v>
      </c>
      <c r="C119">
        <v>0</v>
      </c>
      <c r="D119">
        <v>0</v>
      </c>
      <c r="E119">
        <v>0</v>
      </c>
      <c r="F119">
        <v>0</v>
      </c>
      <c r="G119">
        <v>0</v>
      </c>
      <c r="H119">
        <v>479</v>
      </c>
      <c r="I119">
        <v>645</v>
      </c>
      <c r="J119" t="s">
        <v>5383</v>
      </c>
      <c r="K119" t="str">
        <f>INDEX('Planning Periods'!$O$2:$O$540,MATCH('Table B Values'!A119,'Planning Periods'!$A$2:$A$540,0))</f>
        <v>Fresno County</v>
      </c>
    </row>
    <row r="120" spans="1:11">
      <c r="A120" t="s">
        <v>5440</v>
      </c>
      <c r="B120">
        <v>2020</v>
      </c>
      <c r="C120">
        <v>0</v>
      </c>
      <c r="D120">
        <v>0</v>
      </c>
      <c r="E120">
        <v>0</v>
      </c>
      <c r="F120">
        <v>0</v>
      </c>
      <c r="G120">
        <v>0</v>
      </c>
      <c r="H120">
        <v>70</v>
      </c>
      <c r="I120">
        <v>0</v>
      </c>
      <c r="J120" t="s">
        <v>5383</v>
      </c>
      <c r="K120" t="str">
        <f>INDEX('Planning Periods'!$O$2:$O$540,MATCH('Table B Values'!A120,'Planning Periods'!$A$2:$A$540,0))</f>
        <v>Riverside County</v>
      </c>
    </row>
    <row r="121" spans="1:11">
      <c r="A121" t="s">
        <v>5441</v>
      </c>
      <c r="B121">
        <v>2020</v>
      </c>
      <c r="C121">
        <v>0</v>
      </c>
      <c r="D121">
        <v>0</v>
      </c>
      <c r="E121">
        <v>0</v>
      </c>
      <c r="F121">
        <v>0</v>
      </c>
      <c r="G121">
        <v>0</v>
      </c>
      <c r="H121">
        <v>5</v>
      </c>
      <c r="I121">
        <v>9</v>
      </c>
      <c r="J121" t="s">
        <v>5383</v>
      </c>
      <c r="K121" t="str">
        <f>INDEX('Planning Periods'!$O$2:$O$540,MATCH('Table B Values'!A121,'Planning Periods'!$A$2:$A$540,0))</f>
        <v>Placer County</v>
      </c>
    </row>
    <row r="122" spans="1:11">
      <c r="A122" t="s">
        <v>5442</v>
      </c>
      <c r="B122">
        <v>2020</v>
      </c>
      <c r="C122">
        <v>0</v>
      </c>
      <c r="D122">
        <v>0</v>
      </c>
      <c r="E122">
        <v>0</v>
      </c>
      <c r="F122">
        <v>0</v>
      </c>
      <c r="G122">
        <v>0</v>
      </c>
      <c r="H122">
        <v>0</v>
      </c>
      <c r="I122">
        <v>87</v>
      </c>
      <c r="J122" t="s">
        <v>5383</v>
      </c>
      <c r="K122" t="str">
        <f>INDEX('Planning Periods'!$O$2:$O$540,MATCH('Table B Values'!A122,'Planning Periods'!$A$2:$A$540,0))</f>
        <v>San Bernardino County</v>
      </c>
    </row>
    <row r="123" spans="1:11">
      <c r="A123" t="s">
        <v>5362</v>
      </c>
      <c r="B123">
        <v>2020</v>
      </c>
      <c r="C123">
        <v>0</v>
      </c>
      <c r="D123">
        <v>0</v>
      </c>
      <c r="E123">
        <v>0</v>
      </c>
      <c r="F123">
        <v>0</v>
      </c>
      <c r="G123">
        <v>0</v>
      </c>
      <c r="H123">
        <v>19</v>
      </c>
      <c r="I123">
        <v>8</v>
      </c>
      <c r="J123" t="s">
        <v>5383</v>
      </c>
      <c r="K123" t="str">
        <f>INDEX('Planning Periods'!$O$2:$O$540,MATCH('Table B Values'!A123,'Planning Periods'!$A$2:$A$540,0))</f>
        <v>Colusa County</v>
      </c>
    </row>
    <row r="124" spans="1:11">
      <c r="A124" t="s">
        <v>5443</v>
      </c>
      <c r="B124">
        <v>2020</v>
      </c>
      <c r="C124">
        <v>0</v>
      </c>
      <c r="D124">
        <v>0</v>
      </c>
      <c r="E124">
        <v>0</v>
      </c>
      <c r="F124">
        <v>0</v>
      </c>
      <c r="G124">
        <v>0</v>
      </c>
      <c r="H124">
        <v>0</v>
      </c>
      <c r="I124">
        <v>39</v>
      </c>
      <c r="J124" t="s">
        <v>5383</v>
      </c>
      <c r="K124" t="str">
        <f>INDEX('Planning Periods'!$O$2:$O$540,MATCH('Table B Values'!A124,'Planning Periods'!$A$2:$A$540,0))</f>
        <v>Los Angeles County</v>
      </c>
    </row>
    <row r="125" spans="1:11">
      <c r="A125" t="s">
        <v>5444</v>
      </c>
      <c r="B125">
        <v>2020</v>
      </c>
      <c r="C125">
        <v>0</v>
      </c>
      <c r="D125">
        <v>0</v>
      </c>
      <c r="E125">
        <v>0</v>
      </c>
      <c r="F125">
        <v>0</v>
      </c>
      <c r="G125">
        <v>4</v>
      </c>
      <c r="H125">
        <v>0</v>
      </c>
      <c r="I125">
        <v>282</v>
      </c>
      <c r="J125" t="s">
        <v>5383</v>
      </c>
      <c r="K125" t="str">
        <f>INDEX('Planning Periods'!$O$2:$O$540,MATCH('Table B Values'!A125,'Planning Periods'!$A$2:$A$540,0))</f>
        <v>Contra Costa County</v>
      </c>
    </row>
    <row r="126" spans="1:11">
      <c r="A126" t="s">
        <v>4891</v>
      </c>
      <c r="B126">
        <v>2020</v>
      </c>
      <c r="C126">
        <v>0</v>
      </c>
      <c r="D126">
        <v>0</v>
      </c>
      <c r="E126">
        <v>0</v>
      </c>
      <c r="F126">
        <v>0</v>
      </c>
      <c r="G126">
        <v>0</v>
      </c>
      <c r="H126">
        <v>0</v>
      </c>
      <c r="I126">
        <v>137</v>
      </c>
      <c r="J126" t="s">
        <v>5383</v>
      </c>
      <c r="K126" t="str">
        <f>INDEX('Planning Periods'!$O$2:$O$540,MATCH('Table B Values'!A126,'Planning Periods'!$A$2:$A$540,0))</f>
        <v>Contra Costa County</v>
      </c>
    </row>
    <row r="127" spans="1:11">
      <c r="A127" t="s">
        <v>5445</v>
      </c>
      <c r="B127">
        <v>2020</v>
      </c>
      <c r="C127">
        <v>0</v>
      </c>
      <c r="D127">
        <v>0</v>
      </c>
      <c r="E127">
        <v>0</v>
      </c>
      <c r="F127">
        <v>0</v>
      </c>
      <c r="G127">
        <v>0</v>
      </c>
      <c r="H127">
        <v>0</v>
      </c>
      <c r="I127">
        <v>155</v>
      </c>
      <c r="J127" t="s">
        <v>5383</v>
      </c>
      <c r="K127" t="str">
        <f>INDEX('Planning Periods'!$O$2:$O$540,MATCH('Table B Values'!A127,'Planning Periods'!$A$2:$A$540,0))</f>
        <v>Riverside County</v>
      </c>
    </row>
    <row r="128" spans="1:11">
      <c r="A128" t="s">
        <v>5446</v>
      </c>
      <c r="B128">
        <v>2020</v>
      </c>
      <c r="C128">
        <v>0</v>
      </c>
      <c r="D128">
        <v>0</v>
      </c>
      <c r="E128">
        <v>0</v>
      </c>
      <c r="F128">
        <v>0</v>
      </c>
      <c r="G128">
        <v>0</v>
      </c>
      <c r="H128">
        <v>0</v>
      </c>
      <c r="I128">
        <v>29</v>
      </c>
      <c r="J128" t="s">
        <v>5383</v>
      </c>
      <c r="K128" t="str">
        <f>INDEX('Planning Periods'!$O$2:$O$540,MATCH('Table B Values'!A128,'Planning Periods'!$A$2:$A$540,0))</f>
        <v>San Diego County</v>
      </c>
    </row>
    <row r="129" spans="1:11">
      <c r="A129" t="s">
        <v>5447</v>
      </c>
      <c r="B129">
        <v>2020</v>
      </c>
      <c r="C129">
        <v>0</v>
      </c>
      <c r="D129">
        <v>2</v>
      </c>
      <c r="E129">
        <v>0</v>
      </c>
      <c r="F129">
        <v>2</v>
      </c>
      <c r="G129">
        <v>0</v>
      </c>
      <c r="H129">
        <v>0</v>
      </c>
      <c r="I129">
        <v>0</v>
      </c>
      <c r="J129" t="s">
        <v>5383</v>
      </c>
      <c r="K129" t="str">
        <f>INDEX('Planning Periods'!$O$2:$O$540,MATCH('Table B Values'!A129,'Planning Periods'!$A$2:$A$540,0))</f>
        <v>Marin County</v>
      </c>
    </row>
    <row r="130" spans="1:11">
      <c r="A130" t="s">
        <v>5448</v>
      </c>
      <c r="B130">
        <v>2020</v>
      </c>
      <c r="C130">
        <v>9</v>
      </c>
      <c r="D130">
        <v>4</v>
      </c>
      <c r="E130">
        <v>0</v>
      </c>
      <c r="F130">
        <v>10</v>
      </c>
      <c r="G130">
        <v>0</v>
      </c>
      <c r="H130">
        <v>5</v>
      </c>
      <c r="I130">
        <v>247</v>
      </c>
      <c r="J130" t="s">
        <v>5383</v>
      </c>
      <c r="K130" t="str">
        <f>INDEX('Planning Periods'!$O$2:$O$540,MATCH('Table B Values'!A130,'Planning Periods'!$A$2:$A$540,0))</f>
        <v>Orange County</v>
      </c>
    </row>
    <row r="131" spans="1:11">
      <c r="A131" t="s">
        <v>5449</v>
      </c>
      <c r="B131">
        <v>2020</v>
      </c>
      <c r="C131">
        <v>0</v>
      </c>
      <c r="D131">
        <v>2</v>
      </c>
      <c r="E131">
        <v>0</v>
      </c>
      <c r="F131">
        <v>1</v>
      </c>
      <c r="G131">
        <v>0</v>
      </c>
      <c r="H131">
        <v>1</v>
      </c>
      <c r="I131">
        <v>16</v>
      </c>
      <c r="J131" t="s">
        <v>5383</v>
      </c>
      <c r="K131" t="str">
        <f>INDEX('Planning Periods'!$O$2:$O$540,MATCH('Table B Values'!A131,'Planning Periods'!$A$2:$A$540,0))</f>
        <v>Sonoma County</v>
      </c>
    </row>
    <row r="132" spans="1:11">
      <c r="A132" t="s">
        <v>5450</v>
      </c>
      <c r="B132">
        <v>2020</v>
      </c>
      <c r="C132">
        <v>0</v>
      </c>
      <c r="D132">
        <v>5</v>
      </c>
      <c r="E132">
        <v>0</v>
      </c>
      <c r="F132">
        <v>5</v>
      </c>
      <c r="G132">
        <v>0</v>
      </c>
      <c r="H132">
        <v>8</v>
      </c>
      <c r="I132">
        <v>7</v>
      </c>
      <c r="J132" t="s">
        <v>5383</v>
      </c>
      <c r="K132" t="str">
        <f>INDEX('Planning Periods'!$O$2:$O$540,MATCH('Table B Values'!A132,'Planning Periods'!$A$2:$A$540,0))</f>
        <v>Los Angeles County</v>
      </c>
    </row>
    <row r="133" spans="1:11">
      <c r="A133" t="s">
        <v>5451</v>
      </c>
      <c r="B133">
        <v>2020</v>
      </c>
      <c r="C133">
        <v>0</v>
      </c>
      <c r="D133">
        <v>0</v>
      </c>
      <c r="E133">
        <v>0</v>
      </c>
      <c r="F133">
        <v>0</v>
      </c>
      <c r="G133">
        <v>0</v>
      </c>
      <c r="H133">
        <v>0</v>
      </c>
      <c r="I133">
        <v>5</v>
      </c>
      <c r="J133" t="s">
        <v>5383</v>
      </c>
      <c r="K133" t="str">
        <f>INDEX('Planning Periods'!$O$2:$O$540,MATCH('Table B Values'!A133,'Planning Periods'!$A$2:$A$540,0))</f>
        <v>Del Norte County</v>
      </c>
    </row>
    <row r="134" spans="1:11">
      <c r="A134" t="s">
        <v>5452</v>
      </c>
      <c r="B134">
        <v>2020</v>
      </c>
      <c r="C134">
        <v>0</v>
      </c>
      <c r="D134">
        <v>0</v>
      </c>
      <c r="E134">
        <v>0</v>
      </c>
      <c r="F134">
        <v>0</v>
      </c>
      <c r="G134">
        <v>0</v>
      </c>
      <c r="H134">
        <v>0</v>
      </c>
      <c r="I134">
        <v>70</v>
      </c>
      <c r="J134" t="s">
        <v>5383</v>
      </c>
      <c r="K134" t="str">
        <f>INDEX('Planning Periods'!$O$2:$O$540,MATCH('Table B Values'!A134,'Planning Periods'!$A$2:$A$540,0))</f>
        <v>Los Angeles County</v>
      </c>
    </row>
    <row r="135" spans="1:11">
      <c r="A135" t="s">
        <v>5453</v>
      </c>
      <c r="B135">
        <v>2020</v>
      </c>
      <c r="C135">
        <v>0</v>
      </c>
      <c r="D135">
        <v>0</v>
      </c>
      <c r="E135">
        <v>0</v>
      </c>
      <c r="F135">
        <v>0</v>
      </c>
      <c r="G135">
        <v>0</v>
      </c>
      <c r="H135">
        <v>19</v>
      </c>
      <c r="I135">
        <v>1</v>
      </c>
      <c r="J135" t="s">
        <v>5383</v>
      </c>
      <c r="K135" t="str">
        <f>INDEX('Planning Periods'!$O$2:$O$540,MATCH('Table B Values'!A135,'Planning Periods'!$A$2:$A$540,0))</f>
        <v>Santa Clara County</v>
      </c>
    </row>
    <row r="136" spans="1:11">
      <c r="A136" t="s">
        <v>5454</v>
      </c>
      <c r="B136">
        <v>2020</v>
      </c>
      <c r="C136">
        <v>0</v>
      </c>
      <c r="D136">
        <v>0</v>
      </c>
      <c r="E136">
        <v>0</v>
      </c>
      <c r="F136">
        <v>0</v>
      </c>
      <c r="G136">
        <v>0</v>
      </c>
      <c r="H136">
        <v>1</v>
      </c>
      <c r="I136">
        <v>4</v>
      </c>
      <c r="J136" t="s">
        <v>5383</v>
      </c>
      <c r="K136" t="str">
        <f>INDEX('Planning Periods'!$O$2:$O$540,MATCH('Table B Values'!A136,'Planning Periods'!$A$2:$A$540,0))</f>
        <v>Orange County</v>
      </c>
    </row>
    <row r="137" spans="1:11">
      <c r="A137" t="s">
        <v>5455</v>
      </c>
      <c r="B137">
        <v>2020</v>
      </c>
      <c r="C137">
        <v>0</v>
      </c>
      <c r="D137">
        <v>0</v>
      </c>
      <c r="E137">
        <v>18</v>
      </c>
      <c r="F137">
        <v>0</v>
      </c>
      <c r="G137">
        <v>4</v>
      </c>
      <c r="H137">
        <v>43</v>
      </c>
      <c r="I137">
        <v>215</v>
      </c>
      <c r="J137" t="s">
        <v>5383</v>
      </c>
      <c r="K137" t="str">
        <f>INDEX('Planning Periods'!$O$2:$O$540,MATCH('Table B Values'!A137,'Planning Periods'!$A$2:$A$540,0))</f>
        <v>San Mateo County</v>
      </c>
    </row>
    <row r="138" spans="1:11">
      <c r="A138" t="s">
        <v>5456</v>
      </c>
      <c r="B138">
        <v>2020</v>
      </c>
      <c r="C138">
        <v>0</v>
      </c>
      <c r="D138">
        <v>1</v>
      </c>
      <c r="E138">
        <v>0</v>
      </c>
      <c r="F138">
        <v>6</v>
      </c>
      <c r="G138">
        <v>0</v>
      </c>
      <c r="H138">
        <v>3</v>
      </c>
      <c r="I138">
        <v>44</v>
      </c>
      <c r="J138" t="s">
        <v>5383</v>
      </c>
      <c r="K138" t="str">
        <f>INDEX('Planning Periods'!$O$2:$O$540,MATCH('Table B Values'!A138,'Planning Periods'!$A$2:$A$540,0))</f>
        <v>Orange County</v>
      </c>
    </row>
    <row r="139" spans="1:11">
      <c r="A139" t="s">
        <v>5457</v>
      </c>
      <c r="B139">
        <v>2020</v>
      </c>
      <c r="C139">
        <v>0</v>
      </c>
      <c r="D139">
        <v>0</v>
      </c>
      <c r="E139">
        <v>1</v>
      </c>
      <c r="F139">
        <v>3</v>
      </c>
      <c r="G139">
        <v>0</v>
      </c>
      <c r="H139">
        <v>5</v>
      </c>
      <c r="I139">
        <v>20</v>
      </c>
      <c r="J139" t="s">
        <v>5383</v>
      </c>
      <c r="K139" t="str">
        <f>INDEX('Planning Periods'!$O$2:$O$540,MATCH('Table B Values'!A139,'Planning Periods'!$A$2:$A$540,0))</f>
        <v>Contra Costa County</v>
      </c>
    </row>
    <row r="140" spans="1:11">
      <c r="A140" t="s">
        <v>5458</v>
      </c>
      <c r="B140">
        <v>2020</v>
      </c>
      <c r="C140">
        <v>0</v>
      </c>
      <c r="D140">
        <v>38</v>
      </c>
      <c r="E140">
        <v>0</v>
      </c>
      <c r="F140">
        <v>0</v>
      </c>
      <c r="G140">
        <v>0</v>
      </c>
      <c r="H140">
        <v>15</v>
      </c>
      <c r="I140">
        <v>13</v>
      </c>
      <c r="J140" t="s">
        <v>5383</v>
      </c>
      <c r="K140" t="str">
        <f>INDEX('Planning Periods'!$O$2:$O$540,MATCH('Table B Values'!A140,'Planning Periods'!$A$2:$A$540,0))</f>
        <v>Yolo County</v>
      </c>
    </row>
    <row r="141" spans="1:11">
      <c r="A141" t="s">
        <v>5459</v>
      </c>
      <c r="B141">
        <v>2020</v>
      </c>
      <c r="C141">
        <v>0</v>
      </c>
      <c r="D141">
        <v>0</v>
      </c>
      <c r="E141">
        <v>0</v>
      </c>
      <c r="F141">
        <v>0</v>
      </c>
      <c r="G141">
        <v>0</v>
      </c>
      <c r="H141">
        <v>14</v>
      </c>
      <c r="I141">
        <v>1</v>
      </c>
      <c r="J141" t="s">
        <v>5383</v>
      </c>
      <c r="K141" t="str">
        <f>INDEX('Planning Periods'!$O$2:$O$540,MATCH('Table B Values'!A141,'Planning Periods'!$A$2:$A$540,0))</f>
        <v>San Diego County</v>
      </c>
    </row>
    <row r="142" spans="1:11">
      <c r="A142" t="s">
        <v>4913</v>
      </c>
      <c r="B142">
        <v>2020</v>
      </c>
      <c r="C142">
        <v>0</v>
      </c>
      <c r="D142">
        <v>3</v>
      </c>
      <c r="E142">
        <v>0</v>
      </c>
      <c r="F142">
        <v>8</v>
      </c>
      <c r="G142">
        <v>0</v>
      </c>
      <c r="H142">
        <v>9</v>
      </c>
      <c r="I142">
        <v>31</v>
      </c>
      <c r="J142" t="s">
        <v>5383</v>
      </c>
      <c r="K142" t="str">
        <f>INDEX('Planning Periods'!$O$2:$O$540,MATCH('Table B Values'!A142,'Planning Periods'!$A$2:$A$540,0))</f>
        <v>Del Norte County</v>
      </c>
    </row>
    <row r="143" spans="1:11">
      <c r="A143" t="s">
        <v>5460</v>
      </c>
      <c r="B143">
        <v>2020</v>
      </c>
      <c r="C143">
        <v>0</v>
      </c>
      <c r="D143">
        <v>0</v>
      </c>
      <c r="E143">
        <v>0</v>
      </c>
      <c r="F143">
        <v>1</v>
      </c>
      <c r="G143">
        <v>0</v>
      </c>
      <c r="H143">
        <v>0</v>
      </c>
      <c r="I143">
        <v>0</v>
      </c>
      <c r="J143" t="s">
        <v>5383</v>
      </c>
      <c r="K143" t="str">
        <f>INDEX('Planning Periods'!$O$2:$O$540,MATCH('Table B Values'!A143,'Planning Periods'!$A$2:$A$540,0))</f>
        <v>Monterey County</v>
      </c>
    </row>
    <row r="144" spans="1:11">
      <c r="A144" t="s">
        <v>5461</v>
      </c>
      <c r="B144">
        <v>2020</v>
      </c>
      <c r="C144">
        <v>0</v>
      </c>
      <c r="D144">
        <v>0</v>
      </c>
      <c r="E144">
        <v>0</v>
      </c>
      <c r="F144">
        <v>0</v>
      </c>
      <c r="G144">
        <v>0</v>
      </c>
      <c r="H144">
        <v>123</v>
      </c>
      <c r="I144">
        <v>0</v>
      </c>
      <c r="J144" t="s">
        <v>5383</v>
      </c>
      <c r="K144" t="str">
        <f>INDEX('Planning Periods'!$O$2:$O$540,MATCH('Table B Values'!A144,'Planning Periods'!$A$2:$A$540,0))</f>
        <v>Kern County</v>
      </c>
    </row>
    <row r="145" spans="1:11">
      <c r="A145" t="s">
        <v>5462</v>
      </c>
      <c r="B145">
        <v>2020</v>
      </c>
      <c r="C145">
        <v>0</v>
      </c>
      <c r="D145">
        <v>0</v>
      </c>
      <c r="E145">
        <v>0</v>
      </c>
      <c r="F145">
        <v>0</v>
      </c>
      <c r="G145">
        <v>0</v>
      </c>
      <c r="H145">
        <v>29</v>
      </c>
      <c r="I145">
        <v>0</v>
      </c>
      <c r="J145" t="s">
        <v>5383</v>
      </c>
      <c r="K145" t="str">
        <f>INDEX('Planning Periods'!$O$2:$O$540,MATCH('Table B Values'!A145,'Planning Periods'!$A$2:$A$540,0))</f>
        <v>Riverside County</v>
      </c>
    </row>
    <row r="146" spans="1:11">
      <c r="A146" t="s">
        <v>5463</v>
      </c>
      <c r="B146">
        <v>2020</v>
      </c>
      <c r="C146">
        <v>0</v>
      </c>
      <c r="D146">
        <v>0</v>
      </c>
      <c r="E146">
        <v>0</v>
      </c>
      <c r="F146">
        <v>7</v>
      </c>
      <c r="G146">
        <v>0</v>
      </c>
      <c r="H146">
        <v>0</v>
      </c>
      <c r="I146">
        <v>3</v>
      </c>
      <c r="J146" t="s">
        <v>5383</v>
      </c>
      <c r="K146" t="str">
        <f>INDEX('Planning Periods'!$O$2:$O$540,MATCH('Table B Values'!A146,'Planning Periods'!$A$2:$A$540,0))</f>
        <v>Los Angeles County</v>
      </c>
    </row>
    <row r="147" spans="1:11">
      <c r="A147" t="s">
        <v>5464</v>
      </c>
      <c r="B147">
        <v>2020</v>
      </c>
      <c r="C147">
        <v>0</v>
      </c>
      <c r="D147">
        <v>0</v>
      </c>
      <c r="E147">
        <v>0</v>
      </c>
      <c r="F147">
        <v>0</v>
      </c>
      <c r="G147">
        <v>0</v>
      </c>
      <c r="H147">
        <v>23</v>
      </c>
      <c r="I147">
        <v>26</v>
      </c>
      <c r="J147" t="s">
        <v>5383</v>
      </c>
      <c r="K147" t="str">
        <f>INDEX('Planning Periods'!$O$2:$O$540,MATCH('Table B Values'!A147,'Planning Periods'!$A$2:$A$540,0))</f>
        <v>Tulare County</v>
      </c>
    </row>
    <row r="148" spans="1:11">
      <c r="A148" t="s">
        <v>5465</v>
      </c>
      <c r="B148">
        <v>2020</v>
      </c>
      <c r="C148">
        <v>0</v>
      </c>
      <c r="D148">
        <v>0</v>
      </c>
      <c r="E148">
        <v>0</v>
      </c>
      <c r="F148">
        <v>0</v>
      </c>
      <c r="G148">
        <v>0</v>
      </c>
      <c r="H148">
        <v>15</v>
      </c>
      <c r="I148">
        <v>159</v>
      </c>
      <c r="J148" t="s">
        <v>5383</v>
      </c>
      <c r="K148" t="str">
        <f>INDEX('Planning Periods'!$O$2:$O$540,MATCH('Table B Values'!A148,'Planning Periods'!$A$2:$A$540,0))</f>
        <v>Solano County</v>
      </c>
    </row>
    <row r="149" spans="1:11">
      <c r="A149" t="s">
        <v>5466</v>
      </c>
      <c r="B149">
        <v>2020</v>
      </c>
      <c r="C149">
        <v>0</v>
      </c>
      <c r="D149">
        <v>0</v>
      </c>
      <c r="E149">
        <v>0</v>
      </c>
      <c r="F149">
        <v>0</v>
      </c>
      <c r="G149">
        <v>0</v>
      </c>
      <c r="H149">
        <v>0</v>
      </c>
      <c r="I149">
        <v>58</v>
      </c>
      <c r="J149" t="s">
        <v>5383</v>
      </c>
      <c r="K149" t="str">
        <f>INDEX('Planning Periods'!$O$2:$O$540,MATCH('Table B Values'!A149,'Planning Periods'!$A$2:$A$540,0))</f>
        <v>Los Angeles County</v>
      </c>
    </row>
    <row r="150" spans="1:11">
      <c r="A150" t="s">
        <v>5467</v>
      </c>
      <c r="B150">
        <v>2020</v>
      </c>
      <c r="C150">
        <v>0</v>
      </c>
      <c r="D150">
        <v>0</v>
      </c>
      <c r="E150">
        <v>0</v>
      </c>
      <c r="F150">
        <v>8</v>
      </c>
      <c r="G150">
        <v>0</v>
      </c>
      <c r="H150">
        <v>0</v>
      </c>
      <c r="I150">
        <v>2</v>
      </c>
      <c r="J150" t="s">
        <v>5383</v>
      </c>
      <c r="K150" t="str">
        <f>INDEX('Planning Periods'!$O$2:$O$540,MATCH('Table B Values'!A150,'Planning Periods'!$A$2:$A$540,0))</f>
        <v>Los Angeles County</v>
      </c>
    </row>
    <row r="151" spans="1:11">
      <c r="A151" t="s">
        <v>5468</v>
      </c>
      <c r="B151">
        <v>2020</v>
      </c>
      <c r="C151">
        <v>0</v>
      </c>
      <c r="D151">
        <v>0</v>
      </c>
      <c r="E151">
        <v>0</v>
      </c>
      <c r="F151">
        <v>0</v>
      </c>
      <c r="G151">
        <v>27</v>
      </c>
      <c r="H151">
        <v>0</v>
      </c>
      <c r="I151">
        <v>473</v>
      </c>
      <c r="J151" t="s">
        <v>5383</v>
      </c>
      <c r="K151" t="str">
        <f>INDEX('Planning Periods'!$O$2:$O$540,MATCH('Table B Values'!A151,'Planning Periods'!$A$2:$A$540,0))</f>
        <v>Alameda County</v>
      </c>
    </row>
    <row r="152" spans="1:11">
      <c r="A152" t="s">
        <v>5469</v>
      </c>
      <c r="B152">
        <v>2020</v>
      </c>
      <c r="C152">
        <v>0</v>
      </c>
      <c r="D152">
        <v>0</v>
      </c>
      <c r="E152">
        <v>0</v>
      </c>
      <c r="F152">
        <v>1</v>
      </c>
      <c r="G152">
        <v>0</v>
      </c>
      <c r="H152">
        <v>0</v>
      </c>
      <c r="I152">
        <v>0</v>
      </c>
      <c r="J152" t="s">
        <v>5383</v>
      </c>
      <c r="K152" t="str">
        <f>INDEX('Planning Periods'!$O$2:$O$540,MATCH('Table B Values'!A152,'Planning Periods'!$A$2:$A$540,0))</f>
        <v>Siskiyou County</v>
      </c>
    </row>
    <row r="153" spans="1:11">
      <c r="A153" t="s">
        <v>5470</v>
      </c>
      <c r="B153">
        <v>2020</v>
      </c>
      <c r="C153">
        <v>89</v>
      </c>
      <c r="D153">
        <v>5</v>
      </c>
      <c r="E153">
        <v>0</v>
      </c>
      <c r="F153">
        <v>3</v>
      </c>
      <c r="G153">
        <v>0</v>
      </c>
      <c r="H153">
        <v>2</v>
      </c>
      <c r="I153">
        <v>4</v>
      </c>
      <c r="J153" t="s">
        <v>5383</v>
      </c>
      <c r="K153" t="str">
        <f>INDEX('Planning Periods'!$O$2:$O$540,MATCH('Table B Values'!A153,'Planning Periods'!$A$2:$A$540,0))</f>
        <v>San Mateo County</v>
      </c>
    </row>
    <row r="154" spans="1:11">
      <c r="A154" t="s">
        <v>5471</v>
      </c>
      <c r="B154">
        <v>2020</v>
      </c>
      <c r="C154">
        <v>0</v>
      </c>
      <c r="D154">
        <v>0</v>
      </c>
      <c r="E154">
        <v>0</v>
      </c>
      <c r="F154">
        <v>0</v>
      </c>
      <c r="G154">
        <v>0</v>
      </c>
      <c r="H154">
        <v>0</v>
      </c>
      <c r="I154">
        <v>190</v>
      </c>
      <c r="J154" t="s">
        <v>5383</v>
      </c>
      <c r="K154" t="str">
        <f>INDEX('Planning Periods'!$O$2:$O$540,MATCH('Table B Values'!A154,'Planning Periods'!$A$2:$A$540,0))</f>
        <v>Riverside County</v>
      </c>
    </row>
    <row r="155" spans="1:11">
      <c r="A155" t="s">
        <v>5472</v>
      </c>
      <c r="B155">
        <v>2020</v>
      </c>
      <c r="C155">
        <v>0</v>
      </c>
      <c r="D155">
        <v>0</v>
      </c>
      <c r="E155">
        <v>0</v>
      </c>
      <c r="F155">
        <v>0</v>
      </c>
      <c r="G155">
        <v>0</v>
      </c>
      <c r="H155">
        <v>0</v>
      </c>
      <c r="I155">
        <v>41</v>
      </c>
      <c r="J155" t="s">
        <v>5383</v>
      </c>
      <c r="K155" t="str">
        <f>INDEX('Planning Periods'!$O$2:$O$540,MATCH('Table B Values'!A155,'Planning Periods'!$A$2:$A$540,0))</f>
        <v>San Diego County</v>
      </c>
    </row>
    <row r="156" spans="1:11">
      <c r="A156" t="s">
        <v>5473</v>
      </c>
      <c r="B156">
        <v>2020</v>
      </c>
      <c r="C156">
        <v>58</v>
      </c>
      <c r="D156">
        <v>47</v>
      </c>
      <c r="E156">
        <v>22</v>
      </c>
      <c r="F156">
        <v>12</v>
      </c>
      <c r="G156">
        <v>0</v>
      </c>
      <c r="H156">
        <v>14</v>
      </c>
      <c r="I156">
        <v>14</v>
      </c>
      <c r="J156" t="s">
        <v>5383</v>
      </c>
      <c r="K156" t="str">
        <f>INDEX('Planning Periods'!$O$2:$O$540,MATCH('Table B Values'!A156,'Planning Periods'!$A$2:$A$540,0))</f>
        <v>Imperial County</v>
      </c>
    </row>
    <row r="157" spans="1:11">
      <c r="A157" t="s">
        <v>5474</v>
      </c>
      <c r="B157">
        <v>2020</v>
      </c>
      <c r="C157">
        <v>0</v>
      </c>
      <c r="D157">
        <v>0</v>
      </c>
      <c r="E157">
        <v>0</v>
      </c>
      <c r="F157">
        <v>0</v>
      </c>
      <c r="G157">
        <v>0</v>
      </c>
      <c r="H157">
        <v>0</v>
      </c>
      <c r="I157">
        <v>171</v>
      </c>
      <c r="J157" t="s">
        <v>5383</v>
      </c>
      <c r="K157" t="str">
        <f>INDEX('Planning Periods'!$O$2:$O$540,MATCH('Table B Values'!A157,'Planning Periods'!$A$2:$A$540,0))</f>
        <v>Contra Costa County</v>
      </c>
    </row>
    <row r="158" spans="1:11">
      <c r="A158" t="s">
        <v>4933</v>
      </c>
      <c r="B158">
        <v>2020</v>
      </c>
      <c r="C158">
        <v>0</v>
      </c>
      <c r="D158">
        <v>0</v>
      </c>
      <c r="E158">
        <v>0</v>
      </c>
      <c r="F158">
        <v>0</v>
      </c>
      <c r="G158">
        <v>0</v>
      </c>
      <c r="H158">
        <v>45</v>
      </c>
      <c r="I158">
        <v>800</v>
      </c>
      <c r="J158" t="s">
        <v>5383</v>
      </c>
      <c r="K158" t="str">
        <f>INDEX('Planning Periods'!$O$2:$O$540,MATCH('Table B Values'!A158,'Planning Periods'!$A$2:$A$540,0))</f>
        <v>El Dorado County</v>
      </c>
    </row>
    <row r="159" spans="1:11">
      <c r="A159" t="s">
        <v>5475</v>
      </c>
      <c r="B159">
        <v>2020</v>
      </c>
      <c r="C159">
        <v>27</v>
      </c>
      <c r="D159">
        <v>0</v>
      </c>
      <c r="E159">
        <v>26</v>
      </c>
      <c r="F159">
        <v>0</v>
      </c>
      <c r="G159">
        <v>0</v>
      </c>
      <c r="H159">
        <v>0</v>
      </c>
      <c r="I159">
        <v>122</v>
      </c>
      <c r="J159" t="s">
        <v>5383</v>
      </c>
      <c r="K159" t="str">
        <f>INDEX('Planning Periods'!$O$2:$O$540,MATCH('Table B Values'!A159,'Planning Periods'!$A$2:$A$540,0))</f>
        <v>Los Angeles County</v>
      </c>
    </row>
    <row r="160" spans="1:11">
      <c r="A160" t="s">
        <v>5476</v>
      </c>
      <c r="B160">
        <v>2020</v>
      </c>
      <c r="C160">
        <v>0</v>
      </c>
      <c r="D160">
        <v>0</v>
      </c>
      <c r="E160">
        <v>0</v>
      </c>
      <c r="F160">
        <v>0</v>
      </c>
      <c r="G160">
        <v>0</v>
      </c>
      <c r="H160">
        <v>0</v>
      </c>
      <c r="I160">
        <v>26</v>
      </c>
      <c r="J160" t="s">
        <v>5383</v>
      </c>
      <c r="K160" t="str">
        <f>INDEX('Planning Periods'!$O$2:$O$540,MATCH('Table B Values'!A160,'Planning Periods'!$A$2:$A$540,0))</f>
        <v>Los Angeles County</v>
      </c>
    </row>
    <row r="161" spans="1:11">
      <c r="A161" t="s">
        <v>5477</v>
      </c>
      <c r="B161">
        <v>2020</v>
      </c>
      <c r="C161">
        <v>0</v>
      </c>
      <c r="D161">
        <v>0</v>
      </c>
      <c r="E161">
        <v>0</v>
      </c>
      <c r="F161">
        <v>0</v>
      </c>
      <c r="G161">
        <v>0</v>
      </c>
      <c r="H161">
        <v>0</v>
      </c>
      <c r="I161">
        <v>762</v>
      </c>
      <c r="J161" t="s">
        <v>5383</v>
      </c>
      <c r="K161" t="str">
        <f>INDEX('Planning Periods'!$O$2:$O$540,MATCH('Table B Values'!A161,'Planning Periods'!$A$2:$A$540,0))</f>
        <v>Sacramento County</v>
      </c>
    </row>
    <row r="162" spans="1:11">
      <c r="A162" t="s">
        <v>5478</v>
      </c>
      <c r="B162">
        <v>2020</v>
      </c>
      <c r="C162">
        <v>20</v>
      </c>
      <c r="D162">
        <v>0</v>
      </c>
      <c r="E162">
        <v>30</v>
      </c>
      <c r="F162">
        <v>0</v>
      </c>
      <c r="G162">
        <v>35</v>
      </c>
      <c r="H162">
        <v>0</v>
      </c>
      <c r="I162">
        <v>417</v>
      </c>
      <c r="J162" t="s">
        <v>5383</v>
      </c>
      <c r="K162" t="str">
        <f>INDEX('Planning Periods'!$O$2:$O$540,MATCH('Table B Values'!A162,'Planning Periods'!$A$2:$A$540,0))</f>
        <v>Alameda County</v>
      </c>
    </row>
    <row r="163" spans="1:11">
      <c r="A163" t="s">
        <v>5479</v>
      </c>
      <c r="B163">
        <v>2020</v>
      </c>
      <c r="C163">
        <v>1</v>
      </c>
      <c r="D163">
        <v>22</v>
      </c>
      <c r="E163">
        <v>2</v>
      </c>
      <c r="F163">
        <v>4</v>
      </c>
      <c r="G163">
        <v>0</v>
      </c>
      <c r="H163">
        <v>33</v>
      </c>
      <c r="I163">
        <v>139</v>
      </c>
      <c r="J163" t="s">
        <v>5383</v>
      </c>
      <c r="K163" t="str">
        <f>INDEX('Planning Periods'!$O$2:$O$540,MATCH('Table B Values'!A163,'Planning Periods'!$A$2:$A$540,0))</f>
        <v>San Diego County</v>
      </c>
    </row>
    <row r="164" spans="1:11">
      <c r="A164" t="s">
        <v>5480</v>
      </c>
      <c r="B164">
        <v>2020</v>
      </c>
      <c r="C164">
        <v>0</v>
      </c>
      <c r="D164">
        <v>0</v>
      </c>
      <c r="E164">
        <v>0</v>
      </c>
      <c r="F164">
        <v>0</v>
      </c>
      <c r="G164">
        <v>0</v>
      </c>
      <c r="H164">
        <v>6</v>
      </c>
      <c r="I164">
        <v>11</v>
      </c>
      <c r="J164" t="s">
        <v>5383</v>
      </c>
      <c r="K164" t="str">
        <f>INDEX('Planning Periods'!$O$2:$O$540,MATCH('Table B Values'!A164,'Planning Periods'!$A$2:$A$540,0))</f>
        <v>San Joaquin County</v>
      </c>
    </row>
    <row r="165" spans="1:11">
      <c r="A165" t="s">
        <v>5481</v>
      </c>
      <c r="B165">
        <v>2020</v>
      </c>
      <c r="C165">
        <v>0</v>
      </c>
      <c r="D165">
        <v>7</v>
      </c>
      <c r="E165">
        <v>0</v>
      </c>
      <c r="F165">
        <v>2</v>
      </c>
      <c r="G165">
        <v>0</v>
      </c>
      <c r="H165">
        <v>27</v>
      </c>
      <c r="I165">
        <v>226</v>
      </c>
      <c r="J165" t="s">
        <v>5383</v>
      </c>
      <c r="K165" t="str">
        <f>INDEX('Planning Periods'!$O$2:$O$540,MATCH('Table B Values'!A165,'Planning Periods'!$A$2:$A$540,0))</f>
        <v>San Diego County</v>
      </c>
    </row>
    <row r="166" spans="1:11">
      <c r="A166" t="s">
        <v>5482</v>
      </c>
      <c r="B166">
        <v>2020</v>
      </c>
      <c r="C166">
        <v>0</v>
      </c>
      <c r="D166">
        <v>0</v>
      </c>
      <c r="E166">
        <v>0</v>
      </c>
      <c r="F166">
        <v>1</v>
      </c>
      <c r="G166">
        <v>0</v>
      </c>
      <c r="H166">
        <v>5</v>
      </c>
      <c r="I166">
        <v>4</v>
      </c>
      <c r="J166" t="s">
        <v>5383</v>
      </c>
      <c r="K166" t="str">
        <f>INDEX('Planning Periods'!$O$2:$O$540,MATCH('Table B Values'!A166,'Planning Periods'!$A$2:$A$540,0))</f>
        <v>Tulare County</v>
      </c>
    </row>
    <row r="167" spans="1:11">
      <c r="A167" t="s">
        <v>5483</v>
      </c>
      <c r="B167">
        <v>2020</v>
      </c>
      <c r="C167">
        <v>0</v>
      </c>
      <c r="D167">
        <v>4</v>
      </c>
      <c r="E167">
        <v>0</v>
      </c>
      <c r="F167">
        <v>3</v>
      </c>
      <c r="G167">
        <v>9</v>
      </c>
      <c r="H167">
        <v>4</v>
      </c>
      <c r="I167">
        <v>3</v>
      </c>
      <c r="J167" t="s">
        <v>5383</v>
      </c>
      <c r="K167" t="str">
        <f>INDEX('Planning Periods'!$O$2:$O$540,MATCH('Table B Values'!A167,'Planning Periods'!$A$2:$A$540,0))</f>
        <v>Marin County</v>
      </c>
    </row>
    <row r="168" spans="1:11">
      <c r="A168" t="s">
        <v>5484</v>
      </c>
      <c r="B168">
        <v>2020</v>
      </c>
      <c r="C168">
        <v>94</v>
      </c>
      <c r="D168">
        <v>0</v>
      </c>
      <c r="E168">
        <v>95</v>
      </c>
      <c r="F168">
        <v>0</v>
      </c>
      <c r="G168">
        <v>1</v>
      </c>
      <c r="H168">
        <v>1</v>
      </c>
      <c r="I168">
        <v>670</v>
      </c>
      <c r="J168" t="s">
        <v>5383</v>
      </c>
      <c r="K168" t="str">
        <f>INDEX('Planning Periods'!$O$2:$O$540,MATCH('Table B Values'!A168,'Planning Periods'!$A$2:$A$540,0))</f>
        <v>Solano County</v>
      </c>
    </row>
    <row r="169" spans="1:11">
      <c r="A169" t="s">
        <v>5485</v>
      </c>
      <c r="B169">
        <v>2020</v>
      </c>
      <c r="C169">
        <v>0</v>
      </c>
      <c r="D169">
        <v>2</v>
      </c>
      <c r="E169">
        <v>0</v>
      </c>
      <c r="F169">
        <v>0</v>
      </c>
      <c r="G169">
        <v>0</v>
      </c>
      <c r="H169">
        <v>0</v>
      </c>
      <c r="I169">
        <v>0</v>
      </c>
      <c r="J169" t="s">
        <v>5383</v>
      </c>
      <c r="K169" t="str">
        <f>INDEX('Planning Periods'!$O$2:$O$540,MATCH('Table B Values'!A169,'Planning Periods'!$A$2:$A$540,0))</f>
        <v>Tulare County</v>
      </c>
    </row>
    <row r="170" spans="1:11">
      <c r="A170" t="s">
        <v>5486</v>
      </c>
      <c r="B170">
        <v>2020</v>
      </c>
      <c r="C170">
        <v>54</v>
      </c>
      <c r="D170">
        <v>0</v>
      </c>
      <c r="E170">
        <v>22</v>
      </c>
      <c r="F170">
        <v>0</v>
      </c>
      <c r="G170">
        <v>0</v>
      </c>
      <c r="H170">
        <v>0</v>
      </c>
      <c r="I170">
        <v>67</v>
      </c>
      <c r="J170" t="s">
        <v>5383</v>
      </c>
      <c r="K170" t="str">
        <f>INDEX('Planning Periods'!$O$2:$O$540,MATCH('Table B Values'!A170,'Planning Periods'!$A$2:$A$540,0))</f>
        <v>Ventura County</v>
      </c>
    </row>
    <row r="171" spans="1:11">
      <c r="A171" t="s">
        <v>5487</v>
      </c>
      <c r="B171">
        <v>2020</v>
      </c>
      <c r="C171">
        <v>0</v>
      </c>
      <c r="D171">
        <v>0</v>
      </c>
      <c r="E171">
        <v>0</v>
      </c>
      <c r="F171">
        <v>0</v>
      </c>
      <c r="G171">
        <v>0</v>
      </c>
      <c r="H171">
        <v>5</v>
      </c>
      <c r="I171">
        <v>0</v>
      </c>
      <c r="J171" t="s">
        <v>5383</v>
      </c>
      <c r="K171" t="str">
        <f>INDEX('Planning Periods'!$O$2:$O$540,MATCH('Table B Values'!A171,'Planning Periods'!$A$2:$A$540,0))</f>
        <v>Fresno County</v>
      </c>
    </row>
    <row r="172" spans="1:11">
      <c r="A172" t="s">
        <v>5488</v>
      </c>
      <c r="B172">
        <v>2020</v>
      </c>
      <c r="C172">
        <v>42</v>
      </c>
      <c r="D172">
        <v>1</v>
      </c>
      <c r="E172">
        <v>29</v>
      </c>
      <c r="F172">
        <v>6</v>
      </c>
      <c r="G172">
        <v>1</v>
      </c>
      <c r="H172">
        <v>6</v>
      </c>
      <c r="I172">
        <v>509</v>
      </c>
      <c r="J172" t="s">
        <v>5383</v>
      </c>
      <c r="K172" t="str">
        <f>INDEX('Planning Periods'!$O$2:$O$540,MATCH('Table B Values'!A172,'Planning Periods'!$A$2:$A$540,0))</f>
        <v>Sacramento County</v>
      </c>
    </row>
    <row r="173" spans="1:11">
      <c r="A173" t="s">
        <v>5489</v>
      </c>
      <c r="B173">
        <v>2020</v>
      </c>
      <c r="C173">
        <v>0</v>
      </c>
      <c r="D173">
        <v>0</v>
      </c>
      <c r="E173">
        <v>0</v>
      </c>
      <c r="F173">
        <v>0</v>
      </c>
      <c r="G173">
        <v>0</v>
      </c>
      <c r="H173">
        <v>2</v>
      </c>
      <c r="I173">
        <v>2</v>
      </c>
      <c r="J173" t="s">
        <v>5383</v>
      </c>
      <c r="K173" t="str">
        <f>INDEX('Planning Periods'!$O$2:$O$540,MATCH('Table B Values'!A173,'Planning Periods'!$A$2:$A$540,0))</f>
        <v>Siskiyou County</v>
      </c>
    </row>
    <row r="174" spans="1:11">
      <c r="A174" t="s">
        <v>5490</v>
      </c>
      <c r="B174">
        <v>2020</v>
      </c>
      <c r="C174">
        <v>2</v>
      </c>
      <c r="D174">
        <v>2</v>
      </c>
      <c r="E174">
        <v>2</v>
      </c>
      <c r="F174">
        <v>0</v>
      </c>
      <c r="G174">
        <v>10</v>
      </c>
      <c r="H174">
        <v>0</v>
      </c>
      <c r="I174">
        <v>18</v>
      </c>
      <c r="J174" t="s">
        <v>5383</v>
      </c>
      <c r="K174" t="str">
        <f>INDEX('Planning Periods'!$O$2:$O$540,MATCH('Table B Values'!A174,'Planning Periods'!$A$2:$A$540,0))</f>
        <v>San Mateo County</v>
      </c>
    </row>
    <row r="175" spans="1:11">
      <c r="A175" t="s">
        <v>5491</v>
      </c>
      <c r="B175">
        <v>2020</v>
      </c>
      <c r="C175">
        <v>0</v>
      </c>
      <c r="D175">
        <v>38</v>
      </c>
      <c r="E175">
        <v>0</v>
      </c>
      <c r="F175">
        <v>0</v>
      </c>
      <c r="G175">
        <v>0</v>
      </c>
      <c r="H175">
        <v>0</v>
      </c>
      <c r="I175" s="356">
        <v>13</v>
      </c>
      <c r="J175" t="s">
        <v>5383</v>
      </c>
      <c r="K175" t="str">
        <f>INDEX('Planning Periods'!$O$2:$O$540,MATCH('Table B Values'!A175,'Planning Periods'!$A$2:$A$540,0))</f>
        <v>Orange County</v>
      </c>
    </row>
    <row r="176" spans="1:11">
      <c r="A176" t="s">
        <v>5492</v>
      </c>
      <c r="B176">
        <v>2020</v>
      </c>
      <c r="C176">
        <v>0</v>
      </c>
      <c r="D176">
        <v>0</v>
      </c>
      <c r="E176">
        <v>0</v>
      </c>
      <c r="F176">
        <v>0</v>
      </c>
      <c r="G176">
        <v>0</v>
      </c>
      <c r="H176">
        <v>46</v>
      </c>
      <c r="I176">
        <v>9</v>
      </c>
      <c r="J176" t="s">
        <v>5383</v>
      </c>
      <c r="K176" t="str">
        <f>INDEX('Planning Periods'!$O$2:$O$540,MATCH('Table B Values'!A176,'Planning Periods'!$A$2:$A$540,0))</f>
        <v>Fresno County</v>
      </c>
    </row>
    <row r="177" spans="1:11">
      <c r="A177" t="s">
        <v>5493</v>
      </c>
      <c r="B177">
        <v>2020</v>
      </c>
      <c r="C177">
        <v>51</v>
      </c>
      <c r="D177">
        <v>0</v>
      </c>
      <c r="E177">
        <v>8</v>
      </c>
      <c r="F177">
        <v>0</v>
      </c>
      <c r="G177">
        <v>1</v>
      </c>
      <c r="H177">
        <v>0</v>
      </c>
      <c r="I177">
        <v>251</v>
      </c>
      <c r="J177" t="s">
        <v>5383</v>
      </c>
      <c r="K177" t="str">
        <f>INDEX('Planning Periods'!$O$2:$O$540,MATCH('Table B Values'!A177,'Planning Periods'!$A$2:$A$540,0))</f>
        <v>Alameda County</v>
      </c>
    </row>
    <row r="178" spans="1:11">
      <c r="A178" t="s">
        <v>5494</v>
      </c>
      <c r="B178">
        <v>2020</v>
      </c>
      <c r="C178">
        <v>68</v>
      </c>
      <c r="D178">
        <v>0</v>
      </c>
      <c r="E178">
        <v>0</v>
      </c>
      <c r="F178">
        <v>0</v>
      </c>
      <c r="G178">
        <v>0</v>
      </c>
      <c r="H178">
        <v>0</v>
      </c>
      <c r="I178">
        <v>2184</v>
      </c>
      <c r="J178" t="s">
        <v>5383</v>
      </c>
      <c r="K178" t="str">
        <f>INDEX('Planning Periods'!$O$2:$O$540,MATCH('Table B Values'!A178,'Planning Periods'!$A$2:$A$540,0))</f>
        <v>Fresno County</v>
      </c>
    </row>
    <row r="179" spans="1:11">
      <c r="A179" t="s">
        <v>4963</v>
      </c>
      <c r="B179">
        <v>2020</v>
      </c>
      <c r="C179">
        <v>0</v>
      </c>
      <c r="D179">
        <v>20</v>
      </c>
      <c r="E179">
        <v>0</v>
      </c>
      <c r="F179">
        <v>10</v>
      </c>
      <c r="G179">
        <v>0</v>
      </c>
      <c r="H179">
        <v>45</v>
      </c>
      <c r="I179">
        <v>44</v>
      </c>
      <c r="J179" t="s">
        <v>5383</v>
      </c>
      <c r="K179" t="str">
        <f>INDEX('Planning Periods'!$O$2:$O$540,MATCH('Table B Values'!A179,'Planning Periods'!$A$2:$A$540,0))</f>
        <v>Fresno County</v>
      </c>
    </row>
    <row r="180" spans="1:11">
      <c r="A180" t="s">
        <v>5495</v>
      </c>
      <c r="B180">
        <v>2020</v>
      </c>
      <c r="C180">
        <v>0</v>
      </c>
      <c r="D180">
        <v>0</v>
      </c>
      <c r="E180">
        <v>4</v>
      </c>
      <c r="F180">
        <v>0</v>
      </c>
      <c r="G180">
        <v>0</v>
      </c>
      <c r="H180">
        <v>0</v>
      </c>
      <c r="I180">
        <v>64</v>
      </c>
      <c r="J180" t="s">
        <v>5383</v>
      </c>
      <c r="K180" t="str">
        <f>INDEX('Planning Periods'!$O$2:$O$540,MATCH('Table B Values'!A180,'Planning Periods'!$A$2:$A$540,0))</f>
        <v>Orange County</v>
      </c>
    </row>
    <row r="181" spans="1:11">
      <c r="A181" t="s">
        <v>5496</v>
      </c>
      <c r="B181">
        <v>2020</v>
      </c>
      <c r="C181">
        <v>0</v>
      </c>
      <c r="D181">
        <v>0</v>
      </c>
      <c r="E181">
        <v>0</v>
      </c>
      <c r="F181">
        <v>13</v>
      </c>
      <c r="G181">
        <v>0</v>
      </c>
      <c r="H181">
        <v>0</v>
      </c>
      <c r="I181">
        <v>22</v>
      </c>
      <c r="J181" t="s">
        <v>5383</v>
      </c>
      <c r="K181" t="str">
        <f>INDEX('Planning Periods'!$O$2:$O$540,MATCH('Table B Values'!A181,'Planning Periods'!$A$2:$A$540,0))</f>
        <v>Sacramento County</v>
      </c>
    </row>
    <row r="182" spans="1:11">
      <c r="A182" t="s">
        <v>5497</v>
      </c>
      <c r="B182">
        <v>2020</v>
      </c>
      <c r="C182">
        <v>0</v>
      </c>
      <c r="D182">
        <v>0</v>
      </c>
      <c r="E182">
        <v>0</v>
      </c>
      <c r="F182">
        <v>0</v>
      </c>
      <c r="G182">
        <v>0</v>
      </c>
      <c r="H182">
        <v>0</v>
      </c>
      <c r="I182">
        <v>287</v>
      </c>
      <c r="J182" t="s">
        <v>5383</v>
      </c>
      <c r="K182" t="str">
        <f>INDEX('Planning Periods'!$O$2:$O$540,MATCH('Table B Values'!A182,'Planning Periods'!$A$2:$A$540,0))</f>
        <v>Orange County</v>
      </c>
    </row>
    <row r="183" spans="1:11">
      <c r="A183" t="s">
        <v>5498</v>
      </c>
      <c r="B183">
        <v>2020</v>
      </c>
      <c r="C183">
        <v>0</v>
      </c>
      <c r="D183">
        <v>0</v>
      </c>
      <c r="E183">
        <v>0</v>
      </c>
      <c r="F183">
        <v>0</v>
      </c>
      <c r="G183">
        <v>0</v>
      </c>
      <c r="H183">
        <v>0</v>
      </c>
      <c r="I183">
        <v>127</v>
      </c>
      <c r="J183" t="s">
        <v>5383</v>
      </c>
      <c r="K183" t="str">
        <f>INDEX('Planning Periods'!$O$2:$O$540,MATCH('Table B Values'!A183,'Planning Periods'!$A$2:$A$540,0))</f>
        <v>Los Angeles County</v>
      </c>
    </row>
    <row r="184" spans="1:11">
      <c r="A184" t="s">
        <v>5499</v>
      </c>
      <c r="B184">
        <v>2020</v>
      </c>
      <c r="C184">
        <v>76</v>
      </c>
      <c r="D184">
        <v>0</v>
      </c>
      <c r="E184">
        <v>80</v>
      </c>
      <c r="F184">
        <v>0</v>
      </c>
      <c r="G184">
        <v>0</v>
      </c>
      <c r="H184">
        <v>15</v>
      </c>
      <c r="I184">
        <v>72</v>
      </c>
      <c r="J184" t="s">
        <v>5383</v>
      </c>
      <c r="K184" t="str">
        <f>INDEX('Planning Periods'!$O$2:$O$540,MATCH('Table B Values'!A184,'Planning Periods'!$A$2:$A$540,0))</f>
        <v>Santa Clara County</v>
      </c>
    </row>
    <row r="185" spans="1:11">
      <c r="A185" t="s">
        <v>5500</v>
      </c>
      <c r="B185">
        <v>2020</v>
      </c>
      <c r="C185">
        <v>0</v>
      </c>
      <c r="D185">
        <v>0</v>
      </c>
      <c r="E185">
        <v>0</v>
      </c>
      <c r="F185">
        <v>0</v>
      </c>
      <c r="G185">
        <v>0</v>
      </c>
      <c r="H185">
        <v>0</v>
      </c>
      <c r="I185">
        <v>174</v>
      </c>
      <c r="J185" t="s">
        <v>5383</v>
      </c>
      <c r="K185" t="str">
        <f>INDEX('Planning Periods'!$O$2:$O$540,MATCH('Table B Values'!A185,'Planning Periods'!$A$2:$A$540,0))</f>
        <v>Los Angeles County</v>
      </c>
    </row>
    <row r="186" spans="1:11">
      <c r="A186" t="s">
        <v>5501</v>
      </c>
      <c r="B186">
        <v>2020</v>
      </c>
      <c r="C186">
        <v>0</v>
      </c>
      <c r="D186">
        <v>0</v>
      </c>
      <c r="E186">
        <v>0</v>
      </c>
      <c r="F186">
        <v>0</v>
      </c>
      <c r="G186">
        <v>0</v>
      </c>
      <c r="H186">
        <v>0</v>
      </c>
      <c r="I186">
        <v>27</v>
      </c>
      <c r="J186" t="s">
        <v>5383</v>
      </c>
      <c r="K186" t="str">
        <f>INDEX('Planning Periods'!$O$2:$O$540,MATCH('Table B Values'!A186,'Planning Periods'!$A$2:$A$540,0))</f>
        <v>Los Angeles County</v>
      </c>
    </row>
    <row r="187" spans="1:11">
      <c r="A187" t="s">
        <v>4971</v>
      </c>
      <c r="B187">
        <v>2020</v>
      </c>
      <c r="C187">
        <v>0</v>
      </c>
      <c r="D187">
        <v>0</v>
      </c>
      <c r="E187">
        <v>0</v>
      </c>
      <c r="F187">
        <v>5</v>
      </c>
      <c r="G187">
        <v>0</v>
      </c>
      <c r="H187">
        <v>4</v>
      </c>
      <c r="I187">
        <v>6</v>
      </c>
      <c r="J187" t="s">
        <v>5383</v>
      </c>
      <c r="K187" t="str">
        <f>INDEX('Planning Periods'!$O$2:$O$540,MATCH('Table B Values'!A187,'Planning Periods'!$A$2:$A$540,0))</f>
        <v>Glenn County</v>
      </c>
    </row>
    <row r="188" spans="1:11">
      <c r="A188" t="s">
        <v>5502</v>
      </c>
      <c r="B188">
        <v>2020</v>
      </c>
      <c r="C188">
        <v>0</v>
      </c>
      <c r="D188">
        <v>0</v>
      </c>
      <c r="E188">
        <v>0</v>
      </c>
      <c r="F188">
        <v>13</v>
      </c>
      <c r="G188">
        <v>0</v>
      </c>
      <c r="H188">
        <v>0</v>
      </c>
      <c r="I188">
        <v>5</v>
      </c>
      <c r="J188" t="s">
        <v>5383</v>
      </c>
      <c r="K188" t="str">
        <f>INDEX('Planning Periods'!$O$2:$O$540,MATCH('Table B Values'!A188,'Planning Periods'!$A$2:$A$540,0))</f>
        <v>Santa Barbara County</v>
      </c>
    </row>
    <row r="189" spans="1:11">
      <c r="A189" t="s">
        <v>5503</v>
      </c>
      <c r="B189">
        <v>2020</v>
      </c>
      <c r="C189">
        <v>0</v>
      </c>
      <c r="D189">
        <v>31</v>
      </c>
      <c r="E189">
        <v>0</v>
      </c>
      <c r="F189">
        <v>0</v>
      </c>
      <c r="G189">
        <v>0</v>
      </c>
      <c r="H189">
        <v>6</v>
      </c>
      <c r="I189">
        <v>52</v>
      </c>
      <c r="J189" t="s">
        <v>5383</v>
      </c>
      <c r="K189" t="str">
        <f>INDEX('Planning Periods'!$O$2:$O$540,MATCH('Table B Values'!A189,'Planning Periods'!$A$2:$A$540,0))</f>
        <v>Monterey County</v>
      </c>
    </row>
    <row r="190" spans="1:11">
      <c r="A190" t="s">
        <v>5504</v>
      </c>
      <c r="B190">
        <v>2020</v>
      </c>
      <c r="C190">
        <v>0</v>
      </c>
      <c r="D190">
        <v>0</v>
      </c>
      <c r="E190">
        <v>0</v>
      </c>
      <c r="F190">
        <v>0</v>
      </c>
      <c r="G190">
        <v>0</v>
      </c>
      <c r="H190">
        <v>0</v>
      </c>
      <c r="I190">
        <v>0</v>
      </c>
      <c r="J190" t="s">
        <v>5383</v>
      </c>
      <c r="K190" t="str">
        <f>INDEX('Planning Periods'!$O$2:$O$540,MATCH('Table B Values'!A190,'Planning Periods'!$A$2:$A$540,0))</f>
        <v>Butte County</v>
      </c>
    </row>
    <row r="191" spans="1:11">
      <c r="A191" t="s">
        <v>5505</v>
      </c>
      <c r="B191">
        <v>2020</v>
      </c>
      <c r="C191">
        <v>0</v>
      </c>
      <c r="D191">
        <v>0</v>
      </c>
      <c r="E191">
        <v>0</v>
      </c>
      <c r="F191">
        <v>2</v>
      </c>
      <c r="G191">
        <v>0</v>
      </c>
      <c r="H191">
        <v>9</v>
      </c>
      <c r="I191">
        <v>8</v>
      </c>
      <c r="J191" t="s">
        <v>5383</v>
      </c>
      <c r="K191" t="str">
        <f>INDEX('Planning Periods'!$O$2:$O$540,MATCH('Table B Values'!A191,'Planning Periods'!$A$2:$A$540,0))</f>
        <v>San Luis Obispo County</v>
      </c>
    </row>
    <row r="192" spans="1:11">
      <c r="A192" t="s">
        <v>5506</v>
      </c>
      <c r="B192">
        <v>2020</v>
      </c>
      <c r="C192">
        <v>0</v>
      </c>
      <c r="D192">
        <v>0</v>
      </c>
      <c r="E192">
        <v>0</v>
      </c>
      <c r="F192">
        <v>6</v>
      </c>
      <c r="G192">
        <v>0</v>
      </c>
      <c r="H192">
        <v>0</v>
      </c>
      <c r="I192">
        <v>67</v>
      </c>
      <c r="J192" t="s">
        <v>5383</v>
      </c>
      <c r="K192" t="str">
        <f>INDEX('Planning Periods'!$O$2:$O$540,MATCH('Table B Values'!A192,'Planning Periods'!$A$2:$A$540,0))</f>
        <v>Santa Barbara County</v>
      </c>
    </row>
    <row r="193" spans="1:11">
      <c r="A193" t="s">
        <v>5507</v>
      </c>
      <c r="B193">
        <v>2020</v>
      </c>
      <c r="C193">
        <v>0</v>
      </c>
      <c r="D193">
        <v>0</v>
      </c>
      <c r="E193">
        <v>0</v>
      </c>
      <c r="F193">
        <v>3</v>
      </c>
      <c r="G193">
        <v>0</v>
      </c>
      <c r="H193">
        <v>0</v>
      </c>
      <c r="I193">
        <v>1</v>
      </c>
      <c r="J193" t="s">
        <v>5383</v>
      </c>
      <c r="K193" t="str">
        <f>INDEX('Planning Periods'!$O$2:$O$540,MATCH('Table B Values'!A193,'Planning Periods'!$A$2:$A$540,0))</f>
        <v>Merced County</v>
      </c>
    </row>
    <row r="194" spans="1:11">
      <c r="A194" t="s">
        <v>5508</v>
      </c>
      <c r="B194">
        <v>2020</v>
      </c>
      <c r="C194">
        <v>0</v>
      </c>
      <c r="D194">
        <v>0</v>
      </c>
      <c r="E194">
        <v>0</v>
      </c>
      <c r="F194">
        <v>0</v>
      </c>
      <c r="G194">
        <v>0</v>
      </c>
      <c r="H194">
        <v>10</v>
      </c>
      <c r="I194">
        <v>15</v>
      </c>
      <c r="J194" t="s">
        <v>5383</v>
      </c>
      <c r="K194" t="str">
        <f>INDEX('Planning Periods'!$O$2:$O$540,MATCH('Table B Values'!A194,'Planning Periods'!$A$2:$A$540,0))</f>
        <v>San Mateo County</v>
      </c>
    </row>
    <row r="195" spans="1:11">
      <c r="A195" t="s">
        <v>5509</v>
      </c>
      <c r="B195">
        <v>2020</v>
      </c>
      <c r="C195">
        <v>0</v>
      </c>
      <c r="D195">
        <v>0</v>
      </c>
      <c r="E195">
        <v>0</v>
      </c>
      <c r="F195">
        <v>0</v>
      </c>
      <c r="G195">
        <v>0</v>
      </c>
      <c r="H195">
        <v>129</v>
      </c>
      <c r="I195" s="356">
        <v>34</v>
      </c>
      <c r="J195" t="s">
        <v>5383</v>
      </c>
      <c r="K195" t="str">
        <f>INDEX('Planning Periods'!$O$2:$O$540,MATCH('Table B Values'!A195,'Planning Periods'!$A$2:$A$540,0))</f>
        <v>Kings County</v>
      </c>
    </row>
    <row r="196" spans="1:11">
      <c r="A196" t="s">
        <v>5510</v>
      </c>
      <c r="B196">
        <v>2020</v>
      </c>
      <c r="C196">
        <v>0</v>
      </c>
      <c r="D196">
        <v>0</v>
      </c>
      <c r="E196">
        <v>0</v>
      </c>
      <c r="F196">
        <v>0</v>
      </c>
      <c r="G196">
        <v>0</v>
      </c>
      <c r="H196">
        <v>0</v>
      </c>
      <c r="I196">
        <v>27</v>
      </c>
      <c r="J196" t="s">
        <v>5383</v>
      </c>
      <c r="K196" t="str">
        <f>INDEX('Planning Periods'!$O$2:$O$540,MATCH('Table B Values'!A196,'Planning Periods'!$A$2:$A$540,0))</f>
        <v>Los Angeles County</v>
      </c>
    </row>
    <row r="197" spans="1:11">
      <c r="A197" t="s">
        <v>5511</v>
      </c>
      <c r="B197">
        <v>2020</v>
      </c>
      <c r="C197">
        <v>25</v>
      </c>
      <c r="D197">
        <v>0</v>
      </c>
      <c r="E197">
        <v>114</v>
      </c>
      <c r="F197">
        <v>0</v>
      </c>
      <c r="G197">
        <v>6</v>
      </c>
      <c r="H197">
        <v>39</v>
      </c>
      <c r="I197">
        <v>269</v>
      </c>
      <c r="J197" t="s">
        <v>5383</v>
      </c>
      <c r="K197" t="str">
        <f>INDEX('Planning Periods'!$O$2:$O$540,MATCH('Table B Values'!A197,'Planning Periods'!$A$2:$A$540,0))</f>
        <v>Alameda County</v>
      </c>
    </row>
    <row r="198" spans="1:11">
      <c r="A198" t="s">
        <v>5512</v>
      </c>
      <c r="B198">
        <v>2020</v>
      </c>
      <c r="C198">
        <v>0</v>
      </c>
      <c r="D198">
        <v>0</v>
      </c>
      <c r="E198">
        <v>2</v>
      </c>
      <c r="F198">
        <v>0</v>
      </c>
      <c r="G198">
        <v>2</v>
      </c>
      <c r="H198">
        <v>16</v>
      </c>
      <c r="I198" s="356">
        <v>15</v>
      </c>
      <c r="J198" t="s">
        <v>5383</v>
      </c>
      <c r="K198" t="str">
        <f>INDEX('Planning Periods'!$O$2:$O$540,MATCH('Table B Values'!A198,'Planning Periods'!$A$2:$A$540,0))</f>
        <v>Sonoma County</v>
      </c>
    </row>
    <row r="199" spans="1:11">
      <c r="A199" t="s">
        <v>5513</v>
      </c>
      <c r="B199">
        <v>2020</v>
      </c>
      <c r="C199">
        <v>0</v>
      </c>
      <c r="D199">
        <v>0</v>
      </c>
      <c r="E199">
        <v>0</v>
      </c>
      <c r="F199">
        <v>0</v>
      </c>
      <c r="G199">
        <v>0</v>
      </c>
      <c r="H199">
        <v>2</v>
      </c>
      <c r="I199">
        <v>65</v>
      </c>
      <c r="J199" t="s">
        <v>5383</v>
      </c>
      <c r="K199" t="str">
        <f>INDEX('Planning Periods'!$O$2:$O$540,MATCH('Table B Values'!A199,'Planning Periods'!$A$2:$A$540,0))</f>
        <v>Riverside County</v>
      </c>
    </row>
    <row r="200" spans="1:11">
      <c r="A200" t="s">
        <v>5514</v>
      </c>
      <c r="B200">
        <v>2020</v>
      </c>
      <c r="C200">
        <v>0</v>
      </c>
      <c r="D200">
        <v>0</v>
      </c>
      <c r="E200">
        <v>0</v>
      </c>
      <c r="F200">
        <v>0</v>
      </c>
      <c r="G200">
        <v>0</v>
      </c>
      <c r="H200">
        <v>0</v>
      </c>
      <c r="I200" s="356">
        <v>4</v>
      </c>
      <c r="J200" t="s">
        <v>5383</v>
      </c>
      <c r="K200" t="str">
        <f>INDEX('Planning Periods'!$O$2:$O$540,MATCH('Table B Values'!A200,'Planning Periods'!$A$2:$A$540,0))</f>
        <v>Contra Costa County</v>
      </c>
    </row>
    <row r="201" spans="1:11">
      <c r="A201" t="s">
        <v>5515</v>
      </c>
      <c r="B201">
        <v>2020</v>
      </c>
      <c r="C201">
        <v>0</v>
      </c>
      <c r="D201">
        <v>0</v>
      </c>
      <c r="E201">
        <v>0</v>
      </c>
      <c r="F201">
        <v>0</v>
      </c>
      <c r="G201">
        <v>1</v>
      </c>
      <c r="H201">
        <v>13</v>
      </c>
      <c r="I201">
        <v>0</v>
      </c>
      <c r="J201" t="s">
        <v>5383</v>
      </c>
      <c r="K201" t="str">
        <f>INDEX('Planning Periods'!$O$2:$O$540,MATCH('Table B Values'!A201,'Planning Periods'!$A$2:$A$540,0))</f>
        <v>Los Angeles County</v>
      </c>
    </row>
    <row r="202" spans="1:11">
      <c r="A202" t="s">
        <v>5516</v>
      </c>
      <c r="B202">
        <v>2020</v>
      </c>
      <c r="C202">
        <v>0</v>
      </c>
      <c r="D202">
        <v>0</v>
      </c>
      <c r="E202">
        <v>0</v>
      </c>
      <c r="F202">
        <v>0</v>
      </c>
      <c r="G202">
        <v>0</v>
      </c>
      <c r="H202">
        <v>0</v>
      </c>
      <c r="I202">
        <v>3</v>
      </c>
      <c r="J202" t="s">
        <v>5383</v>
      </c>
      <c r="K202" t="str">
        <f>INDEX('Planning Periods'!$O$2:$O$540,MATCH('Table B Values'!A202,'Planning Periods'!$A$2:$A$540,0))</f>
        <v>Los Angeles County</v>
      </c>
    </row>
    <row r="203" spans="1:11">
      <c r="A203" t="s">
        <v>5517</v>
      </c>
      <c r="B203">
        <v>2020</v>
      </c>
      <c r="C203">
        <v>0</v>
      </c>
      <c r="D203">
        <v>0</v>
      </c>
      <c r="E203">
        <v>0</v>
      </c>
      <c r="F203">
        <v>4</v>
      </c>
      <c r="G203">
        <v>0</v>
      </c>
      <c r="H203">
        <v>5</v>
      </c>
      <c r="I203">
        <v>0</v>
      </c>
      <c r="J203" t="s">
        <v>5383</v>
      </c>
      <c r="K203" t="str">
        <f>INDEX('Planning Periods'!$O$2:$O$540,MATCH('Table B Values'!A203,'Planning Periods'!$A$2:$A$540,0))</f>
        <v>San Bernardino County</v>
      </c>
    </row>
    <row r="204" spans="1:11">
      <c r="A204" t="s">
        <v>5518</v>
      </c>
      <c r="B204">
        <v>2020</v>
      </c>
      <c r="C204">
        <v>0</v>
      </c>
      <c r="D204">
        <v>9</v>
      </c>
      <c r="E204">
        <v>0</v>
      </c>
      <c r="F204">
        <v>7</v>
      </c>
      <c r="G204">
        <v>0</v>
      </c>
      <c r="H204">
        <v>6</v>
      </c>
      <c r="I204">
        <v>3</v>
      </c>
      <c r="J204" t="s">
        <v>5383</v>
      </c>
      <c r="K204" t="str">
        <f>INDEX('Planning Periods'!$O$2:$O$540,MATCH('Table B Values'!A204,'Planning Periods'!$A$2:$A$540,0))</f>
        <v>San Mateo County</v>
      </c>
    </row>
    <row r="205" spans="1:11">
      <c r="A205" t="s">
        <v>5519</v>
      </c>
      <c r="B205">
        <v>2020</v>
      </c>
      <c r="C205">
        <v>0</v>
      </c>
      <c r="D205">
        <v>0</v>
      </c>
      <c r="E205">
        <v>0</v>
      </c>
      <c r="F205">
        <v>0</v>
      </c>
      <c r="G205">
        <v>0</v>
      </c>
      <c r="H205">
        <v>0</v>
      </c>
      <c r="I205">
        <v>298</v>
      </c>
      <c r="J205" t="s">
        <v>5383</v>
      </c>
      <c r="K205" t="str">
        <f>INDEX('Planning Periods'!$O$2:$O$540,MATCH('Table B Values'!A205,'Planning Periods'!$A$2:$A$540,0))</f>
        <v>San Benito County</v>
      </c>
    </row>
    <row r="206" spans="1:11">
      <c r="A206" t="s">
        <v>5520</v>
      </c>
      <c r="B206">
        <v>2020</v>
      </c>
      <c r="C206">
        <v>0</v>
      </c>
      <c r="D206">
        <v>0</v>
      </c>
      <c r="E206">
        <v>0</v>
      </c>
      <c r="F206">
        <v>1</v>
      </c>
      <c r="G206">
        <v>0</v>
      </c>
      <c r="H206">
        <v>0</v>
      </c>
      <c r="I206">
        <v>0</v>
      </c>
      <c r="J206" t="s">
        <v>5383</v>
      </c>
      <c r="K206" t="str">
        <f>INDEX('Planning Periods'!$O$2:$O$540,MATCH('Table B Values'!A206,'Planning Periods'!$A$2:$A$540,0))</f>
        <v>Imperial County</v>
      </c>
    </row>
    <row r="207" spans="1:11">
      <c r="A207" t="s">
        <v>5521</v>
      </c>
      <c r="B207">
        <v>2020</v>
      </c>
      <c r="C207">
        <v>0</v>
      </c>
      <c r="D207">
        <v>7</v>
      </c>
      <c r="E207">
        <v>0</v>
      </c>
      <c r="F207">
        <v>13</v>
      </c>
      <c r="G207">
        <v>0</v>
      </c>
      <c r="H207">
        <v>9</v>
      </c>
      <c r="I207">
        <v>53</v>
      </c>
      <c r="J207" t="s">
        <v>5383</v>
      </c>
      <c r="K207" t="str">
        <f>INDEX('Planning Periods'!$O$2:$O$540,MATCH('Table B Values'!A207,'Planning Periods'!$A$2:$A$540,0))</f>
        <v>Orange County</v>
      </c>
    </row>
    <row r="208" spans="1:11">
      <c r="A208" t="s">
        <v>5522</v>
      </c>
      <c r="B208">
        <v>2020</v>
      </c>
      <c r="C208">
        <v>0</v>
      </c>
      <c r="D208">
        <v>0</v>
      </c>
      <c r="E208">
        <v>0</v>
      </c>
      <c r="F208">
        <v>24</v>
      </c>
      <c r="G208">
        <v>0</v>
      </c>
      <c r="H208">
        <v>0</v>
      </c>
      <c r="I208">
        <v>0</v>
      </c>
      <c r="J208" t="s">
        <v>5383</v>
      </c>
      <c r="K208" t="str">
        <f>INDEX('Planning Periods'!$O$2:$O$540,MATCH('Table B Values'!A208,'Planning Periods'!$A$2:$A$540,0))</f>
        <v>Los Angeles County</v>
      </c>
    </row>
    <row r="209" spans="1:11">
      <c r="A209" t="s">
        <v>5523</v>
      </c>
      <c r="B209">
        <v>2020</v>
      </c>
      <c r="C209">
        <v>0</v>
      </c>
      <c r="D209">
        <v>0</v>
      </c>
      <c r="E209">
        <v>0</v>
      </c>
      <c r="F209">
        <v>0</v>
      </c>
      <c r="G209">
        <v>0</v>
      </c>
      <c r="H209">
        <v>0</v>
      </c>
      <c r="I209">
        <v>35</v>
      </c>
      <c r="J209" t="s">
        <v>5383</v>
      </c>
      <c r="K209" t="str">
        <f>INDEX('Planning Periods'!$O$2:$O$540,MATCH('Table B Values'!A209,'Planning Periods'!$A$2:$A$540,0))</f>
        <v>San Diego County</v>
      </c>
    </row>
    <row r="210" spans="1:11">
      <c r="A210" t="s">
        <v>5006</v>
      </c>
      <c r="B210">
        <v>2020</v>
      </c>
      <c r="C210">
        <v>0</v>
      </c>
      <c r="D210">
        <v>0</v>
      </c>
      <c r="E210">
        <v>0</v>
      </c>
      <c r="F210">
        <v>0</v>
      </c>
      <c r="G210">
        <v>0</v>
      </c>
      <c r="H210">
        <v>15</v>
      </c>
      <c r="I210">
        <v>27</v>
      </c>
      <c r="J210" t="s">
        <v>5383</v>
      </c>
      <c r="K210" t="str">
        <f>INDEX('Planning Periods'!$O$2:$O$540,MATCH('Table B Values'!A210,'Planning Periods'!$A$2:$A$540,0))</f>
        <v>Imperial County</v>
      </c>
    </row>
    <row r="211" spans="1:11">
      <c r="A211" t="s">
        <v>5524</v>
      </c>
      <c r="B211">
        <v>2020</v>
      </c>
      <c r="C211">
        <v>102</v>
      </c>
      <c r="D211">
        <v>0</v>
      </c>
      <c r="E211">
        <v>0</v>
      </c>
      <c r="F211">
        <v>0</v>
      </c>
      <c r="G211">
        <v>0</v>
      </c>
      <c r="H211">
        <v>0</v>
      </c>
      <c r="I211">
        <v>407</v>
      </c>
      <c r="J211" t="s">
        <v>5383</v>
      </c>
      <c r="K211" t="str">
        <f>INDEX('Planning Periods'!$O$2:$O$540,MATCH('Table B Values'!A211,'Planning Periods'!$A$2:$A$540,0))</f>
        <v>Riverside County</v>
      </c>
    </row>
    <row r="212" spans="1:11">
      <c r="A212" t="s">
        <v>5525</v>
      </c>
      <c r="B212">
        <v>2020</v>
      </c>
      <c r="C212">
        <v>41</v>
      </c>
      <c r="D212">
        <v>0</v>
      </c>
      <c r="E212">
        <v>0</v>
      </c>
      <c r="F212">
        <v>0</v>
      </c>
      <c r="G212">
        <v>0</v>
      </c>
      <c r="H212">
        <v>0</v>
      </c>
      <c r="I212">
        <v>40</v>
      </c>
      <c r="J212" t="s">
        <v>5383</v>
      </c>
      <c r="K212" t="str">
        <f>INDEX('Planning Periods'!$O$2:$O$540,MATCH('Table B Values'!A212,'Planning Periods'!$A$2:$A$540,0))</f>
        <v>Los Angeles County</v>
      </c>
    </row>
    <row r="213" spans="1:11">
      <c r="A213" t="s">
        <v>5526</v>
      </c>
      <c r="B213">
        <v>2020</v>
      </c>
      <c r="C213">
        <v>0</v>
      </c>
      <c r="D213">
        <v>0</v>
      </c>
      <c r="E213">
        <v>0</v>
      </c>
      <c r="F213">
        <v>0</v>
      </c>
      <c r="G213">
        <v>0</v>
      </c>
      <c r="H213">
        <v>0</v>
      </c>
      <c r="I213">
        <v>16</v>
      </c>
      <c r="J213" t="s">
        <v>5383</v>
      </c>
      <c r="K213" t="str">
        <f>INDEX('Planning Periods'!$O$2:$O$540,MATCH('Table B Values'!A213,'Planning Periods'!$A$2:$A$540,0))</f>
        <v>Inyo County</v>
      </c>
    </row>
    <row r="214" spans="1:11">
      <c r="A214" t="s">
        <v>5527</v>
      </c>
      <c r="B214">
        <v>2020</v>
      </c>
      <c r="C214">
        <v>0</v>
      </c>
      <c r="D214">
        <v>0</v>
      </c>
      <c r="E214">
        <v>0</v>
      </c>
      <c r="F214">
        <v>0</v>
      </c>
      <c r="G214">
        <v>0</v>
      </c>
      <c r="H214">
        <v>21</v>
      </c>
      <c r="I214">
        <v>39</v>
      </c>
      <c r="J214" t="s">
        <v>5383</v>
      </c>
      <c r="K214" t="str">
        <f>INDEX('Planning Periods'!$O$2:$O$540,MATCH('Table B Values'!A214,'Planning Periods'!$A$2:$A$540,0))</f>
        <v>Amador County</v>
      </c>
    </row>
    <row r="215" spans="1:11">
      <c r="A215" t="s">
        <v>5528</v>
      </c>
      <c r="B215">
        <v>2020</v>
      </c>
      <c r="C215">
        <v>22</v>
      </c>
      <c r="D215">
        <v>0</v>
      </c>
      <c r="E215">
        <v>0</v>
      </c>
      <c r="F215">
        <v>0</v>
      </c>
      <c r="G215">
        <v>0</v>
      </c>
      <c r="H215">
        <v>0</v>
      </c>
      <c r="I215">
        <v>1963</v>
      </c>
      <c r="J215" t="s">
        <v>5383</v>
      </c>
      <c r="K215" t="str">
        <f>INDEX('Planning Periods'!$O$2:$O$540,MATCH('Table B Values'!A215,'Planning Periods'!$A$2:$A$540,0))</f>
        <v>Orange County</v>
      </c>
    </row>
    <row r="216" spans="1:11">
      <c r="A216" t="s">
        <v>5529</v>
      </c>
      <c r="B216">
        <v>2020</v>
      </c>
      <c r="C216">
        <v>4</v>
      </c>
      <c r="D216">
        <v>0</v>
      </c>
      <c r="E216">
        <v>3</v>
      </c>
      <c r="F216">
        <v>0</v>
      </c>
      <c r="G216">
        <v>0</v>
      </c>
      <c r="H216">
        <v>0</v>
      </c>
      <c r="I216">
        <v>0</v>
      </c>
      <c r="J216" t="s">
        <v>5383</v>
      </c>
      <c r="K216" t="str">
        <f>INDEX('Planning Periods'!$O$2:$O$540,MATCH('Table B Values'!A216,'Planning Periods'!$A$2:$A$540,0))</f>
        <v>Los Angeles County</v>
      </c>
    </row>
    <row r="217" spans="1:11">
      <c r="A217" t="s">
        <v>5530</v>
      </c>
      <c r="B217">
        <v>2020</v>
      </c>
      <c r="C217">
        <v>0</v>
      </c>
      <c r="D217">
        <v>0</v>
      </c>
      <c r="E217">
        <v>0</v>
      </c>
      <c r="F217">
        <v>0</v>
      </c>
      <c r="G217">
        <v>0</v>
      </c>
      <c r="H217">
        <v>0</v>
      </c>
      <c r="I217">
        <v>3</v>
      </c>
      <c r="J217" t="s">
        <v>5383</v>
      </c>
      <c r="K217" t="str">
        <f>INDEX('Planning Periods'!$O$2:$O$540,MATCH('Table B Values'!A217,'Planning Periods'!$A$2:$A$540,0))</f>
        <v>Amador County</v>
      </c>
    </row>
    <row r="218" spans="1:11">
      <c r="A218" t="s">
        <v>5531</v>
      </c>
      <c r="B218">
        <v>2020</v>
      </c>
      <c r="C218">
        <v>0</v>
      </c>
      <c r="D218">
        <v>0</v>
      </c>
      <c r="E218">
        <v>0</v>
      </c>
      <c r="F218">
        <v>0</v>
      </c>
      <c r="G218">
        <v>0</v>
      </c>
      <c r="H218">
        <v>0</v>
      </c>
      <c r="I218">
        <v>465</v>
      </c>
      <c r="J218" t="s">
        <v>5383</v>
      </c>
      <c r="K218" t="str">
        <f>INDEX('Planning Periods'!$O$2:$O$540,MATCH('Table B Values'!A218,'Planning Periods'!$A$2:$A$540,0))</f>
        <v>Riverside County</v>
      </c>
    </row>
    <row r="219" spans="1:11">
      <c r="A219" t="s">
        <v>5532</v>
      </c>
      <c r="B219">
        <v>2020</v>
      </c>
      <c r="C219">
        <v>0</v>
      </c>
      <c r="D219">
        <v>0</v>
      </c>
      <c r="E219">
        <v>0</v>
      </c>
      <c r="F219">
        <v>0</v>
      </c>
      <c r="G219">
        <v>0</v>
      </c>
      <c r="H219">
        <v>21</v>
      </c>
      <c r="I219">
        <v>0</v>
      </c>
      <c r="J219" t="s">
        <v>5383</v>
      </c>
      <c r="K219" t="str">
        <f>INDEX('Planning Periods'!$O$2:$O$540,MATCH('Table B Values'!A219,'Planning Periods'!$A$2:$A$540,0))</f>
        <v>Fresno County</v>
      </c>
    </row>
    <row r="220" spans="1:11">
      <c r="A220" t="s">
        <v>5019</v>
      </c>
      <c r="B220">
        <v>2020</v>
      </c>
      <c r="C220">
        <v>6</v>
      </c>
      <c r="D220">
        <v>0</v>
      </c>
      <c r="E220">
        <v>0</v>
      </c>
      <c r="F220">
        <v>110</v>
      </c>
      <c r="G220">
        <v>0</v>
      </c>
      <c r="H220">
        <v>27</v>
      </c>
      <c r="I220">
        <v>308</v>
      </c>
      <c r="J220" t="s">
        <v>5383</v>
      </c>
      <c r="K220" t="str">
        <f>INDEX('Planning Periods'!$O$2:$O$540,MATCH('Table B Values'!A220,'Planning Periods'!$A$2:$A$540,0))</f>
        <v>Kern County</v>
      </c>
    </row>
    <row r="221" spans="1:11">
      <c r="A221" t="s">
        <v>5533</v>
      </c>
      <c r="B221">
        <v>2020</v>
      </c>
      <c r="C221">
        <v>0</v>
      </c>
      <c r="D221">
        <v>0</v>
      </c>
      <c r="E221">
        <v>0</v>
      </c>
      <c r="F221">
        <v>7</v>
      </c>
      <c r="G221">
        <v>0</v>
      </c>
      <c r="H221">
        <v>0</v>
      </c>
      <c r="I221">
        <v>45</v>
      </c>
      <c r="J221" t="s">
        <v>5383</v>
      </c>
      <c r="K221" t="str">
        <f>INDEX('Planning Periods'!$O$2:$O$540,MATCH('Table B Values'!A221,'Planning Periods'!$A$2:$A$540,0))</f>
        <v>Monterey County</v>
      </c>
    </row>
    <row r="222" spans="1:11">
      <c r="A222" t="s">
        <v>5021</v>
      </c>
      <c r="B222">
        <v>2020</v>
      </c>
      <c r="C222">
        <v>0</v>
      </c>
      <c r="D222">
        <v>0</v>
      </c>
      <c r="E222">
        <v>0</v>
      </c>
      <c r="F222">
        <v>21</v>
      </c>
      <c r="G222">
        <v>0</v>
      </c>
      <c r="H222">
        <v>1</v>
      </c>
      <c r="I222">
        <v>7</v>
      </c>
      <c r="J222" t="s">
        <v>5383</v>
      </c>
      <c r="K222" t="str">
        <f>INDEX('Planning Periods'!$O$2:$O$540,MATCH('Table B Values'!A222,'Planning Periods'!$A$2:$A$540,0))</f>
        <v>Kings County</v>
      </c>
    </row>
    <row r="223" spans="1:11">
      <c r="A223" t="s">
        <v>5534</v>
      </c>
      <c r="B223">
        <v>2020</v>
      </c>
      <c r="C223">
        <v>0</v>
      </c>
      <c r="D223">
        <v>0</v>
      </c>
      <c r="E223">
        <v>47</v>
      </c>
      <c r="F223">
        <v>1</v>
      </c>
      <c r="G223">
        <v>0</v>
      </c>
      <c r="H223">
        <v>3</v>
      </c>
      <c r="I223">
        <v>0</v>
      </c>
      <c r="J223" t="s">
        <v>5383</v>
      </c>
      <c r="K223" t="str">
        <f>INDEX('Planning Periods'!$O$2:$O$540,MATCH('Table B Values'!A223,'Planning Periods'!$A$2:$A$540,0))</f>
        <v>Fresno County</v>
      </c>
    </row>
    <row r="224" spans="1:11">
      <c r="A224" t="s">
        <v>5535</v>
      </c>
      <c r="B224">
        <v>2020</v>
      </c>
      <c r="C224">
        <v>0</v>
      </c>
      <c r="D224">
        <v>0</v>
      </c>
      <c r="E224">
        <v>0</v>
      </c>
      <c r="F224">
        <v>0</v>
      </c>
      <c r="G224">
        <v>0</v>
      </c>
      <c r="H224">
        <v>0</v>
      </c>
      <c r="I224">
        <v>15</v>
      </c>
      <c r="J224" t="s">
        <v>5383</v>
      </c>
      <c r="K224" t="str">
        <f>INDEX('Planning Periods'!$O$2:$O$540,MATCH('Table B Values'!A224,'Planning Periods'!$A$2:$A$540,0))</f>
        <v>Los Angeles County</v>
      </c>
    </row>
    <row r="225" spans="1:11">
      <c r="A225" t="s">
        <v>5536</v>
      </c>
      <c r="B225">
        <v>2020</v>
      </c>
      <c r="C225">
        <v>0</v>
      </c>
      <c r="D225">
        <v>11</v>
      </c>
      <c r="E225">
        <v>0</v>
      </c>
      <c r="F225">
        <v>8</v>
      </c>
      <c r="G225">
        <v>0</v>
      </c>
      <c r="H225">
        <v>0</v>
      </c>
      <c r="I225">
        <v>7</v>
      </c>
      <c r="J225" t="s">
        <v>5383</v>
      </c>
      <c r="K225" t="str">
        <f>INDEX('Planning Periods'!$O$2:$O$540,MATCH('Table B Values'!A225,'Planning Periods'!$A$2:$A$540,0))</f>
        <v>Orange County</v>
      </c>
    </row>
    <row r="226" spans="1:11">
      <c r="A226" t="s">
        <v>5537</v>
      </c>
      <c r="B226">
        <v>2020</v>
      </c>
      <c r="C226">
        <v>0</v>
      </c>
      <c r="D226">
        <v>0</v>
      </c>
      <c r="E226">
        <v>0</v>
      </c>
      <c r="F226">
        <v>0</v>
      </c>
      <c r="G226">
        <v>0</v>
      </c>
      <c r="H226">
        <v>0</v>
      </c>
      <c r="I226">
        <v>1</v>
      </c>
      <c r="J226" t="s">
        <v>5383</v>
      </c>
      <c r="K226" t="str">
        <f>INDEX('Planning Periods'!$O$2:$O$540,MATCH('Table B Values'!A226,'Planning Periods'!$A$2:$A$540,0))</f>
        <v>Los Angeles County</v>
      </c>
    </row>
    <row r="227" spans="1:11">
      <c r="A227" t="s">
        <v>5538</v>
      </c>
      <c r="B227">
        <v>2020</v>
      </c>
      <c r="C227">
        <v>10</v>
      </c>
      <c r="D227">
        <v>0</v>
      </c>
      <c r="E227">
        <v>0</v>
      </c>
      <c r="F227">
        <v>0</v>
      </c>
      <c r="G227">
        <v>0</v>
      </c>
      <c r="H227">
        <v>0</v>
      </c>
      <c r="I227">
        <v>270</v>
      </c>
      <c r="J227" t="s">
        <v>5383</v>
      </c>
      <c r="K227" t="str">
        <f>INDEX('Planning Periods'!$O$2:$O$540,MATCH('Table B Values'!A227,'Planning Periods'!$A$2:$A$540,0))</f>
        <v>San Diego County</v>
      </c>
    </row>
    <row r="228" spans="1:11">
      <c r="A228" t="s">
        <v>5539</v>
      </c>
      <c r="B228">
        <v>2020</v>
      </c>
      <c r="C228">
        <v>0</v>
      </c>
      <c r="D228">
        <v>0</v>
      </c>
      <c r="E228">
        <v>0</v>
      </c>
      <c r="F228">
        <v>1</v>
      </c>
      <c r="G228">
        <v>0</v>
      </c>
      <c r="H228">
        <v>0</v>
      </c>
      <c r="I228">
        <v>0</v>
      </c>
      <c r="J228" t="s">
        <v>5383</v>
      </c>
      <c r="K228" t="str">
        <f>INDEX('Planning Periods'!$O$2:$O$540,MATCH('Table B Values'!A228,'Planning Periods'!$A$2:$A$540,0))</f>
        <v>Orange County</v>
      </c>
    </row>
    <row r="229" spans="1:11">
      <c r="A229" t="s">
        <v>5540</v>
      </c>
      <c r="B229">
        <v>2020</v>
      </c>
      <c r="C229">
        <v>34</v>
      </c>
      <c r="D229">
        <v>0</v>
      </c>
      <c r="E229">
        <v>39</v>
      </c>
      <c r="F229">
        <v>0</v>
      </c>
      <c r="G229">
        <v>0</v>
      </c>
      <c r="H229">
        <v>0</v>
      </c>
      <c r="I229">
        <v>64</v>
      </c>
      <c r="J229" t="s">
        <v>5383</v>
      </c>
      <c r="K229" t="str">
        <f>INDEX('Planning Periods'!$O$2:$O$540,MATCH('Table B Values'!A229,'Planning Periods'!$A$2:$A$540,0))</f>
        <v>Los Angeles County</v>
      </c>
    </row>
    <row r="230" spans="1:11">
      <c r="A230" t="s">
        <v>5541</v>
      </c>
      <c r="B230">
        <v>2020</v>
      </c>
      <c r="C230">
        <v>0</v>
      </c>
      <c r="D230">
        <v>0</v>
      </c>
      <c r="E230">
        <v>0</v>
      </c>
      <c r="F230">
        <v>0</v>
      </c>
      <c r="G230">
        <v>0</v>
      </c>
      <c r="H230">
        <v>0</v>
      </c>
      <c r="I230">
        <v>195</v>
      </c>
      <c r="J230" t="s">
        <v>5383</v>
      </c>
      <c r="K230" t="str">
        <f>INDEX('Planning Periods'!$O$2:$O$540,MATCH('Table B Values'!A230,'Planning Periods'!$A$2:$A$540,0))</f>
        <v>Riverside County</v>
      </c>
    </row>
    <row r="231" spans="1:11">
      <c r="A231" t="s">
        <v>5542</v>
      </c>
      <c r="B231">
        <v>2020</v>
      </c>
      <c r="C231">
        <v>0</v>
      </c>
      <c r="D231">
        <v>5</v>
      </c>
      <c r="E231">
        <v>0</v>
      </c>
      <c r="F231">
        <v>5</v>
      </c>
      <c r="G231">
        <v>0</v>
      </c>
      <c r="H231">
        <v>0</v>
      </c>
      <c r="I231">
        <v>15</v>
      </c>
      <c r="J231" t="s">
        <v>5383</v>
      </c>
      <c r="K231" t="str">
        <f>INDEX('Planning Periods'!$O$2:$O$540,MATCH('Table B Values'!A231,'Planning Periods'!$A$2:$A$540,0))</f>
        <v>Los Angeles County</v>
      </c>
    </row>
    <row r="232" spans="1:11">
      <c r="A232" t="s">
        <v>5543</v>
      </c>
      <c r="B232">
        <v>2020</v>
      </c>
      <c r="C232">
        <v>5</v>
      </c>
      <c r="D232">
        <v>0</v>
      </c>
      <c r="E232">
        <v>0</v>
      </c>
      <c r="F232">
        <v>0</v>
      </c>
      <c r="G232">
        <v>7</v>
      </c>
      <c r="H232">
        <v>15</v>
      </c>
      <c r="I232">
        <v>56</v>
      </c>
      <c r="J232" t="s">
        <v>5383</v>
      </c>
      <c r="K232" t="str">
        <f>INDEX('Planning Periods'!$O$2:$O$540,MATCH('Table B Values'!A232,'Planning Periods'!$A$2:$A$540,0))</f>
        <v>Contra Costa County</v>
      </c>
    </row>
    <row r="233" spans="1:11">
      <c r="A233" t="s">
        <v>5544</v>
      </c>
      <c r="B233">
        <v>2020</v>
      </c>
      <c r="C233">
        <v>0</v>
      </c>
      <c r="D233">
        <v>0</v>
      </c>
      <c r="E233">
        <v>0</v>
      </c>
      <c r="F233">
        <v>0</v>
      </c>
      <c r="G233">
        <v>0</v>
      </c>
      <c r="H233">
        <v>12</v>
      </c>
      <c r="I233">
        <v>13</v>
      </c>
      <c r="J233" t="s">
        <v>5383</v>
      </c>
      <c r="K233" t="str">
        <f>INDEX('Planning Periods'!$O$2:$O$540,MATCH('Table B Values'!A233,'Planning Periods'!$A$2:$A$540,0))</f>
        <v>Orange County</v>
      </c>
    </row>
    <row r="234" spans="1:11">
      <c r="A234" t="s">
        <v>5545</v>
      </c>
      <c r="B234">
        <v>2020</v>
      </c>
      <c r="C234">
        <v>0</v>
      </c>
      <c r="D234">
        <v>0</v>
      </c>
      <c r="E234">
        <v>0</v>
      </c>
      <c r="F234">
        <v>0</v>
      </c>
      <c r="G234">
        <v>0</v>
      </c>
      <c r="H234">
        <v>0</v>
      </c>
      <c r="I234">
        <v>5</v>
      </c>
      <c r="J234" t="s">
        <v>5383</v>
      </c>
      <c r="K234" t="str">
        <f>INDEX('Planning Periods'!$O$2:$O$540,MATCH('Table B Values'!A234,'Planning Periods'!$A$2:$A$540,0))</f>
        <v>Orange County</v>
      </c>
    </row>
    <row r="235" spans="1:11">
      <c r="A235" t="s">
        <v>5546</v>
      </c>
      <c r="B235">
        <v>2020</v>
      </c>
      <c r="C235">
        <v>0</v>
      </c>
      <c r="D235">
        <v>3</v>
      </c>
      <c r="E235">
        <v>0</v>
      </c>
      <c r="F235">
        <v>0</v>
      </c>
      <c r="G235">
        <v>0</v>
      </c>
      <c r="H235">
        <v>0</v>
      </c>
      <c r="I235">
        <v>0</v>
      </c>
      <c r="J235" t="s">
        <v>5383</v>
      </c>
      <c r="K235" t="str">
        <f>INDEX('Planning Periods'!$O$2:$O$540,MATCH('Table B Values'!A235,'Planning Periods'!$A$2:$A$540,0))</f>
        <v>Orange County</v>
      </c>
    </row>
    <row r="236" spans="1:11">
      <c r="A236" t="s">
        <v>5547</v>
      </c>
      <c r="B236">
        <v>2020</v>
      </c>
      <c r="C236">
        <v>13</v>
      </c>
      <c r="D236">
        <v>0</v>
      </c>
      <c r="E236">
        <v>77</v>
      </c>
      <c r="F236">
        <v>0</v>
      </c>
      <c r="G236">
        <v>0</v>
      </c>
      <c r="H236">
        <v>299</v>
      </c>
      <c r="I236">
        <v>18</v>
      </c>
      <c r="J236" t="s">
        <v>5383</v>
      </c>
      <c r="K236" t="str">
        <f>INDEX('Planning Periods'!$O$2:$O$540,MATCH('Table B Values'!A236,'Planning Periods'!$A$2:$A$540,0))</f>
        <v>Riverside County</v>
      </c>
    </row>
    <row r="237" spans="1:11">
      <c r="A237" t="s">
        <v>5548</v>
      </c>
      <c r="B237">
        <v>2020</v>
      </c>
      <c r="C237">
        <v>0</v>
      </c>
      <c r="D237">
        <v>0</v>
      </c>
      <c r="E237">
        <v>0</v>
      </c>
      <c r="F237">
        <v>0</v>
      </c>
      <c r="G237">
        <v>0</v>
      </c>
      <c r="H237">
        <v>0</v>
      </c>
      <c r="I237">
        <v>409</v>
      </c>
      <c r="J237" t="s">
        <v>5383</v>
      </c>
      <c r="K237" t="str">
        <f>INDEX('Planning Periods'!$O$2:$O$540,MATCH('Table B Values'!A237,'Planning Periods'!$A$2:$A$540,0))</f>
        <v>Orange County</v>
      </c>
    </row>
    <row r="238" spans="1:11">
      <c r="A238" t="s">
        <v>5549</v>
      </c>
      <c r="B238">
        <v>2020</v>
      </c>
      <c r="C238">
        <v>0</v>
      </c>
      <c r="D238">
        <v>19</v>
      </c>
      <c r="E238">
        <v>0</v>
      </c>
      <c r="F238">
        <v>4</v>
      </c>
      <c r="G238">
        <v>0</v>
      </c>
      <c r="H238">
        <v>0</v>
      </c>
      <c r="I238">
        <v>28</v>
      </c>
      <c r="J238" t="s">
        <v>5383</v>
      </c>
      <c r="K238" t="str">
        <f>INDEX('Planning Periods'!$O$2:$O$540,MATCH('Table B Values'!A238,'Planning Periods'!$A$2:$A$540,0))</f>
        <v>Los Angeles County</v>
      </c>
    </row>
    <row r="239" spans="1:11">
      <c r="A239" t="s">
        <v>5550</v>
      </c>
      <c r="B239">
        <v>2020</v>
      </c>
      <c r="C239">
        <v>51</v>
      </c>
      <c r="D239">
        <v>0</v>
      </c>
      <c r="E239">
        <v>0</v>
      </c>
      <c r="F239">
        <v>0</v>
      </c>
      <c r="G239">
        <v>0</v>
      </c>
      <c r="H239">
        <v>0</v>
      </c>
      <c r="I239">
        <v>311</v>
      </c>
      <c r="J239" t="s">
        <v>5383</v>
      </c>
      <c r="K239" t="str">
        <f>INDEX('Planning Periods'!$O$2:$O$540,MATCH('Table B Values'!A239,'Planning Periods'!$A$2:$A$540,0))</f>
        <v>Los Angeles County</v>
      </c>
    </row>
    <row r="240" spans="1:11">
      <c r="A240" t="s">
        <v>5551</v>
      </c>
      <c r="B240">
        <v>2020</v>
      </c>
      <c r="C240">
        <v>0</v>
      </c>
      <c r="D240">
        <v>1</v>
      </c>
      <c r="E240">
        <v>0</v>
      </c>
      <c r="F240">
        <v>0</v>
      </c>
      <c r="G240">
        <v>0</v>
      </c>
      <c r="H240">
        <v>0</v>
      </c>
      <c r="I240">
        <v>0</v>
      </c>
      <c r="J240" t="s">
        <v>5383</v>
      </c>
      <c r="K240" t="str">
        <f>INDEX('Planning Periods'!$O$2:$O$540,MATCH('Table B Values'!A240,'Planning Periods'!$A$2:$A$540,0))</f>
        <v>Marin County</v>
      </c>
    </row>
    <row r="241" spans="1:11">
      <c r="A241" t="s">
        <v>5552</v>
      </c>
      <c r="B241">
        <v>2020</v>
      </c>
      <c r="C241">
        <v>0</v>
      </c>
      <c r="D241">
        <v>0</v>
      </c>
      <c r="E241">
        <v>0</v>
      </c>
      <c r="F241">
        <v>0</v>
      </c>
      <c r="G241">
        <v>0</v>
      </c>
      <c r="H241">
        <v>148</v>
      </c>
      <c r="I241">
        <v>679</v>
      </c>
      <c r="J241" t="s">
        <v>5383</v>
      </c>
      <c r="K241" t="str">
        <f>INDEX('Planning Periods'!$O$2:$O$540,MATCH('Table B Values'!A241,'Planning Periods'!$A$2:$A$540,0))</f>
        <v>San Joaquin County</v>
      </c>
    </row>
    <row r="242" spans="1:11">
      <c r="A242" t="s">
        <v>5553</v>
      </c>
      <c r="B242">
        <v>2020</v>
      </c>
      <c r="C242">
        <v>0</v>
      </c>
      <c r="D242">
        <v>0</v>
      </c>
      <c r="E242">
        <v>0</v>
      </c>
      <c r="F242">
        <v>0</v>
      </c>
      <c r="G242">
        <v>0</v>
      </c>
      <c r="H242">
        <v>0</v>
      </c>
      <c r="I242">
        <v>26</v>
      </c>
      <c r="J242" t="s">
        <v>5383</v>
      </c>
      <c r="K242" t="str">
        <f>INDEX('Planning Periods'!$O$2:$O$540,MATCH('Table B Values'!A242,'Planning Periods'!$A$2:$A$540,0))</f>
        <v>Los Angeles County</v>
      </c>
    </row>
    <row r="243" spans="1:11">
      <c r="A243" t="s">
        <v>5554</v>
      </c>
      <c r="B243">
        <v>2020</v>
      </c>
      <c r="C243">
        <v>0</v>
      </c>
      <c r="D243">
        <v>0</v>
      </c>
      <c r="E243">
        <v>0</v>
      </c>
      <c r="F243">
        <v>7</v>
      </c>
      <c r="G243">
        <v>4</v>
      </c>
      <c r="H243">
        <v>4</v>
      </c>
      <c r="I243">
        <v>8</v>
      </c>
      <c r="J243" t="s">
        <v>5383</v>
      </c>
      <c r="K243" t="str">
        <f>INDEX('Planning Periods'!$O$2:$O$540,MATCH('Table B Values'!A243,'Planning Periods'!$A$2:$A$540,0))</f>
        <v>San Diego County</v>
      </c>
    </row>
    <row r="244" spans="1:11">
      <c r="A244" t="s">
        <v>5555</v>
      </c>
      <c r="B244">
        <v>2020</v>
      </c>
      <c r="C244">
        <v>6</v>
      </c>
      <c r="D244">
        <v>0</v>
      </c>
      <c r="E244">
        <v>21</v>
      </c>
      <c r="F244">
        <v>1</v>
      </c>
      <c r="G244">
        <v>0</v>
      </c>
      <c r="H244">
        <v>14</v>
      </c>
      <c r="I244">
        <v>20</v>
      </c>
      <c r="J244" t="s">
        <v>5383</v>
      </c>
      <c r="K244" t="str">
        <f>INDEX('Planning Periods'!$O$2:$O$540,MATCH('Table B Values'!A244,'Planning Periods'!$A$2:$A$540,0))</f>
        <v>Kings County</v>
      </c>
    </row>
    <row r="245" spans="1:11">
      <c r="A245" t="s">
        <v>5556</v>
      </c>
      <c r="B245">
        <v>2020</v>
      </c>
      <c r="C245">
        <v>0</v>
      </c>
      <c r="D245">
        <v>0</v>
      </c>
      <c r="E245">
        <v>0</v>
      </c>
      <c r="F245">
        <v>0</v>
      </c>
      <c r="G245">
        <v>0</v>
      </c>
      <c r="H245">
        <v>516</v>
      </c>
      <c r="I245">
        <v>15</v>
      </c>
      <c r="J245" t="s">
        <v>5383</v>
      </c>
      <c r="K245" t="str">
        <f>INDEX('Planning Periods'!$O$2:$O$540,MATCH('Table B Values'!A245,'Planning Periods'!$A$2:$A$540,0))</f>
        <v>Placer County</v>
      </c>
    </row>
    <row r="246" spans="1:11">
      <c r="A246" t="s">
        <v>5557</v>
      </c>
      <c r="B246">
        <v>2020</v>
      </c>
      <c r="C246">
        <v>0</v>
      </c>
      <c r="D246">
        <v>0</v>
      </c>
      <c r="E246">
        <v>0</v>
      </c>
      <c r="F246">
        <v>0</v>
      </c>
      <c r="G246">
        <v>0</v>
      </c>
      <c r="H246">
        <v>5</v>
      </c>
      <c r="I246">
        <v>2</v>
      </c>
      <c r="J246" t="s">
        <v>5383</v>
      </c>
      <c r="K246" t="str">
        <f>INDEX('Planning Periods'!$O$2:$O$540,MATCH('Table B Values'!A246,'Planning Periods'!$A$2:$A$540,0))</f>
        <v>Tulare County</v>
      </c>
    </row>
    <row r="247" spans="1:11">
      <c r="A247" t="s">
        <v>5558</v>
      </c>
      <c r="B247">
        <v>2020</v>
      </c>
      <c r="C247">
        <v>0</v>
      </c>
      <c r="D247">
        <v>0</v>
      </c>
      <c r="E247">
        <v>0</v>
      </c>
      <c r="F247">
        <v>0</v>
      </c>
      <c r="G247">
        <v>0</v>
      </c>
      <c r="H247">
        <v>0</v>
      </c>
      <c r="I247">
        <v>83</v>
      </c>
      <c r="J247" t="s">
        <v>5383</v>
      </c>
      <c r="K247" t="str">
        <f>INDEX('Planning Periods'!$O$2:$O$540,MATCH('Table B Values'!A247,'Planning Periods'!$A$2:$A$540,0))</f>
        <v>Sutter County</v>
      </c>
    </row>
    <row r="248" spans="1:11">
      <c r="A248" t="s">
        <v>5559</v>
      </c>
      <c r="B248">
        <v>2020</v>
      </c>
      <c r="C248">
        <v>0</v>
      </c>
      <c r="D248">
        <v>0</v>
      </c>
      <c r="E248">
        <v>3</v>
      </c>
      <c r="F248">
        <v>0</v>
      </c>
      <c r="G248">
        <v>0</v>
      </c>
      <c r="H248">
        <v>40</v>
      </c>
      <c r="I248">
        <v>124</v>
      </c>
      <c r="J248" t="s">
        <v>5383</v>
      </c>
      <c r="K248" t="str">
        <f>INDEX('Planning Periods'!$O$2:$O$540,MATCH('Table B Values'!A248,'Planning Periods'!$A$2:$A$540,0))</f>
        <v>Alameda County</v>
      </c>
    </row>
    <row r="249" spans="1:11">
      <c r="A249" t="s">
        <v>5560</v>
      </c>
      <c r="B249">
        <v>2020</v>
      </c>
      <c r="C249">
        <v>0</v>
      </c>
      <c r="D249">
        <v>0</v>
      </c>
      <c r="E249">
        <v>0</v>
      </c>
      <c r="F249">
        <v>0</v>
      </c>
      <c r="G249">
        <v>0</v>
      </c>
      <c r="H249">
        <v>0</v>
      </c>
      <c r="I249">
        <v>105</v>
      </c>
      <c r="J249" t="s">
        <v>5383</v>
      </c>
      <c r="K249" t="str">
        <f>INDEX('Planning Periods'!$O$2:$O$540,MATCH('Table B Values'!A249,'Planning Periods'!$A$2:$A$540,0))</f>
        <v>Merced County</v>
      </c>
    </row>
    <row r="250" spans="1:11">
      <c r="A250" t="s">
        <v>5561</v>
      </c>
      <c r="B250">
        <v>2020</v>
      </c>
      <c r="C250">
        <v>0</v>
      </c>
      <c r="D250">
        <v>0</v>
      </c>
      <c r="E250">
        <v>0</v>
      </c>
      <c r="F250">
        <v>0</v>
      </c>
      <c r="G250">
        <v>0</v>
      </c>
      <c r="H250">
        <v>2</v>
      </c>
      <c r="I250">
        <v>265</v>
      </c>
      <c r="J250" t="s">
        <v>5383</v>
      </c>
      <c r="K250" t="str">
        <f>INDEX('Planning Periods'!$O$2:$O$540,MATCH('Table B Values'!A250,'Planning Periods'!$A$2:$A$540,0))</f>
        <v>San Joaquin County</v>
      </c>
    </row>
    <row r="251" spans="1:11">
      <c r="A251" t="s">
        <v>5562</v>
      </c>
      <c r="B251">
        <v>2020</v>
      </c>
      <c r="C251">
        <v>0</v>
      </c>
      <c r="D251">
        <v>0</v>
      </c>
      <c r="E251">
        <v>4</v>
      </c>
      <c r="F251">
        <v>0</v>
      </c>
      <c r="G251">
        <v>0</v>
      </c>
      <c r="H251">
        <v>17</v>
      </c>
      <c r="I251">
        <v>159</v>
      </c>
      <c r="J251" t="s">
        <v>5383</v>
      </c>
      <c r="K251" t="str">
        <f>INDEX('Planning Periods'!$O$2:$O$540,MATCH('Table B Values'!A251,'Planning Periods'!$A$2:$A$540,0))</f>
        <v>San Bernardino County</v>
      </c>
    </row>
    <row r="252" spans="1:11">
      <c r="A252" t="s">
        <v>5563</v>
      </c>
      <c r="B252">
        <v>2020</v>
      </c>
      <c r="C252">
        <v>0</v>
      </c>
      <c r="D252">
        <v>0</v>
      </c>
      <c r="E252">
        <v>0</v>
      </c>
      <c r="F252">
        <v>0</v>
      </c>
      <c r="G252">
        <v>0</v>
      </c>
      <c r="H252">
        <v>0</v>
      </c>
      <c r="I252">
        <v>245</v>
      </c>
      <c r="J252" t="s">
        <v>5383</v>
      </c>
      <c r="K252" t="str">
        <f>INDEX('Planning Periods'!$O$2:$O$540,MATCH('Table B Values'!A252,'Planning Periods'!$A$2:$A$540,0))</f>
        <v>Los Angeles County</v>
      </c>
    </row>
    <row r="253" spans="1:11">
      <c r="A253" t="s">
        <v>5564</v>
      </c>
      <c r="B253">
        <v>2020</v>
      </c>
      <c r="C253">
        <v>0</v>
      </c>
      <c r="D253">
        <v>0</v>
      </c>
      <c r="E253">
        <v>0</v>
      </c>
      <c r="F253">
        <v>0</v>
      </c>
      <c r="G253">
        <v>0</v>
      </c>
      <c r="H253">
        <v>0</v>
      </c>
      <c r="I253">
        <v>8</v>
      </c>
      <c r="J253" t="s">
        <v>5383</v>
      </c>
      <c r="K253" t="str">
        <f>INDEX('Planning Periods'!$O$2:$O$540,MATCH('Table B Values'!A253,'Planning Periods'!$A$2:$A$540,0))</f>
        <v>Santa Barbara County</v>
      </c>
    </row>
    <row r="254" spans="1:11">
      <c r="A254" t="s">
        <v>5565</v>
      </c>
      <c r="B254">
        <v>2020</v>
      </c>
      <c r="C254">
        <v>0</v>
      </c>
      <c r="D254">
        <v>0</v>
      </c>
      <c r="E254">
        <v>39</v>
      </c>
      <c r="F254">
        <v>0</v>
      </c>
      <c r="G254">
        <v>0</v>
      </c>
      <c r="H254">
        <v>0</v>
      </c>
      <c r="I254">
        <v>912</v>
      </c>
      <c r="J254" t="s">
        <v>5383</v>
      </c>
      <c r="K254" t="str">
        <f>INDEX('Planning Periods'!$O$2:$O$540,MATCH('Table B Values'!A254,'Planning Periods'!$A$2:$A$540,0))</f>
        <v>Los Angeles County</v>
      </c>
    </row>
    <row r="255" spans="1:11">
      <c r="A255" t="s">
        <v>5566</v>
      </c>
      <c r="B255">
        <v>2020</v>
      </c>
      <c r="C255">
        <v>0</v>
      </c>
      <c r="D255">
        <v>0</v>
      </c>
      <c r="E255">
        <v>0</v>
      </c>
      <c r="F255">
        <v>0</v>
      </c>
      <c r="G255">
        <v>0</v>
      </c>
      <c r="H255">
        <v>5</v>
      </c>
      <c r="I255">
        <v>1</v>
      </c>
      <c r="J255" t="s">
        <v>5383</v>
      </c>
      <c r="K255" t="str">
        <f>INDEX('Planning Periods'!$O$2:$O$540,MATCH('Table B Values'!A255,'Planning Periods'!$A$2:$A$540,0))</f>
        <v>Placer County</v>
      </c>
    </row>
    <row r="256" spans="1:11">
      <c r="A256" t="s">
        <v>5567</v>
      </c>
      <c r="B256">
        <v>2020</v>
      </c>
      <c r="C256">
        <v>0</v>
      </c>
      <c r="D256">
        <v>0</v>
      </c>
      <c r="E256">
        <v>0</v>
      </c>
      <c r="F256">
        <v>0</v>
      </c>
      <c r="G256">
        <v>0</v>
      </c>
      <c r="H256">
        <v>0</v>
      </c>
      <c r="I256">
        <v>0</v>
      </c>
      <c r="J256" t="s">
        <v>5383</v>
      </c>
      <c r="K256" t="str">
        <f>INDEX('Planning Periods'!$O$2:$O$540,MATCH('Table B Values'!A256,'Planning Periods'!$A$2:$A$540,0))</f>
        <v>Orange County</v>
      </c>
    </row>
    <row r="257" spans="1:11">
      <c r="A257" t="s">
        <v>5568</v>
      </c>
      <c r="B257">
        <v>2020</v>
      </c>
      <c r="C257">
        <v>0</v>
      </c>
      <c r="D257">
        <v>0</v>
      </c>
      <c r="E257">
        <v>0</v>
      </c>
      <c r="F257">
        <v>0</v>
      </c>
      <c r="G257">
        <v>0</v>
      </c>
      <c r="H257">
        <v>0</v>
      </c>
      <c r="I257">
        <v>23</v>
      </c>
      <c r="J257" t="s">
        <v>5383</v>
      </c>
      <c r="K257" t="str">
        <f>INDEX('Planning Periods'!$O$2:$O$540,MATCH('Table B Values'!A257,'Planning Periods'!$A$2:$A$540,0))</f>
        <v>Santa Clara County</v>
      </c>
    </row>
    <row r="258" spans="1:11">
      <c r="A258" t="s">
        <v>5569</v>
      </c>
      <c r="B258">
        <v>2020</v>
      </c>
      <c r="C258">
        <v>0</v>
      </c>
      <c r="D258">
        <v>15</v>
      </c>
      <c r="E258">
        <v>0</v>
      </c>
      <c r="F258">
        <v>6</v>
      </c>
      <c r="G258">
        <v>0</v>
      </c>
      <c r="H258">
        <v>4</v>
      </c>
      <c r="I258">
        <v>15</v>
      </c>
      <c r="J258" t="s">
        <v>5383</v>
      </c>
      <c r="K258" t="str">
        <f>INDEX('Planning Periods'!$O$2:$O$540,MATCH('Table B Values'!A258,'Planning Periods'!$A$2:$A$540,0))</f>
        <v>Santa Clara County</v>
      </c>
    </row>
    <row r="259" spans="1:11">
      <c r="A259" t="s">
        <v>5570</v>
      </c>
      <c r="B259">
        <v>2020</v>
      </c>
      <c r="C259">
        <v>1883</v>
      </c>
      <c r="D259">
        <v>0</v>
      </c>
      <c r="E259">
        <v>748</v>
      </c>
      <c r="F259">
        <v>0</v>
      </c>
      <c r="G259">
        <v>325</v>
      </c>
      <c r="H259">
        <v>0</v>
      </c>
      <c r="I259">
        <v>13133</v>
      </c>
      <c r="J259" t="s">
        <v>5383</v>
      </c>
      <c r="K259" t="str">
        <f>INDEX('Planning Periods'!$O$2:$O$540,MATCH('Table B Values'!A259,'Planning Periods'!$A$2:$A$540,0))</f>
        <v>Los Angeles County</v>
      </c>
    </row>
    <row r="260" spans="1:11">
      <c r="A260" t="s">
        <v>5066</v>
      </c>
      <c r="B260">
        <v>2020</v>
      </c>
      <c r="C260">
        <v>62</v>
      </c>
      <c r="D260">
        <v>0</v>
      </c>
      <c r="E260">
        <v>228</v>
      </c>
      <c r="F260">
        <v>0</v>
      </c>
      <c r="G260">
        <v>0</v>
      </c>
      <c r="H260">
        <v>0</v>
      </c>
      <c r="I260">
        <v>669</v>
      </c>
      <c r="J260" t="s">
        <v>5383</v>
      </c>
      <c r="K260" t="str">
        <f>INDEX('Planning Periods'!$O$2:$O$540,MATCH('Table B Values'!A260,'Planning Periods'!$A$2:$A$540,0))</f>
        <v>Los Angeles County</v>
      </c>
    </row>
    <row r="261" spans="1:11">
      <c r="A261" t="s">
        <v>5571</v>
      </c>
      <c r="B261">
        <v>2020</v>
      </c>
      <c r="C261">
        <v>0</v>
      </c>
      <c r="D261">
        <v>0</v>
      </c>
      <c r="E261">
        <v>1</v>
      </c>
      <c r="F261">
        <v>10</v>
      </c>
      <c r="G261">
        <v>0</v>
      </c>
      <c r="H261">
        <v>4</v>
      </c>
      <c r="I261">
        <v>387</v>
      </c>
      <c r="J261" t="s">
        <v>5383</v>
      </c>
      <c r="K261" t="str">
        <f>INDEX('Planning Periods'!$O$2:$O$540,MATCH('Table B Values'!A261,'Planning Periods'!$A$2:$A$540,0))</f>
        <v>Merced County</v>
      </c>
    </row>
    <row r="262" spans="1:11">
      <c r="A262" t="s">
        <v>5572</v>
      </c>
      <c r="B262">
        <v>2020</v>
      </c>
      <c r="C262">
        <v>49</v>
      </c>
      <c r="D262">
        <v>0</v>
      </c>
      <c r="E262">
        <v>1</v>
      </c>
      <c r="F262">
        <v>0</v>
      </c>
      <c r="G262">
        <v>1</v>
      </c>
      <c r="H262">
        <v>28</v>
      </c>
      <c r="I262">
        <v>75</v>
      </c>
      <c r="J262" t="s">
        <v>5383</v>
      </c>
      <c r="K262" t="str">
        <f>INDEX('Planning Periods'!$O$2:$O$540,MATCH('Table B Values'!A262,'Planning Periods'!$A$2:$A$540,0))</f>
        <v>Santa Clara County</v>
      </c>
    </row>
    <row r="263" spans="1:11">
      <c r="A263" t="s">
        <v>5573</v>
      </c>
      <c r="B263">
        <v>2020</v>
      </c>
      <c r="C263">
        <v>0</v>
      </c>
      <c r="D263">
        <v>0</v>
      </c>
      <c r="E263">
        <v>0</v>
      </c>
      <c r="F263">
        <v>0</v>
      </c>
      <c r="G263">
        <v>0</v>
      </c>
      <c r="H263">
        <v>0</v>
      </c>
      <c r="I263">
        <v>21</v>
      </c>
      <c r="J263" t="s">
        <v>5383</v>
      </c>
      <c r="K263" t="str">
        <f>INDEX('Planning Periods'!$O$2:$O$540,MATCH('Table B Values'!A263,'Planning Periods'!$A$2:$A$540,0))</f>
        <v>Los Angeles County</v>
      </c>
    </row>
    <row r="264" spans="1:11">
      <c r="A264" t="s">
        <v>5073</v>
      </c>
      <c r="B264">
        <v>2020</v>
      </c>
      <c r="C264">
        <v>0</v>
      </c>
      <c r="D264">
        <v>0</v>
      </c>
      <c r="E264">
        <v>0</v>
      </c>
      <c r="F264">
        <v>0</v>
      </c>
      <c r="G264">
        <v>0</v>
      </c>
      <c r="H264">
        <v>0</v>
      </c>
      <c r="I264">
        <v>519</v>
      </c>
      <c r="J264" t="s">
        <v>5383</v>
      </c>
      <c r="K264" t="str">
        <f>INDEX('Planning Periods'!$O$2:$O$540,MATCH('Table B Values'!A264,'Planning Periods'!$A$2:$A$540,0))</f>
        <v>Madera County</v>
      </c>
    </row>
    <row r="265" spans="1:11">
      <c r="A265" t="s">
        <v>5574</v>
      </c>
      <c r="B265">
        <v>2020</v>
      </c>
      <c r="C265">
        <v>0</v>
      </c>
      <c r="D265">
        <v>0</v>
      </c>
      <c r="E265">
        <v>0</v>
      </c>
      <c r="F265">
        <v>0</v>
      </c>
      <c r="G265">
        <v>0</v>
      </c>
      <c r="H265">
        <v>0</v>
      </c>
      <c r="I265">
        <v>14</v>
      </c>
      <c r="J265" t="s">
        <v>5383</v>
      </c>
      <c r="K265" t="str">
        <f>INDEX('Planning Periods'!$O$2:$O$540,MATCH('Table B Values'!A265,'Planning Periods'!$A$2:$A$540,0))</f>
        <v>Los Angeles County</v>
      </c>
    </row>
    <row r="266" spans="1:11">
      <c r="A266" t="s">
        <v>5575</v>
      </c>
      <c r="B266">
        <v>2020</v>
      </c>
      <c r="C266">
        <v>0</v>
      </c>
      <c r="D266">
        <v>0</v>
      </c>
      <c r="E266">
        <v>0</v>
      </c>
      <c r="F266">
        <v>0</v>
      </c>
      <c r="G266">
        <v>0</v>
      </c>
      <c r="H266">
        <v>2</v>
      </c>
      <c r="I266">
        <v>871</v>
      </c>
      <c r="J266" t="s">
        <v>5383</v>
      </c>
      <c r="K266" t="str">
        <f>INDEX('Planning Periods'!$O$2:$O$540,MATCH('Table B Values'!A266,'Planning Periods'!$A$2:$A$540,0))</f>
        <v>San Joaquin County</v>
      </c>
    </row>
    <row r="267" spans="1:11">
      <c r="A267" t="s">
        <v>5080</v>
      </c>
      <c r="B267">
        <v>2020</v>
      </c>
      <c r="C267">
        <v>1</v>
      </c>
      <c r="D267">
        <v>4</v>
      </c>
      <c r="E267">
        <v>0</v>
      </c>
      <c r="F267">
        <v>14</v>
      </c>
      <c r="G267">
        <v>0</v>
      </c>
      <c r="H267">
        <v>7</v>
      </c>
      <c r="I267">
        <v>26</v>
      </c>
      <c r="J267" t="s">
        <v>5383</v>
      </c>
      <c r="K267" t="str">
        <f>INDEX('Planning Periods'!$O$2:$O$540,MATCH('Table B Values'!A267,'Planning Periods'!$A$2:$A$540,0))</f>
        <v>Marin County</v>
      </c>
    </row>
    <row r="268" spans="1:11">
      <c r="A268" t="s">
        <v>5576</v>
      </c>
      <c r="B268">
        <v>2020</v>
      </c>
      <c r="C268">
        <v>0</v>
      </c>
      <c r="D268">
        <v>0</v>
      </c>
      <c r="E268">
        <v>0</v>
      </c>
      <c r="F268">
        <v>0</v>
      </c>
      <c r="G268">
        <v>0</v>
      </c>
      <c r="H268">
        <v>0</v>
      </c>
      <c r="I268">
        <v>75</v>
      </c>
      <c r="J268" t="s">
        <v>5383</v>
      </c>
      <c r="K268" t="str">
        <f>INDEX('Planning Periods'!$O$2:$O$540,MATCH('Table B Values'!A268,'Planning Periods'!$A$2:$A$540,0))</f>
        <v>Monterey County</v>
      </c>
    </row>
    <row r="269" spans="1:11">
      <c r="A269" t="s">
        <v>5577</v>
      </c>
      <c r="B269">
        <v>2020</v>
      </c>
      <c r="C269">
        <v>0</v>
      </c>
      <c r="D269">
        <v>0</v>
      </c>
      <c r="E269">
        <v>0</v>
      </c>
      <c r="F269">
        <v>0</v>
      </c>
      <c r="G269">
        <v>0</v>
      </c>
      <c r="H269">
        <v>0</v>
      </c>
      <c r="I269">
        <v>18</v>
      </c>
      <c r="J269" t="s">
        <v>5383</v>
      </c>
      <c r="K269" t="str">
        <f>INDEX('Planning Periods'!$O$2:$O$540,MATCH('Table B Values'!A269,'Planning Periods'!$A$2:$A$540,0))</f>
        <v>Contra Costa County</v>
      </c>
    </row>
    <row r="270" spans="1:11">
      <c r="A270" t="s">
        <v>5578</v>
      </c>
      <c r="B270">
        <v>2020</v>
      </c>
      <c r="C270">
        <v>0</v>
      </c>
      <c r="D270">
        <v>0</v>
      </c>
      <c r="E270">
        <v>0</v>
      </c>
      <c r="F270">
        <v>0</v>
      </c>
      <c r="G270">
        <v>0</v>
      </c>
      <c r="H270">
        <v>0</v>
      </c>
      <c r="I270">
        <v>2</v>
      </c>
      <c r="J270" t="s">
        <v>5383</v>
      </c>
      <c r="K270" t="str">
        <f>INDEX('Planning Periods'!$O$2:$O$540,MATCH('Table B Values'!A270,'Planning Periods'!$A$2:$A$540,0))</f>
        <v>Yuba County</v>
      </c>
    </row>
    <row r="271" spans="1:11">
      <c r="A271" t="s">
        <v>5579</v>
      </c>
      <c r="B271">
        <v>2020</v>
      </c>
      <c r="C271">
        <v>0</v>
      </c>
      <c r="D271">
        <v>1</v>
      </c>
      <c r="E271">
        <v>0</v>
      </c>
      <c r="F271">
        <v>4</v>
      </c>
      <c r="G271">
        <v>0</v>
      </c>
      <c r="H271">
        <v>3</v>
      </c>
      <c r="I271">
        <v>3</v>
      </c>
      <c r="J271" t="s">
        <v>5383</v>
      </c>
      <c r="K271" t="str">
        <f>INDEX('Planning Periods'!$O$2:$O$540,MATCH('Table B Values'!A271,'Planning Periods'!$A$2:$A$540,0))</f>
        <v>Los Angeles County</v>
      </c>
    </row>
    <row r="272" spans="1:11">
      <c r="A272" t="s">
        <v>5580</v>
      </c>
      <c r="B272">
        <v>2020</v>
      </c>
      <c r="C272">
        <v>0</v>
      </c>
      <c r="D272">
        <v>0</v>
      </c>
      <c r="E272">
        <v>0</v>
      </c>
      <c r="F272">
        <v>2</v>
      </c>
      <c r="G272">
        <v>0</v>
      </c>
      <c r="H272">
        <v>7</v>
      </c>
      <c r="I272">
        <v>1433</v>
      </c>
      <c r="J272" t="s">
        <v>5383</v>
      </c>
      <c r="K272" t="str">
        <f>INDEX('Planning Periods'!$O$2:$O$540,MATCH('Table B Values'!A272,'Planning Periods'!$A$2:$A$540,0))</f>
        <v>Riverside County</v>
      </c>
    </row>
    <row r="273" spans="1:11">
      <c r="A273" t="s">
        <v>5581</v>
      </c>
      <c r="B273">
        <v>2020</v>
      </c>
      <c r="C273">
        <v>0</v>
      </c>
      <c r="D273">
        <v>0</v>
      </c>
      <c r="E273">
        <v>13</v>
      </c>
      <c r="F273">
        <v>13</v>
      </c>
      <c r="G273">
        <v>0</v>
      </c>
      <c r="H273">
        <v>0</v>
      </c>
      <c r="I273">
        <v>230</v>
      </c>
      <c r="J273" t="s">
        <v>5383</v>
      </c>
      <c r="K273" t="str">
        <f>INDEX('Planning Periods'!$O$2:$O$540,MATCH('Table B Values'!A273,'Planning Periods'!$A$2:$A$540,0))</f>
        <v>San Mateo County</v>
      </c>
    </row>
    <row r="274" spans="1:11">
      <c r="A274" t="s">
        <v>5582</v>
      </c>
      <c r="B274">
        <v>2020</v>
      </c>
      <c r="C274">
        <v>58</v>
      </c>
      <c r="D274">
        <v>0</v>
      </c>
      <c r="E274">
        <v>61</v>
      </c>
      <c r="F274">
        <v>0</v>
      </c>
      <c r="G274">
        <v>0</v>
      </c>
      <c r="H274">
        <v>492</v>
      </c>
      <c r="I274">
        <v>499</v>
      </c>
      <c r="J274" t="s">
        <v>5383</v>
      </c>
      <c r="K274" t="str">
        <f>INDEX('Planning Periods'!$O$2:$O$540,MATCH('Table B Values'!A274,'Planning Periods'!$A$2:$A$540,0))</f>
        <v>Merced County</v>
      </c>
    </row>
    <row r="275" spans="1:11">
      <c r="A275" t="s">
        <v>5094</v>
      </c>
      <c r="B275">
        <v>2020</v>
      </c>
      <c r="C275">
        <v>0</v>
      </c>
      <c r="D275">
        <v>20</v>
      </c>
      <c r="E275">
        <v>0</v>
      </c>
      <c r="F275">
        <v>25</v>
      </c>
      <c r="G275">
        <v>0</v>
      </c>
      <c r="H275">
        <v>5</v>
      </c>
      <c r="I275">
        <v>22</v>
      </c>
      <c r="J275" t="s">
        <v>5383</v>
      </c>
      <c r="K275" t="str">
        <f>INDEX('Planning Periods'!$O$2:$O$540,MATCH('Table B Values'!A275,'Planning Periods'!$A$2:$A$540,0))</f>
        <v>Merced County</v>
      </c>
    </row>
    <row r="276" spans="1:11">
      <c r="A276" t="s">
        <v>5583</v>
      </c>
      <c r="B276">
        <v>2020</v>
      </c>
      <c r="C276">
        <v>0</v>
      </c>
      <c r="D276">
        <v>6</v>
      </c>
      <c r="E276">
        <v>0</v>
      </c>
      <c r="F276">
        <v>6</v>
      </c>
      <c r="G276">
        <v>0</v>
      </c>
      <c r="H276">
        <v>3</v>
      </c>
      <c r="I276">
        <v>1</v>
      </c>
      <c r="J276" t="s">
        <v>5383</v>
      </c>
      <c r="K276" t="str">
        <f>INDEX('Planning Periods'!$O$2:$O$540,MATCH('Table B Values'!A276,'Planning Periods'!$A$2:$A$540,0))</f>
        <v>Marin County</v>
      </c>
    </row>
    <row r="277" spans="1:11">
      <c r="A277" t="s">
        <v>5584</v>
      </c>
      <c r="B277">
        <v>2020</v>
      </c>
      <c r="C277">
        <v>0</v>
      </c>
      <c r="D277">
        <v>2</v>
      </c>
      <c r="E277">
        <v>0</v>
      </c>
      <c r="F277">
        <v>1</v>
      </c>
      <c r="G277">
        <v>20</v>
      </c>
      <c r="H277">
        <v>2</v>
      </c>
      <c r="I277">
        <v>303</v>
      </c>
      <c r="J277" t="s">
        <v>5383</v>
      </c>
      <c r="K277" t="str">
        <f>INDEX('Planning Periods'!$O$2:$O$540,MATCH('Table B Values'!A277,'Planning Periods'!$A$2:$A$540,0))</f>
        <v>San Mateo County</v>
      </c>
    </row>
    <row r="278" spans="1:11">
      <c r="A278" t="s">
        <v>5585</v>
      </c>
      <c r="B278">
        <v>2020</v>
      </c>
      <c r="C278">
        <v>132</v>
      </c>
      <c r="D278">
        <v>0</v>
      </c>
      <c r="E278">
        <v>0</v>
      </c>
      <c r="F278">
        <v>0</v>
      </c>
      <c r="G278">
        <v>0</v>
      </c>
      <c r="H278">
        <v>0</v>
      </c>
      <c r="I278">
        <v>283</v>
      </c>
      <c r="J278" t="s">
        <v>5383</v>
      </c>
      <c r="K278" t="str">
        <f>INDEX('Planning Periods'!$O$2:$O$540,MATCH('Table B Values'!A278,'Planning Periods'!$A$2:$A$540,0))</f>
        <v>Santa Clara County</v>
      </c>
    </row>
    <row r="279" spans="1:11">
      <c r="A279" t="s">
        <v>5586</v>
      </c>
      <c r="B279">
        <v>2020</v>
      </c>
      <c r="C279">
        <v>0</v>
      </c>
      <c r="D279">
        <v>0</v>
      </c>
      <c r="E279">
        <v>0</v>
      </c>
      <c r="F279">
        <v>3</v>
      </c>
      <c r="G279">
        <v>0</v>
      </c>
      <c r="H279">
        <v>1</v>
      </c>
      <c r="I279">
        <v>38</v>
      </c>
      <c r="J279" t="s">
        <v>5383</v>
      </c>
      <c r="K279" t="str">
        <f>INDEX('Planning Periods'!$O$2:$O$540,MATCH('Table B Values'!A279,'Planning Periods'!$A$2:$A$540,0))</f>
        <v>Orange County</v>
      </c>
    </row>
    <row r="280" spans="1:11">
      <c r="A280" t="s">
        <v>5587</v>
      </c>
      <c r="B280">
        <v>2020</v>
      </c>
      <c r="C280">
        <v>103</v>
      </c>
      <c r="D280">
        <v>0</v>
      </c>
      <c r="E280">
        <v>0</v>
      </c>
      <c r="F280">
        <v>10</v>
      </c>
      <c r="G280">
        <v>0</v>
      </c>
      <c r="H280">
        <v>27</v>
      </c>
      <c r="I280">
        <v>442</v>
      </c>
      <c r="J280" t="s">
        <v>5383</v>
      </c>
      <c r="K280" t="str">
        <f>INDEX('Planning Periods'!$O$2:$O$540,MATCH('Table B Values'!A280,'Planning Periods'!$A$2:$A$540,0))</f>
        <v>Stanislaus County</v>
      </c>
    </row>
    <row r="281" spans="1:11">
      <c r="A281" t="s">
        <v>5588</v>
      </c>
      <c r="B281">
        <v>2020</v>
      </c>
      <c r="C281">
        <v>13</v>
      </c>
      <c r="D281">
        <v>0</v>
      </c>
      <c r="E281">
        <v>0</v>
      </c>
      <c r="F281">
        <v>0</v>
      </c>
      <c r="G281">
        <v>0</v>
      </c>
      <c r="H281">
        <v>0</v>
      </c>
      <c r="I281">
        <v>173</v>
      </c>
      <c r="J281" t="s">
        <v>5383</v>
      </c>
      <c r="K281" t="str">
        <f>INDEX('Planning Periods'!$O$2:$O$540,MATCH('Table B Values'!A281,'Planning Periods'!$A$2:$A$540,0))</f>
        <v>Los Angeles County</v>
      </c>
    </row>
    <row r="282" spans="1:11">
      <c r="A282" t="s">
        <v>5589</v>
      </c>
      <c r="B282">
        <v>2020</v>
      </c>
      <c r="C282">
        <v>0</v>
      </c>
      <c r="D282">
        <v>0</v>
      </c>
      <c r="E282">
        <v>0</v>
      </c>
      <c r="F282">
        <v>1</v>
      </c>
      <c r="G282">
        <v>0</v>
      </c>
      <c r="H282">
        <v>0</v>
      </c>
      <c r="I282">
        <v>0</v>
      </c>
      <c r="J282" t="s">
        <v>5383</v>
      </c>
      <c r="K282" t="str">
        <f>INDEX('Planning Periods'!$O$2:$O$540,MATCH('Table B Values'!A282,'Planning Periods'!$A$2:$A$540,0))</f>
        <v>Siskiyou County</v>
      </c>
    </row>
    <row r="283" spans="1:11">
      <c r="A283" t="s">
        <v>5590</v>
      </c>
      <c r="B283">
        <v>2020</v>
      </c>
      <c r="C283">
        <v>0</v>
      </c>
      <c r="D283">
        <v>0</v>
      </c>
      <c r="E283">
        <v>0</v>
      </c>
      <c r="F283">
        <v>0</v>
      </c>
      <c r="G283">
        <v>0</v>
      </c>
      <c r="H283">
        <v>0</v>
      </c>
      <c r="I283">
        <v>11</v>
      </c>
      <c r="J283" t="s">
        <v>5383</v>
      </c>
      <c r="K283" t="str">
        <f>INDEX('Planning Periods'!$O$2:$O$540,MATCH('Table B Values'!A283,'Planning Periods'!$A$2:$A$540,0))</f>
        <v>San Bernardino County</v>
      </c>
    </row>
    <row r="284" spans="1:11">
      <c r="A284" t="s">
        <v>5591</v>
      </c>
      <c r="B284">
        <v>2020</v>
      </c>
      <c r="C284">
        <v>0</v>
      </c>
      <c r="D284">
        <v>9</v>
      </c>
      <c r="E284">
        <v>0</v>
      </c>
      <c r="F284">
        <v>0</v>
      </c>
      <c r="G284">
        <v>0</v>
      </c>
      <c r="H284">
        <v>0</v>
      </c>
      <c r="I284">
        <v>38</v>
      </c>
      <c r="J284" t="s">
        <v>5383</v>
      </c>
      <c r="K284" t="str">
        <f>INDEX('Planning Periods'!$O$2:$O$540,MATCH('Table B Values'!A284,'Planning Periods'!$A$2:$A$540,0))</f>
        <v>Santa Clara County</v>
      </c>
    </row>
    <row r="285" spans="1:11">
      <c r="A285" t="s">
        <v>5592</v>
      </c>
      <c r="B285">
        <v>2020</v>
      </c>
      <c r="C285">
        <v>0</v>
      </c>
      <c r="D285">
        <v>0</v>
      </c>
      <c r="E285">
        <v>0</v>
      </c>
      <c r="F285">
        <v>0</v>
      </c>
      <c r="G285">
        <v>0</v>
      </c>
      <c r="H285">
        <v>0</v>
      </c>
      <c r="I285">
        <v>7</v>
      </c>
      <c r="J285" t="s">
        <v>5383</v>
      </c>
      <c r="K285" t="str">
        <f>INDEX('Planning Periods'!$O$2:$O$540,MATCH('Table B Values'!A285,'Planning Periods'!$A$2:$A$540,0))</f>
        <v>Los Angeles County</v>
      </c>
    </row>
    <row r="286" spans="1:11">
      <c r="A286" t="s">
        <v>5593</v>
      </c>
      <c r="B286">
        <v>2020</v>
      </c>
      <c r="C286">
        <v>0</v>
      </c>
      <c r="D286">
        <v>0</v>
      </c>
      <c r="E286">
        <v>0</v>
      </c>
      <c r="F286">
        <v>0</v>
      </c>
      <c r="G286">
        <v>0</v>
      </c>
      <c r="H286">
        <v>0</v>
      </c>
      <c r="I286">
        <v>13</v>
      </c>
      <c r="J286" t="s">
        <v>5383</v>
      </c>
      <c r="K286" t="str">
        <f>INDEX('Planning Periods'!$O$2:$O$540,MATCH('Table B Values'!A286,'Planning Periods'!$A$2:$A$540,0))</f>
        <v>Monterey County</v>
      </c>
    </row>
    <row r="287" spans="1:11">
      <c r="A287" t="s">
        <v>5108</v>
      </c>
      <c r="B287">
        <v>2020</v>
      </c>
      <c r="C287">
        <v>0</v>
      </c>
      <c r="D287">
        <v>0</v>
      </c>
      <c r="E287">
        <v>0</v>
      </c>
      <c r="F287">
        <v>176</v>
      </c>
      <c r="G287">
        <v>0</v>
      </c>
      <c r="H287">
        <v>0</v>
      </c>
      <c r="I287">
        <v>100</v>
      </c>
      <c r="J287" t="s">
        <v>5383</v>
      </c>
      <c r="K287" t="str">
        <f>INDEX('Planning Periods'!$O$2:$O$540,MATCH('Table B Values'!A287,'Planning Periods'!$A$2:$A$540,0))</f>
        <v>Monterey County</v>
      </c>
    </row>
    <row r="288" spans="1:11">
      <c r="A288" t="s">
        <v>5594</v>
      </c>
      <c r="B288">
        <v>2020</v>
      </c>
      <c r="C288">
        <v>0</v>
      </c>
      <c r="D288">
        <v>11</v>
      </c>
      <c r="E288">
        <v>0</v>
      </c>
      <c r="F288">
        <v>8</v>
      </c>
      <c r="G288">
        <v>0</v>
      </c>
      <c r="H288">
        <v>1</v>
      </c>
      <c r="I288">
        <v>79</v>
      </c>
      <c r="J288" t="s">
        <v>5383</v>
      </c>
      <c r="K288" t="str">
        <f>INDEX('Planning Periods'!$O$2:$O$540,MATCH('Table B Values'!A288,'Planning Periods'!$A$2:$A$540,0))</f>
        <v>Ventura County</v>
      </c>
    </row>
    <row r="289" spans="1:11">
      <c r="A289" t="s">
        <v>5595</v>
      </c>
      <c r="B289">
        <v>2020</v>
      </c>
      <c r="C289">
        <v>0</v>
      </c>
      <c r="D289">
        <v>0</v>
      </c>
      <c r="E289">
        <v>0</v>
      </c>
      <c r="F289">
        <v>0</v>
      </c>
      <c r="G289">
        <v>0</v>
      </c>
      <c r="H289">
        <v>4</v>
      </c>
      <c r="I289">
        <v>10</v>
      </c>
      <c r="J289" t="s">
        <v>5383</v>
      </c>
      <c r="K289" t="str">
        <f>INDEX('Planning Periods'!$O$2:$O$540,MATCH('Table B Values'!A289,'Planning Periods'!$A$2:$A$540,0))</f>
        <v>Contra Costa County</v>
      </c>
    </row>
    <row r="290" spans="1:11">
      <c r="A290" t="s">
        <v>5596</v>
      </c>
      <c r="B290">
        <v>2020</v>
      </c>
      <c r="C290">
        <v>0</v>
      </c>
      <c r="D290">
        <v>0</v>
      </c>
      <c r="E290">
        <v>0</v>
      </c>
      <c r="F290">
        <v>0</v>
      </c>
      <c r="G290">
        <v>0</v>
      </c>
      <c r="H290">
        <v>311</v>
      </c>
      <c r="I290">
        <v>120</v>
      </c>
      <c r="J290" t="s">
        <v>5383</v>
      </c>
      <c r="K290" t="str">
        <f>INDEX('Planning Periods'!$O$2:$O$540,MATCH('Table B Values'!A290,'Planning Periods'!$A$2:$A$540,0))</f>
        <v>Riverside County</v>
      </c>
    </row>
    <row r="291" spans="1:11">
      <c r="A291" t="s">
        <v>5597</v>
      </c>
      <c r="B291">
        <v>2020</v>
      </c>
      <c r="C291">
        <v>0</v>
      </c>
      <c r="D291">
        <v>0</v>
      </c>
      <c r="E291">
        <v>1</v>
      </c>
      <c r="F291">
        <v>0</v>
      </c>
      <c r="G291">
        <v>0</v>
      </c>
      <c r="H291">
        <v>5</v>
      </c>
      <c r="I291">
        <v>38</v>
      </c>
      <c r="J291" t="s">
        <v>5383</v>
      </c>
      <c r="K291" t="str">
        <f>INDEX('Planning Periods'!$O$2:$O$540,MATCH('Table B Values'!A291,'Planning Periods'!$A$2:$A$540,0))</f>
        <v>Santa Clara County</v>
      </c>
    </row>
    <row r="292" spans="1:11">
      <c r="A292" t="s">
        <v>5598</v>
      </c>
      <c r="B292">
        <v>2020</v>
      </c>
      <c r="C292">
        <v>0</v>
      </c>
      <c r="D292">
        <v>0</v>
      </c>
      <c r="E292">
        <v>0</v>
      </c>
      <c r="F292">
        <v>0</v>
      </c>
      <c r="G292">
        <v>0</v>
      </c>
      <c r="H292">
        <v>8</v>
      </c>
      <c r="I292">
        <v>16</v>
      </c>
      <c r="J292" t="s">
        <v>5383</v>
      </c>
      <c r="K292" t="str">
        <f>INDEX('Planning Periods'!$O$2:$O$540,MATCH('Table B Values'!A292,'Planning Periods'!$A$2:$A$540,0))</f>
        <v>San Luis Obispo County</v>
      </c>
    </row>
    <row r="293" spans="1:11">
      <c r="A293" t="s">
        <v>5599</v>
      </c>
      <c r="B293">
        <v>2020</v>
      </c>
      <c r="C293">
        <v>0</v>
      </c>
      <c r="D293">
        <v>0</v>
      </c>
      <c r="E293">
        <v>0</v>
      </c>
      <c r="F293">
        <v>0</v>
      </c>
      <c r="G293">
        <v>0</v>
      </c>
      <c r="H293">
        <v>1</v>
      </c>
      <c r="I293">
        <v>1</v>
      </c>
      <c r="J293" t="s">
        <v>5383</v>
      </c>
      <c r="K293" t="str">
        <f>INDEX('Planning Periods'!$O$2:$O$540,MATCH('Table B Values'!A293,'Planning Periods'!$A$2:$A$540,0))</f>
        <v>Siskiyou County</v>
      </c>
    </row>
    <row r="294" spans="1:11">
      <c r="A294" t="s">
        <v>5600</v>
      </c>
      <c r="B294">
        <v>2020</v>
      </c>
      <c r="C294">
        <v>42</v>
      </c>
      <c r="D294">
        <v>0</v>
      </c>
      <c r="E294">
        <v>45</v>
      </c>
      <c r="F294">
        <v>0</v>
      </c>
      <c r="G294">
        <v>18</v>
      </c>
      <c r="H294">
        <v>0</v>
      </c>
      <c r="I294">
        <v>1384</v>
      </c>
      <c r="J294" t="s">
        <v>5383</v>
      </c>
      <c r="K294" t="str">
        <f>INDEX('Planning Periods'!$O$2:$O$540,MATCH('Table B Values'!A294,'Planning Periods'!$A$2:$A$540,0))</f>
        <v>Santa Clara County</v>
      </c>
    </row>
    <row r="295" spans="1:11">
      <c r="A295" t="s">
        <v>5601</v>
      </c>
      <c r="B295">
        <v>2020</v>
      </c>
      <c r="C295">
        <v>0</v>
      </c>
      <c r="D295">
        <v>0</v>
      </c>
      <c r="E295">
        <v>0</v>
      </c>
      <c r="F295">
        <v>0</v>
      </c>
      <c r="G295">
        <v>0</v>
      </c>
      <c r="H295">
        <v>0</v>
      </c>
      <c r="I295">
        <v>236</v>
      </c>
      <c r="J295" t="s">
        <v>5383</v>
      </c>
      <c r="K295" t="str">
        <f>INDEX('Planning Periods'!$O$2:$O$540,MATCH('Table B Values'!A295,'Planning Periods'!$A$2:$A$540,0))</f>
        <v>Riverside County</v>
      </c>
    </row>
    <row r="296" spans="1:11">
      <c r="A296" t="s">
        <v>5602</v>
      </c>
      <c r="B296">
        <v>2020</v>
      </c>
      <c r="C296">
        <v>30</v>
      </c>
      <c r="D296">
        <v>0</v>
      </c>
      <c r="E296">
        <v>27</v>
      </c>
      <c r="F296">
        <v>18</v>
      </c>
      <c r="G296">
        <v>0</v>
      </c>
      <c r="H296">
        <v>20</v>
      </c>
      <c r="I296">
        <v>44</v>
      </c>
      <c r="J296" t="s">
        <v>5383</v>
      </c>
      <c r="K296" t="str">
        <f>INDEX('Planning Periods'!$O$2:$O$540,MATCH('Table B Values'!A296,'Planning Periods'!$A$2:$A$540,0))</f>
        <v>Napa County</v>
      </c>
    </row>
    <row r="297" spans="1:11">
      <c r="A297" t="s">
        <v>5119</v>
      </c>
      <c r="B297">
        <v>2020</v>
      </c>
      <c r="C297">
        <v>0</v>
      </c>
      <c r="D297">
        <v>0</v>
      </c>
      <c r="E297">
        <v>0</v>
      </c>
      <c r="F297">
        <v>3</v>
      </c>
      <c r="G297">
        <v>0</v>
      </c>
      <c r="H297">
        <v>5</v>
      </c>
      <c r="I297">
        <v>10</v>
      </c>
      <c r="J297" t="s">
        <v>5383</v>
      </c>
      <c r="K297" t="str">
        <f>INDEX('Planning Periods'!$O$2:$O$540,MATCH('Table B Values'!A297,'Planning Periods'!$A$2:$A$540,0))</f>
        <v>Napa County</v>
      </c>
    </row>
    <row r="298" spans="1:11">
      <c r="A298" t="s">
        <v>5603</v>
      </c>
      <c r="B298">
        <v>2020</v>
      </c>
      <c r="C298">
        <v>65</v>
      </c>
      <c r="D298">
        <v>0</v>
      </c>
      <c r="E298">
        <v>65</v>
      </c>
      <c r="F298">
        <v>0</v>
      </c>
      <c r="G298">
        <v>0</v>
      </c>
      <c r="H298">
        <v>0</v>
      </c>
      <c r="I298">
        <v>185</v>
      </c>
      <c r="J298" t="s">
        <v>5383</v>
      </c>
      <c r="K298" t="str">
        <f>INDEX('Planning Periods'!$O$2:$O$540,MATCH('Table B Values'!A298,'Planning Periods'!$A$2:$A$540,0))</f>
        <v>San Diego County</v>
      </c>
    </row>
    <row r="299" spans="1:11">
      <c r="A299" t="s">
        <v>5604</v>
      </c>
      <c r="B299">
        <v>2020</v>
      </c>
      <c r="C299">
        <v>0</v>
      </c>
      <c r="D299">
        <v>2</v>
      </c>
      <c r="E299">
        <v>0</v>
      </c>
      <c r="F299">
        <v>0</v>
      </c>
      <c r="G299">
        <v>0</v>
      </c>
      <c r="H299">
        <v>1</v>
      </c>
      <c r="I299">
        <v>0</v>
      </c>
      <c r="J299" t="s">
        <v>5383</v>
      </c>
      <c r="K299" t="str">
        <f>INDEX('Planning Periods'!$O$2:$O$540,MATCH('Table B Values'!A299,'Planning Periods'!$A$2:$A$540,0))</f>
        <v>San Bernardino County</v>
      </c>
    </row>
    <row r="300" spans="1:11">
      <c r="A300" t="s">
        <v>5605</v>
      </c>
      <c r="B300">
        <v>2020</v>
      </c>
      <c r="C300">
        <v>0</v>
      </c>
      <c r="D300">
        <v>0</v>
      </c>
      <c r="E300">
        <v>0</v>
      </c>
      <c r="F300">
        <v>0</v>
      </c>
      <c r="G300">
        <v>0</v>
      </c>
      <c r="H300">
        <v>0</v>
      </c>
      <c r="I300">
        <v>283</v>
      </c>
      <c r="J300" t="s">
        <v>5383</v>
      </c>
      <c r="K300" t="str">
        <f>INDEX('Planning Periods'!$O$2:$O$540,MATCH('Table B Values'!A300,'Planning Periods'!$A$2:$A$540,0))</f>
        <v>Alameda County</v>
      </c>
    </row>
    <row r="301" spans="1:11">
      <c r="A301" t="s">
        <v>5606</v>
      </c>
      <c r="B301">
        <v>2020</v>
      </c>
      <c r="C301">
        <v>0</v>
      </c>
      <c r="D301">
        <v>0</v>
      </c>
      <c r="E301">
        <v>0</v>
      </c>
      <c r="F301">
        <v>1</v>
      </c>
      <c r="G301">
        <v>0</v>
      </c>
      <c r="H301">
        <v>1</v>
      </c>
      <c r="I301">
        <v>0</v>
      </c>
      <c r="J301" t="s">
        <v>5383</v>
      </c>
      <c r="K301" t="str">
        <f>INDEX('Planning Periods'!$O$2:$O$540,MATCH('Table B Values'!A301,'Planning Periods'!$A$2:$A$540,0))</f>
        <v>Stanislaus County</v>
      </c>
    </row>
    <row r="302" spans="1:11">
      <c r="A302" t="s">
        <v>5607</v>
      </c>
      <c r="B302">
        <v>2020</v>
      </c>
      <c r="C302">
        <v>0</v>
      </c>
      <c r="D302">
        <v>2</v>
      </c>
      <c r="E302">
        <v>0</v>
      </c>
      <c r="F302">
        <v>4</v>
      </c>
      <c r="G302">
        <v>0</v>
      </c>
      <c r="H302">
        <v>2</v>
      </c>
      <c r="I302">
        <v>101</v>
      </c>
      <c r="J302" t="s">
        <v>5383</v>
      </c>
      <c r="K302" t="str">
        <f>INDEX('Planning Periods'!$O$2:$O$540,MATCH('Table B Values'!A302,'Planning Periods'!$A$2:$A$540,0))</f>
        <v>Orange County</v>
      </c>
    </row>
    <row r="303" spans="1:11">
      <c r="A303" t="s">
        <v>5608</v>
      </c>
      <c r="B303">
        <v>2020</v>
      </c>
      <c r="C303">
        <v>0</v>
      </c>
      <c r="D303">
        <v>0</v>
      </c>
      <c r="E303">
        <v>0</v>
      </c>
      <c r="F303">
        <v>0</v>
      </c>
      <c r="G303">
        <v>0</v>
      </c>
      <c r="H303">
        <v>0</v>
      </c>
      <c r="I303">
        <v>4</v>
      </c>
      <c r="J303" t="s">
        <v>5383</v>
      </c>
      <c r="K303" t="str">
        <f>INDEX('Planning Periods'!$O$2:$O$540,MATCH('Table B Values'!A303,'Planning Periods'!$A$2:$A$540,0))</f>
        <v>Riverside County</v>
      </c>
    </row>
    <row r="304" spans="1:11">
      <c r="A304" t="s">
        <v>5609</v>
      </c>
      <c r="B304">
        <v>2020</v>
      </c>
      <c r="C304">
        <v>0</v>
      </c>
      <c r="D304">
        <v>13</v>
      </c>
      <c r="E304">
        <v>0</v>
      </c>
      <c r="F304">
        <v>4</v>
      </c>
      <c r="G304">
        <v>0</v>
      </c>
      <c r="H304">
        <v>7</v>
      </c>
      <c r="I304">
        <v>32</v>
      </c>
      <c r="J304" t="s">
        <v>5383</v>
      </c>
      <c r="K304" t="str">
        <f>INDEX('Planning Periods'!$O$2:$O$540,MATCH('Table B Values'!A304,'Planning Periods'!$A$2:$A$540,0))</f>
        <v>Los Angeles County</v>
      </c>
    </row>
    <row r="305" spans="1:11">
      <c r="A305" t="s">
        <v>5610</v>
      </c>
      <c r="B305">
        <v>2020</v>
      </c>
      <c r="C305">
        <v>1</v>
      </c>
      <c r="D305">
        <v>8</v>
      </c>
      <c r="E305">
        <v>1</v>
      </c>
      <c r="F305">
        <v>6</v>
      </c>
      <c r="G305">
        <v>0</v>
      </c>
      <c r="H305">
        <v>0</v>
      </c>
      <c r="I305">
        <v>9</v>
      </c>
      <c r="J305" t="s">
        <v>5383</v>
      </c>
      <c r="K305" t="str">
        <f>INDEX('Planning Periods'!$O$2:$O$540,MATCH('Table B Values'!A305,'Planning Periods'!$A$2:$A$540,0))</f>
        <v>Marin County</v>
      </c>
    </row>
    <row r="306" spans="1:11">
      <c r="A306" t="s">
        <v>5611</v>
      </c>
      <c r="B306">
        <v>2020</v>
      </c>
      <c r="C306">
        <v>0</v>
      </c>
      <c r="D306">
        <v>0</v>
      </c>
      <c r="E306">
        <v>0</v>
      </c>
      <c r="F306">
        <v>0</v>
      </c>
      <c r="G306">
        <v>0</v>
      </c>
      <c r="H306">
        <v>0</v>
      </c>
      <c r="I306">
        <v>95</v>
      </c>
      <c r="J306" t="s">
        <v>5383</v>
      </c>
      <c r="K306" t="str">
        <f>INDEX('Planning Periods'!$O$2:$O$540,MATCH('Table B Values'!A306,'Planning Periods'!$A$2:$A$540,0))</f>
        <v>Stanislaus County</v>
      </c>
    </row>
    <row r="307" spans="1:11">
      <c r="A307" t="s">
        <v>350</v>
      </c>
      <c r="B307">
        <v>2020</v>
      </c>
      <c r="C307">
        <v>193</v>
      </c>
      <c r="D307">
        <v>0</v>
      </c>
      <c r="E307">
        <v>40</v>
      </c>
      <c r="F307">
        <v>0</v>
      </c>
      <c r="G307">
        <v>9</v>
      </c>
      <c r="H307">
        <v>0</v>
      </c>
      <c r="I307">
        <v>865</v>
      </c>
      <c r="J307" t="s">
        <v>5383</v>
      </c>
      <c r="K307" t="str">
        <f>INDEX('Planning Periods'!$O$2:$O$540,MATCH('Table B Values'!A307,'Planning Periods'!$A$2:$A$540,0))</f>
        <v>Alameda County</v>
      </c>
    </row>
    <row r="308" spans="1:11">
      <c r="A308" t="s">
        <v>5612</v>
      </c>
      <c r="B308">
        <v>2020</v>
      </c>
      <c r="C308">
        <v>0</v>
      </c>
      <c r="D308">
        <v>0</v>
      </c>
      <c r="E308">
        <v>104</v>
      </c>
      <c r="F308">
        <v>0</v>
      </c>
      <c r="G308">
        <v>25</v>
      </c>
      <c r="H308">
        <v>0</v>
      </c>
      <c r="I308">
        <v>338</v>
      </c>
      <c r="J308" t="s">
        <v>5383</v>
      </c>
      <c r="K308" t="str">
        <f>INDEX('Planning Periods'!$O$2:$O$540,MATCH('Table B Values'!A308,'Planning Periods'!$A$2:$A$540,0))</f>
        <v>Contra Costa County</v>
      </c>
    </row>
    <row r="309" spans="1:11">
      <c r="A309" t="s">
        <v>5613</v>
      </c>
      <c r="B309">
        <v>2020</v>
      </c>
      <c r="C309">
        <v>0</v>
      </c>
      <c r="D309">
        <v>0</v>
      </c>
      <c r="E309">
        <v>0</v>
      </c>
      <c r="F309">
        <v>0</v>
      </c>
      <c r="G309">
        <v>0</v>
      </c>
      <c r="H309">
        <v>49</v>
      </c>
      <c r="I309" s="356">
        <v>135</v>
      </c>
      <c r="J309" t="s">
        <v>5383</v>
      </c>
      <c r="K309" t="str">
        <f>INDEX('Planning Periods'!$O$2:$O$540,MATCH('Table B Values'!A309,'Planning Periods'!$A$2:$A$540,0))</f>
        <v>San Diego County</v>
      </c>
    </row>
    <row r="310" spans="1:11">
      <c r="A310" t="s">
        <v>5614</v>
      </c>
      <c r="B310">
        <v>2020</v>
      </c>
      <c r="C310">
        <v>0</v>
      </c>
      <c r="D310">
        <v>0</v>
      </c>
      <c r="E310">
        <v>0</v>
      </c>
      <c r="F310">
        <v>0</v>
      </c>
      <c r="G310">
        <v>0</v>
      </c>
      <c r="H310">
        <v>25</v>
      </c>
      <c r="I310">
        <v>0</v>
      </c>
      <c r="J310" t="s">
        <v>5383</v>
      </c>
      <c r="K310" t="str">
        <f>INDEX('Planning Periods'!$O$2:$O$540,MATCH('Table B Values'!A310,'Planning Periods'!$A$2:$A$540,0))</f>
        <v>Ventura County</v>
      </c>
    </row>
    <row r="311" spans="1:11">
      <c r="A311" t="s">
        <v>5615</v>
      </c>
      <c r="B311">
        <v>2020</v>
      </c>
      <c r="C311">
        <v>0</v>
      </c>
      <c r="D311">
        <v>0</v>
      </c>
      <c r="E311">
        <v>0</v>
      </c>
      <c r="F311">
        <v>0</v>
      </c>
      <c r="G311">
        <v>0</v>
      </c>
      <c r="H311">
        <v>0</v>
      </c>
      <c r="I311">
        <v>934</v>
      </c>
      <c r="J311" t="s">
        <v>5383</v>
      </c>
      <c r="K311" t="str">
        <f>INDEX('Planning Periods'!$O$2:$O$540,MATCH('Table B Values'!A311,'Planning Periods'!$A$2:$A$540,0))</f>
        <v>San Bernardino County</v>
      </c>
    </row>
    <row r="312" spans="1:11">
      <c r="A312" t="s">
        <v>5616</v>
      </c>
      <c r="B312">
        <v>2020</v>
      </c>
      <c r="C312">
        <v>0</v>
      </c>
      <c r="D312">
        <v>0</v>
      </c>
      <c r="E312">
        <v>0</v>
      </c>
      <c r="F312">
        <v>0</v>
      </c>
      <c r="G312">
        <v>0</v>
      </c>
      <c r="H312">
        <v>39</v>
      </c>
      <c r="I312">
        <v>1</v>
      </c>
      <c r="J312" t="s">
        <v>5383</v>
      </c>
      <c r="K312" t="str">
        <f>INDEX('Planning Periods'!$O$2:$O$540,MATCH('Table B Values'!A312,'Planning Periods'!$A$2:$A$540,0))</f>
        <v>Orange County</v>
      </c>
    </row>
    <row r="313" spans="1:11">
      <c r="A313" t="s">
        <v>5137</v>
      </c>
      <c r="B313">
        <v>2020</v>
      </c>
      <c r="C313">
        <v>0</v>
      </c>
      <c r="D313">
        <v>0</v>
      </c>
      <c r="E313">
        <v>0</v>
      </c>
      <c r="F313">
        <v>0</v>
      </c>
      <c r="G313">
        <v>0</v>
      </c>
      <c r="H313">
        <v>0</v>
      </c>
      <c r="I313">
        <v>185</v>
      </c>
      <c r="J313" t="s">
        <v>5383</v>
      </c>
      <c r="K313" t="str">
        <f>INDEX('Planning Periods'!$O$2:$O$540,MATCH('Table B Values'!A313,'Planning Periods'!$A$2:$A$540,0))</f>
        <v>Orange County</v>
      </c>
    </row>
    <row r="314" spans="1:11">
      <c r="A314" t="s">
        <v>5617</v>
      </c>
      <c r="B314">
        <v>2020</v>
      </c>
      <c r="C314">
        <v>10</v>
      </c>
      <c r="D314">
        <v>0</v>
      </c>
      <c r="E314">
        <v>70</v>
      </c>
      <c r="F314">
        <v>0</v>
      </c>
      <c r="G314">
        <v>0</v>
      </c>
      <c r="H314">
        <v>0</v>
      </c>
      <c r="I314">
        <v>0</v>
      </c>
      <c r="J314" t="s">
        <v>5383</v>
      </c>
      <c r="K314" t="str">
        <f>INDEX('Planning Periods'!$O$2:$O$540,MATCH('Table B Values'!A314,'Planning Periods'!$A$2:$A$540,0))</f>
        <v>Fresno County</v>
      </c>
    </row>
    <row r="315" spans="1:11">
      <c r="A315" t="s">
        <v>5618</v>
      </c>
      <c r="B315">
        <v>2020</v>
      </c>
      <c r="C315">
        <v>0</v>
      </c>
      <c r="D315">
        <v>0</v>
      </c>
      <c r="E315">
        <v>0</v>
      </c>
      <c r="F315">
        <v>0</v>
      </c>
      <c r="G315">
        <v>0</v>
      </c>
      <c r="H315">
        <v>9</v>
      </c>
      <c r="I315">
        <v>44</v>
      </c>
      <c r="J315" t="s">
        <v>5383</v>
      </c>
      <c r="K315" t="str">
        <f>INDEX('Planning Periods'!$O$2:$O$540,MATCH('Table B Values'!A315,'Planning Periods'!$A$2:$A$540,0))</f>
        <v>Contra Costa County</v>
      </c>
    </row>
    <row r="316" spans="1:11">
      <c r="A316" t="s">
        <v>5619</v>
      </c>
      <c r="B316">
        <v>2020</v>
      </c>
      <c r="C316">
        <v>0</v>
      </c>
      <c r="D316">
        <v>0</v>
      </c>
      <c r="E316">
        <v>0</v>
      </c>
      <c r="F316">
        <v>0</v>
      </c>
      <c r="G316">
        <v>0</v>
      </c>
      <c r="H316">
        <v>3</v>
      </c>
      <c r="I316">
        <v>0</v>
      </c>
      <c r="J316" t="s">
        <v>5383</v>
      </c>
      <c r="K316" t="str">
        <f>INDEX('Planning Periods'!$O$2:$O$540,MATCH('Table B Values'!A316,'Planning Periods'!$A$2:$A$540,0))</f>
        <v>Glenn County</v>
      </c>
    </row>
    <row r="317" spans="1:11">
      <c r="A317" t="s">
        <v>5620</v>
      </c>
      <c r="B317">
        <v>2020</v>
      </c>
      <c r="C317">
        <v>0</v>
      </c>
      <c r="D317">
        <v>0</v>
      </c>
      <c r="E317">
        <v>0</v>
      </c>
      <c r="F317">
        <v>0</v>
      </c>
      <c r="G317">
        <v>0</v>
      </c>
      <c r="H317">
        <v>0</v>
      </c>
      <c r="I317">
        <v>51</v>
      </c>
      <c r="J317" t="s">
        <v>5383</v>
      </c>
      <c r="K317" t="str">
        <f>INDEX('Planning Periods'!$O$2:$O$540,MATCH('Table B Values'!A317,'Planning Periods'!$A$2:$A$540,0))</f>
        <v>Butte County</v>
      </c>
    </row>
    <row r="318" spans="1:11">
      <c r="A318" t="s">
        <v>5621</v>
      </c>
      <c r="B318">
        <v>2020</v>
      </c>
      <c r="C318">
        <v>0</v>
      </c>
      <c r="D318">
        <v>5</v>
      </c>
      <c r="E318">
        <v>3</v>
      </c>
      <c r="F318">
        <v>1</v>
      </c>
      <c r="G318">
        <v>43</v>
      </c>
      <c r="H318">
        <v>1</v>
      </c>
      <c r="I318">
        <v>310</v>
      </c>
      <c r="J318" t="s">
        <v>5383</v>
      </c>
      <c r="K318" t="str">
        <f>INDEX('Planning Periods'!$O$2:$O$540,MATCH('Table B Values'!A318,'Planning Periods'!$A$2:$A$540,0))</f>
        <v>Ventura County</v>
      </c>
    </row>
    <row r="319" spans="1:11">
      <c r="A319" t="s">
        <v>5622</v>
      </c>
      <c r="B319">
        <v>2020</v>
      </c>
      <c r="C319">
        <v>0</v>
      </c>
      <c r="D319">
        <v>1</v>
      </c>
      <c r="E319">
        <v>0</v>
      </c>
      <c r="F319">
        <v>9</v>
      </c>
      <c r="G319">
        <v>0</v>
      </c>
      <c r="H319">
        <v>12</v>
      </c>
      <c r="I319" s="356">
        <v>11</v>
      </c>
      <c r="J319" t="s">
        <v>5383</v>
      </c>
      <c r="K319" t="str">
        <f>INDEX('Planning Periods'!$O$2:$O$540,MATCH('Table B Values'!A319,'Planning Periods'!$A$2:$A$540,0))</f>
        <v>Monterey County</v>
      </c>
    </row>
    <row r="320" spans="1:11">
      <c r="A320" t="s">
        <v>5623</v>
      </c>
      <c r="B320">
        <v>2020</v>
      </c>
      <c r="C320">
        <v>0</v>
      </c>
      <c r="D320">
        <v>0</v>
      </c>
      <c r="E320">
        <v>0</v>
      </c>
      <c r="F320">
        <v>0</v>
      </c>
      <c r="G320">
        <v>0</v>
      </c>
      <c r="H320">
        <v>0</v>
      </c>
      <c r="I320">
        <v>26</v>
      </c>
      <c r="J320" t="s">
        <v>5383</v>
      </c>
      <c r="K320" t="str">
        <f>INDEX('Planning Periods'!$O$2:$O$540,MATCH('Table B Values'!A320,'Planning Periods'!$A$2:$A$540,0))</f>
        <v>San Mateo County</v>
      </c>
    </row>
    <row r="321" spans="1:11">
      <c r="A321" t="s">
        <v>5624</v>
      </c>
      <c r="B321">
        <v>2020</v>
      </c>
      <c r="C321">
        <v>0</v>
      </c>
      <c r="D321">
        <v>0</v>
      </c>
      <c r="E321">
        <v>0</v>
      </c>
      <c r="F321">
        <v>0</v>
      </c>
      <c r="G321">
        <v>0</v>
      </c>
      <c r="H321">
        <v>0</v>
      </c>
      <c r="I321">
        <v>10</v>
      </c>
      <c r="J321" t="s">
        <v>5383</v>
      </c>
      <c r="K321" t="str">
        <f>INDEX('Planning Periods'!$O$2:$O$540,MATCH('Table B Values'!A321,'Planning Periods'!$A$2:$A$540,0))</f>
        <v>Riverside County</v>
      </c>
    </row>
    <row r="322" spans="1:11">
      <c r="A322" t="s">
        <v>5625</v>
      </c>
      <c r="B322">
        <v>2020</v>
      </c>
      <c r="C322">
        <v>0</v>
      </c>
      <c r="D322">
        <v>11</v>
      </c>
      <c r="E322">
        <v>0</v>
      </c>
      <c r="F322">
        <v>14</v>
      </c>
      <c r="G322">
        <v>0</v>
      </c>
      <c r="H322">
        <v>18</v>
      </c>
      <c r="I322">
        <v>128</v>
      </c>
      <c r="J322" t="s">
        <v>5383</v>
      </c>
      <c r="K322" t="str">
        <f>INDEX('Planning Periods'!$O$2:$O$540,MATCH('Table B Values'!A322,'Planning Periods'!$A$2:$A$540,0))</f>
        <v>Riverside County</v>
      </c>
    </row>
    <row r="323" spans="1:11">
      <c r="A323" t="s">
        <v>5626</v>
      </c>
      <c r="B323">
        <v>2020</v>
      </c>
      <c r="C323">
        <v>58</v>
      </c>
      <c r="D323">
        <v>0</v>
      </c>
      <c r="E323">
        <v>0</v>
      </c>
      <c r="F323">
        <v>0</v>
      </c>
      <c r="G323">
        <v>0</v>
      </c>
      <c r="H323">
        <v>0</v>
      </c>
      <c r="I323">
        <v>132</v>
      </c>
      <c r="J323" t="s">
        <v>5383</v>
      </c>
      <c r="K323" t="str">
        <f>INDEX('Planning Periods'!$O$2:$O$540,MATCH('Table B Values'!A323,'Planning Periods'!$A$2:$A$540,0))</f>
        <v>Santa Clara County</v>
      </c>
    </row>
    <row r="324" spans="1:11">
      <c r="A324" t="s">
        <v>5627</v>
      </c>
      <c r="B324">
        <v>2020</v>
      </c>
      <c r="C324">
        <v>0</v>
      </c>
      <c r="D324">
        <v>2</v>
      </c>
      <c r="E324">
        <v>0</v>
      </c>
      <c r="F324">
        <v>1</v>
      </c>
      <c r="G324">
        <v>0</v>
      </c>
      <c r="H324">
        <v>0</v>
      </c>
      <c r="I324">
        <v>6</v>
      </c>
      <c r="J324" t="s">
        <v>5383</v>
      </c>
      <c r="K324" t="str">
        <f>INDEX('Planning Periods'!$O$2:$O$540,MATCH('Table B Values'!A324,'Planning Periods'!$A$2:$A$540,0))</f>
        <v>Los Angeles County</v>
      </c>
    </row>
    <row r="325" spans="1:11">
      <c r="A325" t="s">
        <v>5628</v>
      </c>
      <c r="B325">
        <v>2020</v>
      </c>
      <c r="C325">
        <v>0</v>
      </c>
      <c r="D325">
        <v>28</v>
      </c>
      <c r="E325">
        <v>0</v>
      </c>
      <c r="F325">
        <v>95</v>
      </c>
      <c r="G325">
        <v>0</v>
      </c>
      <c r="H325">
        <v>80</v>
      </c>
      <c r="I325">
        <v>440</v>
      </c>
      <c r="J325" t="s">
        <v>5383</v>
      </c>
      <c r="K325" t="str">
        <f>INDEX('Planning Periods'!$O$2:$O$540,MATCH('Table B Values'!A325,'Planning Periods'!$A$2:$A$540,0))</f>
        <v>Butte County</v>
      </c>
    </row>
    <row r="326" spans="1:11">
      <c r="A326" t="s">
        <v>5629</v>
      </c>
      <c r="B326">
        <v>2020</v>
      </c>
      <c r="C326">
        <v>0</v>
      </c>
      <c r="D326">
        <v>2</v>
      </c>
      <c r="E326">
        <v>0</v>
      </c>
      <c r="F326">
        <v>3</v>
      </c>
      <c r="G326">
        <v>0</v>
      </c>
      <c r="H326">
        <v>7</v>
      </c>
      <c r="I326">
        <v>1</v>
      </c>
      <c r="J326" t="s">
        <v>5383</v>
      </c>
      <c r="K326" t="str">
        <f>INDEX('Planning Periods'!$O$2:$O$540,MATCH('Table B Values'!A326,'Planning Periods'!$A$2:$A$540,0))</f>
        <v>Los Angeles County</v>
      </c>
    </row>
    <row r="327" spans="1:11">
      <c r="A327" t="s">
        <v>5630</v>
      </c>
      <c r="B327">
        <v>2020</v>
      </c>
      <c r="C327">
        <v>0</v>
      </c>
      <c r="D327">
        <v>0</v>
      </c>
      <c r="E327">
        <v>0</v>
      </c>
      <c r="F327">
        <v>0</v>
      </c>
      <c r="G327">
        <v>0</v>
      </c>
      <c r="H327">
        <v>2</v>
      </c>
      <c r="I327">
        <v>0</v>
      </c>
      <c r="J327" t="s">
        <v>5383</v>
      </c>
      <c r="K327" t="str">
        <f>INDEX('Planning Periods'!$O$2:$O$540,MATCH('Table B Values'!A327,'Planning Periods'!$A$2:$A$540,0))</f>
        <v>Fresno County</v>
      </c>
    </row>
    <row r="328" spans="1:11">
      <c r="A328" t="s">
        <v>5631</v>
      </c>
      <c r="B328">
        <v>2020</v>
      </c>
      <c r="C328">
        <v>26</v>
      </c>
      <c r="D328">
        <v>0</v>
      </c>
      <c r="E328">
        <v>18</v>
      </c>
      <c r="F328">
        <v>0</v>
      </c>
      <c r="G328">
        <v>17</v>
      </c>
      <c r="H328">
        <v>80</v>
      </c>
      <c r="I328">
        <v>274</v>
      </c>
      <c r="J328" t="s">
        <v>5383</v>
      </c>
      <c r="K328" t="str">
        <f>INDEX('Planning Periods'!$O$2:$O$540,MATCH('Table B Values'!A328,'Planning Periods'!$A$2:$A$540,0))</f>
        <v>Los Angeles County</v>
      </c>
    </row>
    <row r="329" spans="1:11">
      <c r="A329" t="s">
        <v>5632</v>
      </c>
      <c r="B329">
        <v>2020</v>
      </c>
      <c r="C329">
        <v>0</v>
      </c>
      <c r="D329">
        <v>0</v>
      </c>
      <c r="E329">
        <v>0</v>
      </c>
      <c r="F329">
        <v>9</v>
      </c>
      <c r="G329">
        <v>0</v>
      </c>
      <c r="H329">
        <v>24</v>
      </c>
      <c r="I329">
        <v>8</v>
      </c>
      <c r="J329" t="s">
        <v>5383</v>
      </c>
      <c r="K329" t="str">
        <f>INDEX('Planning Periods'!$O$2:$O$540,MATCH('Table B Values'!A329,'Planning Periods'!$A$2:$A$540,0))</f>
        <v>San Luis Obispo County</v>
      </c>
    </row>
    <row r="330" spans="1:11">
      <c r="A330" t="s">
        <v>5633</v>
      </c>
      <c r="B330">
        <v>2020</v>
      </c>
      <c r="C330">
        <v>0</v>
      </c>
      <c r="D330">
        <v>0</v>
      </c>
      <c r="E330">
        <v>0</v>
      </c>
      <c r="F330">
        <v>0</v>
      </c>
      <c r="G330">
        <v>0</v>
      </c>
      <c r="H330">
        <v>0</v>
      </c>
      <c r="I330">
        <v>236</v>
      </c>
      <c r="J330" t="s">
        <v>5383</v>
      </c>
      <c r="K330" t="str">
        <f>INDEX('Planning Periods'!$O$2:$O$540,MATCH('Table B Values'!A330,'Planning Periods'!$A$2:$A$540,0))</f>
        <v>Riverside County</v>
      </c>
    </row>
    <row r="331" spans="1:11">
      <c r="A331" t="s">
        <v>5634</v>
      </c>
      <c r="B331">
        <v>2020</v>
      </c>
      <c r="C331">
        <v>27</v>
      </c>
      <c r="D331">
        <v>0</v>
      </c>
      <c r="E331">
        <v>29</v>
      </c>
      <c r="F331">
        <v>0</v>
      </c>
      <c r="G331">
        <v>0</v>
      </c>
      <c r="H331">
        <v>22</v>
      </c>
      <c r="I331">
        <v>187</v>
      </c>
      <c r="J331" t="s">
        <v>5383</v>
      </c>
      <c r="K331" t="str">
        <f>INDEX('Planning Periods'!$O$2:$O$540,MATCH('Table B Values'!A331,'Planning Periods'!$A$2:$A$540,0))</f>
        <v>Sonoma County</v>
      </c>
    </row>
    <row r="332" spans="1:11">
      <c r="A332" t="s">
        <v>5635</v>
      </c>
      <c r="B332">
        <v>2020</v>
      </c>
      <c r="C332">
        <v>0</v>
      </c>
      <c r="D332">
        <v>0</v>
      </c>
      <c r="E332">
        <v>0</v>
      </c>
      <c r="F332">
        <v>0</v>
      </c>
      <c r="G332">
        <v>0</v>
      </c>
      <c r="H332">
        <v>0</v>
      </c>
      <c r="I332">
        <v>48</v>
      </c>
      <c r="J332" t="s">
        <v>5383</v>
      </c>
      <c r="K332" t="str">
        <f>INDEX('Planning Periods'!$O$2:$O$540,MATCH('Table B Values'!A332,'Planning Periods'!$A$2:$A$540,0))</f>
        <v>Los Angeles County</v>
      </c>
    </row>
    <row r="333" spans="1:11">
      <c r="A333" t="s">
        <v>5636</v>
      </c>
      <c r="B333">
        <v>2020</v>
      </c>
      <c r="C333">
        <v>0</v>
      </c>
      <c r="D333">
        <v>6</v>
      </c>
      <c r="E333">
        <v>1</v>
      </c>
      <c r="F333">
        <v>6</v>
      </c>
      <c r="G333">
        <v>0</v>
      </c>
      <c r="H333">
        <v>6</v>
      </c>
      <c r="I333">
        <v>5</v>
      </c>
      <c r="J333" t="s">
        <v>5383</v>
      </c>
      <c r="K333" t="str">
        <f>INDEX('Planning Periods'!$O$2:$O$540,MATCH('Table B Values'!A333,'Planning Periods'!$A$2:$A$540,0))</f>
        <v>Alameda County</v>
      </c>
    </row>
    <row r="334" spans="1:11">
      <c r="A334" t="s">
        <v>5637</v>
      </c>
      <c r="B334">
        <v>2020</v>
      </c>
      <c r="C334">
        <v>0</v>
      </c>
      <c r="D334">
        <v>0</v>
      </c>
      <c r="E334">
        <v>0</v>
      </c>
      <c r="F334">
        <v>0</v>
      </c>
      <c r="G334">
        <v>0</v>
      </c>
      <c r="H334">
        <v>0</v>
      </c>
      <c r="I334">
        <v>9</v>
      </c>
      <c r="J334" t="s">
        <v>5383</v>
      </c>
      <c r="K334" t="str">
        <f>INDEX('Planning Periods'!$O$2:$O$540,MATCH('Table B Values'!A334,'Planning Periods'!$A$2:$A$540,0))</f>
        <v>Contra Costa County</v>
      </c>
    </row>
    <row r="335" spans="1:11">
      <c r="A335" t="s">
        <v>5638</v>
      </c>
      <c r="B335">
        <v>2020</v>
      </c>
      <c r="C335">
        <v>6</v>
      </c>
      <c r="D335">
        <v>0</v>
      </c>
      <c r="E335">
        <v>80</v>
      </c>
      <c r="F335">
        <v>17</v>
      </c>
      <c r="G335">
        <v>0</v>
      </c>
      <c r="H335">
        <v>0</v>
      </c>
      <c r="I335">
        <v>98</v>
      </c>
      <c r="J335" t="s">
        <v>5383</v>
      </c>
      <c r="K335" t="str">
        <f>INDEX('Planning Periods'!$O$2:$O$540,MATCH('Table B Values'!A335,'Planning Periods'!$A$2:$A$540,0))</f>
        <v>Contra Costa County</v>
      </c>
    </row>
    <row r="336" spans="1:11">
      <c r="A336" t="s">
        <v>5639</v>
      </c>
      <c r="B336">
        <v>2020</v>
      </c>
      <c r="C336">
        <v>0</v>
      </c>
      <c r="D336">
        <v>0</v>
      </c>
      <c r="E336">
        <v>0</v>
      </c>
      <c r="F336">
        <v>0</v>
      </c>
      <c r="G336">
        <v>5</v>
      </c>
      <c r="H336">
        <v>0</v>
      </c>
      <c r="I336">
        <v>10</v>
      </c>
      <c r="J336" t="s">
        <v>5383</v>
      </c>
      <c r="K336" t="str">
        <f>INDEX('Planning Periods'!$O$2:$O$540,MATCH('Table B Values'!A336,'Planning Periods'!$A$2:$A$540,0))</f>
        <v>Orange County</v>
      </c>
    </row>
    <row r="337" spans="1:11">
      <c r="A337" t="s">
        <v>5164</v>
      </c>
      <c r="B337">
        <v>2020</v>
      </c>
      <c r="C337">
        <v>87</v>
      </c>
      <c r="D337">
        <v>0</v>
      </c>
      <c r="E337">
        <v>46</v>
      </c>
      <c r="F337">
        <v>9</v>
      </c>
      <c r="G337">
        <v>2</v>
      </c>
      <c r="H337">
        <v>61</v>
      </c>
      <c r="I337">
        <v>339</v>
      </c>
      <c r="J337" t="s">
        <v>5383</v>
      </c>
      <c r="K337" t="str">
        <f>INDEX('Planning Periods'!$O$2:$O$540,MATCH('Table B Values'!A337,'Planning Periods'!$A$2:$A$540,0))</f>
        <v>Placer County</v>
      </c>
    </row>
    <row r="338" spans="1:11">
      <c r="A338" t="s">
        <v>5640</v>
      </c>
      <c r="B338">
        <v>2020</v>
      </c>
      <c r="C338">
        <v>0</v>
      </c>
      <c r="D338">
        <v>0</v>
      </c>
      <c r="E338">
        <v>0</v>
      </c>
      <c r="F338">
        <v>0</v>
      </c>
      <c r="G338">
        <v>0</v>
      </c>
      <c r="H338">
        <v>3</v>
      </c>
      <c r="I338">
        <v>3</v>
      </c>
      <c r="J338" t="s">
        <v>5383</v>
      </c>
      <c r="K338" t="str">
        <f>INDEX('Planning Periods'!$O$2:$O$540,MATCH('Table B Values'!A338,'Planning Periods'!$A$2:$A$540,0))</f>
        <v>El Dorado County</v>
      </c>
    </row>
    <row r="339" spans="1:11">
      <c r="A339" t="s">
        <v>5641</v>
      </c>
      <c r="B339">
        <v>2020</v>
      </c>
      <c r="C339">
        <v>0</v>
      </c>
      <c r="D339">
        <v>0</v>
      </c>
      <c r="E339">
        <v>0</v>
      </c>
      <c r="F339">
        <v>0</v>
      </c>
      <c r="G339">
        <v>0</v>
      </c>
      <c r="H339">
        <v>1</v>
      </c>
      <c r="I339">
        <v>15</v>
      </c>
      <c r="J339" t="s">
        <v>5383</v>
      </c>
      <c r="K339" t="str">
        <f>INDEX('Planning Periods'!$O$2:$O$540,MATCH('Table B Values'!A339,'Planning Periods'!$A$2:$A$540,0))</f>
        <v>Contra Costa County</v>
      </c>
    </row>
    <row r="340" spans="1:11">
      <c r="A340" t="s">
        <v>5642</v>
      </c>
      <c r="B340">
        <v>2020</v>
      </c>
      <c r="C340">
        <v>0</v>
      </c>
      <c r="D340">
        <v>0</v>
      </c>
      <c r="E340">
        <v>0</v>
      </c>
      <c r="F340">
        <v>0</v>
      </c>
      <c r="G340">
        <v>0</v>
      </c>
      <c r="H340">
        <v>9</v>
      </c>
      <c r="I340">
        <v>36</v>
      </c>
      <c r="J340" t="s">
        <v>5383</v>
      </c>
      <c r="K340" t="str">
        <f>INDEX('Planning Periods'!$O$2:$O$540,MATCH('Table B Values'!A340,'Planning Periods'!$A$2:$A$540,0))</f>
        <v>Alameda County</v>
      </c>
    </row>
    <row r="341" spans="1:11">
      <c r="A341" t="s">
        <v>5643</v>
      </c>
      <c r="B341">
        <v>2020</v>
      </c>
      <c r="C341">
        <v>3</v>
      </c>
      <c r="D341">
        <v>0</v>
      </c>
      <c r="E341">
        <v>0</v>
      </c>
      <c r="F341">
        <v>0</v>
      </c>
      <c r="G341">
        <v>0</v>
      </c>
      <c r="H341">
        <v>0</v>
      </c>
      <c r="I341">
        <v>531</v>
      </c>
      <c r="J341" t="s">
        <v>5383</v>
      </c>
      <c r="K341" t="str">
        <f>INDEX('Planning Periods'!$O$2:$O$540,MATCH('Table B Values'!A341,'Planning Periods'!$A$2:$A$540,0))</f>
        <v>Los Angeles County</v>
      </c>
    </row>
    <row r="342" spans="1:11">
      <c r="A342" t="s">
        <v>5644</v>
      </c>
      <c r="B342">
        <v>2020</v>
      </c>
      <c r="C342">
        <v>0</v>
      </c>
      <c r="D342">
        <v>0</v>
      </c>
      <c r="E342">
        <v>1</v>
      </c>
      <c r="F342">
        <v>0</v>
      </c>
      <c r="G342">
        <v>0</v>
      </c>
      <c r="H342">
        <v>0</v>
      </c>
      <c r="I342">
        <v>1</v>
      </c>
      <c r="J342" t="s">
        <v>5383</v>
      </c>
      <c r="K342" t="str">
        <f>INDEX('Planning Periods'!$O$2:$O$540,MATCH('Table B Values'!A342,'Planning Periods'!$A$2:$A$540,0))</f>
        <v>Ventura County</v>
      </c>
    </row>
    <row r="343" spans="1:11">
      <c r="A343" t="s">
        <v>5645</v>
      </c>
      <c r="B343">
        <v>2020</v>
      </c>
      <c r="C343">
        <v>0</v>
      </c>
      <c r="D343">
        <v>0</v>
      </c>
      <c r="E343">
        <v>0</v>
      </c>
      <c r="F343">
        <v>0</v>
      </c>
      <c r="G343">
        <v>0</v>
      </c>
      <c r="H343">
        <v>31</v>
      </c>
      <c r="I343">
        <v>30</v>
      </c>
      <c r="J343" t="s">
        <v>5383</v>
      </c>
      <c r="K343" t="str">
        <f>INDEX('Planning Periods'!$O$2:$O$540,MATCH('Table B Values'!A343,'Planning Periods'!$A$2:$A$540,0))</f>
        <v>Tulare County</v>
      </c>
    </row>
    <row r="344" spans="1:11">
      <c r="A344" t="s">
        <v>5646</v>
      </c>
      <c r="B344">
        <v>2020</v>
      </c>
      <c r="C344">
        <v>0</v>
      </c>
      <c r="D344">
        <v>1</v>
      </c>
      <c r="E344">
        <v>1</v>
      </c>
      <c r="F344">
        <v>0</v>
      </c>
      <c r="G344">
        <v>0</v>
      </c>
      <c r="H344">
        <v>6</v>
      </c>
      <c r="I344">
        <v>1</v>
      </c>
      <c r="J344" t="s">
        <v>5383</v>
      </c>
      <c r="K344" t="str">
        <f>INDEX('Planning Periods'!$O$2:$O$540,MATCH('Table B Values'!A344,'Planning Periods'!$A$2:$A$540,0))</f>
        <v>San Mateo County</v>
      </c>
    </row>
    <row r="345" spans="1:11">
      <c r="A345" t="s">
        <v>5647</v>
      </c>
      <c r="B345">
        <v>2020</v>
      </c>
      <c r="C345">
        <v>14</v>
      </c>
      <c r="D345">
        <v>0</v>
      </c>
      <c r="E345">
        <v>29</v>
      </c>
      <c r="F345">
        <v>42</v>
      </c>
      <c r="G345">
        <v>0</v>
      </c>
      <c r="H345">
        <v>37</v>
      </c>
      <c r="I345">
        <v>37</v>
      </c>
      <c r="J345" t="s">
        <v>5383</v>
      </c>
      <c r="K345" t="str">
        <f>INDEX('Planning Periods'!$O$2:$O$540,MATCH('Table B Values'!A345,'Planning Periods'!$A$2:$A$540,0))</f>
        <v>San Diego County</v>
      </c>
    </row>
    <row r="346" spans="1:11">
      <c r="A346" t="s">
        <v>5648</v>
      </c>
      <c r="B346">
        <v>2020</v>
      </c>
      <c r="C346">
        <v>0</v>
      </c>
      <c r="D346">
        <v>0</v>
      </c>
      <c r="E346">
        <v>0</v>
      </c>
      <c r="F346">
        <v>0</v>
      </c>
      <c r="G346">
        <v>0</v>
      </c>
      <c r="H346">
        <v>320</v>
      </c>
      <c r="I346">
        <v>252</v>
      </c>
      <c r="J346" t="s">
        <v>5383</v>
      </c>
      <c r="K346" t="str">
        <f>INDEX('Planning Periods'!$O$2:$O$540,MATCH('Table B Values'!A346,'Planning Periods'!$A$2:$A$540,0))</f>
        <v>Sacramento County</v>
      </c>
    </row>
    <row r="347" spans="1:11">
      <c r="A347" t="s">
        <v>5649</v>
      </c>
      <c r="B347">
        <v>2020</v>
      </c>
      <c r="C347">
        <v>0</v>
      </c>
      <c r="D347">
        <v>0</v>
      </c>
      <c r="E347">
        <v>0</v>
      </c>
      <c r="F347">
        <v>0</v>
      </c>
      <c r="G347">
        <v>0</v>
      </c>
      <c r="H347">
        <v>0</v>
      </c>
      <c r="I347">
        <v>360</v>
      </c>
      <c r="J347" t="s">
        <v>5383</v>
      </c>
      <c r="K347" t="str">
        <f>INDEX('Planning Periods'!$O$2:$O$540,MATCH('Table B Values'!A347,'Planning Periods'!$A$2:$A$540,0))</f>
        <v>San Bernardino County</v>
      </c>
    </row>
    <row r="348" spans="1:11">
      <c r="A348" t="s">
        <v>5650</v>
      </c>
      <c r="B348">
        <v>2020</v>
      </c>
      <c r="C348">
        <v>0</v>
      </c>
      <c r="D348">
        <v>0</v>
      </c>
      <c r="E348">
        <v>0</v>
      </c>
      <c r="F348">
        <v>0</v>
      </c>
      <c r="G348">
        <v>0</v>
      </c>
      <c r="H348">
        <v>0</v>
      </c>
      <c r="I348" s="356">
        <v>203</v>
      </c>
      <c r="J348" t="s">
        <v>5383</v>
      </c>
      <c r="K348" t="str">
        <f>INDEX('Planning Periods'!$O$2:$O$540,MATCH('Table B Values'!A348,'Planning Periods'!$A$2:$A$540,0))</f>
        <v>Riverside County</v>
      </c>
    </row>
    <row r="349" spans="1:11">
      <c r="A349" t="s">
        <v>5651</v>
      </c>
      <c r="B349">
        <v>2020</v>
      </c>
      <c r="C349">
        <v>0</v>
      </c>
      <c r="D349">
        <v>0</v>
      </c>
      <c r="E349">
        <v>0</v>
      </c>
      <c r="F349">
        <v>0</v>
      </c>
      <c r="G349">
        <v>0</v>
      </c>
      <c r="H349">
        <v>5</v>
      </c>
      <c r="I349">
        <v>6</v>
      </c>
      <c r="J349" t="s">
        <v>5383</v>
      </c>
      <c r="K349" t="str">
        <f>INDEX('Planning Periods'!$O$2:$O$540,MATCH('Table B Values'!A349,'Planning Periods'!$A$2:$A$540,0))</f>
        <v>Los Angeles County</v>
      </c>
    </row>
    <row r="350" spans="1:11">
      <c r="A350" t="s">
        <v>5373</v>
      </c>
      <c r="B350">
        <v>2020</v>
      </c>
      <c r="C350">
        <v>0</v>
      </c>
      <c r="D350">
        <v>0</v>
      </c>
      <c r="E350">
        <v>0</v>
      </c>
      <c r="F350">
        <v>0</v>
      </c>
      <c r="G350">
        <v>0</v>
      </c>
      <c r="H350">
        <v>0</v>
      </c>
      <c r="I350" s="356">
        <v>39</v>
      </c>
      <c r="J350" t="s">
        <v>5383</v>
      </c>
      <c r="K350" t="str">
        <f>INDEX('Planning Periods'!$O$2:$O$540,MATCH('Table B Values'!A350,'Planning Periods'!$A$2:$A$540,0))</f>
        <v>Shasta County</v>
      </c>
    </row>
    <row r="351" spans="1:11">
      <c r="A351" t="s">
        <v>5652</v>
      </c>
      <c r="B351">
        <v>2020</v>
      </c>
      <c r="C351">
        <v>0</v>
      </c>
      <c r="D351">
        <v>9</v>
      </c>
      <c r="E351">
        <v>0</v>
      </c>
      <c r="F351">
        <v>2</v>
      </c>
      <c r="G351">
        <v>0</v>
      </c>
      <c r="H351">
        <v>0</v>
      </c>
      <c r="I351">
        <v>72</v>
      </c>
      <c r="J351" t="s">
        <v>5383</v>
      </c>
      <c r="K351" t="str">
        <f>INDEX('Planning Periods'!$O$2:$O$540,MATCH('Table B Values'!A351,'Planning Periods'!$A$2:$A$540,0))</f>
        <v>San Bernardino County</v>
      </c>
    </row>
    <row r="352" spans="1:11">
      <c r="A352" t="s">
        <v>5653</v>
      </c>
      <c r="B352">
        <v>2020</v>
      </c>
      <c r="C352">
        <v>0</v>
      </c>
      <c r="D352">
        <v>2</v>
      </c>
      <c r="E352">
        <v>0</v>
      </c>
      <c r="F352">
        <v>9</v>
      </c>
      <c r="G352">
        <v>0</v>
      </c>
      <c r="H352">
        <v>2</v>
      </c>
      <c r="I352">
        <v>62</v>
      </c>
      <c r="J352" t="s">
        <v>5383</v>
      </c>
      <c r="K352" t="str">
        <f>INDEX('Planning Periods'!$O$2:$O$540,MATCH('Table B Values'!A352,'Planning Periods'!$A$2:$A$540,0))</f>
        <v>Los Angeles County</v>
      </c>
    </row>
    <row r="353" spans="1:11">
      <c r="A353" t="s">
        <v>5654</v>
      </c>
      <c r="B353">
        <v>2020</v>
      </c>
      <c r="C353">
        <v>158</v>
      </c>
      <c r="D353">
        <v>0</v>
      </c>
      <c r="E353">
        <v>81</v>
      </c>
      <c r="F353">
        <v>60</v>
      </c>
      <c r="G353">
        <v>0</v>
      </c>
      <c r="H353">
        <v>0</v>
      </c>
      <c r="I353">
        <v>23</v>
      </c>
      <c r="J353" t="s">
        <v>5383</v>
      </c>
      <c r="K353" t="str">
        <f>INDEX('Planning Periods'!$O$2:$O$540,MATCH('Table B Values'!A353,'Planning Periods'!$A$2:$A$540,0))</f>
        <v>San Mateo County</v>
      </c>
    </row>
    <row r="354" spans="1:11">
      <c r="A354" t="s">
        <v>5655</v>
      </c>
      <c r="B354">
        <v>2020</v>
      </c>
      <c r="C354">
        <v>19</v>
      </c>
      <c r="D354">
        <v>0</v>
      </c>
      <c r="E354">
        <v>34</v>
      </c>
      <c r="F354">
        <v>0</v>
      </c>
      <c r="G354">
        <v>0</v>
      </c>
      <c r="H354">
        <v>52</v>
      </c>
      <c r="I354">
        <v>1</v>
      </c>
      <c r="J354" t="s">
        <v>5383</v>
      </c>
      <c r="K354" t="str">
        <f>INDEX('Planning Periods'!$O$2:$O$540,MATCH('Table B Values'!A354,'Planning Periods'!$A$2:$A$540,0))</f>
        <v>Fresno County</v>
      </c>
    </row>
    <row r="355" spans="1:11">
      <c r="A355" t="s">
        <v>5656</v>
      </c>
      <c r="B355">
        <v>2020</v>
      </c>
      <c r="C355">
        <v>0</v>
      </c>
      <c r="D355">
        <v>0</v>
      </c>
      <c r="E355">
        <v>0</v>
      </c>
      <c r="F355">
        <v>0</v>
      </c>
      <c r="G355">
        <v>0</v>
      </c>
      <c r="H355">
        <v>0</v>
      </c>
      <c r="I355">
        <v>161</v>
      </c>
      <c r="J355" t="s">
        <v>5383</v>
      </c>
      <c r="K355" t="str">
        <f>INDEX('Planning Periods'!$O$2:$O$540,MATCH('Table B Values'!A355,'Planning Periods'!$A$2:$A$540,0))</f>
        <v>San Bernardino County</v>
      </c>
    </row>
    <row r="356" spans="1:11">
      <c r="A356" t="s">
        <v>5657</v>
      </c>
      <c r="B356">
        <v>2020</v>
      </c>
      <c r="C356">
        <v>0</v>
      </c>
      <c r="D356">
        <v>0</v>
      </c>
      <c r="E356">
        <v>0</v>
      </c>
      <c r="F356">
        <v>0</v>
      </c>
      <c r="G356">
        <v>0</v>
      </c>
      <c r="H356">
        <v>0</v>
      </c>
      <c r="I356">
        <v>114</v>
      </c>
      <c r="J356" t="s">
        <v>5383</v>
      </c>
      <c r="K356" t="str">
        <f>INDEX('Planning Periods'!$O$2:$O$540,MATCH('Table B Values'!A356,'Planning Periods'!$A$2:$A$540,0))</f>
        <v>Contra Costa County</v>
      </c>
    </row>
    <row r="357" spans="1:11">
      <c r="A357" t="s">
        <v>5658</v>
      </c>
      <c r="B357">
        <v>2020</v>
      </c>
      <c r="C357">
        <v>0</v>
      </c>
      <c r="D357">
        <v>0</v>
      </c>
      <c r="E357">
        <v>0</v>
      </c>
      <c r="F357">
        <v>0</v>
      </c>
      <c r="G357">
        <v>0</v>
      </c>
      <c r="H357">
        <v>0</v>
      </c>
      <c r="I357">
        <v>41</v>
      </c>
      <c r="J357" t="s">
        <v>5383</v>
      </c>
      <c r="K357" t="str">
        <f>INDEX('Planning Periods'!$O$2:$O$540,MATCH('Table B Values'!A357,'Planning Periods'!$A$2:$A$540,0))</f>
        <v>Kern County</v>
      </c>
    </row>
    <row r="358" spans="1:11">
      <c r="A358" t="s">
        <v>5659</v>
      </c>
      <c r="B358">
        <v>2020</v>
      </c>
      <c r="C358">
        <v>0</v>
      </c>
      <c r="D358">
        <v>0</v>
      </c>
      <c r="E358">
        <v>0</v>
      </c>
      <c r="F358">
        <v>0</v>
      </c>
      <c r="G358">
        <v>0</v>
      </c>
      <c r="H358">
        <v>0</v>
      </c>
      <c r="I358">
        <v>10</v>
      </c>
      <c r="J358" t="s">
        <v>5383</v>
      </c>
      <c r="K358" t="str">
        <f>INDEX('Planning Periods'!$O$2:$O$540,MATCH('Table B Values'!A358,'Planning Periods'!$A$2:$A$540,0))</f>
        <v>San Joaquin County</v>
      </c>
    </row>
    <row r="359" spans="1:11">
      <c r="A359" t="s">
        <v>5660</v>
      </c>
      <c r="B359">
        <v>2020</v>
      </c>
      <c r="C359">
        <v>0</v>
      </c>
      <c r="D359">
        <v>0</v>
      </c>
      <c r="E359">
        <v>0</v>
      </c>
      <c r="F359">
        <v>0</v>
      </c>
      <c r="G359">
        <v>0</v>
      </c>
      <c r="H359">
        <v>0</v>
      </c>
      <c r="I359">
        <v>25</v>
      </c>
      <c r="J359" t="s">
        <v>5383</v>
      </c>
      <c r="K359" t="str">
        <f>INDEX('Planning Periods'!$O$2:$O$540,MATCH('Table B Values'!A359,'Planning Periods'!$A$2:$A$540,0))</f>
        <v>Stanislaus County</v>
      </c>
    </row>
    <row r="360" spans="1:11">
      <c r="A360" t="s">
        <v>5661</v>
      </c>
      <c r="B360">
        <v>2020</v>
      </c>
      <c r="C360">
        <v>0</v>
      </c>
      <c r="D360">
        <v>0</v>
      </c>
      <c r="E360">
        <v>0</v>
      </c>
      <c r="F360">
        <v>0</v>
      </c>
      <c r="G360">
        <v>0</v>
      </c>
      <c r="H360">
        <v>61</v>
      </c>
      <c r="I360" s="356">
        <v>327</v>
      </c>
      <c r="J360" t="s">
        <v>5383</v>
      </c>
      <c r="K360" t="str">
        <f>INDEX('Planning Periods'!$O$2:$O$540,MATCH('Table B Values'!A360,'Planning Periods'!$A$2:$A$540,0))</f>
        <v>Riverside County</v>
      </c>
    </row>
    <row r="361" spans="1:11">
      <c r="A361" t="s">
        <v>5197</v>
      </c>
      <c r="B361">
        <v>2020</v>
      </c>
      <c r="C361">
        <v>0</v>
      </c>
      <c r="D361">
        <v>0</v>
      </c>
      <c r="E361">
        <v>0</v>
      </c>
      <c r="F361">
        <v>0</v>
      </c>
      <c r="G361">
        <v>0</v>
      </c>
      <c r="H361">
        <v>98</v>
      </c>
      <c r="I361" s="356">
        <v>1182</v>
      </c>
      <c r="J361" t="s">
        <v>5383</v>
      </c>
      <c r="K361" t="str">
        <f>INDEX('Planning Periods'!$O$2:$O$540,MATCH('Table B Values'!A361,'Planning Periods'!$A$2:$A$540,0))</f>
        <v>Riverside County</v>
      </c>
    </row>
    <row r="362" spans="1:11">
      <c r="A362" t="s">
        <v>5662</v>
      </c>
      <c r="B362">
        <v>2020</v>
      </c>
      <c r="C362">
        <v>0</v>
      </c>
      <c r="D362">
        <v>2</v>
      </c>
      <c r="E362">
        <v>0</v>
      </c>
      <c r="F362">
        <v>4</v>
      </c>
      <c r="G362">
        <v>0</v>
      </c>
      <c r="H362">
        <v>151</v>
      </c>
      <c r="I362">
        <v>266</v>
      </c>
      <c r="J362" t="s">
        <v>5383</v>
      </c>
      <c r="K362" t="str">
        <f>INDEX('Planning Periods'!$O$2:$O$540,MATCH('Table B Values'!A362,'Planning Periods'!$A$2:$A$540,0))</f>
        <v>Placer County</v>
      </c>
    </row>
    <row r="363" spans="1:11">
      <c r="A363" t="s">
        <v>5663</v>
      </c>
      <c r="B363">
        <v>2020</v>
      </c>
      <c r="C363">
        <v>18</v>
      </c>
      <c r="D363">
        <v>0</v>
      </c>
      <c r="E363">
        <v>25</v>
      </c>
      <c r="F363">
        <v>0</v>
      </c>
      <c r="G363">
        <v>9</v>
      </c>
      <c r="H363">
        <v>4</v>
      </c>
      <c r="I363">
        <v>176</v>
      </c>
      <c r="J363" t="s">
        <v>5383</v>
      </c>
      <c r="K363" t="str">
        <f>INDEX('Planning Periods'!$O$2:$O$540,MATCH('Table B Values'!A363,'Planning Periods'!$A$2:$A$540,0))</f>
        <v>Sonoma County</v>
      </c>
    </row>
    <row r="364" spans="1:11">
      <c r="A364" t="s">
        <v>5664</v>
      </c>
      <c r="B364">
        <v>2020</v>
      </c>
      <c r="C364">
        <v>0</v>
      </c>
      <c r="D364">
        <v>0</v>
      </c>
      <c r="E364">
        <v>0</v>
      </c>
      <c r="F364">
        <v>0</v>
      </c>
      <c r="G364">
        <v>0</v>
      </c>
      <c r="H364">
        <v>0</v>
      </c>
      <c r="I364">
        <v>31</v>
      </c>
      <c r="J364" t="s">
        <v>5383</v>
      </c>
      <c r="K364" t="str">
        <f>INDEX('Planning Periods'!$O$2:$O$540,MATCH('Table B Values'!A364,'Planning Periods'!$A$2:$A$540,0))</f>
        <v>Los Angeles County</v>
      </c>
    </row>
    <row r="365" spans="1:11">
      <c r="A365" t="s">
        <v>5665</v>
      </c>
      <c r="B365">
        <v>2020</v>
      </c>
      <c r="C365">
        <v>0</v>
      </c>
      <c r="D365">
        <v>0</v>
      </c>
      <c r="E365">
        <v>0</v>
      </c>
      <c r="F365">
        <v>0</v>
      </c>
      <c r="G365">
        <v>0</v>
      </c>
      <c r="H365">
        <v>0</v>
      </c>
      <c r="I365">
        <v>59</v>
      </c>
      <c r="J365" t="s">
        <v>5383</v>
      </c>
      <c r="K365" t="str">
        <f>INDEX('Planning Periods'!$O$2:$O$540,MATCH('Table B Values'!A365,'Planning Periods'!$A$2:$A$540,0))</f>
        <v>Los Angeles County</v>
      </c>
    </row>
    <row r="366" spans="1:11">
      <c r="A366" t="s">
        <v>5666</v>
      </c>
      <c r="B366">
        <v>2020</v>
      </c>
      <c r="C366">
        <v>45</v>
      </c>
      <c r="D366">
        <v>1</v>
      </c>
      <c r="E366">
        <v>0</v>
      </c>
      <c r="F366">
        <v>10</v>
      </c>
      <c r="G366">
        <v>0</v>
      </c>
      <c r="H366">
        <v>219</v>
      </c>
      <c r="I366" s="356">
        <v>1352</v>
      </c>
      <c r="J366" t="s">
        <v>5383</v>
      </c>
      <c r="K366" t="str">
        <f>INDEX('Planning Periods'!$O$2:$O$540,MATCH('Table B Values'!A366,'Planning Periods'!$A$2:$A$540,0))</f>
        <v>Placer County</v>
      </c>
    </row>
    <row r="367" spans="1:11">
      <c r="A367" t="s">
        <v>5667</v>
      </c>
      <c r="B367">
        <v>2020</v>
      </c>
      <c r="C367">
        <v>0</v>
      </c>
      <c r="D367">
        <v>0</v>
      </c>
      <c r="E367">
        <v>0</v>
      </c>
      <c r="F367">
        <v>2</v>
      </c>
      <c r="G367">
        <v>0</v>
      </c>
      <c r="H367">
        <v>0</v>
      </c>
      <c r="I367">
        <v>0</v>
      </c>
      <c r="J367" t="s">
        <v>5383</v>
      </c>
      <c r="K367" t="str">
        <f>INDEX('Planning Periods'!$O$2:$O$540,MATCH('Table B Values'!A367,'Planning Periods'!$A$2:$A$540,0))</f>
        <v>Marin County</v>
      </c>
    </row>
    <row r="368" spans="1:11">
      <c r="A368" t="s">
        <v>5668</v>
      </c>
      <c r="B368">
        <v>2020</v>
      </c>
      <c r="C368">
        <v>533</v>
      </c>
      <c r="D368">
        <v>26</v>
      </c>
      <c r="E368">
        <v>438</v>
      </c>
      <c r="F368">
        <v>250</v>
      </c>
      <c r="G368">
        <v>14</v>
      </c>
      <c r="H368">
        <v>1356</v>
      </c>
      <c r="I368">
        <v>1147</v>
      </c>
      <c r="J368" t="s">
        <v>5383</v>
      </c>
      <c r="K368" t="str">
        <f>INDEX('Planning Periods'!$O$2:$O$540,MATCH('Table B Values'!A368,'Planning Periods'!$A$2:$A$540,0))</f>
        <v>Sacramento County</v>
      </c>
    </row>
    <row r="369" spans="1:11">
      <c r="A369" t="s">
        <v>5206</v>
      </c>
      <c r="B369">
        <v>2020</v>
      </c>
      <c r="C369">
        <v>0</v>
      </c>
      <c r="D369">
        <v>0</v>
      </c>
      <c r="E369">
        <v>0</v>
      </c>
      <c r="F369">
        <v>0</v>
      </c>
      <c r="G369">
        <v>0</v>
      </c>
      <c r="H369">
        <v>439</v>
      </c>
      <c r="I369">
        <v>333</v>
      </c>
      <c r="J369" t="s">
        <v>5383</v>
      </c>
      <c r="K369" t="str">
        <f>INDEX('Planning Periods'!$O$2:$O$540,MATCH('Table B Values'!A369,'Planning Periods'!$A$2:$A$540,0))</f>
        <v>Sacramento County</v>
      </c>
    </row>
    <row r="370" spans="1:11">
      <c r="A370" t="s">
        <v>5283</v>
      </c>
      <c r="B370">
        <v>2020</v>
      </c>
      <c r="C370">
        <v>0</v>
      </c>
      <c r="D370">
        <v>0</v>
      </c>
      <c r="E370">
        <v>0</v>
      </c>
      <c r="F370">
        <v>0</v>
      </c>
      <c r="G370">
        <v>0</v>
      </c>
      <c r="H370">
        <v>0</v>
      </c>
      <c r="I370">
        <v>17</v>
      </c>
      <c r="J370" t="s">
        <v>5383</v>
      </c>
      <c r="K370" t="str">
        <f>INDEX('Planning Periods'!$O$2:$O$540,MATCH('Table B Values'!A370,'Planning Periods'!$A$2:$A$540,0))</f>
        <v>Napa County</v>
      </c>
    </row>
    <row r="371" spans="1:11">
      <c r="A371" t="s">
        <v>5669</v>
      </c>
      <c r="B371">
        <v>2020</v>
      </c>
      <c r="C371">
        <v>0</v>
      </c>
      <c r="D371">
        <v>0</v>
      </c>
      <c r="E371">
        <v>0</v>
      </c>
      <c r="F371">
        <v>0</v>
      </c>
      <c r="G371">
        <v>0</v>
      </c>
      <c r="H371">
        <v>0</v>
      </c>
      <c r="I371">
        <v>210</v>
      </c>
      <c r="J371" t="s">
        <v>5383</v>
      </c>
      <c r="K371" t="str">
        <f>INDEX('Planning Periods'!$O$2:$O$540,MATCH('Table B Values'!A371,'Planning Periods'!$A$2:$A$540,0))</f>
        <v>Napa County</v>
      </c>
    </row>
    <row r="372" spans="1:11">
      <c r="A372" t="s">
        <v>5670</v>
      </c>
      <c r="B372">
        <v>2020</v>
      </c>
      <c r="C372">
        <v>0</v>
      </c>
      <c r="D372">
        <v>3</v>
      </c>
      <c r="E372">
        <v>0</v>
      </c>
      <c r="F372">
        <v>3</v>
      </c>
      <c r="G372">
        <v>0</v>
      </c>
      <c r="H372">
        <v>5</v>
      </c>
      <c r="I372">
        <v>1</v>
      </c>
      <c r="J372" t="s">
        <v>5383</v>
      </c>
      <c r="K372" t="str">
        <f>INDEX('Planning Periods'!$O$2:$O$540,MATCH('Table B Values'!A372,'Planning Periods'!$A$2:$A$540,0))</f>
        <v>Monterey County</v>
      </c>
    </row>
    <row r="373" spans="1:11">
      <c r="A373" t="s">
        <v>5211</v>
      </c>
      <c r="B373">
        <v>2020</v>
      </c>
      <c r="C373">
        <v>38</v>
      </c>
      <c r="D373">
        <v>19</v>
      </c>
      <c r="E373">
        <v>158</v>
      </c>
      <c r="F373">
        <v>106</v>
      </c>
      <c r="G373">
        <v>0</v>
      </c>
      <c r="H373">
        <v>258</v>
      </c>
      <c r="I373">
        <v>348</v>
      </c>
      <c r="J373" t="s">
        <v>5383</v>
      </c>
      <c r="K373" t="str">
        <f>INDEX('Planning Periods'!$O$2:$O$540,MATCH('Table B Values'!A373,'Planning Periods'!$A$2:$A$540,0))</f>
        <v>San Bernardino County</v>
      </c>
    </row>
    <row r="374" spans="1:11">
      <c r="A374" t="s">
        <v>5671</v>
      </c>
      <c r="B374">
        <v>2020</v>
      </c>
      <c r="C374">
        <v>0</v>
      </c>
      <c r="D374">
        <v>0</v>
      </c>
      <c r="E374">
        <v>0</v>
      </c>
      <c r="F374">
        <v>7</v>
      </c>
      <c r="G374">
        <v>0</v>
      </c>
      <c r="H374">
        <v>0</v>
      </c>
      <c r="I374">
        <v>28</v>
      </c>
      <c r="J374" t="s">
        <v>5383</v>
      </c>
      <c r="K374" t="str">
        <f>INDEX('Planning Periods'!$O$2:$O$540,MATCH('Table B Values'!A374,'Planning Periods'!$A$2:$A$540,0))</f>
        <v>San Bernardino County</v>
      </c>
    </row>
    <row r="375" spans="1:11">
      <c r="A375" t="s">
        <v>5672</v>
      </c>
      <c r="B375">
        <v>2020</v>
      </c>
      <c r="C375">
        <v>23</v>
      </c>
      <c r="D375">
        <v>0</v>
      </c>
      <c r="E375">
        <v>0</v>
      </c>
      <c r="F375">
        <v>0</v>
      </c>
      <c r="G375">
        <v>0</v>
      </c>
      <c r="H375">
        <v>0</v>
      </c>
      <c r="I375">
        <v>43</v>
      </c>
      <c r="J375" t="s">
        <v>5383</v>
      </c>
      <c r="K375" t="str">
        <f>INDEX('Planning Periods'!$O$2:$O$540,MATCH('Table B Values'!A375,'Planning Periods'!$A$2:$A$540,0))</f>
        <v>San Mateo County</v>
      </c>
    </row>
    <row r="376" spans="1:11">
      <c r="A376" t="s">
        <v>5673</v>
      </c>
      <c r="B376">
        <v>2020</v>
      </c>
      <c r="C376">
        <v>0</v>
      </c>
      <c r="D376">
        <v>3</v>
      </c>
      <c r="E376">
        <v>0</v>
      </c>
      <c r="F376">
        <v>4</v>
      </c>
      <c r="G376">
        <v>0</v>
      </c>
      <c r="H376">
        <v>7</v>
      </c>
      <c r="I376">
        <v>9</v>
      </c>
      <c r="J376" t="s">
        <v>5383</v>
      </c>
      <c r="K376" t="str">
        <f>INDEX('Planning Periods'!$O$2:$O$540,MATCH('Table B Values'!A376,'Planning Periods'!$A$2:$A$540,0))</f>
        <v>Orange County</v>
      </c>
    </row>
    <row r="377" spans="1:11">
      <c r="A377" t="s">
        <v>5674</v>
      </c>
      <c r="B377">
        <v>2020</v>
      </c>
      <c r="C377">
        <v>937</v>
      </c>
      <c r="D377">
        <v>0</v>
      </c>
      <c r="E377">
        <v>768</v>
      </c>
      <c r="F377">
        <v>0</v>
      </c>
      <c r="G377">
        <v>3</v>
      </c>
      <c r="H377">
        <v>0</v>
      </c>
      <c r="I377" s="356">
        <v>4774</v>
      </c>
      <c r="J377" t="s">
        <v>5383</v>
      </c>
      <c r="K377" t="str">
        <f>INDEX('Planning Periods'!$O$2:$O$540,MATCH('Table B Values'!A377,'Planning Periods'!$A$2:$A$540,0))</f>
        <v>San Diego County</v>
      </c>
    </row>
    <row r="378" spans="1:11">
      <c r="A378" t="s">
        <v>5217</v>
      </c>
      <c r="B378">
        <v>2020</v>
      </c>
      <c r="C378">
        <v>0</v>
      </c>
      <c r="D378">
        <v>20</v>
      </c>
      <c r="E378">
        <v>0</v>
      </c>
      <c r="F378">
        <v>47</v>
      </c>
      <c r="G378">
        <v>0</v>
      </c>
      <c r="H378">
        <v>241</v>
      </c>
      <c r="I378">
        <v>315</v>
      </c>
      <c r="J378" t="s">
        <v>5383</v>
      </c>
      <c r="K378" t="str">
        <f>INDEX('Planning Periods'!$O$2:$O$540,MATCH('Table B Values'!A378,'Planning Periods'!$A$2:$A$540,0))</f>
        <v>San Diego County</v>
      </c>
    </row>
    <row r="379" spans="1:11">
      <c r="A379" t="s">
        <v>5675</v>
      </c>
      <c r="B379">
        <v>2020</v>
      </c>
      <c r="C379">
        <v>0</v>
      </c>
      <c r="D379">
        <v>1</v>
      </c>
      <c r="E379">
        <v>0</v>
      </c>
      <c r="F379">
        <v>3</v>
      </c>
      <c r="G379">
        <v>0</v>
      </c>
      <c r="H379">
        <v>7</v>
      </c>
      <c r="I379">
        <v>17</v>
      </c>
      <c r="J379" t="s">
        <v>5383</v>
      </c>
      <c r="K379" t="str">
        <f>INDEX('Planning Periods'!$O$2:$O$540,MATCH('Table B Values'!A379,'Planning Periods'!$A$2:$A$540,0))</f>
        <v>Los Angeles County</v>
      </c>
    </row>
    <row r="380" spans="1:11">
      <c r="A380" t="s">
        <v>5676</v>
      </c>
      <c r="B380">
        <v>2020</v>
      </c>
      <c r="C380">
        <v>0</v>
      </c>
      <c r="D380">
        <v>0</v>
      </c>
      <c r="E380">
        <v>0</v>
      </c>
      <c r="F380">
        <v>69</v>
      </c>
      <c r="G380">
        <v>0</v>
      </c>
      <c r="H380">
        <v>12</v>
      </c>
      <c r="I380">
        <v>18</v>
      </c>
      <c r="J380" t="s">
        <v>5383</v>
      </c>
      <c r="K380" t="str">
        <f>INDEX('Planning Periods'!$O$2:$O$540,MATCH('Table B Values'!A380,'Planning Periods'!$A$2:$A$540,0))</f>
        <v>Los Angeles County</v>
      </c>
    </row>
    <row r="381" spans="1:11">
      <c r="A381" t="s">
        <v>5677</v>
      </c>
      <c r="B381">
        <v>2020</v>
      </c>
      <c r="C381">
        <v>191</v>
      </c>
      <c r="D381">
        <v>0</v>
      </c>
      <c r="E381">
        <v>327</v>
      </c>
      <c r="F381">
        <v>0</v>
      </c>
      <c r="G381">
        <v>176</v>
      </c>
      <c r="H381">
        <v>312</v>
      </c>
      <c r="I381">
        <v>1162</v>
      </c>
      <c r="J381" t="s">
        <v>5383</v>
      </c>
      <c r="K381" t="str">
        <f>INDEX('Planning Periods'!$O$2:$O$540,MATCH('Table B Values'!A381,'Planning Periods'!$A$2:$A$540,0))</f>
        <v>San Francisco County</v>
      </c>
    </row>
    <row r="382" spans="1:11">
      <c r="A382" t="s">
        <v>5678</v>
      </c>
      <c r="B382">
        <v>2020</v>
      </c>
      <c r="C382">
        <v>0</v>
      </c>
      <c r="D382">
        <v>0</v>
      </c>
      <c r="E382">
        <v>0</v>
      </c>
      <c r="F382">
        <v>15</v>
      </c>
      <c r="G382">
        <v>0</v>
      </c>
      <c r="H382">
        <v>0</v>
      </c>
      <c r="I382">
        <v>41</v>
      </c>
      <c r="J382" t="s">
        <v>5383</v>
      </c>
      <c r="K382" t="str">
        <f>INDEX('Planning Periods'!$O$2:$O$540,MATCH('Table B Values'!A382,'Planning Periods'!$A$2:$A$540,0))</f>
        <v>Los Angeles County</v>
      </c>
    </row>
    <row r="383" spans="1:11">
      <c r="A383" t="s">
        <v>5679</v>
      </c>
      <c r="B383">
        <v>2020</v>
      </c>
      <c r="C383">
        <v>0</v>
      </c>
      <c r="D383">
        <v>0</v>
      </c>
      <c r="E383">
        <v>0</v>
      </c>
      <c r="F383">
        <v>0</v>
      </c>
      <c r="G383">
        <v>0</v>
      </c>
      <c r="H383">
        <v>143</v>
      </c>
      <c r="I383">
        <v>15</v>
      </c>
      <c r="J383" t="s">
        <v>5383</v>
      </c>
      <c r="K383" t="str">
        <f>INDEX('Planning Periods'!$O$2:$O$540,MATCH('Table B Values'!A383,'Planning Periods'!$A$2:$A$540,0))</f>
        <v>Riverside County</v>
      </c>
    </row>
    <row r="384" spans="1:11">
      <c r="A384" t="s">
        <v>5680</v>
      </c>
      <c r="B384">
        <v>2020</v>
      </c>
      <c r="C384">
        <v>0</v>
      </c>
      <c r="D384">
        <v>0</v>
      </c>
      <c r="E384">
        <v>0</v>
      </c>
      <c r="F384">
        <v>0</v>
      </c>
      <c r="G384">
        <v>0</v>
      </c>
      <c r="H384">
        <v>0</v>
      </c>
      <c r="I384">
        <v>6</v>
      </c>
      <c r="J384" t="s">
        <v>5383</v>
      </c>
      <c r="K384" t="str">
        <f>INDEX('Planning Periods'!$O$2:$O$540,MATCH('Table B Values'!A384,'Planning Periods'!$A$2:$A$540,0))</f>
        <v>Fresno County</v>
      </c>
    </row>
    <row r="385" spans="1:11">
      <c r="A385" t="s">
        <v>5681</v>
      </c>
      <c r="B385">
        <v>2020</v>
      </c>
      <c r="C385">
        <v>0</v>
      </c>
      <c r="D385">
        <v>7</v>
      </c>
      <c r="E385">
        <v>0</v>
      </c>
      <c r="F385">
        <v>31</v>
      </c>
      <c r="G385">
        <v>0</v>
      </c>
      <c r="H385">
        <v>132</v>
      </c>
      <c r="I385">
        <v>68</v>
      </c>
      <c r="J385" t="s">
        <v>5383</v>
      </c>
      <c r="K385" t="str">
        <f>INDEX('Planning Periods'!$O$2:$O$540,MATCH('Table B Values'!A385,'Planning Periods'!$A$2:$A$540,0))</f>
        <v>San Joaquin County</v>
      </c>
    </row>
    <row r="386" spans="1:11">
      <c r="A386" t="s">
        <v>5682</v>
      </c>
      <c r="B386">
        <v>2020</v>
      </c>
      <c r="C386">
        <v>396</v>
      </c>
      <c r="D386">
        <v>0</v>
      </c>
      <c r="E386">
        <v>105</v>
      </c>
      <c r="F386">
        <v>0</v>
      </c>
      <c r="G386">
        <v>33</v>
      </c>
      <c r="H386">
        <v>129</v>
      </c>
      <c r="I386">
        <v>717</v>
      </c>
      <c r="J386" t="s">
        <v>5383</v>
      </c>
      <c r="K386" t="str">
        <f>INDEX('Planning Periods'!$O$2:$O$540,MATCH('Table B Values'!A386,'Planning Periods'!$A$2:$A$540,0))</f>
        <v>Santa Clara County</v>
      </c>
    </row>
    <row r="387" spans="1:11">
      <c r="A387" t="s">
        <v>5683</v>
      </c>
      <c r="B387">
        <v>2020</v>
      </c>
      <c r="C387">
        <v>10</v>
      </c>
      <c r="D387">
        <v>12</v>
      </c>
      <c r="E387">
        <v>27</v>
      </c>
      <c r="F387">
        <v>25</v>
      </c>
      <c r="G387">
        <v>0</v>
      </c>
      <c r="H387">
        <v>6</v>
      </c>
      <c r="I387">
        <v>81</v>
      </c>
      <c r="J387" t="s">
        <v>5383</v>
      </c>
      <c r="K387" t="str">
        <f>INDEX('Planning Periods'!$O$2:$O$540,MATCH('Table B Values'!A387,'Planning Periods'!$A$2:$A$540,0))</f>
        <v>Orange County</v>
      </c>
    </row>
    <row r="388" spans="1:11">
      <c r="A388" t="s">
        <v>5684</v>
      </c>
      <c r="B388">
        <v>2020</v>
      </c>
      <c r="C388">
        <v>23</v>
      </c>
      <c r="D388">
        <v>0</v>
      </c>
      <c r="E388">
        <v>38</v>
      </c>
      <c r="F388">
        <v>0</v>
      </c>
      <c r="G388">
        <v>0</v>
      </c>
      <c r="H388">
        <v>0</v>
      </c>
      <c r="I388">
        <v>27</v>
      </c>
      <c r="J388" t="s">
        <v>5383</v>
      </c>
      <c r="K388" t="str">
        <f>INDEX('Planning Periods'!$O$2:$O$540,MATCH('Table B Values'!A388,'Planning Periods'!$A$2:$A$540,0))</f>
        <v>Alameda County</v>
      </c>
    </row>
    <row r="389" spans="1:11">
      <c r="A389" t="s">
        <v>5685</v>
      </c>
      <c r="B389">
        <v>2020</v>
      </c>
      <c r="C389">
        <v>14</v>
      </c>
      <c r="D389">
        <v>0</v>
      </c>
      <c r="E389">
        <v>1</v>
      </c>
      <c r="F389">
        <v>30</v>
      </c>
      <c r="G389">
        <v>5</v>
      </c>
      <c r="H389">
        <v>0</v>
      </c>
      <c r="I389">
        <v>415</v>
      </c>
      <c r="J389" t="s">
        <v>5383</v>
      </c>
      <c r="K389" t="str">
        <f>INDEX('Planning Periods'!$O$2:$O$540,MATCH('Table B Values'!A389,'Planning Periods'!$A$2:$A$540,0))</f>
        <v>San Luis Obispo County</v>
      </c>
    </row>
    <row r="390" spans="1:11">
      <c r="A390" t="s">
        <v>5231</v>
      </c>
      <c r="B390">
        <v>2020</v>
      </c>
      <c r="C390">
        <v>0</v>
      </c>
      <c r="D390">
        <v>0</v>
      </c>
      <c r="E390">
        <v>0</v>
      </c>
      <c r="F390">
        <v>22</v>
      </c>
      <c r="G390">
        <v>0</v>
      </c>
      <c r="H390">
        <v>26</v>
      </c>
      <c r="I390">
        <v>264</v>
      </c>
      <c r="J390" t="s">
        <v>5383</v>
      </c>
      <c r="K390" t="str">
        <f>INDEX('Planning Periods'!$O$2:$O$540,MATCH('Table B Values'!A390,'Planning Periods'!$A$2:$A$540,0))</f>
        <v>San Luis Obispo County</v>
      </c>
    </row>
    <row r="391" spans="1:11">
      <c r="A391" t="s">
        <v>5686</v>
      </c>
      <c r="B391">
        <v>2020</v>
      </c>
      <c r="C391">
        <v>37</v>
      </c>
      <c r="D391">
        <v>0</v>
      </c>
      <c r="E391">
        <v>34</v>
      </c>
      <c r="F391">
        <v>0</v>
      </c>
      <c r="G391">
        <v>0</v>
      </c>
      <c r="H391">
        <v>0</v>
      </c>
      <c r="I391">
        <v>174</v>
      </c>
      <c r="J391" t="s">
        <v>5383</v>
      </c>
      <c r="K391" t="str">
        <f>INDEX('Planning Periods'!$O$2:$O$540,MATCH('Table B Values'!A391,'Planning Periods'!$A$2:$A$540,0))</f>
        <v>San Diego County</v>
      </c>
    </row>
    <row r="392" spans="1:11">
      <c r="A392" t="s">
        <v>5687</v>
      </c>
      <c r="B392">
        <v>2020</v>
      </c>
      <c r="C392">
        <v>0</v>
      </c>
      <c r="D392">
        <v>0</v>
      </c>
      <c r="E392">
        <v>0</v>
      </c>
      <c r="F392">
        <v>0</v>
      </c>
      <c r="G392">
        <v>14</v>
      </c>
      <c r="H392">
        <v>0</v>
      </c>
      <c r="I392">
        <v>3</v>
      </c>
      <c r="J392" t="s">
        <v>5383</v>
      </c>
      <c r="K392" t="str">
        <f>INDEX('Planning Periods'!$O$2:$O$540,MATCH('Table B Values'!A392,'Planning Periods'!$A$2:$A$540,0))</f>
        <v>Los Angeles County</v>
      </c>
    </row>
    <row r="393" spans="1:11">
      <c r="A393" t="s">
        <v>5688</v>
      </c>
      <c r="B393">
        <v>2020</v>
      </c>
      <c r="C393">
        <v>3</v>
      </c>
      <c r="D393">
        <v>0</v>
      </c>
      <c r="E393">
        <v>1</v>
      </c>
      <c r="F393">
        <v>0</v>
      </c>
      <c r="G393">
        <v>0</v>
      </c>
      <c r="H393">
        <v>0</v>
      </c>
      <c r="I393">
        <v>92</v>
      </c>
      <c r="J393" t="s">
        <v>5383</v>
      </c>
      <c r="K393" t="str">
        <f>INDEX('Planning Periods'!$O$2:$O$540,MATCH('Table B Values'!A393,'Planning Periods'!$A$2:$A$540,0))</f>
        <v>San Mateo County</v>
      </c>
    </row>
    <row r="394" spans="1:11">
      <c r="A394" t="s">
        <v>5235</v>
      </c>
      <c r="B394">
        <v>2020</v>
      </c>
      <c r="C394">
        <v>33</v>
      </c>
      <c r="D394">
        <v>0</v>
      </c>
      <c r="E394">
        <v>35</v>
      </c>
      <c r="F394">
        <v>0</v>
      </c>
      <c r="G394">
        <v>0</v>
      </c>
      <c r="H394">
        <v>26</v>
      </c>
      <c r="I394">
        <v>54</v>
      </c>
      <c r="J394" t="s">
        <v>5383</v>
      </c>
      <c r="K394" t="str">
        <f>INDEX('Planning Periods'!$O$2:$O$540,MATCH('Table B Values'!A394,'Planning Periods'!$A$2:$A$540,0))</f>
        <v>San Mateo County</v>
      </c>
    </row>
    <row r="395" spans="1:11">
      <c r="A395" t="s">
        <v>5689</v>
      </c>
      <c r="B395">
        <v>2020</v>
      </c>
      <c r="C395">
        <v>0</v>
      </c>
      <c r="D395">
        <v>0</v>
      </c>
      <c r="E395">
        <v>0</v>
      </c>
      <c r="F395">
        <v>3</v>
      </c>
      <c r="G395">
        <v>0</v>
      </c>
      <c r="H395">
        <v>12</v>
      </c>
      <c r="I395">
        <v>4</v>
      </c>
      <c r="J395" t="s">
        <v>5383</v>
      </c>
      <c r="K395" t="str">
        <f>INDEX('Planning Periods'!$O$2:$O$540,MATCH('Table B Values'!A395,'Planning Periods'!$A$2:$A$540,0))</f>
        <v>Contra Costa County</v>
      </c>
    </row>
    <row r="396" spans="1:11">
      <c r="A396" t="s">
        <v>5690</v>
      </c>
      <c r="B396">
        <v>2020</v>
      </c>
      <c r="C396">
        <v>4</v>
      </c>
      <c r="D396">
        <v>0</v>
      </c>
      <c r="E396">
        <v>2</v>
      </c>
      <c r="F396">
        <v>7</v>
      </c>
      <c r="G396">
        <v>0</v>
      </c>
      <c r="H396">
        <v>0</v>
      </c>
      <c r="I396">
        <v>69</v>
      </c>
      <c r="J396" t="s">
        <v>5383</v>
      </c>
      <c r="K396" t="str">
        <f>INDEX('Planning Periods'!$O$2:$O$540,MATCH('Table B Values'!A396,'Planning Periods'!$A$2:$A$540,0))</f>
        <v>Marin County</v>
      </c>
    </row>
    <row r="397" spans="1:11">
      <c r="A397" t="s">
        <v>5691</v>
      </c>
      <c r="B397">
        <v>2020</v>
      </c>
      <c r="C397">
        <v>5</v>
      </c>
      <c r="D397">
        <v>0</v>
      </c>
      <c r="E397">
        <v>5</v>
      </c>
      <c r="F397">
        <v>0</v>
      </c>
      <c r="G397">
        <v>0</v>
      </c>
      <c r="H397">
        <v>0</v>
      </c>
      <c r="I397">
        <v>94</v>
      </c>
      <c r="J397" t="s">
        <v>5383</v>
      </c>
      <c r="K397" t="str">
        <f>INDEX('Planning Periods'!$O$2:$O$540,MATCH('Table B Values'!A397,'Planning Periods'!$A$2:$A$540,0))</f>
        <v>Contra Costa County</v>
      </c>
    </row>
    <row r="398" spans="1:11">
      <c r="A398" t="s">
        <v>5692</v>
      </c>
      <c r="B398">
        <v>2020</v>
      </c>
      <c r="C398">
        <v>0</v>
      </c>
      <c r="D398">
        <v>0</v>
      </c>
      <c r="E398">
        <v>0</v>
      </c>
      <c r="F398">
        <v>0</v>
      </c>
      <c r="G398">
        <v>0</v>
      </c>
      <c r="H398">
        <v>0</v>
      </c>
      <c r="I398">
        <v>2</v>
      </c>
      <c r="J398" t="s">
        <v>5383</v>
      </c>
      <c r="K398" t="str">
        <f>INDEX('Planning Periods'!$O$2:$O$540,MATCH('Table B Values'!A398,'Planning Periods'!$A$2:$A$540,0))</f>
        <v>Fresno County</v>
      </c>
    </row>
    <row r="399" spans="1:11">
      <c r="A399" t="s">
        <v>5693</v>
      </c>
      <c r="B399">
        <v>2020</v>
      </c>
      <c r="C399">
        <v>56</v>
      </c>
      <c r="D399">
        <v>3</v>
      </c>
      <c r="E399">
        <v>491</v>
      </c>
      <c r="F399">
        <v>59</v>
      </c>
      <c r="G399">
        <v>0</v>
      </c>
      <c r="H399">
        <v>1</v>
      </c>
      <c r="I399">
        <v>863</v>
      </c>
      <c r="J399" t="s">
        <v>5383</v>
      </c>
      <c r="K399" t="str">
        <f>INDEX('Planning Periods'!$O$2:$O$540,MATCH('Table B Values'!A399,'Planning Periods'!$A$2:$A$540,0))</f>
        <v>Orange County</v>
      </c>
    </row>
    <row r="400" spans="1:11">
      <c r="A400" t="s">
        <v>5694</v>
      </c>
      <c r="B400">
        <v>2020</v>
      </c>
      <c r="C400">
        <v>2</v>
      </c>
      <c r="D400">
        <v>0</v>
      </c>
      <c r="E400">
        <v>0</v>
      </c>
      <c r="F400">
        <v>0</v>
      </c>
      <c r="G400">
        <v>0</v>
      </c>
      <c r="H400">
        <v>0</v>
      </c>
      <c r="I400">
        <v>130</v>
      </c>
      <c r="J400" t="s">
        <v>5383</v>
      </c>
      <c r="K400" t="str">
        <f>INDEX('Planning Periods'!$O$2:$O$540,MATCH('Table B Values'!A400,'Planning Periods'!$A$2:$A$540,0))</f>
        <v>Santa Barbara County</v>
      </c>
    </row>
    <row r="401" spans="1:11">
      <c r="A401" t="s">
        <v>5243</v>
      </c>
      <c r="B401">
        <v>2020</v>
      </c>
      <c r="C401">
        <v>0</v>
      </c>
      <c r="D401">
        <v>0</v>
      </c>
      <c r="E401">
        <v>0</v>
      </c>
      <c r="F401">
        <v>30</v>
      </c>
      <c r="G401">
        <v>0</v>
      </c>
      <c r="H401">
        <v>60</v>
      </c>
      <c r="I401">
        <v>115</v>
      </c>
      <c r="J401" t="s">
        <v>5383</v>
      </c>
      <c r="K401" t="str">
        <f>INDEX('Planning Periods'!$O$2:$O$540,MATCH('Table B Values'!A401,'Planning Periods'!$A$2:$A$540,0))</f>
        <v>Santa Barbara County</v>
      </c>
    </row>
    <row r="402" spans="1:11">
      <c r="A402" t="s">
        <v>5695</v>
      </c>
      <c r="B402">
        <v>2020</v>
      </c>
      <c r="C402">
        <v>37</v>
      </c>
      <c r="D402">
        <v>0</v>
      </c>
      <c r="E402">
        <v>163</v>
      </c>
      <c r="F402">
        <v>0</v>
      </c>
      <c r="G402">
        <v>51</v>
      </c>
      <c r="H402">
        <v>0</v>
      </c>
      <c r="I402">
        <v>362</v>
      </c>
      <c r="J402" t="s">
        <v>5383</v>
      </c>
      <c r="K402" t="str">
        <f>INDEX('Planning Periods'!$O$2:$O$540,MATCH('Table B Values'!A402,'Planning Periods'!$A$2:$A$540,0))</f>
        <v>Santa Clara County</v>
      </c>
    </row>
    <row r="403" spans="1:11">
      <c r="A403" t="s">
        <v>5245</v>
      </c>
      <c r="B403">
        <v>2020</v>
      </c>
      <c r="C403">
        <v>0</v>
      </c>
      <c r="D403">
        <v>10</v>
      </c>
      <c r="E403">
        <v>0</v>
      </c>
      <c r="F403">
        <v>0</v>
      </c>
      <c r="G403">
        <v>0</v>
      </c>
      <c r="H403">
        <v>0</v>
      </c>
      <c r="I403">
        <v>85</v>
      </c>
      <c r="J403" t="s">
        <v>5383</v>
      </c>
      <c r="K403" t="str">
        <f>INDEX('Planning Periods'!$O$2:$O$540,MATCH('Table B Values'!A403,'Planning Periods'!$A$2:$A$540,0))</f>
        <v>Santa Clara County</v>
      </c>
    </row>
    <row r="404" spans="1:11">
      <c r="A404" t="s">
        <v>5696</v>
      </c>
      <c r="B404">
        <v>2020</v>
      </c>
      <c r="C404">
        <v>0</v>
      </c>
      <c r="D404">
        <v>0</v>
      </c>
      <c r="E404">
        <v>17</v>
      </c>
      <c r="F404">
        <v>0</v>
      </c>
      <c r="G404">
        <v>17</v>
      </c>
      <c r="H404">
        <v>0</v>
      </c>
      <c r="I404">
        <v>1070</v>
      </c>
      <c r="J404" t="s">
        <v>5383</v>
      </c>
      <c r="K404" t="str">
        <f>INDEX('Planning Periods'!$O$2:$O$540,MATCH('Table B Values'!A404,'Planning Periods'!$A$2:$A$540,0))</f>
        <v>Los Angeles County</v>
      </c>
    </row>
    <row r="405" spans="1:11">
      <c r="A405" t="s">
        <v>5697</v>
      </c>
      <c r="B405">
        <v>2020</v>
      </c>
      <c r="C405">
        <v>0</v>
      </c>
      <c r="D405">
        <v>0</v>
      </c>
      <c r="E405">
        <v>0</v>
      </c>
      <c r="F405">
        <v>43</v>
      </c>
      <c r="G405">
        <v>0</v>
      </c>
      <c r="H405">
        <v>24</v>
      </c>
      <c r="I405">
        <v>12</v>
      </c>
      <c r="J405" t="s">
        <v>5383</v>
      </c>
      <c r="K405" t="str">
        <f>INDEX('Planning Periods'!$O$2:$O$540,MATCH('Table B Values'!A405,'Planning Periods'!$A$2:$A$540,0))</f>
        <v>Santa Cruz County</v>
      </c>
    </row>
    <row r="406" spans="1:11">
      <c r="A406" t="s">
        <v>5248</v>
      </c>
      <c r="B406">
        <v>2020</v>
      </c>
      <c r="C406">
        <v>0</v>
      </c>
      <c r="D406">
        <v>29</v>
      </c>
      <c r="E406">
        <v>16</v>
      </c>
      <c r="F406">
        <v>26</v>
      </c>
      <c r="G406">
        <v>0</v>
      </c>
      <c r="H406">
        <v>11</v>
      </c>
      <c r="I406">
        <v>60</v>
      </c>
      <c r="J406" t="s">
        <v>5383</v>
      </c>
      <c r="K406" t="str">
        <f>INDEX('Planning Periods'!$O$2:$O$540,MATCH('Table B Values'!A406,'Planning Periods'!$A$2:$A$540,0))</f>
        <v>Santa Cruz County</v>
      </c>
    </row>
    <row r="407" spans="1:11">
      <c r="A407" t="s">
        <v>5698</v>
      </c>
      <c r="B407">
        <v>2020</v>
      </c>
      <c r="C407">
        <v>0</v>
      </c>
      <c r="D407">
        <v>0</v>
      </c>
      <c r="E407">
        <v>0</v>
      </c>
      <c r="F407">
        <v>0</v>
      </c>
      <c r="G407">
        <v>2</v>
      </c>
      <c r="H407">
        <v>0</v>
      </c>
      <c r="I407">
        <v>128</v>
      </c>
      <c r="J407" t="s">
        <v>5383</v>
      </c>
      <c r="K407" t="str">
        <f>INDEX('Planning Periods'!$O$2:$O$540,MATCH('Table B Values'!A407,'Planning Periods'!$A$2:$A$540,0))</f>
        <v>Los Angeles County</v>
      </c>
    </row>
    <row r="408" spans="1:11">
      <c r="A408" t="s">
        <v>5699</v>
      </c>
      <c r="B408">
        <v>2020</v>
      </c>
      <c r="C408">
        <v>26</v>
      </c>
      <c r="D408">
        <v>0</v>
      </c>
      <c r="E408">
        <v>4</v>
      </c>
      <c r="F408">
        <v>204</v>
      </c>
      <c r="G408">
        <v>0</v>
      </c>
      <c r="H408">
        <v>0</v>
      </c>
      <c r="I408">
        <v>26</v>
      </c>
      <c r="J408" t="s">
        <v>5383</v>
      </c>
      <c r="K408" t="str">
        <f>INDEX('Planning Periods'!$O$2:$O$540,MATCH('Table B Values'!A408,'Planning Periods'!$A$2:$A$540,0))</f>
        <v>Santa Barbara County</v>
      </c>
    </row>
    <row r="409" spans="1:11">
      <c r="A409" t="s">
        <v>5700</v>
      </c>
      <c r="B409">
        <v>2020</v>
      </c>
      <c r="C409">
        <v>95</v>
      </c>
      <c r="D409">
        <v>0</v>
      </c>
      <c r="E409">
        <v>58</v>
      </c>
      <c r="F409">
        <v>0</v>
      </c>
      <c r="G409">
        <v>2</v>
      </c>
      <c r="H409">
        <v>0</v>
      </c>
      <c r="I409">
        <v>96</v>
      </c>
      <c r="J409" t="s">
        <v>5383</v>
      </c>
      <c r="K409" t="str">
        <f>INDEX('Planning Periods'!$O$2:$O$540,MATCH('Table B Values'!A409,'Planning Periods'!$A$2:$A$540,0))</f>
        <v>Los Angeles County</v>
      </c>
    </row>
    <row r="410" spans="1:11">
      <c r="A410" t="s">
        <v>5701</v>
      </c>
      <c r="B410">
        <v>2020</v>
      </c>
      <c r="C410">
        <v>38</v>
      </c>
      <c r="D410">
        <v>45</v>
      </c>
      <c r="E410">
        <v>49</v>
      </c>
      <c r="F410">
        <v>0</v>
      </c>
      <c r="G410">
        <v>25</v>
      </c>
      <c r="H410">
        <v>0</v>
      </c>
      <c r="I410">
        <v>468</v>
      </c>
      <c r="J410" t="s">
        <v>5383</v>
      </c>
      <c r="K410" t="str">
        <f>INDEX('Planning Periods'!$O$2:$O$540,MATCH('Table B Values'!A410,'Planning Periods'!$A$2:$A$540,0))</f>
        <v>Sonoma County</v>
      </c>
    </row>
    <row r="411" spans="1:11">
      <c r="A411" t="s">
        <v>5702</v>
      </c>
      <c r="B411">
        <v>2020</v>
      </c>
      <c r="C411">
        <v>0</v>
      </c>
      <c r="D411">
        <v>0</v>
      </c>
      <c r="E411">
        <v>0</v>
      </c>
      <c r="F411">
        <v>0</v>
      </c>
      <c r="G411">
        <v>0</v>
      </c>
      <c r="H411">
        <v>3</v>
      </c>
      <c r="I411">
        <v>224</v>
      </c>
      <c r="J411" t="s">
        <v>5383</v>
      </c>
      <c r="K411" t="str">
        <f>INDEX('Planning Periods'!$O$2:$O$540,MATCH('Table B Values'!A411,'Planning Periods'!$A$2:$A$540,0))</f>
        <v>San Diego County</v>
      </c>
    </row>
    <row r="412" spans="1:11">
      <c r="A412" t="s">
        <v>5703</v>
      </c>
      <c r="B412">
        <v>2020</v>
      </c>
      <c r="C412">
        <v>0</v>
      </c>
      <c r="D412">
        <v>0</v>
      </c>
      <c r="E412">
        <v>12</v>
      </c>
      <c r="F412">
        <v>0</v>
      </c>
      <c r="G412">
        <v>0</v>
      </c>
      <c r="H412">
        <v>29</v>
      </c>
      <c r="I412">
        <v>3</v>
      </c>
      <c r="J412" t="s">
        <v>5383</v>
      </c>
      <c r="K412" t="str">
        <f>INDEX('Planning Periods'!$O$2:$O$540,MATCH('Table B Values'!A412,'Planning Periods'!$A$2:$A$540,0))</f>
        <v>Santa Clara County</v>
      </c>
    </row>
    <row r="413" spans="1:11">
      <c r="A413" t="s">
        <v>5704</v>
      </c>
      <c r="B413">
        <v>2020</v>
      </c>
      <c r="C413">
        <v>0</v>
      </c>
      <c r="D413">
        <v>1</v>
      </c>
      <c r="E413">
        <v>0</v>
      </c>
      <c r="F413">
        <v>2</v>
      </c>
      <c r="G413">
        <v>0</v>
      </c>
      <c r="H413">
        <v>1</v>
      </c>
      <c r="I413">
        <v>0</v>
      </c>
      <c r="J413" t="s">
        <v>5383</v>
      </c>
      <c r="K413" t="str">
        <f>INDEX('Planning Periods'!$O$2:$O$540,MATCH('Table B Values'!A413,'Planning Periods'!$A$2:$A$540,0))</f>
        <v>Marin County</v>
      </c>
    </row>
    <row r="414" spans="1:11">
      <c r="A414" t="s">
        <v>5705</v>
      </c>
      <c r="B414">
        <v>2020</v>
      </c>
      <c r="C414">
        <v>0</v>
      </c>
      <c r="D414">
        <v>0</v>
      </c>
      <c r="E414">
        <v>1</v>
      </c>
      <c r="F414">
        <v>0</v>
      </c>
      <c r="G414">
        <v>1</v>
      </c>
      <c r="H414">
        <v>0</v>
      </c>
      <c r="I414">
        <v>8</v>
      </c>
      <c r="J414" t="s">
        <v>5383</v>
      </c>
      <c r="K414" t="str">
        <f>INDEX('Planning Periods'!$O$2:$O$540,MATCH('Table B Values'!A414,'Planning Periods'!$A$2:$A$540,0))</f>
        <v>Santa Cruz County</v>
      </c>
    </row>
    <row r="415" spans="1:11">
      <c r="A415" t="s">
        <v>5706</v>
      </c>
      <c r="B415">
        <v>2020</v>
      </c>
      <c r="C415">
        <v>0</v>
      </c>
      <c r="D415">
        <v>0</v>
      </c>
      <c r="E415">
        <v>0</v>
      </c>
      <c r="F415">
        <v>0</v>
      </c>
      <c r="G415">
        <v>0</v>
      </c>
      <c r="H415">
        <v>2</v>
      </c>
      <c r="I415">
        <v>19</v>
      </c>
      <c r="J415" t="s">
        <v>5383</v>
      </c>
      <c r="K415" t="str">
        <f>INDEX('Planning Periods'!$O$2:$O$540,MATCH('Table B Values'!A415,'Planning Periods'!$A$2:$A$540,0))</f>
        <v>Orange County</v>
      </c>
    </row>
    <row r="416" spans="1:11">
      <c r="A416" t="s">
        <v>5707</v>
      </c>
      <c r="B416">
        <v>2020</v>
      </c>
      <c r="C416">
        <v>74</v>
      </c>
      <c r="D416">
        <v>0</v>
      </c>
      <c r="E416">
        <v>78</v>
      </c>
      <c r="F416">
        <v>0</v>
      </c>
      <c r="G416">
        <v>73</v>
      </c>
      <c r="H416">
        <v>0</v>
      </c>
      <c r="I416">
        <v>13</v>
      </c>
      <c r="J416" t="s">
        <v>5383</v>
      </c>
      <c r="K416" t="str">
        <f>INDEX('Planning Periods'!$O$2:$O$540,MATCH('Table B Values'!A416,'Planning Periods'!$A$2:$A$540,0))</f>
        <v>Monterey County</v>
      </c>
    </row>
    <row r="417" spans="1:11">
      <c r="A417" t="s">
        <v>5708</v>
      </c>
      <c r="B417">
        <v>2020</v>
      </c>
      <c r="C417">
        <v>0</v>
      </c>
      <c r="D417">
        <v>0</v>
      </c>
      <c r="E417">
        <v>0</v>
      </c>
      <c r="F417">
        <v>2</v>
      </c>
      <c r="G417">
        <v>2</v>
      </c>
      <c r="H417">
        <v>0</v>
      </c>
      <c r="I417">
        <v>23</v>
      </c>
      <c r="J417" t="s">
        <v>5383</v>
      </c>
      <c r="K417" t="str">
        <f>INDEX('Planning Periods'!$O$2:$O$540,MATCH('Table B Values'!A417,'Planning Periods'!$A$2:$A$540,0))</f>
        <v>Sonoma County</v>
      </c>
    </row>
    <row r="418" spans="1:11">
      <c r="A418" t="s">
        <v>5709</v>
      </c>
      <c r="B418">
        <v>2020</v>
      </c>
      <c r="C418">
        <v>0</v>
      </c>
      <c r="D418">
        <v>0</v>
      </c>
      <c r="E418">
        <v>0</v>
      </c>
      <c r="F418">
        <v>0</v>
      </c>
      <c r="G418">
        <v>0</v>
      </c>
      <c r="H418">
        <v>70</v>
      </c>
      <c r="I418">
        <v>0</v>
      </c>
      <c r="J418" t="s">
        <v>5383</v>
      </c>
      <c r="K418" t="str">
        <f>INDEX('Planning Periods'!$O$2:$O$540,MATCH('Table B Values'!A418,'Planning Periods'!$A$2:$A$540,0))</f>
        <v>Fresno County</v>
      </c>
    </row>
    <row r="419" spans="1:11">
      <c r="A419" t="s">
        <v>5263</v>
      </c>
      <c r="B419">
        <v>2020</v>
      </c>
      <c r="C419">
        <v>0</v>
      </c>
      <c r="D419">
        <v>2</v>
      </c>
      <c r="E419">
        <v>0</v>
      </c>
      <c r="F419">
        <v>18</v>
      </c>
      <c r="G419">
        <v>0</v>
      </c>
      <c r="H419">
        <v>4</v>
      </c>
      <c r="I419">
        <v>187</v>
      </c>
      <c r="J419" t="s">
        <v>5383</v>
      </c>
      <c r="K419" t="str">
        <f>INDEX('Planning Periods'!$O$2:$O$540,MATCH('Table B Values'!A419,'Planning Periods'!$A$2:$A$540,0))</f>
        <v>Shasta County</v>
      </c>
    </row>
    <row r="420" spans="1:11">
      <c r="A420" t="s">
        <v>5374</v>
      </c>
      <c r="B420">
        <v>2020</v>
      </c>
      <c r="C420">
        <v>0</v>
      </c>
      <c r="D420">
        <v>0</v>
      </c>
      <c r="E420">
        <v>0</v>
      </c>
      <c r="F420">
        <v>1</v>
      </c>
      <c r="G420">
        <v>0</v>
      </c>
      <c r="H420">
        <v>2</v>
      </c>
      <c r="I420">
        <v>1</v>
      </c>
      <c r="J420" t="s">
        <v>5383</v>
      </c>
      <c r="K420" t="str">
        <f>INDEX('Planning Periods'!$O$2:$O$540,MATCH('Table B Values'!A420,'Planning Periods'!$A$2:$A$540,0))</f>
        <v>Shasta County</v>
      </c>
    </row>
    <row r="421" spans="1:11">
      <c r="A421" t="s">
        <v>5710</v>
      </c>
      <c r="B421">
        <v>2020</v>
      </c>
      <c r="C421">
        <v>0</v>
      </c>
      <c r="D421">
        <v>0</v>
      </c>
      <c r="E421">
        <v>0</v>
      </c>
      <c r="F421">
        <v>12</v>
      </c>
      <c r="G421">
        <v>0</v>
      </c>
      <c r="H421">
        <v>0</v>
      </c>
      <c r="I421">
        <v>0</v>
      </c>
      <c r="J421" t="s">
        <v>5383</v>
      </c>
      <c r="K421" t="str">
        <f>INDEX('Planning Periods'!$O$2:$O$540,MATCH('Table B Values'!A421,'Planning Periods'!$A$2:$A$540,0))</f>
        <v>Los Angeles County</v>
      </c>
    </row>
    <row r="422" spans="1:11">
      <c r="A422" t="s">
        <v>5711</v>
      </c>
      <c r="B422">
        <v>2020</v>
      </c>
      <c r="C422">
        <v>0</v>
      </c>
      <c r="D422">
        <v>0</v>
      </c>
      <c r="E422">
        <v>0</v>
      </c>
      <c r="F422">
        <v>0</v>
      </c>
      <c r="G422">
        <v>0</v>
      </c>
      <c r="H422">
        <v>0</v>
      </c>
      <c r="I422">
        <v>9</v>
      </c>
      <c r="J422" t="s">
        <v>5383</v>
      </c>
      <c r="K422" t="str">
        <f>INDEX('Planning Periods'!$O$2:$O$540,MATCH('Table B Values'!A422,'Planning Periods'!$A$2:$A$540,0))</f>
        <v>Los Angeles County</v>
      </c>
    </row>
    <row r="423" spans="1:11">
      <c r="A423" t="s">
        <v>5712</v>
      </c>
      <c r="B423">
        <v>2020</v>
      </c>
      <c r="C423">
        <v>0</v>
      </c>
      <c r="D423">
        <v>0</v>
      </c>
      <c r="E423">
        <v>0</v>
      </c>
      <c r="F423">
        <v>0</v>
      </c>
      <c r="G423">
        <v>0</v>
      </c>
      <c r="H423">
        <v>25</v>
      </c>
      <c r="I423">
        <v>159</v>
      </c>
      <c r="J423" t="s">
        <v>5383</v>
      </c>
      <c r="K423" t="str">
        <f>INDEX('Planning Periods'!$O$2:$O$540,MATCH('Table B Values'!A423,'Planning Periods'!$A$2:$A$540,0))</f>
        <v>Ventura County</v>
      </c>
    </row>
    <row r="424" spans="1:11">
      <c r="A424" t="s">
        <v>5269</v>
      </c>
      <c r="B424">
        <v>2020</v>
      </c>
      <c r="C424">
        <v>0</v>
      </c>
      <c r="D424">
        <v>0</v>
      </c>
      <c r="E424">
        <v>0</v>
      </c>
      <c r="F424">
        <v>0</v>
      </c>
      <c r="G424">
        <v>0</v>
      </c>
      <c r="H424">
        <v>0</v>
      </c>
      <c r="I424">
        <v>17</v>
      </c>
      <c r="J424" t="s">
        <v>5383</v>
      </c>
      <c r="K424" t="str">
        <f>INDEX('Planning Periods'!$O$2:$O$540,MATCH('Table B Values'!A424,'Planning Periods'!$A$2:$A$540,0))</f>
        <v>Siskiyou County</v>
      </c>
    </row>
    <row r="425" spans="1:11">
      <c r="A425" t="s">
        <v>5713</v>
      </c>
      <c r="B425">
        <v>2020</v>
      </c>
      <c r="C425">
        <v>0</v>
      </c>
      <c r="D425">
        <v>0</v>
      </c>
      <c r="E425">
        <v>0</v>
      </c>
      <c r="F425">
        <v>0</v>
      </c>
      <c r="G425">
        <v>0</v>
      </c>
      <c r="H425">
        <v>9</v>
      </c>
      <c r="I425">
        <v>4</v>
      </c>
      <c r="J425" t="s">
        <v>5383</v>
      </c>
      <c r="K425" t="str">
        <f>INDEX('Planning Periods'!$O$2:$O$540,MATCH('Table B Values'!A425,'Planning Periods'!$A$2:$A$540,0))</f>
        <v>San Diego County</v>
      </c>
    </row>
    <row r="426" spans="1:11">
      <c r="A426" t="s">
        <v>5271</v>
      </c>
      <c r="B426">
        <v>2020</v>
      </c>
      <c r="C426">
        <v>0</v>
      </c>
      <c r="D426">
        <v>0</v>
      </c>
      <c r="E426">
        <v>0</v>
      </c>
      <c r="F426">
        <v>10</v>
      </c>
      <c r="G426">
        <v>0</v>
      </c>
      <c r="H426">
        <v>5</v>
      </c>
      <c r="I426">
        <v>11</v>
      </c>
      <c r="J426" t="s">
        <v>5383</v>
      </c>
      <c r="K426" t="str">
        <f>INDEX('Planning Periods'!$O$2:$O$540,MATCH('Table B Values'!A426,'Planning Periods'!$A$2:$A$540,0))</f>
        <v>Solano County</v>
      </c>
    </row>
    <row r="427" spans="1:11">
      <c r="A427" t="s">
        <v>5714</v>
      </c>
      <c r="B427">
        <v>2020</v>
      </c>
      <c r="C427">
        <v>0</v>
      </c>
      <c r="D427">
        <v>0</v>
      </c>
      <c r="E427">
        <v>0</v>
      </c>
      <c r="F427">
        <v>0</v>
      </c>
      <c r="G427">
        <v>0</v>
      </c>
      <c r="H427">
        <v>4</v>
      </c>
      <c r="I427">
        <v>3</v>
      </c>
      <c r="J427" t="s">
        <v>5383</v>
      </c>
      <c r="K427" t="str">
        <f>INDEX('Planning Periods'!$O$2:$O$540,MATCH('Table B Values'!A427,'Planning Periods'!$A$2:$A$540,0))</f>
        <v>Sonoma County</v>
      </c>
    </row>
    <row r="428" spans="1:11">
      <c r="A428" t="s">
        <v>5275</v>
      </c>
      <c r="B428">
        <v>2020</v>
      </c>
      <c r="C428">
        <v>0</v>
      </c>
      <c r="D428">
        <v>0</v>
      </c>
      <c r="E428">
        <v>40</v>
      </c>
      <c r="F428">
        <v>5</v>
      </c>
      <c r="G428">
        <v>0</v>
      </c>
      <c r="H428">
        <v>68</v>
      </c>
      <c r="I428">
        <v>148</v>
      </c>
      <c r="J428" t="s">
        <v>5383</v>
      </c>
      <c r="K428" t="str">
        <f>INDEX('Planning Periods'!$O$2:$O$540,MATCH('Table B Values'!A428,'Planning Periods'!$A$2:$A$540,0))</f>
        <v>Sonoma County</v>
      </c>
    </row>
    <row r="429" spans="1:11">
      <c r="A429" t="s">
        <v>5715</v>
      </c>
      <c r="B429">
        <v>2020</v>
      </c>
      <c r="C429">
        <v>0</v>
      </c>
      <c r="D429">
        <v>0</v>
      </c>
      <c r="E429">
        <v>0</v>
      </c>
      <c r="F429">
        <v>0</v>
      </c>
      <c r="G429">
        <v>0</v>
      </c>
      <c r="H429">
        <v>0</v>
      </c>
      <c r="I429">
        <v>45</v>
      </c>
      <c r="J429" t="s">
        <v>5383</v>
      </c>
      <c r="K429" t="str">
        <f>INDEX('Planning Periods'!$O$2:$O$540,MATCH('Table B Values'!A429,'Planning Periods'!$A$2:$A$540,0))</f>
        <v>Los Angeles County</v>
      </c>
    </row>
    <row r="430" spans="1:11">
      <c r="A430" t="s">
        <v>5716</v>
      </c>
      <c r="B430">
        <v>2020</v>
      </c>
      <c r="C430">
        <v>0</v>
      </c>
      <c r="D430">
        <v>53</v>
      </c>
      <c r="E430">
        <v>9</v>
      </c>
      <c r="F430">
        <v>29</v>
      </c>
      <c r="G430">
        <v>0</v>
      </c>
      <c r="H430">
        <v>1</v>
      </c>
      <c r="I430">
        <v>60</v>
      </c>
      <c r="J430" t="s">
        <v>5383</v>
      </c>
      <c r="K430" t="str">
        <f>INDEX('Planning Periods'!$O$2:$O$540,MATCH('Table B Values'!A430,'Planning Periods'!$A$2:$A$540,0))</f>
        <v>Los Angeles County</v>
      </c>
    </row>
    <row r="431" spans="1:11">
      <c r="A431" t="s">
        <v>5717</v>
      </c>
      <c r="B431">
        <v>2020</v>
      </c>
      <c r="C431">
        <v>0</v>
      </c>
      <c r="D431">
        <v>0</v>
      </c>
      <c r="E431">
        <v>0</v>
      </c>
      <c r="F431">
        <v>0</v>
      </c>
      <c r="G431">
        <v>0</v>
      </c>
      <c r="H431">
        <v>0</v>
      </c>
      <c r="I431">
        <v>38</v>
      </c>
      <c r="J431" t="s">
        <v>5383</v>
      </c>
      <c r="K431" t="str">
        <f>INDEX('Planning Periods'!$O$2:$O$540,MATCH('Table B Values'!A431,'Planning Periods'!$A$2:$A$540,0))</f>
        <v>El Dorado County</v>
      </c>
    </row>
    <row r="432" spans="1:11">
      <c r="A432" t="s">
        <v>5718</v>
      </c>
      <c r="B432">
        <v>2020</v>
      </c>
      <c r="C432">
        <v>0</v>
      </c>
      <c r="D432">
        <v>0</v>
      </c>
      <c r="E432">
        <v>0</v>
      </c>
      <c r="F432">
        <v>0</v>
      </c>
      <c r="G432">
        <v>0</v>
      </c>
      <c r="H432">
        <v>0</v>
      </c>
      <c r="I432">
        <v>13</v>
      </c>
      <c r="J432" t="s">
        <v>5383</v>
      </c>
      <c r="K432" t="str">
        <f>INDEX('Planning Periods'!$O$2:$O$540,MATCH('Table B Values'!A432,'Planning Periods'!$A$2:$A$540,0))</f>
        <v>Los Angeles County</v>
      </c>
    </row>
    <row r="433" spans="1:11">
      <c r="A433" t="s">
        <v>5719</v>
      </c>
      <c r="B433">
        <v>2020</v>
      </c>
      <c r="C433">
        <v>0</v>
      </c>
      <c r="D433">
        <v>0</v>
      </c>
      <c r="E433">
        <v>0</v>
      </c>
      <c r="F433">
        <v>0</v>
      </c>
      <c r="G433">
        <v>0</v>
      </c>
      <c r="H433">
        <v>47</v>
      </c>
      <c r="I433">
        <v>3</v>
      </c>
      <c r="J433" t="s">
        <v>5383</v>
      </c>
      <c r="K433" t="str">
        <f>INDEX('Planning Periods'!$O$2:$O$540,MATCH('Table B Values'!A433,'Planning Periods'!$A$2:$A$540,0))</f>
        <v>San Mateo County</v>
      </c>
    </row>
    <row r="434" spans="1:11">
      <c r="A434" t="s">
        <v>5284</v>
      </c>
      <c r="B434">
        <v>2020</v>
      </c>
      <c r="C434">
        <v>0</v>
      </c>
      <c r="D434">
        <v>0</v>
      </c>
      <c r="E434">
        <v>0</v>
      </c>
      <c r="F434">
        <v>0</v>
      </c>
      <c r="G434">
        <v>0</v>
      </c>
      <c r="H434">
        <v>0</v>
      </c>
      <c r="I434">
        <v>77</v>
      </c>
      <c r="J434" t="s">
        <v>5383</v>
      </c>
      <c r="K434" t="str">
        <f>INDEX('Planning Periods'!$O$2:$O$540,MATCH('Table B Values'!A434,'Planning Periods'!$A$2:$A$540,0))</f>
        <v>Stanislaus County</v>
      </c>
    </row>
    <row r="435" spans="1:11">
      <c r="A435" t="s">
        <v>5720</v>
      </c>
      <c r="B435">
        <v>2020</v>
      </c>
      <c r="C435">
        <v>0</v>
      </c>
      <c r="D435">
        <v>0</v>
      </c>
      <c r="E435">
        <v>0</v>
      </c>
      <c r="F435">
        <v>0</v>
      </c>
      <c r="G435">
        <v>0</v>
      </c>
      <c r="H435">
        <v>0</v>
      </c>
      <c r="I435">
        <v>149</v>
      </c>
      <c r="J435" t="s">
        <v>5383</v>
      </c>
      <c r="K435" t="str">
        <f>INDEX('Planning Periods'!$O$2:$O$540,MATCH('Table B Values'!A435,'Planning Periods'!$A$2:$A$540,0))</f>
        <v>Orange County</v>
      </c>
    </row>
    <row r="436" spans="1:11">
      <c r="A436" t="s">
        <v>5721</v>
      </c>
      <c r="B436">
        <v>2020</v>
      </c>
      <c r="C436">
        <v>36</v>
      </c>
      <c r="D436">
        <v>0</v>
      </c>
      <c r="E436">
        <v>27</v>
      </c>
      <c r="F436">
        <v>0</v>
      </c>
      <c r="G436">
        <v>0</v>
      </c>
      <c r="H436">
        <v>14</v>
      </c>
      <c r="I436">
        <v>392</v>
      </c>
      <c r="J436" t="s">
        <v>5383</v>
      </c>
      <c r="K436" t="str">
        <f>INDEX('Planning Periods'!$O$2:$O$540,MATCH('Table B Values'!A436,'Planning Periods'!$A$2:$A$540,0))</f>
        <v>San Joaquin County</v>
      </c>
    </row>
    <row r="437" spans="1:11">
      <c r="A437" t="s">
        <v>5722</v>
      </c>
      <c r="B437">
        <v>2020</v>
      </c>
      <c r="C437">
        <v>0</v>
      </c>
      <c r="D437">
        <v>0</v>
      </c>
      <c r="E437">
        <v>0</v>
      </c>
      <c r="F437">
        <v>0</v>
      </c>
      <c r="G437">
        <v>0</v>
      </c>
      <c r="H437">
        <v>0</v>
      </c>
      <c r="I437">
        <v>1</v>
      </c>
      <c r="J437" t="s">
        <v>5383</v>
      </c>
      <c r="K437" t="str">
        <f>INDEX('Planning Periods'!$O$2:$O$540,MATCH('Table B Values'!A437,'Planning Periods'!$A$2:$A$540,0))</f>
        <v>Solano County</v>
      </c>
    </row>
    <row r="438" spans="1:11">
      <c r="A438" t="s">
        <v>5723</v>
      </c>
      <c r="B438">
        <v>2020</v>
      </c>
      <c r="C438">
        <v>18</v>
      </c>
      <c r="D438">
        <v>0</v>
      </c>
      <c r="E438">
        <v>0</v>
      </c>
      <c r="F438">
        <v>0</v>
      </c>
      <c r="G438">
        <v>14</v>
      </c>
      <c r="H438">
        <v>56</v>
      </c>
      <c r="I438">
        <v>394</v>
      </c>
      <c r="J438" t="s">
        <v>5383</v>
      </c>
      <c r="K438" t="str">
        <f>INDEX('Planning Periods'!$O$2:$O$540,MATCH('Table B Values'!A438,'Planning Periods'!$A$2:$A$540,0))</f>
        <v>Santa Clara County</v>
      </c>
    </row>
    <row r="439" spans="1:11">
      <c r="A439" t="s">
        <v>5290</v>
      </c>
      <c r="B439">
        <v>2020</v>
      </c>
      <c r="C439">
        <v>0</v>
      </c>
      <c r="D439">
        <v>1</v>
      </c>
      <c r="E439">
        <v>0</v>
      </c>
      <c r="F439">
        <v>0</v>
      </c>
      <c r="G439">
        <v>0</v>
      </c>
      <c r="H439">
        <v>1</v>
      </c>
      <c r="I439">
        <v>8</v>
      </c>
      <c r="J439" t="s">
        <v>5383</v>
      </c>
      <c r="K439" t="str">
        <f>INDEX('Planning Periods'!$O$2:$O$540,MATCH('Table B Values'!A439,'Planning Periods'!$A$2:$A$540,0))</f>
        <v>Sutter County</v>
      </c>
    </row>
    <row r="440" spans="1:11">
      <c r="A440" t="s">
        <v>5724</v>
      </c>
      <c r="B440">
        <v>2020</v>
      </c>
      <c r="C440">
        <v>0</v>
      </c>
      <c r="D440">
        <v>0</v>
      </c>
      <c r="E440">
        <v>0</v>
      </c>
      <c r="F440">
        <v>0</v>
      </c>
      <c r="G440">
        <v>0</v>
      </c>
      <c r="H440">
        <v>0</v>
      </c>
      <c r="I440">
        <v>2</v>
      </c>
      <c r="J440" t="s">
        <v>5383</v>
      </c>
      <c r="K440" t="str">
        <f>INDEX('Planning Periods'!$O$2:$O$540,MATCH('Table B Values'!A440,'Planning Periods'!$A$2:$A$540,0))</f>
        <v>Amador County</v>
      </c>
    </row>
    <row r="441" spans="1:11">
      <c r="A441" t="s">
        <v>5725</v>
      </c>
      <c r="B441">
        <v>2020</v>
      </c>
      <c r="C441">
        <v>0</v>
      </c>
      <c r="D441">
        <v>0</v>
      </c>
      <c r="E441">
        <v>0</v>
      </c>
      <c r="F441">
        <v>0</v>
      </c>
      <c r="G441">
        <v>0</v>
      </c>
      <c r="H441">
        <v>2</v>
      </c>
      <c r="I441">
        <v>4</v>
      </c>
      <c r="J441" t="s">
        <v>5383</v>
      </c>
      <c r="K441" t="str">
        <f>INDEX('Planning Periods'!$O$2:$O$540,MATCH('Table B Values'!A441,'Planning Periods'!$A$2:$A$540,0))</f>
        <v>Kern County</v>
      </c>
    </row>
    <row r="442" spans="1:11">
      <c r="A442" t="s">
        <v>5726</v>
      </c>
      <c r="B442">
        <v>2020</v>
      </c>
      <c r="C442">
        <v>0</v>
      </c>
      <c r="D442">
        <v>0</v>
      </c>
      <c r="E442">
        <v>0</v>
      </c>
      <c r="F442">
        <v>0</v>
      </c>
      <c r="G442">
        <v>0</v>
      </c>
      <c r="H442">
        <v>0</v>
      </c>
      <c r="I442">
        <v>1</v>
      </c>
      <c r="J442" t="s">
        <v>5383</v>
      </c>
      <c r="K442" t="str">
        <f>INDEX('Planning Periods'!$O$2:$O$540,MATCH('Table B Values'!A442,'Planning Periods'!$A$2:$A$540,0))</f>
        <v>Kern County</v>
      </c>
    </row>
    <row r="443" spans="1:11">
      <c r="A443" t="s">
        <v>5727</v>
      </c>
      <c r="B443">
        <v>2020</v>
      </c>
      <c r="C443">
        <v>0</v>
      </c>
      <c r="D443">
        <v>0</v>
      </c>
      <c r="E443">
        <v>0</v>
      </c>
      <c r="F443">
        <v>0</v>
      </c>
      <c r="G443">
        <v>0</v>
      </c>
      <c r="H443">
        <v>0</v>
      </c>
      <c r="I443">
        <v>286</v>
      </c>
      <c r="J443" t="s">
        <v>5383</v>
      </c>
      <c r="K443" t="str">
        <f>INDEX('Planning Periods'!$O$2:$O$540,MATCH('Table B Values'!A443,'Planning Periods'!$A$2:$A$540,0))</f>
        <v>Riverside County</v>
      </c>
    </row>
    <row r="444" spans="1:11">
      <c r="A444" t="s">
        <v>5728</v>
      </c>
      <c r="B444">
        <v>2020</v>
      </c>
      <c r="C444">
        <v>0</v>
      </c>
      <c r="D444">
        <v>28</v>
      </c>
      <c r="E444">
        <v>0</v>
      </c>
      <c r="F444">
        <v>0</v>
      </c>
      <c r="G444">
        <v>0</v>
      </c>
      <c r="H444">
        <v>0</v>
      </c>
      <c r="I444">
        <v>21</v>
      </c>
      <c r="J444" t="s">
        <v>5383</v>
      </c>
      <c r="K444" t="str">
        <f>INDEX('Planning Periods'!$O$2:$O$540,MATCH('Table B Values'!A444,'Planning Periods'!$A$2:$A$540,0))</f>
        <v>Los Angeles County</v>
      </c>
    </row>
    <row r="445" spans="1:11">
      <c r="A445" t="s">
        <v>5729</v>
      </c>
      <c r="B445">
        <v>2020</v>
      </c>
      <c r="C445">
        <v>11</v>
      </c>
      <c r="D445">
        <v>0</v>
      </c>
      <c r="E445">
        <v>0</v>
      </c>
      <c r="F445">
        <v>0</v>
      </c>
      <c r="G445">
        <v>0</v>
      </c>
      <c r="H445">
        <v>131</v>
      </c>
      <c r="I445">
        <v>78</v>
      </c>
      <c r="J445" t="s">
        <v>5383</v>
      </c>
      <c r="K445" t="str">
        <f>INDEX('Planning Periods'!$O$2:$O$540,MATCH('Table B Values'!A445,'Planning Periods'!$A$2:$A$540,0))</f>
        <v>Ventura County</v>
      </c>
    </row>
    <row r="446" spans="1:11">
      <c r="A446" t="s">
        <v>5730</v>
      </c>
      <c r="B446">
        <v>2020</v>
      </c>
      <c r="C446">
        <v>0</v>
      </c>
      <c r="D446">
        <v>0</v>
      </c>
      <c r="E446">
        <v>0</v>
      </c>
      <c r="F446">
        <v>0</v>
      </c>
      <c r="G446">
        <v>0</v>
      </c>
      <c r="H446" s="356">
        <v>0</v>
      </c>
      <c r="I446" s="356">
        <v>2</v>
      </c>
      <c r="J446" t="s">
        <v>5383</v>
      </c>
      <c r="K446" t="str">
        <f>INDEX('Planning Periods'!$O$2:$O$540,MATCH('Table B Values'!A446,'Planning Periods'!$A$2:$A$540,0))</f>
        <v>Los Angeles County</v>
      </c>
    </row>
    <row r="447" spans="1:11">
      <c r="A447" t="s">
        <v>5731</v>
      </c>
      <c r="B447">
        <v>2020</v>
      </c>
      <c r="C447">
        <v>0</v>
      </c>
      <c r="D447">
        <v>0</v>
      </c>
      <c r="E447">
        <v>0</v>
      </c>
      <c r="F447">
        <v>0</v>
      </c>
      <c r="G447">
        <v>0</v>
      </c>
      <c r="H447">
        <v>10</v>
      </c>
      <c r="I447" s="356">
        <v>460</v>
      </c>
      <c r="J447" t="s">
        <v>5383</v>
      </c>
      <c r="K447" t="str">
        <f>INDEX('Planning Periods'!$O$2:$O$540,MATCH('Table B Values'!A447,'Planning Periods'!$A$2:$A$540,0))</f>
        <v>San Joaquin County</v>
      </c>
    </row>
    <row r="448" spans="1:11">
      <c r="A448" t="s">
        <v>5732</v>
      </c>
      <c r="B448">
        <v>2020</v>
      </c>
      <c r="C448">
        <v>0</v>
      </c>
      <c r="D448">
        <v>0</v>
      </c>
      <c r="E448">
        <v>0</v>
      </c>
      <c r="F448">
        <v>0</v>
      </c>
      <c r="G448">
        <v>0</v>
      </c>
      <c r="H448">
        <v>10</v>
      </c>
      <c r="I448">
        <v>315</v>
      </c>
      <c r="J448" t="s">
        <v>5383</v>
      </c>
      <c r="K448" t="str">
        <f>INDEX('Planning Periods'!$O$2:$O$540,MATCH('Table B Values'!A448,'Planning Periods'!$A$2:$A$540,0))</f>
        <v>Tulare County</v>
      </c>
    </row>
    <row r="449" spans="1:11">
      <c r="A449" t="s">
        <v>5307</v>
      </c>
      <c r="B449">
        <v>2020</v>
      </c>
      <c r="C449">
        <v>0</v>
      </c>
      <c r="D449">
        <v>18</v>
      </c>
      <c r="E449">
        <v>0</v>
      </c>
      <c r="F449">
        <v>42</v>
      </c>
      <c r="G449">
        <v>0</v>
      </c>
      <c r="H449">
        <v>73</v>
      </c>
      <c r="I449">
        <v>34</v>
      </c>
      <c r="J449" t="s">
        <v>5383</v>
      </c>
      <c r="K449" t="str">
        <f>INDEX('Planning Periods'!$O$2:$O$540,MATCH('Table B Values'!A449,'Planning Periods'!$A$2:$A$540,0))</f>
        <v>Tulare County</v>
      </c>
    </row>
    <row r="450" spans="1:11">
      <c r="A450" t="s">
        <v>5733</v>
      </c>
      <c r="B450">
        <v>2020</v>
      </c>
      <c r="C450">
        <v>0</v>
      </c>
      <c r="D450">
        <v>0</v>
      </c>
      <c r="E450">
        <v>0</v>
      </c>
      <c r="F450">
        <v>8</v>
      </c>
      <c r="G450">
        <v>0</v>
      </c>
      <c r="H450">
        <v>36</v>
      </c>
      <c r="I450">
        <v>96</v>
      </c>
      <c r="J450" t="s">
        <v>5383</v>
      </c>
      <c r="K450" t="str">
        <f>INDEX('Planning Periods'!$O$2:$O$540,MATCH('Table B Values'!A450,'Planning Periods'!$A$2:$A$540,0))</f>
        <v>Stanislaus County</v>
      </c>
    </row>
    <row r="451" spans="1:11">
      <c r="A451" t="s">
        <v>5734</v>
      </c>
      <c r="B451">
        <v>2020</v>
      </c>
      <c r="C451">
        <v>0</v>
      </c>
      <c r="D451">
        <v>0</v>
      </c>
      <c r="E451">
        <v>0</v>
      </c>
      <c r="F451">
        <v>0</v>
      </c>
      <c r="G451">
        <v>0</v>
      </c>
      <c r="H451">
        <v>7</v>
      </c>
      <c r="I451">
        <v>56</v>
      </c>
      <c r="J451" t="s">
        <v>5383</v>
      </c>
      <c r="K451" t="str">
        <f>INDEX('Planning Periods'!$O$2:$O$540,MATCH('Table B Values'!A451,'Planning Periods'!$A$2:$A$540,0))</f>
        <v>Orange County</v>
      </c>
    </row>
    <row r="452" spans="1:11">
      <c r="A452" t="s">
        <v>5735</v>
      </c>
      <c r="B452">
        <v>2020</v>
      </c>
      <c r="C452">
        <v>0</v>
      </c>
      <c r="D452">
        <v>0</v>
      </c>
      <c r="E452">
        <v>0</v>
      </c>
      <c r="F452">
        <v>0</v>
      </c>
      <c r="G452">
        <v>0</v>
      </c>
      <c r="H452">
        <v>13</v>
      </c>
      <c r="I452">
        <v>0</v>
      </c>
      <c r="J452" t="s">
        <v>5383</v>
      </c>
      <c r="K452" t="str">
        <f>INDEX('Planning Periods'!$O$2:$O$540,MATCH('Table B Values'!A452,'Planning Periods'!$A$2:$A$540,0))</f>
        <v>San Bernardino County</v>
      </c>
    </row>
    <row r="453" spans="1:11">
      <c r="A453" t="s">
        <v>5736</v>
      </c>
      <c r="B453">
        <v>2020</v>
      </c>
      <c r="C453">
        <v>0</v>
      </c>
      <c r="D453">
        <v>0</v>
      </c>
      <c r="E453">
        <v>0</v>
      </c>
      <c r="F453">
        <v>0</v>
      </c>
      <c r="G453">
        <v>0</v>
      </c>
      <c r="H453">
        <v>7</v>
      </c>
      <c r="I453">
        <v>0</v>
      </c>
      <c r="J453" t="s">
        <v>5383</v>
      </c>
      <c r="K453" t="str">
        <f>INDEX('Planning Periods'!$O$2:$O$540,MATCH('Table B Values'!A453,'Planning Periods'!$A$2:$A$540,0))</f>
        <v>Alameda County</v>
      </c>
    </row>
    <row r="454" spans="1:11">
      <c r="A454" t="s">
        <v>5737</v>
      </c>
      <c r="B454">
        <v>2020</v>
      </c>
      <c r="C454">
        <v>0</v>
      </c>
      <c r="D454">
        <v>0</v>
      </c>
      <c r="E454">
        <v>1</v>
      </c>
      <c r="F454">
        <v>0</v>
      </c>
      <c r="G454">
        <v>0</v>
      </c>
      <c r="H454">
        <v>41</v>
      </c>
      <c r="I454">
        <v>85</v>
      </c>
      <c r="J454" t="s">
        <v>5383</v>
      </c>
      <c r="K454" t="str">
        <f>INDEX('Planning Periods'!$O$2:$O$540,MATCH('Table B Values'!A454,'Planning Periods'!$A$2:$A$540,0))</f>
        <v>San Bernardino County</v>
      </c>
    </row>
    <row r="455" spans="1:11">
      <c r="A455" t="s">
        <v>5738</v>
      </c>
      <c r="B455">
        <v>2020</v>
      </c>
      <c r="C455">
        <v>0</v>
      </c>
      <c r="D455">
        <v>0</v>
      </c>
      <c r="E455">
        <v>0</v>
      </c>
      <c r="F455">
        <v>10</v>
      </c>
      <c r="G455">
        <v>0</v>
      </c>
      <c r="H455" s="356">
        <v>32</v>
      </c>
      <c r="I455" s="356">
        <v>629</v>
      </c>
      <c r="J455" t="s">
        <v>5383</v>
      </c>
      <c r="K455" t="str">
        <f>INDEX('Planning Periods'!$O$2:$O$540,MATCH('Table B Values'!A455,'Planning Periods'!$A$2:$A$540,0))</f>
        <v>Solano County</v>
      </c>
    </row>
    <row r="456" spans="1:11">
      <c r="A456" t="s">
        <v>5739</v>
      </c>
      <c r="B456">
        <v>2020</v>
      </c>
      <c r="C456">
        <v>0</v>
      </c>
      <c r="D456">
        <v>0</v>
      </c>
      <c r="E456">
        <v>0</v>
      </c>
      <c r="F456">
        <v>0</v>
      </c>
      <c r="G456">
        <v>0</v>
      </c>
      <c r="H456">
        <v>0</v>
      </c>
      <c r="I456" s="356">
        <v>41</v>
      </c>
      <c r="J456" t="s">
        <v>5383</v>
      </c>
      <c r="K456" t="str">
        <f>INDEX('Planning Periods'!$O$2:$O$540,MATCH('Table B Values'!A456,'Planning Periods'!$A$2:$A$540,0))</f>
        <v>Solano County</v>
      </c>
    </row>
    <row r="457" spans="1:11">
      <c r="A457" t="s">
        <v>5740</v>
      </c>
      <c r="B457">
        <v>2020</v>
      </c>
      <c r="C457">
        <v>81</v>
      </c>
      <c r="D457">
        <v>0</v>
      </c>
      <c r="E457">
        <v>58</v>
      </c>
      <c r="F457">
        <v>0</v>
      </c>
      <c r="G457">
        <v>5</v>
      </c>
      <c r="H457">
        <v>0</v>
      </c>
      <c r="I457">
        <v>342</v>
      </c>
      <c r="J457" t="s">
        <v>5383</v>
      </c>
      <c r="K457" t="str">
        <f>INDEX('Planning Periods'!$O$2:$O$540,MATCH('Table B Values'!A457,'Planning Periods'!$A$2:$A$540,0))</f>
        <v>Ventura County</v>
      </c>
    </row>
    <row r="458" spans="1:11">
      <c r="A458" t="s">
        <v>5318</v>
      </c>
      <c r="B458">
        <v>2020</v>
      </c>
      <c r="C458">
        <v>0</v>
      </c>
      <c r="D458">
        <v>16</v>
      </c>
      <c r="E458">
        <v>21</v>
      </c>
      <c r="F458">
        <v>18</v>
      </c>
      <c r="G458">
        <v>23</v>
      </c>
      <c r="H458">
        <v>24</v>
      </c>
      <c r="I458">
        <v>16</v>
      </c>
      <c r="J458" t="s">
        <v>5383</v>
      </c>
      <c r="K458" t="str">
        <f>INDEX('Planning Periods'!$O$2:$O$540,MATCH('Table B Values'!A458,'Planning Periods'!$A$2:$A$540,0))</f>
        <v>Ventura County</v>
      </c>
    </row>
    <row r="459" spans="1:11">
      <c r="A459" t="s">
        <v>5741</v>
      </c>
      <c r="B459">
        <v>2020</v>
      </c>
      <c r="C459">
        <v>0</v>
      </c>
      <c r="D459">
        <v>0</v>
      </c>
      <c r="E459">
        <v>0</v>
      </c>
      <c r="F459">
        <v>0</v>
      </c>
      <c r="G459">
        <v>0</v>
      </c>
      <c r="H459">
        <v>0</v>
      </c>
      <c r="I459">
        <v>508</v>
      </c>
      <c r="J459" t="s">
        <v>5383</v>
      </c>
      <c r="K459" t="str">
        <f>INDEX('Planning Periods'!$O$2:$O$540,MATCH('Table B Values'!A459,'Planning Periods'!$A$2:$A$540,0))</f>
        <v>San Bernardino County</v>
      </c>
    </row>
    <row r="460" spans="1:11">
      <c r="A460" t="s">
        <v>5742</v>
      </c>
      <c r="B460">
        <v>2020</v>
      </c>
      <c r="C460">
        <v>0</v>
      </c>
      <c r="D460">
        <v>1</v>
      </c>
      <c r="E460">
        <v>0</v>
      </c>
      <c r="F460">
        <v>10</v>
      </c>
      <c r="G460">
        <v>0</v>
      </c>
      <c r="H460">
        <v>504</v>
      </c>
      <c r="I460">
        <v>92</v>
      </c>
      <c r="J460" t="s">
        <v>5383</v>
      </c>
      <c r="K460" t="str">
        <f>INDEX('Planning Periods'!$O$2:$O$540,MATCH('Table B Values'!A460,'Planning Periods'!$A$2:$A$540,0))</f>
        <v>Tulare County</v>
      </c>
    </row>
    <row r="461" spans="1:11">
      <c r="A461" t="s">
        <v>5743</v>
      </c>
      <c r="B461">
        <v>2020</v>
      </c>
      <c r="C461">
        <v>0</v>
      </c>
      <c r="D461">
        <v>0</v>
      </c>
      <c r="E461">
        <v>59</v>
      </c>
      <c r="F461">
        <v>0</v>
      </c>
      <c r="G461">
        <v>0</v>
      </c>
      <c r="H461">
        <v>0</v>
      </c>
      <c r="I461">
        <v>459</v>
      </c>
      <c r="J461" t="s">
        <v>5383</v>
      </c>
      <c r="K461" t="str">
        <f>INDEX('Planning Periods'!$O$2:$O$540,MATCH('Table B Values'!A461,'Planning Periods'!$A$2:$A$540,0))</f>
        <v>San Diego County</v>
      </c>
    </row>
    <row r="462" spans="1:11">
      <c r="A462" t="s">
        <v>5744</v>
      </c>
      <c r="B462">
        <v>2020</v>
      </c>
      <c r="C462">
        <v>0</v>
      </c>
      <c r="D462">
        <v>0</v>
      </c>
      <c r="E462">
        <v>0</v>
      </c>
      <c r="F462">
        <v>0</v>
      </c>
      <c r="G462">
        <v>0</v>
      </c>
      <c r="H462">
        <v>0</v>
      </c>
      <c r="I462">
        <v>10</v>
      </c>
      <c r="J462" t="s">
        <v>5383</v>
      </c>
      <c r="K462" t="str">
        <f>INDEX('Planning Periods'!$O$2:$O$540,MATCH('Table B Values'!A462,'Planning Periods'!$A$2:$A$540,0))</f>
        <v>Los Angeles County</v>
      </c>
    </row>
    <row r="463" spans="1:11">
      <c r="A463" t="s">
        <v>5745</v>
      </c>
      <c r="B463">
        <v>2020</v>
      </c>
      <c r="C463">
        <v>11</v>
      </c>
      <c r="D463">
        <v>0</v>
      </c>
      <c r="E463">
        <v>0</v>
      </c>
      <c r="F463">
        <v>3</v>
      </c>
      <c r="G463">
        <v>0</v>
      </c>
      <c r="H463">
        <v>11</v>
      </c>
      <c r="I463">
        <v>157</v>
      </c>
      <c r="J463" t="s">
        <v>5383</v>
      </c>
      <c r="K463" t="str">
        <f>INDEX('Planning Periods'!$O$2:$O$540,MATCH('Table B Values'!A463,'Planning Periods'!$A$2:$A$540,0))</f>
        <v>Contra Costa County</v>
      </c>
    </row>
    <row r="464" spans="1:11">
      <c r="A464" t="s">
        <v>5746</v>
      </c>
      <c r="B464">
        <v>2020</v>
      </c>
      <c r="C464">
        <v>0</v>
      </c>
      <c r="D464">
        <v>0</v>
      </c>
      <c r="E464">
        <v>0</v>
      </c>
      <c r="F464">
        <v>0</v>
      </c>
      <c r="G464">
        <v>0</v>
      </c>
      <c r="H464">
        <v>3</v>
      </c>
      <c r="I464">
        <v>38</v>
      </c>
      <c r="J464" t="s">
        <v>5383</v>
      </c>
      <c r="K464" t="str">
        <f>INDEX('Planning Periods'!$O$2:$O$540,MATCH('Table B Values'!A464,'Planning Periods'!$A$2:$A$540,0))</f>
        <v>Kern County</v>
      </c>
    </row>
    <row r="465" spans="1:11">
      <c r="A465" t="s">
        <v>5747</v>
      </c>
      <c r="B465">
        <v>2020</v>
      </c>
      <c r="C465">
        <v>0</v>
      </c>
      <c r="D465">
        <v>0</v>
      </c>
      <c r="E465">
        <v>0</v>
      </c>
      <c r="F465">
        <v>0</v>
      </c>
      <c r="G465">
        <v>0</v>
      </c>
      <c r="H465">
        <v>2</v>
      </c>
      <c r="I465">
        <v>0</v>
      </c>
      <c r="J465" t="s">
        <v>5383</v>
      </c>
      <c r="K465" t="str">
        <f>INDEX('Planning Periods'!$O$2:$O$540,MATCH('Table B Values'!A465,'Planning Periods'!$A$2:$A$540,0))</f>
        <v>Stanislaus County</v>
      </c>
    </row>
    <row r="466" spans="1:11">
      <c r="A466" t="s">
        <v>5748</v>
      </c>
      <c r="B466">
        <v>2020</v>
      </c>
      <c r="C466">
        <v>0</v>
      </c>
      <c r="D466">
        <v>0</v>
      </c>
      <c r="E466">
        <v>0</v>
      </c>
      <c r="F466">
        <v>0</v>
      </c>
      <c r="G466">
        <v>0</v>
      </c>
      <c r="H466">
        <v>0</v>
      </c>
      <c r="I466">
        <v>18</v>
      </c>
      <c r="J466" t="s">
        <v>5383</v>
      </c>
      <c r="K466" t="str">
        <f>INDEX('Planning Periods'!$O$2:$O$540,MATCH('Table B Values'!A466,'Planning Periods'!$A$2:$A$540,0))</f>
        <v>Santa Cruz County</v>
      </c>
    </row>
    <row r="467" spans="1:11">
      <c r="A467" t="s">
        <v>5749</v>
      </c>
      <c r="B467">
        <v>2020</v>
      </c>
      <c r="C467">
        <v>0</v>
      </c>
      <c r="D467">
        <v>0</v>
      </c>
      <c r="E467">
        <v>0</v>
      </c>
      <c r="F467">
        <v>0</v>
      </c>
      <c r="G467">
        <v>0</v>
      </c>
      <c r="H467">
        <v>0</v>
      </c>
      <c r="I467">
        <v>32</v>
      </c>
      <c r="J467" t="s">
        <v>5383</v>
      </c>
      <c r="K467" t="str">
        <f>INDEX('Planning Periods'!$O$2:$O$540,MATCH('Table B Values'!A467,'Planning Periods'!$A$2:$A$540,0))</f>
        <v>Los Angeles County</v>
      </c>
    </row>
    <row r="468" spans="1:11">
      <c r="A468" t="s">
        <v>5750</v>
      </c>
      <c r="B468">
        <v>2020</v>
      </c>
      <c r="C468">
        <v>2</v>
      </c>
      <c r="D468">
        <v>0</v>
      </c>
      <c r="E468">
        <v>8</v>
      </c>
      <c r="F468">
        <v>0</v>
      </c>
      <c r="G468">
        <v>6</v>
      </c>
      <c r="H468">
        <v>0</v>
      </c>
      <c r="I468">
        <v>92</v>
      </c>
      <c r="J468" t="s">
        <v>5383</v>
      </c>
      <c r="K468" t="str">
        <f>INDEX('Planning Periods'!$O$2:$O$540,MATCH('Table B Values'!A468,'Planning Periods'!$A$2:$A$540,0))</f>
        <v>Los Angeles County</v>
      </c>
    </row>
    <row r="469" spans="1:11">
      <c r="A469" t="s">
        <v>5751</v>
      </c>
      <c r="B469">
        <v>2020</v>
      </c>
      <c r="C469">
        <v>85</v>
      </c>
      <c r="D469">
        <v>0</v>
      </c>
      <c r="E469">
        <v>0</v>
      </c>
      <c r="F469">
        <v>3</v>
      </c>
      <c r="G469">
        <v>0</v>
      </c>
      <c r="H469">
        <v>413</v>
      </c>
      <c r="I469">
        <v>90</v>
      </c>
      <c r="J469" t="s">
        <v>5383</v>
      </c>
      <c r="K469" t="str">
        <f>INDEX('Planning Periods'!$O$2:$O$540,MATCH('Table B Values'!A469,'Planning Periods'!$A$2:$A$540,0))</f>
        <v>Yolo County</v>
      </c>
    </row>
    <row r="470" spans="1:11">
      <c r="A470" t="s">
        <v>5752</v>
      </c>
      <c r="B470">
        <v>2020</v>
      </c>
      <c r="C470">
        <v>0</v>
      </c>
      <c r="D470">
        <v>0</v>
      </c>
      <c r="E470">
        <v>0</v>
      </c>
      <c r="F470">
        <v>0</v>
      </c>
      <c r="G470">
        <v>0</v>
      </c>
      <c r="H470">
        <v>0</v>
      </c>
      <c r="I470">
        <v>63</v>
      </c>
      <c r="J470" t="s">
        <v>5383</v>
      </c>
      <c r="K470" t="str">
        <f>INDEX('Planning Periods'!$O$2:$O$540,MATCH('Table B Values'!A470,'Planning Periods'!$A$2:$A$540,0))</f>
        <v>Orange County</v>
      </c>
    </row>
    <row r="471" spans="1:11">
      <c r="A471" t="s">
        <v>5753</v>
      </c>
      <c r="B471">
        <v>2020</v>
      </c>
      <c r="C471">
        <v>0</v>
      </c>
      <c r="D471">
        <v>0</v>
      </c>
      <c r="E471">
        <v>0</v>
      </c>
      <c r="F471">
        <v>19</v>
      </c>
      <c r="G471">
        <v>0</v>
      </c>
      <c r="H471">
        <v>0</v>
      </c>
      <c r="I471">
        <v>90</v>
      </c>
      <c r="J471" t="s">
        <v>5383</v>
      </c>
      <c r="K471" t="str">
        <f>INDEX('Planning Periods'!$O$2:$O$540,MATCH('Table B Values'!A471,'Planning Periods'!$A$2:$A$540,0))</f>
        <v>Los Angeles County</v>
      </c>
    </row>
    <row r="472" spans="1:11">
      <c r="A472" t="s">
        <v>5754</v>
      </c>
      <c r="B472">
        <v>2020</v>
      </c>
      <c r="C472">
        <v>0</v>
      </c>
      <c r="D472">
        <v>0</v>
      </c>
      <c r="E472">
        <v>0</v>
      </c>
      <c r="F472">
        <v>0</v>
      </c>
      <c r="G472">
        <v>0</v>
      </c>
      <c r="H472">
        <v>0</v>
      </c>
      <c r="I472">
        <v>60</v>
      </c>
      <c r="J472" t="s">
        <v>5383</v>
      </c>
      <c r="K472" t="str">
        <f>INDEX('Planning Periods'!$O$2:$O$540,MATCH('Table B Values'!A472,'Planning Periods'!$A$2:$A$540,0))</f>
        <v>Riverside County</v>
      </c>
    </row>
    <row r="473" spans="1:11">
      <c r="A473" t="s">
        <v>5755</v>
      </c>
      <c r="B473">
        <v>2020</v>
      </c>
      <c r="C473">
        <v>0</v>
      </c>
      <c r="D473">
        <v>0</v>
      </c>
      <c r="E473">
        <v>0</v>
      </c>
      <c r="F473">
        <v>0</v>
      </c>
      <c r="G473">
        <v>0</v>
      </c>
      <c r="H473">
        <v>0</v>
      </c>
      <c r="I473">
        <v>14</v>
      </c>
      <c r="J473" t="s">
        <v>5383</v>
      </c>
      <c r="K473" t="str">
        <f>INDEX('Planning Periods'!$O$2:$O$540,MATCH('Table B Values'!A473,'Planning Periods'!$A$2:$A$540,0))</f>
        <v>Colusa County</v>
      </c>
    </row>
    <row r="474" spans="1:11">
      <c r="A474" t="s">
        <v>5756</v>
      </c>
      <c r="B474">
        <v>2020</v>
      </c>
      <c r="C474">
        <v>0</v>
      </c>
      <c r="D474">
        <v>0</v>
      </c>
      <c r="E474">
        <v>24</v>
      </c>
      <c r="F474">
        <v>0</v>
      </c>
      <c r="G474">
        <v>0</v>
      </c>
      <c r="H474">
        <v>1</v>
      </c>
      <c r="I474">
        <v>0</v>
      </c>
      <c r="J474" t="s">
        <v>5383</v>
      </c>
      <c r="K474" t="str">
        <f>INDEX('Planning Periods'!$O$2:$O$540,MATCH('Table B Values'!A474,'Planning Periods'!$A$2:$A$540,0))</f>
        <v>Glenn County</v>
      </c>
    </row>
    <row r="475" spans="1:11">
      <c r="A475" t="s">
        <v>5757</v>
      </c>
      <c r="B475">
        <v>2020</v>
      </c>
      <c r="C475">
        <v>0</v>
      </c>
      <c r="D475">
        <v>0</v>
      </c>
      <c r="E475">
        <v>0</v>
      </c>
      <c r="F475">
        <v>0</v>
      </c>
      <c r="G475">
        <v>0</v>
      </c>
      <c r="H475">
        <v>0</v>
      </c>
      <c r="I475">
        <v>5</v>
      </c>
      <c r="J475" t="s">
        <v>5383</v>
      </c>
      <c r="K475" t="str">
        <f>INDEX('Planning Periods'!$O$2:$O$540,MATCH('Table B Values'!A475,'Planning Periods'!$A$2:$A$540,0))</f>
        <v>Sonoma County</v>
      </c>
    </row>
    <row r="476" spans="1:11">
      <c r="A476" t="s">
        <v>5758</v>
      </c>
      <c r="B476">
        <v>2020</v>
      </c>
      <c r="C476">
        <v>0</v>
      </c>
      <c r="D476">
        <v>0</v>
      </c>
      <c r="E476">
        <v>0</v>
      </c>
      <c r="F476">
        <v>0</v>
      </c>
      <c r="G476">
        <v>0</v>
      </c>
      <c r="H476">
        <v>0</v>
      </c>
      <c r="I476">
        <v>38</v>
      </c>
      <c r="J476" t="s">
        <v>5383</v>
      </c>
      <c r="K476" t="str">
        <f>INDEX('Planning Periods'!$O$2:$O$540,MATCH('Table B Values'!A476,'Planning Periods'!$A$2:$A$540,0))</f>
        <v>Yolo County</v>
      </c>
    </row>
    <row r="477" spans="1:11">
      <c r="A477" t="s">
        <v>5759</v>
      </c>
      <c r="B477">
        <v>2020</v>
      </c>
      <c r="C477">
        <v>31</v>
      </c>
      <c r="D477">
        <v>6</v>
      </c>
      <c r="E477">
        <v>0</v>
      </c>
      <c r="F477">
        <v>15</v>
      </c>
      <c r="G477">
        <v>0</v>
      </c>
      <c r="H477">
        <v>33</v>
      </c>
      <c r="I477">
        <v>0</v>
      </c>
      <c r="J477" t="s">
        <v>5383</v>
      </c>
      <c r="K477" t="str">
        <f>INDEX('Planning Periods'!$O$2:$O$540,MATCH('Table B Values'!A477,'Planning Periods'!$A$2:$A$540,0))</f>
        <v>Tulare County</v>
      </c>
    </row>
    <row r="478" spans="1:11">
      <c r="A478" t="s">
        <v>5760</v>
      </c>
      <c r="B478">
        <v>2020</v>
      </c>
      <c r="C478">
        <v>0</v>
      </c>
      <c r="D478">
        <v>0</v>
      </c>
      <c r="E478">
        <v>0</v>
      </c>
      <c r="F478">
        <v>0</v>
      </c>
      <c r="G478">
        <v>0</v>
      </c>
      <c r="H478">
        <v>59</v>
      </c>
      <c r="I478">
        <v>286</v>
      </c>
      <c r="J478" t="s">
        <v>5383</v>
      </c>
      <c r="K478" t="str">
        <f>INDEX('Planning Periods'!$O$2:$O$540,MATCH('Table B Values'!A478,'Planning Periods'!$A$2:$A$540,0))</f>
        <v>Yolo County</v>
      </c>
    </row>
    <row r="479" spans="1:11">
      <c r="A479" t="s">
        <v>5347</v>
      </c>
      <c r="B479">
        <v>2020</v>
      </c>
      <c r="C479">
        <v>0</v>
      </c>
      <c r="D479">
        <v>5</v>
      </c>
      <c r="E479">
        <v>0</v>
      </c>
      <c r="F479">
        <v>3</v>
      </c>
      <c r="G479">
        <v>0</v>
      </c>
      <c r="H479">
        <v>6</v>
      </c>
      <c r="I479">
        <v>6</v>
      </c>
      <c r="J479" t="s">
        <v>5383</v>
      </c>
      <c r="K479" t="str">
        <f>INDEX('Planning Periods'!$O$2:$O$540,MATCH('Table B Values'!A479,'Planning Periods'!$A$2:$A$540,0))</f>
        <v>Yolo County</v>
      </c>
    </row>
    <row r="480" spans="1:11">
      <c r="A480" t="s">
        <v>5761</v>
      </c>
      <c r="B480">
        <v>2020</v>
      </c>
      <c r="C480">
        <v>11</v>
      </c>
      <c r="D480">
        <v>1</v>
      </c>
      <c r="E480">
        <v>36</v>
      </c>
      <c r="F480">
        <v>5</v>
      </c>
      <c r="G480">
        <v>0</v>
      </c>
      <c r="H480">
        <v>0</v>
      </c>
      <c r="I480">
        <v>57</v>
      </c>
      <c r="J480" t="s">
        <v>5383</v>
      </c>
      <c r="K480" t="str">
        <f>INDEX('Planning Periods'!$O$2:$O$540,MATCH('Table B Values'!A480,'Planning Periods'!$A$2:$A$540,0))</f>
        <v>Orange County</v>
      </c>
    </row>
    <row r="481" spans="1:11">
      <c r="A481" t="s">
        <v>5762</v>
      </c>
      <c r="B481">
        <v>2020</v>
      </c>
      <c r="C481">
        <v>0</v>
      </c>
      <c r="D481">
        <v>0</v>
      </c>
      <c r="E481">
        <v>0</v>
      </c>
      <c r="F481">
        <v>0</v>
      </c>
      <c r="G481">
        <v>0</v>
      </c>
      <c r="H481">
        <v>1</v>
      </c>
      <c r="I481">
        <v>0</v>
      </c>
      <c r="J481" t="s">
        <v>5383</v>
      </c>
      <c r="K481" t="str">
        <f>INDEX('Planning Periods'!$O$2:$O$540,MATCH('Table B Values'!A481,'Planning Periods'!$A$2:$A$540,0))</f>
        <v>Napa County</v>
      </c>
    </row>
    <row r="482" spans="1:11">
      <c r="A482" t="s">
        <v>5763</v>
      </c>
      <c r="B482">
        <v>2020</v>
      </c>
      <c r="C482">
        <v>0</v>
      </c>
      <c r="D482">
        <v>0</v>
      </c>
      <c r="E482">
        <v>0</v>
      </c>
      <c r="F482">
        <v>0</v>
      </c>
      <c r="G482">
        <v>0</v>
      </c>
      <c r="H482">
        <v>1</v>
      </c>
      <c r="I482">
        <v>0</v>
      </c>
      <c r="J482" t="s">
        <v>5383</v>
      </c>
      <c r="K482" t="str">
        <f>INDEX('Planning Periods'!$O$2:$O$540,MATCH('Table B Values'!A482,'Planning Periods'!$A$2:$A$540,0))</f>
        <v>Siskiyou County</v>
      </c>
    </row>
    <row r="483" spans="1:11">
      <c r="A483" t="s">
        <v>5764</v>
      </c>
      <c r="B483">
        <v>2020</v>
      </c>
      <c r="C483">
        <v>0</v>
      </c>
      <c r="D483">
        <v>0</v>
      </c>
      <c r="E483">
        <v>40</v>
      </c>
      <c r="F483">
        <v>0</v>
      </c>
      <c r="G483">
        <v>0</v>
      </c>
      <c r="H483">
        <v>0</v>
      </c>
      <c r="I483">
        <v>21</v>
      </c>
      <c r="J483" t="s">
        <v>5383</v>
      </c>
      <c r="K483" t="str">
        <f>INDEX('Planning Periods'!$O$2:$O$540,MATCH('Table B Values'!A483,'Planning Periods'!$A$2:$A$540,0))</f>
        <v>Sutter County</v>
      </c>
    </row>
    <row r="484" spans="1:11">
      <c r="A484" t="s">
        <v>5765</v>
      </c>
      <c r="B484">
        <v>2020</v>
      </c>
      <c r="C484">
        <v>0</v>
      </c>
      <c r="D484">
        <v>0</v>
      </c>
      <c r="E484">
        <v>0</v>
      </c>
      <c r="F484">
        <v>0</v>
      </c>
      <c r="G484">
        <v>0</v>
      </c>
      <c r="H484">
        <v>0</v>
      </c>
      <c r="I484">
        <v>446</v>
      </c>
      <c r="J484" t="s">
        <v>5383</v>
      </c>
      <c r="K484" t="str">
        <f>INDEX('Planning Periods'!$O$2:$O$540,MATCH('Table B Values'!A484,'Planning Periods'!$A$2:$A$540,0))</f>
        <v>Yuba County</v>
      </c>
    </row>
    <row r="485" spans="1:11">
      <c r="A485" t="s">
        <v>5766</v>
      </c>
      <c r="B485">
        <v>2020</v>
      </c>
      <c r="C485">
        <v>0</v>
      </c>
      <c r="D485">
        <v>0</v>
      </c>
      <c r="E485">
        <v>0</v>
      </c>
      <c r="F485">
        <v>12</v>
      </c>
      <c r="G485">
        <v>0</v>
      </c>
      <c r="H485">
        <v>6</v>
      </c>
      <c r="I485">
        <v>19</v>
      </c>
      <c r="J485" t="s">
        <v>5383</v>
      </c>
      <c r="K485" t="str">
        <f>INDEX('Planning Periods'!$O$2:$O$540,MATCH('Table B Values'!A485,'Planning Periods'!$A$2:$A$540,0))</f>
        <v>San Bernardino County</v>
      </c>
    </row>
    <row r="486" spans="1:11">
      <c r="A486" t="s">
        <v>5767</v>
      </c>
      <c r="B486">
        <v>2020</v>
      </c>
      <c r="C486">
        <v>0</v>
      </c>
      <c r="D486">
        <v>0</v>
      </c>
      <c r="E486">
        <v>0</v>
      </c>
      <c r="F486">
        <v>0</v>
      </c>
      <c r="G486">
        <v>0</v>
      </c>
      <c r="H486">
        <v>0</v>
      </c>
      <c r="I486">
        <v>71</v>
      </c>
      <c r="J486" t="s">
        <v>5383</v>
      </c>
      <c r="K486" t="str">
        <f>INDEX('Planning Periods'!$O$2:$O$540,MATCH('Table B Values'!A486,'Planning Periods'!$A$2:$A$540,0))</f>
        <v>San Bernardino County</v>
      </c>
    </row>
    <row r="487" spans="1:11">
      <c r="A487" t="s">
        <v>5768</v>
      </c>
      <c r="B487">
        <v>2019</v>
      </c>
      <c r="C487">
        <v>0</v>
      </c>
      <c r="D487">
        <v>0</v>
      </c>
      <c r="E487">
        <v>0</v>
      </c>
      <c r="F487">
        <v>0</v>
      </c>
      <c r="G487">
        <v>0</v>
      </c>
      <c r="H487">
        <v>0</v>
      </c>
      <c r="I487">
        <v>63</v>
      </c>
      <c r="J487" t="s">
        <v>5383</v>
      </c>
      <c r="K487" t="str">
        <f>INDEX('Planning Periods'!$O$2:$O$540,MATCH('Table B Values'!A487,'Planning Periods'!$A$2:$A$540,0))</f>
        <v>San Bernardino County</v>
      </c>
    </row>
    <row r="488" spans="1:11">
      <c r="A488" t="s">
        <v>5382</v>
      </c>
      <c r="B488">
        <v>2019</v>
      </c>
      <c r="C488">
        <v>0</v>
      </c>
      <c r="D488">
        <v>0</v>
      </c>
      <c r="E488">
        <v>0</v>
      </c>
      <c r="F488">
        <v>0</v>
      </c>
      <c r="G488">
        <v>0</v>
      </c>
      <c r="H488">
        <v>0</v>
      </c>
      <c r="I488">
        <v>8</v>
      </c>
      <c r="J488" t="s">
        <v>5383</v>
      </c>
      <c r="K488" t="str">
        <f>INDEX('Planning Periods'!$O$2:$O$540,MATCH('Table B Values'!A488,'Planning Periods'!$A$2:$A$540,0))</f>
        <v>Los Angeles County</v>
      </c>
    </row>
    <row r="489" spans="1:11">
      <c r="A489" t="s">
        <v>5384</v>
      </c>
      <c r="B489">
        <v>2019</v>
      </c>
      <c r="C489">
        <v>31</v>
      </c>
      <c r="D489">
        <v>0</v>
      </c>
      <c r="E489">
        <v>28</v>
      </c>
      <c r="F489">
        <v>0</v>
      </c>
      <c r="G489">
        <v>24</v>
      </c>
      <c r="H489">
        <v>0</v>
      </c>
      <c r="I489">
        <v>598</v>
      </c>
      <c r="J489" t="s">
        <v>5383</v>
      </c>
      <c r="K489" t="str">
        <f>INDEX('Planning Periods'!$O$2:$O$540,MATCH('Table B Values'!A489,'Planning Periods'!$A$2:$A$540,0))</f>
        <v>Alameda County</v>
      </c>
    </row>
    <row r="490" spans="1:11">
      <c r="A490" t="s">
        <v>4763</v>
      </c>
      <c r="B490">
        <v>2019</v>
      </c>
      <c r="C490">
        <v>0</v>
      </c>
      <c r="D490">
        <v>0</v>
      </c>
      <c r="E490">
        <v>0</v>
      </c>
      <c r="F490">
        <v>26</v>
      </c>
      <c r="G490">
        <v>0</v>
      </c>
      <c r="H490">
        <v>0</v>
      </c>
      <c r="I490" s="356">
        <v>63</v>
      </c>
      <c r="J490" t="s">
        <v>5383</v>
      </c>
      <c r="K490" t="str">
        <f>INDEX('Planning Periods'!$O$2:$O$540,MATCH('Table B Values'!A490,'Planning Periods'!$A$2:$A$540,0))</f>
        <v>Alameda County</v>
      </c>
    </row>
    <row r="491" spans="1:11">
      <c r="A491" t="s">
        <v>5385</v>
      </c>
      <c r="B491">
        <v>2019</v>
      </c>
      <c r="C491">
        <v>0</v>
      </c>
      <c r="D491">
        <v>0</v>
      </c>
      <c r="E491">
        <v>0</v>
      </c>
      <c r="F491">
        <v>0</v>
      </c>
      <c r="G491">
        <v>0</v>
      </c>
      <c r="H491">
        <v>12</v>
      </c>
      <c r="I491">
        <v>7</v>
      </c>
      <c r="J491" t="s">
        <v>5383</v>
      </c>
      <c r="K491" t="str">
        <f>INDEX('Planning Periods'!$O$2:$O$540,MATCH('Table B Values'!A491,'Planning Periods'!$A$2:$A$540,0))</f>
        <v>Alameda County</v>
      </c>
    </row>
    <row r="492" spans="1:11">
      <c r="A492" t="s">
        <v>5386</v>
      </c>
      <c r="B492">
        <v>2019</v>
      </c>
      <c r="C492">
        <v>0</v>
      </c>
      <c r="D492">
        <v>0</v>
      </c>
      <c r="E492">
        <v>0</v>
      </c>
      <c r="F492">
        <v>0</v>
      </c>
      <c r="G492">
        <v>0</v>
      </c>
      <c r="H492">
        <v>0</v>
      </c>
      <c r="I492">
        <v>127</v>
      </c>
      <c r="J492" t="s">
        <v>5383</v>
      </c>
      <c r="K492" t="str">
        <f>INDEX('Planning Periods'!$O$2:$O$540,MATCH('Table B Values'!A492,'Planning Periods'!$A$2:$A$540,0))</f>
        <v>Los Angeles County</v>
      </c>
    </row>
    <row r="493" spans="1:11">
      <c r="A493" t="s">
        <v>4768</v>
      </c>
      <c r="B493">
        <v>2019</v>
      </c>
      <c r="C493">
        <v>0</v>
      </c>
      <c r="D493">
        <v>0</v>
      </c>
      <c r="E493">
        <v>0</v>
      </c>
      <c r="F493">
        <v>1</v>
      </c>
      <c r="G493">
        <v>0</v>
      </c>
      <c r="H493">
        <v>0</v>
      </c>
      <c r="I493">
        <v>0</v>
      </c>
      <c r="J493" t="s">
        <v>5383</v>
      </c>
      <c r="K493" t="str">
        <f>INDEX('Planning Periods'!$O$2:$O$540,MATCH('Table B Values'!A493,'Planning Periods'!$A$2:$A$540,0))</f>
        <v>Alpine County</v>
      </c>
    </row>
    <row r="494" spans="1:11">
      <c r="A494" t="s">
        <v>4775</v>
      </c>
      <c r="B494">
        <v>2019</v>
      </c>
      <c r="C494">
        <v>0</v>
      </c>
      <c r="D494">
        <v>0</v>
      </c>
      <c r="E494">
        <v>0</v>
      </c>
      <c r="F494">
        <v>0</v>
      </c>
      <c r="G494">
        <v>0</v>
      </c>
      <c r="H494">
        <v>9</v>
      </c>
      <c r="I494">
        <v>5</v>
      </c>
      <c r="J494" t="s">
        <v>5383</v>
      </c>
      <c r="K494" t="str">
        <f>INDEX('Planning Periods'!$O$2:$O$540,MATCH('Table B Values'!A494,'Planning Periods'!$A$2:$A$540,0))</f>
        <v>Amador County</v>
      </c>
    </row>
    <row r="495" spans="1:11">
      <c r="A495" t="s">
        <v>5387</v>
      </c>
      <c r="B495">
        <v>2019</v>
      </c>
      <c r="C495">
        <v>0</v>
      </c>
      <c r="D495">
        <v>1</v>
      </c>
      <c r="E495">
        <v>0</v>
      </c>
      <c r="F495">
        <v>0</v>
      </c>
      <c r="G495">
        <v>0</v>
      </c>
      <c r="H495">
        <v>0</v>
      </c>
      <c r="I495">
        <v>0</v>
      </c>
      <c r="J495" t="s">
        <v>5383</v>
      </c>
      <c r="K495" t="str">
        <f>INDEX('Planning Periods'!$O$2:$O$540,MATCH('Table B Values'!A495,'Planning Periods'!$A$2:$A$540,0))</f>
        <v>Napa County</v>
      </c>
    </row>
    <row r="496" spans="1:11">
      <c r="A496" t="s">
        <v>5388</v>
      </c>
      <c r="B496">
        <v>2019</v>
      </c>
      <c r="C496">
        <v>43</v>
      </c>
      <c r="D496">
        <v>0</v>
      </c>
      <c r="E496">
        <v>10</v>
      </c>
      <c r="F496">
        <v>0</v>
      </c>
      <c r="G496">
        <v>0</v>
      </c>
      <c r="H496">
        <v>0</v>
      </c>
      <c r="I496">
        <v>948</v>
      </c>
      <c r="J496" t="s">
        <v>5383</v>
      </c>
      <c r="K496" t="str">
        <f>INDEX('Planning Periods'!$O$2:$O$540,MATCH('Table B Values'!A496,'Planning Periods'!$A$2:$A$540,0))</f>
        <v>Orange County</v>
      </c>
    </row>
    <row r="497" spans="1:11">
      <c r="A497" t="s">
        <v>5359</v>
      </c>
      <c r="B497">
        <v>2019</v>
      </c>
      <c r="C497">
        <v>0</v>
      </c>
      <c r="D497">
        <v>0</v>
      </c>
      <c r="E497">
        <v>0</v>
      </c>
      <c r="F497">
        <v>0</v>
      </c>
      <c r="G497">
        <v>0</v>
      </c>
      <c r="H497">
        <v>0</v>
      </c>
      <c r="I497">
        <v>10</v>
      </c>
      <c r="J497" t="s">
        <v>5383</v>
      </c>
      <c r="K497" t="str">
        <f>INDEX('Planning Periods'!$O$2:$O$540,MATCH('Table B Values'!A497,'Planning Periods'!$A$2:$A$540,0))</f>
        <v>Shasta County</v>
      </c>
    </row>
    <row r="498" spans="1:11">
      <c r="A498" t="s">
        <v>5380</v>
      </c>
      <c r="B498">
        <v>2019</v>
      </c>
      <c r="C498">
        <v>0</v>
      </c>
      <c r="D498">
        <v>0</v>
      </c>
      <c r="E498">
        <v>0</v>
      </c>
      <c r="F498">
        <v>0</v>
      </c>
      <c r="G498">
        <v>0</v>
      </c>
      <c r="H498">
        <v>4</v>
      </c>
      <c r="I498">
        <v>1</v>
      </c>
      <c r="J498" t="s">
        <v>5383</v>
      </c>
      <c r="K498" t="str">
        <f>INDEX('Planning Periods'!$O$2:$O$540,MATCH('Table B Values'!A498,'Planning Periods'!$A$2:$A$540,0))</f>
        <v>Calaveras County</v>
      </c>
    </row>
    <row r="499" spans="1:11">
      <c r="A499" t="s">
        <v>5389</v>
      </c>
      <c r="B499">
        <v>2019</v>
      </c>
      <c r="C499">
        <v>0</v>
      </c>
      <c r="D499">
        <v>2</v>
      </c>
      <c r="E499">
        <v>0</v>
      </c>
      <c r="F499">
        <v>0</v>
      </c>
      <c r="G499">
        <v>0</v>
      </c>
      <c r="H499">
        <v>12</v>
      </c>
      <c r="I499">
        <v>279</v>
      </c>
      <c r="J499" t="s">
        <v>5383</v>
      </c>
      <c r="K499" t="str">
        <f>INDEX('Planning Periods'!$O$2:$O$540,MATCH('Table B Values'!A499,'Planning Periods'!$A$2:$A$540,0))</f>
        <v>Contra Costa County</v>
      </c>
    </row>
    <row r="500" spans="1:11">
      <c r="A500" t="s">
        <v>5390</v>
      </c>
      <c r="B500">
        <v>2019</v>
      </c>
      <c r="C500">
        <v>0</v>
      </c>
      <c r="D500">
        <v>0</v>
      </c>
      <c r="E500">
        <v>0</v>
      </c>
      <c r="F500">
        <v>0</v>
      </c>
      <c r="G500">
        <v>0</v>
      </c>
      <c r="H500">
        <v>0</v>
      </c>
      <c r="I500">
        <v>98</v>
      </c>
      <c r="J500" t="s">
        <v>5383</v>
      </c>
      <c r="K500" t="str">
        <f>INDEX('Planning Periods'!$O$2:$O$540,MATCH('Table B Values'!A500,'Planning Periods'!$A$2:$A$540,0))</f>
        <v>Los Angeles County</v>
      </c>
    </row>
    <row r="501" spans="1:11">
      <c r="A501" t="s">
        <v>5360</v>
      </c>
      <c r="B501">
        <v>2019</v>
      </c>
      <c r="C501">
        <v>0</v>
      </c>
      <c r="D501">
        <v>0</v>
      </c>
      <c r="E501">
        <v>0</v>
      </c>
      <c r="F501">
        <v>3</v>
      </c>
      <c r="G501">
        <v>0</v>
      </c>
      <c r="H501">
        <v>2</v>
      </c>
      <c r="I501">
        <v>4</v>
      </c>
      <c r="J501" t="s">
        <v>5383</v>
      </c>
      <c r="K501" t="str">
        <f>INDEX('Planning Periods'!$O$2:$O$540,MATCH('Table B Values'!A501,'Planning Periods'!$A$2:$A$540,0))</f>
        <v>Humboldt County</v>
      </c>
    </row>
    <row r="502" spans="1:11">
      <c r="A502" t="s">
        <v>5391</v>
      </c>
      <c r="B502">
        <v>2019</v>
      </c>
      <c r="C502">
        <v>0</v>
      </c>
      <c r="D502">
        <v>0</v>
      </c>
      <c r="E502">
        <v>20</v>
      </c>
      <c r="F502">
        <v>0</v>
      </c>
      <c r="G502">
        <v>0</v>
      </c>
      <c r="H502">
        <v>0</v>
      </c>
      <c r="I502">
        <v>17</v>
      </c>
      <c r="J502" t="s">
        <v>5383</v>
      </c>
      <c r="K502" t="str">
        <f>INDEX('Planning Periods'!$O$2:$O$540,MATCH('Table B Values'!A502,'Planning Periods'!$A$2:$A$540,0))</f>
        <v>San Luis Obispo County</v>
      </c>
    </row>
    <row r="503" spans="1:11">
      <c r="A503" t="s">
        <v>5392</v>
      </c>
      <c r="B503">
        <v>2019</v>
      </c>
      <c r="C503">
        <v>0</v>
      </c>
      <c r="D503">
        <v>0</v>
      </c>
      <c r="E503">
        <v>0</v>
      </c>
      <c r="F503">
        <v>0</v>
      </c>
      <c r="G503">
        <v>0</v>
      </c>
      <c r="H503">
        <v>0</v>
      </c>
      <c r="I503">
        <v>9</v>
      </c>
      <c r="J503" t="s">
        <v>5383</v>
      </c>
      <c r="K503" t="str">
        <f>INDEX('Planning Periods'!$O$2:$O$540,MATCH('Table B Values'!A503,'Planning Periods'!$A$2:$A$540,0))</f>
        <v>Los Angeles County</v>
      </c>
    </row>
    <row r="504" spans="1:11">
      <c r="A504" t="s">
        <v>5393</v>
      </c>
      <c r="B504">
        <v>2019</v>
      </c>
      <c r="C504">
        <v>0</v>
      </c>
      <c r="D504">
        <v>0</v>
      </c>
      <c r="E504">
        <v>0</v>
      </c>
      <c r="F504">
        <v>0</v>
      </c>
      <c r="G504">
        <v>0</v>
      </c>
      <c r="H504">
        <v>111</v>
      </c>
      <c r="I504">
        <v>0</v>
      </c>
      <c r="J504" t="s">
        <v>5383</v>
      </c>
      <c r="K504" t="str">
        <f>INDEX('Planning Periods'!$O$2:$O$540,MATCH('Table B Values'!A504,'Planning Periods'!$A$2:$A$540,0))</f>
        <v>Kern County</v>
      </c>
    </row>
    <row r="505" spans="1:11">
      <c r="A505" t="s">
        <v>5394</v>
      </c>
      <c r="B505">
        <v>2019</v>
      </c>
      <c r="C505">
        <v>0</v>
      </c>
      <c r="D505">
        <v>0</v>
      </c>
      <c r="E505">
        <v>0</v>
      </c>
      <c r="F505">
        <v>1</v>
      </c>
      <c r="G505">
        <v>0</v>
      </c>
      <c r="H505">
        <v>0</v>
      </c>
      <c r="I505">
        <v>9</v>
      </c>
      <c r="J505" t="s">
        <v>5383</v>
      </c>
      <c r="K505" t="str">
        <f>INDEX('Planning Periods'!$O$2:$O$540,MATCH('Table B Values'!A505,'Planning Periods'!$A$2:$A$540,0))</f>
        <v>San Luis Obispo County</v>
      </c>
    </row>
    <row r="506" spans="1:11">
      <c r="A506" t="s">
        <v>5395</v>
      </c>
      <c r="B506">
        <v>2019</v>
      </c>
      <c r="C506">
        <v>0</v>
      </c>
      <c r="D506">
        <v>8</v>
      </c>
      <c r="E506">
        <v>0</v>
      </c>
      <c r="F506">
        <v>2</v>
      </c>
      <c r="G506">
        <v>0</v>
      </c>
      <c r="H506">
        <v>0</v>
      </c>
      <c r="I506">
        <v>19</v>
      </c>
      <c r="J506" t="s">
        <v>5383</v>
      </c>
      <c r="K506" t="str">
        <f>INDEX('Planning Periods'!$O$2:$O$540,MATCH('Table B Values'!A506,'Planning Periods'!$A$2:$A$540,0))</f>
        <v>San Mateo County</v>
      </c>
    </row>
    <row r="507" spans="1:11">
      <c r="A507" t="s">
        <v>5396</v>
      </c>
      <c r="B507">
        <v>2019</v>
      </c>
      <c r="C507">
        <v>0</v>
      </c>
      <c r="D507">
        <v>0</v>
      </c>
      <c r="E507">
        <v>0</v>
      </c>
      <c r="F507">
        <v>0</v>
      </c>
      <c r="G507">
        <v>0</v>
      </c>
      <c r="H507">
        <v>0</v>
      </c>
      <c r="I507">
        <v>9</v>
      </c>
      <c r="J507" t="s">
        <v>5383</v>
      </c>
      <c r="K507" t="str">
        <f>INDEX('Planning Periods'!$O$2:$O$540,MATCH('Table B Values'!A507,'Planning Periods'!$A$2:$A$540,0))</f>
        <v>Merced County</v>
      </c>
    </row>
    <row r="508" spans="1:11">
      <c r="A508" t="s">
        <v>5397</v>
      </c>
      <c r="B508">
        <v>2019</v>
      </c>
      <c r="C508">
        <v>0</v>
      </c>
      <c r="D508">
        <v>0</v>
      </c>
      <c r="E508">
        <v>0</v>
      </c>
      <c r="F508">
        <v>0</v>
      </c>
      <c r="G508">
        <v>0</v>
      </c>
      <c r="H508">
        <v>3</v>
      </c>
      <c r="I508">
        <v>9</v>
      </c>
      <c r="J508" t="s">
        <v>5383</v>
      </c>
      <c r="K508" t="str">
        <f>INDEX('Planning Periods'!$O$2:$O$540,MATCH('Table B Values'!A508,'Planning Periods'!$A$2:$A$540,0))</f>
        <v>Placer County</v>
      </c>
    </row>
    <row r="509" spans="1:11">
      <c r="A509" t="s">
        <v>5769</v>
      </c>
      <c r="B509">
        <v>2019</v>
      </c>
      <c r="C509">
        <v>0</v>
      </c>
      <c r="D509">
        <v>0</v>
      </c>
      <c r="E509">
        <v>1</v>
      </c>
      <c r="F509">
        <v>0</v>
      </c>
      <c r="G509">
        <v>16</v>
      </c>
      <c r="H509">
        <v>0</v>
      </c>
      <c r="I509">
        <v>0</v>
      </c>
      <c r="J509" t="s">
        <v>5383</v>
      </c>
      <c r="K509" t="str">
        <f>INDEX('Planning Periods'!$O$2:$O$540,MATCH('Table B Values'!A509,'Planning Periods'!$A$2:$A$540,0))</f>
        <v>Kings County</v>
      </c>
    </row>
    <row r="510" spans="1:11">
      <c r="A510" t="s">
        <v>5399</v>
      </c>
      <c r="B510">
        <v>2019</v>
      </c>
      <c r="C510">
        <v>0</v>
      </c>
      <c r="D510">
        <v>0</v>
      </c>
      <c r="E510">
        <v>0</v>
      </c>
      <c r="F510">
        <v>0</v>
      </c>
      <c r="G510">
        <v>0</v>
      </c>
      <c r="H510">
        <v>0</v>
      </c>
      <c r="I510">
        <v>179</v>
      </c>
      <c r="J510" t="s">
        <v>5383</v>
      </c>
      <c r="K510" t="str">
        <f>INDEX('Planning Periods'!$O$2:$O$540,MATCH('Table B Values'!A510,'Planning Periods'!$A$2:$A$540,0))</f>
        <v>Los Angeles County</v>
      </c>
    </row>
    <row r="511" spans="1:11">
      <c r="A511" t="s">
        <v>5400</v>
      </c>
      <c r="B511">
        <v>2019</v>
      </c>
      <c r="C511">
        <v>3</v>
      </c>
      <c r="D511">
        <v>0</v>
      </c>
      <c r="E511">
        <v>13</v>
      </c>
      <c r="F511">
        <v>0</v>
      </c>
      <c r="G511">
        <v>3</v>
      </c>
      <c r="H511">
        <v>0</v>
      </c>
      <c r="I511">
        <v>1673</v>
      </c>
      <c r="J511" t="s">
        <v>5383</v>
      </c>
      <c r="K511" t="str">
        <f>INDEX('Planning Periods'!$O$2:$O$540,MATCH('Table B Values'!A511,'Planning Periods'!$A$2:$A$540,0))</f>
        <v>Kern County</v>
      </c>
    </row>
    <row r="512" spans="1:11">
      <c r="A512" t="s">
        <v>5401</v>
      </c>
      <c r="B512">
        <v>2019</v>
      </c>
      <c r="C512">
        <v>0</v>
      </c>
      <c r="D512">
        <v>0</v>
      </c>
      <c r="E512">
        <v>0</v>
      </c>
      <c r="F512">
        <v>0</v>
      </c>
      <c r="G512">
        <v>0</v>
      </c>
      <c r="H512">
        <v>0</v>
      </c>
      <c r="I512">
        <v>20</v>
      </c>
      <c r="J512" t="s">
        <v>5383</v>
      </c>
      <c r="K512" t="str">
        <f>INDEX('Planning Periods'!$O$2:$O$540,MATCH('Table B Values'!A512,'Planning Periods'!$A$2:$A$540,0))</f>
        <v>Los Angeles County</v>
      </c>
    </row>
    <row r="513" spans="1:11">
      <c r="A513" t="s">
        <v>5770</v>
      </c>
      <c r="B513">
        <v>2019</v>
      </c>
      <c r="C513">
        <v>0</v>
      </c>
      <c r="D513">
        <v>0</v>
      </c>
      <c r="E513">
        <v>0</v>
      </c>
      <c r="F513">
        <v>0</v>
      </c>
      <c r="G513">
        <v>0</v>
      </c>
      <c r="H513">
        <v>0</v>
      </c>
      <c r="I513">
        <v>9</v>
      </c>
      <c r="J513" t="s">
        <v>5383</v>
      </c>
      <c r="K513" t="str">
        <f>INDEX('Planning Periods'!$O$2:$O$540,MATCH('Table B Values'!A513,'Planning Periods'!$A$2:$A$540,0))</f>
        <v>Riverside County</v>
      </c>
    </row>
    <row r="514" spans="1:11">
      <c r="A514" t="s">
        <v>5402</v>
      </c>
      <c r="B514">
        <v>2019</v>
      </c>
      <c r="C514">
        <v>0</v>
      </c>
      <c r="D514">
        <v>0</v>
      </c>
      <c r="E514">
        <v>0</v>
      </c>
      <c r="F514">
        <v>0</v>
      </c>
      <c r="G514">
        <v>0</v>
      </c>
      <c r="H514">
        <v>0</v>
      </c>
      <c r="I514">
        <v>429</v>
      </c>
      <c r="J514" t="s">
        <v>5383</v>
      </c>
      <c r="K514" t="str">
        <f>INDEX('Planning Periods'!$O$2:$O$540,MATCH('Table B Values'!A514,'Planning Periods'!$A$2:$A$540,0))</f>
        <v>Riverside County</v>
      </c>
    </row>
    <row r="515" spans="1:11">
      <c r="A515" t="s">
        <v>5771</v>
      </c>
      <c r="B515">
        <v>2019</v>
      </c>
      <c r="C515">
        <v>0</v>
      </c>
      <c r="D515">
        <v>0</v>
      </c>
      <c r="E515">
        <v>0</v>
      </c>
      <c r="F515">
        <v>0</v>
      </c>
      <c r="G515">
        <v>0</v>
      </c>
      <c r="H515">
        <v>0</v>
      </c>
      <c r="I515">
        <v>12</v>
      </c>
      <c r="J515" t="s">
        <v>5383</v>
      </c>
      <c r="K515" t="str">
        <f>INDEX('Planning Periods'!$O$2:$O$540,MATCH('Table B Values'!A515,'Planning Periods'!$A$2:$A$540,0))</f>
        <v>Los Angeles County</v>
      </c>
    </row>
    <row r="516" spans="1:11">
      <c r="A516" t="s">
        <v>5403</v>
      </c>
      <c r="B516">
        <v>2019</v>
      </c>
      <c r="C516">
        <v>0</v>
      </c>
      <c r="D516">
        <v>0</v>
      </c>
      <c r="E516">
        <v>0</v>
      </c>
      <c r="F516">
        <v>0</v>
      </c>
      <c r="G516">
        <v>0</v>
      </c>
      <c r="H516">
        <v>0</v>
      </c>
      <c r="I516">
        <v>5</v>
      </c>
      <c r="J516" t="s">
        <v>5383</v>
      </c>
      <c r="K516" t="str">
        <f>INDEX('Planning Periods'!$O$2:$O$540,MATCH('Table B Values'!A516,'Planning Periods'!$A$2:$A$540,0))</f>
        <v>Los Angeles County</v>
      </c>
    </row>
    <row r="517" spans="1:11">
      <c r="A517" t="s">
        <v>5404</v>
      </c>
      <c r="B517">
        <v>2019</v>
      </c>
      <c r="C517">
        <v>0</v>
      </c>
      <c r="D517">
        <v>0</v>
      </c>
      <c r="E517">
        <v>0</v>
      </c>
      <c r="F517">
        <v>0</v>
      </c>
      <c r="G517">
        <v>0</v>
      </c>
      <c r="H517">
        <v>0</v>
      </c>
      <c r="I517">
        <v>28</v>
      </c>
      <c r="J517" t="s">
        <v>5383</v>
      </c>
      <c r="K517" t="str">
        <f>INDEX('Planning Periods'!$O$2:$O$540,MATCH('Table B Values'!A517,'Planning Periods'!$A$2:$A$540,0))</f>
        <v>Los Angeles County</v>
      </c>
    </row>
    <row r="518" spans="1:11">
      <c r="A518" t="s">
        <v>5405</v>
      </c>
      <c r="B518">
        <v>2019</v>
      </c>
      <c r="C518">
        <v>0</v>
      </c>
      <c r="D518">
        <v>0</v>
      </c>
      <c r="E518">
        <v>0</v>
      </c>
      <c r="F518">
        <v>0</v>
      </c>
      <c r="G518">
        <v>0</v>
      </c>
      <c r="H518">
        <v>12</v>
      </c>
      <c r="I518">
        <v>0</v>
      </c>
      <c r="J518" t="s">
        <v>5383</v>
      </c>
      <c r="K518" t="str">
        <f>INDEX('Planning Periods'!$O$2:$O$540,MATCH('Table B Values'!A518,'Planning Periods'!$A$2:$A$540,0))</f>
        <v>San Mateo County</v>
      </c>
    </row>
    <row r="519" spans="1:11">
      <c r="A519" t="s">
        <v>5406</v>
      </c>
      <c r="B519">
        <v>2019</v>
      </c>
      <c r="C519">
        <v>0</v>
      </c>
      <c r="D519">
        <v>0</v>
      </c>
      <c r="E519">
        <v>0</v>
      </c>
      <c r="F519">
        <v>0</v>
      </c>
      <c r="G519">
        <v>0</v>
      </c>
      <c r="H519">
        <v>1</v>
      </c>
      <c r="I519">
        <v>1</v>
      </c>
      <c r="J519" t="s">
        <v>5383</v>
      </c>
      <c r="K519" t="str">
        <f>INDEX('Planning Periods'!$O$2:$O$540,MATCH('Table B Values'!A519,'Planning Periods'!$A$2:$A$540,0))</f>
        <v>Marin County</v>
      </c>
    </row>
    <row r="520" spans="1:11">
      <c r="A520" t="s">
        <v>5408</v>
      </c>
      <c r="B520">
        <v>2019</v>
      </c>
      <c r="C520">
        <v>33</v>
      </c>
      <c r="D520">
        <v>0</v>
      </c>
      <c r="E520">
        <v>0</v>
      </c>
      <c r="F520">
        <v>0</v>
      </c>
      <c r="G520">
        <v>0</v>
      </c>
      <c r="H520">
        <v>0</v>
      </c>
      <c r="I520">
        <v>517</v>
      </c>
      <c r="J520" t="s">
        <v>5383</v>
      </c>
      <c r="K520" t="str">
        <f>INDEX('Planning Periods'!$O$2:$O$540,MATCH('Table B Values'!A520,'Planning Periods'!$A$2:$A$540,0))</f>
        <v>Alameda County</v>
      </c>
    </row>
    <row r="521" spans="1:11">
      <c r="A521" t="s">
        <v>5409</v>
      </c>
      <c r="B521">
        <v>2019</v>
      </c>
      <c r="C521">
        <v>1</v>
      </c>
      <c r="D521">
        <v>4</v>
      </c>
      <c r="E521">
        <v>0</v>
      </c>
      <c r="F521">
        <v>0</v>
      </c>
      <c r="G521">
        <v>0</v>
      </c>
      <c r="H521">
        <v>0</v>
      </c>
      <c r="I521">
        <v>83</v>
      </c>
      <c r="J521" t="s">
        <v>5383</v>
      </c>
      <c r="K521" t="str">
        <f>INDEX('Planning Periods'!$O$2:$O$540,MATCH('Table B Values'!A521,'Planning Periods'!$A$2:$A$540,0))</f>
        <v>Los Angeles County</v>
      </c>
    </row>
    <row r="522" spans="1:11">
      <c r="A522" t="s">
        <v>5410</v>
      </c>
      <c r="B522">
        <v>2019</v>
      </c>
      <c r="C522">
        <v>0</v>
      </c>
      <c r="D522">
        <v>0</v>
      </c>
      <c r="E522">
        <v>0</v>
      </c>
      <c r="F522">
        <v>2</v>
      </c>
      <c r="G522">
        <v>0</v>
      </c>
      <c r="H522">
        <v>1</v>
      </c>
      <c r="I522">
        <v>27</v>
      </c>
      <c r="J522" t="s">
        <v>5383</v>
      </c>
      <c r="K522" t="str">
        <f>INDEX('Planning Periods'!$O$2:$O$540,MATCH('Table B Values'!A522,'Planning Periods'!$A$2:$A$540,0))</f>
        <v>San Bernardino County</v>
      </c>
    </row>
    <row r="523" spans="1:11">
      <c r="A523" t="s">
        <v>5772</v>
      </c>
      <c r="B523">
        <v>2019</v>
      </c>
      <c r="C523">
        <v>0</v>
      </c>
      <c r="D523">
        <v>0</v>
      </c>
      <c r="E523">
        <v>0</v>
      </c>
      <c r="F523">
        <v>0</v>
      </c>
      <c r="G523">
        <v>0</v>
      </c>
      <c r="H523">
        <v>6</v>
      </c>
      <c r="I523">
        <v>0</v>
      </c>
      <c r="J523" t="s">
        <v>5383</v>
      </c>
      <c r="K523" t="str">
        <f>INDEX('Planning Periods'!$O$2:$O$540,MATCH('Table B Values'!A523,'Planning Periods'!$A$2:$A$540,0))</f>
        <v>Riverside County</v>
      </c>
    </row>
    <row r="524" spans="1:11">
      <c r="A524" t="s">
        <v>5412</v>
      </c>
      <c r="B524">
        <v>2019</v>
      </c>
      <c r="C524">
        <v>30</v>
      </c>
      <c r="D524">
        <v>0</v>
      </c>
      <c r="E524">
        <v>30</v>
      </c>
      <c r="F524">
        <v>0</v>
      </c>
      <c r="G524">
        <v>24</v>
      </c>
      <c r="H524">
        <v>25</v>
      </c>
      <c r="I524">
        <v>2</v>
      </c>
      <c r="J524" t="s">
        <v>5383</v>
      </c>
      <c r="K524" t="str">
        <f>INDEX('Planning Periods'!$O$2:$O$540,MATCH('Table B Values'!A524,'Planning Periods'!$A$2:$A$540,0))</f>
        <v>Imperial County</v>
      </c>
    </row>
    <row r="525" spans="1:11">
      <c r="A525" t="s">
        <v>5413</v>
      </c>
      <c r="B525">
        <v>2019</v>
      </c>
      <c r="C525">
        <v>0</v>
      </c>
      <c r="D525">
        <v>0</v>
      </c>
      <c r="E525">
        <v>0</v>
      </c>
      <c r="F525">
        <v>0</v>
      </c>
      <c r="G525">
        <v>20</v>
      </c>
      <c r="H525">
        <v>0</v>
      </c>
      <c r="I525">
        <v>695</v>
      </c>
      <c r="J525" t="s">
        <v>5383</v>
      </c>
      <c r="K525" t="str">
        <f>INDEX('Planning Periods'!$O$2:$O$540,MATCH('Table B Values'!A525,'Planning Periods'!$A$2:$A$540,0))</f>
        <v>Orange County</v>
      </c>
    </row>
    <row r="526" spans="1:11">
      <c r="A526" t="s">
        <v>5414</v>
      </c>
      <c r="B526">
        <v>2019</v>
      </c>
      <c r="C526">
        <v>0</v>
      </c>
      <c r="D526">
        <v>0</v>
      </c>
      <c r="E526">
        <v>0</v>
      </c>
      <c r="F526">
        <v>3</v>
      </c>
      <c r="G526">
        <v>0</v>
      </c>
      <c r="H526">
        <v>0</v>
      </c>
      <c r="I526">
        <v>321</v>
      </c>
      <c r="J526" t="s">
        <v>5383</v>
      </c>
      <c r="K526" t="str">
        <f>INDEX('Planning Periods'!$O$2:$O$540,MATCH('Table B Values'!A526,'Planning Periods'!$A$2:$A$540,0))</f>
        <v>Contra Costa County</v>
      </c>
    </row>
    <row r="527" spans="1:11">
      <c r="A527" t="s">
        <v>5415</v>
      </c>
      <c r="B527">
        <v>2019</v>
      </c>
      <c r="C527">
        <v>0</v>
      </c>
      <c r="D527">
        <v>0</v>
      </c>
      <c r="E527">
        <v>0</v>
      </c>
      <c r="F527">
        <v>0</v>
      </c>
      <c r="G527">
        <v>0</v>
      </c>
      <c r="H527">
        <v>6</v>
      </c>
      <c r="I527">
        <v>6</v>
      </c>
      <c r="J527" t="s">
        <v>5383</v>
      </c>
      <c r="K527" t="str">
        <f>INDEX('Planning Periods'!$O$2:$O$540,MATCH('Table B Values'!A527,'Planning Periods'!$A$2:$A$540,0))</f>
        <v>San Mateo County</v>
      </c>
    </row>
    <row r="528" spans="1:11">
      <c r="A528" t="s">
        <v>5773</v>
      </c>
      <c r="B528">
        <v>2019</v>
      </c>
      <c r="C528">
        <v>0</v>
      </c>
      <c r="D528">
        <v>0</v>
      </c>
      <c r="E528">
        <v>0</v>
      </c>
      <c r="F528">
        <v>0</v>
      </c>
      <c r="G528">
        <v>0</v>
      </c>
      <c r="H528">
        <v>1</v>
      </c>
      <c r="I528">
        <v>17</v>
      </c>
      <c r="J528" t="s">
        <v>5383</v>
      </c>
      <c r="K528" t="str">
        <f>INDEX('Planning Periods'!$O$2:$O$540,MATCH('Table B Values'!A528,'Planning Periods'!$A$2:$A$540,0))</f>
        <v>Santa Barbara County</v>
      </c>
    </row>
    <row r="529" spans="1:11">
      <c r="A529" t="s">
        <v>5416</v>
      </c>
      <c r="B529">
        <v>2019</v>
      </c>
      <c r="C529">
        <v>0</v>
      </c>
      <c r="D529">
        <v>0</v>
      </c>
      <c r="E529">
        <v>0</v>
      </c>
      <c r="F529">
        <v>0</v>
      </c>
      <c r="G529">
        <v>0</v>
      </c>
      <c r="H529">
        <v>0</v>
      </c>
      <c r="I529" s="356">
        <v>1</v>
      </c>
      <c r="J529" t="s">
        <v>5383</v>
      </c>
      <c r="K529" t="str">
        <f>INDEX('Planning Periods'!$O$2:$O$540,MATCH('Table B Values'!A529,'Planning Periods'!$A$2:$A$540,0))</f>
        <v>Orange County</v>
      </c>
    </row>
    <row r="530" spans="1:11">
      <c r="A530" t="s">
        <v>5417</v>
      </c>
      <c r="B530">
        <v>2019</v>
      </c>
      <c r="C530">
        <v>0</v>
      </c>
      <c r="D530">
        <v>0</v>
      </c>
      <c r="E530">
        <v>0</v>
      </c>
      <c r="F530">
        <v>51</v>
      </c>
      <c r="G530">
        <v>0</v>
      </c>
      <c r="H530">
        <v>11</v>
      </c>
      <c r="I530">
        <v>53</v>
      </c>
      <c r="J530" t="s">
        <v>5383</v>
      </c>
      <c r="K530" t="str">
        <f>INDEX('Planning Periods'!$O$2:$O$540,MATCH('Table B Values'!A530,'Planning Periods'!$A$2:$A$540,0))</f>
        <v>Los Angeles County</v>
      </c>
    </row>
    <row r="531" spans="1:11">
      <c r="A531" t="s">
        <v>5418</v>
      </c>
      <c r="B531">
        <v>2019</v>
      </c>
      <c r="C531">
        <v>0</v>
      </c>
      <c r="D531">
        <v>0</v>
      </c>
      <c r="E531">
        <v>0</v>
      </c>
      <c r="F531">
        <v>0</v>
      </c>
      <c r="G531">
        <v>0</v>
      </c>
      <c r="H531">
        <v>0</v>
      </c>
      <c r="I531" s="356">
        <v>10</v>
      </c>
      <c r="J531" t="s">
        <v>5383</v>
      </c>
      <c r="K531" t="str">
        <f>INDEX('Planning Periods'!$O$2:$O$540,MATCH('Table B Values'!A531,'Planning Periods'!$A$2:$A$540,0))</f>
        <v>San Mateo County</v>
      </c>
    </row>
    <row r="532" spans="1:11">
      <c r="A532" t="s">
        <v>4839</v>
      </c>
      <c r="B532">
        <v>2019</v>
      </c>
      <c r="C532">
        <v>0</v>
      </c>
      <c r="D532">
        <v>0</v>
      </c>
      <c r="E532">
        <v>0</v>
      </c>
      <c r="F532">
        <v>0</v>
      </c>
      <c r="G532">
        <v>0</v>
      </c>
      <c r="H532">
        <v>56</v>
      </c>
      <c r="I532">
        <v>95</v>
      </c>
      <c r="J532" t="s">
        <v>5383</v>
      </c>
      <c r="K532" t="str">
        <f>INDEX('Planning Periods'!$O$2:$O$540,MATCH('Table B Values'!A532,'Planning Periods'!$A$2:$A$540,0))</f>
        <v>Butte County</v>
      </c>
    </row>
    <row r="533" spans="1:11">
      <c r="A533" t="s">
        <v>5419</v>
      </c>
      <c r="B533">
        <v>2019</v>
      </c>
      <c r="C533">
        <v>0</v>
      </c>
      <c r="D533">
        <v>0</v>
      </c>
      <c r="E533">
        <v>0</v>
      </c>
      <c r="F533">
        <v>0</v>
      </c>
      <c r="G533">
        <v>0</v>
      </c>
      <c r="H533">
        <v>0</v>
      </c>
      <c r="I533">
        <v>10</v>
      </c>
      <c r="J533" t="s">
        <v>5383</v>
      </c>
      <c r="K533" t="str">
        <f>INDEX('Planning Periods'!$O$2:$O$540,MATCH('Table B Values'!A533,'Planning Periods'!$A$2:$A$540,0))</f>
        <v>Los Angeles County</v>
      </c>
    </row>
    <row r="534" spans="1:11">
      <c r="A534" t="s">
        <v>4841</v>
      </c>
      <c r="B534">
        <v>2019</v>
      </c>
      <c r="C534">
        <v>0</v>
      </c>
      <c r="D534">
        <v>0</v>
      </c>
      <c r="E534">
        <v>0</v>
      </c>
      <c r="F534">
        <v>0</v>
      </c>
      <c r="G534">
        <v>0</v>
      </c>
      <c r="H534">
        <v>0</v>
      </c>
      <c r="I534">
        <v>19</v>
      </c>
      <c r="J534" t="s">
        <v>5383</v>
      </c>
      <c r="K534" t="str">
        <f>INDEX('Planning Periods'!$O$2:$O$540,MATCH('Table B Values'!A534,'Planning Periods'!$A$2:$A$540,0))</f>
        <v>Calaveras County</v>
      </c>
    </row>
    <row r="535" spans="1:11">
      <c r="A535" t="s">
        <v>5420</v>
      </c>
      <c r="B535">
        <v>2019</v>
      </c>
      <c r="C535">
        <v>35</v>
      </c>
      <c r="D535">
        <v>0</v>
      </c>
      <c r="E535">
        <v>53</v>
      </c>
      <c r="F535">
        <v>103</v>
      </c>
      <c r="G535">
        <v>0</v>
      </c>
      <c r="H535">
        <v>26</v>
      </c>
      <c r="I535">
        <v>0</v>
      </c>
      <c r="J535" t="s">
        <v>5383</v>
      </c>
      <c r="K535" t="str">
        <f>INDEX('Planning Periods'!$O$2:$O$540,MATCH('Table B Values'!A535,'Planning Periods'!$A$2:$A$540,0))</f>
        <v>Imperial County</v>
      </c>
    </row>
    <row r="536" spans="1:11">
      <c r="A536" t="s">
        <v>5421</v>
      </c>
      <c r="B536">
        <v>2019</v>
      </c>
      <c r="C536">
        <v>0</v>
      </c>
      <c r="D536">
        <v>0</v>
      </c>
      <c r="E536">
        <v>0</v>
      </c>
      <c r="F536">
        <v>0</v>
      </c>
      <c r="G536">
        <v>0</v>
      </c>
      <c r="H536">
        <v>0</v>
      </c>
      <c r="I536">
        <v>286</v>
      </c>
      <c r="J536" t="s">
        <v>5383</v>
      </c>
      <c r="K536" t="str">
        <f>INDEX('Planning Periods'!$O$2:$O$540,MATCH('Table B Values'!A536,'Planning Periods'!$A$2:$A$540,0))</f>
        <v>Riverside County</v>
      </c>
    </row>
    <row r="537" spans="1:11">
      <c r="A537" t="s">
        <v>5422</v>
      </c>
      <c r="B537">
        <v>2019</v>
      </c>
      <c r="C537">
        <v>0</v>
      </c>
      <c r="D537">
        <v>0</v>
      </c>
      <c r="E537">
        <v>0</v>
      </c>
      <c r="F537">
        <v>1</v>
      </c>
      <c r="G537">
        <v>0</v>
      </c>
      <c r="H537">
        <v>1</v>
      </c>
      <c r="I537">
        <v>3</v>
      </c>
      <c r="J537" t="s">
        <v>5383</v>
      </c>
      <c r="K537" t="str">
        <f>INDEX('Planning Periods'!$O$2:$O$540,MATCH('Table B Values'!A537,'Planning Periods'!$A$2:$A$540,0))</f>
        <v>Napa County</v>
      </c>
    </row>
    <row r="538" spans="1:11">
      <c r="A538" t="s">
        <v>5423</v>
      </c>
      <c r="B538">
        <v>2019</v>
      </c>
      <c r="C538">
        <v>0</v>
      </c>
      <c r="D538">
        <v>0</v>
      </c>
      <c r="E538">
        <v>2</v>
      </c>
      <c r="F538">
        <v>0</v>
      </c>
      <c r="G538">
        <v>6</v>
      </c>
      <c r="H538">
        <v>8</v>
      </c>
      <c r="I538">
        <v>72</v>
      </c>
      <c r="J538" t="s">
        <v>5383</v>
      </c>
      <c r="K538" t="str">
        <f>INDEX('Planning Periods'!$O$2:$O$540,MATCH('Table B Values'!A538,'Planning Periods'!$A$2:$A$540,0))</f>
        <v>Ventura County</v>
      </c>
    </row>
    <row r="539" spans="1:11">
      <c r="A539" t="s">
        <v>5424</v>
      </c>
      <c r="B539">
        <v>2019</v>
      </c>
      <c r="C539">
        <v>0</v>
      </c>
      <c r="D539">
        <v>0</v>
      </c>
      <c r="E539">
        <v>0</v>
      </c>
      <c r="F539">
        <v>0</v>
      </c>
      <c r="G539">
        <v>0</v>
      </c>
      <c r="H539">
        <v>0</v>
      </c>
      <c r="I539">
        <v>36</v>
      </c>
      <c r="J539" t="s">
        <v>5383</v>
      </c>
      <c r="K539" t="str">
        <f>INDEX('Planning Periods'!$O$2:$O$540,MATCH('Table B Values'!A539,'Planning Periods'!$A$2:$A$540,0))</f>
        <v>Santa Clara County</v>
      </c>
    </row>
    <row r="540" spans="1:11">
      <c r="A540" t="s">
        <v>5425</v>
      </c>
      <c r="B540">
        <v>2019</v>
      </c>
      <c r="C540">
        <v>0</v>
      </c>
      <c r="D540">
        <v>0</v>
      </c>
      <c r="E540">
        <v>0</v>
      </c>
      <c r="F540">
        <v>0</v>
      </c>
      <c r="G540">
        <v>0</v>
      </c>
      <c r="H540">
        <v>0</v>
      </c>
      <c r="I540">
        <v>7</v>
      </c>
      <c r="J540" t="s">
        <v>5383</v>
      </c>
      <c r="K540" t="str">
        <f>INDEX('Planning Periods'!$O$2:$O$540,MATCH('Table B Values'!A540,'Planning Periods'!$A$2:$A$540,0))</f>
        <v>Santa Cruz County</v>
      </c>
    </row>
    <row r="541" spans="1:11">
      <c r="A541" t="s">
        <v>5426</v>
      </c>
      <c r="B541">
        <v>2019</v>
      </c>
      <c r="C541">
        <v>0</v>
      </c>
      <c r="D541">
        <v>2</v>
      </c>
      <c r="E541">
        <v>47</v>
      </c>
      <c r="F541">
        <v>2</v>
      </c>
      <c r="G541">
        <v>0</v>
      </c>
      <c r="H541">
        <v>59</v>
      </c>
      <c r="I541">
        <v>212</v>
      </c>
      <c r="J541" t="s">
        <v>5383</v>
      </c>
      <c r="K541" t="str">
        <f>INDEX('Planning Periods'!$O$2:$O$540,MATCH('Table B Values'!A541,'Planning Periods'!$A$2:$A$540,0))</f>
        <v>San Diego County</v>
      </c>
    </row>
    <row r="542" spans="1:11">
      <c r="A542" t="s">
        <v>5427</v>
      </c>
      <c r="B542">
        <v>2019</v>
      </c>
      <c r="C542">
        <v>0</v>
      </c>
      <c r="D542">
        <v>0</v>
      </c>
      <c r="E542">
        <v>0</v>
      </c>
      <c r="F542">
        <v>0</v>
      </c>
      <c r="G542">
        <v>0</v>
      </c>
      <c r="H542">
        <v>0</v>
      </c>
      <c r="I542">
        <v>25</v>
      </c>
      <c r="J542" t="s">
        <v>5383</v>
      </c>
      <c r="K542" t="str">
        <f>INDEX('Planning Periods'!$O$2:$O$540,MATCH('Table B Values'!A542,'Planning Periods'!$A$2:$A$540,0))</f>
        <v>Santa Barbara County</v>
      </c>
    </row>
    <row r="543" spans="1:11">
      <c r="A543" t="s">
        <v>5428</v>
      </c>
      <c r="B543">
        <v>2019</v>
      </c>
      <c r="C543">
        <v>0</v>
      </c>
      <c r="D543">
        <v>0</v>
      </c>
      <c r="E543">
        <v>0</v>
      </c>
      <c r="F543">
        <v>0</v>
      </c>
      <c r="G543">
        <v>0</v>
      </c>
      <c r="H543">
        <v>0</v>
      </c>
      <c r="I543">
        <v>248</v>
      </c>
      <c r="J543" t="s">
        <v>5383</v>
      </c>
      <c r="K543" t="str">
        <f>INDEX('Planning Periods'!$O$2:$O$540,MATCH('Table B Values'!A543,'Planning Periods'!$A$2:$A$540,0))</f>
        <v>Los Angeles County</v>
      </c>
    </row>
    <row r="544" spans="1:11">
      <c r="A544" t="s">
        <v>5429</v>
      </c>
      <c r="B544">
        <v>2019</v>
      </c>
      <c r="C544">
        <v>0</v>
      </c>
      <c r="D544">
        <v>0</v>
      </c>
      <c r="E544">
        <v>0</v>
      </c>
      <c r="F544">
        <v>0</v>
      </c>
      <c r="G544">
        <v>0</v>
      </c>
      <c r="H544">
        <v>0</v>
      </c>
      <c r="I544">
        <v>144</v>
      </c>
      <c r="J544" t="s">
        <v>5383</v>
      </c>
      <c r="K544" t="str">
        <f>INDEX('Planning Periods'!$O$2:$O$540,MATCH('Table B Values'!A544,'Planning Periods'!$A$2:$A$540,0))</f>
        <v>Riverside County</v>
      </c>
    </row>
    <row r="545" spans="1:11">
      <c r="A545" t="s">
        <v>5430</v>
      </c>
      <c r="B545">
        <v>2019</v>
      </c>
      <c r="C545">
        <v>0</v>
      </c>
      <c r="D545">
        <v>0</v>
      </c>
      <c r="E545">
        <v>0</v>
      </c>
      <c r="F545">
        <v>0</v>
      </c>
      <c r="G545">
        <v>0</v>
      </c>
      <c r="H545">
        <v>6</v>
      </c>
      <c r="I545">
        <v>58</v>
      </c>
      <c r="J545" t="s">
        <v>5383</v>
      </c>
      <c r="K545" t="str">
        <f>INDEX('Planning Periods'!$O$2:$O$540,MATCH('Table B Values'!A545,'Planning Periods'!$A$2:$A$540,0))</f>
        <v>Stanislaus County</v>
      </c>
    </row>
    <row r="546" spans="1:11">
      <c r="A546" t="s">
        <v>5774</v>
      </c>
      <c r="B546">
        <v>2019</v>
      </c>
      <c r="C546">
        <v>0</v>
      </c>
      <c r="D546">
        <v>2</v>
      </c>
      <c r="E546">
        <v>0</v>
      </c>
      <c r="F546">
        <v>0</v>
      </c>
      <c r="G546">
        <v>0</v>
      </c>
      <c r="H546">
        <v>1</v>
      </c>
      <c r="I546">
        <v>0</v>
      </c>
      <c r="J546" t="s">
        <v>5383</v>
      </c>
      <c r="K546" t="str">
        <f>INDEX('Planning Periods'!$O$2:$O$540,MATCH('Table B Values'!A546,'Planning Periods'!$A$2:$A$540,0))</f>
        <v>Los Angeles County</v>
      </c>
    </row>
    <row r="547" spans="1:11">
      <c r="A547" t="s">
        <v>5431</v>
      </c>
      <c r="B547">
        <v>2019</v>
      </c>
      <c r="C547">
        <v>0</v>
      </c>
      <c r="D547">
        <v>0</v>
      </c>
      <c r="E547">
        <v>0</v>
      </c>
      <c r="F547">
        <v>0</v>
      </c>
      <c r="G547">
        <v>0</v>
      </c>
      <c r="H547">
        <v>0</v>
      </c>
      <c r="I547">
        <v>714</v>
      </c>
      <c r="J547" t="s">
        <v>5383</v>
      </c>
      <c r="K547" t="str">
        <f>INDEX('Planning Periods'!$O$2:$O$540,MATCH('Table B Values'!A547,'Planning Periods'!$A$2:$A$540,0))</f>
        <v>Butte County</v>
      </c>
    </row>
    <row r="548" spans="1:11">
      <c r="A548" t="s">
        <v>5432</v>
      </c>
      <c r="B548">
        <v>2019</v>
      </c>
      <c r="C548">
        <v>0</v>
      </c>
      <c r="D548">
        <v>0</v>
      </c>
      <c r="E548">
        <v>0</v>
      </c>
      <c r="F548">
        <v>0</v>
      </c>
      <c r="G548">
        <v>0</v>
      </c>
      <c r="H548">
        <v>0</v>
      </c>
      <c r="I548">
        <v>550</v>
      </c>
      <c r="J548" t="s">
        <v>5383</v>
      </c>
      <c r="K548" t="str">
        <f>INDEX('Planning Periods'!$O$2:$O$540,MATCH('Table B Values'!A548,'Planning Periods'!$A$2:$A$540,0))</f>
        <v>San Bernardino County</v>
      </c>
    </row>
    <row r="549" spans="1:11">
      <c r="A549" t="s">
        <v>5433</v>
      </c>
      <c r="B549">
        <v>2019</v>
      </c>
      <c r="C549">
        <v>0</v>
      </c>
      <c r="D549">
        <v>0</v>
      </c>
      <c r="E549">
        <v>0</v>
      </c>
      <c r="F549">
        <v>0</v>
      </c>
      <c r="G549">
        <v>0</v>
      </c>
      <c r="H549">
        <v>0</v>
      </c>
      <c r="I549">
        <v>60</v>
      </c>
      <c r="J549" t="s">
        <v>5383</v>
      </c>
      <c r="K549" t="str">
        <f>INDEX('Planning Periods'!$O$2:$O$540,MATCH('Table B Values'!A549,'Planning Periods'!$A$2:$A$540,0))</f>
        <v>San Bernardino County</v>
      </c>
    </row>
    <row r="550" spans="1:11">
      <c r="A550" t="s">
        <v>5775</v>
      </c>
      <c r="B550">
        <v>2019</v>
      </c>
      <c r="C550">
        <v>0</v>
      </c>
      <c r="D550">
        <v>0</v>
      </c>
      <c r="E550">
        <v>0</v>
      </c>
      <c r="F550">
        <v>0</v>
      </c>
      <c r="G550">
        <v>4</v>
      </c>
      <c r="H550">
        <v>0</v>
      </c>
      <c r="I550">
        <v>5</v>
      </c>
      <c r="J550" t="s">
        <v>5383</v>
      </c>
      <c r="K550" t="str">
        <f>INDEX('Planning Periods'!$O$2:$O$540,MATCH('Table B Values'!A550,'Planning Periods'!$A$2:$A$540,0))</f>
        <v>Madera County</v>
      </c>
    </row>
    <row r="551" spans="1:11">
      <c r="A551" t="s">
        <v>5434</v>
      </c>
      <c r="B551">
        <v>2019</v>
      </c>
      <c r="C551">
        <v>0</v>
      </c>
      <c r="D551">
        <v>0</v>
      </c>
      <c r="E551">
        <v>0</v>
      </c>
      <c r="F551">
        <v>0</v>
      </c>
      <c r="G551">
        <v>0</v>
      </c>
      <c r="H551">
        <v>0</v>
      </c>
      <c r="I551">
        <v>840</v>
      </c>
      <c r="J551" t="s">
        <v>5383</v>
      </c>
      <c r="K551" t="str">
        <f>INDEX('Planning Periods'!$O$2:$O$540,MATCH('Table B Values'!A551,'Planning Periods'!$A$2:$A$540,0))</f>
        <v>San Diego County</v>
      </c>
    </row>
    <row r="552" spans="1:11">
      <c r="A552" t="s">
        <v>5435</v>
      </c>
      <c r="B552">
        <v>2019</v>
      </c>
      <c r="C552">
        <v>0</v>
      </c>
      <c r="D552">
        <v>6</v>
      </c>
      <c r="E552">
        <v>0</v>
      </c>
      <c r="F552">
        <v>0</v>
      </c>
      <c r="G552">
        <v>0</v>
      </c>
      <c r="H552">
        <v>1</v>
      </c>
      <c r="I552">
        <v>12</v>
      </c>
      <c r="J552" t="s">
        <v>5383</v>
      </c>
      <c r="K552" t="str">
        <f>INDEX('Planning Periods'!$O$2:$O$540,MATCH('Table B Values'!A552,'Planning Periods'!$A$2:$A$540,0))</f>
        <v>Sacramento County</v>
      </c>
    </row>
    <row r="553" spans="1:11">
      <c r="A553" t="s">
        <v>5436</v>
      </c>
      <c r="B553">
        <v>2019</v>
      </c>
      <c r="C553">
        <v>0</v>
      </c>
      <c r="D553">
        <v>3</v>
      </c>
      <c r="E553">
        <v>0</v>
      </c>
      <c r="F553">
        <v>2</v>
      </c>
      <c r="G553">
        <v>0</v>
      </c>
      <c r="H553">
        <v>18</v>
      </c>
      <c r="I553">
        <v>43</v>
      </c>
      <c r="J553" t="s">
        <v>5383</v>
      </c>
      <c r="K553" t="str">
        <f>INDEX('Planning Periods'!$O$2:$O$540,MATCH('Table B Values'!A553,'Planning Periods'!$A$2:$A$540,0))</f>
        <v>Los Angeles County</v>
      </c>
    </row>
    <row r="554" spans="1:11">
      <c r="A554" t="s">
        <v>5361</v>
      </c>
      <c r="B554">
        <v>2019</v>
      </c>
      <c r="C554">
        <v>0</v>
      </c>
      <c r="D554">
        <v>3</v>
      </c>
      <c r="E554">
        <v>0</v>
      </c>
      <c r="F554">
        <v>0</v>
      </c>
      <c r="G554">
        <v>0</v>
      </c>
      <c r="H554">
        <v>3</v>
      </c>
      <c r="I554">
        <v>3</v>
      </c>
      <c r="J554" t="s">
        <v>5383</v>
      </c>
      <c r="K554" t="str">
        <f>INDEX('Planning Periods'!$O$2:$O$540,MATCH('Table B Values'!A554,'Planning Periods'!$A$2:$A$540,0))</f>
        <v>Lake County</v>
      </c>
    </row>
    <row r="555" spans="1:11">
      <c r="A555" t="s">
        <v>5438</v>
      </c>
      <c r="B555">
        <v>2019</v>
      </c>
      <c r="C555">
        <v>0</v>
      </c>
      <c r="D555">
        <v>1</v>
      </c>
      <c r="E555">
        <v>0</v>
      </c>
      <c r="F555">
        <v>2</v>
      </c>
      <c r="G555">
        <v>0</v>
      </c>
      <c r="H555">
        <v>2</v>
      </c>
      <c r="I555">
        <v>24</v>
      </c>
      <c r="J555" t="s">
        <v>5383</v>
      </c>
      <c r="K555" t="str">
        <f>INDEX('Planning Periods'!$O$2:$O$540,MATCH('Table B Values'!A555,'Planning Periods'!$A$2:$A$540,0))</f>
        <v>Sonoma County</v>
      </c>
    </row>
    <row r="556" spans="1:11">
      <c r="A556" t="s">
        <v>5439</v>
      </c>
      <c r="B556">
        <v>2019</v>
      </c>
      <c r="C556">
        <v>0</v>
      </c>
      <c r="D556">
        <v>0</v>
      </c>
      <c r="E556">
        <v>60</v>
      </c>
      <c r="F556">
        <v>0</v>
      </c>
      <c r="G556">
        <v>0</v>
      </c>
      <c r="H556">
        <v>507</v>
      </c>
      <c r="I556">
        <v>526</v>
      </c>
      <c r="J556" t="s">
        <v>5383</v>
      </c>
      <c r="K556" t="str">
        <f>INDEX('Planning Periods'!$O$2:$O$540,MATCH('Table B Values'!A556,'Planning Periods'!$A$2:$A$540,0))</f>
        <v>Fresno County</v>
      </c>
    </row>
    <row r="557" spans="1:11">
      <c r="A557" t="s">
        <v>5776</v>
      </c>
      <c r="B557">
        <v>2019</v>
      </c>
      <c r="C557">
        <v>0</v>
      </c>
      <c r="D557">
        <v>0</v>
      </c>
      <c r="E557">
        <v>0</v>
      </c>
      <c r="F557">
        <v>0</v>
      </c>
      <c r="G557">
        <v>0</v>
      </c>
      <c r="H557">
        <v>0</v>
      </c>
      <c r="I557">
        <v>68</v>
      </c>
      <c r="J557" t="s">
        <v>5383</v>
      </c>
      <c r="K557" t="str">
        <f>INDEX('Planning Periods'!$O$2:$O$540,MATCH('Table B Values'!A557,'Planning Periods'!$A$2:$A$540,0))</f>
        <v>Fresno County</v>
      </c>
    </row>
    <row r="558" spans="1:11">
      <c r="A558" t="s">
        <v>5441</v>
      </c>
      <c r="B558">
        <v>2019</v>
      </c>
      <c r="C558">
        <v>0</v>
      </c>
      <c r="D558">
        <v>0</v>
      </c>
      <c r="E558">
        <v>0</v>
      </c>
      <c r="F558">
        <v>0</v>
      </c>
      <c r="G558">
        <v>0</v>
      </c>
      <c r="H558">
        <v>0</v>
      </c>
      <c r="I558">
        <v>20</v>
      </c>
      <c r="J558" t="s">
        <v>5383</v>
      </c>
      <c r="K558" t="str">
        <f>INDEX('Planning Periods'!$O$2:$O$540,MATCH('Table B Values'!A558,'Planning Periods'!$A$2:$A$540,0))</f>
        <v>Placer County</v>
      </c>
    </row>
    <row r="559" spans="1:11">
      <c r="A559" t="s">
        <v>5442</v>
      </c>
      <c r="B559">
        <v>2019</v>
      </c>
      <c r="C559">
        <v>0</v>
      </c>
      <c r="D559">
        <v>0</v>
      </c>
      <c r="E559">
        <v>0</v>
      </c>
      <c r="F559">
        <v>0</v>
      </c>
      <c r="G559">
        <v>0</v>
      </c>
      <c r="H559">
        <v>0</v>
      </c>
      <c r="I559">
        <v>61</v>
      </c>
      <c r="J559" t="s">
        <v>5383</v>
      </c>
      <c r="K559" t="str">
        <f>INDEX('Planning Periods'!$O$2:$O$540,MATCH('Table B Values'!A559,'Planning Periods'!$A$2:$A$540,0))</f>
        <v>San Bernardino County</v>
      </c>
    </row>
    <row r="560" spans="1:11">
      <c r="A560" t="s">
        <v>4887</v>
      </c>
      <c r="B560">
        <v>2019</v>
      </c>
      <c r="C560">
        <v>0</v>
      </c>
      <c r="D560">
        <v>1</v>
      </c>
      <c r="E560">
        <v>0</v>
      </c>
      <c r="F560">
        <v>0</v>
      </c>
      <c r="G560">
        <v>0</v>
      </c>
      <c r="H560">
        <v>0</v>
      </c>
      <c r="I560">
        <v>0</v>
      </c>
      <c r="J560" t="s">
        <v>5383</v>
      </c>
      <c r="K560" t="str">
        <f>INDEX('Planning Periods'!$O$2:$O$540,MATCH('Table B Values'!A560,'Planning Periods'!$A$2:$A$540,0))</f>
        <v>Colusa County</v>
      </c>
    </row>
    <row r="561" spans="1:11">
      <c r="A561" t="s">
        <v>5443</v>
      </c>
      <c r="B561">
        <v>2019</v>
      </c>
      <c r="C561">
        <v>0</v>
      </c>
      <c r="D561">
        <v>0</v>
      </c>
      <c r="E561">
        <v>0</v>
      </c>
      <c r="F561">
        <v>0</v>
      </c>
      <c r="G561">
        <v>0</v>
      </c>
      <c r="H561">
        <v>0</v>
      </c>
      <c r="I561">
        <v>73</v>
      </c>
      <c r="J561" t="s">
        <v>5383</v>
      </c>
      <c r="K561" t="str">
        <f>INDEX('Planning Periods'!$O$2:$O$540,MATCH('Table B Values'!A561,'Planning Periods'!$A$2:$A$540,0))</f>
        <v>Los Angeles County</v>
      </c>
    </row>
    <row r="562" spans="1:11">
      <c r="A562" t="s">
        <v>5444</v>
      </c>
      <c r="B562">
        <v>2019</v>
      </c>
      <c r="C562">
        <v>0</v>
      </c>
      <c r="D562">
        <v>0</v>
      </c>
      <c r="E562">
        <v>0</v>
      </c>
      <c r="F562">
        <v>0</v>
      </c>
      <c r="G562">
        <v>1</v>
      </c>
      <c r="H562">
        <v>0</v>
      </c>
      <c r="I562">
        <v>34</v>
      </c>
      <c r="J562" t="s">
        <v>5383</v>
      </c>
      <c r="K562" t="str">
        <f>INDEX('Planning Periods'!$O$2:$O$540,MATCH('Table B Values'!A562,'Planning Periods'!$A$2:$A$540,0))</f>
        <v>Contra Costa County</v>
      </c>
    </row>
    <row r="563" spans="1:11">
      <c r="A563" t="s">
        <v>4891</v>
      </c>
      <c r="B563">
        <v>2019</v>
      </c>
      <c r="C563">
        <v>0</v>
      </c>
      <c r="D563">
        <v>0</v>
      </c>
      <c r="E563">
        <v>0</v>
      </c>
      <c r="F563">
        <v>1</v>
      </c>
      <c r="G563">
        <v>0</v>
      </c>
      <c r="H563">
        <v>4</v>
      </c>
      <c r="I563">
        <v>214</v>
      </c>
      <c r="J563" t="s">
        <v>5383</v>
      </c>
      <c r="K563" t="str">
        <f>INDEX('Planning Periods'!$O$2:$O$540,MATCH('Table B Values'!A563,'Planning Periods'!$A$2:$A$540,0))</f>
        <v>Contra Costa County</v>
      </c>
    </row>
    <row r="564" spans="1:11">
      <c r="A564" t="s">
        <v>5445</v>
      </c>
      <c r="B564">
        <v>2019</v>
      </c>
      <c r="C564">
        <v>0</v>
      </c>
      <c r="D564">
        <v>0</v>
      </c>
      <c r="E564">
        <v>0</v>
      </c>
      <c r="F564">
        <v>0</v>
      </c>
      <c r="G564">
        <v>0</v>
      </c>
      <c r="H564">
        <v>0</v>
      </c>
      <c r="I564">
        <v>609</v>
      </c>
      <c r="J564" t="s">
        <v>5383</v>
      </c>
      <c r="K564" t="str">
        <f>INDEX('Planning Periods'!$O$2:$O$540,MATCH('Table B Values'!A564,'Planning Periods'!$A$2:$A$540,0))</f>
        <v>Riverside County</v>
      </c>
    </row>
    <row r="565" spans="1:11">
      <c r="A565" t="s">
        <v>5446</v>
      </c>
      <c r="B565">
        <v>2019</v>
      </c>
      <c r="C565">
        <v>0</v>
      </c>
      <c r="D565">
        <v>0</v>
      </c>
      <c r="E565">
        <v>0</v>
      </c>
      <c r="F565">
        <v>0</v>
      </c>
      <c r="G565">
        <v>0</v>
      </c>
      <c r="H565">
        <v>0</v>
      </c>
      <c r="I565">
        <v>28</v>
      </c>
      <c r="J565" t="s">
        <v>5383</v>
      </c>
      <c r="K565" t="str">
        <f>INDEX('Planning Periods'!$O$2:$O$540,MATCH('Table B Values'!A565,'Planning Periods'!$A$2:$A$540,0))</f>
        <v>San Diego County</v>
      </c>
    </row>
    <row r="566" spans="1:11">
      <c r="A566" t="s">
        <v>5447</v>
      </c>
      <c r="B566">
        <v>2019</v>
      </c>
      <c r="C566">
        <v>0</v>
      </c>
      <c r="D566">
        <v>3</v>
      </c>
      <c r="E566">
        <v>0</v>
      </c>
      <c r="F566">
        <v>0</v>
      </c>
      <c r="G566">
        <v>0</v>
      </c>
      <c r="H566">
        <v>1</v>
      </c>
      <c r="I566">
        <v>0</v>
      </c>
      <c r="J566" t="s">
        <v>5383</v>
      </c>
      <c r="K566" t="str">
        <f>INDEX('Planning Periods'!$O$2:$O$540,MATCH('Table B Values'!A566,'Planning Periods'!$A$2:$A$540,0))</f>
        <v>Marin County</v>
      </c>
    </row>
    <row r="567" spans="1:11">
      <c r="A567" t="s">
        <v>5448</v>
      </c>
      <c r="B567">
        <v>2019</v>
      </c>
      <c r="C567">
        <v>0</v>
      </c>
      <c r="D567">
        <v>0</v>
      </c>
      <c r="E567">
        <v>0</v>
      </c>
      <c r="F567">
        <v>4</v>
      </c>
      <c r="G567">
        <v>0</v>
      </c>
      <c r="H567">
        <v>2</v>
      </c>
      <c r="I567">
        <v>192</v>
      </c>
      <c r="J567" t="s">
        <v>5383</v>
      </c>
      <c r="K567" t="str">
        <f>INDEX('Planning Periods'!$O$2:$O$540,MATCH('Table B Values'!A567,'Planning Periods'!$A$2:$A$540,0))</f>
        <v>Orange County</v>
      </c>
    </row>
    <row r="568" spans="1:11">
      <c r="A568" t="s">
        <v>5449</v>
      </c>
      <c r="B568">
        <v>2019</v>
      </c>
      <c r="C568">
        <v>0</v>
      </c>
      <c r="D568">
        <v>1</v>
      </c>
      <c r="E568">
        <v>0</v>
      </c>
      <c r="F568">
        <v>3</v>
      </c>
      <c r="G568">
        <v>0</v>
      </c>
      <c r="H568">
        <v>0</v>
      </c>
      <c r="I568">
        <v>3</v>
      </c>
      <c r="J568" t="s">
        <v>5383</v>
      </c>
      <c r="K568" t="str">
        <f>INDEX('Planning Periods'!$O$2:$O$540,MATCH('Table B Values'!A568,'Planning Periods'!$A$2:$A$540,0))</f>
        <v>Sonoma County</v>
      </c>
    </row>
    <row r="569" spans="1:11">
      <c r="A569" t="s">
        <v>5450</v>
      </c>
      <c r="B569">
        <v>2019</v>
      </c>
      <c r="C569">
        <v>0</v>
      </c>
      <c r="D569">
        <v>0</v>
      </c>
      <c r="E569">
        <v>0</v>
      </c>
      <c r="F569">
        <v>5</v>
      </c>
      <c r="G569">
        <v>0</v>
      </c>
      <c r="H569">
        <v>10</v>
      </c>
      <c r="I569">
        <v>71</v>
      </c>
      <c r="J569" t="s">
        <v>5383</v>
      </c>
      <c r="K569" t="str">
        <f>INDEX('Planning Periods'!$O$2:$O$540,MATCH('Table B Values'!A569,'Planning Periods'!$A$2:$A$540,0))</f>
        <v>Los Angeles County</v>
      </c>
    </row>
    <row r="570" spans="1:11">
      <c r="A570" t="s">
        <v>5451</v>
      </c>
      <c r="B570">
        <v>2019</v>
      </c>
      <c r="C570">
        <v>0</v>
      </c>
      <c r="D570">
        <v>0</v>
      </c>
      <c r="E570">
        <v>0</v>
      </c>
      <c r="F570">
        <v>0</v>
      </c>
      <c r="G570">
        <v>0</v>
      </c>
      <c r="H570">
        <v>2</v>
      </c>
      <c r="I570">
        <v>1</v>
      </c>
      <c r="J570" t="s">
        <v>5383</v>
      </c>
      <c r="K570" t="str">
        <f>INDEX('Planning Periods'!$O$2:$O$540,MATCH('Table B Values'!A570,'Planning Periods'!$A$2:$A$540,0))</f>
        <v>Del Norte County</v>
      </c>
    </row>
    <row r="571" spans="1:11">
      <c r="A571" t="s">
        <v>5777</v>
      </c>
      <c r="B571">
        <v>2019</v>
      </c>
      <c r="C571">
        <v>2</v>
      </c>
      <c r="D571">
        <v>0</v>
      </c>
      <c r="E571">
        <v>0</v>
      </c>
      <c r="F571">
        <v>0</v>
      </c>
      <c r="G571">
        <v>0</v>
      </c>
      <c r="H571">
        <v>0</v>
      </c>
      <c r="I571">
        <v>10</v>
      </c>
      <c r="J571" t="s">
        <v>5383</v>
      </c>
      <c r="K571" t="str">
        <f>INDEX('Planning Periods'!$O$2:$O$540,MATCH('Table B Values'!A571,'Planning Periods'!$A$2:$A$540,0))</f>
        <v>Los Angeles County</v>
      </c>
    </row>
    <row r="572" spans="1:11">
      <c r="A572" t="s">
        <v>5452</v>
      </c>
      <c r="B572">
        <v>2019</v>
      </c>
      <c r="C572">
        <v>1</v>
      </c>
      <c r="D572">
        <v>0</v>
      </c>
      <c r="E572">
        <v>0</v>
      </c>
      <c r="F572">
        <v>0</v>
      </c>
      <c r="G572">
        <v>0</v>
      </c>
      <c r="H572">
        <v>0</v>
      </c>
      <c r="I572">
        <v>77</v>
      </c>
      <c r="J572" t="s">
        <v>5383</v>
      </c>
      <c r="K572" t="str">
        <f>INDEX('Planning Periods'!$O$2:$O$540,MATCH('Table B Values'!A572,'Planning Periods'!$A$2:$A$540,0))</f>
        <v>Los Angeles County</v>
      </c>
    </row>
    <row r="573" spans="1:11">
      <c r="A573" t="s">
        <v>5453</v>
      </c>
      <c r="B573">
        <v>2019</v>
      </c>
      <c r="C573">
        <v>0</v>
      </c>
      <c r="D573">
        <v>0</v>
      </c>
      <c r="E573">
        <v>0</v>
      </c>
      <c r="F573">
        <v>0</v>
      </c>
      <c r="G573">
        <v>15</v>
      </c>
      <c r="H573">
        <v>0</v>
      </c>
      <c r="I573">
        <v>24</v>
      </c>
      <c r="J573" t="s">
        <v>5383</v>
      </c>
      <c r="K573" t="str">
        <f>INDEX('Planning Periods'!$O$2:$O$540,MATCH('Table B Values'!A573,'Planning Periods'!$A$2:$A$540,0))</f>
        <v>Santa Clara County</v>
      </c>
    </row>
    <row r="574" spans="1:11">
      <c r="A574" t="s">
        <v>5455</v>
      </c>
      <c r="B574">
        <v>2019</v>
      </c>
      <c r="C574">
        <v>0</v>
      </c>
      <c r="D574">
        <v>0</v>
      </c>
      <c r="E574">
        <v>0</v>
      </c>
      <c r="F574">
        <v>35</v>
      </c>
      <c r="G574">
        <v>2</v>
      </c>
      <c r="H574">
        <v>34</v>
      </c>
      <c r="I574">
        <v>81</v>
      </c>
      <c r="J574" t="s">
        <v>5383</v>
      </c>
      <c r="K574" t="str">
        <f>INDEX('Planning Periods'!$O$2:$O$540,MATCH('Table B Values'!A574,'Planning Periods'!$A$2:$A$540,0))</f>
        <v>San Mateo County</v>
      </c>
    </row>
    <row r="575" spans="1:11">
      <c r="A575" t="s">
        <v>5456</v>
      </c>
      <c r="B575">
        <v>2019</v>
      </c>
      <c r="C575">
        <v>0</v>
      </c>
      <c r="D575">
        <v>0</v>
      </c>
      <c r="E575">
        <v>0</v>
      </c>
      <c r="F575">
        <v>8</v>
      </c>
      <c r="G575">
        <v>0</v>
      </c>
      <c r="H575">
        <v>1</v>
      </c>
      <c r="I575">
        <v>96</v>
      </c>
      <c r="J575" t="s">
        <v>5383</v>
      </c>
      <c r="K575" t="str">
        <f>INDEX('Planning Periods'!$O$2:$O$540,MATCH('Table B Values'!A575,'Planning Periods'!$A$2:$A$540,0))</f>
        <v>Orange County</v>
      </c>
    </row>
    <row r="576" spans="1:11">
      <c r="A576" t="s">
        <v>5457</v>
      </c>
      <c r="B576">
        <v>2019</v>
      </c>
      <c r="C576">
        <v>10</v>
      </c>
      <c r="D576">
        <v>0</v>
      </c>
      <c r="E576">
        <v>2</v>
      </c>
      <c r="F576">
        <v>11</v>
      </c>
      <c r="G576">
        <v>0</v>
      </c>
      <c r="H576">
        <v>8</v>
      </c>
      <c r="I576">
        <v>176</v>
      </c>
      <c r="J576" t="s">
        <v>5383</v>
      </c>
      <c r="K576" t="str">
        <f>INDEX('Planning Periods'!$O$2:$O$540,MATCH('Table B Values'!A576,'Planning Periods'!$A$2:$A$540,0))</f>
        <v>Contra Costa County</v>
      </c>
    </row>
    <row r="577" spans="1:11">
      <c r="A577" t="s">
        <v>5458</v>
      </c>
      <c r="B577">
        <v>2019</v>
      </c>
      <c r="C577">
        <v>8</v>
      </c>
      <c r="D577">
        <v>0</v>
      </c>
      <c r="E577">
        <v>47</v>
      </c>
      <c r="F577">
        <v>22</v>
      </c>
      <c r="G577">
        <v>0</v>
      </c>
      <c r="H577">
        <v>169</v>
      </c>
      <c r="I577">
        <v>36</v>
      </c>
      <c r="J577" t="s">
        <v>5383</v>
      </c>
      <c r="K577" t="str">
        <f>INDEX('Planning Periods'!$O$2:$O$540,MATCH('Table B Values'!A577,'Planning Periods'!$A$2:$A$540,0))</f>
        <v>Yolo County</v>
      </c>
    </row>
    <row r="578" spans="1:11">
      <c r="A578" t="s">
        <v>5459</v>
      </c>
      <c r="B578">
        <v>2019</v>
      </c>
      <c r="C578">
        <v>0</v>
      </c>
      <c r="D578">
        <v>0</v>
      </c>
      <c r="E578">
        <v>1</v>
      </c>
      <c r="F578">
        <v>0</v>
      </c>
      <c r="G578">
        <v>0</v>
      </c>
      <c r="H578">
        <v>3</v>
      </c>
      <c r="I578">
        <v>1</v>
      </c>
      <c r="J578" t="s">
        <v>5383</v>
      </c>
      <c r="K578" t="str">
        <f>INDEX('Planning Periods'!$O$2:$O$540,MATCH('Table B Values'!A578,'Planning Periods'!$A$2:$A$540,0))</f>
        <v>San Diego County</v>
      </c>
    </row>
    <row r="579" spans="1:11">
      <c r="A579" t="s">
        <v>4913</v>
      </c>
      <c r="B579">
        <v>2019</v>
      </c>
      <c r="C579">
        <v>20</v>
      </c>
      <c r="D579">
        <v>3</v>
      </c>
      <c r="E579">
        <v>0</v>
      </c>
      <c r="F579">
        <v>5</v>
      </c>
      <c r="G579">
        <v>1</v>
      </c>
      <c r="H579">
        <v>9</v>
      </c>
      <c r="I579">
        <v>20</v>
      </c>
      <c r="J579" t="s">
        <v>5383</v>
      </c>
      <c r="K579" t="str">
        <f>INDEX('Planning Periods'!$O$2:$O$540,MATCH('Table B Values'!A579,'Planning Periods'!$A$2:$A$540,0))</f>
        <v>Del Norte County</v>
      </c>
    </row>
    <row r="580" spans="1:11">
      <c r="A580" t="s">
        <v>5461</v>
      </c>
      <c r="B580">
        <v>2019</v>
      </c>
      <c r="C580">
        <v>0</v>
      </c>
      <c r="D580">
        <v>0</v>
      </c>
      <c r="E580">
        <v>0</v>
      </c>
      <c r="F580">
        <v>0</v>
      </c>
      <c r="G580">
        <v>0</v>
      </c>
      <c r="H580">
        <v>63</v>
      </c>
      <c r="I580">
        <v>0</v>
      </c>
      <c r="J580" t="s">
        <v>5383</v>
      </c>
      <c r="K580" t="str">
        <f>INDEX('Planning Periods'!$O$2:$O$540,MATCH('Table B Values'!A580,'Planning Periods'!$A$2:$A$540,0))</f>
        <v>Kern County</v>
      </c>
    </row>
    <row r="581" spans="1:11">
      <c r="A581" t="s">
        <v>5462</v>
      </c>
      <c r="B581">
        <v>2019</v>
      </c>
      <c r="C581">
        <v>0</v>
      </c>
      <c r="D581">
        <v>0</v>
      </c>
      <c r="E581">
        <v>0</v>
      </c>
      <c r="F581">
        <v>1</v>
      </c>
      <c r="G581">
        <v>0</v>
      </c>
      <c r="H581">
        <v>20</v>
      </c>
      <c r="I581">
        <v>0</v>
      </c>
      <c r="J581" t="s">
        <v>5383</v>
      </c>
      <c r="K581" t="str">
        <f>INDEX('Planning Periods'!$O$2:$O$540,MATCH('Table B Values'!A581,'Planning Periods'!$A$2:$A$540,0))</f>
        <v>Riverside County</v>
      </c>
    </row>
    <row r="582" spans="1:11">
      <c r="A582" t="s">
        <v>5463</v>
      </c>
      <c r="B582">
        <v>2019</v>
      </c>
      <c r="C582">
        <v>0</v>
      </c>
      <c r="D582">
        <v>1</v>
      </c>
      <c r="E582">
        <v>0</v>
      </c>
      <c r="F582">
        <v>5</v>
      </c>
      <c r="G582">
        <v>0</v>
      </c>
      <c r="H582">
        <v>0</v>
      </c>
      <c r="I582">
        <v>5</v>
      </c>
      <c r="J582" t="s">
        <v>5383</v>
      </c>
      <c r="K582" t="str">
        <f>INDEX('Planning Periods'!$O$2:$O$540,MATCH('Table B Values'!A582,'Planning Periods'!$A$2:$A$540,0))</f>
        <v>Los Angeles County</v>
      </c>
    </row>
    <row r="583" spans="1:11">
      <c r="A583" t="s">
        <v>5464</v>
      </c>
      <c r="B583">
        <v>2019</v>
      </c>
      <c r="C583">
        <v>0</v>
      </c>
      <c r="D583">
        <v>2</v>
      </c>
      <c r="E583">
        <v>0</v>
      </c>
      <c r="F583">
        <v>0</v>
      </c>
      <c r="G583">
        <v>0</v>
      </c>
      <c r="H583">
        <v>25</v>
      </c>
      <c r="I583">
        <v>202</v>
      </c>
      <c r="J583" t="s">
        <v>5383</v>
      </c>
      <c r="K583" t="str">
        <f>INDEX('Planning Periods'!$O$2:$O$540,MATCH('Table B Values'!A583,'Planning Periods'!$A$2:$A$540,0))</f>
        <v>Tulare County</v>
      </c>
    </row>
    <row r="584" spans="1:11">
      <c r="A584" t="s">
        <v>5465</v>
      </c>
      <c r="B584">
        <v>2019</v>
      </c>
      <c r="C584">
        <v>0</v>
      </c>
      <c r="D584">
        <v>0</v>
      </c>
      <c r="E584">
        <v>0</v>
      </c>
      <c r="F584">
        <v>0</v>
      </c>
      <c r="G584">
        <v>0</v>
      </c>
      <c r="H584">
        <v>71</v>
      </c>
      <c r="I584">
        <v>44</v>
      </c>
      <c r="J584" t="s">
        <v>5383</v>
      </c>
      <c r="K584" t="str">
        <f>INDEX('Planning Periods'!$O$2:$O$540,MATCH('Table B Values'!A584,'Planning Periods'!$A$2:$A$540,0))</f>
        <v>Solano County</v>
      </c>
    </row>
    <row r="585" spans="1:11">
      <c r="A585" t="s">
        <v>5466</v>
      </c>
      <c r="B585">
        <v>2019</v>
      </c>
      <c r="C585">
        <v>0</v>
      </c>
      <c r="D585">
        <v>0</v>
      </c>
      <c r="E585">
        <v>0</v>
      </c>
      <c r="F585">
        <v>0</v>
      </c>
      <c r="G585">
        <v>0</v>
      </c>
      <c r="H585">
        <v>0</v>
      </c>
      <c r="I585">
        <v>41</v>
      </c>
      <c r="J585" t="s">
        <v>5383</v>
      </c>
      <c r="K585" t="str">
        <f>INDEX('Planning Periods'!$O$2:$O$540,MATCH('Table B Values'!A585,'Planning Periods'!$A$2:$A$540,0))</f>
        <v>Los Angeles County</v>
      </c>
    </row>
    <row r="586" spans="1:11">
      <c r="A586" t="s">
        <v>5467</v>
      </c>
      <c r="B586">
        <v>2019</v>
      </c>
      <c r="C586">
        <v>0</v>
      </c>
      <c r="D586">
        <v>0</v>
      </c>
      <c r="E586">
        <v>0</v>
      </c>
      <c r="F586">
        <v>0</v>
      </c>
      <c r="G586">
        <v>0</v>
      </c>
      <c r="H586">
        <v>0</v>
      </c>
      <c r="I586">
        <v>186</v>
      </c>
      <c r="J586" t="s">
        <v>5383</v>
      </c>
      <c r="K586" t="str">
        <f>INDEX('Planning Periods'!$O$2:$O$540,MATCH('Table B Values'!A586,'Planning Periods'!$A$2:$A$540,0))</f>
        <v>Los Angeles County</v>
      </c>
    </row>
    <row r="587" spans="1:11">
      <c r="A587" t="s">
        <v>5468</v>
      </c>
      <c r="B587">
        <v>2019</v>
      </c>
      <c r="C587">
        <v>0</v>
      </c>
      <c r="D587">
        <v>0</v>
      </c>
      <c r="E587">
        <v>0</v>
      </c>
      <c r="F587">
        <v>0</v>
      </c>
      <c r="G587">
        <v>8</v>
      </c>
      <c r="H587">
        <v>0</v>
      </c>
      <c r="I587">
        <v>233</v>
      </c>
      <c r="J587" t="s">
        <v>5383</v>
      </c>
      <c r="K587" t="str">
        <f>INDEX('Planning Periods'!$O$2:$O$540,MATCH('Table B Values'!A587,'Planning Periods'!$A$2:$A$540,0))</f>
        <v>Alameda County</v>
      </c>
    </row>
    <row r="588" spans="1:11">
      <c r="A588" t="s">
        <v>5470</v>
      </c>
      <c r="B588">
        <v>2019</v>
      </c>
      <c r="C588">
        <v>0</v>
      </c>
      <c r="D588">
        <v>4</v>
      </c>
      <c r="E588">
        <v>0</v>
      </c>
      <c r="F588">
        <v>2</v>
      </c>
      <c r="G588">
        <v>0</v>
      </c>
      <c r="H588">
        <v>2</v>
      </c>
      <c r="I588">
        <v>1</v>
      </c>
      <c r="J588" t="s">
        <v>5383</v>
      </c>
      <c r="K588" t="str">
        <f>INDEX('Planning Periods'!$O$2:$O$540,MATCH('Table B Values'!A588,'Planning Periods'!$A$2:$A$540,0))</f>
        <v>San Mateo County</v>
      </c>
    </row>
    <row r="589" spans="1:11">
      <c r="A589" t="s">
        <v>5471</v>
      </c>
      <c r="B589">
        <v>2019</v>
      </c>
      <c r="C589">
        <v>0</v>
      </c>
      <c r="D589">
        <v>0</v>
      </c>
      <c r="E589">
        <v>0</v>
      </c>
      <c r="F589">
        <v>0</v>
      </c>
      <c r="G589">
        <v>0</v>
      </c>
      <c r="H589">
        <v>0</v>
      </c>
      <c r="I589">
        <v>66</v>
      </c>
      <c r="J589" t="s">
        <v>5383</v>
      </c>
      <c r="K589" t="str">
        <f>INDEX('Planning Periods'!$O$2:$O$540,MATCH('Table B Values'!A589,'Planning Periods'!$A$2:$A$540,0))</f>
        <v>Riverside County</v>
      </c>
    </row>
    <row r="590" spans="1:11">
      <c r="A590" t="s">
        <v>5472</v>
      </c>
      <c r="B590">
        <v>2019</v>
      </c>
      <c r="C590">
        <v>0</v>
      </c>
      <c r="D590">
        <v>0</v>
      </c>
      <c r="E590">
        <v>1</v>
      </c>
      <c r="F590">
        <v>84</v>
      </c>
      <c r="G590">
        <v>0</v>
      </c>
      <c r="H590">
        <v>0</v>
      </c>
      <c r="I590">
        <v>147</v>
      </c>
      <c r="J590" t="s">
        <v>5383</v>
      </c>
      <c r="K590" t="str">
        <f>INDEX('Planning Periods'!$O$2:$O$540,MATCH('Table B Values'!A590,'Planning Periods'!$A$2:$A$540,0))</f>
        <v>San Diego County</v>
      </c>
    </row>
    <row r="591" spans="1:11">
      <c r="A591" t="s">
        <v>5473</v>
      </c>
      <c r="B591">
        <v>2019</v>
      </c>
      <c r="C591">
        <v>0</v>
      </c>
      <c r="D591">
        <v>10</v>
      </c>
      <c r="E591">
        <v>0</v>
      </c>
      <c r="F591">
        <v>9</v>
      </c>
      <c r="G591">
        <v>0</v>
      </c>
      <c r="H591">
        <v>74</v>
      </c>
      <c r="I591">
        <v>5</v>
      </c>
      <c r="J591" t="s">
        <v>5383</v>
      </c>
      <c r="K591" t="str">
        <f>INDEX('Planning Periods'!$O$2:$O$540,MATCH('Table B Values'!A591,'Planning Periods'!$A$2:$A$540,0))</f>
        <v>Imperial County</v>
      </c>
    </row>
    <row r="592" spans="1:11">
      <c r="A592" t="s">
        <v>5474</v>
      </c>
      <c r="B592">
        <v>2019</v>
      </c>
      <c r="C592">
        <v>0</v>
      </c>
      <c r="D592">
        <v>0</v>
      </c>
      <c r="E592">
        <v>0</v>
      </c>
      <c r="F592">
        <v>0</v>
      </c>
      <c r="G592">
        <v>0</v>
      </c>
      <c r="H592">
        <v>0</v>
      </c>
      <c r="I592">
        <v>136</v>
      </c>
      <c r="J592" t="s">
        <v>5383</v>
      </c>
      <c r="K592" t="str">
        <f>INDEX('Planning Periods'!$O$2:$O$540,MATCH('Table B Values'!A592,'Planning Periods'!$A$2:$A$540,0))</f>
        <v>Contra Costa County</v>
      </c>
    </row>
    <row r="593" spans="1:11">
      <c r="A593" t="s">
        <v>4933</v>
      </c>
      <c r="B593">
        <v>2019</v>
      </c>
      <c r="C593">
        <v>0</v>
      </c>
      <c r="D593">
        <v>0</v>
      </c>
      <c r="E593">
        <v>1</v>
      </c>
      <c r="F593">
        <v>0</v>
      </c>
      <c r="G593">
        <v>15</v>
      </c>
      <c r="H593">
        <v>44</v>
      </c>
      <c r="I593">
        <v>476</v>
      </c>
      <c r="J593" t="s">
        <v>5383</v>
      </c>
      <c r="K593" t="str">
        <f>INDEX('Planning Periods'!$O$2:$O$540,MATCH('Table B Values'!A593,'Planning Periods'!$A$2:$A$540,0))</f>
        <v>El Dorado County</v>
      </c>
    </row>
    <row r="594" spans="1:11">
      <c r="A594" t="s">
        <v>5475</v>
      </c>
      <c r="B594">
        <v>2019</v>
      </c>
      <c r="C594">
        <v>0</v>
      </c>
      <c r="D594">
        <v>0</v>
      </c>
      <c r="E594">
        <v>0</v>
      </c>
      <c r="F594">
        <v>0</v>
      </c>
      <c r="G594">
        <v>0</v>
      </c>
      <c r="H594">
        <v>0</v>
      </c>
      <c r="I594">
        <v>113</v>
      </c>
      <c r="J594" t="s">
        <v>5383</v>
      </c>
      <c r="K594" t="str">
        <f>INDEX('Planning Periods'!$O$2:$O$540,MATCH('Table B Values'!A594,'Planning Periods'!$A$2:$A$540,0))</f>
        <v>Los Angeles County</v>
      </c>
    </row>
    <row r="595" spans="1:11">
      <c r="A595" t="s">
        <v>5476</v>
      </c>
      <c r="B595">
        <v>2019</v>
      </c>
      <c r="C595">
        <v>0</v>
      </c>
      <c r="D595">
        <v>0</v>
      </c>
      <c r="E595">
        <v>0</v>
      </c>
      <c r="F595">
        <v>0</v>
      </c>
      <c r="G595">
        <v>0</v>
      </c>
      <c r="H595">
        <v>0</v>
      </c>
      <c r="I595">
        <v>19</v>
      </c>
      <c r="J595" t="s">
        <v>5383</v>
      </c>
      <c r="K595" t="str">
        <f>INDEX('Planning Periods'!$O$2:$O$540,MATCH('Table B Values'!A595,'Planning Periods'!$A$2:$A$540,0))</f>
        <v>Los Angeles County</v>
      </c>
    </row>
    <row r="596" spans="1:11">
      <c r="A596" t="s">
        <v>5477</v>
      </c>
      <c r="B596">
        <v>2019</v>
      </c>
      <c r="C596">
        <v>63</v>
      </c>
      <c r="D596">
        <v>0</v>
      </c>
      <c r="E596">
        <v>32</v>
      </c>
      <c r="F596">
        <v>0</v>
      </c>
      <c r="G596">
        <v>0</v>
      </c>
      <c r="H596">
        <v>0</v>
      </c>
      <c r="I596">
        <v>1012</v>
      </c>
      <c r="J596" t="s">
        <v>5383</v>
      </c>
      <c r="K596" t="str">
        <f>INDEX('Planning Periods'!$O$2:$O$540,MATCH('Table B Values'!A596,'Planning Periods'!$A$2:$A$540,0))</f>
        <v>Sacramento County</v>
      </c>
    </row>
    <row r="597" spans="1:11">
      <c r="A597" t="s">
        <v>5479</v>
      </c>
      <c r="B597">
        <v>2019</v>
      </c>
      <c r="C597">
        <v>4</v>
      </c>
      <c r="D597">
        <v>11</v>
      </c>
      <c r="E597">
        <v>0</v>
      </c>
      <c r="F597">
        <v>8</v>
      </c>
      <c r="G597">
        <v>0</v>
      </c>
      <c r="H597">
        <v>32</v>
      </c>
      <c r="I597">
        <v>133</v>
      </c>
      <c r="J597" t="s">
        <v>5383</v>
      </c>
      <c r="K597" t="str">
        <f>INDEX('Planning Periods'!$O$2:$O$540,MATCH('Table B Values'!A597,'Planning Periods'!$A$2:$A$540,0))</f>
        <v>San Diego County</v>
      </c>
    </row>
    <row r="598" spans="1:11">
      <c r="A598" t="s">
        <v>5480</v>
      </c>
      <c r="B598">
        <v>2019</v>
      </c>
      <c r="C598">
        <v>0</v>
      </c>
      <c r="D598">
        <v>0</v>
      </c>
      <c r="E598">
        <v>0</v>
      </c>
      <c r="F598">
        <v>0</v>
      </c>
      <c r="G598">
        <v>0</v>
      </c>
      <c r="H598">
        <v>1</v>
      </c>
      <c r="I598">
        <v>9</v>
      </c>
      <c r="J598" t="s">
        <v>5383</v>
      </c>
      <c r="K598" t="str">
        <f>INDEX('Planning Periods'!$O$2:$O$540,MATCH('Table B Values'!A598,'Planning Periods'!$A$2:$A$540,0))</f>
        <v>San Joaquin County</v>
      </c>
    </row>
    <row r="599" spans="1:11">
      <c r="A599" t="s">
        <v>5481</v>
      </c>
      <c r="B599">
        <v>2019</v>
      </c>
      <c r="C599">
        <v>0</v>
      </c>
      <c r="D599">
        <v>5</v>
      </c>
      <c r="E599">
        <v>0</v>
      </c>
      <c r="F599">
        <v>2</v>
      </c>
      <c r="G599">
        <v>0</v>
      </c>
      <c r="H599">
        <v>20</v>
      </c>
      <c r="I599">
        <v>10</v>
      </c>
      <c r="J599" t="s">
        <v>5383</v>
      </c>
      <c r="K599" t="str">
        <f>INDEX('Planning Periods'!$O$2:$O$540,MATCH('Table B Values'!A599,'Planning Periods'!$A$2:$A$540,0))</f>
        <v>San Diego County</v>
      </c>
    </row>
    <row r="600" spans="1:11">
      <c r="A600" t="s">
        <v>5363</v>
      </c>
      <c r="B600">
        <v>2019</v>
      </c>
      <c r="C600">
        <v>0</v>
      </c>
      <c r="D600">
        <v>0</v>
      </c>
      <c r="E600">
        <v>0</v>
      </c>
      <c r="F600">
        <v>0</v>
      </c>
      <c r="G600">
        <v>0</v>
      </c>
      <c r="H600">
        <v>5</v>
      </c>
      <c r="I600">
        <v>4</v>
      </c>
      <c r="J600" t="s">
        <v>5383</v>
      </c>
      <c r="K600" t="str">
        <f>INDEX('Planning Periods'!$O$2:$O$540,MATCH('Table B Values'!A600,'Planning Periods'!$A$2:$A$540,0))</f>
        <v>Humboldt County</v>
      </c>
    </row>
    <row r="601" spans="1:11">
      <c r="A601" t="s">
        <v>5482</v>
      </c>
      <c r="B601">
        <v>2019</v>
      </c>
      <c r="C601">
        <v>0</v>
      </c>
      <c r="D601">
        <v>0</v>
      </c>
      <c r="E601">
        <v>0</v>
      </c>
      <c r="F601">
        <v>4</v>
      </c>
      <c r="G601">
        <v>0</v>
      </c>
      <c r="H601">
        <v>2</v>
      </c>
      <c r="I601">
        <v>8</v>
      </c>
      <c r="J601" t="s">
        <v>5383</v>
      </c>
      <c r="K601" t="str">
        <f>INDEX('Planning Periods'!$O$2:$O$540,MATCH('Table B Values'!A601,'Planning Periods'!$A$2:$A$540,0))</f>
        <v>Tulare County</v>
      </c>
    </row>
    <row r="602" spans="1:11">
      <c r="A602" t="s">
        <v>5483</v>
      </c>
      <c r="B602">
        <v>2019</v>
      </c>
      <c r="C602">
        <v>0</v>
      </c>
      <c r="D602">
        <v>0</v>
      </c>
      <c r="E602">
        <v>0</v>
      </c>
      <c r="F602">
        <v>4</v>
      </c>
      <c r="G602">
        <v>1</v>
      </c>
      <c r="H602">
        <v>1</v>
      </c>
      <c r="I602">
        <v>0</v>
      </c>
      <c r="J602" t="s">
        <v>5383</v>
      </c>
      <c r="K602" t="str">
        <f>INDEX('Planning Periods'!$O$2:$O$540,MATCH('Table B Values'!A602,'Planning Periods'!$A$2:$A$540,0))</f>
        <v>Marin County</v>
      </c>
    </row>
    <row r="603" spans="1:11">
      <c r="A603" t="s">
        <v>5484</v>
      </c>
      <c r="B603">
        <v>2019</v>
      </c>
      <c r="C603">
        <v>0</v>
      </c>
      <c r="D603">
        <v>0</v>
      </c>
      <c r="E603">
        <v>0</v>
      </c>
      <c r="F603">
        <v>0</v>
      </c>
      <c r="G603">
        <v>0</v>
      </c>
      <c r="H603">
        <v>2</v>
      </c>
      <c r="I603">
        <v>352</v>
      </c>
      <c r="J603" t="s">
        <v>5383</v>
      </c>
      <c r="K603" t="str">
        <f>INDEX('Planning Periods'!$O$2:$O$540,MATCH('Table B Values'!A603,'Planning Periods'!$A$2:$A$540,0))</f>
        <v>Solano County</v>
      </c>
    </row>
    <row r="604" spans="1:11">
      <c r="A604" t="s">
        <v>5364</v>
      </c>
      <c r="B604">
        <v>2019</v>
      </c>
      <c r="C604">
        <v>0</v>
      </c>
      <c r="D604">
        <v>0</v>
      </c>
      <c r="E604">
        <v>0</v>
      </c>
      <c r="F604">
        <v>3</v>
      </c>
      <c r="G604">
        <v>0</v>
      </c>
      <c r="H604">
        <v>0</v>
      </c>
      <c r="I604">
        <v>0</v>
      </c>
      <c r="J604" t="s">
        <v>5383</v>
      </c>
      <c r="K604" t="str">
        <f>INDEX('Planning Periods'!$O$2:$O$540,MATCH('Table B Values'!A604,'Planning Periods'!$A$2:$A$540,0))</f>
        <v>Humboldt County</v>
      </c>
    </row>
    <row r="605" spans="1:11">
      <c r="A605" t="s">
        <v>5487</v>
      </c>
      <c r="B605">
        <v>2019</v>
      </c>
      <c r="C605">
        <v>0</v>
      </c>
      <c r="D605">
        <v>0</v>
      </c>
      <c r="E605">
        <v>0</v>
      </c>
      <c r="F605">
        <v>2</v>
      </c>
      <c r="G605">
        <v>0</v>
      </c>
      <c r="H605">
        <v>0</v>
      </c>
      <c r="I605">
        <v>0</v>
      </c>
      <c r="J605" t="s">
        <v>5383</v>
      </c>
      <c r="K605" t="str">
        <f>INDEX('Planning Periods'!$O$2:$O$540,MATCH('Table B Values'!A605,'Planning Periods'!$A$2:$A$540,0))</f>
        <v>Fresno County</v>
      </c>
    </row>
    <row r="606" spans="1:11">
      <c r="A606" t="s">
        <v>5488</v>
      </c>
      <c r="B606">
        <v>2019</v>
      </c>
      <c r="C606">
        <v>0</v>
      </c>
      <c r="D606">
        <v>1</v>
      </c>
      <c r="E606">
        <v>0</v>
      </c>
      <c r="F606">
        <v>3</v>
      </c>
      <c r="G606">
        <v>0</v>
      </c>
      <c r="H606">
        <v>3</v>
      </c>
      <c r="I606" s="356">
        <v>726</v>
      </c>
      <c r="J606" t="s">
        <v>5383</v>
      </c>
      <c r="K606" t="str">
        <f>INDEX('Planning Periods'!$O$2:$O$540,MATCH('Table B Values'!A606,'Planning Periods'!$A$2:$A$540,0))</f>
        <v>Sacramento County</v>
      </c>
    </row>
    <row r="607" spans="1:11">
      <c r="A607" t="s">
        <v>5778</v>
      </c>
      <c r="B607">
        <v>2019</v>
      </c>
      <c r="C607">
        <v>0</v>
      </c>
      <c r="D607">
        <v>0</v>
      </c>
      <c r="E607">
        <v>0</v>
      </c>
      <c r="F607">
        <v>0</v>
      </c>
      <c r="G607">
        <v>0</v>
      </c>
      <c r="H607">
        <v>0</v>
      </c>
      <c r="I607">
        <v>835</v>
      </c>
      <c r="J607" t="s">
        <v>5383</v>
      </c>
      <c r="K607" t="str">
        <f>INDEX('Planning Periods'!$O$2:$O$540,MATCH('Table B Values'!A607,'Planning Periods'!$A$2:$A$540,0))</f>
        <v>San Bernardino County</v>
      </c>
    </row>
    <row r="608" spans="1:11">
      <c r="A608" t="s">
        <v>5365</v>
      </c>
      <c r="B608">
        <v>2019</v>
      </c>
      <c r="C608">
        <v>0</v>
      </c>
      <c r="D608">
        <v>0</v>
      </c>
      <c r="E608">
        <v>0</v>
      </c>
      <c r="F608">
        <v>0</v>
      </c>
      <c r="G608">
        <v>0</v>
      </c>
      <c r="H608">
        <v>0</v>
      </c>
      <c r="I608">
        <v>2</v>
      </c>
      <c r="J608" t="s">
        <v>5383</v>
      </c>
      <c r="K608" t="str">
        <f>INDEX('Planning Periods'!$O$2:$O$540,MATCH('Table B Values'!A608,'Planning Periods'!$A$2:$A$540,0))</f>
        <v>Mendocino County</v>
      </c>
    </row>
    <row r="609" spans="1:11">
      <c r="A609" t="s">
        <v>5366</v>
      </c>
      <c r="B609">
        <v>2019</v>
      </c>
      <c r="C609">
        <v>0</v>
      </c>
      <c r="D609">
        <v>0</v>
      </c>
      <c r="E609">
        <v>0</v>
      </c>
      <c r="F609">
        <v>0</v>
      </c>
      <c r="G609">
        <v>0</v>
      </c>
      <c r="H609">
        <v>12</v>
      </c>
      <c r="I609">
        <v>11</v>
      </c>
      <c r="J609" t="s">
        <v>5383</v>
      </c>
      <c r="K609" t="str">
        <f>INDEX('Planning Periods'!$O$2:$O$540,MATCH('Table B Values'!A609,'Planning Periods'!$A$2:$A$540,0))</f>
        <v>Humboldt County</v>
      </c>
    </row>
    <row r="610" spans="1:11">
      <c r="A610" t="s">
        <v>5490</v>
      </c>
      <c r="B610">
        <v>2019</v>
      </c>
      <c r="C610">
        <v>0</v>
      </c>
      <c r="D610">
        <v>2</v>
      </c>
      <c r="E610">
        <v>0</v>
      </c>
      <c r="F610">
        <v>0</v>
      </c>
      <c r="G610">
        <v>0</v>
      </c>
      <c r="H610">
        <v>0</v>
      </c>
      <c r="I610">
        <v>20</v>
      </c>
      <c r="J610" t="s">
        <v>5383</v>
      </c>
      <c r="K610" t="str">
        <f>INDEX('Planning Periods'!$O$2:$O$540,MATCH('Table B Values'!A610,'Planning Periods'!$A$2:$A$540,0))</f>
        <v>San Mateo County</v>
      </c>
    </row>
    <row r="611" spans="1:11">
      <c r="A611" t="s">
        <v>5491</v>
      </c>
      <c r="B611">
        <v>2019</v>
      </c>
      <c r="C611">
        <v>0</v>
      </c>
      <c r="D611">
        <v>0</v>
      </c>
      <c r="E611">
        <v>0</v>
      </c>
      <c r="F611">
        <v>17</v>
      </c>
      <c r="G611">
        <v>0</v>
      </c>
      <c r="H611">
        <v>6</v>
      </c>
      <c r="I611">
        <v>155</v>
      </c>
      <c r="J611" t="s">
        <v>5383</v>
      </c>
      <c r="K611" t="str">
        <f>INDEX('Planning Periods'!$O$2:$O$540,MATCH('Table B Values'!A611,'Planning Periods'!$A$2:$A$540,0))</f>
        <v>Orange County</v>
      </c>
    </row>
    <row r="612" spans="1:11">
      <c r="A612" t="s">
        <v>5492</v>
      </c>
      <c r="B612">
        <v>2019</v>
      </c>
      <c r="C612">
        <v>0</v>
      </c>
      <c r="D612">
        <v>0</v>
      </c>
      <c r="E612">
        <v>0</v>
      </c>
      <c r="F612">
        <v>0</v>
      </c>
      <c r="G612">
        <v>0</v>
      </c>
      <c r="H612">
        <v>22</v>
      </c>
      <c r="I612">
        <v>29</v>
      </c>
      <c r="J612" t="s">
        <v>5383</v>
      </c>
      <c r="K612" t="str">
        <f>INDEX('Planning Periods'!$O$2:$O$540,MATCH('Table B Values'!A612,'Planning Periods'!$A$2:$A$540,0))</f>
        <v>Fresno County</v>
      </c>
    </row>
    <row r="613" spans="1:11">
      <c r="A613" t="s">
        <v>5493</v>
      </c>
      <c r="B613">
        <v>2019</v>
      </c>
      <c r="C613">
        <v>78</v>
      </c>
      <c r="D613">
        <v>0</v>
      </c>
      <c r="E613">
        <v>52</v>
      </c>
      <c r="F613">
        <v>0</v>
      </c>
      <c r="G613">
        <v>2</v>
      </c>
      <c r="H613">
        <v>0</v>
      </c>
      <c r="I613">
        <v>955</v>
      </c>
      <c r="J613" t="s">
        <v>5383</v>
      </c>
      <c r="K613" t="str">
        <f>INDEX('Planning Periods'!$O$2:$O$540,MATCH('Table B Values'!A613,'Planning Periods'!$A$2:$A$540,0))</f>
        <v>Alameda County</v>
      </c>
    </row>
    <row r="614" spans="1:11">
      <c r="A614" t="s">
        <v>5494</v>
      </c>
      <c r="B614">
        <v>2019</v>
      </c>
      <c r="C614">
        <v>41</v>
      </c>
      <c r="D614">
        <v>0</v>
      </c>
      <c r="E614">
        <v>5</v>
      </c>
      <c r="F614">
        <v>0</v>
      </c>
      <c r="G614">
        <v>0</v>
      </c>
      <c r="H614">
        <v>0</v>
      </c>
      <c r="I614">
        <v>1970</v>
      </c>
      <c r="J614" t="s">
        <v>5383</v>
      </c>
      <c r="K614" t="str">
        <f>INDEX('Planning Periods'!$O$2:$O$540,MATCH('Table B Values'!A614,'Planning Periods'!$A$2:$A$540,0))</f>
        <v>Fresno County</v>
      </c>
    </row>
    <row r="615" spans="1:11">
      <c r="A615" t="s">
        <v>4963</v>
      </c>
      <c r="B615">
        <v>2019</v>
      </c>
      <c r="C615">
        <v>0</v>
      </c>
      <c r="D615">
        <v>20</v>
      </c>
      <c r="E615">
        <v>0</v>
      </c>
      <c r="F615">
        <v>40</v>
      </c>
      <c r="G615">
        <v>0</v>
      </c>
      <c r="H615">
        <v>20</v>
      </c>
      <c r="I615">
        <v>56</v>
      </c>
      <c r="J615" t="s">
        <v>5383</v>
      </c>
      <c r="K615" t="str">
        <f>INDEX('Planning Periods'!$O$2:$O$540,MATCH('Table B Values'!A615,'Planning Periods'!$A$2:$A$540,0))</f>
        <v>Fresno County</v>
      </c>
    </row>
    <row r="616" spans="1:11">
      <c r="A616" t="s">
        <v>5495</v>
      </c>
      <c r="B616">
        <v>2019</v>
      </c>
      <c r="C616">
        <v>1</v>
      </c>
      <c r="D616">
        <v>0</v>
      </c>
      <c r="E616">
        <v>8</v>
      </c>
      <c r="F616">
        <v>0</v>
      </c>
      <c r="G616">
        <v>10</v>
      </c>
      <c r="H616">
        <v>0</v>
      </c>
      <c r="I616">
        <v>323</v>
      </c>
      <c r="J616" t="s">
        <v>5383</v>
      </c>
      <c r="K616" t="str">
        <f>INDEX('Planning Periods'!$O$2:$O$540,MATCH('Table B Values'!A616,'Planning Periods'!$A$2:$A$540,0))</f>
        <v>Orange County</v>
      </c>
    </row>
    <row r="617" spans="1:11">
      <c r="A617" t="s">
        <v>5496</v>
      </c>
      <c r="B617">
        <v>2019</v>
      </c>
      <c r="C617">
        <v>0</v>
      </c>
      <c r="D617">
        <v>1</v>
      </c>
      <c r="E617">
        <v>0</v>
      </c>
      <c r="F617">
        <v>0</v>
      </c>
      <c r="G617">
        <v>0</v>
      </c>
      <c r="H617">
        <v>0</v>
      </c>
      <c r="I617">
        <v>57</v>
      </c>
      <c r="J617" t="s">
        <v>5383</v>
      </c>
      <c r="K617" t="str">
        <f>INDEX('Planning Periods'!$O$2:$O$540,MATCH('Table B Values'!A617,'Planning Periods'!$A$2:$A$540,0))</f>
        <v>Sacramento County</v>
      </c>
    </row>
    <row r="618" spans="1:11">
      <c r="A618" t="s">
        <v>5497</v>
      </c>
      <c r="B618">
        <v>2019</v>
      </c>
      <c r="C618">
        <v>0</v>
      </c>
      <c r="D618">
        <v>0</v>
      </c>
      <c r="E618">
        <v>0</v>
      </c>
      <c r="F618">
        <v>0</v>
      </c>
      <c r="G618">
        <v>0</v>
      </c>
      <c r="H618">
        <v>0</v>
      </c>
      <c r="I618">
        <v>125</v>
      </c>
      <c r="J618" t="s">
        <v>5383</v>
      </c>
      <c r="K618" t="str">
        <f>INDEX('Planning Periods'!$O$2:$O$540,MATCH('Table B Values'!A618,'Planning Periods'!$A$2:$A$540,0))</f>
        <v>Orange County</v>
      </c>
    </row>
    <row r="619" spans="1:11">
      <c r="A619" t="s">
        <v>5498</v>
      </c>
      <c r="B619">
        <v>2019</v>
      </c>
      <c r="C619">
        <v>0</v>
      </c>
      <c r="D619">
        <v>0</v>
      </c>
      <c r="E619">
        <v>0</v>
      </c>
      <c r="F619">
        <v>0</v>
      </c>
      <c r="G619">
        <v>0</v>
      </c>
      <c r="H619">
        <v>0</v>
      </c>
      <c r="I619">
        <v>40</v>
      </c>
      <c r="J619" t="s">
        <v>5383</v>
      </c>
      <c r="K619" t="str">
        <f>INDEX('Planning Periods'!$O$2:$O$540,MATCH('Table B Values'!A619,'Planning Periods'!$A$2:$A$540,0))</f>
        <v>Los Angeles County</v>
      </c>
    </row>
    <row r="620" spans="1:11">
      <c r="A620" t="s">
        <v>5499</v>
      </c>
      <c r="B620">
        <v>2019</v>
      </c>
      <c r="C620">
        <v>0</v>
      </c>
      <c r="D620">
        <v>0</v>
      </c>
      <c r="E620">
        <v>0</v>
      </c>
      <c r="F620">
        <v>0</v>
      </c>
      <c r="G620">
        <v>0</v>
      </c>
      <c r="H620">
        <v>10</v>
      </c>
      <c r="I620">
        <v>153</v>
      </c>
      <c r="J620" t="s">
        <v>5383</v>
      </c>
      <c r="K620" t="str">
        <f>INDEX('Planning Periods'!$O$2:$O$540,MATCH('Table B Values'!A620,'Planning Periods'!$A$2:$A$540,0))</f>
        <v>Santa Clara County</v>
      </c>
    </row>
    <row r="621" spans="1:11">
      <c r="A621" t="s">
        <v>5500</v>
      </c>
      <c r="B621">
        <v>2019</v>
      </c>
      <c r="C621">
        <v>4</v>
      </c>
      <c r="D621">
        <v>0</v>
      </c>
      <c r="E621">
        <v>0</v>
      </c>
      <c r="F621">
        <v>0</v>
      </c>
      <c r="G621">
        <v>0</v>
      </c>
      <c r="H621">
        <v>0</v>
      </c>
      <c r="I621">
        <v>299</v>
      </c>
      <c r="J621" t="s">
        <v>5383</v>
      </c>
      <c r="K621" t="str">
        <f>INDEX('Planning Periods'!$O$2:$O$540,MATCH('Table B Values'!A621,'Planning Periods'!$A$2:$A$540,0))</f>
        <v>Los Angeles County</v>
      </c>
    </row>
    <row r="622" spans="1:11">
      <c r="A622" t="s">
        <v>5501</v>
      </c>
      <c r="B622">
        <v>2019</v>
      </c>
      <c r="C622">
        <v>0</v>
      </c>
      <c r="D622">
        <v>0</v>
      </c>
      <c r="E622">
        <v>0</v>
      </c>
      <c r="F622">
        <v>0</v>
      </c>
      <c r="G622">
        <v>0</v>
      </c>
      <c r="H622">
        <v>0</v>
      </c>
      <c r="I622">
        <v>42</v>
      </c>
      <c r="J622" t="s">
        <v>5383</v>
      </c>
      <c r="K622" t="str">
        <f>INDEX('Planning Periods'!$O$2:$O$540,MATCH('Table B Values'!A622,'Planning Periods'!$A$2:$A$540,0))</f>
        <v>Los Angeles County</v>
      </c>
    </row>
    <row r="623" spans="1:11">
      <c r="A623" t="s">
        <v>4971</v>
      </c>
      <c r="B623">
        <v>2019</v>
      </c>
      <c r="C623">
        <v>0</v>
      </c>
      <c r="D623">
        <v>0</v>
      </c>
      <c r="E623">
        <v>0</v>
      </c>
      <c r="F623">
        <v>7</v>
      </c>
      <c r="G623">
        <v>0</v>
      </c>
      <c r="H623">
        <v>6</v>
      </c>
      <c r="I623">
        <v>7</v>
      </c>
      <c r="J623" t="s">
        <v>5383</v>
      </c>
      <c r="K623" t="str">
        <f>INDEX('Planning Periods'!$O$2:$O$540,MATCH('Table B Values'!A623,'Planning Periods'!$A$2:$A$540,0))</f>
        <v>Glenn County</v>
      </c>
    </row>
    <row r="624" spans="1:11">
      <c r="A624" t="s">
        <v>5502</v>
      </c>
      <c r="B624">
        <v>2019</v>
      </c>
      <c r="C624">
        <v>0</v>
      </c>
      <c r="D624">
        <v>0</v>
      </c>
      <c r="E624">
        <v>5</v>
      </c>
      <c r="F624">
        <v>2</v>
      </c>
      <c r="G624">
        <v>0</v>
      </c>
      <c r="H624">
        <v>4</v>
      </c>
      <c r="I624">
        <v>274</v>
      </c>
      <c r="J624" t="s">
        <v>5383</v>
      </c>
      <c r="K624" t="str">
        <f>INDEX('Planning Periods'!$O$2:$O$540,MATCH('Table B Values'!A624,'Planning Periods'!$A$2:$A$540,0))</f>
        <v>Santa Barbara County</v>
      </c>
    </row>
    <row r="625" spans="1:11">
      <c r="A625" t="s">
        <v>5779</v>
      </c>
      <c r="B625">
        <v>2019</v>
      </c>
      <c r="C625">
        <v>0</v>
      </c>
      <c r="D625">
        <v>0</v>
      </c>
      <c r="E625">
        <v>0</v>
      </c>
      <c r="F625">
        <v>0</v>
      </c>
      <c r="G625">
        <v>0</v>
      </c>
      <c r="H625">
        <v>1</v>
      </c>
      <c r="I625">
        <v>18</v>
      </c>
      <c r="J625" t="s">
        <v>5383</v>
      </c>
      <c r="K625" t="str">
        <f>INDEX('Planning Periods'!$O$2:$O$540,MATCH('Table B Values'!A625,'Planning Periods'!$A$2:$A$540,0))</f>
        <v>San Bernardino County</v>
      </c>
    </row>
    <row r="626" spans="1:11">
      <c r="A626" t="s">
        <v>5367</v>
      </c>
      <c r="B626">
        <v>2019</v>
      </c>
      <c r="C626">
        <v>0</v>
      </c>
      <c r="D626">
        <v>0</v>
      </c>
      <c r="E626">
        <v>1</v>
      </c>
      <c r="F626">
        <v>4</v>
      </c>
      <c r="G626">
        <v>0</v>
      </c>
      <c r="H626">
        <v>0</v>
      </c>
      <c r="I626">
        <v>22</v>
      </c>
      <c r="J626" t="s">
        <v>5383</v>
      </c>
      <c r="K626" t="str">
        <f>INDEX('Planning Periods'!$O$2:$O$540,MATCH('Table B Values'!A626,'Planning Periods'!$A$2:$A$540,0))</f>
        <v>Nevada County</v>
      </c>
    </row>
    <row r="627" spans="1:11">
      <c r="A627" t="s">
        <v>5503</v>
      </c>
      <c r="B627">
        <v>2019</v>
      </c>
      <c r="C627">
        <v>0</v>
      </c>
      <c r="D627">
        <v>0</v>
      </c>
      <c r="E627">
        <v>0</v>
      </c>
      <c r="F627">
        <v>0</v>
      </c>
      <c r="G627">
        <v>0</v>
      </c>
      <c r="H627">
        <v>0</v>
      </c>
      <c r="I627">
        <v>5</v>
      </c>
      <c r="J627" t="s">
        <v>5383</v>
      </c>
      <c r="K627" t="str">
        <f>INDEX('Planning Periods'!$O$2:$O$540,MATCH('Table B Values'!A627,'Planning Periods'!$A$2:$A$540,0))</f>
        <v>Monterey County</v>
      </c>
    </row>
    <row r="628" spans="1:11">
      <c r="A628" t="s">
        <v>5504</v>
      </c>
      <c r="B628">
        <v>2019</v>
      </c>
      <c r="C628">
        <v>0</v>
      </c>
      <c r="D628">
        <v>0</v>
      </c>
      <c r="E628">
        <v>0</v>
      </c>
      <c r="F628">
        <v>0</v>
      </c>
      <c r="G628">
        <v>0</v>
      </c>
      <c r="H628">
        <v>0</v>
      </c>
      <c r="I628">
        <v>32</v>
      </c>
      <c r="J628" t="s">
        <v>5383</v>
      </c>
      <c r="K628" t="str">
        <f>INDEX('Planning Periods'!$O$2:$O$540,MATCH('Table B Values'!A628,'Planning Periods'!$A$2:$A$540,0))</f>
        <v>Butte County</v>
      </c>
    </row>
    <row r="629" spans="1:11">
      <c r="A629" t="s">
        <v>5505</v>
      </c>
      <c r="B629">
        <v>2019</v>
      </c>
      <c r="C629">
        <v>0</v>
      </c>
      <c r="D629">
        <v>0</v>
      </c>
      <c r="E629">
        <v>3</v>
      </c>
      <c r="F629">
        <v>0</v>
      </c>
      <c r="G629">
        <v>0</v>
      </c>
      <c r="H629">
        <v>18</v>
      </c>
      <c r="I629">
        <v>7</v>
      </c>
      <c r="J629" t="s">
        <v>5383</v>
      </c>
      <c r="K629" t="str">
        <f>INDEX('Planning Periods'!$O$2:$O$540,MATCH('Table B Values'!A629,'Planning Periods'!$A$2:$A$540,0))</f>
        <v>San Luis Obispo County</v>
      </c>
    </row>
    <row r="630" spans="1:11">
      <c r="A630" t="s">
        <v>5506</v>
      </c>
      <c r="B630">
        <v>2019</v>
      </c>
      <c r="C630">
        <v>30</v>
      </c>
      <c r="D630">
        <v>0</v>
      </c>
      <c r="E630">
        <v>7</v>
      </c>
      <c r="F630">
        <v>0</v>
      </c>
      <c r="G630">
        <v>1</v>
      </c>
      <c r="H630">
        <v>34</v>
      </c>
      <c r="I630">
        <v>0</v>
      </c>
      <c r="J630" t="s">
        <v>5383</v>
      </c>
      <c r="K630" t="str">
        <f>INDEX('Planning Periods'!$O$2:$O$540,MATCH('Table B Values'!A630,'Planning Periods'!$A$2:$A$540,0))</f>
        <v>Santa Barbara County</v>
      </c>
    </row>
    <row r="631" spans="1:11">
      <c r="A631" t="s">
        <v>5507</v>
      </c>
      <c r="B631">
        <v>2019</v>
      </c>
      <c r="C631">
        <v>0</v>
      </c>
      <c r="D631">
        <v>0</v>
      </c>
      <c r="E631">
        <v>0</v>
      </c>
      <c r="F631">
        <v>0</v>
      </c>
      <c r="G631">
        <v>0</v>
      </c>
      <c r="H631">
        <v>0</v>
      </c>
      <c r="I631">
        <v>5</v>
      </c>
      <c r="J631" t="s">
        <v>5383</v>
      </c>
      <c r="K631" t="str">
        <f>INDEX('Planning Periods'!$O$2:$O$540,MATCH('Table B Values'!A631,'Planning Periods'!$A$2:$A$540,0))</f>
        <v>Merced County</v>
      </c>
    </row>
    <row r="632" spans="1:11">
      <c r="A632" t="s">
        <v>5508</v>
      </c>
      <c r="B632">
        <v>2019</v>
      </c>
      <c r="C632">
        <v>0</v>
      </c>
      <c r="D632">
        <v>0</v>
      </c>
      <c r="E632">
        <v>0</v>
      </c>
      <c r="F632">
        <v>0</v>
      </c>
      <c r="G632">
        <v>0</v>
      </c>
      <c r="H632">
        <v>12</v>
      </c>
      <c r="I632">
        <v>7</v>
      </c>
      <c r="J632" t="s">
        <v>5383</v>
      </c>
      <c r="K632" t="str">
        <f>INDEX('Planning Periods'!$O$2:$O$540,MATCH('Table B Values'!A632,'Planning Periods'!$A$2:$A$540,0))</f>
        <v>San Mateo County</v>
      </c>
    </row>
    <row r="633" spans="1:11">
      <c r="A633" t="s">
        <v>5509</v>
      </c>
      <c r="B633">
        <v>2019</v>
      </c>
      <c r="C633">
        <v>0</v>
      </c>
      <c r="D633">
        <v>0</v>
      </c>
      <c r="E633">
        <v>0</v>
      </c>
      <c r="F633">
        <v>0</v>
      </c>
      <c r="G633">
        <v>0</v>
      </c>
      <c r="H633">
        <v>25</v>
      </c>
      <c r="I633" s="356">
        <v>214</v>
      </c>
      <c r="J633" t="s">
        <v>5383</v>
      </c>
      <c r="K633" t="str">
        <f>INDEX('Planning Periods'!$O$2:$O$540,MATCH('Table B Values'!A633,'Planning Periods'!$A$2:$A$540,0))</f>
        <v>Kings County</v>
      </c>
    </row>
    <row r="634" spans="1:11">
      <c r="A634" t="s">
        <v>5780</v>
      </c>
      <c r="B634">
        <v>2019</v>
      </c>
      <c r="C634">
        <v>0</v>
      </c>
      <c r="D634">
        <v>0</v>
      </c>
      <c r="E634">
        <v>0</v>
      </c>
      <c r="F634">
        <v>0</v>
      </c>
      <c r="G634">
        <v>0</v>
      </c>
      <c r="H634">
        <v>0</v>
      </c>
      <c r="I634">
        <v>3</v>
      </c>
      <c r="J634" t="s">
        <v>5383</v>
      </c>
      <c r="K634" t="str">
        <f>INDEX('Planning Periods'!$O$2:$O$540,MATCH('Table B Values'!A634,'Planning Periods'!$A$2:$A$540,0))</f>
        <v>Los Angeles County</v>
      </c>
    </row>
    <row r="635" spans="1:11">
      <c r="A635" t="s">
        <v>5510</v>
      </c>
      <c r="B635">
        <v>2019</v>
      </c>
      <c r="C635">
        <v>0</v>
      </c>
      <c r="D635">
        <v>0</v>
      </c>
      <c r="E635">
        <v>0</v>
      </c>
      <c r="F635">
        <v>0</v>
      </c>
      <c r="G635">
        <v>0</v>
      </c>
      <c r="H635">
        <v>13</v>
      </c>
      <c r="I635">
        <v>0</v>
      </c>
      <c r="J635" t="s">
        <v>5383</v>
      </c>
      <c r="K635" t="str">
        <f>INDEX('Planning Periods'!$O$2:$O$540,MATCH('Table B Values'!A635,'Planning Periods'!$A$2:$A$540,0))</f>
        <v>Los Angeles County</v>
      </c>
    </row>
    <row r="636" spans="1:11">
      <c r="A636" t="s">
        <v>5511</v>
      </c>
      <c r="B636">
        <v>2019</v>
      </c>
      <c r="C636">
        <v>0</v>
      </c>
      <c r="D636">
        <v>0</v>
      </c>
      <c r="E636">
        <v>20</v>
      </c>
      <c r="F636">
        <v>0</v>
      </c>
      <c r="G636">
        <v>6</v>
      </c>
      <c r="H636">
        <v>21</v>
      </c>
      <c r="I636">
        <v>1029</v>
      </c>
      <c r="J636" t="s">
        <v>5383</v>
      </c>
      <c r="K636" t="str">
        <f>INDEX('Planning Periods'!$O$2:$O$540,MATCH('Table B Values'!A636,'Planning Periods'!$A$2:$A$540,0))</f>
        <v>Alameda County</v>
      </c>
    </row>
    <row r="637" spans="1:11">
      <c r="A637" t="s">
        <v>5512</v>
      </c>
      <c r="B637">
        <v>2019</v>
      </c>
      <c r="C637">
        <v>0</v>
      </c>
      <c r="D637">
        <v>0</v>
      </c>
      <c r="E637">
        <v>1</v>
      </c>
      <c r="F637">
        <v>0</v>
      </c>
      <c r="G637">
        <v>1</v>
      </c>
      <c r="H637">
        <v>17</v>
      </c>
      <c r="I637">
        <v>12</v>
      </c>
      <c r="J637" t="s">
        <v>5383</v>
      </c>
      <c r="K637" t="str">
        <f>INDEX('Planning Periods'!$O$2:$O$540,MATCH('Table B Values'!A637,'Planning Periods'!$A$2:$A$540,0))</f>
        <v>Sonoma County</v>
      </c>
    </row>
    <row r="638" spans="1:11">
      <c r="A638" t="s">
        <v>5513</v>
      </c>
      <c r="B638">
        <v>2019</v>
      </c>
      <c r="C638">
        <v>0</v>
      </c>
      <c r="D638">
        <v>0</v>
      </c>
      <c r="E638">
        <v>0</v>
      </c>
      <c r="F638">
        <v>1</v>
      </c>
      <c r="G638">
        <v>0</v>
      </c>
      <c r="H638">
        <v>72</v>
      </c>
      <c r="I638">
        <v>3</v>
      </c>
      <c r="J638" t="s">
        <v>5383</v>
      </c>
      <c r="K638" t="str">
        <f>INDEX('Planning Periods'!$O$2:$O$540,MATCH('Table B Values'!A638,'Planning Periods'!$A$2:$A$540,0))</f>
        <v>Riverside County</v>
      </c>
    </row>
    <row r="639" spans="1:11">
      <c r="A639" t="s">
        <v>5514</v>
      </c>
      <c r="B639">
        <v>2019</v>
      </c>
      <c r="C639">
        <v>0</v>
      </c>
      <c r="D639">
        <v>0</v>
      </c>
      <c r="E639">
        <v>0</v>
      </c>
      <c r="F639">
        <v>15</v>
      </c>
      <c r="G639">
        <v>0</v>
      </c>
      <c r="H639">
        <v>217</v>
      </c>
      <c r="I639" s="356">
        <v>17</v>
      </c>
      <c r="J639" t="s">
        <v>5383</v>
      </c>
      <c r="K639" t="str">
        <f>INDEX('Planning Periods'!$O$2:$O$540,MATCH('Table B Values'!A639,'Planning Periods'!$A$2:$A$540,0))</f>
        <v>Contra Costa County</v>
      </c>
    </row>
    <row r="640" spans="1:11">
      <c r="A640" t="s">
        <v>5515</v>
      </c>
      <c r="B640">
        <v>2019</v>
      </c>
      <c r="C640">
        <v>0</v>
      </c>
      <c r="D640">
        <v>0</v>
      </c>
      <c r="E640">
        <v>0</v>
      </c>
      <c r="F640">
        <v>0</v>
      </c>
      <c r="G640">
        <v>2</v>
      </c>
      <c r="H640">
        <v>0</v>
      </c>
      <c r="I640">
        <v>27</v>
      </c>
      <c r="J640" t="s">
        <v>5383</v>
      </c>
      <c r="K640" t="str">
        <f>INDEX('Planning Periods'!$O$2:$O$540,MATCH('Table B Values'!A640,'Planning Periods'!$A$2:$A$540,0))</f>
        <v>Los Angeles County</v>
      </c>
    </row>
    <row r="641" spans="1:11">
      <c r="A641" t="s">
        <v>5516</v>
      </c>
      <c r="B641">
        <v>2019</v>
      </c>
      <c r="C641">
        <v>0</v>
      </c>
      <c r="D641">
        <v>0</v>
      </c>
      <c r="E641">
        <v>0</v>
      </c>
      <c r="F641">
        <v>0</v>
      </c>
      <c r="G641">
        <v>0</v>
      </c>
      <c r="H641">
        <v>0</v>
      </c>
      <c r="I641">
        <v>10</v>
      </c>
      <c r="J641" t="s">
        <v>5383</v>
      </c>
      <c r="K641" t="str">
        <f>INDEX('Planning Periods'!$O$2:$O$540,MATCH('Table B Values'!A641,'Planning Periods'!$A$2:$A$540,0))</f>
        <v>Los Angeles County</v>
      </c>
    </row>
    <row r="642" spans="1:11">
      <c r="A642" t="s">
        <v>5517</v>
      </c>
      <c r="B642">
        <v>2019</v>
      </c>
      <c r="C642">
        <v>0</v>
      </c>
      <c r="D642">
        <v>0</v>
      </c>
      <c r="E642">
        <v>0</v>
      </c>
      <c r="F642">
        <v>0</v>
      </c>
      <c r="G642">
        <v>0</v>
      </c>
      <c r="H642">
        <v>2</v>
      </c>
      <c r="I642">
        <v>3</v>
      </c>
      <c r="J642" t="s">
        <v>5383</v>
      </c>
      <c r="K642" t="str">
        <f>INDEX('Planning Periods'!$O$2:$O$540,MATCH('Table B Values'!A642,'Planning Periods'!$A$2:$A$540,0))</f>
        <v>San Bernardino County</v>
      </c>
    </row>
    <row r="643" spans="1:11">
      <c r="A643" t="s">
        <v>5519</v>
      </c>
      <c r="B643">
        <v>2019</v>
      </c>
      <c r="C643">
        <v>0</v>
      </c>
      <c r="D643">
        <v>0</v>
      </c>
      <c r="E643">
        <v>0</v>
      </c>
      <c r="F643">
        <v>0</v>
      </c>
      <c r="G643">
        <v>0</v>
      </c>
      <c r="H643">
        <v>0</v>
      </c>
      <c r="I643">
        <v>168</v>
      </c>
      <c r="J643" t="s">
        <v>5383</v>
      </c>
      <c r="K643" t="str">
        <f>INDEX('Planning Periods'!$O$2:$O$540,MATCH('Table B Values'!A643,'Planning Periods'!$A$2:$A$540,0))</f>
        <v>San Benito County</v>
      </c>
    </row>
    <row r="644" spans="1:11">
      <c r="A644" t="s">
        <v>5520</v>
      </c>
      <c r="B644">
        <v>2019</v>
      </c>
      <c r="C644">
        <v>0</v>
      </c>
      <c r="D644">
        <v>44</v>
      </c>
      <c r="E644">
        <v>0</v>
      </c>
      <c r="F644">
        <v>2</v>
      </c>
      <c r="G644">
        <v>0</v>
      </c>
      <c r="H644">
        <v>0</v>
      </c>
      <c r="I644">
        <v>0</v>
      </c>
      <c r="J644" t="s">
        <v>5383</v>
      </c>
      <c r="K644" t="str">
        <f>INDEX('Planning Periods'!$O$2:$O$540,MATCH('Table B Values'!A644,'Planning Periods'!$A$2:$A$540,0))</f>
        <v>Imperial County</v>
      </c>
    </row>
    <row r="645" spans="1:11">
      <c r="A645" t="s">
        <v>5781</v>
      </c>
      <c r="B645">
        <v>2019</v>
      </c>
      <c r="C645">
        <v>0</v>
      </c>
      <c r="D645">
        <v>0</v>
      </c>
      <c r="E645">
        <v>0</v>
      </c>
      <c r="F645">
        <v>0</v>
      </c>
      <c r="G645">
        <v>0</v>
      </c>
      <c r="H645">
        <v>0</v>
      </c>
      <c r="I645">
        <v>20</v>
      </c>
      <c r="J645" t="s">
        <v>5383</v>
      </c>
      <c r="K645" t="str">
        <f>INDEX('Planning Periods'!$O$2:$O$540,MATCH('Table B Values'!A645,'Planning Periods'!$A$2:$A$540,0))</f>
        <v>Stanislaus County</v>
      </c>
    </row>
    <row r="646" spans="1:11">
      <c r="A646" t="s">
        <v>5000</v>
      </c>
      <c r="B646">
        <v>2019</v>
      </c>
      <c r="C646">
        <v>0</v>
      </c>
      <c r="D646">
        <v>4</v>
      </c>
      <c r="E646">
        <v>0</v>
      </c>
      <c r="F646">
        <v>0</v>
      </c>
      <c r="G646">
        <v>0</v>
      </c>
      <c r="H646">
        <v>74</v>
      </c>
      <c r="I646">
        <v>17</v>
      </c>
      <c r="J646" t="s">
        <v>5383</v>
      </c>
      <c r="K646" t="str">
        <f>INDEX('Planning Periods'!$O$2:$O$540,MATCH('Table B Values'!A646,'Planning Periods'!$A$2:$A$540,0))</f>
        <v>Humboldt County</v>
      </c>
    </row>
    <row r="647" spans="1:11">
      <c r="A647" t="s">
        <v>5521</v>
      </c>
      <c r="B647">
        <v>2019</v>
      </c>
      <c r="C647">
        <v>0</v>
      </c>
      <c r="D647">
        <v>0</v>
      </c>
      <c r="E647">
        <v>0</v>
      </c>
      <c r="F647">
        <v>0</v>
      </c>
      <c r="G647">
        <v>1</v>
      </c>
      <c r="H647">
        <v>22</v>
      </c>
      <c r="I647">
        <v>135</v>
      </c>
      <c r="J647" t="s">
        <v>5383</v>
      </c>
      <c r="K647" t="str">
        <f>INDEX('Planning Periods'!$O$2:$O$540,MATCH('Table B Values'!A647,'Planning Periods'!$A$2:$A$540,0))</f>
        <v>Orange County</v>
      </c>
    </row>
    <row r="648" spans="1:11">
      <c r="A648" t="s">
        <v>5522</v>
      </c>
      <c r="B648">
        <v>2019</v>
      </c>
      <c r="C648">
        <v>0</v>
      </c>
      <c r="D648">
        <v>0</v>
      </c>
      <c r="E648">
        <v>0</v>
      </c>
      <c r="F648">
        <v>10</v>
      </c>
      <c r="G648">
        <v>0</v>
      </c>
      <c r="H648">
        <v>0</v>
      </c>
      <c r="I648">
        <v>0</v>
      </c>
      <c r="J648" t="s">
        <v>5383</v>
      </c>
      <c r="K648" t="str">
        <f>INDEX('Planning Periods'!$O$2:$O$540,MATCH('Table B Values'!A648,'Planning Periods'!$A$2:$A$540,0))</f>
        <v>Los Angeles County</v>
      </c>
    </row>
    <row r="649" spans="1:11">
      <c r="A649" t="s">
        <v>5782</v>
      </c>
      <c r="B649">
        <v>2019</v>
      </c>
      <c r="C649">
        <v>0</v>
      </c>
      <c r="D649">
        <v>0</v>
      </c>
      <c r="E649">
        <v>0</v>
      </c>
      <c r="F649">
        <v>0</v>
      </c>
      <c r="G649">
        <v>0</v>
      </c>
      <c r="H649">
        <v>0</v>
      </c>
      <c r="I649">
        <v>0</v>
      </c>
      <c r="J649" t="s">
        <v>5383</v>
      </c>
      <c r="K649" t="str">
        <f>INDEX('Planning Periods'!$O$2:$O$540,MATCH('Table B Values'!A649,'Planning Periods'!$A$2:$A$540,0))</f>
        <v>Imperial County</v>
      </c>
    </row>
    <row r="650" spans="1:11">
      <c r="A650" t="s">
        <v>5523</v>
      </c>
      <c r="B650">
        <v>2019</v>
      </c>
      <c r="C650">
        <v>0</v>
      </c>
      <c r="D650">
        <v>0</v>
      </c>
      <c r="E650">
        <v>0</v>
      </c>
      <c r="F650">
        <v>0</v>
      </c>
      <c r="G650">
        <v>0</v>
      </c>
      <c r="H650">
        <v>0</v>
      </c>
      <c r="I650">
        <v>28</v>
      </c>
      <c r="J650" t="s">
        <v>5383</v>
      </c>
      <c r="K650" t="str">
        <f>INDEX('Planning Periods'!$O$2:$O$540,MATCH('Table B Values'!A650,'Planning Periods'!$A$2:$A$540,0))</f>
        <v>San Diego County</v>
      </c>
    </row>
    <row r="651" spans="1:11">
      <c r="A651" t="s">
        <v>5006</v>
      </c>
      <c r="B651">
        <v>2019</v>
      </c>
      <c r="C651">
        <v>0</v>
      </c>
      <c r="D651">
        <v>0</v>
      </c>
      <c r="E651">
        <v>0</v>
      </c>
      <c r="F651">
        <v>0</v>
      </c>
      <c r="G651">
        <v>0</v>
      </c>
      <c r="H651">
        <v>0</v>
      </c>
      <c r="I651">
        <v>13</v>
      </c>
      <c r="J651" t="s">
        <v>5383</v>
      </c>
      <c r="K651" t="str">
        <f>INDEX('Planning Periods'!$O$2:$O$540,MATCH('Table B Values'!A651,'Planning Periods'!$A$2:$A$540,0))</f>
        <v>Imperial County</v>
      </c>
    </row>
    <row r="652" spans="1:11">
      <c r="A652" t="s">
        <v>5783</v>
      </c>
      <c r="B652">
        <v>2019</v>
      </c>
      <c r="C652">
        <v>0</v>
      </c>
      <c r="D652">
        <v>0</v>
      </c>
      <c r="E652">
        <v>0</v>
      </c>
      <c r="F652">
        <v>0</v>
      </c>
      <c r="G652">
        <v>0</v>
      </c>
      <c r="H652">
        <v>0</v>
      </c>
      <c r="I652" s="356">
        <v>71</v>
      </c>
      <c r="J652" t="s">
        <v>5383</v>
      </c>
      <c r="K652" t="str">
        <f>INDEX('Planning Periods'!$O$2:$O$540,MATCH('Table B Values'!A652,'Planning Periods'!$A$2:$A$540,0))</f>
        <v>Riverside County</v>
      </c>
    </row>
    <row r="653" spans="1:11">
      <c r="A653" t="s">
        <v>5524</v>
      </c>
      <c r="B653">
        <v>2019</v>
      </c>
      <c r="C653">
        <v>0</v>
      </c>
      <c r="D653">
        <v>0</v>
      </c>
      <c r="E653">
        <v>0</v>
      </c>
      <c r="F653">
        <v>0</v>
      </c>
      <c r="G653">
        <v>0</v>
      </c>
      <c r="H653">
        <v>0</v>
      </c>
      <c r="I653">
        <v>265</v>
      </c>
      <c r="J653" t="s">
        <v>5383</v>
      </c>
      <c r="K653" t="str">
        <f>INDEX('Planning Periods'!$O$2:$O$540,MATCH('Table B Values'!A653,'Planning Periods'!$A$2:$A$540,0))</f>
        <v>Riverside County</v>
      </c>
    </row>
    <row r="654" spans="1:11">
      <c r="A654" t="s">
        <v>5526</v>
      </c>
      <c r="B654">
        <v>2019</v>
      </c>
      <c r="C654">
        <v>0</v>
      </c>
      <c r="D654">
        <v>0</v>
      </c>
      <c r="E654">
        <v>0</v>
      </c>
      <c r="F654">
        <v>0</v>
      </c>
      <c r="G654">
        <v>0</v>
      </c>
      <c r="H654">
        <v>0</v>
      </c>
      <c r="I654">
        <v>15</v>
      </c>
      <c r="J654" t="s">
        <v>5383</v>
      </c>
      <c r="K654" t="str">
        <f>INDEX('Planning Periods'!$O$2:$O$540,MATCH('Table B Values'!A654,'Planning Periods'!$A$2:$A$540,0))</f>
        <v>Inyo County</v>
      </c>
    </row>
    <row r="655" spans="1:11">
      <c r="A655" t="s">
        <v>5527</v>
      </c>
      <c r="B655">
        <v>2019</v>
      </c>
      <c r="C655">
        <v>0</v>
      </c>
      <c r="D655">
        <v>0</v>
      </c>
      <c r="E655">
        <v>0</v>
      </c>
      <c r="F655">
        <v>0</v>
      </c>
      <c r="G655">
        <v>0</v>
      </c>
      <c r="H655">
        <v>20</v>
      </c>
      <c r="I655">
        <v>0</v>
      </c>
      <c r="J655" t="s">
        <v>5383</v>
      </c>
      <c r="K655" t="str">
        <f>INDEX('Planning Periods'!$O$2:$O$540,MATCH('Table B Values'!A655,'Planning Periods'!$A$2:$A$540,0))</f>
        <v>Amador County</v>
      </c>
    </row>
    <row r="656" spans="1:11">
      <c r="A656" t="s">
        <v>5528</v>
      </c>
      <c r="B656">
        <v>2019</v>
      </c>
      <c r="C656">
        <v>220</v>
      </c>
      <c r="D656">
        <v>0</v>
      </c>
      <c r="E656">
        <v>34</v>
      </c>
      <c r="F656">
        <v>0</v>
      </c>
      <c r="G656">
        <v>25</v>
      </c>
      <c r="H656">
        <v>0</v>
      </c>
      <c r="I656">
        <v>2725</v>
      </c>
      <c r="J656" t="s">
        <v>5383</v>
      </c>
      <c r="K656" t="str">
        <f>INDEX('Planning Periods'!$O$2:$O$540,MATCH('Table B Values'!A656,'Planning Periods'!$A$2:$A$540,0))</f>
        <v>Orange County</v>
      </c>
    </row>
    <row r="657" spans="1:11">
      <c r="A657" t="s">
        <v>5529</v>
      </c>
      <c r="B657">
        <v>2019</v>
      </c>
      <c r="C657">
        <v>2</v>
      </c>
      <c r="D657">
        <v>0</v>
      </c>
      <c r="E657">
        <v>2</v>
      </c>
      <c r="F657">
        <v>0</v>
      </c>
      <c r="G657">
        <v>0</v>
      </c>
      <c r="H657">
        <v>0</v>
      </c>
      <c r="I657">
        <v>0</v>
      </c>
      <c r="J657" t="s">
        <v>5383</v>
      </c>
      <c r="K657" t="str">
        <f>INDEX('Planning Periods'!$O$2:$O$540,MATCH('Table B Values'!A657,'Planning Periods'!$A$2:$A$540,0))</f>
        <v>Los Angeles County</v>
      </c>
    </row>
    <row r="658" spans="1:11">
      <c r="A658" t="s">
        <v>5532</v>
      </c>
      <c r="B658">
        <v>2019</v>
      </c>
      <c r="C658">
        <v>0</v>
      </c>
      <c r="D658">
        <v>1</v>
      </c>
      <c r="E658">
        <v>6</v>
      </c>
      <c r="F658">
        <v>1</v>
      </c>
      <c r="G658">
        <v>0</v>
      </c>
      <c r="H658">
        <v>58</v>
      </c>
      <c r="I658">
        <v>12</v>
      </c>
      <c r="J658" t="s">
        <v>5383</v>
      </c>
      <c r="K658" t="str">
        <f>INDEX('Planning Periods'!$O$2:$O$540,MATCH('Table B Values'!A658,'Planning Periods'!$A$2:$A$540,0))</f>
        <v>Fresno County</v>
      </c>
    </row>
    <row r="659" spans="1:11">
      <c r="A659" t="s">
        <v>5019</v>
      </c>
      <c r="B659">
        <v>2019</v>
      </c>
      <c r="C659">
        <v>0</v>
      </c>
      <c r="D659">
        <v>0</v>
      </c>
      <c r="E659">
        <v>0</v>
      </c>
      <c r="F659">
        <v>77</v>
      </c>
      <c r="G659">
        <v>0</v>
      </c>
      <c r="H659">
        <v>117</v>
      </c>
      <c r="I659">
        <v>130</v>
      </c>
      <c r="J659" t="s">
        <v>5383</v>
      </c>
      <c r="K659" t="str">
        <f>INDEX('Planning Periods'!$O$2:$O$540,MATCH('Table B Values'!A659,'Planning Periods'!$A$2:$A$540,0))</f>
        <v>Kern County</v>
      </c>
    </row>
    <row r="660" spans="1:11">
      <c r="A660" t="s">
        <v>5533</v>
      </c>
      <c r="B660">
        <v>2019</v>
      </c>
      <c r="C660">
        <v>0</v>
      </c>
      <c r="D660">
        <v>0</v>
      </c>
      <c r="E660">
        <v>0</v>
      </c>
      <c r="F660">
        <v>0</v>
      </c>
      <c r="G660">
        <v>0</v>
      </c>
      <c r="H660">
        <v>0</v>
      </c>
      <c r="I660">
        <v>50</v>
      </c>
      <c r="J660" t="s">
        <v>5383</v>
      </c>
      <c r="K660" t="str">
        <f>INDEX('Planning Periods'!$O$2:$O$540,MATCH('Table B Values'!A660,'Planning Periods'!$A$2:$A$540,0))</f>
        <v>Monterey County</v>
      </c>
    </row>
    <row r="661" spans="1:11">
      <c r="A661" t="s">
        <v>5021</v>
      </c>
      <c r="B661">
        <v>2019</v>
      </c>
      <c r="C661">
        <v>0</v>
      </c>
      <c r="D661">
        <v>0</v>
      </c>
      <c r="E661">
        <v>0</v>
      </c>
      <c r="F661">
        <v>12</v>
      </c>
      <c r="G661">
        <v>0</v>
      </c>
      <c r="H661">
        <v>2</v>
      </c>
      <c r="I661">
        <v>8</v>
      </c>
      <c r="J661" t="s">
        <v>5383</v>
      </c>
      <c r="K661" t="str">
        <f>INDEX('Planning Periods'!$O$2:$O$540,MATCH('Table B Values'!A661,'Planning Periods'!$A$2:$A$540,0))</f>
        <v>Kings County</v>
      </c>
    </row>
    <row r="662" spans="1:11">
      <c r="A662" t="s">
        <v>5534</v>
      </c>
      <c r="B662">
        <v>2019</v>
      </c>
      <c r="C662">
        <v>0</v>
      </c>
      <c r="D662">
        <v>12</v>
      </c>
      <c r="E662">
        <v>35</v>
      </c>
      <c r="F662">
        <v>4</v>
      </c>
      <c r="G662">
        <v>0</v>
      </c>
      <c r="H662">
        <v>3</v>
      </c>
      <c r="I662">
        <v>62</v>
      </c>
      <c r="J662" t="s">
        <v>5383</v>
      </c>
      <c r="K662" t="str">
        <f>INDEX('Planning Periods'!$O$2:$O$540,MATCH('Table B Values'!A662,'Planning Periods'!$A$2:$A$540,0))</f>
        <v>Fresno County</v>
      </c>
    </row>
    <row r="663" spans="1:11">
      <c r="A663" t="s">
        <v>5535</v>
      </c>
      <c r="B663">
        <v>2019</v>
      </c>
      <c r="C663">
        <v>0</v>
      </c>
      <c r="D663">
        <v>0</v>
      </c>
      <c r="E663">
        <v>0</v>
      </c>
      <c r="F663">
        <v>0</v>
      </c>
      <c r="G663">
        <v>0</v>
      </c>
      <c r="H663">
        <v>0</v>
      </c>
      <c r="I663">
        <v>8</v>
      </c>
      <c r="J663" t="s">
        <v>5383</v>
      </c>
      <c r="K663" t="str">
        <f>INDEX('Planning Periods'!$O$2:$O$540,MATCH('Table B Values'!A663,'Planning Periods'!$A$2:$A$540,0))</f>
        <v>Los Angeles County</v>
      </c>
    </row>
    <row r="664" spans="1:11">
      <c r="A664" t="s">
        <v>5536</v>
      </c>
      <c r="B664">
        <v>2019</v>
      </c>
      <c r="C664">
        <v>0</v>
      </c>
      <c r="D664">
        <v>0</v>
      </c>
      <c r="E664">
        <v>0</v>
      </c>
      <c r="F664">
        <v>5</v>
      </c>
      <c r="G664">
        <v>2</v>
      </c>
      <c r="H664">
        <v>0</v>
      </c>
      <c r="I664">
        <v>23</v>
      </c>
      <c r="J664" t="s">
        <v>5383</v>
      </c>
      <c r="K664" t="str">
        <f>INDEX('Planning Periods'!$O$2:$O$540,MATCH('Table B Values'!A664,'Planning Periods'!$A$2:$A$540,0))</f>
        <v>Orange County</v>
      </c>
    </row>
    <row r="665" spans="1:11">
      <c r="A665" t="s">
        <v>5537</v>
      </c>
      <c r="B665">
        <v>2019</v>
      </c>
      <c r="C665">
        <v>0</v>
      </c>
      <c r="D665">
        <v>0</v>
      </c>
      <c r="E665">
        <v>0</v>
      </c>
      <c r="F665">
        <v>0</v>
      </c>
      <c r="G665">
        <v>0</v>
      </c>
      <c r="H665">
        <v>0</v>
      </c>
      <c r="I665">
        <v>2</v>
      </c>
      <c r="J665" t="s">
        <v>5383</v>
      </c>
      <c r="K665" t="str">
        <f>INDEX('Planning Periods'!$O$2:$O$540,MATCH('Table B Values'!A665,'Planning Periods'!$A$2:$A$540,0))</f>
        <v>Los Angeles County</v>
      </c>
    </row>
    <row r="666" spans="1:11">
      <c r="A666" t="s">
        <v>5538</v>
      </c>
      <c r="B666">
        <v>2019</v>
      </c>
      <c r="C666">
        <v>0</v>
      </c>
      <c r="D666">
        <v>0</v>
      </c>
      <c r="E666">
        <v>13</v>
      </c>
      <c r="F666">
        <v>0</v>
      </c>
      <c r="G666">
        <v>0</v>
      </c>
      <c r="H666">
        <v>0</v>
      </c>
      <c r="I666">
        <v>168</v>
      </c>
      <c r="J666" t="s">
        <v>5383</v>
      </c>
      <c r="K666" t="str">
        <f>INDEX('Planning Periods'!$O$2:$O$540,MATCH('Table B Values'!A666,'Planning Periods'!$A$2:$A$540,0))</f>
        <v>San Diego County</v>
      </c>
    </row>
    <row r="667" spans="1:11">
      <c r="A667" t="s">
        <v>5539</v>
      </c>
      <c r="B667">
        <v>2019</v>
      </c>
      <c r="C667">
        <v>0</v>
      </c>
      <c r="D667">
        <v>0</v>
      </c>
      <c r="E667">
        <v>0</v>
      </c>
      <c r="F667">
        <v>1</v>
      </c>
      <c r="G667">
        <v>0</v>
      </c>
      <c r="H667">
        <v>0</v>
      </c>
      <c r="I667">
        <v>0</v>
      </c>
      <c r="J667" t="s">
        <v>5383</v>
      </c>
      <c r="K667" t="str">
        <f>INDEX('Planning Periods'!$O$2:$O$540,MATCH('Table B Values'!A667,'Planning Periods'!$A$2:$A$540,0))</f>
        <v>Orange County</v>
      </c>
    </row>
    <row r="668" spans="1:11">
      <c r="A668" t="s">
        <v>5540</v>
      </c>
      <c r="B668">
        <v>2019</v>
      </c>
      <c r="C668">
        <v>0</v>
      </c>
      <c r="D668">
        <v>0</v>
      </c>
      <c r="E668">
        <v>0</v>
      </c>
      <c r="F668">
        <v>0</v>
      </c>
      <c r="G668">
        <v>0</v>
      </c>
      <c r="H668">
        <v>0</v>
      </c>
      <c r="I668">
        <v>42</v>
      </c>
      <c r="J668" t="s">
        <v>5383</v>
      </c>
      <c r="K668" t="str">
        <f>INDEX('Planning Periods'!$O$2:$O$540,MATCH('Table B Values'!A668,'Planning Periods'!$A$2:$A$540,0))</f>
        <v>Los Angeles County</v>
      </c>
    </row>
    <row r="669" spans="1:11">
      <c r="A669" t="s">
        <v>5541</v>
      </c>
      <c r="B669">
        <v>2019</v>
      </c>
      <c r="C669">
        <v>0</v>
      </c>
      <c r="D669">
        <v>0</v>
      </c>
      <c r="E669">
        <v>0</v>
      </c>
      <c r="F669">
        <v>0</v>
      </c>
      <c r="G669">
        <v>0</v>
      </c>
      <c r="H669">
        <v>6</v>
      </c>
      <c r="I669">
        <v>131</v>
      </c>
      <c r="J669" t="s">
        <v>5383</v>
      </c>
      <c r="K669" t="str">
        <f>INDEX('Planning Periods'!$O$2:$O$540,MATCH('Table B Values'!A669,'Planning Periods'!$A$2:$A$540,0))</f>
        <v>Riverside County</v>
      </c>
    </row>
    <row r="670" spans="1:11">
      <c r="A670" t="s">
        <v>5542</v>
      </c>
      <c r="B670">
        <v>2019</v>
      </c>
      <c r="C670">
        <v>0</v>
      </c>
      <c r="D670">
        <v>1</v>
      </c>
      <c r="E670">
        <v>0</v>
      </c>
      <c r="F670">
        <v>7</v>
      </c>
      <c r="G670">
        <v>0</v>
      </c>
      <c r="H670">
        <v>0</v>
      </c>
      <c r="I670">
        <v>6</v>
      </c>
      <c r="J670" t="s">
        <v>5383</v>
      </c>
      <c r="K670" t="str">
        <f>INDEX('Planning Periods'!$O$2:$O$540,MATCH('Table B Values'!A670,'Planning Periods'!$A$2:$A$540,0))</f>
        <v>Los Angeles County</v>
      </c>
    </row>
    <row r="671" spans="1:11">
      <c r="A671" t="s">
        <v>5543</v>
      </c>
      <c r="B671">
        <v>2019</v>
      </c>
      <c r="C671">
        <v>0</v>
      </c>
      <c r="D671">
        <v>0</v>
      </c>
      <c r="E671">
        <v>3</v>
      </c>
      <c r="F671">
        <v>0</v>
      </c>
      <c r="G671">
        <v>7</v>
      </c>
      <c r="H671">
        <v>7</v>
      </c>
      <c r="I671">
        <v>70</v>
      </c>
      <c r="J671" t="s">
        <v>5383</v>
      </c>
      <c r="K671" t="str">
        <f>INDEX('Planning Periods'!$O$2:$O$540,MATCH('Table B Values'!A671,'Planning Periods'!$A$2:$A$540,0))</f>
        <v>Contra Costa County</v>
      </c>
    </row>
    <row r="672" spans="1:11">
      <c r="A672" t="s">
        <v>5544</v>
      </c>
      <c r="B672">
        <v>2019</v>
      </c>
      <c r="C672">
        <v>0</v>
      </c>
      <c r="D672">
        <v>0</v>
      </c>
      <c r="E672">
        <v>0</v>
      </c>
      <c r="F672">
        <v>0</v>
      </c>
      <c r="G672">
        <v>0</v>
      </c>
      <c r="H672">
        <v>8</v>
      </c>
      <c r="I672">
        <v>8</v>
      </c>
      <c r="J672" t="s">
        <v>5383</v>
      </c>
      <c r="K672" t="str">
        <f>INDEX('Planning Periods'!$O$2:$O$540,MATCH('Table B Values'!A672,'Planning Periods'!$A$2:$A$540,0))</f>
        <v>Orange County</v>
      </c>
    </row>
    <row r="673" spans="1:11">
      <c r="A673" t="s">
        <v>5545</v>
      </c>
      <c r="B673">
        <v>2019</v>
      </c>
      <c r="C673">
        <v>0</v>
      </c>
      <c r="D673">
        <v>0</v>
      </c>
      <c r="E673">
        <v>0</v>
      </c>
      <c r="F673">
        <v>0</v>
      </c>
      <c r="G673">
        <v>0</v>
      </c>
      <c r="H673">
        <v>0</v>
      </c>
      <c r="I673">
        <v>2</v>
      </c>
      <c r="J673" t="s">
        <v>5383</v>
      </c>
      <c r="K673" t="str">
        <f>INDEX('Planning Periods'!$O$2:$O$540,MATCH('Table B Values'!A673,'Planning Periods'!$A$2:$A$540,0))</f>
        <v>Orange County</v>
      </c>
    </row>
    <row r="674" spans="1:11">
      <c r="A674" t="s">
        <v>5546</v>
      </c>
      <c r="B674">
        <v>2019</v>
      </c>
      <c r="C674">
        <v>0</v>
      </c>
      <c r="D674">
        <v>0</v>
      </c>
      <c r="E674">
        <v>0</v>
      </c>
      <c r="F674">
        <v>0</v>
      </c>
      <c r="G674">
        <v>0</v>
      </c>
      <c r="H674">
        <v>3</v>
      </c>
      <c r="I674">
        <v>1</v>
      </c>
      <c r="J674" t="s">
        <v>5383</v>
      </c>
      <c r="K674" t="str">
        <f>INDEX('Planning Periods'!$O$2:$O$540,MATCH('Table B Values'!A674,'Planning Periods'!$A$2:$A$540,0))</f>
        <v>Orange County</v>
      </c>
    </row>
    <row r="675" spans="1:11">
      <c r="A675" t="s">
        <v>5547</v>
      </c>
      <c r="B675">
        <v>2019</v>
      </c>
      <c r="C675">
        <v>28</v>
      </c>
      <c r="D675">
        <v>0</v>
      </c>
      <c r="E675">
        <v>103</v>
      </c>
      <c r="F675">
        <v>3</v>
      </c>
      <c r="G675">
        <v>1</v>
      </c>
      <c r="H675">
        <v>133</v>
      </c>
      <c r="I675">
        <v>137</v>
      </c>
      <c r="J675" t="s">
        <v>5383</v>
      </c>
      <c r="K675" t="str">
        <f>INDEX('Planning Periods'!$O$2:$O$540,MATCH('Table B Values'!A675,'Planning Periods'!$A$2:$A$540,0))</f>
        <v>Riverside County</v>
      </c>
    </row>
    <row r="676" spans="1:11">
      <c r="A676" t="s">
        <v>5548</v>
      </c>
      <c r="B676">
        <v>2019</v>
      </c>
      <c r="C676">
        <v>32</v>
      </c>
      <c r="D676">
        <v>0</v>
      </c>
      <c r="E676">
        <v>25</v>
      </c>
      <c r="F676">
        <v>0</v>
      </c>
      <c r="G676">
        <v>0</v>
      </c>
      <c r="H676">
        <v>1</v>
      </c>
      <c r="I676">
        <v>355</v>
      </c>
      <c r="J676" t="s">
        <v>5383</v>
      </c>
      <c r="K676" t="str">
        <f>INDEX('Planning Periods'!$O$2:$O$540,MATCH('Table B Values'!A676,'Planning Periods'!$A$2:$A$540,0))</f>
        <v>Orange County</v>
      </c>
    </row>
    <row r="677" spans="1:11">
      <c r="A677" t="s">
        <v>5549</v>
      </c>
      <c r="B677">
        <v>2019</v>
      </c>
      <c r="C677">
        <v>0</v>
      </c>
      <c r="D677">
        <v>13</v>
      </c>
      <c r="E677">
        <v>0</v>
      </c>
      <c r="F677">
        <v>4</v>
      </c>
      <c r="G677">
        <v>0</v>
      </c>
      <c r="H677">
        <v>0</v>
      </c>
      <c r="I677">
        <v>0</v>
      </c>
      <c r="J677" t="s">
        <v>5383</v>
      </c>
      <c r="K677" t="str">
        <f>INDEX('Planning Periods'!$O$2:$O$540,MATCH('Table B Values'!A677,'Planning Periods'!$A$2:$A$540,0))</f>
        <v>Los Angeles County</v>
      </c>
    </row>
    <row r="678" spans="1:11">
      <c r="A678" t="s">
        <v>5550</v>
      </c>
      <c r="B678">
        <v>2019</v>
      </c>
      <c r="C678">
        <v>0</v>
      </c>
      <c r="D678">
        <v>0</v>
      </c>
      <c r="E678">
        <v>0</v>
      </c>
      <c r="F678">
        <v>0</v>
      </c>
      <c r="G678">
        <v>0</v>
      </c>
      <c r="H678">
        <v>0</v>
      </c>
      <c r="I678">
        <v>202</v>
      </c>
      <c r="J678" t="s">
        <v>5383</v>
      </c>
      <c r="K678" t="str">
        <f>INDEX('Planning Periods'!$O$2:$O$540,MATCH('Table B Values'!A678,'Planning Periods'!$A$2:$A$540,0))</f>
        <v>Los Angeles County</v>
      </c>
    </row>
    <row r="679" spans="1:11">
      <c r="A679" t="s">
        <v>5551</v>
      </c>
      <c r="B679">
        <v>2019</v>
      </c>
      <c r="C679">
        <v>0</v>
      </c>
      <c r="D679">
        <v>2</v>
      </c>
      <c r="E679">
        <v>0</v>
      </c>
      <c r="F679">
        <v>1</v>
      </c>
      <c r="G679">
        <v>0</v>
      </c>
      <c r="H679">
        <v>0</v>
      </c>
      <c r="I679">
        <v>1</v>
      </c>
      <c r="J679" t="s">
        <v>5383</v>
      </c>
      <c r="K679" t="str">
        <f>INDEX('Planning Periods'!$O$2:$O$540,MATCH('Table B Values'!A679,'Planning Periods'!$A$2:$A$540,0))</f>
        <v>Marin County</v>
      </c>
    </row>
    <row r="680" spans="1:11">
      <c r="A680" t="s">
        <v>5552</v>
      </c>
      <c r="B680">
        <v>2019</v>
      </c>
      <c r="C680">
        <v>0</v>
      </c>
      <c r="D680">
        <v>0</v>
      </c>
      <c r="E680">
        <v>0</v>
      </c>
      <c r="F680">
        <v>0</v>
      </c>
      <c r="G680">
        <v>0</v>
      </c>
      <c r="H680">
        <v>0</v>
      </c>
      <c r="I680">
        <v>389</v>
      </c>
      <c r="J680" t="s">
        <v>5383</v>
      </c>
      <c r="K680" t="str">
        <f>INDEX('Planning Periods'!$O$2:$O$540,MATCH('Table B Values'!A680,'Planning Periods'!$A$2:$A$540,0))</f>
        <v>San Joaquin County</v>
      </c>
    </row>
    <row r="681" spans="1:11">
      <c r="A681" t="s">
        <v>5553</v>
      </c>
      <c r="B681">
        <v>2019</v>
      </c>
      <c r="C681">
        <v>0</v>
      </c>
      <c r="D681">
        <v>0</v>
      </c>
      <c r="E681">
        <v>0</v>
      </c>
      <c r="F681">
        <v>0</v>
      </c>
      <c r="G681">
        <v>0</v>
      </c>
      <c r="H681">
        <v>0</v>
      </c>
      <c r="I681">
        <v>51</v>
      </c>
      <c r="J681" t="s">
        <v>5383</v>
      </c>
      <c r="K681" t="str">
        <f>INDEX('Planning Periods'!$O$2:$O$540,MATCH('Table B Values'!A681,'Planning Periods'!$A$2:$A$540,0))</f>
        <v>Los Angeles County</v>
      </c>
    </row>
    <row r="682" spans="1:11">
      <c r="A682" t="s">
        <v>5554</v>
      </c>
      <c r="B682">
        <v>2019</v>
      </c>
      <c r="C682">
        <v>0</v>
      </c>
      <c r="D682">
        <v>0</v>
      </c>
      <c r="E682">
        <v>0</v>
      </c>
      <c r="F682">
        <v>4</v>
      </c>
      <c r="G682">
        <v>0</v>
      </c>
      <c r="H682">
        <v>3</v>
      </c>
      <c r="I682">
        <v>2</v>
      </c>
      <c r="J682" t="s">
        <v>5383</v>
      </c>
      <c r="K682" t="str">
        <f>INDEX('Planning Periods'!$O$2:$O$540,MATCH('Table B Values'!A682,'Planning Periods'!$A$2:$A$540,0))</f>
        <v>San Diego County</v>
      </c>
    </row>
    <row r="683" spans="1:11">
      <c r="A683" t="s">
        <v>5555</v>
      </c>
      <c r="B683">
        <v>2019</v>
      </c>
      <c r="C683">
        <v>0</v>
      </c>
      <c r="D683">
        <v>0</v>
      </c>
      <c r="E683">
        <v>0</v>
      </c>
      <c r="F683">
        <v>0</v>
      </c>
      <c r="G683">
        <v>0</v>
      </c>
      <c r="H683">
        <v>26</v>
      </c>
      <c r="I683">
        <v>119</v>
      </c>
      <c r="J683" t="s">
        <v>5383</v>
      </c>
      <c r="K683" t="str">
        <f>INDEX('Planning Periods'!$O$2:$O$540,MATCH('Table B Values'!A683,'Planning Periods'!$A$2:$A$540,0))</f>
        <v>Kings County</v>
      </c>
    </row>
    <row r="684" spans="1:11">
      <c r="A684" t="s">
        <v>5556</v>
      </c>
      <c r="B684">
        <v>2019</v>
      </c>
      <c r="C684">
        <v>0</v>
      </c>
      <c r="D684">
        <v>0</v>
      </c>
      <c r="E684">
        <v>0</v>
      </c>
      <c r="F684">
        <v>0</v>
      </c>
      <c r="G684">
        <v>0</v>
      </c>
      <c r="H684">
        <v>61</v>
      </c>
      <c r="I684">
        <v>1</v>
      </c>
      <c r="J684" t="s">
        <v>5383</v>
      </c>
      <c r="K684" t="str">
        <f>INDEX('Planning Periods'!$O$2:$O$540,MATCH('Table B Values'!A684,'Planning Periods'!$A$2:$A$540,0))</f>
        <v>Placer County</v>
      </c>
    </row>
    <row r="685" spans="1:11">
      <c r="A685" t="s">
        <v>5557</v>
      </c>
      <c r="B685">
        <v>2019</v>
      </c>
      <c r="C685">
        <v>0</v>
      </c>
      <c r="D685">
        <v>0</v>
      </c>
      <c r="E685">
        <v>0</v>
      </c>
      <c r="F685">
        <v>0</v>
      </c>
      <c r="G685">
        <v>0</v>
      </c>
      <c r="H685">
        <v>6</v>
      </c>
      <c r="I685">
        <v>0</v>
      </c>
      <c r="J685" t="s">
        <v>5383</v>
      </c>
      <c r="K685" t="str">
        <f>INDEX('Planning Periods'!$O$2:$O$540,MATCH('Table B Values'!A685,'Planning Periods'!$A$2:$A$540,0))</f>
        <v>Tulare County</v>
      </c>
    </row>
    <row r="686" spans="1:11">
      <c r="A686" t="s">
        <v>5558</v>
      </c>
      <c r="B686">
        <v>2019</v>
      </c>
      <c r="C686">
        <v>0</v>
      </c>
      <c r="D686">
        <v>0</v>
      </c>
      <c r="E686">
        <v>0</v>
      </c>
      <c r="F686">
        <v>0</v>
      </c>
      <c r="G686">
        <v>0</v>
      </c>
      <c r="H686">
        <v>0</v>
      </c>
      <c r="I686">
        <v>50</v>
      </c>
      <c r="J686" t="s">
        <v>5383</v>
      </c>
      <c r="K686" t="str">
        <f>INDEX('Planning Periods'!$O$2:$O$540,MATCH('Table B Values'!A686,'Planning Periods'!$A$2:$A$540,0))</f>
        <v>Sutter County</v>
      </c>
    </row>
    <row r="687" spans="1:11">
      <c r="A687" t="s">
        <v>5559</v>
      </c>
      <c r="B687">
        <v>2019</v>
      </c>
      <c r="C687">
        <v>42</v>
      </c>
      <c r="D687">
        <v>0</v>
      </c>
      <c r="E687">
        <v>1</v>
      </c>
      <c r="F687">
        <v>0</v>
      </c>
      <c r="G687">
        <v>2</v>
      </c>
      <c r="H687">
        <v>36</v>
      </c>
      <c r="I687">
        <v>260</v>
      </c>
      <c r="J687" t="s">
        <v>5383</v>
      </c>
      <c r="K687" t="str">
        <f>INDEX('Planning Periods'!$O$2:$O$540,MATCH('Table B Values'!A687,'Planning Periods'!$A$2:$A$540,0))</f>
        <v>Alameda County</v>
      </c>
    </row>
    <row r="688" spans="1:11">
      <c r="A688" t="s">
        <v>5560</v>
      </c>
      <c r="B688">
        <v>2019</v>
      </c>
      <c r="C688">
        <v>0</v>
      </c>
      <c r="D688">
        <v>0</v>
      </c>
      <c r="E688">
        <v>0</v>
      </c>
      <c r="F688">
        <v>4</v>
      </c>
      <c r="G688">
        <v>0</v>
      </c>
      <c r="H688">
        <v>7</v>
      </c>
      <c r="I688">
        <v>76</v>
      </c>
      <c r="J688" t="s">
        <v>5383</v>
      </c>
      <c r="K688" t="str">
        <f>INDEX('Planning Periods'!$O$2:$O$540,MATCH('Table B Values'!A688,'Planning Periods'!$A$2:$A$540,0))</f>
        <v>Merced County</v>
      </c>
    </row>
    <row r="689" spans="1:11">
      <c r="A689" t="s">
        <v>5561</v>
      </c>
      <c r="B689">
        <v>2019</v>
      </c>
      <c r="C689">
        <v>0</v>
      </c>
      <c r="D689">
        <v>0</v>
      </c>
      <c r="E689">
        <v>0</v>
      </c>
      <c r="F689">
        <v>0</v>
      </c>
      <c r="G689">
        <v>0</v>
      </c>
      <c r="H689">
        <v>0</v>
      </c>
      <c r="I689">
        <v>490</v>
      </c>
      <c r="J689" t="s">
        <v>5383</v>
      </c>
      <c r="K689" t="str">
        <f>INDEX('Planning Periods'!$O$2:$O$540,MATCH('Table B Values'!A689,'Planning Periods'!$A$2:$A$540,0))</f>
        <v>San Joaquin County</v>
      </c>
    </row>
    <row r="690" spans="1:11">
      <c r="A690" t="s">
        <v>5562</v>
      </c>
      <c r="B690">
        <v>2019</v>
      </c>
      <c r="C690">
        <v>0</v>
      </c>
      <c r="D690">
        <v>0</v>
      </c>
      <c r="E690">
        <v>0</v>
      </c>
      <c r="F690">
        <v>0</v>
      </c>
      <c r="G690">
        <v>0</v>
      </c>
      <c r="H690">
        <v>0</v>
      </c>
      <c r="I690">
        <v>91</v>
      </c>
      <c r="J690" t="s">
        <v>5383</v>
      </c>
      <c r="K690" t="str">
        <f>INDEX('Planning Periods'!$O$2:$O$540,MATCH('Table B Values'!A690,'Planning Periods'!$A$2:$A$540,0))</f>
        <v>San Bernardino County</v>
      </c>
    </row>
    <row r="691" spans="1:11">
      <c r="A691" t="s">
        <v>5563</v>
      </c>
      <c r="B691">
        <v>2019</v>
      </c>
      <c r="C691">
        <v>0</v>
      </c>
      <c r="D691">
        <v>0</v>
      </c>
      <c r="E691">
        <v>0</v>
      </c>
      <c r="F691">
        <v>0</v>
      </c>
      <c r="G691">
        <v>0</v>
      </c>
      <c r="H691">
        <v>1</v>
      </c>
      <c r="I691">
        <v>24</v>
      </c>
      <c r="J691" t="s">
        <v>5383</v>
      </c>
      <c r="K691" t="str">
        <f>INDEX('Planning Periods'!$O$2:$O$540,MATCH('Table B Values'!A691,'Planning Periods'!$A$2:$A$540,0))</f>
        <v>Los Angeles County</v>
      </c>
    </row>
    <row r="692" spans="1:11">
      <c r="A692" t="s">
        <v>5564</v>
      </c>
      <c r="B692">
        <v>2019</v>
      </c>
      <c r="C692">
        <v>0</v>
      </c>
      <c r="D692">
        <v>0</v>
      </c>
      <c r="E692">
        <v>0</v>
      </c>
      <c r="F692">
        <v>0</v>
      </c>
      <c r="G692">
        <v>0</v>
      </c>
      <c r="H692">
        <v>0</v>
      </c>
      <c r="I692">
        <v>6</v>
      </c>
      <c r="J692" t="s">
        <v>5383</v>
      </c>
      <c r="K692" t="str">
        <f>INDEX('Planning Periods'!$O$2:$O$540,MATCH('Table B Values'!A692,'Planning Periods'!$A$2:$A$540,0))</f>
        <v>Santa Barbara County</v>
      </c>
    </row>
    <row r="693" spans="1:11">
      <c r="A693" t="s">
        <v>5565</v>
      </c>
      <c r="B693">
        <v>2019</v>
      </c>
      <c r="C693">
        <v>87</v>
      </c>
      <c r="D693">
        <v>0</v>
      </c>
      <c r="E693">
        <v>108</v>
      </c>
      <c r="F693">
        <v>0</v>
      </c>
      <c r="G693">
        <v>28</v>
      </c>
      <c r="H693">
        <v>0</v>
      </c>
      <c r="I693">
        <v>1038</v>
      </c>
      <c r="J693" t="s">
        <v>5383</v>
      </c>
      <c r="K693" t="str">
        <f>INDEX('Planning Periods'!$O$2:$O$540,MATCH('Table B Values'!A693,'Planning Periods'!$A$2:$A$540,0))</f>
        <v>Los Angeles County</v>
      </c>
    </row>
    <row r="694" spans="1:11">
      <c r="A694" t="s">
        <v>5566</v>
      </c>
      <c r="B694">
        <v>2019</v>
      </c>
      <c r="C694">
        <v>0</v>
      </c>
      <c r="D694">
        <v>0</v>
      </c>
      <c r="E694">
        <v>0</v>
      </c>
      <c r="F694">
        <v>0</v>
      </c>
      <c r="G694">
        <v>0</v>
      </c>
      <c r="H694">
        <v>1</v>
      </c>
      <c r="I694">
        <v>0</v>
      </c>
      <c r="J694" t="s">
        <v>5383</v>
      </c>
      <c r="K694" t="str">
        <f>INDEX('Planning Periods'!$O$2:$O$540,MATCH('Table B Values'!A694,'Planning Periods'!$A$2:$A$540,0))</f>
        <v>Placer County</v>
      </c>
    </row>
    <row r="695" spans="1:11">
      <c r="A695" t="s">
        <v>5568</v>
      </c>
      <c r="B695">
        <v>2019</v>
      </c>
      <c r="C695">
        <v>0</v>
      </c>
      <c r="D695">
        <v>0</v>
      </c>
      <c r="E695">
        <v>0</v>
      </c>
      <c r="F695">
        <v>0</v>
      </c>
      <c r="G695">
        <v>0</v>
      </c>
      <c r="H695">
        <v>0</v>
      </c>
      <c r="I695">
        <v>107</v>
      </c>
      <c r="J695" t="s">
        <v>5383</v>
      </c>
      <c r="K695" t="str">
        <f>INDEX('Planning Periods'!$O$2:$O$540,MATCH('Table B Values'!A695,'Planning Periods'!$A$2:$A$540,0))</f>
        <v>Santa Clara County</v>
      </c>
    </row>
    <row r="696" spans="1:11">
      <c r="A696" t="s">
        <v>5569</v>
      </c>
      <c r="B696">
        <v>2019</v>
      </c>
      <c r="C696">
        <v>0</v>
      </c>
      <c r="D696">
        <v>5</v>
      </c>
      <c r="E696">
        <v>0</v>
      </c>
      <c r="F696">
        <v>2</v>
      </c>
      <c r="G696">
        <v>0</v>
      </c>
      <c r="H696">
        <v>1</v>
      </c>
      <c r="I696">
        <v>11</v>
      </c>
      <c r="J696" t="s">
        <v>5383</v>
      </c>
      <c r="K696" t="str">
        <f>INDEX('Planning Periods'!$O$2:$O$540,MATCH('Table B Values'!A696,'Planning Periods'!$A$2:$A$540,0))</f>
        <v>Santa Clara County</v>
      </c>
    </row>
    <row r="697" spans="1:11">
      <c r="A697" t="s">
        <v>5570</v>
      </c>
      <c r="B697">
        <v>2019</v>
      </c>
      <c r="C697">
        <v>864</v>
      </c>
      <c r="D697">
        <v>0</v>
      </c>
      <c r="E697">
        <v>391</v>
      </c>
      <c r="F697">
        <v>0</v>
      </c>
      <c r="G697">
        <v>72</v>
      </c>
      <c r="H697">
        <v>0</v>
      </c>
      <c r="I697">
        <v>19002</v>
      </c>
      <c r="J697" t="s">
        <v>5383</v>
      </c>
      <c r="K697" t="str">
        <f>INDEX('Planning Periods'!$O$2:$O$540,MATCH('Table B Values'!A697,'Planning Periods'!$A$2:$A$540,0))</f>
        <v>Los Angeles County</v>
      </c>
    </row>
    <row r="698" spans="1:11">
      <c r="A698" t="s">
        <v>5066</v>
      </c>
      <c r="B698">
        <v>2019</v>
      </c>
      <c r="C698">
        <v>54</v>
      </c>
      <c r="D698">
        <v>0</v>
      </c>
      <c r="E698">
        <v>107</v>
      </c>
      <c r="F698">
        <v>0</v>
      </c>
      <c r="G698">
        <v>0</v>
      </c>
      <c r="H698">
        <v>0</v>
      </c>
      <c r="I698">
        <v>1130</v>
      </c>
      <c r="J698" t="s">
        <v>5383</v>
      </c>
      <c r="K698" t="str">
        <f>INDEX('Planning Periods'!$O$2:$O$540,MATCH('Table B Values'!A698,'Planning Periods'!$A$2:$A$540,0))</f>
        <v>Los Angeles County</v>
      </c>
    </row>
    <row r="699" spans="1:11">
      <c r="A699" t="s">
        <v>5571</v>
      </c>
      <c r="B699">
        <v>2019</v>
      </c>
      <c r="C699">
        <v>0</v>
      </c>
      <c r="D699">
        <v>0</v>
      </c>
      <c r="E699">
        <v>0</v>
      </c>
      <c r="F699">
        <v>0</v>
      </c>
      <c r="G699">
        <v>0</v>
      </c>
      <c r="H699">
        <v>2</v>
      </c>
      <c r="I699">
        <v>192</v>
      </c>
      <c r="J699" t="s">
        <v>5383</v>
      </c>
      <c r="K699" t="str">
        <f>INDEX('Planning Periods'!$O$2:$O$540,MATCH('Table B Values'!A699,'Planning Periods'!$A$2:$A$540,0))</f>
        <v>Merced County</v>
      </c>
    </row>
    <row r="700" spans="1:11">
      <c r="A700" t="s">
        <v>5572</v>
      </c>
      <c r="B700">
        <v>2019</v>
      </c>
      <c r="C700">
        <v>0</v>
      </c>
      <c r="D700">
        <v>0</v>
      </c>
      <c r="E700">
        <v>0</v>
      </c>
      <c r="F700">
        <v>0</v>
      </c>
      <c r="G700">
        <v>0</v>
      </c>
      <c r="H700">
        <v>28</v>
      </c>
      <c r="I700">
        <v>3</v>
      </c>
      <c r="J700" t="s">
        <v>5383</v>
      </c>
      <c r="K700" t="str">
        <f>INDEX('Planning Periods'!$O$2:$O$540,MATCH('Table B Values'!A700,'Planning Periods'!$A$2:$A$540,0))</f>
        <v>Santa Clara County</v>
      </c>
    </row>
    <row r="701" spans="1:11">
      <c r="A701" t="s">
        <v>5573</v>
      </c>
      <c r="B701">
        <v>2019</v>
      </c>
      <c r="C701">
        <v>0</v>
      </c>
      <c r="D701">
        <v>0</v>
      </c>
      <c r="E701">
        <v>0</v>
      </c>
      <c r="F701">
        <v>0</v>
      </c>
      <c r="G701">
        <v>0</v>
      </c>
      <c r="H701">
        <v>0</v>
      </c>
      <c r="I701">
        <v>10</v>
      </c>
      <c r="J701" t="s">
        <v>5383</v>
      </c>
      <c r="K701" t="str">
        <f>INDEX('Planning Periods'!$O$2:$O$540,MATCH('Table B Values'!A701,'Planning Periods'!$A$2:$A$540,0))</f>
        <v>Los Angeles County</v>
      </c>
    </row>
    <row r="702" spans="1:11">
      <c r="A702" t="s">
        <v>5784</v>
      </c>
      <c r="B702">
        <v>2019</v>
      </c>
      <c r="C702">
        <v>0</v>
      </c>
      <c r="D702">
        <v>0</v>
      </c>
      <c r="E702">
        <v>0</v>
      </c>
      <c r="F702">
        <v>0</v>
      </c>
      <c r="G702">
        <v>0</v>
      </c>
      <c r="H702">
        <v>0</v>
      </c>
      <c r="I702">
        <v>148</v>
      </c>
      <c r="J702" t="s">
        <v>5383</v>
      </c>
      <c r="K702" t="str">
        <f>INDEX('Planning Periods'!$O$2:$O$540,MATCH('Table B Values'!A702,'Planning Periods'!$A$2:$A$540,0))</f>
        <v>Madera County</v>
      </c>
    </row>
    <row r="703" spans="1:11">
      <c r="A703" t="s">
        <v>5073</v>
      </c>
      <c r="B703">
        <v>2019</v>
      </c>
      <c r="C703">
        <v>0</v>
      </c>
      <c r="D703">
        <v>0</v>
      </c>
      <c r="E703">
        <v>0</v>
      </c>
      <c r="F703">
        <v>0</v>
      </c>
      <c r="G703">
        <v>0</v>
      </c>
      <c r="H703">
        <v>0</v>
      </c>
      <c r="I703">
        <v>480</v>
      </c>
      <c r="J703" t="s">
        <v>5383</v>
      </c>
      <c r="K703" t="str">
        <f>INDEX('Planning Periods'!$O$2:$O$540,MATCH('Table B Values'!A703,'Planning Periods'!$A$2:$A$540,0))</f>
        <v>Madera County</v>
      </c>
    </row>
    <row r="704" spans="1:11">
      <c r="A704" t="s">
        <v>5574</v>
      </c>
      <c r="B704">
        <v>2019</v>
      </c>
      <c r="C704">
        <v>0</v>
      </c>
      <c r="D704">
        <v>0</v>
      </c>
      <c r="E704">
        <v>0</v>
      </c>
      <c r="F704">
        <v>0</v>
      </c>
      <c r="G704">
        <v>0</v>
      </c>
      <c r="H704">
        <v>0</v>
      </c>
      <c r="I704">
        <v>18</v>
      </c>
      <c r="J704" t="s">
        <v>5383</v>
      </c>
      <c r="K704" t="str">
        <f>INDEX('Planning Periods'!$O$2:$O$540,MATCH('Table B Values'!A704,'Planning Periods'!$A$2:$A$540,0))</f>
        <v>Los Angeles County</v>
      </c>
    </row>
    <row r="705" spans="1:11">
      <c r="A705" t="s">
        <v>5369</v>
      </c>
      <c r="B705">
        <v>2019</v>
      </c>
      <c r="C705">
        <v>0</v>
      </c>
      <c r="D705">
        <v>0</v>
      </c>
      <c r="E705">
        <v>0</v>
      </c>
      <c r="F705">
        <v>0</v>
      </c>
      <c r="G705">
        <v>0</v>
      </c>
      <c r="H705">
        <v>0</v>
      </c>
      <c r="I705">
        <v>15</v>
      </c>
      <c r="J705" t="s">
        <v>5383</v>
      </c>
      <c r="K705" t="str">
        <f>INDEX('Planning Periods'!$O$2:$O$540,MATCH('Table B Values'!A705,'Planning Periods'!$A$2:$A$540,0))</f>
        <v>Mono County</v>
      </c>
    </row>
    <row r="706" spans="1:11">
      <c r="A706" t="s">
        <v>5785</v>
      </c>
      <c r="B706">
        <v>2019</v>
      </c>
      <c r="C706">
        <v>0</v>
      </c>
      <c r="D706">
        <v>0</v>
      </c>
      <c r="E706">
        <v>0</v>
      </c>
      <c r="F706">
        <v>0</v>
      </c>
      <c r="G706">
        <v>0</v>
      </c>
      <c r="H706">
        <v>0</v>
      </c>
      <c r="I706">
        <v>96</v>
      </c>
      <c r="J706" t="s">
        <v>5383</v>
      </c>
      <c r="K706" t="str">
        <f>INDEX('Planning Periods'!$O$2:$O$540,MATCH('Table B Values'!A706,'Planning Periods'!$A$2:$A$540,0))</f>
        <v>Los Angeles County</v>
      </c>
    </row>
    <row r="707" spans="1:11">
      <c r="A707" t="s">
        <v>5575</v>
      </c>
      <c r="B707">
        <v>2019</v>
      </c>
      <c r="C707">
        <v>0</v>
      </c>
      <c r="D707">
        <v>0</v>
      </c>
      <c r="E707">
        <v>0</v>
      </c>
      <c r="F707">
        <v>0</v>
      </c>
      <c r="G707">
        <v>0</v>
      </c>
      <c r="H707">
        <v>182</v>
      </c>
      <c r="I707">
        <v>514</v>
      </c>
      <c r="J707" t="s">
        <v>5383</v>
      </c>
      <c r="K707" t="str">
        <f>INDEX('Planning Periods'!$O$2:$O$540,MATCH('Table B Values'!A707,'Planning Periods'!$A$2:$A$540,0))</f>
        <v>San Joaquin County</v>
      </c>
    </row>
    <row r="708" spans="1:11">
      <c r="A708" t="s">
        <v>5080</v>
      </c>
      <c r="B708">
        <v>2019</v>
      </c>
      <c r="C708">
        <v>1</v>
      </c>
      <c r="D708">
        <v>6</v>
      </c>
      <c r="E708">
        <v>0</v>
      </c>
      <c r="F708">
        <v>8</v>
      </c>
      <c r="G708">
        <v>0</v>
      </c>
      <c r="H708">
        <v>9</v>
      </c>
      <c r="I708">
        <v>39</v>
      </c>
      <c r="J708" t="s">
        <v>5383</v>
      </c>
      <c r="K708" t="str">
        <f>INDEX('Planning Periods'!$O$2:$O$540,MATCH('Table B Values'!A708,'Planning Periods'!$A$2:$A$540,0))</f>
        <v>Marin County</v>
      </c>
    </row>
    <row r="709" spans="1:11">
      <c r="A709" t="s">
        <v>5576</v>
      </c>
      <c r="B709">
        <v>2019</v>
      </c>
      <c r="C709">
        <v>0</v>
      </c>
      <c r="D709">
        <v>0</v>
      </c>
      <c r="E709">
        <v>0</v>
      </c>
      <c r="F709">
        <v>0</v>
      </c>
      <c r="G709">
        <v>0</v>
      </c>
      <c r="H709">
        <v>0</v>
      </c>
      <c r="I709">
        <v>76</v>
      </c>
      <c r="J709" t="s">
        <v>5383</v>
      </c>
      <c r="K709" t="str">
        <f>INDEX('Planning Periods'!$O$2:$O$540,MATCH('Table B Values'!A709,'Planning Periods'!$A$2:$A$540,0))</f>
        <v>Monterey County</v>
      </c>
    </row>
    <row r="710" spans="1:11">
      <c r="A710" t="s">
        <v>5370</v>
      </c>
      <c r="B710">
        <v>2019</v>
      </c>
      <c r="C710">
        <v>0</v>
      </c>
      <c r="D710">
        <v>0</v>
      </c>
      <c r="E710">
        <v>0</v>
      </c>
      <c r="F710">
        <v>0</v>
      </c>
      <c r="G710">
        <v>0</v>
      </c>
      <c r="H710">
        <v>0</v>
      </c>
      <c r="I710">
        <v>30</v>
      </c>
      <c r="J710" t="s">
        <v>5383</v>
      </c>
      <c r="K710" t="str">
        <f>INDEX('Planning Periods'!$O$2:$O$540,MATCH('Table B Values'!A710,'Planning Periods'!$A$2:$A$540,0))</f>
        <v>Mariposa County</v>
      </c>
    </row>
    <row r="711" spans="1:11">
      <c r="A711" t="s">
        <v>5577</v>
      </c>
      <c r="B711">
        <v>2019</v>
      </c>
      <c r="C711">
        <v>0</v>
      </c>
      <c r="D711">
        <v>0</v>
      </c>
      <c r="E711">
        <v>0</v>
      </c>
      <c r="F711">
        <v>0</v>
      </c>
      <c r="G711">
        <v>0</v>
      </c>
      <c r="H711">
        <v>0</v>
      </c>
      <c r="I711">
        <v>2</v>
      </c>
      <c r="J711" t="s">
        <v>5383</v>
      </c>
      <c r="K711" t="str">
        <f>INDEX('Planning Periods'!$O$2:$O$540,MATCH('Table B Values'!A711,'Planning Periods'!$A$2:$A$540,0))</f>
        <v>Contra Costa County</v>
      </c>
    </row>
    <row r="712" spans="1:11">
      <c r="A712" t="s">
        <v>5579</v>
      </c>
      <c r="B712">
        <v>2019</v>
      </c>
      <c r="C712">
        <v>0</v>
      </c>
      <c r="D712">
        <v>0</v>
      </c>
      <c r="E712">
        <v>0</v>
      </c>
      <c r="F712">
        <v>0</v>
      </c>
      <c r="G712">
        <v>0</v>
      </c>
      <c r="H712">
        <v>16</v>
      </c>
      <c r="I712">
        <v>5</v>
      </c>
      <c r="J712" t="s">
        <v>5383</v>
      </c>
      <c r="K712" t="str">
        <f>INDEX('Planning Periods'!$O$2:$O$540,MATCH('Table B Values'!A712,'Planning Periods'!$A$2:$A$540,0))</f>
        <v>Los Angeles County</v>
      </c>
    </row>
    <row r="713" spans="1:11">
      <c r="A713" t="s">
        <v>5786</v>
      </c>
      <c r="B713">
        <v>2019</v>
      </c>
      <c r="C713">
        <v>0</v>
      </c>
      <c r="D713">
        <v>0</v>
      </c>
      <c r="E713">
        <v>0</v>
      </c>
      <c r="F713">
        <v>0</v>
      </c>
      <c r="G713">
        <v>0</v>
      </c>
      <c r="H713">
        <v>0</v>
      </c>
      <c r="I713">
        <v>7</v>
      </c>
      <c r="J713" t="s">
        <v>5383</v>
      </c>
      <c r="K713" t="str">
        <f>INDEX('Planning Periods'!$O$2:$O$540,MATCH('Table B Values'!A713,'Planning Periods'!$A$2:$A$540,0))</f>
        <v>Kern County</v>
      </c>
    </row>
    <row r="714" spans="1:11">
      <c r="A714" t="s">
        <v>5089</v>
      </c>
      <c r="B714">
        <v>2019</v>
      </c>
      <c r="C714">
        <v>0</v>
      </c>
      <c r="D714">
        <v>0</v>
      </c>
      <c r="E714">
        <v>0</v>
      </c>
      <c r="F714">
        <v>0</v>
      </c>
      <c r="G714">
        <v>0</v>
      </c>
      <c r="H714">
        <v>3</v>
      </c>
      <c r="I714">
        <v>29</v>
      </c>
      <c r="J714" t="s">
        <v>5383</v>
      </c>
      <c r="K714" t="str">
        <f>INDEX('Planning Periods'!$O$2:$O$540,MATCH('Table B Values'!A714,'Planning Periods'!$A$2:$A$540,0))</f>
        <v>Mendocino County</v>
      </c>
    </row>
    <row r="715" spans="1:11">
      <c r="A715" t="s">
        <v>5787</v>
      </c>
      <c r="B715">
        <v>2019</v>
      </c>
      <c r="C715">
        <v>0</v>
      </c>
      <c r="D715">
        <v>0</v>
      </c>
      <c r="E715">
        <v>0</v>
      </c>
      <c r="F715">
        <v>0</v>
      </c>
      <c r="G715">
        <v>0</v>
      </c>
      <c r="H715">
        <v>53</v>
      </c>
      <c r="I715">
        <v>0</v>
      </c>
      <c r="J715" t="s">
        <v>5383</v>
      </c>
      <c r="K715" t="str">
        <f>INDEX('Planning Periods'!$O$2:$O$540,MATCH('Table B Values'!A715,'Planning Periods'!$A$2:$A$540,0))</f>
        <v>Fresno County</v>
      </c>
    </row>
    <row r="716" spans="1:11">
      <c r="A716" t="s">
        <v>5580</v>
      </c>
      <c r="B716">
        <v>2019</v>
      </c>
      <c r="C716">
        <v>0</v>
      </c>
      <c r="D716">
        <v>0</v>
      </c>
      <c r="E716">
        <v>0</v>
      </c>
      <c r="F716">
        <v>4</v>
      </c>
      <c r="G716">
        <v>0</v>
      </c>
      <c r="H716">
        <v>379</v>
      </c>
      <c r="I716">
        <v>653</v>
      </c>
      <c r="J716" t="s">
        <v>5383</v>
      </c>
      <c r="K716" t="str">
        <f>INDEX('Planning Periods'!$O$2:$O$540,MATCH('Table B Values'!A716,'Planning Periods'!$A$2:$A$540,0))</f>
        <v>Riverside County</v>
      </c>
    </row>
    <row r="717" spans="1:11">
      <c r="A717" t="s">
        <v>5581</v>
      </c>
      <c r="B717">
        <v>2019</v>
      </c>
      <c r="C717">
        <v>0</v>
      </c>
      <c r="D717">
        <v>1</v>
      </c>
      <c r="E717">
        <v>14</v>
      </c>
      <c r="F717">
        <v>2</v>
      </c>
      <c r="G717">
        <v>6</v>
      </c>
      <c r="H717">
        <v>1</v>
      </c>
      <c r="I717">
        <v>172</v>
      </c>
      <c r="J717" t="s">
        <v>5383</v>
      </c>
      <c r="K717" t="str">
        <f>INDEX('Planning Periods'!$O$2:$O$540,MATCH('Table B Values'!A717,'Planning Periods'!$A$2:$A$540,0))</f>
        <v>San Mateo County</v>
      </c>
    </row>
    <row r="718" spans="1:11">
      <c r="A718" t="s">
        <v>5582</v>
      </c>
      <c r="B718">
        <v>2019</v>
      </c>
      <c r="C718">
        <v>0</v>
      </c>
      <c r="D718">
        <v>0</v>
      </c>
      <c r="E718">
        <v>0</v>
      </c>
      <c r="F718">
        <v>0</v>
      </c>
      <c r="G718">
        <v>0</v>
      </c>
      <c r="H718">
        <v>18</v>
      </c>
      <c r="I718">
        <v>650</v>
      </c>
      <c r="J718" t="s">
        <v>5383</v>
      </c>
      <c r="K718" t="str">
        <f>INDEX('Planning Periods'!$O$2:$O$540,MATCH('Table B Values'!A718,'Planning Periods'!$A$2:$A$540,0))</f>
        <v>Merced County</v>
      </c>
    </row>
    <row r="719" spans="1:11">
      <c r="A719" t="s">
        <v>5094</v>
      </c>
      <c r="B719">
        <v>2019</v>
      </c>
      <c r="C719">
        <v>0</v>
      </c>
      <c r="D719">
        <v>0</v>
      </c>
      <c r="E719">
        <v>0</v>
      </c>
      <c r="F719">
        <v>25</v>
      </c>
      <c r="G719">
        <v>0</v>
      </c>
      <c r="H719">
        <v>2</v>
      </c>
      <c r="I719">
        <v>105</v>
      </c>
      <c r="J719" t="s">
        <v>5383</v>
      </c>
      <c r="K719" t="str">
        <f>INDEX('Planning Periods'!$O$2:$O$540,MATCH('Table B Values'!A719,'Planning Periods'!$A$2:$A$540,0))</f>
        <v>Merced County</v>
      </c>
    </row>
    <row r="720" spans="1:11">
      <c r="A720" t="s">
        <v>5583</v>
      </c>
      <c r="B720">
        <v>2019</v>
      </c>
      <c r="C720">
        <v>0</v>
      </c>
      <c r="D720">
        <v>5</v>
      </c>
      <c r="E720">
        <v>2</v>
      </c>
      <c r="F720">
        <v>4</v>
      </c>
      <c r="G720">
        <v>0</v>
      </c>
      <c r="H720">
        <v>4</v>
      </c>
      <c r="I720">
        <v>11</v>
      </c>
      <c r="J720" t="s">
        <v>5383</v>
      </c>
      <c r="K720" t="str">
        <f>INDEX('Planning Periods'!$O$2:$O$540,MATCH('Table B Values'!A720,'Planning Periods'!$A$2:$A$540,0))</f>
        <v>Marin County</v>
      </c>
    </row>
    <row r="721" spans="1:11">
      <c r="A721" t="s">
        <v>5584</v>
      </c>
      <c r="B721">
        <v>2019</v>
      </c>
      <c r="C721">
        <v>0</v>
      </c>
      <c r="D721">
        <v>5</v>
      </c>
      <c r="E721">
        <v>0</v>
      </c>
      <c r="F721">
        <v>5</v>
      </c>
      <c r="G721">
        <v>0</v>
      </c>
      <c r="H721">
        <v>4</v>
      </c>
      <c r="I721">
        <v>4</v>
      </c>
      <c r="J721" t="s">
        <v>5383</v>
      </c>
      <c r="K721" t="str">
        <f>INDEX('Planning Periods'!$O$2:$O$540,MATCH('Table B Values'!A721,'Planning Periods'!$A$2:$A$540,0))</f>
        <v>San Mateo County</v>
      </c>
    </row>
    <row r="722" spans="1:11">
      <c r="A722" t="s">
        <v>5585</v>
      </c>
      <c r="B722">
        <v>2019</v>
      </c>
      <c r="C722">
        <v>0</v>
      </c>
      <c r="D722">
        <v>0</v>
      </c>
      <c r="E722">
        <v>0</v>
      </c>
      <c r="F722">
        <v>0</v>
      </c>
      <c r="G722">
        <v>0</v>
      </c>
      <c r="H722">
        <v>0</v>
      </c>
      <c r="I722">
        <v>141</v>
      </c>
      <c r="J722" t="s">
        <v>5383</v>
      </c>
      <c r="K722" t="str">
        <f>INDEX('Planning Periods'!$O$2:$O$540,MATCH('Table B Values'!A722,'Planning Periods'!$A$2:$A$540,0))</f>
        <v>Santa Clara County</v>
      </c>
    </row>
    <row r="723" spans="1:11">
      <c r="A723" t="s">
        <v>5587</v>
      </c>
      <c r="B723">
        <v>2019</v>
      </c>
      <c r="C723">
        <v>0</v>
      </c>
      <c r="D723">
        <v>0</v>
      </c>
      <c r="E723">
        <v>0</v>
      </c>
      <c r="F723">
        <v>5</v>
      </c>
      <c r="G723">
        <v>0</v>
      </c>
      <c r="H723">
        <v>130</v>
      </c>
      <c r="I723">
        <v>159</v>
      </c>
      <c r="J723" t="s">
        <v>5383</v>
      </c>
      <c r="K723" t="str">
        <f>INDEX('Planning Periods'!$O$2:$O$540,MATCH('Table B Values'!A723,'Planning Periods'!$A$2:$A$540,0))</f>
        <v>Stanislaus County</v>
      </c>
    </row>
    <row r="724" spans="1:11">
      <c r="A724" t="s">
        <v>5100</v>
      </c>
      <c r="B724">
        <v>2019</v>
      </c>
      <c r="C724">
        <v>0</v>
      </c>
      <c r="D724">
        <v>0</v>
      </c>
      <c r="E724">
        <v>0</v>
      </c>
      <c r="F724">
        <v>0</v>
      </c>
      <c r="G724">
        <v>0</v>
      </c>
      <c r="H724">
        <v>3</v>
      </c>
      <c r="I724">
        <v>0</v>
      </c>
      <c r="J724" t="s">
        <v>5383</v>
      </c>
      <c r="K724" t="str">
        <f>INDEX('Planning Periods'!$O$2:$O$540,MATCH('Table B Values'!A724,'Planning Periods'!$A$2:$A$540,0))</f>
        <v>Modoc County</v>
      </c>
    </row>
    <row r="725" spans="1:11">
      <c r="A725" t="s">
        <v>5101</v>
      </c>
      <c r="B725">
        <v>2019</v>
      </c>
      <c r="C725">
        <v>0</v>
      </c>
      <c r="D725">
        <v>0</v>
      </c>
      <c r="E725">
        <v>0</v>
      </c>
      <c r="F725">
        <v>1</v>
      </c>
      <c r="G725">
        <v>0</v>
      </c>
      <c r="H725">
        <v>5</v>
      </c>
      <c r="I725">
        <v>3</v>
      </c>
      <c r="J725" t="s">
        <v>5383</v>
      </c>
      <c r="K725" t="str">
        <f>INDEX('Planning Periods'!$O$2:$O$540,MATCH('Table B Values'!A725,'Planning Periods'!$A$2:$A$540,0))</f>
        <v>Mono County</v>
      </c>
    </row>
    <row r="726" spans="1:11">
      <c r="A726" t="s">
        <v>5588</v>
      </c>
      <c r="B726">
        <v>2019</v>
      </c>
      <c r="C726">
        <v>0</v>
      </c>
      <c r="D726">
        <v>0</v>
      </c>
      <c r="E726">
        <v>0</v>
      </c>
      <c r="F726">
        <v>0</v>
      </c>
      <c r="G726">
        <v>0</v>
      </c>
      <c r="H726">
        <v>0</v>
      </c>
      <c r="I726">
        <v>18</v>
      </c>
      <c r="J726" t="s">
        <v>5383</v>
      </c>
      <c r="K726" t="str">
        <f>INDEX('Planning Periods'!$O$2:$O$540,MATCH('Table B Values'!A726,'Planning Periods'!$A$2:$A$540,0))</f>
        <v>Los Angeles County</v>
      </c>
    </row>
    <row r="727" spans="1:11">
      <c r="A727" t="s">
        <v>5591</v>
      </c>
      <c r="B727">
        <v>2019</v>
      </c>
      <c r="C727">
        <v>0</v>
      </c>
      <c r="D727">
        <v>14</v>
      </c>
      <c r="E727">
        <v>0</v>
      </c>
      <c r="F727">
        <v>0</v>
      </c>
      <c r="G727">
        <v>0</v>
      </c>
      <c r="H727">
        <v>0</v>
      </c>
      <c r="I727" s="356">
        <v>12</v>
      </c>
      <c r="J727" t="s">
        <v>5383</v>
      </c>
      <c r="K727" t="str">
        <f>INDEX('Planning Periods'!$O$2:$O$540,MATCH('Table B Values'!A727,'Planning Periods'!$A$2:$A$540,0))</f>
        <v>Santa Clara County</v>
      </c>
    </row>
    <row r="728" spans="1:11">
      <c r="A728" t="s">
        <v>5593</v>
      </c>
      <c r="B728">
        <v>2019</v>
      </c>
      <c r="C728">
        <v>0</v>
      </c>
      <c r="D728">
        <v>0</v>
      </c>
      <c r="E728">
        <v>0</v>
      </c>
      <c r="F728">
        <v>0</v>
      </c>
      <c r="G728">
        <v>0</v>
      </c>
      <c r="H728">
        <v>0</v>
      </c>
      <c r="I728">
        <v>3</v>
      </c>
      <c r="J728" t="s">
        <v>5383</v>
      </c>
      <c r="K728" t="str">
        <f>INDEX('Planning Periods'!$O$2:$O$540,MATCH('Table B Values'!A728,'Planning Periods'!$A$2:$A$540,0))</f>
        <v>Monterey County</v>
      </c>
    </row>
    <row r="729" spans="1:11">
      <c r="A729" t="s">
        <v>5108</v>
      </c>
      <c r="B729">
        <v>2019</v>
      </c>
      <c r="C729">
        <v>0</v>
      </c>
      <c r="D729">
        <v>0</v>
      </c>
      <c r="E729">
        <v>0</v>
      </c>
      <c r="F729">
        <v>0</v>
      </c>
      <c r="G729">
        <v>8</v>
      </c>
      <c r="H729">
        <v>0</v>
      </c>
      <c r="I729">
        <v>215</v>
      </c>
      <c r="J729" t="s">
        <v>5383</v>
      </c>
      <c r="K729" t="str">
        <f>INDEX('Planning Periods'!$O$2:$O$540,MATCH('Table B Values'!A729,'Planning Periods'!$A$2:$A$540,0))</f>
        <v>Monterey County</v>
      </c>
    </row>
    <row r="730" spans="1:11">
      <c r="A730" t="s">
        <v>5594</v>
      </c>
      <c r="B730">
        <v>2019</v>
      </c>
      <c r="C730">
        <v>0</v>
      </c>
      <c r="D730">
        <v>0</v>
      </c>
      <c r="E730">
        <v>0</v>
      </c>
      <c r="F730">
        <v>3</v>
      </c>
      <c r="G730">
        <v>0</v>
      </c>
      <c r="H730">
        <v>1</v>
      </c>
      <c r="I730">
        <v>0</v>
      </c>
      <c r="J730" t="s">
        <v>5383</v>
      </c>
      <c r="K730" t="str">
        <f>INDEX('Planning Periods'!$O$2:$O$540,MATCH('Table B Values'!A730,'Planning Periods'!$A$2:$A$540,0))</f>
        <v>Ventura County</v>
      </c>
    </row>
    <row r="731" spans="1:11">
      <c r="A731" t="s">
        <v>5595</v>
      </c>
      <c r="B731">
        <v>2019</v>
      </c>
      <c r="C731">
        <v>0</v>
      </c>
      <c r="D731">
        <v>0</v>
      </c>
      <c r="E731">
        <v>0</v>
      </c>
      <c r="F731">
        <v>0</v>
      </c>
      <c r="G731">
        <v>0</v>
      </c>
      <c r="H731">
        <v>1</v>
      </c>
      <c r="I731">
        <v>5</v>
      </c>
      <c r="J731" t="s">
        <v>5383</v>
      </c>
      <c r="K731" t="str">
        <f>INDEX('Planning Periods'!$O$2:$O$540,MATCH('Table B Values'!A731,'Planning Periods'!$A$2:$A$540,0))</f>
        <v>Contra Costa County</v>
      </c>
    </row>
    <row r="732" spans="1:11">
      <c r="A732" t="s">
        <v>5596</v>
      </c>
      <c r="B732">
        <v>2019</v>
      </c>
      <c r="C732">
        <v>0</v>
      </c>
      <c r="D732">
        <v>0</v>
      </c>
      <c r="E732">
        <v>0</v>
      </c>
      <c r="F732">
        <v>0</v>
      </c>
      <c r="G732">
        <v>0</v>
      </c>
      <c r="H732">
        <v>238</v>
      </c>
      <c r="I732">
        <v>283</v>
      </c>
      <c r="J732" t="s">
        <v>5383</v>
      </c>
      <c r="K732" t="str">
        <f>INDEX('Planning Periods'!$O$2:$O$540,MATCH('Table B Values'!A732,'Planning Periods'!$A$2:$A$540,0))</f>
        <v>Riverside County</v>
      </c>
    </row>
    <row r="733" spans="1:11">
      <c r="A733" t="s">
        <v>5597</v>
      </c>
      <c r="B733">
        <v>2019</v>
      </c>
      <c r="C733">
        <v>0</v>
      </c>
      <c r="D733">
        <v>0</v>
      </c>
      <c r="E733">
        <v>11</v>
      </c>
      <c r="F733">
        <v>0</v>
      </c>
      <c r="G733">
        <v>1</v>
      </c>
      <c r="H733">
        <v>13</v>
      </c>
      <c r="I733">
        <v>142</v>
      </c>
      <c r="J733" t="s">
        <v>5383</v>
      </c>
      <c r="K733" t="str">
        <f>INDEX('Planning Periods'!$O$2:$O$540,MATCH('Table B Values'!A733,'Planning Periods'!$A$2:$A$540,0))</f>
        <v>Santa Clara County</v>
      </c>
    </row>
    <row r="734" spans="1:11">
      <c r="A734" t="s">
        <v>5598</v>
      </c>
      <c r="B734">
        <v>2019</v>
      </c>
      <c r="C734">
        <v>0</v>
      </c>
      <c r="D734">
        <v>0</v>
      </c>
      <c r="E734">
        <v>0</v>
      </c>
      <c r="F734">
        <v>0</v>
      </c>
      <c r="G734">
        <v>1</v>
      </c>
      <c r="H734">
        <v>0</v>
      </c>
      <c r="I734">
        <v>11</v>
      </c>
      <c r="J734" t="s">
        <v>5383</v>
      </c>
      <c r="K734" t="str">
        <f>INDEX('Planning Periods'!$O$2:$O$540,MATCH('Table B Values'!A734,'Planning Periods'!$A$2:$A$540,0))</f>
        <v>San Luis Obispo County</v>
      </c>
    </row>
    <row r="735" spans="1:11">
      <c r="A735" t="s">
        <v>5599</v>
      </c>
      <c r="B735">
        <v>2019</v>
      </c>
      <c r="C735">
        <v>0</v>
      </c>
      <c r="D735">
        <v>0</v>
      </c>
      <c r="E735">
        <v>0</v>
      </c>
      <c r="F735">
        <v>0</v>
      </c>
      <c r="G735">
        <v>0</v>
      </c>
      <c r="H735">
        <v>1</v>
      </c>
      <c r="I735">
        <v>1</v>
      </c>
      <c r="J735" t="s">
        <v>5383</v>
      </c>
      <c r="K735" t="str">
        <f>INDEX('Planning Periods'!$O$2:$O$540,MATCH('Table B Values'!A735,'Planning Periods'!$A$2:$A$540,0))</f>
        <v>Siskiyou County</v>
      </c>
    </row>
    <row r="736" spans="1:11">
      <c r="A736" t="s">
        <v>5600</v>
      </c>
      <c r="B736">
        <v>2019</v>
      </c>
      <c r="C736">
        <v>61</v>
      </c>
      <c r="D736">
        <v>0</v>
      </c>
      <c r="E736">
        <v>0</v>
      </c>
      <c r="F736">
        <v>0</v>
      </c>
      <c r="G736">
        <v>0</v>
      </c>
      <c r="H736">
        <v>0</v>
      </c>
      <c r="I736" s="356">
        <v>233</v>
      </c>
      <c r="J736" t="s">
        <v>5383</v>
      </c>
      <c r="K736" t="str">
        <f>INDEX('Planning Periods'!$O$2:$O$540,MATCH('Table B Values'!A736,'Planning Periods'!$A$2:$A$540,0))</f>
        <v>Santa Clara County</v>
      </c>
    </row>
    <row r="737" spans="1:11">
      <c r="A737" t="s">
        <v>5601</v>
      </c>
      <c r="B737">
        <v>2019</v>
      </c>
      <c r="C737">
        <v>0</v>
      </c>
      <c r="D737">
        <v>0</v>
      </c>
      <c r="E737">
        <v>0</v>
      </c>
      <c r="F737">
        <v>0</v>
      </c>
      <c r="G737">
        <v>0</v>
      </c>
      <c r="H737">
        <v>0</v>
      </c>
      <c r="I737" s="356">
        <v>230</v>
      </c>
      <c r="J737" t="s">
        <v>5383</v>
      </c>
      <c r="K737" t="str">
        <f>INDEX('Planning Periods'!$O$2:$O$540,MATCH('Table B Values'!A737,'Planning Periods'!$A$2:$A$540,0))</f>
        <v>Riverside County</v>
      </c>
    </row>
    <row r="738" spans="1:11">
      <c r="A738" t="s">
        <v>5602</v>
      </c>
      <c r="B738">
        <v>2019</v>
      </c>
      <c r="C738">
        <v>0</v>
      </c>
      <c r="D738">
        <v>0</v>
      </c>
      <c r="E738">
        <v>16</v>
      </c>
      <c r="F738">
        <v>11</v>
      </c>
      <c r="G738">
        <v>20</v>
      </c>
      <c r="H738">
        <v>21</v>
      </c>
      <c r="I738">
        <v>92</v>
      </c>
      <c r="J738" t="s">
        <v>5383</v>
      </c>
      <c r="K738" t="str">
        <f>INDEX('Planning Periods'!$O$2:$O$540,MATCH('Table B Values'!A738,'Planning Periods'!$A$2:$A$540,0))</f>
        <v>Napa County</v>
      </c>
    </row>
    <row r="739" spans="1:11">
      <c r="A739" t="s">
        <v>5119</v>
      </c>
      <c r="B739">
        <v>2019</v>
      </c>
      <c r="C739">
        <v>0</v>
      </c>
      <c r="D739">
        <v>1</v>
      </c>
      <c r="E739">
        <v>0</v>
      </c>
      <c r="F739">
        <v>2</v>
      </c>
      <c r="G739">
        <v>0</v>
      </c>
      <c r="H739">
        <v>3</v>
      </c>
      <c r="I739">
        <v>17</v>
      </c>
      <c r="J739" t="s">
        <v>5383</v>
      </c>
      <c r="K739" t="str">
        <f>INDEX('Planning Periods'!$O$2:$O$540,MATCH('Table B Values'!A739,'Planning Periods'!$A$2:$A$540,0))</f>
        <v>Napa County</v>
      </c>
    </row>
    <row r="740" spans="1:11">
      <c r="A740" t="s">
        <v>5603</v>
      </c>
      <c r="B740">
        <v>2019</v>
      </c>
      <c r="C740">
        <v>0</v>
      </c>
      <c r="D740">
        <v>0</v>
      </c>
      <c r="E740">
        <v>0</v>
      </c>
      <c r="F740">
        <v>0</v>
      </c>
      <c r="G740">
        <v>0</v>
      </c>
      <c r="H740">
        <v>0</v>
      </c>
      <c r="I740">
        <v>166</v>
      </c>
      <c r="J740" t="s">
        <v>5383</v>
      </c>
      <c r="K740" t="str">
        <f>INDEX('Planning Periods'!$O$2:$O$540,MATCH('Table B Values'!A740,'Planning Periods'!$A$2:$A$540,0))</f>
        <v>San Diego County</v>
      </c>
    </row>
    <row r="741" spans="1:11">
      <c r="A741" t="s">
        <v>5604</v>
      </c>
      <c r="B741">
        <v>2019</v>
      </c>
      <c r="C741">
        <v>0</v>
      </c>
      <c r="D741">
        <v>0</v>
      </c>
      <c r="E741">
        <v>0</v>
      </c>
      <c r="F741">
        <v>0</v>
      </c>
      <c r="G741">
        <v>0</v>
      </c>
      <c r="H741">
        <v>2</v>
      </c>
      <c r="I741">
        <v>0</v>
      </c>
      <c r="J741" t="s">
        <v>5383</v>
      </c>
      <c r="K741" t="str">
        <f>INDEX('Planning Periods'!$O$2:$O$540,MATCH('Table B Values'!A741,'Planning Periods'!$A$2:$A$540,0))</f>
        <v>San Bernardino County</v>
      </c>
    </row>
    <row r="742" spans="1:11">
      <c r="A742" t="s">
        <v>5371</v>
      </c>
      <c r="B742">
        <v>2019</v>
      </c>
      <c r="C742">
        <v>0</v>
      </c>
      <c r="D742">
        <v>0</v>
      </c>
      <c r="E742">
        <v>0</v>
      </c>
      <c r="F742">
        <v>0</v>
      </c>
      <c r="G742">
        <v>1</v>
      </c>
      <c r="H742">
        <v>0</v>
      </c>
      <c r="I742">
        <v>0</v>
      </c>
      <c r="J742" t="s">
        <v>5383</v>
      </c>
      <c r="K742" t="str">
        <f>INDEX('Planning Periods'!$O$2:$O$540,MATCH('Table B Values'!A742,'Planning Periods'!$A$2:$A$540,0))</f>
        <v>Nevada County</v>
      </c>
    </row>
    <row r="743" spans="1:11">
      <c r="A743" t="s">
        <v>5605</v>
      </c>
      <c r="B743">
        <v>2019</v>
      </c>
      <c r="C743">
        <v>0</v>
      </c>
      <c r="D743">
        <v>0</v>
      </c>
      <c r="E743">
        <v>0</v>
      </c>
      <c r="F743">
        <v>0</v>
      </c>
      <c r="G743">
        <v>0</v>
      </c>
      <c r="H743">
        <v>0</v>
      </c>
      <c r="I743">
        <v>279</v>
      </c>
      <c r="J743" t="s">
        <v>5383</v>
      </c>
      <c r="K743" t="str">
        <f>INDEX('Planning Periods'!$O$2:$O$540,MATCH('Table B Values'!A743,'Planning Periods'!$A$2:$A$540,0))</f>
        <v>Alameda County</v>
      </c>
    </row>
    <row r="744" spans="1:11">
      <c r="A744" t="s">
        <v>5607</v>
      </c>
      <c r="B744">
        <v>2019</v>
      </c>
      <c r="C744">
        <v>0</v>
      </c>
      <c r="D744">
        <v>2</v>
      </c>
      <c r="E744">
        <v>0</v>
      </c>
      <c r="F744">
        <v>1</v>
      </c>
      <c r="G744">
        <v>0</v>
      </c>
      <c r="H744">
        <v>0</v>
      </c>
      <c r="I744">
        <v>23</v>
      </c>
      <c r="J744" t="s">
        <v>5383</v>
      </c>
      <c r="K744" t="str">
        <f>INDEX('Planning Periods'!$O$2:$O$540,MATCH('Table B Values'!A744,'Planning Periods'!$A$2:$A$540,0))</f>
        <v>Orange County</v>
      </c>
    </row>
    <row r="745" spans="1:11">
      <c r="A745" t="s">
        <v>5608</v>
      </c>
      <c r="B745">
        <v>2019</v>
      </c>
      <c r="C745">
        <v>0</v>
      </c>
      <c r="D745">
        <v>0</v>
      </c>
      <c r="E745">
        <v>0</v>
      </c>
      <c r="F745">
        <v>0</v>
      </c>
      <c r="G745">
        <v>0</v>
      </c>
      <c r="H745">
        <v>0</v>
      </c>
      <c r="I745">
        <v>5</v>
      </c>
      <c r="J745" t="s">
        <v>5383</v>
      </c>
      <c r="K745" t="str">
        <f>INDEX('Planning Periods'!$O$2:$O$540,MATCH('Table B Values'!A745,'Planning Periods'!$A$2:$A$540,0))</f>
        <v>Riverside County</v>
      </c>
    </row>
    <row r="746" spans="1:11">
      <c r="A746" t="s">
        <v>5609</v>
      </c>
      <c r="B746">
        <v>2019</v>
      </c>
      <c r="C746">
        <v>0</v>
      </c>
      <c r="D746">
        <v>0</v>
      </c>
      <c r="E746">
        <v>0</v>
      </c>
      <c r="F746">
        <v>2</v>
      </c>
      <c r="G746">
        <v>0</v>
      </c>
      <c r="H746">
        <v>16</v>
      </c>
      <c r="I746">
        <v>4</v>
      </c>
      <c r="J746" t="s">
        <v>5383</v>
      </c>
      <c r="K746" t="str">
        <f>INDEX('Planning Periods'!$O$2:$O$540,MATCH('Table B Values'!A746,'Planning Periods'!$A$2:$A$540,0))</f>
        <v>Los Angeles County</v>
      </c>
    </row>
    <row r="747" spans="1:11">
      <c r="A747" t="s">
        <v>5610</v>
      </c>
      <c r="B747">
        <v>2019</v>
      </c>
      <c r="C747">
        <v>3</v>
      </c>
      <c r="D747">
        <v>9</v>
      </c>
      <c r="E747">
        <v>3</v>
      </c>
      <c r="F747">
        <v>1</v>
      </c>
      <c r="G747">
        <v>1</v>
      </c>
      <c r="H747">
        <v>4</v>
      </c>
      <c r="I747">
        <v>103</v>
      </c>
      <c r="J747" t="s">
        <v>5383</v>
      </c>
      <c r="K747" t="str">
        <f>INDEX('Planning Periods'!$O$2:$O$540,MATCH('Table B Values'!A747,'Planning Periods'!$A$2:$A$540,0))</f>
        <v>Marin County</v>
      </c>
    </row>
    <row r="748" spans="1:11">
      <c r="A748" t="s">
        <v>5611</v>
      </c>
      <c r="B748">
        <v>2019</v>
      </c>
      <c r="C748">
        <v>0</v>
      </c>
      <c r="D748">
        <v>14</v>
      </c>
      <c r="E748">
        <v>0</v>
      </c>
      <c r="F748">
        <v>43</v>
      </c>
      <c r="G748">
        <v>0</v>
      </c>
      <c r="H748">
        <v>0</v>
      </c>
      <c r="I748">
        <v>33</v>
      </c>
      <c r="J748" t="s">
        <v>5383</v>
      </c>
      <c r="K748" t="str">
        <f>INDEX('Planning Periods'!$O$2:$O$540,MATCH('Table B Values'!A748,'Planning Periods'!$A$2:$A$540,0))</f>
        <v>Stanislaus County</v>
      </c>
    </row>
    <row r="749" spans="1:11">
      <c r="A749" t="s">
        <v>350</v>
      </c>
      <c r="B749">
        <v>2019</v>
      </c>
      <c r="C749">
        <v>120</v>
      </c>
      <c r="D749">
        <v>0</v>
      </c>
      <c r="E749">
        <v>307</v>
      </c>
      <c r="F749">
        <v>0</v>
      </c>
      <c r="G749">
        <v>9</v>
      </c>
      <c r="H749">
        <v>0</v>
      </c>
      <c r="I749">
        <v>1727</v>
      </c>
      <c r="J749" t="s">
        <v>5383</v>
      </c>
      <c r="K749" t="str">
        <f>INDEX('Planning Periods'!$O$2:$O$540,MATCH('Table B Values'!A749,'Planning Periods'!$A$2:$A$540,0))</f>
        <v>Alameda County</v>
      </c>
    </row>
    <row r="750" spans="1:11">
      <c r="A750" t="s">
        <v>5612</v>
      </c>
      <c r="B750">
        <v>2019</v>
      </c>
      <c r="C750">
        <v>0</v>
      </c>
      <c r="D750">
        <v>0</v>
      </c>
      <c r="E750">
        <v>0</v>
      </c>
      <c r="F750">
        <v>0</v>
      </c>
      <c r="G750">
        <v>0</v>
      </c>
      <c r="H750">
        <v>0</v>
      </c>
      <c r="I750">
        <v>262</v>
      </c>
      <c r="J750" t="s">
        <v>5383</v>
      </c>
      <c r="K750" t="str">
        <f>INDEX('Planning Periods'!$O$2:$O$540,MATCH('Table B Values'!A750,'Planning Periods'!$A$2:$A$540,0))</f>
        <v>Contra Costa County</v>
      </c>
    </row>
    <row r="751" spans="1:11">
      <c r="A751" t="s">
        <v>5613</v>
      </c>
      <c r="B751">
        <v>2019</v>
      </c>
      <c r="C751">
        <v>0</v>
      </c>
      <c r="D751">
        <v>0</v>
      </c>
      <c r="E751">
        <v>0</v>
      </c>
      <c r="F751">
        <v>13</v>
      </c>
      <c r="G751">
        <v>0</v>
      </c>
      <c r="H751">
        <v>20</v>
      </c>
      <c r="I751">
        <v>247</v>
      </c>
      <c r="J751" t="s">
        <v>5383</v>
      </c>
      <c r="K751" t="str">
        <f>INDEX('Planning Periods'!$O$2:$O$540,MATCH('Table B Values'!A751,'Planning Periods'!$A$2:$A$540,0))</f>
        <v>San Diego County</v>
      </c>
    </row>
    <row r="752" spans="1:11">
      <c r="A752" t="s">
        <v>5614</v>
      </c>
      <c r="B752">
        <v>2019</v>
      </c>
      <c r="C752">
        <v>0</v>
      </c>
      <c r="D752">
        <v>0</v>
      </c>
      <c r="E752">
        <v>0</v>
      </c>
      <c r="F752">
        <v>0</v>
      </c>
      <c r="G752">
        <v>0</v>
      </c>
      <c r="H752">
        <v>16</v>
      </c>
      <c r="I752">
        <v>1</v>
      </c>
      <c r="J752" t="s">
        <v>5383</v>
      </c>
      <c r="K752" t="str">
        <f>INDEX('Planning Periods'!$O$2:$O$540,MATCH('Table B Values'!A752,'Planning Periods'!$A$2:$A$540,0))</f>
        <v>Ventura County</v>
      </c>
    </row>
    <row r="753" spans="1:11">
      <c r="A753" t="s">
        <v>5615</v>
      </c>
      <c r="B753">
        <v>2019</v>
      </c>
      <c r="C753">
        <v>58</v>
      </c>
      <c r="D753">
        <v>0</v>
      </c>
      <c r="E753">
        <v>42</v>
      </c>
      <c r="F753">
        <v>0</v>
      </c>
      <c r="G753">
        <v>0</v>
      </c>
      <c r="H753">
        <v>0</v>
      </c>
      <c r="I753">
        <v>1452</v>
      </c>
      <c r="J753" t="s">
        <v>5383</v>
      </c>
      <c r="K753" t="str">
        <f>INDEX('Planning Periods'!$O$2:$O$540,MATCH('Table B Values'!A753,'Planning Periods'!$A$2:$A$540,0))</f>
        <v>San Bernardino County</v>
      </c>
    </row>
    <row r="754" spans="1:11">
      <c r="A754" t="s">
        <v>5616</v>
      </c>
      <c r="B754">
        <v>2019</v>
      </c>
      <c r="C754">
        <v>0</v>
      </c>
      <c r="D754">
        <v>0</v>
      </c>
      <c r="E754">
        <v>0</v>
      </c>
      <c r="F754">
        <v>0</v>
      </c>
      <c r="G754">
        <v>0</v>
      </c>
      <c r="H754">
        <v>662</v>
      </c>
      <c r="I754">
        <v>418</v>
      </c>
      <c r="J754" t="s">
        <v>5383</v>
      </c>
      <c r="K754" t="str">
        <f>INDEX('Planning Periods'!$O$2:$O$540,MATCH('Table B Values'!A754,'Planning Periods'!$A$2:$A$540,0))</f>
        <v>Orange County</v>
      </c>
    </row>
    <row r="755" spans="1:11">
      <c r="A755" t="s">
        <v>5137</v>
      </c>
      <c r="B755">
        <v>2019</v>
      </c>
      <c r="C755">
        <v>0</v>
      </c>
      <c r="D755">
        <v>0</v>
      </c>
      <c r="E755">
        <v>0</v>
      </c>
      <c r="F755">
        <v>0</v>
      </c>
      <c r="G755">
        <v>0</v>
      </c>
      <c r="H755">
        <v>0</v>
      </c>
      <c r="I755">
        <v>273</v>
      </c>
      <c r="J755" t="s">
        <v>5383</v>
      </c>
      <c r="K755" t="str">
        <f>INDEX('Planning Periods'!$O$2:$O$540,MATCH('Table B Values'!A755,'Planning Periods'!$A$2:$A$540,0))</f>
        <v>Orange County</v>
      </c>
    </row>
    <row r="756" spans="1:11">
      <c r="A756" t="s">
        <v>5618</v>
      </c>
      <c r="B756">
        <v>2019</v>
      </c>
      <c r="C756">
        <v>0</v>
      </c>
      <c r="D756">
        <v>0</v>
      </c>
      <c r="E756">
        <v>0</v>
      </c>
      <c r="F756">
        <v>0</v>
      </c>
      <c r="G756">
        <v>0</v>
      </c>
      <c r="H756">
        <v>7</v>
      </c>
      <c r="I756">
        <v>33</v>
      </c>
      <c r="J756" t="s">
        <v>5383</v>
      </c>
      <c r="K756" t="str">
        <f>INDEX('Planning Periods'!$O$2:$O$540,MATCH('Table B Values'!A756,'Planning Periods'!$A$2:$A$540,0))</f>
        <v>Contra Costa County</v>
      </c>
    </row>
    <row r="757" spans="1:11">
      <c r="A757" t="s">
        <v>5619</v>
      </c>
      <c r="B757">
        <v>2019</v>
      </c>
      <c r="C757">
        <v>0</v>
      </c>
      <c r="D757">
        <v>0</v>
      </c>
      <c r="E757">
        <v>0</v>
      </c>
      <c r="F757">
        <v>3</v>
      </c>
      <c r="G757">
        <v>0</v>
      </c>
      <c r="H757">
        <v>15</v>
      </c>
      <c r="I757">
        <v>0</v>
      </c>
      <c r="J757" t="s">
        <v>5383</v>
      </c>
      <c r="K757" t="str">
        <f>INDEX('Planning Periods'!$O$2:$O$540,MATCH('Table B Values'!A757,'Planning Periods'!$A$2:$A$540,0))</f>
        <v>Glenn County</v>
      </c>
    </row>
    <row r="758" spans="1:11">
      <c r="A758" t="s">
        <v>5620</v>
      </c>
      <c r="B758">
        <v>2019</v>
      </c>
      <c r="C758">
        <v>0</v>
      </c>
      <c r="D758">
        <v>0</v>
      </c>
      <c r="E758">
        <v>1</v>
      </c>
      <c r="F758">
        <v>0</v>
      </c>
      <c r="G758">
        <v>0</v>
      </c>
      <c r="H758">
        <v>0</v>
      </c>
      <c r="I758">
        <v>56</v>
      </c>
      <c r="J758" t="s">
        <v>5383</v>
      </c>
      <c r="K758" t="str">
        <f>INDEX('Planning Periods'!$O$2:$O$540,MATCH('Table B Values'!A758,'Planning Periods'!$A$2:$A$540,0))</f>
        <v>Butte County</v>
      </c>
    </row>
    <row r="759" spans="1:11">
      <c r="A759" t="s">
        <v>5621</v>
      </c>
      <c r="B759">
        <v>2019</v>
      </c>
      <c r="C759">
        <v>0</v>
      </c>
      <c r="D759">
        <v>0</v>
      </c>
      <c r="E759">
        <v>0</v>
      </c>
      <c r="F759">
        <v>0</v>
      </c>
      <c r="G759">
        <v>0</v>
      </c>
      <c r="H759">
        <v>0</v>
      </c>
      <c r="I759">
        <v>137</v>
      </c>
      <c r="J759" t="s">
        <v>5383</v>
      </c>
      <c r="K759" t="str">
        <f>INDEX('Planning Periods'!$O$2:$O$540,MATCH('Table B Values'!A759,'Planning Periods'!$A$2:$A$540,0))</f>
        <v>Ventura County</v>
      </c>
    </row>
    <row r="760" spans="1:11">
      <c r="A760" t="s">
        <v>5622</v>
      </c>
      <c r="B760">
        <v>2019</v>
      </c>
      <c r="C760">
        <v>0</v>
      </c>
      <c r="D760">
        <v>0</v>
      </c>
      <c r="E760">
        <v>3</v>
      </c>
      <c r="F760">
        <v>0</v>
      </c>
      <c r="G760">
        <v>0</v>
      </c>
      <c r="H760">
        <v>1</v>
      </c>
      <c r="I760">
        <v>1</v>
      </c>
      <c r="J760" t="s">
        <v>5383</v>
      </c>
      <c r="K760" t="str">
        <f>INDEX('Planning Periods'!$O$2:$O$540,MATCH('Table B Values'!A760,'Planning Periods'!$A$2:$A$540,0))</f>
        <v>Monterey County</v>
      </c>
    </row>
    <row r="761" spans="1:11">
      <c r="A761" t="s">
        <v>5623</v>
      </c>
      <c r="B761">
        <v>2019</v>
      </c>
      <c r="C761">
        <v>0</v>
      </c>
      <c r="D761">
        <v>0</v>
      </c>
      <c r="E761">
        <v>0</v>
      </c>
      <c r="F761">
        <v>0</v>
      </c>
      <c r="G761">
        <v>0</v>
      </c>
      <c r="H761">
        <v>0</v>
      </c>
      <c r="I761">
        <v>14</v>
      </c>
      <c r="J761" t="s">
        <v>5383</v>
      </c>
      <c r="K761" t="str">
        <f>INDEX('Planning Periods'!$O$2:$O$540,MATCH('Table B Values'!A761,'Planning Periods'!$A$2:$A$540,0))</f>
        <v>San Mateo County</v>
      </c>
    </row>
    <row r="762" spans="1:11">
      <c r="A762" t="s">
        <v>5624</v>
      </c>
      <c r="B762">
        <v>2019</v>
      </c>
      <c r="C762">
        <v>0</v>
      </c>
      <c r="D762">
        <v>0</v>
      </c>
      <c r="E762">
        <v>0</v>
      </c>
      <c r="F762">
        <v>0</v>
      </c>
      <c r="G762">
        <v>0</v>
      </c>
      <c r="H762">
        <v>0</v>
      </c>
      <c r="I762">
        <v>42</v>
      </c>
      <c r="J762" t="s">
        <v>5383</v>
      </c>
      <c r="K762" t="str">
        <f>INDEX('Planning Periods'!$O$2:$O$540,MATCH('Table B Values'!A762,'Planning Periods'!$A$2:$A$540,0))</f>
        <v>Riverside County</v>
      </c>
    </row>
    <row r="763" spans="1:11">
      <c r="A763" t="s">
        <v>5625</v>
      </c>
      <c r="B763">
        <v>2019</v>
      </c>
      <c r="C763">
        <v>0</v>
      </c>
      <c r="D763">
        <v>9</v>
      </c>
      <c r="E763">
        <v>0</v>
      </c>
      <c r="F763">
        <v>20</v>
      </c>
      <c r="G763">
        <v>0</v>
      </c>
      <c r="H763">
        <v>18</v>
      </c>
      <c r="I763">
        <v>213</v>
      </c>
      <c r="J763" t="s">
        <v>5383</v>
      </c>
      <c r="K763" t="str">
        <f>INDEX('Planning Periods'!$O$2:$O$540,MATCH('Table B Values'!A763,'Planning Periods'!$A$2:$A$540,0))</f>
        <v>Riverside County</v>
      </c>
    </row>
    <row r="764" spans="1:11">
      <c r="A764" t="s">
        <v>5788</v>
      </c>
      <c r="B764">
        <v>2019</v>
      </c>
      <c r="C764">
        <v>0</v>
      </c>
      <c r="D764">
        <v>0</v>
      </c>
      <c r="E764">
        <v>0</v>
      </c>
      <c r="F764">
        <v>0</v>
      </c>
      <c r="G764">
        <v>0</v>
      </c>
      <c r="H764">
        <v>149</v>
      </c>
      <c r="I764">
        <v>0</v>
      </c>
      <c r="J764" t="s">
        <v>5383</v>
      </c>
      <c r="K764" t="str">
        <f>INDEX('Planning Periods'!$O$2:$O$540,MATCH('Table B Values'!A764,'Planning Periods'!$A$2:$A$540,0))</f>
        <v>Los Angeles County</v>
      </c>
    </row>
    <row r="765" spans="1:11">
      <c r="A765" t="s">
        <v>5626</v>
      </c>
      <c r="B765">
        <v>2019</v>
      </c>
      <c r="C765">
        <v>0</v>
      </c>
      <c r="D765">
        <v>0</v>
      </c>
      <c r="E765">
        <v>2</v>
      </c>
      <c r="F765">
        <v>0</v>
      </c>
      <c r="G765">
        <v>0</v>
      </c>
      <c r="H765">
        <v>0</v>
      </c>
      <c r="I765">
        <v>105</v>
      </c>
      <c r="J765" t="s">
        <v>5383</v>
      </c>
      <c r="K765" t="str">
        <f>INDEX('Planning Periods'!$O$2:$O$540,MATCH('Table B Values'!A765,'Planning Periods'!$A$2:$A$540,0))</f>
        <v>Santa Clara County</v>
      </c>
    </row>
    <row r="766" spans="1:11">
      <c r="A766" t="s">
        <v>5627</v>
      </c>
      <c r="B766">
        <v>2019</v>
      </c>
      <c r="C766">
        <v>0</v>
      </c>
      <c r="D766">
        <v>0</v>
      </c>
      <c r="E766">
        <v>0</v>
      </c>
      <c r="F766">
        <v>0</v>
      </c>
      <c r="G766">
        <v>0</v>
      </c>
      <c r="H766">
        <v>0</v>
      </c>
      <c r="I766">
        <v>10</v>
      </c>
      <c r="J766" t="s">
        <v>5383</v>
      </c>
      <c r="K766" t="str">
        <f>INDEX('Planning Periods'!$O$2:$O$540,MATCH('Table B Values'!A766,'Planning Periods'!$A$2:$A$540,0))</f>
        <v>Los Angeles County</v>
      </c>
    </row>
    <row r="767" spans="1:11">
      <c r="A767" t="s">
        <v>5629</v>
      </c>
      <c r="B767">
        <v>2019</v>
      </c>
      <c r="C767">
        <v>0</v>
      </c>
      <c r="D767">
        <v>0</v>
      </c>
      <c r="E767">
        <v>0</v>
      </c>
      <c r="F767">
        <v>0</v>
      </c>
      <c r="G767">
        <v>0</v>
      </c>
      <c r="H767">
        <v>0</v>
      </c>
      <c r="I767">
        <v>26</v>
      </c>
      <c r="J767" t="s">
        <v>5383</v>
      </c>
      <c r="K767" t="str">
        <f>INDEX('Planning Periods'!$O$2:$O$540,MATCH('Table B Values'!A767,'Planning Periods'!$A$2:$A$540,0))</f>
        <v>Los Angeles County</v>
      </c>
    </row>
    <row r="768" spans="1:11">
      <c r="A768" t="s">
        <v>5631</v>
      </c>
      <c r="B768">
        <v>2019</v>
      </c>
      <c r="C768">
        <v>3</v>
      </c>
      <c r="D768">
        <v>0</v>
      </c>
      <c r="E768">
        <v>16</v>
      </c>
      <c r="F768">
        <v>0</v>
      </c>
      <c r="G768">
        <v>0</v>
      </c>
      <c r="H768">
        <v>0</v>
      </c>
      <c r="I768">
        <v>242</v>
      </c>
      <c r="J768" t="s">
        <v>5383</v>
      </c>
      <c r="K768" t="str">
        <f>INDEX('Planning Periods'!$O$2:$O$540,MATCH('Table B Values'!A768,'Planning Periods'!$A$2:$A$540,0))</f>
        <v>Los Angeles County</v>
      </c>
    </row>
    <row r="769" spans="1:11">
      <c r="A769" t="s">
        <v>5632</v>
      </c>
      <c r="B769">
        <v>2019</v>
      </c>
      <c r="C769">
        <v>0</v>
      </c>
      <c r="D769">
        <v>0</v>
      </c>
      <c r="E769">
        <v>0</v>
      </c>
      <c r="F769">
        <v>0</v>
      </c>
      <c r="G769">
        <v>0</v>
      </c>
      <c r="H769">
        <v>6</v>
      </c>
      <c r="I769">
        <v>6</v>
      </c>
      <c r="J769" t="s">
        <v>5383</v>
      </c>
      <c r="K769" t="str">
        <f>INDEX('Planning Periods'!$O$2:$O$540,MATCH('Table B Values'!A769,'Planning Periods'!$A$2:$A$540,0))</f>
        <v>San Luis Obispo County</v>
      </c>
    </row>
    <row r="770" spans="1:11">
      <c r="A770" t="s">
        <v>5634</v>
      </c>
      <c r="B770">
        <v>2019</v>
      </c>
      <c r="C770">
        <v>0</v>
      </c>
      <c r="D770">
        <v>0</v>
      </c>
      <c r="E770">
        <v>4</v>
      </c>
      <c r="F770">
        <v>0</v>
      </c>
      <c r="G770">
        <v>11</v>
      </c>
      <c r="H770">
        <v>30</v>
      </c>
      <c r="I770">
        <v>117</v>
      </c>
      <c r="J770" t="s">
        <v>5383</v>
      </c>
      <c r="K770" t="str">
        <f>INDEX('Planning Periods'!$O$2:$O$540,MATCH('Table B Values'!A770,'Planning Periods'!$A$2:$A$540,0))</f>
        <v>Sonoma County</v>
      </c>
    </row>
    <row r="771" spans="1:11">
      <c r="A771" t="s">
        <v>5635</v>
      </c>
      <c r="B771">
        <v>2019</v>
      </c>
      <c r="C771">
        <v>0</v>
      </c>
      <c r="D771">
        <v>0</v>
      </c>
      <c r="E771">
        <v>0</v>
      </c>
      <c r="F771">
        <v>21</v>
      </c>
      <c r="G771">
        <v>0</v>
      </c>
      <c r="H771">
        <v>2</v>
      </c>
      <c r="I771">
        <v>0</v>
      </c>
      <c r="J771" t="s">
        <v>5383</v>
      </c>
      <c r="K771" t="str">
        <f>INDEX('Planning Periods'!$O$2:$O$540,MATCH('Table B Values'!A771,'Planning Periods'!$A$2:$A$540,0))</f>
        <v>Los Angeles County</v>
      </c>
    </row>
    <row r="772" spans="1:11">
      <c r="A772" t="s">
        <v>5636</v>
      </c>
      <c r="B772">
        <v>2019</v>
      </c>
      <c r="C772">
        <v>0</v>
      </c>
      <c r="D772">
        <v>2</v>
      </c>
      <c r="E772">
        <v>0</v>
      </c>
      <c r="F772">
        <v>2</v>
      </c>
      <c r="G772">
        <v>0</v>
      </c>
      <c r="H772">
        <v>4</v>
      </c>
      <c r="I772">
        <v>3</v>
      </c>
      <c r="J772" t="s">
        <v>5383</v>
      </c>
      <c r="K772" t="str">
        <f>INDEX('Planning Periods'!$O$2:$O$540,MATCH('Table B Values'!A772,'Planning Periods'!$A$2:$A$540,0))</f>
        <v>Alameda County</v>
      </c>
    </row>
    <row r="773" spans="1:11">
      <c r="A773" t="s">
        <v>5637</v>
      </c>
      <c r="B773">
        <v>2019</v>
      </c>
      <c r="C773">
        <v>0</v>
      </c>
      <c r="D773">
        <v>0</v>
      </c>
      <c r="E773">
        <v>0</v>
      </c>
      <c r="F773">
        <v>0</v>
      </c>
      <c r="G773">
        <v>0</v>
      </c>
      <c r="H773">
        <v>0</v>
      </c>
      <c r="I773">
        <v>7</v>
      </c>
      <c r="J773" t="s">
        <v>5383</v>
      </c>
      <c r="K773" t="str">
        <f>INDEX('Planning Periods'!$O$2:$O$540,MATCH('Table B Values'!A773,'Planning Periods'!$A$2:$A$540,0))</f>
        <v>Contra Costa County</v>
      </c>
    </row>
    <row r="774" spans="1:11">
      <c r="A774" t="s">
        <v>5789</v>
      </c>
      <c r="B774">
        <v>2019</v>
      </c>
      <c r="C774">
        <v>0</v>
      </c>
      <c r="D774">
        <v>0</v>
      </c>
      <c r="E774">
        <v>0</v>
      </c>
      <c r="F774">
        <v>0</v>
      </c>
      <c r="G774">
        <v>0</v>
      </c>
      <c r="H774">
        <v>0</v>
      </c>
      <c r="I774">
        <v>14</v>
      </c>
      <c r="J774" t="s">
        <v>5383</v>
      </c>
      <c r="K774" t="str">
        <f>INDEX('Planning Periods'!$O$2:$O$540,MATCH('Table B Values'!A774,'Planning Periods'!$A$2:$A$540,0))</f>
        <v>San Luis Obispo County</v>
      </c>
    </row>
    <row r="775" spans="1:11">
      <c r="A775" t="s">
        <v>5638</v>
      </c>
      <c r="B775">
        <v>2019</v>
      </c>
      <c r="C775">
        <v>0</v>
      </c>
      <c r="D775">
        <v>0</v>
      </c>
      <c r="E775">
        <v>3</v>
      </c>
      <c r="F775">
        <v>6</v>
      </c>
      <c r="G775">
        <v>0</v>
      </c>
      <c r="H775">
        <v>18</v>
      </c>
      <c r="I775">
        <v>89</v>
      </c>
      <c r="J775" t="s">
        <v>5383</v>
      </c>
      <c r="K775" t="str">
        <f>INDEX('Planning Periods'!$O$2:$O$540,MATCH('Table B Values'!A775,'Planning Periods'!$A$2:$A$540,0))</f>
        <v>Contra Costa County</v>
      </c>
    </row>
    <row r="776" spans="1:11">
      <c r="A776" t="s">
        <v>5639</v>
      </c>
      <c r="B776">
        <v>2019</v>
      </c>
      <c r="C776">
        <v>0</v>
      </c>
      <c r="D776">
        <v>0</v>
      </c>
      <c r="E776">
        <v>0</v>
      </c>
      <c r="F776">
        <v>0</v>
      </c>
      <c r="G776">
        <v>2</v>
      </c>
      <c r="H776">
        <v>0</v>
      </c>
      <c r="I776">
        <v>218</v>
      </c>
      <c r="J776" t="s">
        <v>5383</v>
      </c>
      <c r="K776" t="str">
        <f>INDEX('Planning Periods'!$O$2:$O$540,MATCH('Table B Values'!A776,'Planning Periods'!$A$2:$A$540,0))</f>
        <v>Orange County</v>
      </c>
    </row>
    <row r="777" spans="1:11">
      <c r="A777" t="s">
        <v>5164</v>
      </c>
      <c r="B777">
        <v>2019</v>
      </c>
      <c r="C777">
        <v>0</v>
      </c>
      <c r="D777">
        <v>0</v>
      </c>
      <c r="E777">
        <v>0</v>
      </c>
      <c r="F777">
        <v>0</v>
      </c>
      <c r="G777">
        <v>0</v>
      </c>
      <c r="H777">
        <v>24</v>
      </c>
      <c r="I777">
        <v>386</v>
      </c>
      <c r="J777" t="s">
        <v>5383</v>
      </c>
      <c r="K777" t="str">
        <f>INDEX('Planning Periods'!$O$2:$O$540,MATCH('Table B Values'!A777,'Planning Periods'!$A$2:$A$540,0))</f>
        <v>Placer County</v>
      </c>
    </row>
    <row r="778" spans="1:11">
      <c r="A778" t="s">
        <v>5640</v>
      </c>
      <c r="B778">
        <v>2019</v>
      </c>
      <c r="C778">
        <v>0</v>
      </c>
      <c r="D778">
        <v>0</v>
      </c>
      <c r="E778">
        <v>0</v>
      </c>
      <c r="F778">
        <v>0</v>
      </c>
      <c r="G778">
        <v>0</v>
      </c>
      <c r="H778">
        <v>2</v>
      </c>
      <c r="I778">
        <v>4</v>
      </c>
      <c r="J778" t="s">
        <v>5383</v>
      </c>
      <c r="K778" t="str">
        <f>INDEX('Planning Periods'!$O$2:$O$540,MATCH('Table B Values'!A778,'Planning Periods'!$A$2:$A$540,0))</f>
        <v>El Dorado County</v>
      </c>
    </row>
    <row r="779" spans="1:11">
      <c r="A779" t="s">
        <v>5641</v>
      </c>
      <c r="B779">
        <v>2019</v>
      </c>
      <c r="C779">
        <v>0</v>
      </c>
      <c r="D779">
        <v>0</v>
      </c>
      <c r="E779">
        <v>0</v>
      </c>
      <c r="F779">
        <v>0</v>
      </c>
      <c r="G779">
        <v>0</v>
      </c>
      <c r="H779">
        <v>14</v>
      </c>
      <c r="I779">
        <v>18</v>
      </c>
      <c r="J779" t="s">
        <v>5383</v>
      </c>
      <c r="K779" t="str">
        <f>INDEX('Planning Periods'!$O$2:$O$540,MATCH('Table B Values'!A779,'Planning Periods'!$A$2:$A$540,0))</f>
        <v>Contra Costa County</v>
      </c>
    </row>
    <row r="780" spans="1:11">
      <c r="A780" t="s">
        <v>5642</v>
      </c>
      <c r="B780">
        <v>2019</v>
      </c>
      <c r="C780">
        <v>23</v>
      </c>
      <c r="D780">
        <v>0</v>
      </c>
      <c r="E780">
        <v>6</v>
      </c>
      <c r="F780">
        <v>0</v>
      </c>
      <c r="G780">
        <v>0</v>
      </c>
      <c r="H780">
        <v>11</v>
      </c>
      <c r="I780">
        <v>87</v>
      </c>
      <c r="J780" t="s">
        <v>5383</v>
      </c>
      <c r="K780" t="str">
        <f>INDEX('Planning Periods'!$O$2:$O$540,MATCH('Table B Values'!A780,'Planning Periods'!$A$2:$A$540,0))</f>
        <v>Alameda County</v>
      </c>
    </row>
    <row r="781" spans="1:11">
      <c r="A781" t="s">
        <v>5168</v>
      </c>
      <c r="B781">
        <v>2019</v>
      </c>
      <c r="C781">
        <v>0</v>
      </c>
      <c r="D781">
        <v>0</v>
      </c>
      <c r="E781">
        <v>0</v>
      </c>
      <c r="F781">
        <v>1</v>
      </c>
      <c r="G781">
        <v>0</v>
      </c>
      <c r="H781">
        <v>8</v>
      </c>
      <c r="I781">
        <v>11</v>
      </c>
      <c r="J781" t="s">
        <v>5383</v>
      </c>
      <c r="K781" t="str">
        <f>INDEX('Planning Periods'!$O$2:$O$540,MATCH('Table B Values'!A781,'Planning Periods'!$A$2:$A$540,0))</f>
        <v>Plumas County</v>
      </c>
    </row>
    <row r="782" spans="1:11">
      <c r="A782" t="s">
        <v>5790</v>
      </c>
      <c r="B782">
        <v>2019</v>
      </c>
      <c r="C782">
        <v>0</v>
      </c>
      <c r="D782">
        <v>0</v>
      </c>
      <c r="E782">
        <v>0</v>
      </c>
      <c r="F782">
        <v>0</v>
      </c>
      <c r="G782">
        <v>0</v>
      </c>
      <c r="H782">
        <v>0</v>
      </c>
      <c r="I782">
        <v>9</v>
      </c>
      <c r="J782" t="s">
        <v>5383</v>
      </c>
      <c r="K782" t="str">
        <f>INDEX('Planning Periods'!$O$2:$O$540,MATCH('Table B Values'!A782,'Planning Periods'!$A$2:$A$540,0))</f>
        <v>Amador County</v>
      </c>
    </row>
    <row r="783" spans="1:11">
      <c r="A783" t="s">
        <v>5643</v>
      </c>
      <c r="B783">
        <v>2019</v>
      </c>
      <c r="C783">
        <v>0</v>
      </c>
      <c r="D783">
        <v>0</v>
      </c>
      <c r="E783">
        <v>0</v>
      </c>
      <c r="F783">
        <v>61</v>
      </c>
      <c r="G783">
        <v>0</v>
      </c>
      <c r="H783">
        <v>0</v>
      </c>
      <c r="I783">
        <v>144</v>
      </c>
      <c r="J783" t="s">
        <v>5383</v>
      </c>
      <c r="K783" t="str">
        <f>INDEX('Planning Periods'!$O$2:$O$540,MATCH('Table B Values'!A783,'Planning Periods'!$A$2:$A$540,0))</f>
        <v>Los Angeles County</v>
      </c>
    </row>
    <row r="784" spans="1:11">
      <c r="A784" t="s">
        <v>5644</v>
      </c>
      <c r="B784">
        <v>2019</v>
      </c>
      <c r="C784">
        <v>0</v>
      </c>
      <c r="D784">
        <v>0</v>
      </c>
      <c r="E784">
        <v>0</v>
      </c>
      <c r="F784">
        <v>0</v>
      </c>
      <c r="G784">
        <v>0</v>
      </c>
      <c r="H784">
        <v>0</v>
      </c>
      <c r="I784">
        <v>4</v>
      </c>
      <c r="J784" t="s">
        <v>5383</v>
      </c>
      <c r="K784" t="str">
        <f>INDEX('Planning Periods'!$O$2:$O$540,MATCH('Table B Values'!A784,'Planning Periods'!$A$2:$A$540,0))</f>
        <v>Ventura County</v>
      </c>
    </row>
    <row r="785" spans="1:11">
      <c r="A785" t="s">
        <v>5645</v>
      </c>
      <c r="B785">
        <v>2019</v>
      </c>
      <c r="C785">
        <v>0</v>
      </c>
      <c r="D785">
        <v>0</v>
      </c>
      <c r="E785">
        <v>8</v>
      </c>
      <c r="F785">
        <v>4</v>
      </c>
      <c r="G785">
        <v>0</v>
      </c>
      <c r="H785">
        <v>2</v>
      </c>
      <c r="I785">
        <v>64</v>
      </c>
      <c r="J785" t="s">
        <v>5383</v>
      </c>
      <c r="K785" t="str">
        <f>INDEX('Planning Periods'!$O$2:$O$540,MATCH('Table B Values'!A785,'Planning Periods'!$A$2:$A$540,0))</f>
        <v>Tulare County</v>
      </c>
    </row>
    <row r="786" spans="1:11">
      <c r="A786" t="s">
        <v>5646</v>
      </c>
      <c r="B786">
        <v>2019</v>
      </c>
      <c r="C786">
        <v>0</v>
      </c>
      <c r="D786">
        <v>4</v>
      </c>
      <c r="E786">
        <v>0</v>
      </c>
      <c r="F786">
        <v>1</v>
      </c>
      <c r="G786">
        <v>0</v>
      </c>
      <c r="H786">
        <v>1</v>
      </c>
      <c r="I786">
        <v>4</v>
      </c>
      <c r="J786" t="s">
        <v>5383</v>
      </c>
      <c r="K786" t="str">
        <f>INDEX('Planning Periods'!$O$2:$O$540,MATCH('Table B Values'!A786,'Planning Periods'!$A$2:$A$540,0))</f>
        <v>San Mateo County</v>
      </c>
    </row>
    <row r="787" spans="1:11">
      <c r="A787" t="s">
        <v>5647</v>
      </c>
      <c r="B787">
        <v>2019</v>
      </c>
      <c r="C787">
        <v>33</v>
      </c>
      <c r="D787">
        <v>0</v>
      </c>
      <c r="E787">
        <v>20</v>
      </c>
      <c r="F787">
        <v>0</v>
      </c>
      <c r="G787">
        <v>0</v>
      </c>
      <c r="H787">
        <v>0</v>
      </c>
      <c r="I787">
        <v>17</v>
      </c>
      <c r="J787" t="s">
        <v>5383</v>
      </c>
      <c r="K787" t="str">
        <f>INDEX('Planning Periods'!$O$2:$O$540,MATCH('Table B Values'!A787,'Planning Periods'!$A$2:$A$540,0))</f>
        <v>San Diego County</v>
      </c>
    </row>
    <row r="788" spans="1:11">
      <c r="A788" t="s">
        <v>5648</v>
      </c>
      <c r="B788">
        <v>2019</v>
      </c>
      <c r="C788">
        <v>0</v>
      </c>
      <c r="D788">
        <v>0</v>
      </c>
      <c r="E788">
        <v>0</v>
      </c>
      <c r="F788">
        <v>0</v>
      </c>
      <c r="G788">
        <v>0</v>
      </c>
      <c r="H788">
        <v>210</v>
      </c>
      <c r="I788">
        <v>254</v>
      </c>
      <c r="J788" t="s">
        <v>5383</v>
      </c>
      <c r="K788" t="str">
        <f>INDEX('Planning Periods'!$O$2:$O$540,MATCH('Table B Values'!A788,'Planning Periods'!$A$2:$A$540,0))</f>
        <v>Sacramento County</v>
      </c>
    </row>
    <row r="789" spans="1:11">
      <c r="A789" t="s">
        <v>5649</v>
      </c>
      <c r="B789">
        <v>2019</v>
      </c>
      <c r="C789">
        <v>0</v>
      </c>
      <c r="D789">
        <v>0</v>
      </c>
      <c r="E789">
        <v>0</v>
      </c>
      <c r="F789">
        <v>0</v>
      </c>
      <c r="G789">
        <v>140</v>
      </c>
      <c r="H789">
        <v>0</v>
      </c>
      <c r="I789">
        <v>300</v>
      </c>
      <c r="J789" t="s">
        <v>5383</v>
      </c>
      <c r="K789" t="str">
        <f>INDEX('Planning Periods'!$O$2:$O$540,MATCH('Table B Values'!A789,'Planning Periods'!$A$2:$A$540,0))</f>
        <v>San Bernardino County</v>
      </c>
    </row>
    <row r="790" spans="1:11">
      <c r="A790" t="s">
        <v>5650</v>
      </c>
      <c r="B790">
        <v>2019</v>
      </c>
      <c r="C790">
        <v>0</v>
      </c>
      <c r="D790">
        <v>0</v>
      </c>
      <c r="E790">
        <v>0</v>
      </c>
      <c r="F790">
        <v>0</v>
      </c>
      <c r="G790">
        <v>0</v>
      </c>
      <c r="H790">
        <v>0</v>
      </c>
      <c r="I790">
        <v>195</v>
      </c>
      <c r="J790" t="s">
        <v>5383</v>
      </c>
      <c r="K790" t="str">
        <f>INDEX('Planning Periods'!$O$2:$O$540,MATCH('Table B Values'!A790,'Planning Periods'!$A$2:$A$540,0))</f>
        <v>Riverside County</v>
      </c>
    </row>
    <row r="791" spans="1:11">
      <c r="A791" t="s">
        <v>5651</v>
      </c>
      <c r="B791">
        <v>2019</v>
      </c>
      <c r="C791">
        <v>0</v>
      </c>
      <c r="D791">
        <v>0</v>
      </c>
      <c r="E791">
        <v>0</v>
      </c>
      <c r="F791">
        <v>0</v>
      </c>
      <c r="G791">
        <v>0</v>
      </c>
      <c r="H791">
        <v>1</v>
      </c>
      <c r="I791">
        <v>9</v>
      </c>
      <c r="J791" t="s">
        <v>5383</v>
      </c>
      <c r="K791" t="str">
        <f>INDEX('Planning Periods'!$O$2:$O$540,MATCH('Table B Values'!A791,'Planning Periods'!$A$2:$A$540,0))</f>
        <v>Los Angeles County</v>
      </c>
    </row>
    <row r="792" spans="1:11">
      <c r="A792" t="s">
        <v>5791</v>
      </c>
      <c r="B792">
        <v>2019</v>
      </c>
      <c r="C792">
        <v>0</v>
      </c>
      <c r="D792">
        <v>0</v>
      </c>
      <c r="E792">
        <v>0</v>
      </c>
      <c r="F792">
        <v>1</v>
      </c>
      <c r="G792">
        <v>0</v>
      </c>
      <c r="H792">
        <v>0</v>
      </c>
      <c r="I792">
        <v>0</v>
      </c>
      <c r="J792" t="s">
        <v>5383</v>
      </c>
      <c r="K792" t="str">
        <f>INDEX('Planning Periods'!$O$2:$O$540,MATCH('Table B Values'!A792,'Planning Periods'!$A$2:$A$540,0))</f>
        <v>Orange County</v>
      </c>
    </row>
    <row r="793" spans="1:11">
      <c r="A793" t="s">
        <v>5372</v>
      </c>
      <c r="B793">
        <v>2019</v>
      </c>
      <c r="C793">
        <v>0</v>
      </c>
      <c r="D793">
        <v>0</v>
      </c>
      <c r="E793">
        <v>0</v>
      </c>
      <c r="F793">
        <v>0</v>
      </c>
      <c r="G793">
        <v>0</v>
      </c>
      <c r="H793">
        <v>3</v>
      </c>
      <c r="I793">
        <v>0</v>
      </c>
      <c r="J793" t="s">
        <v>5383</v>
      </c>
      <c r="K793" t="str">
        <f>INDEX('Planning Periods'!$O$2:$O$540,MATCH('Table B Values'!A793,'Planning Periods'!$A$2:$A$540,0))</f>
        <v>Tehama County</v>
      </c>
    </row>
    <row r="794" spans="1:11">
      <c r="A794" t="s">
        <v>5373</v>
      </c>
      <c r="B794">
        <v>2019</v>
      </c>
      <c r="C794">
        <v>0</v>
      </c>
      <c r="D794">
        <v>0</v>
      </c>
      <c r="E794">
        <v>2</v>
      </c>
      <c r="F794">
        <v>0</v>
      </c>
      <c r="G794">
        <v>0</v>
      </c>
      <c r="H794">
        <v>0</v>
      </c>
      <c r="I794" s="356">
        <v>138</v>
      </c>
      <c r="J794" t="s">
        <v>5383</v>
      </c>
      <c r="K794" t="str">
        <f>INDEX('Planning Periods'!$O$2:$O$540,MATCH('Table B Values'!A794,'Planning Periods'!$A$2:$A$540,0))</f>
        <v>Shasta County</v>
      </c>
    </row>
    <row r="795" spans="1:11">
      <c r="A795" t="s">
        <v>5652</v>
      </c>
      <c r="B795">
        <v>2019</v>
      </c>
      <c r="C795">
        <v>0</v>
      </c>
      <c r="D795">
        <v>1</v>
      </c>
      <c r="E795">
        <v>0</v>
      </c>
      <c r="F795">
        <v>10</v>
      </c>
      <c r="G795">
        <v>0</v>
      </c>
      <c r="H795">
        <v>0</v>
      </c>
      <c r="I795">
        <v>122</v>
      </c>
      <c r="J795" t="s">
        <v>5383</v>
      </c>
      <c r="K795" t="str">
        <f>INDEX('Planning Periods'!$O$2:$O$540,MATCH('Table B Values'!A795,'Planning Periods'!$A$2:$A$540,0))</f>
        <v>San Bernardino County</v>
      </c>
    </row>
    <row r="796" spans="1:11">
      <c r="A796" t="s">
        <v>5653</v>
      </c>
      <c r="B796">
        <v>2019</v>
      </c>
      <c r="C796">
        <v>0</v>
      </c>
      <c r="D796">
        <v>0</v>
      </c>
      <c r="E796">
        <v>0</v>
      </c>
      <c r="F796">
        <v>16</v>
      </c>
      <c r="G796">
        <v>0</v>
      </c>
      <c r="H796">
        <v>0</v>
      </c>
      <c r="I796">
        <v>127</v>
      </c>
      <c r="J796" t="s">
        <v>5383</v>
      </c>
      <c r="K796" t="str">
        <f>INDEX('Planning Periods'!$O$2:$O$540,MATCH('Table B Values'!A796,'Planning Periods'!$A$2:$A$540,0))</f>
        <v>Los Angeles County</v>
      </c>
    </row>
    <row r="797" spans="1:11">
      <c r="A797" t="s">
        <v>5654</v>
      </c>
      <c r="B797">
        <v>2019</v>
      </c>
      <c r="C797">
        <v>117</v>
      </c>
      <c r="D797">
        <v>0</v>
      </c>
      <c r="E797">
        <v>0</v>
      </c>
      <c r="F797">
        <v>39</v>
      </c>
      <c r="G797">
        <v>0</v>
      </c>
      <c r="H797">
        <v>0</v>
      </c>
      <c r="I797">
        <v>60</v>
      </c>
      <c r="J797" t="s">
        <v>5383</v>
      </c>
      <c r="K797" t="str">
        <f>INDEX('Planning Periods'!$O$2:$O$540,MATCH('Table B Values'!A797,'Planning Periods'!$A$2:$A$540,0))</f>
        <v>San Mateo County</v>
      </c>
    </row>
    <row r="798" spans="1:11">
      <c r="A798" t="s">
        <v>5655</v>
      </c>
      <c r="B798">
        <v>2019</v>
      </c>
      <c r="C798">
        <v>0</v>
      </c>
      <c r="D798">
        <v>0</v>
      </c>
      <c r="E798">
        <v>0</v>
      </c>
      <c r="F798">
        <v>0</v>
      </c>
      <c r="G798">
        <v>0</v>
      </c>
      <c r="H798">
        <v>12</v>
      </c>
      <c r="I798">
        <v>0</v>
      </c>
      <c r="J798" t="s">
        <v>5383</v>
      </c>
      <c r="K798" t="str">
        <f>INDEX('Planning Periods'!$O$2:$O$540,MATCH('Table B Values'!A798,'Planning Periods'!$A$2:$A$540,0))</f>
        <v>Fresno County</v>
      </c>
    </row>
    <row r="799" spans="1:11">
      <c r="A799" t="s">
        <v>5656</v>
      </c>
      <c r="B799">
        <v>2019</v>
      </c>
      <c r="C799">
        <v>0</v>
      </c>
      <c r="D799">
        <v>0</v>
      </c>
      <c r="E799">
        <v>0</v>
      </c>
      <c r="F799">
        <v>1</v>
      </c>
      <c r="G799">
        <v>0</v>
      </c>
      <c r="H799">
        <v>0</v>
      </c>
      <c r="I799">
        <v>53</v>
      </c>
      <c r="J799" t="s">
        <v>5383</v>
      </c>
      <c r="K799" t="str">
        <f>INDEX('Planning Periods'!$O$2:$O$540,MATCH('Table B Values'!A799,'Planning Periods'!$A$2:$A$540,0))</f>
        <v>San Bernardino County</v>
      </c>
    </row>
    <row r="800" spans="1:11">
      <c r="A800" t="s">
        <v>5657</v>
      </c>
      <c r="B800">
        <v>2019</v>
      </c>
      <c r="C800">
        <v>0</v>
      </c>
      <c r="D800">
        <v>0</v>
      </c>
      <c r="E800">
        <v>0</v>
      </c>
      <c r="F800">
        <v>0</v>
      </c>
      <c r="G800">
        <v>0</v>
      </c>
      <c r="H800">
        <v>0</v>
      </c>
      <c r="I800">
        <v>91</v>
      </c>
      <c r="J800" t="s">
        <v>5383</v>
      </c>
      <c r="K800" t="str">
        <f>INDEX('Planning Periods'!$O$2:$O$540,MATCH('Table B Values'!A800,'Planning Periods'!$A$2:$A$540,0))</f>
        <v>Contra Costa County</v>
      </c>
    </row>
    <row r="801" spans="1:11">
      <c r="A801" t="s">
        <v>5381</v>
      </c>
      <c r="B801">
        <v>2019</v>
      </c>
      <c r="C801">
        <v>25</v>
      </c>
      <c r="D801">
        <v>0</v>
      </c>
      <c r="E801">
        <v>0</v>
      </c>
      <c r="F801">
        <v>1</v>
      </c>
      <c r="G801">
        <v>0</v>
      </c>
      <c r="H801">
        <v>0</v>
      </c>
      <c r="I801">
        <v>0</v>
      </c>
      <c r="J801" t="s">
        <v>5383</v>
      </c>
      <c r="K801" t="str">
        <f>INDEX('Planning Periods'!$O$2:$O$540,MATCH('Table B Values'!A801,'Planning Periods'!$A$2:$A$540,0))</f>
        <v>Humboldt County</v>
      </c>
    </row>
    <row r="802" spans="1:11">
      <c r="A802" t="s">
        <v>5792</v>
      </c>
      <c r="B802">
        <v>2019</v>
      </c>
      <c r="C802">
        <v>0</v>
      </c>
      <c r="D802">
        <v>0</v>
      </c>
      <c r="E802">
        <v>0</v>
      </c>
      <c r="F802">
        <v>0</v>
      </c>
      <c r="G802">
        <v>0</v>
      </c>
      <c r="H802">
        <v>0</v>
      </c>
      <c r="I802">
        <v>121</v>
      </c>
      <c r="J802" t="s">
        <v>5383</v>
      </c>
      <c r="K802" t="str">
        <f>INDEX('Planning Periods'!$O$2:$O$540,MATCH('Table B Values'!A802,'Planning Periods'!$A$2:$A$540,0))</f>
        <v>Solano County</v>
      </c>
    </row>
    <row r="803" spans="1:11">
      <c r="A803" t="s">
        <v>5659</v>
      </c>
      <c r="B803">
        <v>2019</v>
      </c>
      <c r="C803">
        <v>0</v>
      </c>
      <c r="D803">
        <v>0</v>
      </c>
      <c r="E803">
        <v>0</v>
      </c>
      <c r="F803">
        <v>0</v>
      </c>
      <c r="G803">
        <v>0</v>
      </c>
      <c r="H803">
        <v>0</v>
      </c>
      <c r="I803">
        <v>71</v>
      </c>
      <c r="J803" t="s">
        <v>5383</v>
      </c>
      <c r="K803" t="str">
        <f>INDEX('Planning Periods'!$O$2:$O$540,MATCH('Table B Values'!A803,'Planning Periods'!$A$2:$A$540,0))</f>
        <v>San Joaquin County</v>
      </c>
    </row>
    <row r="804" spans="1:11">
      <c r="A804" t="s">
        <v>5660</v>
      </c>
      <c r="B804">
        <v>2019</v>
      </c>
      <c r="C804">
        <v>0</v>
      </c>
      <c r="D804">
        <v>0</v>
      </c>
      <c r="E804">
        <v>0</v>
      </c>
      <c r="F804">
        <v>0</v>
      </c>
      <c r="G804">
        <v>0</v>
      </c>
      <c r="H804">
        <v>0</v>
      </c>
      <c r="I804" s="356">
        <v>18</v>
      </c>
      <c r="J804" t="s">
        <v>5383</v>
      </c>
      <c r="K804" t="str">
        <f>INDEX('Planning Periods'!$O$2:$O$540,MATCH('Table B Values'!A804,'Planning Periods'!$A$2:$A$540,0))</f>
        <v>Stanislaus County</v>
      </c>
    </row>
    <row r="805" spans="1:11">
      <c r="A805" t="s">
        <v>5661</v>
      </c>
      <c r="B805">
        <v>2019</v>
      </c>
      <c r="C805">
        <v>0</v>
      </c>
      <c r="D805">
        <v>0</v>
      </c>
      <c r="E805">
        <v>0</v>
      </c>
      <c r="F805">
        <v>0</v>
      </c>
      <c r="G805">
        <v>0</v>
      </c>
      <c r="H805">
        <v>25</v>
      </c>
      <c r="I805">
        <v>598</v>
      </c>
      <c r="J805" t="s">
        <v>5383</v>
      </c>
      <c r="K805" t="str">
        <f>INDEX('Planning Periods'!$O$2:$O$540,MATCH('Table B Values'!A805,'Planning Periods'!$A$2:$A$540,0))</f>
        <v>Riverside County</v>
      </c>
    </row>
    <row r="806" spans="1:11">
      <c r="A806" t="s">
        <v>5197</v>
      </c>
      <c r="B806">
        <v>2019</v>
      </c>
      <c r="C806">
        <v>0</v>
      </c>
      <c r="D806">
        <v>3</v>
      </c>
      <c r="E806">
        <v>0</v>
      </c>
      <c r="F806">
        <v>0</v>
      </c>
      <c r="G806">
        <v>0</v>
      </c>
      <c r="H806">
        <v>265</v>
      </c>
      <c r="I806">
        <v>1765</v>
      </c>
      <c r="J806" t="s">
        <v>5383</v>
      </c>
      <c r="K806" t="str">
        <f>INDEX('Planning Periods'!$O$2:$O$540,MATCH('Table B Values'!A806,'Planning Periods'!$A$2:$A$540,0))</f>
        <v>Riverside County</v>
      </c>
    </row>
    <row r="807" spans="1:11">
      <c r="A807" t="s">
        <v>5662</v>
      </c>
      <c r="B807">
        <v>2019</v>
      </c>
      <c r="C807">
        <v>0</v>
      </c>
      <c r="D807">
        <v>2</v>
      </c>
      <c r="E807">
        <v>0</v>
      </c>
      <c r="F807">
        <v>0</v>
      </c>
      <c r="G807">
        <v>0</v>
      </c>
      <c r="H807">
        <v>82</v>
      </c>
      <c r="I807" s="356">
        <v>355</v>
      </c>
      <c r="J807" t="s">
        <v>5383</v>
      </c>
      <c r="K807" t="str">
        <f>INDEX('Planning Periods'!$O$2:$O$540,MATCH('Table B Values'!A807,'Planning Periods'!$A$2:$A$540,0))</f>
        <v>Placer County</v>
      </c>
    </row>
    <row r="808" spans="1:11">
      <c r="A808" t="s">
        <v>5663</v>
      </c>
      <c r="B808">
        <v>2019</v>
      </c>
      <c r="C808">
        <v>7</v>
      </c>
      <c r="D808">
        <v>0</v>
      </c>
      <c r="E808">
        <v>0</v>
      </c>
      <c r="F808">
        <v>0</v>
      </c>
      <c r="G808">
        <v>0</v>
      </c>
      <c r="H808">
        <v>0</v>
      </c>
      <c r="I808">
        <v>306</v>
      </c>
      <c r="J808" t="s">
        <v>5383</v>
      </c>
      <c r="K808" t="str">
        <f>INDEX('Planning Periods'!$O$2:$O$540,MATCH('Table B Values'!A808,'Planning Periods'!$A$2:$A$540,0))</f>
        <v>Sonoma County</v>
      </c>
    </row>
    <row r="809" spans="1:11">
      <c r="A809" t="s">
        <v>5664</v>
      </c>
      <c r="B809">
        <v>2019</v>
      </c>
      <c r="C809">
        <v>0</v>
      </c>
      <c r="D809">
        <v>0</v>
      </c>
      <c r="E809">
        <v>0</v>
      </c>
      <c r="F809">
        <v>0</v>
      </c>
      <c r="G809">
        <v>0</v>
      </c>
      <c r="H809">
        <v>1</v>
      </c>
      <c r="I809">
        <v>104</v>
      </c>
      <c r="J809" t="s">
        <v>5383</v>
      </c>
      <c r="K809" t="str">
        <f>INDEX('Planning Periods'!$O$2:$O$540,MATCH('Table B Values'!A809,'Planning Periods'!$A$2:$A$540,0))</f>
        <v>Los Angeles County</v>
      </c>
    </row>
    <row r="810" spans="1:11">
      <c r="A810" t="s">
        <v>5665</v>
      </c>
      <c r="B810">
        <v>2019</v>
      </c>
      <c r="C810">
        <v>0</v>
      </c>
      <c r="D810">
        <v>0</v>
      </c>
      <c r="E810">
        <v>0</v>
      </c>
      <c r="F810">
        <v>0</v>
      </c>
      <c r="G810">
        <v>0</v>
      </c>
      <c r="H810">
        <v>0</v>
      </c>
      <c r="I810">
        <v>66</v>
      </c>
      <c r="J810" t="s">
        <v>5383</v>
      </c>
      <c r="K810" t="str">
        <f>INDEX('Planning Periods'!$O$2:$O$540,MATCH('Table B Values'!A810,'Planning Periods'!$A$2:$A$540,0))</f>
        <v>Los Angeles County</v>
      </c>
    </row>
    <row r="811" spans="1:11">
      <c r="A811" t="s">
        <v>5666</v>
      </c>
      <c r="B811">
        <v>2019</v>
      </c>
      <c r="C811">
        <v>43</v>
      </c>
      <c r="D811">
        <v>0</v>
      </c>
      <c r="E811">
        <v>20</v>
      </c>
      <c r="F811">
        <v>5</v>
      </c>
      <c r="G811">
        <v>0</v>
      </c>
      <c r="H811">
        <v>474</v>
      </c>
      <c r="I811">
        <v>500</v>
      </c>
      <c r="J811" t="s">
        <v>5383</v>
      </c>
      <c r="K811" t="str">
        <f>INDEX('Planning Periods'!$O$2:$O$540,MATCH('Table B Values'!A811,'Planning Periods'!$A$2:$A$540,0))</f>
        <v>Placer County</v>
      </c>
    </row>
    <row r="812" spans="1:11">
      <c r="A812" t="s">
        <v>5667</v>
      </c>
      <c r="B812">
        <v>2019</v>
      </c>
      <c r="C812">
        <v>1</v>
      </c>
      <c r="D812">
        <v>0</v>
      </c>
      <c r="E812">
        <v>0</v>
      </c>
      <c r="F812">
        <v>2</v>
      </c>
      <c r="G812">
        <v>0</v>
      </c>
      <c r="H812">
        <v>2</v>
      </c>
      <c r="I812">
        <v>0</v>
      </c>
      <c r="J812" t="s">
        <v>5383</v>
      </c>
      <c r="K812" t="str">
        <f>INDEX('Planning Periods'!$O$2:$O$540,MATCH('Table B Values'!A812,'Planning Periods'!$A$2:$A$540,0))</f>
        <v>Marin County</v>
      </c>
    </row>
    <row r="813" spans="1:11">
      <c r="A813" t="s">
        <v>5668</v>
      </c>
      <c r="B813">
        <v>2019</v>
      </c>
      <c r="C813">
        <v>10</v>
      </c>
      <c r="D813">
        <v>37</v>
      </c>
      <c r="E813">
        <v>7</v>
      </c>
      <c r="F813">
        <v>52</v>
      </c>
      <c r="G813">
        <v>18</v>
      </c>
      <c r="H813">
        <v>1906</v>
      </c>
      <c r="I813">
        <v>1046</v>
      </c>
      <c r="J813" t="s">
        <v>5383</v>
      </c>
      <c r="K813" t="str">
        <f>INDEX('Planning Periods'!$O$2:$O$540,MATCH('Table B Values'!A813,'Planning Periods'!$A$2:$A$540,0))</f>
        <v>Sacramento County</v>
      </c>
    </row>
    <row r="814" spans="1:11">
      <c r="A814" t="s">
        <v>5206</v>
      </c>
      <c r="B814">
        <v>2019</v>
      </c>
      <c r="C814">
        <v>57</v>
      </c>
      <c r="D814">
        <v>0</v>
      </c>
      <c r="E814">
        <v>26</v>
      </c>
      <c r="F814">
        <v>0</v>
      </c>
      <c r="G814">
        <v>0</v>
      </c>
      <c r="H814">
        <v>242</v>
      </c>
      <c r="I814">
        <v>295</v>
      </c>
      <c r="J814" t="s">
        <v>5383</v>
      </c>
      <c r="K814" t="str">
        <f>INDEX('Planning Periods'!$O$2:$O$540,MATCH('Table B Values'!A814,'Planning Periods'!$A$2:$A$540,0))</f>
        <v>Sacramento County</v>
      </c>
    </row>
    <row r="815" spans="1:11">
      <c r="A815" t="s">
        <v>5283</v>
      </c>
      <c r="B815">
        <v>2019</v>
      </c>
      <c r="C815">
        <v>2</v>
      </c>
      <c r="D815">
        <v>0</v>
      </c>
      <c r="E815">
        <v>6</v>
      </c>
      <c r="F815">
        <v>0</v>
      </c>
      <c r="G815">
        <v>0</v>
      </c>
      <c r="H815">
        <v>0</v>
      </c>
      <c r="I815">
        <v>4</v>
      </c>
      <c r="J815" t="s">
        <v>5383</v>
      </c>
      <c r="K815" t="str">
        <f>INDEX('Planning Periods'!$O$2:$O$540,MATCH('Table B Values'!A815,'Planning Periods'!$A$2:$A$540,0))</f>
        <v>Napa County</v>
      </c>
    </row>
    <row r="816" spans="1:11">
      <c r="A816" t="s">
        <v>5669</v>
      </c>
      <c r="B816">
        <v>2019</v>
      </c>
      <c r="C816">
        <v>0</v>
      </c>
      <c r="D816">
        <v>0</v>
      </c>
      <c r="E816">
        <v>8</v>
      </c>
      <c r="F816">
        <v>0</v>
      </c>
      <c r="G816">
        <v>0</v>
      </c>
      <c r="H816">
        <v>0</v>
      </c>
      <c r="I816">
        <v>100</v>
      </c>
      <c r="J816" t="s">
        <v>5383</v>
      </c>
      <c r="K816" t="str">
        <f>INDEX('Planning Periods'!$O$2:$O$540,MATCH('Table B Values'!A816,'Planning Periods'!$A$2:$A$540,0))</f>
        <v>Napa County</v>
      </c>
    </row>
    <row r="817" spans="1:11">
      <c r="A817" t="s">
        <v>5670</v>
      </c>
      <c r="B817">
        <v>2019</v>
      </c>
      <c r="C817">
        <v>0</v>
      </c>
      <c r="D817">
        <v>0</v>
      </c>
      <c r="E817">
        <v>0</v>
      </c>
      <c r="F817">
        <v>0</v>
      </c>
      <c r="G817">
        <v>0</v>
      </c>
      <c r="H817">
        <v>7</v>
      </c>
      <c r="I817">
        <v>3</v>
      </c>
      <c r="J817" t="s">
        <v>5383</v>
      </c>
      <c r="K817" t="str">
        <f>INDEX('Planning Periods'!$O$2:$O$540,MATCH('Table B Values'!A817,'Planning Periods'!$A$2:$A$540,0))</f>
        <v>Monterey County</v>
      </c>
    </row>
    <row r="818" spans="1:11">
      <c r="A818" t="s">
        <v>5209</v>
      </c>
      <c r="B818">
        <v>2019</v>
      </c>
      <c r="C818">
        <v>0</v>
      </c>
      <c r="D818">
        <v>0</v>
      </c>
      <c r="E818">
        <v>0</v>
      </c>
      <c r="F818">
        <v>0</v>
      </c>
      <c r="G818">
        <v>0</v>
      </c>
      <c r="H818">
        <v>0</v>
      </c>
      <c r="I818">
        <v>213</v>
      </c>
      <c r="J818" t="s">
        <v>5383</v>
      </c>
      <c r="K818" t="str">
        <f>INDEX('Planning Periods'!$O$2:$O$540,MATCH('Table B Values'!A818,'Planning Periods'!$A$2:$A$540,0))</f>
        <v>Marin County</v>
      </c>
    </row>
    <row r="819" spans="1:11">
      <c r="A819" t="s">
        <v>5211</v>
      </c>
      <c r="B819">
        <v>2019</v>
      </c>
      <c r="C819">
        <v>0</v>
      </c>
      <c r="D819">
        <v>1</v>
      </c>
      <c r="E819">
        <v>0</v>
      </c>
      <c r="F819">
        <v>51</v>
      </c>
      <c r="G819">
        <v>0</v>
      </c>
      <c r="H819">
        <v>99</v>
      </c>
      <c r="I819">
        <v>289</v>
      </c>
      <c r="J819" t="s">
        <v>5383</v>
      </c>
      <c r="K819" t="str">
        <f>INDEX('Planning Periods'!$O$2:$O$540,MATCH('Table B Values'!A819,'Planning Periods'!$A$2:$A$540,0))</f>
        <v>San Bernardino County</v>
      </c>
    </row>
    <row r="820" spans="1:11">
      <c r="A820" t="s">
        <v>5671</v>
      </c>
      <c r="B820">
        <v>2019</v>
      </c>
      <c r="C820">
        <v>0</v>
      </c>
      <c r="D820">
        <v>0</v>
      </c>
      <c r="E820">
        <v>6</v>
      </c>
      <c r="F820">
        <v>36</v>
      </c>
      <c r="G820">
        <v>5</v>
      </c>
      <c r="H820">
        <v>0</v>
      </c>
      <c r="I820">
        <v>2</v>
      </c>
      <c r="J820" t="s">
        <v>5383</v>
      </c>
      <c r="K820" t="str">
        <f>INDEX('Planning Periods'!$O$2:$O$540,MATCH('Table B Values'!A820,'Planning Periods'!$A$2:$A$540,0))</f>
        <v>San Bernardino County</v>
      </c>
    </row>
    <row r="821" spans="1:11">
      <c r="A821" t="s">
        <v>5672</v>
      </c>
      <c r="B821">
        <v>2019</v>
      </c>
      <c r="C821">
        <v>0</v>
      </c>
      <c r="D821">
        <v>0</v>
      </c>
      <c r="E821">
        <v>1</v>
      </c>
      <c r="F821">
        <v>0</v>
      </c>
      <c r="G821">
        <v>2</v>
      </c>
      <c r="H821">
        <v>0</v>
      </c>
      <c r="I821">
        <v>52</v>
      </c>
      <c r="J821" t="s">
        <v>5383</v>
      </c>
      <c r="K821" t="str">
        <f>INDEX('Planning Periods'!$O$2:$O$540,MATCH('Table B Values'!A821,'Planning Periods'!$A$2:$A$540,0))</f>
        <v>San Mateo County</v>
      </c>
    </row>
    <row r="822" spans="1:11">
      <c r="A822" t="s">
        <v>5673</v>
      </c>
      <c r="B822">
        <v>2019</v>
      </c>
      <c r="C822">
        <v>0</v>
      </c>
      <c r="D822">
        <v>0</v>
      </c>
      <c r="E822">
        <v>0</v>
      </c>
      <c r="F822">
        <v>0</v>
      </c>
      <c r="G822">
        <v>0</v>
      </c>
      <c r="H822">
        <v>13</v>
      </c>
      <c r="I822">
        <v>33</v>
      </c>
      <c r="J822" t="s">
        <v>5383</v>
      </c>
      <c r="K822" t="str">
        <f>INDEX('Planning Periods'!$O$2:$O$540,MATCH('Table B Values'!A822,'Planning Periods'!$A$2:$A$540,0))</f>
        <v>Orange County</v>
      </c>
    </row>
    <row r="823" spans="1:11">
      <c r="A823" t="s">
        <v>5674</v>
      </c>
      <c r="B823">
        <v>2019</v>
      </c>
      <c r="C823">
        <v>602</v>
      </c>
      <c r="D823">
        <v>0</v>
      </c>
      <c r="E823">
        <v>314</v>
      </c>
      <c r="F823">
        <v>0</v>
      </c>
      <c r="G823">
        <v>24</v>
      </c>
      <c r="H823">
        <v>0</v>
      </c>
      <c r="I823">
        <v>4281</v>
      </c>
      <c r="J823" t="s">
        <v>5383</v>
      </c>
      <c r="K823" t="str">
        <f>INDEX('Planning Periods'!$O$2:$O$540,MATCH('Table B Values'!A823,'Planning Periods'!$A$2:$A$540,0))</f>
        <v>San Diego County</v>
      </c>
    </row>
    <row r="824" spans="1:11">
      <c r="A824" t="s">
        <v>5217</v>
      </c>
      <c r="B824">
        <v>2019</v>
      </c>
      <c r="C824">
        <v>0</v>
      </c>
      <c r="D824">
        <v>71</v>
      </c>
      <c r="E824">
        <v>0</v>
      </c>
      <c r="F824">
        <v>214</v>
      </c>
      <c r="G824">
        <v>0</v>
      </c>
      <c r="H824">
        <v>32</v>
      </c>
      <c r="I824">
        <v>545</v>
      </c>
      <c r="J824" t="s">
        <v>5383</v>
      </c>
      <c r="K824" t="str">
        <f>INDEX('Planning Periods'!$O$2:$O$540,MATCH('Table B Values'!A824,'Planning Periods'!$A$2:$A$540,0))</f>
        <v>San Diego County</v>
      </c>
    </row>
    <row r="825" spans="1:11">
      <c r="A825" t="s">
        <v>5675</v>
      </c>
      <c r="B825">
        <v>2019</v>
      </c>
      <c r="C825">
        <v>0</v>
      </c>
      <c r="D825">
        <v>0</v>
      </c>
      <c r="E825">
        <v>0</v>
      </c>
      <c r="F825">
        <v>0</v>
      </c>
      <c r="G825">
        <v>0</v>
      </c>
      <c r="H825">
        <v>0</v>
      </c>
      <c r="I825">
        <v>15</v>
      </c>
      <c r="J825" t="s">
        <v>5383</v>
      </c>
      <c r="K825" t="str">
        <f>INDEX('Planning Periods'!$O$2:$O$540,MATCH('Table B Values'!A825,'Planning Periods'!$A$2:$A$540,0))</f>
        <v>Los Angeles County</v>
      </c>
    </row>
    <row r="826" spans="1:11">
      <c r="A826" t="s">
        <v>5676</v>
      </c>
      <c r="B826">
        <v>2019</v>
      </c>
      <c r="C826">
        <v>0</v>
      </c>
      <c r="D826">
        <v>0</v>
      </c>
      <c r="E826">
        <v>0</v>
      </c>
      <c r="F826">
        <v>46</v>
      </c>
      <c r="G826">
        <v>0</v>
      </c>
      <c r="H826">
        <v>16</v>
      </c>
      <c r="I826">
        <v>4</v>
      </c>
      <c r="J826" t="s">
        <v>5383</v>
      </c>
      <c r="K826" t="str">
        <f>INDEX('Planning Periods'!$O$2:$O$540,MATCH('Table B Values'!A826,'Planning Periods'!$A$2:$A$540,0))</f>
        <v>Los Angeles County</v>
      </c>
    </row>
    <row r="827" spans="1:11">
      <c r="A827" t="s">
        <v>5677</v>
      </c>
      <c r="B827">
        <v>2019</v>
      </c>
      <c r="C827">
        <v>654</v>
      </c>
      <c r="D827">
        <v>0</v>
      </c>
      <c r="E827">
        <v>478</v>
      </c>
      <c r="F827">
        <v>0</v>
      </c>
      <c r="G827">
        <v>89</v>
      </c>
      <c r="H827">
        <v>509</v>
      </c>
      <c r="I827">
        <v>1567</v>
      </c>
      <c r="J827" t="s">
        <v>5383</v>
      </c>
      <c r="K827" t="str">
        <f>INDEX('Planning Periods'!$O$2:$O$540,MATCH('Table B Values'!A827,'Planning Periods'!$A$2:$A$540,0))</f>
        <v>San Francisco County</v>
      </c>
    </row>
    <row r="828" spans="1:11">
      <c r="A828" t="s">
        <v>5678</v>
      </c>
      <c r="B828">
        <v>2019</v>
      </c>
      <c r="C828">
        <v>0</v>
      </c>
      <c r="D828">
        <v>0</v>
      </c>
      <c r="E828">
        <v>0</v>
      </c>
      <c r="F828">
        <v>21</v>
      </c>
      <c r="G828">
        <v>0</v>
      </c>
      <c r="H828">
        <v>0</v>
      </c>
      <c r="I828">
        <v>13</v>
      </c>
      <c r="J828" t="s">
        <v>5383</v>
      </c>
      <c r="K828" t="str">
        <f>INDEX('Planning Periods'!$O$2:$O$540,MATCH('Table B Values'!A828,'Planning Periods'!$A$2:$A$540,0))</f>
        <v>Los Angeles County</v>
      </c>
    </row>
    <row r="829" spans="1:11">
      <c r="A829" t="s">
        <v>5679</v>
      </c>
      <c r="B829">
        <v>2019</v>
      </c>
      <c r="C829">
        <v>0</v>
      </c>
      <c r="D829">
        <v>0</v>
      </c>
      <c r="E829">
        <v>0</v>
      </c>
      <c r="F829">
        <v>0</v>
      </c>
      <c r="G829">
        <v>0</v>
      </c>
      <c r="H829">
        <v>201</v>
      </c>
      <c r="I829">
        <v>0</v>
      </c>
      <c r="J829" t="s">
        <v>5383</v>
      </c>
      <c r="K829" t="str">
        <f>INDEX('Planning Periods'!$O$2:$O$540,MATCH('Table B Values'!A829,'Planning Periods'!$A$2:$A$540,0))</f>
        <v>Riverside County</v>
      </c>
    </row>
    <row r="830" spans="1:11">
      <c r="A830" t="s">
        <v>5681</v>
      </c>
      <c r="B830">
        <v>2019</v>
      </c>
      <c r="C830">
        <v>0</v>
      </c>
      <c r="D830">
        <v>26</v>
      </c>
      <c r="E830">
        <v>2</v>
      </c>
      <c r="F830">
        <v>88</v>
      </c>
      <c r="G830">
        <v>0</v>
      </c>
      <c r="H830">
        <v>225</v>
      </c>
      <c r="I830">
        <v>363</v>
      </c>
      <c r="J830" t="s">
        <v>5383</v>
      </c>
      <c r="K830" t="str">
        <f>INDEX('Planning Periods'!$O$2:$O$540,MATCH('Table B Values'!A830,'Planning Periods'!$A$2:$A$540,0))</f>
        <v>San Joaquin County</v>
      </c>
    </row>
    <row r="831" spans="1:11">
      <c r="A831" t="s">
        <v>5682</v>
      </c>
      <c r="B831">
        <v>2019</v>
      </c>
      <c r="C831">
        <v>134</v>
      </c>
      <c r="D831">
        <v>0</v>
      </c>
      <c r="E831">
        <v>0</v>
      </c>
      <c r="F831">
        <v>0</v>
      </c>
      <c r="G831">
        <v>0</v>
      </c>
      <c r="H831">
        <v>719</v>
      </c>
      <c r="I831">
        <v>1572</v>
      </c>
      <c r="J831" t="s">
        <v>5383</v>
      </c>
      <c r="K831" t="str">
        <f>INDEX('Planning Periods'!$O$2:$O$540,MATCH('Table B Values'!A831,'Planning Periods'!$A$2:$A$540,0))</f>
        <v>Santa Clara County</v>
      </c>
    </row>
    <row r="832" spans="1:11">
      <c r="A832" t="s">
        <v>5683</v>
      </c>
      <c r="B832">
        <v>2019</v>
      </c>
      <c r="C832">
        <v>0</v>
      </c>
      <c r="D832">
        <v>0</v>
      </c>
      <c r="E832">
        <v>0</v>
      </c>
      <c r="F832">
        <v>0</v>
      </c>
      <c r="G832">
        <v>0</v>
      </c>
      <c r="H832">
        <v>3</v>
      </c>
      <c r="I832">
        <v>82</v>
      </c>
      <c r="J832" t="s">
        <v>5383</v>
      </c>
      <c r="K832" t="str">
        <f>INDEX('Planning Periods'!$O$2:$O$540,MATCH('Table B Values'!A832,'Planning Periods'!$A$2:$A$540,0))</f>
        <v>Orange County</v>
      </c>
    </row>
    <row r="833" spans="1:11">
      <c r="A833" t="s">
        <v>5684</v>
      </c>
      <c r="B833">
        <v>2019</v>
      </c>
      <c r="C833">
        <v>0</v>
      </c>
      <c r="D833">
        <v>0</v>
      </c>
      <c r="E833">
        <v>0</v>
      </c>
      <c r="F833">
        <v>0</v>
      </c>
      <c r="G833">
        <v>0</v>
      </c>
      <c r="H833">
        <v>0</v>
      </c>
      <c r="I833">
        <v>33</v>
      </c>
      <c r="J833" t="s">
        <v>5383</v>
      </c>
      <c r="K833" t="str">
        <f>INDEX('Planning Periods'!$O$2:$O$540,MATCH('Table B Values'!A833,'Planning Periods'!$A$2:$A$540,0))</f>
        <v>Alameda County</v>
      </c>
    </row>
    <row r="834" spans="1:11">
      <c r="A834" t="s">
        <v>5685</v>
      </c>
      <c r="B834">
        <v>2019</v>
      </c>
      <c r="C834">
        <v>0</v>
      </c>
      <c r="D834">
        <v>0</v>
      </c>
      <c r="E834">
        <v>4</v>
      </c>
      <c r="F834">
        <v>0</v>
      </c>
      <c r="G834">
        <v>6</v>
      </c>
      <c r="H834">
        <v>0</v>
      </c>
      <c r="I834">
        <v>253</v>
      </c>
      <c r="J834" t="s">
        <v>5383</v>
      </c>
      <c r="K834" t="str">
        <f>INDEX('Planning Periods'!$O$2:$O$540,MATCH('Table B Values'!A834,'Planning Periods'!$A$2:$A$540,0))</f>
        <v>San Luis Obispo County</v>
      </c>
    </row>
    <row r="835" spans="1:11">
      <c r="A835" t="s">
        <v>5231</v>
      </c>
      <c r="B835">
        <v>2019</v>
      </c>
      <c r="C835">
        <v>7</v>
      </c>
      <c r="D835">
        <v>0</v>
      </c>
      <c r="E835">
        <v>8</v>
      </c>
      <c r="F835">
        <v>12</v>
      </c>
      <c r="G835">
        <v>0</v>
      </c>
      <c r="H835">
        <v>12</v>
      </c>
      <c r="I835">
        <v>145</v>
      </c>
      <c r="J835" t="s">
        <v>5383</v>
      </c>
      <c r="K835" t="str">
        <f>INDEX('Planning Periods'!$O$2:$O$540,MATCH('Table B Values'!A835,'Planning Periods'!$A$2:$A$540,0))</f>
        <v>San Luis Obispo County</v>
      </c>
    </row>
    <row r="836" spans="1:11">
      <c r="A836" t="s">
        <v>5686</v>
      </c>
      <c r="B836">
        <v>2019</v>
      </c>
      <c r="C836">
        <v>0</v>
      </c>
      <c r="D836">
        <v>0</v>
      </c>
      <c r="E836">
        <v>0</v>
      </c>
      <c r="F836">
        <v>0</v>
      </c>
      <c r="G836">
        <v>0</v>
      </c>
      <c r="H836">
        <v>0</v>
      </c>
      <c r="I836">
        <v>215</v>
      </c>
      <c r="J836" t="s">
        <v>5383</v>
      </c>
      <c r="K836" t="str">
        <f>INDEX('Planning Periods'!$O$2:$O$540,MATCH('Table B Values'!A836,'Planning Periods'!$A$2:$A$540,0))</f>
        <v>San Diego County</v>
      </c>
    </row>
    <row r="837" spans="1:11">
      <c r="A837" t="s">
        <v>5687</v>
      </c>
      <c r="B837">
        <v>2019</v>
      </c>
      <c r="C837">
        <v>0</v>
      </c>
      <c r="D837">
        <v>0</v>
      </c>
      <c r="E837">
        <v>8</v>
      </c>
      <c r="F837">
        <v>0</v>
      </c>
      <c r="G837">
        <v>0</v>
      </c>
      <c r="H837">
        <v>0</v>
      </c>
      <c r="I837">
        <v>4</v>
      </c>
      <c r="J837" t="s">
        <v>5383</v>
      </c>
      <c r="K837" t="str">
        <f>INDEX('Planning Periods'!$O$2:$O$540,MATCH('Table B Values'!A837,'Planning Periods'!$A$2:$A$540,0))</f>
        <v>Los Angeles County</v>
      </c>
    </row>
    <row r="838" spans="1:11">
      <c r="A838" t="s">
        <v>5688</v>
      </c>
      <c r="B838">
        <v>2019</v>
      </c>
      <c r="C838">
        <v>67</v>
      </c>
      <c r="D838">
        <v>0</v>
      </c>
      <c r="E838">
        <v>25</v>
      </c>
      <c r="F838">
        <v>0</v>
      </c>
      <c r="G838">
        <v>0</v>
      </c>
      <c r="H838">
        <v>0</v>
      </c>
      <c r="I838">
        <v>294</v>
      </c>
      <c r="J838" t="s">
        <v>5383</v>
      </c>
      <c r="K838" t="str">
        <f>INDEX('Planning Periods'!$O$2:$O$540,MATCH('Table B Values'!A838,'Planning Periods'!$A$2:$A$540,0))</f>
        <v>San Mateo County</v>
      </c>
    </row>
    <row r="839" spans="1:11">
      <c r="A839" t="s">
        <v>5235</v>
      </c>
      <c r="B839">
        <v>2019</v>
      </c>
      <c r="C839">
        <v>33</v>
      </c>
      <c r="D839">
        <v>0</v>
      </c>
      <c r="E839">
        <v>33</v>
      </c>
      <c r="F839">
        <v>9</v>
      </c>
      <c r="G839">
        <v>0</v>
      </c>
      <c r="H839">
        <v>11</v>
      </c>
      <c r="I839">
        <v>124</v>
      </c>
      <c r="J839" t="s">
        <v>5383</v>
      </c>
      <c r="K839" t="str">
        <f>INDEX('Planning Periods'!$O$2:$O$540,MATCH('Table B Values'!A839,'Planning Periods'!$A$2:$A$540,0))</f>
        <v>San Mateo County</v>
      </c>
    </row>
    <row r="840" spans="1:11">
      <c r="A840" t="s">
        <v>5689</v>
      </c>
      <c r="B840">
        <v>2019</v>
      </c>
      <c r="C840">
        <v>0</v>
      </c>
      <c r="D840">
        <v>0</v>
      </c>
      <c r="E840">
        <v>0</v>
      </c>
      <c r="F840">
        <v>0</v>
      </c>
      <c r="G840">
        <v>0</v>
      </c>
      <c r="H840">
        <v>6</v>
      </c>
      <c r="I840">
        <v>1</v>
      </c>
      <c r="J840" t="s">
        <v>5383</v>
      </c>
      <c r="K840" t="str">
        <f>INDEX('Planning Periods'!$O$2:$O$540,MATCH('Table B Values'!A840,'Planning Periods'!$A$2:$A$540,0))</f>
        <v>Contra Costa County</v>
      </c>
    </row>
    <row r="841" spans="1:11">
      <c r="A841" t="s">
        <v>5690</v>
      </c>
      <c r="B841">
        <v>2019</v>
      </c>
      <c r="C841">
        <v>0</v>
      </c>
      <c r="D841">
        <v>0</v>
      </c>
      <c r="E841">
        <v>0</v>
      </c>
      <c r="F841">
        <v>6</v>
      </c>
      <c r="G841">
        <v>0</v>
      </c>
      <c r="H841">
        <v>0</v>
      </c>
      <c r="I841">
        <v>22</v>
      </c>
      <c r="J841" t="s">
        <v>5383</v>
      </c>
      <c r="K841" t="str">
        <f>INDEX('Planning Periods'!$O$2:$O$540,MATCH('Table B Values'!A841,'Planning Periods'!$A$2:$A$540,0))</f>
        <v>Marin County</v>
      </c>
    </row>
    <row r="842" spans="1:11">
      <c r="A842" t="s">
        <v>5691</v>
      </c>
      <c r="B842">
        <v>2019</v>
      </c>
      <c r="C842">
        <v>6</v>
      </c>
      <c r="D842">
        <v>0</v>
      </c>
      <c r="E842">
        <v>6</v>
      </c>
      <c r="F842">
        <v>0</v>
      </c>
      <c r="G842">
        <v>0</v>
      </c>
      <c r="H842">
        <v>0</v>
      </c>
      <c r="I842">
        <v>240</v>
      </c>
      <c r="J842" t="s">
        <v>5383</v>
      </c>
      <c r="K842" t="str">
        <f>INDEX('Planning Periods'!$O$2:$O$540,MATCH('Table B Values'!A842,'Planning Periods'!$A$2:$A$540,0))</f>
        <v>Contra Costa County</v>
      </c>
    </row>
    <row r="843" spans="1:11">
      <c r="A843" t="s">
        <v>5793</v>
      </c>
      <c r="B843">
        <v>2019</v>
      </c>
      <c r="C843">
        <v>0</v>
      </c>
      <c r="D843">
        <v>0</v>
      </c>
      <c r="E843">
        <v>0</v>
      </c>
      <c r="F843">
        <v>0</v>
      </c>
      <c r="G843">
        <v>0</v>
      </c>
      <c r="H843">
        <v>0</v>
      </c>
      <c r="I843">
        <v>4</v>
      </c>
      <c r="J843" t="s">
        <v>5383</v>
      </c>
      <c r="K843" t="str">
        <f>INDEX('Planning Periods'!$O$2:$O$540,MATCH('Table B Values'!A843,'Planning Periods'!$A$2:$A$540,0))</f>
        <v>Monterey County</v>
      </c>
    </row>
    <row r="844" spans="1:11">
      <c r="A844" t="s">
        <v>5692</v>
      </c>
      <c r="B844">
        <v>2019</v>
      </c>
      <c r="C844">
        <v>0</v>
      </c>
      <c r="D844">
        <v>0</v>
      </c>
      <c r="E844">
        <v>0</v>
      </c>
      <c r="F844">
        <v>0</v>
      </c>
      <c r="G844">
        <v>0</v>
      </c>
      <c r="H844">
        <v>33</v>
      </c>
      <c r="I844">
        <v>17</v>
      </c>
      <c r="J844" t="s">
        <v>5383</v>
      </c>
      <c r="K844" t="str">
        <f>INDEX('Planning Periods'!$O$2:$O$540,MATCH('Table B Values'!A844,'Planning Periods'!$A$2:$A$540,0))</f>
        <v>Fresno County</v>
      </c>
    </row>
    <row r="845" spans="1:11">
      <c r="A845" t="s">
        <v>5693</v>
      </c>
      <c r="B845">
        <v>2019</v>
      </c>
      <c r="C845">
        <v>76</v>
      </c>
      <c r="D845">
        <v>4</v>
      </c>
      <c r="E845">
        <v>30</v>
      </c>
      <c r="F845">
        <v>53</v>
      </c>
      <c r="G845">
        <v>0</v>
      </c>
      <c r="H845">
        <v>1</v>
      </c>
      <c r="I845">
        <v>538</v>
      </c>
      <c r="J845" t="s">
        <v>5383</v>
      </c>
      <c r="K845" t="str">
        <f>INDEX('Planning Periods'!$O$2:$O$540,MATCH('Table B Values'!A845,'Planning Periods'!$A$2:$A$540,0))</f>
        <v>Orange County</v>
      </c>
    </row>
    <row r="846" spans="1:11">
      <c r="A846" t="s">
        <v>5694</v>
      </c>
      <c r="B846">
        <v>2019</v>
      </c>
      <c r="C846">
        <v>0</v>
      </c>
      <c r="D846">
        <v>0</v>
      </c>
      <c r="E846">
        <v>0</v>
      </c>
      <c r="F846">
        <v>0</v>
      </c>
      <c r="G846">
        <v>0</v>
      </c>
      <c r="H846">
        <v>0</v>
      </c>
      <c r="I846">
        <v>180</v>
      </c>
      <c r="J846" t="s">
        <v>5383</v>
      </c>
      <c r="K846" t="str">
        <f>INDEX('Planning Periods'!$O$2:$O$540,MATCH('Table B Values'!A846,'Planning Periods'!$A$2:$A$540,0))</f>
        <v>Santa Barbara County</v>
      </c>
    </row>
    <row r="847" spans="1:11">
      <c r="A847" t="s">
        <v>5243</v>
      </c>
      <c r="B847">
        <v>2019</v>
      </c>
      <c r="C847">
        <v>0</v>
      </c>
      <c r="D847">
        <v>0</v>
      </c>
      <c r="E847">
        <v>0</v>
      </c>
      <c r="F847">
        <v>26</v>
      </c>
      <c r="G847">
        <v>0</v>
      </c>
      <c r="H847">
        <v>21</v>
      </c>
      <c r="I847">
        <v>195</v>
      </c>
      <c r="J847" t="s">
        <v>5383</v>
      </c>
      <c r="K847" t="str">
        <f>INDEX('Planning Periods'!$O$2:$O$540,MATCH('Table B Values'!A847,'Planning Periods'!$A$2:$A$540,0))</f>
        <v>Santa Barbara County</v>
      </c>
    </row>
    <row r="848" spans="1:11">
      <c r="A848" t="s">
        <v>5695</v>
      </c>
      <c r="B848">
        <v>2019</v>
      </c>
      <c r="C848">
        <v>130</v>
      </c>
      <c r="D848">
        <v>0</v>
      </c>
      <c r="E848">
        <v>15</v>
      </c>
      <c r="F848">
        <v>0</v>
      </c>
      <c r="G848">
        <v>8</v>
      </c>
      <c r="H848">
        <v>0</v>
      </c>
      <c r="I848">
        <v>626</v>
      </c>
      <c r="J848" t="s">
        <v>5383</v>
      </c>
      <c r="K848" t="str">
        <f>INDEX('Planning Periods'!$O$2:$O$540,MATCH('Table B Values'!A848,'Planning Periods'!$A$2:$A$540,0))</f>
        <v>Santa Clara County</v>
      </c>
    </row>
    <row r="849" spans="1:11">
      <c r="A849" t="s">
        <v>5245</v>
      </c>
      <c r="B849">
        <v>2019</v>
      </c>
      <c r="C849">
        <v>0</v>
      </c>
      <c r="D849">
        <v>24</v>
      </c>
      <c r="E849">
        <v>0</v>
      </c>
      <c r="F849">
        <v>0</v>
      </c>
      <c r="G849">
        <v>0</v>
      </c>
      <c r="H849">
        <v>2532</v>
      </c>
      <c r="I849">
        <v>41</v>
      </c>
      <c r="J849" t="s">
        <v>5383</v>
      </c>
      <c r="K849" t="str">
        <f>INDEX('Planning Periods'!$O$2:$O$540,MATCH('Table B Values'!A849,'Planning Periods'!$A$2:$A$540,0))</f>
        <v>Santa Clara County</v>
      </c>
    </row>
    <row r="850" spans="1:11">
      <c r="A850" t="s">
        <v>5696</v>
      </c>
      <c r="B850">
        <v>2019</v>
      </c>
      <c r="C850">
        <v>0</v>
      </c>
      <c r="D850">
        <v>0</v>
      </c>
      <c r="E850">
        <v>0</v>
      </c>
      <c r="F850">
        <v>0</v>
      </c>
      <c r="G850">
        <v>0</v>
      </c>
      <c r="H850">
        <v>0</v>
      </c>
      <c r="I850">
        <v>925</v>
      </c>
      <c r="J850" t="s">
        <v>5383</v>
      </c>
      <c r="K850" t="str">
        <f>INDEX('Planning Periods'!$O$2:$O$540,MATCH('Table B Values'!A850,'Planning Periods'!$A$2:$A$540,0))</f>
        <v>Los Angeles County</v>
      </c>
    </row>
    <row r="851" spans="1:11">
      <c r="A851" t="s">
        <v>5697</v>
      </c>
      <c r="B851">
        <v>2019</v>
      </c>
      <c r="C851">
        <v>45</v>
      </c>
      <c r="D851">
        <v>0</v>
      </c>
      <c r="E851">
        <v>17</v>
      </c>
      <c r="F851">
        <v>51</v>
      </c>
      <c r="G851">
        <v>0</v>
      </c>
      <c r="H851">
        <v>16</v>
      </c>
      <c r="I851">
        <v>26</v>
      </c>
      <c r="J851" t="s">
        <v>5383</v>
      </c>
      <c r="K851" t="str">
        <f>INDEX('Planning Periods'!$O$2:$O$540,MATCH('Table B Values'!A851,'Planning Periods'!$A$2:$A$540,0))</f>
        <v>Santa Cruz County</v>
      </c>
    </row>
    <row r="852" spans="1:11">
      <c r="A852" t="s">
        <v>5248</v>
      </c>
      <c r="B852">
        <v>2019</v>
      </c>
      <c r="C852">
        <v>0</v>
      </c>
      <c r="D852">
        <v>0</v>
      </c>
      <c r="E852">
        <v>2</v>
      </c>
      <c r="F852">
        <v>0</v>
      </c>
      <c r="G852">
        <v>1</v>
      </c>
      <c r="H852">
        <v>27</v>
      </c>
      <c r="I852">
        <v>46</v>
      </c>
      <c r="J852" t="s">
        <v>5383</v>
      </c>
      <c r="K852" t="str">
        <f>INDEX('Planning Periods'!$O$2:$O$540,MATCH('Table B Values'!A852,'Planning Periods'!$A$2:$A$540,0))</f>
        <v>Santa Cruz County</v>
      </c>
    </row>
    <row r="853" spans="1:11">
      <c r="A853" t="s">
        <v>5698</v>
      </c>
      <c r="B853">
        <v>2019</v>
      </c>
      <c r="C853">
        <v>0</v>
      </c>
      <c r="D853">
        <v>0</v>
      </c>
      <c r="E853">
        <v>0</v>
      </c>
      <c r="F853">
        <v>10</v>
      </c>
      <c r="G853">
        <v>0</v>
      </c>
      <c r="H853">
        <v>0</v>
      </c>
      <c r="I853">
        <v>0</v>
      </c>
      <c r="J853" t="s">
        <v>5383</v>
      </c>
      <c r="K853" t="str">
        <f>INDEX('Planning Periods'!$O$2:$O$540,MATCH('Table B Values'!A853,'Planning Periods'!$A$2:$A$540,0))</f>
        <v>Los Angeles County</v>
      </c>
    </row>
    <row r="854" spans="1:11">
      <c r="A854" t="s">
        <v>5699</v>
      </c>
      <c r="B854">
        <v>2019</v>
      </c>
      <c r="C854">
        <v>4</v>
      </c>
      <c r="D854">
        <v>0</v>
      </c>
      <c r="E854">
        <v>35</v>
      </c>
      <c r="F854">
        <v>111</v>
      </c>
      <c r="G854">
        <v>0</v>
      </c>
      <c r="H854">
        <v>92</v>
      </c>
      <c r="I854">
        <v>252</v>
      </c>
      <c r="J854" t="s">
        <v>5383</v>
      </c>
      <c r="K854" t="str">
        <f>INDEX('Planning Periods'!$O$2:$O$540,MATCH('Table B Values'!A854,'Planning Periods'!$A$2:$A$540,0))</f>
        <v>Santa Barbara County</v>
      </c>
    </row>
    <row r="855" spans="1:11">
      <c r="A855" t="s">
        <v>5700</v>
      </c>
      <c r="B855">
        <v>2019</v>
      </c>
      <c r="C855">
        <v>9</v>
      </c>
      <c r="D855">
        <v>0</v>
      </c>
      <c r="E855">
        <v>39</v>
      </c>
      <c r="F855">
        <v>0</v>
      </c>
      <c r="G855">
        <v>0</v>
      </c>
      <c r="H855">
        <v>0</v>
      </c>
      <c r="I855">
        <v>450</v>
      </c>
      <c r="J855" t="s">
        <v>5383</v>
      </c>
      <c r="K855" t="str">
        <f>INDEX('Planning Periods'!$O$2:$O$540,MATCH('Table B Values'!A855,'Planning Periods'!$A$2:$A$540,0))</f>
        <v>Los Angeles County</v>
      </c>
    </row>
    <row r="856" spans="1:11">
      <c r="A856" t="s">
        <v>5701</v>
      </c>
      <c r="B856">
        <v>2019</v>
      </c>
      <c r="C856">
        <v>6</v>
      </c>
      <c r="D856">
        <v>0</v>
      </c>
      <c r="E856">
        <v>12</v>
      </c>
      <c r="F856">
        <v>0</v>
      </c>
      <c r="G856">
        <v>0</v>
      </c>
      <c r="H856">
        <v>50</v>
      </c>
      <c r="I856">
        <v>379</v>
      </c>
      <c r="J856" t="s">
        <v>5383</v>
      </c>
      <c r="K856" t="str">
        <f>INDEX('Planning Periods'!$O$2:$O$540,MATCH('Table B Values'!A856,'Planning Periods'!$A$2:$A$540,0))</f>
        <v>Sonoma County</v>
      </c>
    </row>
    <row r="857" spans="1:11">
      <c r="A857" t="s">
        <v>5702</v>
      </c>
      <c r="B857">
        <v>2019</v>
      </c>
      <c r="C857">
        <v>0</v>
      </c>
      <c r="D857">
        <v>0</v>
      </c>
      <c r="E857">
        <v>0</v>
      </c>
      <c r="F857">
        <v>0</v>
      </c>
      <c r="G857">
        <v>0</v>
      </c>
      <c r="H857">
        <v>1</v>
      </c>
      <c r="I857">
        <v>114</v>
      </c>
      <c r="J857" t="s">
        <v>5383</v>
      </c>
      <c r="K857" t="str">
        <f>INDEX('Planning Periods'!$O$2:$O$540,MATCH('Table B Values'!A857,'Planning Periods'!$A$2:$A$540,0))</f>
        <v>San Diego County</v>
      </c>
    </row>
    <row r="858" spans="1:11">
      <c r="A858" t="s">
        <v>5703</v>
      </c>
      <c r="B858">
        <v>2019</v>
      </c>
      <c r="C858">
        <v>0</v>
      </c>
      <c r="D858">
        <v>0</v>
      </c>
      <c r="E858">
        <v>17</v>
      </c>
      <c r="F858">
        <v>0</v>
      </c>
      <c r="G858">
        <v>0</v>
      </c>
      <c r="H858">
        <v>8</v>
      </c>
      <c r="I858">
        <v>3</v>
      </c>
      <c r="J858" t="s">
        <v>5383</v>
      </c>
      <c r="K858" t="str">
        <f>INDEX('Planning Periods'!$O$2:$O$540,MATCH('Table B Values'!A858,'Planning Periods'!$A$2:$A$540,0))</f>
        <v>Santa Clara County</v>
      </c>
    </row>
    <row r="859" spans="1:11">
      <c r="A859" t="s">
        <v>5704</v>
      </c>
      <c r="B859">
        <v>2019</v>
      </c>
      <c r="C859">
        <v>0</v>
      </c>
      <c r="D859">
        <v>2</v>
      </c>
      <c r="E859">
        <v>0</v>
      </c>
      <c r="F859">
        <v>3</v>
      </c>
      <c r="G859">
        <v>0</v>
      </c>
      <c r="H859">
        <v>1</v>
      </c>
      <c r="I859">
        <v>0</v>
      </c>
      <c r="J859" t="s">
        <v>5383</v>
      </c>
      <c r="K859" t="str">
        <f>INDEX('Planning Periods'!$O$2:$O$540,MATCH('Table B Values'!A859,'Planning Periods'!$A$2:$A$540,0))</f>
        <v>Marin County</v>
      </c>
    </row>
    <row r="860" spans="1:11">
      <c r="A860" t="s">
        <v>5705</v>
      </c>
      <c r="B860">
        <v>2019</v>
      </c>
      <c r="C860">
        <v>0</v>
      </c>
      <c r="D860">
        <v>0</v>
      </c>
      <c r="E860">
        <v>0</v>
      </c>
      <c r="F860">
        <v>0</v>
      </c>
      <c r="G860">
        <v>0</v>
      </c>
      <c r="H860">
        <v>0</v>
      </c>
      <c r="I860">
        <v>12</v>
      </c>
      <c r="J860" t="s">
        <v>5383</v>
      </c>
      <c r="K860" t="str">
        <f>INDEX('Planning Periods'!$O$2:$O$540,MATCH('Table B Values'!A860,'Planning Periods'!$A$2:$A$540,0))</f>
        <v>Santa Cruz County</v>
      </c>
    </row>
    <row r="861" spans="1:11">
      <c r="A861" t="s">
        <v>5706</v>
      </c>
      <c r="B861">
        <v>2019</v>
      </c>
      <c r="C861">
        <v>0</v>
      </c>
      <c r="D861">
        <v>0</v>
      </c>
      <c r="E861">
        <v>0</v>
      </c>
      <c r="F861">
        <v>0</v>
      </c>
      <c r="G861">
        <v>0</v>
      </c>
      <c r="H861">
        <v>0</v>
      </c>
      <c r="I861">
        <v>12</v>
      </c>
      <c r="J861" t="s">
        <v>5383</v>
      </c>
      <c r="K861" t="str">
        <f>INDEX('Planning Periods'!$O$2:$O$540,MATCH('Table B Values'!A861,'Planning Periods'!$A$2:$A$540,0))</f>
        <v>Orange County</v>
      </c>
    </row>
    <row r="862" spans="1:11">
      <c r="A862" t="s">
        <v>5707</v>
      </c>
      <c r="B862">
        <v>2019</v>
      </c>
      <c r="C862">
        <v>0</v>
      </c>
      <c r="D862">
        <v>0</v>
      </c>
      <c r="E862">
        <v>0</v>
      </c>
      <c r="F862">
        <v>0</v>
      </c>
      <c r="G862">
        <v>0</v>
      </c>
      <c r="H862">
        <v>0</v>
      </c>
      <c r="I862">
        <v>5</v>
      </c>
      <c r="J862" t="s">
        <v>5383</v>
      </c>
      <c r="K862" t="str">
        <f>INDEX('Planning Periods'!$O$2:$O$540,MATCH('Table B Values'!A862,'Planning Periods'!$A$2:$A$540,0))</f>
        <v>Monterey County</v>
      </c>
    </row>
    <row r="863" spans="1:11">
      <c r="A863" t="s">
        <v>5708</v>
      </c>
      <c r="B863">
        <v>2019</v>
      </c>
      <c r="C863">
        <v>0</v>
      </c>
      <c r="D863">
        <v>1</v>
      </c>
      <c r="E863">
        <v>0</v>
      </c>
      <c r="F863">
        <v>3</v>
      </c>
      <c r="G863">
        <v>0</v>
      </c>
      <c r="H863">
        <v>0</v>
      </c>
      <c r="I863">
        <v>1</v>
      </c>
      <c r="J863" t="s">
        <v>5383</v>
      </c>
      <c r="K863" t="str">
        <f>INDEX('Planning Periods'!$O$2:$O$540,MATCH('Table B Values'!A863,'Planning Periods'!$A$2:$A$540,0))</f>
        <v>Sonoma County</v>
      </c>
    </row>
    <row r="864" spans="1:11">
      <c r="A864" t="s">
        <v>5709</v>
      </c>
      <c r="B864">
        <v>2019</v>
      </c>
      <c r="C864">
        <v>0</v>
      </c>
      <c r="D864">
        <v>0</v>
      </c>
      <c r="E864">
        <v>0</v>
      </c>
      <c r="F864">
        <v>0</v>
      </c>
      <c r="G864">
        <v>0</v>
      </c>
      <c r="H864">
        <v>13</v>
      </c>
      <c r="I864">
        <v>0</v>
      </c>
      <c r="J864" t="s">
        <v>5383</v>
      </c>
      <c r="K864" t="str">
        <f>INDEX('Planning Periods'!$O$2:$O$540,MATCH('Table B Values'!A864,'Planning Periods'!$A$2:$A$540,0))</f>
        <v>Fresno County</v>
      </c>
    </row>
    <row r="865" spans="1:11">
      <c r="A865" t="s">
        <v>5263</v>
      </c>
      <c r="B865">
        <v>2019</v>
      </c>
      <c r="C865">
        <v>0</v>
      </c>
      <c r="D865">
        <v>1</v>
      </c>
      <c r="E865">
        <v>0</v>
      </c>
      <c r="F865">
        <v>4</v>
      </c>
      <c r="G865">
        <v>0</v>
      </c>
      <c r="H865">
        <v>4</v>
      </c>
      <c r="I865">
        <v>164</v>
      </c>
      <c r="J865" t="s">
        <v>5383</v>
      </c>
      <c r="K865" t="str">
        <f>INDEX('Planning Periods'!$O$2:$O$540,MATCH('Table B Values'!A865,'Planning Periods'!$A$2:$A$540,0))</f>
        <v>Shasta County</v>
      </c>
    </row>
    <row r="866" spans="1:11">
      <c r="A866" t="s">
        <v>5374</v>
      </c>
      <c r="B866">
        <v>2019</v>
      </c>
      <c r="C866">
        <v>0</v>
      </c>
      <c r="D866">
        <v>0</v>
      </c>
      <c r="E866">
        <v>0</v>
      </c>
      <c r="F866">
        <v>0</v>
      </c>
      <c r="G866">
        <v>0</v>
      </c>
      <c r="H866">
        <v>10</v>
      </c>
      <c r="I866">
        <v>14</v>
      </c>
      <c r="J866" t="s">
        <v>5383</v>
      </c>
      <c r="K866" t="str">
        <f>INDEX('Planning Periods'!$O$2:$O$540,MATCH('Table B Values'!A866,'Planning Periods'!$A$2:$A$540,0))</f>
        <v>Shasta County</v>
      </c>
    </row>
    <row r="867" spans="1:11">
      <c r="A867" t="s">
        <v>5710</v>
      </c>
      <c r="B867">
        <v>2019</v>
      </c>
      <c r="C867">
        <v>0</v>
      </c>
      <c r="D867">
        <v>0</v>
      </c>
      <c r="E867">
        <v>0</v>
      </c>
      <c r="F867">
        <v>8</v>
      </c>
      <c r="G867">
        <v>0</v>
      </c>
      <c r="H867">
        <v>0</v>
      </c>
      <c r="I867">
        <v>0</v>
      </c>
      <c r="J867" t="s">
        <v>5383</v>
      </c>
      <c r="K867" t="str">
        <f>INDEX('Planning Periods'!$O$2:$O$540,MATCH('Table B Values'!A867,'Planning Periods'!$A$2:$A$540,0))</f>
        <v>Los Angeles County</v>
      </c>
    </row>
    <row r="868" spans="1:11">
      <c r="A868" t="s">
        <v>5711</v>
      </c>
      <c r="B868">
        <v>2019</v>
      </c>
      <c r="C868">
        <v>0</v>
      </c>
      <c r="D868">
        <v>0</v>
      </c>
      <c r="E868">
        <v>0</v>
      </c>
      <c r="F868">
        <v>0</v>
      </c>
      <c r="G868">
        <v>0</v>
      </c>
      <c r="H868">
        <v>1</v>
      </c>
      <c r="I868">
        <v>3</v>
      </c>
      <c r="J868" t="s">
        <v>5383</v>
      </c>
      <c r="K868" t="str">
        <f>INDEX('Planning Periods'!$O$2:$O$540,MATCH('Table B Values'!A868,'Planning Periods'!$A$2:$A$540,0))</f>
        <v>Los Angeles County</v>
      </c>
    </row>
    <row r="869" spans="1:11">
      <c r="A869" t="s">
        <v>5269</v>
      </c>
      <c r="B869">
        <v>2019</v>
      </c>
      <c r="C869">
        <v>0</v>
      </c>
      <c r="D869">
        <v>0</v>
      </c>
      <c r="E869">
        <v>0</v>
      </c>
      <c r="F869">
        <v>0</v>
      </c>
      <c r="G869">
        <v>0</v>
      </c>
      <c r="H869">
        <v>0</v>
      </c>
      <c r="I869">
        <v>10</v>
      </c>
      <c r="J869" t="s">
        <v>5383</v>
      </c>
      <c r="K869" t="str">
        <f>INDEX('Planning Periods'!$O$2:$O$540,MATCH('Table B Values'!A869,'Planning Periods'!$A$2:$A$540,0))</f>
        <v>Siskiyou County</v>
      </c>
    </row>
    <row r="870" spans="1:11">
      <c r="A870" t="s">
        <v>5713</v>
      </c>
      <c r="B870">
        <v>2019</v>
      </c>
      <c r="C870">
        <v>0</v>
      </c>
      <c r="D870">
        <v>0</v>
      </c>
      <c r="E870">
        <v>0</v>
      </c>
      <c r="F870">
        <v>0</v>
      </c>
      <c r="G870">
        <v>0</v>
      </c>
      <c r="H870">
        <v>6</v>
      </c>
      <c r="I870">
        <v>3</v>
      </c>
      <c r="J870" t="s">
        <v>5383</v>
      </c>
      <c r="K870" t="str">
        <f>INDEX('Planning Periods'!$O$2:$O$540,MATCH('Table B Values'!A870,'Planning Periods'!$A$2:$A$540,0))</f>
        <v>San Diego County</v>
      </c>
    </row>
    <row r="871" spans="1:11">
      <c r="A871" t="s">
        <v>5271</v>
      </c>
      <c r="B871">
        <v>2019</v>
      </c>
      <c r="C871">
        <v>0</v>
      </c>
      <c r="D871">
        <v>1</v>
      </c>
      <c r="E871">
        <v>0</v>
      </c>
      <c r="F871">
        <v>18</v>
      </c>
      <c r="G871">
        <v>0</v>
      </c>
      <c r="H871">
        <v>5</v>
      </c>
      <c r="I871">
        <v>6</v>
      </c>
      <c r="J871" t="s">
        <v>5383</v>
      </c>
      <c r="K871" t="str">
        <f>INDEX('Planning Periods'!$O$2:$O$540,MATCH('Table B Values'!A871,'Planning Periods'!$A$2:$A$540,0))</f>
        <v>Solano County</v>
      </c>
    </row>
    <row r="872" spans="1:11">
      <c r="A872" t="s">
        <v>5714</v>
      </c>
      <c r="B872">
        <v>2019</v>
      </c>
      <c r="C872">
        <v>24</v>
      </c>
      <c r="D872">
        <v>0</v>
      </c>
      <c r="E872">
        <v>28</v>
      </c>
      <c r="F872">
        <v>0</v>
      </c>
      <c r="G872">
        <v>2</v>
      </c>
      <c r="H872">
        <v>14</v>
      </c>
      <c r="I872">
        <v>37</v>
      </c>
      <c r="J872" t="s">
        <v>5383</v>
      </c>
      <c r="K872" t="str">
        <f>INDEX('Planning Periods'!$O$2:$O$540,MATCH('Table B Values'!A872,'Planning Periods'!$A$2:$A$540,0))</f>
        <v>Sonoma County</v>
      </c>
    </row>
    <row r="873" spans="1:11">
      <c r="A873" t="s">
        <v>5275</v>
      </c>
      <c r="B873">
        <v>2019</v>
      </c>
      <c r="C873">
        <v>0</v>
      </c>
      <c r="D873">
        <v>0</v>
      </c>
      <c r="E873">
        <v>0</v>
      </c>
      <c r="F873">
        <v>63</v>
      </c>
      <c r="G873">
        <v>0</v>
      </c>
      <c r="H873">
        <v>82</v>
      </c>
      <c r="I873">
        <v>394</v>
      </c>
      <c r="J873" t="s">
        <v>5383</v>
      </c>
      <c r="K873" t="str">
        <f>INDEX('Planning Periods'!$O$2:$O$540,MATCH('Table B Values'!A873,'Planning Periods'!$A$2:$A$540,0))</f>
        <v>Sonoma County</v>
      </c>
    </row>
    <row r="874" spans="1:11">
      <c r="A874" t="s">
        <v>5375</v>
      </c>
      <c r="B874">
        <v>2019</v>
      </c>
      <c r="C874">
        <v>0</v>
      </c>
      <c r="D874">
        <v>0</v>
      </c>
      <c r="E874">
        <v>0</v>
      </c>
      <c r="F874">
        <v>0</v>
      </c>
      <c r="G874">
        <v>0</v>
      </c>
      <c r="H874">
        <v>1</v>
      </c>
      <c r="I874">
        <v>1</v>
      </c>
      <c r="J874" t="s">
        <v>5383</v>
      </c>
      <c r="K874" t="str">
        <f>INDEX('Planning Periods'!$O$2:$O$540,MATCH('Table B Values'!A874,'Planning Periods'!$A$2:$A$540,0))</f>
        <v>Tuolumne County</v>
      </c>
    </row>
    <row r="875" spans="1:11">
      <c r="A875" t="s">
        <v>5715</v>
      </c>
      <c r="B875">
        <v>2019</v>
      </c>
      <c r="C875">
        <v>0</v>
      </c>
      <c r="D875">
        <v>0</v>
      </c>
      <c r="E875">
        <v>0</v>
      </c>
      <c r="F875">
        <v>0</v>
      </c>
      <c r="G875">
        <v>0</v>
      </c>
      <c r="H875">
        <v>0</v>
      </c>
      <c r="I875">
        <v>11</v>
      </c>
      <c r="J875" t="s">
        <v>5383</v>
      </c>
      <c r="K875" t="str">
        <f>INDEX('Planning Periods'!$O$2:$O$540,MATCH('Table B Values'!A875,'Planning Periods'!$A$2:$A$540,0))</f>
        <v>Los Angeles County</v>
      </c>
    </row>
    <row r="876" spans="1:11">
      <c r="A876" t="s">
        <v>5716</v>
      </c>
      <c r="B876">
        <v>2019</v>
      </c>
      <c r="C876">
        <v>0</v>
      </c>
      <c r="D876">
        <v>0</v>
      </c>
      <c r="E876">
        <v>0</v>
      </c>
      <c r="F876">
        <v>0</v>
      </c>
      <c r="G876">
        <v>0</v>
      </c>
      <c r="H876">
        <v>493</v>
      </c>
      <c r="I876">
        <v>7</v>
      </c>
      <c r="J876" t="s">
        <v>5383</v>
      </c>
      <c r="K876" t="str">
        <f>INDEX('Planning Periods'!$O$2:$O$540,MATCH('Table B Values'!A876,'Planning Periods'!$A$2:$A$540,0))</f>
        <v>Los Angeles County</v>
      </c>
    </row>
    <row r="877" spans="1:11">
      <c r="A877" t="s">
        <v>5717</v>
      </c>
      <c r="B877">
        <v>2019</v>
      </c>
      <c r="C877">
        <v>0</v>
      </c>
      <c r="D877">
        <v>0</v>
      </c>
      <c r="E877">
        <v>1</v>
      </c>
      <c r="F877">
        <v>0</v>
      </c>
      <c r="G877">
        <v>0</v>
      </c>
      <c r="H877">
        <v>10</v>
      </c>
      <c r="I877">
        <v>27</v>
      </c>
      <c r="J877" t="s">
        <v>5383</v>
      </c>
      <c r="K877" t="str">
        <f>INDEX('Planning Periods'!$O$2:$O$540,MATCH('Table B Values'!A877,'Planning Periods'!$A$2:$A$540,0))</f>
        <v>El Dorado County</v>
      </c>
    </row>
    <row r="878" spans="1:11">
      <c r="A878" t="s">
        <v>5718</v>
      </c>
      <c r="B878">
        <v>2019</v>
      </c>
      <c r="C878">
        <v>0</v>
      </c>
      <c r="D878">
        <v>0</v>
      </c>
      <c r="E878">
        <v>0</v>
      </c>
      <c r="F878">
        <v>0</v>
      </c>
      <c r="G878">
        <v>0</v>
      </c>
      <c r="H878">
        <v>0</v>
      </c>
      <c r="I878">
        <v>10</v>
      </c>
      <c r="J878" t="s">
        <v>5383</v>
      </c>
      <c r="K878" t="str">
        <f>INDEX('Planning Periods'!$O$2:$O$540,MATCH('Table B Values'!A878,'Planning Periods'!$A$2:$A$540,0))</f>
        <v>Los Angeles County</v>
      </c>
    </row>
    <row r="879" spans="1:11">
      <c r="A879" t="s">
        <v>5719</v>
      </c>
      <c r="B879">
        <v>2019</v>
      </c>
      <c r="C879">
        <v>0</v>
      </c>
      <c r="D879">
        <v>0</v>
      </c>
      <c r="E879">
        <v>1</v>
      </c>
      <c r="F879">
        <v>0</v>
      </c>
      <c r="G879">
        <v>21</v>
      </c>
      <c r="H879">
        <v>4</v>
      </c>
      <c r="I879">
        <v>269</v>
      </c>
      <c r="J879" t="s">
        <v>5383</v>
      </c>
      <c r="K879" t="str">
        <f>INDEX('Planning Periods'!$O$2:$O$540,MATCH('Table B Values'!A879,'Planning Periods'!$A$2:$A$540,0))</f>
        <v>San Mateo County</v>
      </c>
    </row>
    <row r="880" spans="1:11">
      <c r="A880" t="s">
        <v>5284</v>
      </c>
      <c r="B880">
        <v>2019</v>
      </c>
      <c r="C880">
        <v>0</v>
      </c>
      <c r="D880">
        <v>0</v>
      </c>
      <c r="E880">
        <v>0</v>
      </c>
      <c r="F880">
        <v>13</v>
      </c>
      <c r="G880">
        <v>0</v>
      </c>
      <c r="H880">
        <v>0</v>
      </c>
      <c r="I880">
        <v>54</v>
      </c>
      <c r="J880" t="s">
        <v>5383</v>
      </c>
      <c r="K880" t="str">
        <f>INDEX('Planning Periods'!$O$2:$O$540,MATCH('Table B Values'!A880,'Planning Periods'!$A$2:$A$540,0))</f>
        <v>Stanislaus County</v>
      </c>
    </row>
    <row r="881" spans="1:11">
      <c r="A881" t="s">
        <v>5720</v>
      </c>
      <c r="B881">
        <v>2019</v>
      </c>
      <c r="C881">
        <v>0</v>
      </c>
      <c r="D881">
        <v>0</v>
      </c>
      <c r="E881">
        <v>0</v>
      </c>
      <c r="F881">
        <v>0</v>
      </c>
      <c r="G881">
        <v>0</v>
      </c>
      <c r="H881">
        <v>0</v>
      </c>
      <c r="I881">
        <v>115</v>
      </c>
      <c r="J881" t="s">
        <v>5383</v>
      </c>
      <c r="K881" t="str">
        <f>INDEX('Planning Periods'!$O$2:$O$540,MATCH('Table B Values'!A881,'Planning Periods'!$A$2:$A$540,0))</f>
        <v>Orange County</v>
      </c>
    </row>
    <row r="882" spans="1:11">
      <c r="A882" t="s">
        <v>5721</v>
      </c>
      <c r="B882">
        <v>2019</v>
      </c>
      <c r="C882">
        <v>118</v>
      </c>
      <c r="D882">
        <v>0</v>
      </c>
      <c r="E882">
        <v>0</v>
      </c>
      <c r="F882">
        <v>4</v>
      </c>
      <c r="G882">
        <v>0</v>
      </c>
      <c r="H882">
        <v>457</v>
      </c>
      <c r="I882">
        <v>0</v>
      </c>
      <c r="J882" t="s">
        <v>5383</v>
      </c>
      <c r="K882" t="str">
        <f>INDEX('Planning Periods'!$O$2:$O$540,MATCH('Table B Values'!A882,'Planning Periods'!$A$2:$A$540,0))</f>
        <v>San Joaquin County</v>
      </c>
    </row>
    <row r="883" spans="1:11">
      <c r="A883" t="s">
        <v>5723</v>
      </c>
      <c r="B883">
        <v>2019</v>
      </c>
      <c r="C883">
        <v>25</v>
      </c>
      <c r="D883">
        <v>0</v>
      </c>
      <c r="E883">
        <v>0</v>
      </c>
      <c r="F883">
        <v>0</v>
      </c>
      <c r="G883">
        <v>24</v>
      </c>
      <c r="H883">
        <v>16</v>
      </c>
      <c r="I883">
        <v>609</v>
      </c>
      <c r="J883" t="s">
        <v>5383</v>
      </c>
      <c r="K883" t="str">
        <f>INDEX('Planning Periods'!$O$2:$O$540,MATCH('Table B Values'!A883,'Planning Periods'!$A$2:$A$540,0))</f>
        <v>Santa Clara County</v>
      </c>
    </row>
    <row r="884" spans="1:11">
      <c r="A884" t="s">
        <v>5376</v>
      </c>
      <c r="B884">
        <v>2019</v>
      </c>
      <c r="C884">
        <v>0</v>
      </c>
      <c r="D884">
        <v>0</v>
      </c>
      <c r="E884">
        <v>0</v>
      </c>
      <c r="F884">
        <v>0</v>
      </c>
      <c r="G884">
        <v>0</v>
      </c>
      <c r="H884">
        <v>3</v>
      </c>
      <c r="I884">
        <v>0</v>
      </c>
      <c r="J884" t="s">
        <v>5383</v>
      </c>
      <c r="K884" t="str">
        <f>INDEX('Planning Periods'!$O$2:$O$540,MATCH('Table B Values'!A884,'Planning Periods'!$A$2:$A$540,0))</f>
        <v>Lassen County</v>
      </c>
    </row>
    <row r="885" spans="1:11">
      <c r="A885" t="s">
        <v>5290</v>
      </c>
      <c r="B885">
        <v>2019</v>
      </c>
      <c r="C885">
        <v>0</v>
      </c>
      <c r="D885">
        <v>0</v>
      </c>
      <c r="E885">
        <v>0</v>
      </c>
      <c r="F885">
        <v>0</v>
      </c>
      <c r="G885">
        <v>0</v>
      </c>
      <c r="H885">
        <v>0</v>
      </c>
      <c r="I885">
        <v>9</v>
      </c>
      <c r="J885" t="s">
        <v>5383</v>
      </c>
      <c r="K885" t="str">
        <f>INDEX('Planning Periods'!$O$2:$O$540,MATCH('Table B Values'!A885,'Planning Periods'!$A$2:$A$540,0))</f>
        <v>Sutter County</v>
      </c>
    </row>
    <row r="886" spans="1:11">
      <c r="A886" t="s">
        <v>5724</v>
      </c>
      <c r="B886">
        <v>2019</v>
      </c>
      <c r="C886">
        <v>0</v>
      </c>
      <c r="D886">
        <v>0</v>
      </c>
      <c r="E886">
        <v>0</v>
      </c>
      <c r="F886">
        <v>0</v>
      </c>
      <c r="G886">
        <v>0</v>
      </c>
      <c r="H886">
        <v>0</v>
      </c>
      <c r="I886">
        <v>3</v>
      </c>
      <c r="J886" t="s">
        <v>5383</v>
      </c>
      <c r="K886" t="str">
        <f>INDEX('Planning Periods'!$O$2:$O$540,MATCH('Table B Values'!A886,'Planning Periods'!$A$2:$A$540,0))</f>
        <v>Amador County</v>
      </c>
    </row>
    <row r="887" spans="1:11">
      <c r="A887" t="s">
        <v>5725</v>
      </c>
      <c r="B887">
        <v>2019</v>
      </c>
      <c r="C887">
        <v>0</v>
      </c>
      <c r="D887">
        <v>0</v>
      </c>
      <c r="E887">
        <v>0</v>
      </c>
      <c r="F887">
        <v>0</v>
      </c>
      <c r="G887">
        <v>0</v>
      </c>
      <c r="H887">
        <v>5</v>
      </c>
      <c r="I887">
        <v>7</v>
      </c>
      <c r="J887" t="s">
        <v>5383</v>
      </c>
      <c r="K887" t="str">
        <f>INDEX('Planning Periods'!$O$2:$O$540,MATCH('Table B Values'!A887,'Planning Periods'!$A$2:$A$540,0))</f>
        <v>Kern County</v>
      </c>
    </row>
    <row r="888" spans="1:11">
      <c r="A888" t="s">
        <v>5726</v>
      </c>
      <c r="B888">
        <v>2019</v>
      </c>
      <c r="C888">
        <v>0</v>
      </c>
      <c r="D888">
        <v>0</v>
      </c>
      <c r="E888">
        <v>0</v>
      </c>
      <c r="F888">
        <v>0</v>
      </c>
      <c r="G888">
        <v>0</v>
      </c>
      <c r="H888">
        <v>0</v>
      </c>
      <c r="I888">
        <v>6</v>
      </c>
      <c r="J888" t="s">
        <v>5383</v>
      </c>
      <c r="K888" t="str">
        <f>INDEX('Planning Periods'!$O$2:$O$540,MATCH('Table B Values'!A888,'Planning Periods'!$A$2:$A$540,0))</f>
        <v>Kern County</v>
      </c>
    </row>
    <row r="889" spans="1:11">
      <c r="A889" t="s">
        <v>5295</v>
      </c>
      <c r="B889">
        <v>2019</v>
      </c>
      <c r="C889">
        <v>0</v>
      </c>
      <c r="D889">
        <v>3</v>
      </c>
      <c r="E889">
        <v>0</v>
      </c>
      <c r="F889">
        <v>14</v>
      </c>
      <c r="G889">
        <v>0</v>
      </c>
      <c r="H889">
        <v>8</v>
      </c>
      <c r="I889">
        <v>23</v>
      </c>
      <c r="J889" t="s">
        <v>5383</v>
      </c>
      <c r="K889" t="str">
        <f>INDEX('Planning Periods'!$O$2:$O$540,MATCH('Table B Values'!A889,'Planning Periods'!$A$2:$A$540,0))</f>
        <v>Tehama County</v>
      </c>
    </row>
    <row r="890" spans="1:11">
      <c r="A890" t="s">
        <v>5727</v>
      </c>
      <c r="B890">
        <v>2019</v>
      </c>
      <c r="C890">
        <v>0</v>
      </c>
      <c r="D890">
        <v>0</v>
      </c>
      <c r="E890">
        <v>0</v>
      </c>
      <c r="F890">
        <v>0</v>
      </c>
      <c r="G890">
        <v>0</v>
      </c>
      <c r="H890">
        <v>0</v>
      </c>
      <c r="I890">
        <v>209</v>
      </c>
      <c r="J890" t="s">
        <v>5383</v>
      </c>
      <c r="K890" t="str">
        <f>INDEX('Planning Periods'!$O$2:$O$540,MATCH('Table B Values'!A890,'Planning Periods'!$A$2:$A$540,0))</f>
        <v>Riverside County</v>
      </c>
    </row>
    <row r="891" spans="1:11">
      <c r="A891" t="s">
        <v>5728</v>
      </c>
      <c r="B891">
        <v>2019</v>
      </c>
      <c r="C891">
        <v>0</v>
      </c>
      <c r="D891">
        <v>33</v>
      </c>
      <c r="E891">
        <v>0</v>
      </c>
      <c r="F891">
        <v>0</v>
      </c>
      <c r="G891">
        <v>0</v>
      </c>
      <c r="H891">
        <v>0</v>
      </c>
      <c r="I891">
        <v>42</v>
      </c>
      <c r="J891" t="s">
        <v>5383</v>
      </c>
      <c r="K891" t="str">
        <f>INDEX('Planning Periods'!$O$2:$O$540,MATCH('Table B Values'!A891,'Planning Periods'!$A$2:$A$540,0))</f>
        <v>Los Angeles County</v>
      </c>
    </row>
    <row r="892" spans="1:11">
      <c r="A892" t="s">
        <v>5729</v>
      </c>
      <c r="B892">
        <v>2019</v>
      </c>
      <c r="C892">
        <v>0</v>
      </c>
      <c r="D892">
        <v>0</v>
      </c>
      <c r="E892">
        <v>0</v>
      </c>
      <c r="F892">
        <v>0</v>
      </c>
      <c r="G892">
        <v>0</v>
      </c>
      <c r="H892">
        <v>0</v>
      </c>
      <c r="I892">
        <v>67</v>
      </c>
      <c r="J892" t="s">
        <v>5383</v>
      </c>
      <c r="K892" t="str">
        <f>INDEX('Planning Periods'!$O$2:$O$540,MATCH('Table B Values'!A892,'Planning Periods'!$A$2:$A$540,0))</f>
        <v>Ventura County</v>
      </c>
    </row>
    <row r="893" spans="1:11">
      <c r="A893" t="s">
        <v>5794</v>
      </c>
      <c r="B893">
        <v>2019</v>
      </c>
      <c r="C893">
        <v>0</v>
      </c>
      <c r="D893">
        <v>0</v>
      </c>
      <c r="E893">
        <v>0</v>
      </c>
      <c r="F893">
        <v>0</v>
      </c>
      <c r="G893">
        <v>0</v>
      </c>
      <c r="H893" s="356">
        <v>0</v>
      </c>
      <c r="I893" s="356">
        <v>5</v>
      </c>
      <c r="J893" t="s">
        <v>5383</v>
      </c>
      <c r="K893" t="str">
        <f>INDEX('Planning Periods'!$O$2:$O$540,MATCH('Table B Values'!A893,'Planning Periods'!$A$2:$A$540,0))</f>
        <v>Marin County</v>
      </c>
    </row>
    <row r="894" spans="1:11">
      <c r="A894" t="s">
        <v>5730</v>
      </c>
      <c r="B894">
        <v>2019</v>
      </c>
      <c r="C894">
        <v>0</v>
      </c>
      <c r="D894">
        <v>0</v>
      </c>
      <c r="E894">
        <v>0</v>
      </c>
      <c r="F894">
        <v>0</v>
      </c>
      <c r="G894">
        <v>0</v>
      </c>
      <c r="H894" s="356">
        <v>0</v>
      </c>
      <c r="I894" s="356">
        <v>65</v>
      </c>
      <c r="J894" t="s">
        <v>5383</v>
      </c>
      <c r="K894" t="str">
        <f>INDEX('Planning Periods'!$O$2:$O$540,MATCH('Table B Values'!A894,'Planning Periods'!$A$2:$A$540,0))</f>
        <v>Los Angeles County</v>
      </c>
    </row>
    <row r="895" spans="1:11">
      <c r="A895" t="s">
        <v>5731</v>
      </c>
      <c r="B895">
        <v>2019</v>
      </c>
      <c r="C895">
        <v>0</v>
      </c>
      <c r="D895">
        <v>0</v>
      </c>
      <c r="E895">
        <v>0</v>
      </c>
      <c r="F895">
        <v>0</v>
      </c>
      <c r="G895">
        <v>22</v>
      </c>
      <c r="H895">
        <v>18</v>
      </c>
      <c r="I895" s="356">
        <v>748</v>
      </c>
      <c r="J895" t="s">
        <v>5383</v>
      </c>
      <c r="K895" t="str">
        <f>INDEX('Planning Periods'!$O$2:$O$540,MATCH('Table B Values'!A895,'Planning Periods'!$A$2:$A$540,0))</f>
        <v>San Joaquin County</v>
      </c>
    </row>
    <row r="896" spans="1:11">
      <c r="A896" t="s">
        <v>5795</v>
      </c>
      <c r="B896">
        <v>2019</v>
      </c>
      <c r="C896">
        <v>0</v>
      </c>
      <c r="D896">
        <v>0</v>
      </c>
      <c r="E896">
        <v>0</v>
      </c>
      <c r="F896">
        <v>0</v>
      </c>
      <c r="G896">
        <v>0</v>
      </c>
      <c r="H896">
        <v>0</v>
      </c>
      <c r="I896">
        <v>1</v>
      </c>
      <c r="J896" t="s">
        <v>5383</v>
      </c>
      <c r="K896" t="str">
        <f>INDEX('Planning Periods'!$O$2:$O$540,MATCH('Table B Values'!A896,'Planning Periods'!$A$2:$A$540,0))</f>
        <v>Humboldt County</v>
      </c>
    </row>
    <row r="897" spans="1:11">
      <c r="A897" t="s">
        <v>5303</v>
      </c>
      <c r="B897">
        <v>2019</v>
      </c>
      <c r="C897">
        <v>0</v>
      </c>
      <c r="D897">
        <v>0</v>
      </c>
      <c r="E897">
        <v>0</v>
      </c>
      <c r="F897">
        <v>0</v>
      </c>
      <c r="G897">
        <v>0</v>
      </c>
      <c r="H897">
        <v>0</v>
      </c>
      <c r="I897">
        <v>0</v>
      </c>
      <c r="J897" t="s">
        <v>5383</v>
      </c>
      <c r="K897" t="str">
        <f>INDEX('Planning Periods'!$O$2:$O$540,MATCH('Table B Values'!A897,'Planning Periods'!$A$2:$A$540,0))</f>
        <v>Trinity County</v>
      </c>
    </row>
    <row r="898" spans="1:11">
      <c r="A898" t="s">
        <v>5377</v>
      </c>
      <c r="B898">
        <v>2019</v>
      </c>
      <c r="C898">
        <v>0</v>
      </c>
      <c r="D898">
        <v>0</v>
      </c>
      <c r="E898">
        <v>0</v>
      </c>
      <c r="F898">
        <v>0</v>
      </c>
      <c r="G898">
        <v>0</v>
      </c>
      <c r="H898">
        <v>0</v>
      </c>
      <c r="I898">
        <v>34</v>
      </c>
      <c r="J898" t="s">
        <v>5383</v>
      </c>
      <c r="K898" t="str">
        <f>INDEX('Planning Periods'!$O$2:$O$540,MATCH('Table B Values'!A898,'Planning Periods'!$A$2:$A$540,0))</f>
        <v>Nevada County</v>
      </c>
    </row>
    <row r="899" spans="1:11">
      <c r="A899" t="s">
        <v>5732</v>
      </c>
      <c r="B899">
        <v>2019</v>
      </c>
      <c r="C899">
        <v>0</v>
      </c>
      <c r="D899">
        <v>0</v>
      </c>
      <c r="E899">
        <v>0</v>
      </c>
      <c r="F899">
        <v>0</v>
      </c>
      <c r="G899">
        <v>0</v>
      </c>
      <c r="H899">
        <v>193</v>
      </c>
      <c r="I899">
        <v>439</v>
      </c>
      <c r="J899" t="s">
        <v>5383</v>
      </c>
      <c r="K899" t="str">
        <f>INDEX('Planning Periods'!$O$2:$O$540,MATCH('Table B Values'!A899,'Planning Periods'!$A$2:$A$540,0))</f>
        <v>Tulare County</v>
      </c>
    </row>
    <row r="900" spans="1:11">
      <c r="A900" t="s">
        <v>5307</v>
      </c>
      <c r="B900">
        <v>2019</v>
      </c>
      <c r="C900">
        <v>0</v>
      </c>
      <c r="D900">
        <v>43</v>
      </c>
      <c r="E900">
        <v>0</v>
      </c>
      <c r="F900">
        <v>111</v>
      </c>
      <c r="G900">
        <v>0</v>
      </c>
      <c r="H900">
        <v>35</v>
      </c>
      <c r="I900">
        <v>36</v>
      </c>
      <c r="J900" t="s">
        <v>5383</v>
      </c>
      <c r="K900" t="str">
        <f>INDEX('Planning Periods'!$O$2:$O$540,MATCH('Table B Values'!A900,'Planning Periods'!$A$2:$A$540,0))</f>
        <v>Tulare County</v>
      </c>
    </row>
    <row r="901" spans="1:11">
      <c r="A901" t="s">
        <v>5309</v>
      </c>
      <c r="B901">
        <v>2019</v>
      </c>
      <c r="C901">
        <v>0</v>
      </c>
      <c r="D901">
        <v>0</v>
      </c>
      <c r="E901">
        <v>0</v>
      </c>
      <c r="F901">
        <v>0</v>
      </c>
      <c r="G901">
        <v>0</v>
      </c>
      <c r="H901">
        <v>0</v>
      </c>
      <c r="I901">
        <v>14</v>
      </c>
      <c r="J901" t="s">
        <v>5383</v>
      </c>
      <c r="K901" t="str">
        <f>INDEX('Planning Periods'!$O$2:$O$540,MATCH('Table B Values'!A901,'Planning Periods'!$A$2:$A$540,0))</f>
        <v>Tuolumne County</v>
      </c>
    </row>
    <row r="902" spans="1:11">
      <c r="A902" t="s">
        <v>5733</v>
      </c>
      <c r="B902">
        <v>2019</v>
      </c>
      <c r="C902">
        <v>16</v>
      </c>
      <c r="D902">
        <v>0</v>
      </c>
      <c r="E902">
        <v>45</v>
      </c>
      <c r="F902">
        <v>69</v>
      </c>
      <c r="G902">
        <v>0</v>
      </c>
      <c r="H902">
        <v>6</v>
      </c>
      <c r="I902">
        <v>95</v>
      </c>
      <c r="J902" t="s">
        <v>5383</v>
      </c>
      <c r="K902" t="str">
        <f>INDEX('Planning Periods'!$O$2:$O$540,MATCH('Table B Values'!A902,'Planning Periods'!$A$2:$A$540,0))</f>
        <v>Stanislaus County</v>
      </c>
    </row>
    <row r="903" spans="1:11">
      <c r="A903" t="s">
        <v>5734</v>
      </c>
      <c r="B903">
        <v>2019</v>
      </c>
      <c r="C903">
        <v>0</v>
      </c>
      <c r="D903">
        <v>0</v>
      </c>
      <c r="E903">
        <v>0</v>
      </c>
      <c r="F903">
        <v>0</v>
      </c>
      <c r="G903">
        <v>0</v>
      </c>
      <c r="H903">
        <v>5</v>
      </c>
      <c r="I903">
        <v>257</v>
      </c>
      <c r="J903" t="s">
        <v>5383</v>
      </c>
      <c r="K903" t="str">
        <f>INDEX('Planning Periods'!$O$2:$O$540,MATCH('Table B Values'!A903,'Planning Periods'!$A$2:$A$540,0))</f>
        <v>Orange County</v>
      </c>
    </row>
    <row r="904" spans="1:11">
      <c r="A904" t="s">
        <v>5735</v>
      </c>
      <c r="B904">
        <v>2019</v>
      </c>
      <c r="C904">
        <v>0</v>
      </c>
      <c r="D904">
        <v>0</v>
      </c>
      <c r="E904">
        <v>0</v>
      </c>
      <c r="F904">
        <v>0</v>
      </c>
      <c r="G904">
        <v>0</v>
      </c>
      <c r="H904">
        <v>5</v>
      </c>
      <c r="I904">
        <v>0</v>
      </c>
      <c r="J904" t="s">
        <v>5383</v>
      </c>
      <c r="K904" t="str">
        <f>INDEX('Planning Periods'!$O$2:$O$540,MATCH('Table B Values'!A904,'Planning Periods'!$A$2:$A$540,0))</f>
        <v>San Bernardino County</v>
      </c>
    </row>
    <row r="905" spans="1:11">
      <c r="A905" t="s">
        <v>5378</v>
      </c>
      <c r="B905">
        <v>2019</v>
      </c>
      <c r="C905">
        <v>0</v>
      </c>
      <c r="D905">
        <v>0</v>
      </c>
      <c r="E905">
        <v>0</v>
      </c>
      <c r="F905">
        <v>0</v>
      </c>
      <c r="G905">
        <v>0</v>
      </c>
      <c r="H905">
        <v>1</v>
      </c>
      <c r="I905">
        <v>1</v>
      </c>
      <c r="J905" t="s">
        <v>5383</v>
      </c>
      <c r="K905" t="str">
        <f>INDEX('Planning Periods'!$O$2:$O$540,MATCH('Table B Values'!A905,'Planning Periods'!$A$2:$A$540,0))</f>
        <v>Mendocino County</v>
      </c>
    </row>
    <row r="906" spans="1:11">
      <c r="A906" t="s">
        <v>5736</v>
      </c>
      <c r="B906">
        <v>2019</v>
      </c>
      <c r="C906">
        <v>0</v>
      </c>
      <c r="D906">
        <v>0</v>
      </c>
      <c r="E906">
        <v>0</v>
      </c>
      <c r="F906">
        <v>0</v>
      </c>
      <c r="G906">
        <v>0</v>
      </c>
      <c r="H906">
        <v>12</v>
      </c>
      <c r="I906">
        <v>8</v>
      </c>
      <c r="J906" t="s">
        <v>5383</v>
      </c>
      <c r="K906" t="str">
        <f>INDEX('Planning Periods'!$O$2:$O$540,MATCH('Table B Values'!A906,'Planning Periods'!$A$2:$A$540,0))</f>
        <v>Alameda County</v>
      </c>
    </row>
    <row r="907" spans="1:11">
      <c r="A907" t="s">
        <v>5737</v>
      </c>
      <c r="B907">
        <v>2019</v>
      </c>
      <c r="C907">
        <v>0</v>
      </c>
      <c r="D907">
        <v>0</v>
      </c>
      <c r="E907">
        <v>0</v>
      </c>
      <c r="F907">
        <v>0</v>
      </c>
      <c r="G907">
        <v>0</v>
      </c>
      <c r="H907">
        <v>14</v>
      </c>
      <c r="I907">
        <v>511</v>
      </c>
      <c r="J907" t="s">
        <v>5383</v>
      </c>
      <c r="K907" t="str">
        <f>INDEX('Planning Periods'!$O$2:$O$540,MATCH('Table B Values'!A907,'Planning Periods'!$A$2:$A$540,0))</f>
        <v>San Bernardino County</v>
      </c>
    </row>
    <row r="908" spans="1:11">
      <c r="A908" t="s">
        <v>5738</v>
      </c>
      <c r="B908">
        <v>2019</v>
      </c>
      <c r="C908">
        <v>0</v>
      </c>
      <c r="D908">
        <v>0</v>
      </c>
      <c r="E908">
        <v>0</v>
      </c>
      <c r="F908">
        <v>3</v>
      </c>
      <c r="G908">
        <v>0</v>
      </c>
      <c r="H908" s="356">
        <v>0</v>
      </c>
      <c r="I908" s="356">
        <v>378</v>
      </c>
      <c r="J908" t="s">
        <v>5383</v>
      </c>
      <c r="K908" t="str">
        <f>INDEX('Planning Periods'!$O$2:$O$540,MATCH('Table B Values'!A908,'Planning Periods'!$A$2:$A$540,0))</f>
        <v>Solano County</v>
      </c>
    </row>
    <row r="909" spans="1:11">
      <c r="A909" t="s">
        <v>5739</v>
      </c>
      <c r="B909">
        <v>2019</v>
      </c>
      <c r="C909">
        <v>0</v>
      </c>
      <c r="D909">
        <v>0</v>
      </c>
      <c r="E909">
        <v>0</v>
      </c>
      <c r="F909">
        <v>0</v>
      </c>
      <c r="G909">
        <v>0</v>
      </c>
      <c r="H909" s="356">
        <v>0</v>
      </c>
      <c r="I909" s="356">
        <v>64</v>
      </c>
      <c r="J909" t="s">
        <v>5383</v>
      </c>
      <c r="K909" t="str">
        <f>INDEX('Planning Periods'!$O$2:$O$540,MATCH('Table B Values'!A909,'Planning Periods'!$A$2:$A$540,0))</f>
        <v>Solano County</v>
      </c>
    </row>
    <row r="910" spans="1:11">
      <c r="A910" t="s">
        <v>5740</v>
      </c>
      <c r="B910">
        <v>2019</v>
      </c>
      <c r="C910">
        <v>0</v>
      </c>
      <c r="D910">
        <v>0</v>
      </c>
      <c r="E910">
        <v>0</v>
      </c>
      <c r="F910">
        <v>0</v>
      </c>
      <c r="G910">
        <v>0</v>
      </c>
      <c r="H910">
        <v>0</v>
      </c>
      <c r="I910" s="356">
        <v>280</v>
      </c>
      <c r="J910" t="s">
        <v>5383</v>
      </c>
      <c r="K910" t="str">
        <f>INDEX('Planning Periods'!$O$2:$O$540,MATCH('Table B Values'!A910,'Planning Periods'!$A$2:$A$540,0))</f>
        <v>Ventura County</v>
      </c>
    </row>
    <row r="911" spans="1:11">
      <c r="A911" t="s">
        <v>5318</v>
      </c>
      <c r="B911">
        <v>2019</v>
      </c>
      <c r="C911">
        <v>0</v>
      </c>
      <c r="D911">
        <v>11</v>
      </c>
      <c r="E911">
        <v>0</v>
      </c>
      <c r="F911">
        <v>30</v>
      </c>
      <c r="G911">
        <v>0</v>
      </c>
      <c r="H911">
        <v>28</v>
      </c>
      <c r="I911">
        <v>39</v>
      </c>
      <c r="J911" t="s">
        <v>5383</v>
      </c>
      <c r="K911" t="str">
        <f>INDEX('Planning Periods'!$O$2:$O$540,MATCH('Table B Values'!A911,'Planning Periods'!$A$2:$A$540,0))</f>
        <v>Ventura County</v>
      </c>
    </row>
    <row r="912" spans="1:11">
      <c r="A912" t="s">
        <v>5741</v>
      </c>
      <c r="B912">
        <v>2019</v>
      </c>
      <c r="C912">
        <v>0</v>
      </c>
      <c r="D912">
        <v>7</v>
      </c>
      <c r="E912">
        <v>0</v>
      </c>
      <c r="F912">
        <v>0</v>
      </c>
      <c r="G912">
        <v>0</v>
      </c>
      <c r="H912">
        <v>144</v>
      </c>
      <c r="I912">
        <v>288</v>
      </c>
      <c r="J912" t="s">
        <v>5383</v>
      </c>
      <c r="K912" t="str">
        <f>INDEX('Planning Periods'!$O$2:$O$540,MATCH('Table B Values'!A912,'Planning Periods'!$A$2:$A$540,0))</f>
        <v>San Bernardino County</v>
      </c>
    </row>
    <row r="913" spans="1:11">
      <c r="A913" t="s">
        <v>5796</v>
      </c>
      <c r="B913">
        <v>2019</v>
      </c>
      <c r="C913">
        <v>0</v>
      </c>
      <c r="D913">
        <v>0</v>
      </c>
      <c r="E913">
        <v>0</v>
      </c>
      <c r="F913">
        <v>0</v>
      </c>
      <c r="G913">
        <v>0</v>
      </c>
      <c r="H913">
        <v>2</v>
      </c>
      <c r="I913">
        <v>3</v>
      </c>
      <c r="J913" t="s">
        <v>5383</v>
      </c>
      <c r="K913" t="str">
        <f>INDEX('Planning Periods'!$O$2:$O$540,MATCH('Table B Values'!A913,'Planning Periods'!$A$2:$A$540,0))</f>
        <v>Orange County</v>
      </c>
    </row>
    <row r="914" spans="1:11">
      <c r="A914" t="s">
        <v>5742</v>
      </c>
      <c r="B914">
        <v>2019</v>
      </c>
      <c r="C914">
        <v>0</v>
      </c>
      <c r="D914">
        <v>20</v>
      </c>
      <c r="E914">
        <v>0</v>
      </c>
      <c r="F914">
        <v>46</v>
      </c>
      <c r="G914">
        <v>0</v>
      </c>
      <c r="H914">
        <v>463</v>
      </c>
      <c r="I914">
        <v>169</v>
      </c>
      <c r="J914" t="s">
        <v>5383</v>
      </c>
      <c r="K914" t="str">
        <f>INDEX('Planning Periods'!$O$2:$O$540,MATCH('Table B Values'!A914,'Planning Periods'!$A$2:$A$540,0))</f>
        <v>Tulare County</v>
      </c>
    </row>
    <row r="915" spans="1:11">
      <c r="A915" t="s">
        <v>5743</v>
      </c>
      <c r="B915">
        <v>2019</v>
      </c>
      <c r="C915">
        <v>60</v>
      </c>
      <c r="D915">
        <v>0</v>
      </c>
      <c r="E915">
        <v>31</v>
      </c>
      <c r="F915">
        <v>0</v>
      </c>
      <c r="G915">
        <v>0</v>
      </c>
      <c r="H915">
        <v>0</v>
      </c>
      <c r="I915">
        <v>307</v>
      </c>
      <c r="J915" t="s">
        <v>5383</v>
      </c>
      <c r="K915" t="str">
        <f>INDEX('Planning Periods'!$O$2:$O$540,MATCH('Table B Values'!A915,'Planning Periods'!$A$2:$A$540,0))</f>
        <v>San Diego County</v>
      </c>
    </row>
    <row r="916" spans="1:11">
      <c r="A916" t="s">
        <v>5744</v>
      </c>
      <c r="B916">
        <v>2019</v>
      </c>
      <c r="C916">
        <v>0</v>
      </c>
      <c r="D916">
        <v>0</v>
      </c>
      <c r="E916">
        <v>0</v>
      </c>
      <c r="F916">
        <v>0</v>
      </c>
      <c r="G916">
        <v>0</v>
      </c>
      <c r="H916">
        <v>0</v>
      </c>
      <c r="I916">
        <v>19</v>
      </c>
      <c r="J916" t="s">
        <v>5383</v>
      </c>
      <c r="K916" t="str">
        <f>INDEX('Planning Periods'!$O$2:$O$540,MATCH('Table B Values'!A916,'Planning Periods'!$A$2:$A$540,0))</f>
        <v>Los Angeles County</v>
      </c>
    </row>
    <row r="917" spans="1:11">
      <c r="A917" t="s">
        <v>5745</v>
      </c>
      <c r="B917">
        <v>2019</v>
      </c>
      <c r="C917">
        <v>0</v>
      </c>
      <c r="D917">
        <v>0</v>
      </c>
      <c r="E917">
        <v>0</v>
      </c>
      <c r="F917">
        <v>0</v>
      </c>
      <c r="G917">
        <v>0</v>
      </c>
      <c r="H917">
        <v>9</v>
      </c>
      <c r="I917">
        <v>368</v>
      </c>
      <c r="J917" t="s">
        <v>5383</v>
      </c>
      <c r="K917" t="str">
        <f>INDEX('Planning Periods'!$O$2:$O$540,MATCH('Table B Values'!A917,'Planning Periods'!$A$2:$A$540,0))</f>
        <v>Contra Costa County</v>
      </c>
    </row>
    <row r="918" spans="1:11">
      <c r="A918" t="s">
        <v>5746</v>
      </c>
      <c r="B918">
        <v>2019</v>
      </c>
      <c r="C918">
        <v>0</v>
      </c>
      <c r="D918">
        <v>0</v>
      </c>
      <c r="E918">
        <v>0</v>
      </c>
      <c r="F918">
        <v>24</v>
      </c>
      <c r="G918">
        <v>2</v>
      </c>
      <c r="H918">
        <v>6</v>
      </c>
      <c r="I918">
        <v>50</v>
      </c>
      <c r="J918" t="s">
        <v>5383</v>
      </c>
      <c r="K918" t="str">
        <f>INDEX('Planning Periods'!$O$2:$O$540,MATCH('Table B Values'!A918,'Planning Periods'!$A$2:$A$540,0))</f>
        <v>Kern County</v>
      </c>
    </row>
    <row r="919" spans="1:11">
      <c r="A919" t="s">
        <v>5747</v>
      </c>
      <c r="B919">
        <v>2019</v>
      </c>
      <c r="C919">
        <v>0</v>
      </c>
      <c r="D919">
        <v>0</v>
      </c>
      <c r="E919">
        <v>0</v>
      </c>
      <c r="F919">
        <v>0</v>
      </c>
      <c r="G919">
        <v>0</v>
      </c>
      <c r="H919">
        <v>0</v>
      </c>
      <c r="I919">
        <v>21</v>
      </c>
      <c r="J919" t="s">
        <v>5383</v>
      </c>
      <c r="K919" t="str">
        <f>INDEX('Planning Periods'!$O$2:$O$540,MATCH('Table B Values'!A919,'Planning Periods'!$A$2:$A$540,0))</f>
        <v>Stanislaus County</v>
      </c>
    </row>
    <row r="920" spans="1:11">
      <c r="A920" t="s">
        <v>5748</v>
      </c>
      <c r="B920">
        <v>2019</v>
      </c>
      <c r="C920">
        <v>0</v>
      </c>
      <c r="D920">
        <v>0</v>
      </c>
      <c r="E920">
        <v>1</v>
      </c>
      <c r="F920">
        <v>0</v>
      </c>
      <c r="G920">
        <v>1</v>
      </c>
      <c r="H920">
        <v>0</v>
      </c>
      <c r="I920">
        <v>25</v>
      </c>
      <c r="J920" t="s">
        <v>5383</v>
      </c>
      <c r="K920" t="str">
        <f>INDEX('Planning Periods'!$O$2:$O$540,MATCH('Table B Values'!A920,'Planning Periods'!$A$2:$A$540,0))</f>
        <v>Santa Cruz County</v>
      </c>
    </row>
    <row r="921" spans="1:11">
      <c r="A921" t="s">
        <v>5797</v>
      </c>
      <c r="B921">
        <v>2019</v>
      </c>
      <c r="C921">
        <v>0</v>
      </c>
      <c r="D921">
        <v>0</v>
      </c>
      <c r="E921">
        <v>0</v>
      </c>
      <c r="F921">
        <v>0</v>
      </c>
      <c r="G921">
        <v>0</v>
      </c>
      <c r="H921">
        <v>0</v>
      </c>
      <c r="I921">
        <v>3</v>
      </c>
      <c r="J921" t="s">
        <v>5383</v>
      </c>
      <c r="K921" t="str">
        <f>INDEX('Planning Periods'!$O$2:$O$540,MATCH('Table B Values'!A921,'Planning Periods'!$A$2:$A$540,0))</f>
        <v>Siskiyou County</v>
      </c>
    </row>
    <row r="922" spans="1:11">
      <c r="A922" t="s">
        <v>5749</v>
      </c>
      <c r="B922">
        <v>2019</v>
      </c>
      <c r="C922">
        <v>0</v>
      </c>
      <c r="D922">
        <v>0</v>
      </c>
      <c r="E922">
        <v>0</v>
      </c>
      <c r="F922">
        <v>0</v>
      </c>
      <c r="G922">
        <v>0</v>
      </c>
      <c r="H922">
        <v>0</v>
      </c>
      <c r="I922">
        <v>48</v>
      </c>
      <c r="J922" t="s">
        <v>5383</v>
      </c>
      <c r="K922" t="str">
        <f>INDEX('Planning Periods'!$O$2:$O$540,MATCH('Table B Values'!A922,'Planning Periods'!$A$2:$A$540,0))</f>
        <v>Los Angeles County</v>
      </c>
    </row>
    <row r="923" spans="1:11">
      <c r="A923" t="s">
        <v>5750</v>
      </c>
      <c r="B923">
        <v>2019</v>
      </c>
      <c r="C923">
        <v>0</v>
      </c>
      <c r="D923">
        <v>0</v>
      </c>
      <c r="E923">
        <v>0</v>
      </c>
      <c r="F923">
        <v>0</v>
      </c>
      <c r="G923">
        <v>0</v>
      </c>
      <c r="H923">
        <v>0</v>
      </c>
      <c r="I923">
        <v>9</v>
      </c>
      <c r="J923" t="s">
        <v>5383</v>
      </c>
      <c r="K923" t="str">
        <f>INDEX('Planning Periods'!$O$2:$O$540,MATCH('Table B Values'!A923,'Planning Periods'!$A$2:$A$540,0))</f>
        <v>Los Angeles County</v>
      </c>
    </row>
    <row r="924" spans="1:11">
      <c r="A924" t="s">
        <v>5751</v>
      </c>
      <c r="B924">
        <v>2019</v>
      </c>
      <c r="C924">
        <v>0</v>
      </c>
      <c r="D924">
        <v>0</v>
      </c>
      <c r="E924">
        <v>0</v>
      </c>
      <c r="F924">
        <v>0</v>
      </c>
      <c r="G924">
        <v>0</v>
      </c>
      <c r="H924">
        <v>59</v>
      </c>
      <c r="I924">
        <v>260</v>
      </c>
      <c r="J924" t="s">
        <v>5383</v>
      </c>
      <c r="K924" t="str">
        <f>INDEX('Planning Periods'!$O$2:$O$540,MATCH('Table B Values'!A924,'Planning Periods'!$A$2:$A$540,0))</f>
        <v>Yolo County</v>
      </c>
    </row>
    <row r="925" spans="1:11">
      <c r="A925" t="s">
        <v>5752</v>
      </c>
      <c r="B925">
        <v>2019</v>
      </c>
      <c r="C925">
        <v>85</v>
      </c>
      <c r="D925">
        <v>0</v>
      </c>
      <c r="E925">
        <v>28</v>
      </c>
      <c r="F925">
        <v>0</v>
      </c>
      <c r="G925">
        <v>0</v>
      </c>
      <c r="H925">
        <v>2</v>
      </c>
      <c r="I925">
        <v>29</v>
      </c>
      <c r="J925" t="s">
        <v>5383</v>
      </c>
      <c r="K925" t="str">
        <f>INDEX('Planning Periods'!$O$2:$O$540,MATCH('Table B Values'!A925,'Planning Periods'!$A$2:$A$540,0))</f>
        <v>Orange County</v>
      </c>
    </row>
    <row r="926" spans="1:11">
      <c r="A926" t="s">
        <v>5753</v>
      </c>
      <c r="B926">
        <v>2019</v>
      </c>
      <c r="C926">
        <v>0</v>
      </c>
      <c r="D926">
        <v>0</v>
      </c>
      <c r="E926">
        <v>0</v>
      </c>
      <c r="F926">
        <v>21</v>
      </c>
      <c r="G926">
        <v>0</v>
      </c>
      <c r="H926">
        <v>0</v>
      </c>
      <c r="I926">
        <v>95</v>
      </c>
      <c r="J926" t="s">
        <v>5383</v>
      </c>
      <c r="K926" t="str">
        <f>INDEX('Planning Periods'!$O$2:$O$540,MATCH('Table B Values'!A926,'Planning Periods'!$A$2:$A$540,0))</f>
        <v>Los Angeles County</v>
      </c>
    </row>
    <row r="927" spans="1:11">
      <c r="A927" t="s">
        <v>5754</v>
      </c>
      <c r="B927">
        <v>2019</v>
      </c>
      <c r="C927">
        <v>0</v>
      </c>
      <c r="D927">
        <v>0</v>
      </c>
      <c r="E927">
        <v>0</v>
      </c>
      <c r="F927">
        <v>2</v>
      </c>
      <c r="G927">
        <v>0</v>
      </c>
      <c r="H927">
        <v>28</v>
      </c>
      <c r="I927">
        <v>7</v>
      </c>
      <c r="J927" t="s">
        <v>5383</v>
      </c>
      <c r="K927" t="str">
        <f>INDEX('Planning Periods'!$O$2:$O$540,MATCH('Table B Values'!A927,'Planning Periods'!$A$2:$A$540,0))</f>
        <v>Riverside County</v>
      </c>
    </row>
    <row r="928" spans="1:11">
      <c r="A928" t="s">
        <v>5379</v>
      </c>
      <c r="B928">
        <v>2019</v>
      </c>
      <c r="C928">
        <v>0</v>
      </c>
      <c r="D928">
        <v>0</v>
      </c>
      <c r="E928">
        <v>0</v>
      </c>
      <c r="F928">
        <v>2</v>
      </c>
      <c r="G928">
        <v>0</v>
      </c>
      <c r="H928">
        <v>4</v>
      </c>
      <c r="I928">
        <v>0</v>
      </c>
      <c r="J928" t="s">
        <v>5383</v>
      </c>
      <c r="K928" t="str">
        <f>INDEX('Planning Periods'!$O$2:$O$540,MATCH('Table B Values'!A928,'Planning Periods'!$A$2:$A$540,0))</f>
        <v>Mendocino County</v>
      </c>
    </row>
    <row r="929" spans="1:11">
      <c r="A929" t="s">
        <v>5756</v>
      </c>
      <c r="B929">
        <v>2019</v>
      </c>
      <c r="C929">
        <v>0</v>
      </c>
      <c r="D929">
        <v>0</v>
      </c>
      <c r="E929">
        <v>0</v>
      </c>
      <c r="F929">
        <v>1</v>
      </c>
      <c r="G929">
        <v>0</v>
      </c>
      <c r="H929">
        <v>0</v>
      </c>
      <c r="I929">
        <v>2</v>
      </c>
      <c r="J929" t="s">
        <v>5383</v>
      </c>
      <c r="K929" t="str">
        <f>INDEX('Planning Periods'!$O$2:$O$540,MATCH('Table B Values'!A929,'Planning Periods'!$A$2:$A$540,0))</f>
        <v>Glenn County</v>
      </c>
    </row>
    <row r="930" spans="1:11">
      <c r="A930" t="s">
        <v>5757</v>
      </c>
      <c r="B930">
        <v>2019</v>
      </c>
      <c r="C930">
        <v>30</v>
      </c>
      <c r="D930">
        <v>0</v>
      </c>
      <c r="E930">
        <v>29</v>
      </c>
      <c r="F930">
        <v>0</v>
      </c>
      <c r="G930">
        <v>1</v>
      </c>
      <c r="H930">
        <v>0</v>
      </c>
      <c r="I930">
        <v>23</v>
      </c>
      <c r="J930" t="s">
        <v>5383</v>
      </c>
      <c r="K930" t="str">
        <f>INDEX('Planning Periods'!$O$2:$O$540,MATCH('Table B Values'!A930,'Planning Periods'!$A$2:$A$540,0))</f>
        <v>Sonoma County</v>
      </c>
    </row>
    <row r="931" spans="1:11">
      <c r="A931" t="s">
        <v>5758</v>
      </c>
      <c r="B931">
        <v>2019</v>
      </c>
      <c r="C931">
        <v>47</v>
      </c>
      <c r="D931">
        <v>0</v>
      </c>
      <c r="E931">
        <v>15</v>
      </c>
      <c r="F931">
        <v>0</v>
      </c>
      <c r="G931">
        <v>2</v>
      </c>
      <c r="H931">
        <v>0</v>
      </c>
      <c r="I931">
        <v>69</v>
      </c>
      <c r="J931" t="s">
        <v>5383</v>
      </c>
      <c r="K931" t="str">
        <f>INDEX('Planning Periods'!$O$2:$O$540,MATCH('Table B Values'!A931,'Planning Periods'!$A$2:$A$540,0))</f>
        <v>Yolo County</v>
      </c>
    </row>
    <row r="932" spans="1:11">
      <c r="A932" t="s">
        <v>5759</v>
      </c>
      <c r="B932">
        <v>2019</v>
      </c>
      <c r="C932">
        <v>0</v>
      </c>
      <c r="D932">
        <v>0</v>
      </c>
      <c r="E932">
        <v>0</v>
      </c>
      <c r="F932">
        <v>37</v>
      </c>
      <c r="G932">
        <v>0</v>
      </c>
      <c r="H932">
        <v>17</v>
      </c>
      <c r="I932">
        <v>0</v>
      </c>
      <c r="J932" t="s">
        <v>5383</v>
      </c>
      <c r="K932" t="str">
        <f>INDEX('Planning Periods'!$O$2:$O$540,MATCH('Table B Values'!A932,'Planning Periods'!$A$2:$A$540,0))</f>
        <v>Tulare County</v>
      </c>
    </row>
    <row r="933" spans="1:11">
      <c r="A933" t="s">
        <v>5760</v>
      </c>
      <c r="B933">
        <v>2019</v>
      </c>
      <c r="C933">
        <v>0</v>
      </c>
      <c r="D933">
        <v>0</v>
      </c>
      <c r="E933">
        <v>0</v>
      </c>
      <c r="F933">
        <v>0</v>
      </c>
      <c r="G933">
        <v>0</v>
      </c>
      <c r="H933">
        <v>3</v>
      </c>
      <c r="I933">
        <v>14</v>
      </c>
      <c r="J933" t="s">
        <v>5383</v>
      </c>
      <c r="K933" t="str">
        <f>INDEX('Planning Periods'!$O$2:$O$540,MATCH('Table B Values'!A933,'Planning Periods'!$A$2:$A$540,0))</f>
        <v>Yolo County</v>
      </c>
    </row>
    <row r="934" spans="1:11">
      <c r="A934" t="s">
        <v>5798</v>
      </c>
      <c r="B934">
        <v>2019</v>
      </c>
      <c r="C934">
        <v>0</v>
      </c>
      <c r="D934">
        <v>11</v>
      </c>
      <c r="E934">
        <v>0</v>
      </c>
      <c r="F934">
        <v>2</v>
      </c>
      <c r="G934">
        <v>0</v>
      </c>
      <c r="H934">
        <v>2</v>
      </c>
      <c r="I934">
        <v>12</v>
      </c>
      <c r="J934" t="s">
        <v>5383</v>
      </c>
      <c r="K934" t="str">
        <f>INDEX('Planning Periods'!$O$2:$O$540,MATCH('Table B Values'!A934,'Planning Periods'!$A$2:$A$540,0))</f>
        <v>San Mateo County</v>
      </c>
    </row>
    <row r="935" spans="1:11">
      <c r="A935" t="s">
        <v>5347</v>
      </c>
      <c r="B935">
        <v>2019</v>
      </c>
      <c r="C935">
        <v>0</v>
      </c>
      <c r="D935">
        <v>3</v>
      </c>
      <c r="E935">
        <v>0</v>
      </c>
      <c r="F935">
        <v>7</v>
      </c>
      <c r="G935">
        <v>0</v>
      </c>
      <c r="H935">
        <v>0</v>
      </c>
      <c r="I935">
        <v>0</v>
      </c>
      <c r="J935" t="s">
        <v>5383</v>
      </c>
      <c r="K935" t="str">
        <f>INDEX('Planning Periods'!$O$2:$O$540,MATCH('Table B Values'!A935,'Planning Periods'!$A$2:$A$540,0))</f>
        <v>Yolo County</v>
      </c>
    </row>
    <row r="936" spans="1:11">
      <c r="A936" t="s">
        <v>5761</v>
      </c>
      <c r="B936">
        <v>2019</v>
      </c>
      <c r="C936">
        <v>0</v>
      </c>
      <c r="D936">
        <v>3</v>
      </c>
      <c r="E936">
        <v>0</v>
      </c>
      <c r="F936">
        <v>0</v>
      </c>
      <c r="G936">
        <v>0</v>
      </c>
      <c r="H936">
        <v>0</v>
      </c>
      <c r="I936">
        <v>77</v>
      </c>
      <c r="J936" t="s">
        <v>5383</v>
      </c>
      <c r="K936" t="str">
        <f>INDEX('Planning Periods'!$O$2:$O$540,MATCH('Table B Values'!A936,'Planning Periods'!$A$2:$A$540,0))</f>
        <v>Orange County</v>
      </c>
    </row>
    <row r="937" spans="1:11">
      <c r="A937" t="s">
        <v>5765</v>
      </c>
      <c r="B937">
        <v>2019</v>
      </c>
      <c r="C937">
        <v>14</v>
      </c>
      <c r="D937">
        <v>0</v>
      </c>
      <c r="E937">
        <v>0</v>
      </c>
      <c r="F937">
        <v>0</v>
      </c>
      <c r="G937">
        <v>0</v>
      </c>
      <c r="H937">
        <v>0</v>
      </c>
      <c r="I937">
        <v>689</v>
      </c>
      <c r="J937" t="s">
        <v>5383</v>
      </c>
      <c r="K937" t="str">
        <f>INDEX('Planning Periods'!$O$2:$O$540,MATCH('Table B Values'!A937,'Planning Periods'!$A$2:$A$540,0))</f>
        <v>Yuba County</v>
      </c>
    </row>
    <row r="938" spans="1:11">
      <c r="A938" t="s">
        <v>5766</v>
      </c>
      <c r="B938">
        <v>2019</v>
      </c>
      <c r="C938">
        <v>0</v>
      </c>
      <c r="D938">
        <v>0</v>
      </c>
      <c r="E938">
        <v>0</v>
      </c>
      <c r="F938">
        <v>5</v>
      </c>
      <c r="G938">
        <v>0</v>
      </c>
      <c r="H938">
        <v>0</v>
      </c>
      <c r="I938">
        <v>33</v>
      </c>
      <c r="J938" t="s">
        <v>5383</v>
      </c>
      <c r="K938" t="str">
        <f>INDEX('Planning Periods'!$O$2:$O$540,MATCH('Table B Values'!A938,'Planning Periods'!$A$2:$A$540,0))</f>
        <v>San Bernardino County</v>
      </c>
    </row>
    <row r="939" spans="1:11">
      <c r="A939" t="s">
        <v>5767</v>
      </c>
      <c r="B939">
        <v>2019</v>
      </c>
      <c r="C939">
        <v>0</v>
      </c>
      <c r="D939">
        <v>0</v>
      </c>
      <c r="E939">
        <v>0</v>
      </c>
      <c r="F939">
        <v>0</v>
      </c>
      <c r="G939">
        <v>0</v>
      </c>
      <c r="H939">
        <v>0</v>
      </c>
      <c r="I939">
        <v>21</v>
      </c>
      <c r="J939" t="s">
        <v>5383</v>
      </c>
      <c r="K939" t="str">
        <f>INDEX('Planning Periods'!$O$2:$O$540,MATCH('Table B Values'!A939,'Planning Periods'!$A$2:$A$540,0))</f>
        <v>San Bernardino County</v>
      </c>
    </row>
    <row r="940" spans="1:11">
      <c r="A940" t="s">
        <v>5768</v>
      </c>
      <c r="B940">
        <v>2018</v>
      </c>
      <c r="C940">
        <v>0</v>
      </c>
      <c r="D940">
        <v>0</v>
      </c>
      <c r="E940">
        <v>0</v>
      </c>
      <c r="F940">
        <v>0</v>
      </c>
      <c r="G940">
        <v>0</v>
      </c>
      <c r="H940">
        <v>0</v>
      </c>
      <c r="I940">
        <v>27</v>
      </c>
      <c r="J940" t="s">
        <v>5383</v>
      </c>
      <c r="K940" t="str">
        <f>INDEX('Planning Periods'!$O$2:$O$540,MATCH('Table B Values'!A940,'Planning Periods'!$A$2:$A$540,0))</f>
        <v>San Bernardino County</v>
      </c>
    </row>
    <row r="941" spans="1:11">
      <c r="A941" t="s">
        <v>5382</v>
      </c>
      <c r="B941">
        <v>2018</v>
      </c>
      <c r="C941">
        <v>0</v>
      </c>
      <c r="D941">
        <v>0</v>
      </c>
      <c r="E941">
        <v>0</v>
      </c>
      <c r="F941">
        <v>0</v>
      </c>
      <c r="G941">
        <v>0</v>
      </c>
      <c r="H941">
        <v>0</v>
      </c>
      <c r="I941">
        <v>4</v>
      </c>
      <c r="J941" t="s">
        <v>5383</v>
      </c>
      <c r="K941" t="str">
        <f>INDEX('Planning Periods'!$O$2:$O$540,MATCH('Table B Values'!A941,'Planning Periods'!$A$2:$A$540,0))</f>
        <v>Los Angeles County</v>
      </c>
    </row>
    <row r="942" spans="1:11">
      <c r="A942" t="s">
        <v>5384</v>
      </c>
      <c r="B942">
        <v>2018</v>
      </c>
      <c r="C942">
        <v>1</v>
      </c>
      <c r="D942">
        <v>0</v>
      </c>
      <c r="E942">
        <v>0</v>
      </c>
      <c r="F942">
        <v>0</v>
      </c>
      <c r="G942">
        <v>0</v>
      </c>
      <c r="H942">
        <v>0</v>
      </c>
      <c r="I942">
        <v>180</v>
      </c>
      <c r="J942" t="s">
        <v>5383</v>
      </c>
      <c r="K942" t="str">
        <f>INDEX('Planning Periods'!$O$2:$O$540,MATCH('Table B Values'!A942,'Planning Periods'!$A$2:$A$540,0))</f>
        <v>Alameda County</v>
      </c>
    </row>
    <row r="943" spans="1:11">
      <c r="A943" t="s">
        <v>4763</v>
      </c>
      <c r="B943">
        <v>2018</v>
      </c>
      <c r="C943">
        <v>0</v>
      </c>
      <c r="D943">
        <v>0</v>
      </c>
      <c r="E943">
        <v>0</v>
      </c>
      <c r="F943">
        <v>11</v>
      </c>
      <c r="G943">
        <v>0</v>
      </c>
      <c r="H943">
        <v>0</v>
      </c>
      <c r="I943" s="356">
        <v>108</v>
      </c>
      <c r="J943" t="s">
        <v>5383</v>
      </c>
      <c r="K943" t="str">
        <f>INDEX('Planning Periods'!$O$2:$O$540,MATCH('Table B Values'!A943,'Planning Periods'!$A$2:$A$540,0))</f>
        <v>Alameda County</v>
      </c>
    </row>
    <row r="944" spans="1:11">
      <c r="A944" t="s">
        <v>5385</v>
      </c>
      <c r="B944">
        <v>2018</v>
      </c>
      <c r="C944">
        <v>0</v>
      </c>
      <c r="D944">
        <v>0</v>
      </c>
      <c r="E944">
        <v>0</v>
      </c>
      <c r="F944">
        <v>0</v>
      </c>
      <c r="G944">
        <v>0</v>
      </c>
      <c r="H944">
        <v>17</v>
      </c>
      <c r="I944" s="356">
        <v>0</v>
      </c>
      <c r="J944" t="s">
        <v>5383</v>
      </c>
      <c r="K944" t="str">
        <f>INDEX('Planning Periods'!$O$2:$O$540,MATCH('Table B Values'!A944,'Planning Periods'!$A$2:$A$540,0))</f>
        <v>Alameda County</v>
      </c>
    </row>
    <row r="945" spans="1:11">
      <c r="A945" t="s">
        <v>5386</v>
      </c>
      <c r="B945">
        <v>2018</v>
      </c>
      <c r="C945">
        <v>0</v>
      </c>
      <c r="D945">
        <v>0</v>
      </c>
      <c r="E945">
        <v>2</v>
      </c>
      <c r="F945">
        <v>0</v>
      </c>
      <c r="G945">
        <v>0</v>
      </c>
      <c r="H945">
        <v>0</v>
      </c>
      <c r="I945" s="356">
        <v>11</v>
      </c>
      <c r="J945" t="s">
        <v>5383</v>
      </c>
      <c r="K945" t="str">
        <f>INDEX('Planning Periods'!$O$2:$O$540,MATCH('Table B Values'!A945,'Planning Periods'!$A$2:$A$540,0))</f>
        <v>Los Angeles County</v>
      </c>
    </row>
    <row r="946" spans="1:11">
      <c r="A946" t="s">
        <v>4768</v>
      </c>
      <c r="B946">
        <v>2018</v>
      </c>
      <c r="C946">
        <v>0</v>
      </c>
      <c r="D946">
        <v>0</v>
      </c>
      <c r="E946">
        <v>0</v>
      </c>
      <c r="F946">
        <v>1</v>
      </c>
      <c r="G946">
        <v>0</v>
      </c>
      <c r="H946">
        <v>0</v>
      </c>
      <c r="I946">
        <v>0</v>
      </c>
      <c r="J946" t="s">
        <v>5383</v>
      </c>
      <c r="K946" t="str">
        <f>INDEX('Planning Periods'!$O$2:$O$540,MATCH('Table B Values'!A946,'Planning Periods'!$A$2:$A$540,0))</f>
        <v>Alpine County</v>
      </c>
    </row>
    <row r="947" spans="1:11">
      <c r="A947" t="s">
        <v>4775</v>
      </c>
      <c r="B947">
        <v>2018</v>
      </c>
      <c r="C947">
        <v>0</v>
      </c>
      <c r="D947">
        <v>1</v>
      </c>
      <c r="E947">
        <v>0</v>
      </c>
      <c r="F947">
        <v>4</v>
      </c>
      <c r="G947">
        <v>0</v>
      </c>
      <c r="H947">
        <v>21</v>
      </c>
      <c r="I947">
        <v>7</v>
      </c>
      <c r="J947" t="s">
        <v>5383</v>
      </c>
      <c r="K947" t="str">
        <f>INDEX('Planning Periods'!$O$2:$O$540,MATCH('Table B Values'!A947,'Planning Periods'!$A$2:$A$540,0))</f>
        <v>Amador County</v>
      </c>
    </row>
    <row r="948" spans="1:11">
      <c r="A948" t="s">
        <v>5387</v>
      </c>
      <c r="B948">
        <v>2018</v>
      </c>
      <c r="C948">
        <v>8</v>
      </c>
      <c r="D948">
        <v>0</v>
      </c>
      <c r="E948">
        <v>8</v>
      </c>
      <c r="F948">
        <v>3</v>
      </c>
      <c r="G948">
        <v>0</v>
      </c>
      <c r="H948">
        <v>0</v>
      </c>
      <c r="I948">
        <v>143</v>
      </c>
      <c r="J948" t="s">
        <v>5383</v>
      </c>
      <c r="K948" t="str">
        <f>INDEX('Planning Periods'!$O$2:$O$540,MATCH('Table B Values'!A948,'Planning Periods'!$A$2:$A$540,0))</f>
        <v>Napa County</v>
      </c>
    </row>
    <row r="949" spans="1:11">
      <c r="A949" t="s">
        <v>5388</v>
      </c>
      <c r="B949">
        <v>2018</v>
      </c>
      <c r="C949">
        <v>0</v>
      </c>
      <c r="D949">
        <v>0</v>
      </c>
      <c r="E949">
        <v>0</v>
      </c>
      <c r="F949">
        <v>0</v>
      </c>
      <c r="G949">
        <v>5</v>
      </c>
      <c r="H949">
        <v>0</v>
      </c>
      <c r="I949">
        <v>944</v>
      </c>
      <c r="J949" t="s">
        <v>5383</v>
      </c>
      <c r="K949" t="str">
        <f>INDEX('Planning Periods'!$O$2:$O$540,MATCH('Table B Values'!A949,'Planning Periods'!$A$2:$A$540,0))</f>
        <v>Orange County</v>
      </c>
    </row>
    <row r="950" spans="1:11">
      <c r="A950" t="s">
        <v>5359</v>
      </c>
      <c r="B950">
        <v>2018</v>
      </c>
      <c r="C950">
        <v>0</v>
      </c>
      <c r="D950">
        <v>0</v>
      </c>
      <c r="E950">
        <v>0</v>
      </c>
      <c r="F950">
        <v>1</v>
      </c>
      <c r="G950">
        <v>0</v>
      </c>
      <c r="H950">
        <v>1</v>
      </c>
      <c r="I950">
        <v>27</v>
      </c>
      <c r="J950" t="s">
        <v>5383</v>
      </c>
      <c r="K950" t="str">
        <f>INDEX('Planning Periods'!$O$2:$O$540,MATCH('Table B Values'!A950,'Planning Periods'!$A$2:$A$540,0))</f>
        <v>Shasta County</v>
      </c>
    </row>
    <row r="951" spans="1:11">
      <c r="A951" t="s">
        <v>5380</v>
      </c>
      <c r="B951">
        <v>2018</v>
      </c>
      <c r="C951">
        <v>0</v>
      </c>
      <c r="D951">
        <v>1</v>
      </c>
      <c r="E951">
        <v>0</v>
      </c>
      <c r="F951">
        <v>0</v>
      </c>
      <c r="G951">
        <v>0</v>
      </c>
      <c r="H951">
        <v>1</v>
      </c>
      <c r="I951">
        <v>19</v>
      </c>
      <c r="J951" t="s">
        <v>5383</v>
      </c>
      <c r="K951" t="str">
        <f>INDEX('Planning Periods'!$O$2:$O$540,MATCH('Table B Values'!A951,'Planning Periods'!$A$2:$A$540,0))</f>
        <v>Calaveras County</v>
      </c>
    </row>
    <row r="952" spans="1:11">
      <c r="A952" t="s">
        <v>5389</v>
      </c>
      <c r="B952">
        <v>2018</v>
      </c>
      <c r="C952">
        <v>0</v>
      </c>
      <c r="D952">
        <v>1</v>
      </c>
      <c r="E952">
        <v>0</v>
      </c>
      <c r="F952">
        <v>1</v>
      </c>
      <c r="G952">
        <v>0</v>
      </c>
      <c r="H952">
        <v>0</v>
      </c>
      <c r="I952">
        <v>119</v>
      </c>
      <c r="J952" t="s">
        <v>5383</v>
      </c>
      <c r="K952" t="str">
        <f>INDEX('Planning Periods'!$O$2:$O$540,MATCH('Table B Values'!A952,'Planning Periods'!$A$2:$A$540,0))</f>
        <v>Contra Costa County</v>
      </c>
    </row>
    <row r="953" spans="1:11">
      <c r="A953" t="s">
        <v>5799</v>
      </c>
      <c r="B953">
        <v>2018</v>
      </c>
      <c r="C953">
        <v>0</v>
      </c>
      <c r="D953">
        <v>0</v>
      </c>
      <c r="E953">
        <v>0</v>
      </c>
      <c r="F953">
        <v>0</v>
      </c>
      <c r="G953">
        <v>0</v>
      </c>
      <c r="H953">
        <v>0</v>
      </c>
      <c r="I953">
        <v>0</v>
      </c>
      <c r="J953" t="s">
        <v>5383</v>
      </c>
      <c r="K953" t="str">
        <f>INDEX('Planning Periods'!$O$2:$O$540,MATCH('Table B Values'!A953,'Planning Periods'!$A$2:$A$540,0))</f>
        <v>San Bernardino County</v>
      </c>
    </row>
    <row r="954" spans="1:11">
      <c r="A954" t="s">
        <v>5390</v>
      </c>
      <c r="B954">
        <v>2018</v>
      </c>
      <c r="C954">
        <v>0</v>
      </c>
      <c r="D954">
        <v>0</v>
      </c>
      <c r="E954">
        <v>0</v>
      </c>
      <c r="F954">
        <v>0</v>
      </c>
      <c r="G954">
        <v>0</v>
      </c>
      <c r="H954">
        <v>0</v>
      </c>
      <c r="I954">
        <v>69</v>
      </c>
      <c r="J954" t="s">
        <v>5383</v>
      </c>
      <c r="K954" t="str">
        <f>INDEX('Planning Periods'!$O$2:$O$540,MATCH('Table B Values'!A954,'Planning Periods'!$A$2:$A$540,0))</f>
        <v>Los Angeles County</v>
      </c>
    </row>
    <row r="955" spans="1:11">
      <c r="A955" t="s">
        <v>5360</v>
      </c>
      <c r="B955">
        <v>2018</v>
      </c>
      <c r="C955">
        <v>0</v>
      </c>
      <c r="D955">
        <v>0</v>
      </c>
      <c r="E955">
        <v>0</v>
      </c>
      <c r="F955">
        <v>0</v>
      </c>
      <c r="G955">
        <v>0</v>
      </c>
      <c r="H955">
        <v>40</v>
      </c>
      <c r="I955">
        <v>36</v>
      </c>
      <c r="J955" t="s">
        <v>5383</v>
      </c>
      <c r="K955" t="str">
        <f>INDEX('Planning Periods'!$O$2:$O$540,MATCH('Table B Values'!A955,'Planning Periods'!$A$2:$A$540,0))</f>
        <v>Humboldt County</v>
      </c>
    </row>
    <row r="956" spans="1:11">
      <c r="A956" t="s">
        <v>5391</v>
      </c>
      <c r="B956">
        <v>2018</v>
      </c>
      <c r="C956">
        <v>0</v>
      </c>
      <c r="D956">
        <v>0</v>
      </c>
      <c r="E956">
        <v>0</v>
      </c>
      <c r="F956">
        <v>13</v>
      </c>
      <c r="G956">
        <v>0</v>
      </c>
      <c r="H956">
        <v>0</v>
      </c>
      <c r="I956">
        <v>22</v>
      </c>
      <c r="J956" t="s">
        <v>5383</v>
      </c>
      <c r="K956" t="str">
        <f>INDEX('Planning Periods'!$O$2:$O$540,MATCH('Table B Values'!A956,'Planning Periods'!$A$2:$A$540,0))</f>
        <v>San Luis Obispo County</v>
      </c>
    </row>
    <row r="957" spans="1:11">
      <c r="A957" t="s">
        <v>5392</v>
      </c>
      <c r="B957">
        <v>2018</v>
      </c>
      <c r="C957">
        <v>0</v>
      </c>
      <c r="D957">
        <v>0</v>
      </c>
      <c r="E957">
        <v>0</v>
      </c>
      <c r="F957">
        <v>0</v>
      </c>
      <c r="G957">
        <v>0</v>
      </c>
      <c r="H957">
        <v>0</v>
      </c>
      <c r="I957">
        <v>7</v>
      </c>
      <c r="J957" t="s">
        <v>5383</v>
      </c>
      <c r="K957" t="str">
        <f>INDEX('Planning Periods'!$O$2:$O$540,MATCH('Table B Values'!A957,'Planning Periods'!$A$2:$A$540,0))</f>
        <v>Los Angeles County</v>
      </c>
    </row>
    <row r="958" spans="1:11">
      <c r="A958" t="s">
        <v>5393</v>
      </c>
      <c r="B958">
        <v>2018</v>
      </c>
      <c r="C958">
        <v>0</v>
      </c>
      <c r="D958">
        <v>0</v>
      </c>
      <c r="E958">
        <v>0</v>
      </c>
      <c r="F958">
        <v>0</v>
      </c>
      <c r="G958">
        <v>0</v>
      </c>
      <c r="H958">
        <v>102</v>
      </c>
      <c r="I958">
        <v>0</v>
      </c>
      <c r="J958" t="s">
        <v>5383</v>
      </c>
      <c r="K958" t="str">
        <f>INDEX('Planning Periods'!$O$2:$O$540,MATCH('Table B Values'!A958,'Planning Periods'!$A$2:$A$540,0))</f>
        <v>Kern County</v>
      </c>
    </row>
    <row r="959" spans="1:11">
      <c r="A959" t="s">
        <v>5394</v>
      </c>
      <c r="B959">
        <v>2018</v>
      </c>
      <c r="C959">
        <v>0</v>
      </c>
      <c r="D959">
        <v>0</v>
      </c>
      <c r="E959">
        <v>0</v>
      </c>
      <c r="F959">
        <v>0</v>
      </c>
      <c r="G959">
        <v>0</v>
      </c>
      <c r="H959">
        <v>7</v>
      </c>
      <c r="I959">
        <v>12</v>
      </c>
      <c r="J959" t="s">
        <v>5383</v>
      </c>
      <c r="K959" t="str">
        <f>INDEX('Planning Periods'!$O$2:$O$540,MATCH('Table B Values'!A959,'Planning Periods'!$A$2:$A$540,0))</f>
        <v>San Luis Obispo County</v>
      </c>
    </row>
    <row r="960" spans="1:11">
      <c r="A960" t="s">
        <v>5395</v>
      </c>
      <c r="B960">
        <v>2018</v>
      </c>
      <c r="C960">
        <v>0</v>
      </c>
      <c r="D960">
        <v>3</v>
      </c>
      <c r="E960">
        <v>0</v>
      </c>
      <c r="F960">
        <v>2</v>
      </c>
      <c r="G960">
        <v>0</v>
      </c>
      <c r="H960">
        <v>1</v>
      </c>
      <c r="I960">
        <v>28</v>
      </c>
      <c r="J960" t="s">
        <v>5383</v>
      </c>
      <c r="K960" t="str">
        <f>INDEX('Planning Periods'!$O$2:$O$540,MATCH('Table B Values'!A960,'Planning Periods'!$A$2:$A$540,0))</f>
        <v>San Mateo County</v>
      </c>
    </row>
    <row r="961" spans="1:11">
      <c r="A961" t="s">
        <v>5396</v>
      </c>
      <c r="B961">
        <v>2018</v>
      </c>
      <c r="C961">
        <v>0</v>
      </c>
      <c r="D961">
        <v>0</v>
      </c>
      <c r="E961">
        <v>0</v>
      </c>
      <c r="F961">
        <v>0</v>
      </c>
      <c r="G961">
        <v>0</v>
      </c>
      <c r="H961">
        <v>0</v>
      </c>
      <c r="I961">
        <v>16</v>
      </c>
      <c r="J961" t="s">
        <v>5383</v>
      </c>
      <c r="K961" t="str">
        <f>INDEX('Planning Periods'!$O$2:$O$540,MATCH('Table B Values'!A961,'Planning Periods'!$A$2:$A$540,0))</f>
        <v>Merced County</v>
      </c>
    </row>
    <row r="962" spans="1:11">
      <c r="A962" t="s">
        <v>5397</v>
      </c>
      <c r="B962">
        <v>2018</v>
      </c>
      <c r="C962">
        <v>0</v>
      </c>
      <c r="D962">
        <v>0</v>
      </c>
      <c r="E962">
        <v>0</v>
      </c>
      <c r="F962">
        <v>1</v>
      </c>
      <c r="G962">
        <v>0</v>
      </c>
      <c r="H962">
        <v>6</v>
      </c>
      <c r="I962">
        <v>26</v>
      </c>
      <c r="J962" t="s">
        <v>5383</v>
      </c>
      <c r="K962" t="str">
        <f>INDEX('Planning Periods'!$O$2:$O$540,MATCH('Table B Values'!A962,'Planning Periods'!$A$2:$A$540,0))</f>
        <v>Placer County</v>
      </c>
    </row>
    <row r="963" spans="1:11">
      <c r="A963" t="s">
        <v>5769</v>
      </c>
      <c r="B963">
        <v>2018</v>
      </c>
      <c r="C963">
        <v>0</v>
      </c>
      <c r="D963">
        <v>0</v>
      </c>
      <c r="E963">
        <v>36</v>
      </c>
      <c r="F963">
        <v>0</v>
      </c>
      <c r="G963">
        <v>0</v>
      </c>
      <c r="H963">
        <v>15</v>
      </c>
      <c r="I963">
        <v>0</v>
      </c>
      <c r="J963" t="s">
        <v>5383</v>
      </c>
      <c r="K963" t="str">
        <f>INDEX('Planning Periods'!$O$2:$O$540,MATCH('Table B Values'!A963,'Planning Periods'!$A$2:$A$540,0))</f>
        <v>Kings County</v>
      </c>
    </row>
    <row r="964" spans="1:11">
      <c r="A964" t="s">
        <v>5399</v>
      </c>
      <c r="B964">
        <v>2018</v>
      </c>
      <c r="C964">
        <v>0</v>
      </c>
      <c r="D964">
        <v>0</v>
      </c>
      <c r="E964">
        <v>6</v>
      </c>
      <c r="F964">
        <v>0</v>
      </c>
      <c r="G964">
        <v>0</v>
      </c>
      <c r="H964">
        <v>183</v>
      </c>
      <c r="I964">
        <v>0</v>
      </c>
      <c r="J964" t="s">
        <v>5383</v>
      </c>
      <c r="K964" t="str">
        <f>INDEX('Planning Periods'!$O$2:$O$540,MATCH('Table B Values'!A964,'Planning Periods'!$A$2:$A$540,0))</f>
        <v>Los Angeles County</v>
      </c>
    </row>
    <row r="965" spans="1:11">
      <c r="A965" t="s">
        <v>5400</v>
      </c>
      <c r="B965">
        <v>2018</v>
      </c>
      <c r="C965">
        <v>0</v>
      </c>
      <c r="D965">
        <v>0</v>
      </c>
      <c r="E965">
        <v>1</v>
      </c>
      <c r="F965">
        <v>0</v>
      </c>
      <c r="G965">
        <v>1</v>
      </c>
      <c r="H965">
        <v>0</v>
      </c>
      <c r="I965">
        <v>1178</v>
      </c>
      <c r="J965" t="s">
        <v>5383</v>
      </c>
      <c r="K965" t="str">
        <f>INDEX('Planning Periods'!$O$2:$O$540,MATCH('Table B Values'!A965,'Planning Periods'!$A$2:$A$540,0))</f>
        <v>Kern County</v>
      </c>
    </row>
    <row r="966" spans="1:11">
      <c r="A966" t="s">
        <v>5401</v>
      </c>
      <c r="B966">
        <v>2018</v>
      </c>
      <c r="C966">
        <v>0</v>
      </c>
      <c r="D966">
        <v>0</v>
      </c>
      <c r="E966">
        <v>0</v>
      </c>
      <c r="F966">
        <v>0</v>
      </c>
      <c r="G966">
        <v>1</v>
      </c>
      <c r="H966">
        <v>0</v>
      </c>
      <c r="I966">
        <v>86</v>
      </c>
      <c r="J966" t="s">
        <v>5383</v>
      </c>
      <c r="K966" t="str">
        <f>INDEX('Planning Periods'!$O$2:$O$540,MATCH('Table B Values'!A966,'Planning Periods'!$A$2:$A$540,0))</f>
        <v>Los Angeles County</v>
      </c>
    </row>
    <row r="967" spans="1:11">
      <c r="A967" t="s">
        <v>5770</v>
      </c>
      <c r="B967">
        <v>2018</v>
      </c>
      <c r="C967">
        <v>0</v>
      </c>
      <c r="D967">
        <v>0</v>
      </c>
      <c r="E967">
        <v>0</v>
      </c>
      <c r="F967">
        <v>0</v>
      </c>
      <c r="G967">
        <v>0</v>
      </c>
      <c r="H967">
        <v>0</v>
      </c>
      <c r="I967">
        <v>1</v>
      </c>
      <c r="J967" t="s">
        <v>5383</v>
      </c>
      <c r="K967" t="str">
        <f>INDEX('Planning Periods'!$O$2:$O$540,MATCH('Table B Values'!A967,'Planning Periods'!$A$2:$A$540,0))</f>
        <v>Riverside County</v>
      </c>
    </row>
    <row r="968" spans="1:11">
      <c r="A968" t="s">
        <v>5402</v>
      </c>
      <c r="B968">
        <v>2018</v>
      </c>
      <c r="C968">
        <v>0</v>
      </c>
      <c r="D968">
        <v>0</v>
      </c>
      <c r="E968">
        <v>0</v>
      </c>
      <c r="F968">
        <v>0</v>
      </c>
      <c r="G968">
        <v>0</v>
      </c>
      <c r="H968">
        <v>0</v>
      </c>
      <c r="I968">
        <v>343</v>
      </c>
      <c r="J968" t="s">
        <v>5383</v>
      </c>
      <c r="K968" t="str">
        <f>INDEX('Planning Periods'!$O$2:$O$540,MATCH('Table B Values'!A968,'Planning Periods'!$A$2:$A$540,0))</f>
        <v>Riverside County</v>
      </c>
    </row>
    <row r="969" spans="1:11">
      <c r="A969" t="s">
        <v>5403</v>
      </c>
      <c r="B969">
        <v>2018</v>
      </c>
      <c r="C969">
        <v>4</v>
      </c>
      <c r="D969">
        <v>0</v>
      </c>
      <c r="E969">
        <v>0</v>
      </c>
      <c r="F969">
        <v>0</v>
      </c>
      <c r="G969">
        <v>0</v>
      </c>
      <c r="H969">
        <v>0</v>
      </c>
      <c r="I969">
        <v>49</v>
      </c>
      <c r="J969" t="s">
        <v>5383</v>
      </c>
      <c r="K969" t="str">
        <f>INDEX('Planning Periods'!$O$2:$O$540,MATCH('Table B Values'!A969,'Planning Periods'!$A$2:$A$540,0))</f>
        <v>Los Angeles County</v>
      </c>
    </row>
    <row r="970" spans="1:11">
      <c r="A970" t="s">
        <v>5404</v>
      </c>
      <c r="B970">
        <v>2018</v>
      </c>
      <c r="C970">
        <v>0</v>
      </c>
      <c r="D970">
        <v>0</v>
      </c>
      <c r="E970">
        <v>0</v>
      </c>
      <c r="F970">
        <v>0</v>
      </c>
      <c r="G970">
        <v>0</v>
      </c>
      <c r="H970">
        <v>0</v>
      </c>
      <c r="I970">
        <v>49</v>
      </c>
      <c r="J970" t="s">
        <v>5383</v>
      </c>
      <c r="K970" t="str">
        <f>INDEX('Planning Periods'!$O$2:$O$540,MATCH('Table B Values'!A970,'Planning Periods'!$A$2:$A$540,0))</f>
        <v>Los Angeles County</v>
      </c>
    </row>
    <row r="971" spans="1:11">
      <c r="A971" t="s">
        <v>5405</v>
      </c>
      <c r="B971">
        <v>2018</v>
      </c>
      <c r="C971">
        <v>0</v>
      </c>
      <c r="D971">
        <v>0</v>
      </c>
      <c r="E971">
        <v>0</v>
      </c>
      <c r="F971">
        <v>0</v>
      </c>
      <c r="G971">
        <v>0</v>
      </c>
      <c r="H971">
        <v>9</v>
      </c>
      <c r="I971">
        <v>6</v>
      </c>
      <c r="J971" t="s">
        <v>5383</v>
      </c>
      <c r="K971" t="str">
        <f>INDEX('Planning Periods'!$O$2:$O$540,MATCH('Table B Values'!A971,'Planning Periods'!$A$2:$A$540,0))</f>
        <v>San Mateo County</v>
      </c>
    </row>
    <row r="972" spans="1:11">
      <c r="A972" t="s">
        <v>5407</v>
      </c>
      <c r="B972">
        <v>2018</v>
      </c>
      <c r="C972">
        <v>0</v>
      </c>
      <c r="D972">
        <v>0</v>
      </c>
      <c r="E972">
        <v>0</v>
      </c>
      <c r="F972">
        <v>0</v>
      </c>
      <c r="G972">
        <v>0</v>
      </c>
      <c r="H972">
        <v>3</v>
      </c>
      <c r="I972">
        <v>0</v>
      </c>
      <c r="J972" t="s">
        <v>5383</v>
      </c>
      <c r="K972" t="str">
        <f>INDEX('Planning Periods'!$O$2:$O$540,MATCH('Table B Values'!A972,'Planning Periods'!$A$2:$A$540,0))</f>
        <v>Solano County</v>
      </c>
    </row>
    <row r="973" spans="1:11">
      <c r="A973" t="s">
        <v>5408</v>
      </c>
      <c r="B973">
        <v>2018</v>
      </c>
      <c r="C973">
        <v>11</v>
      </c>
      <c r="D973">
        <v>0</v>
      </c>
      <c r="E973">
        <v>0</v>
      </c>
      <c r="F973">
        <v>0</v>
      </c>
      <c r="G973">
        <v>0</v>
      </c>
      <c r="H973">
        <v>0</v>
      </c>
      <c r="I973">
        <v>332</v>
      </c>
      <c r="J973" t="s">
        <v>5383</v>
      </c>
      <c r="K973" t="str">
        <f>INDEX('Planning Periods'!$O$2:$O$540,MATCH('Table B Values'!A973,'Planning Periods'!$A$2:$A$540,0))</f>
        <v>Alameda County</v>
      </c>
    </row>
    <row r="974" spans="1:11">
      <c r="A974" t="s">
        <v>5409</v>
      </c>
      <c r="B974">
        <v>2018</v>
      </c>
      <c r="C974">
        <v>0</v>
      </c>
      <c r="D974">
        <v>0</v>
      </c>
      <c r="E974">
        <v>0</v>
      </c>
      <c r="F974">
        <v>0</v>
      </c>
      <c r="G974">
        <v>0</v>
      </c>
      <c r="H974">
        <v>0</v>
      </c>
      <c r="I974">
        <v>7</v>
      </c>
      <c r="J974" t="s">
        <v>5383</v>
      </c>
      <c r="K974" t="str">
        <f>INDEX('Planning Periods'!$O$2:$O$540,MATCH('Table B Values'!A974,'Planning Periods'!$A$2:$A$540,0))</f>
        <v>Los Angeles County</v>
      </c>
    </row>
    <row r="975" spans="1:11">
      <c r="A975" t="s">
        <v>5410</v>
      </c>
      <c r="B975">
        <v>2018</v>
      </c>
      <c r="C975">
        <v>0</v>
      </c>
      <c r="D975">
        <v>0</v>
      </c>
      <c r="E975">
        <v>0</v>
      </c>
      <c r="F975">
        <v>2</v>
      </c>
      <c r="G975">
        <v>0</v>
      </c>
      <c r="H975">
        <v>5</v>
      </c>
      <c r="I975">
        <v>27</v>
      </c>
      <c r="J975" t="s">
        <v>5383</v>
      </c>
      <c r="K975" t="str">
        <f>INDEX('Planning Periods'!$O$2:$O$540,MATCH('Table B Values'!A975,'Planning Periods'!$A$2:$A$540,0))</f>
        <v>San Bernardino County</v>
      </c>
    </row>
    <row r="976" spans="1:11">
      <c r="A976" t="s">
        <v>5411</v>
      </c>
      <c r="B976">
        <v>2018</v>
      </c>
      <c r="C976">
        <v>0</v>
      </c>
      <c r="D976">
        <v>0</v>
      </c>
      <c r="E976">
        <v>0</v>
      </c>
      <c r="F976">
        <v>0</v>
      </c>
      <c r="G976">
        <v>0</v>
      </c>
      <c r="H976">
        <v>0</v>
      </c>
      <c r="I976">
        <v>1</v>
      </c>
      <c r="J976" t="s">
        <v>5383</v>
      </c>
      <c r="K976" t="str">
        <f>INDEX('Planning Periods'!$O$2:$O$540,MATCH('Table B Values'!A976,'Planning Periods'!$A$2:$A$540,0))</f>
        <v>Inyo County</v>
      </c>
    </row>
    <row r="977" spans="1:11">
      <c r="A977" t="s">
        <v>5772</v>
      </c>
      <c r="B977">
        <v>2018</v>
      </c>
      <c r="C977">
        <v>0</v>
      </c>
      <c r="D977">
        <v>0</v>
      </c>
      <c r="E977">
        <v>0</v>
      </c>
      <c r="F977">
        <v>0</v>
      </c>
      <c r="G977">
        <v>0</v>
      </c>
      <c r="H977">
        <v>5</v>
      </c>
      <c r="I977">
        <v>0</v>
      </c>
      <c r="J977" t="s">
        <v>5383</v>
      </c>
      <c r="K977" t="str">
        <f>INDEX('Planning Periods'!$O$2:$O$540,MATCH('Table B Values'!A977,'Planning Periods'!$A$2:$A$540,0))</f>
        <v>Riverside County</v>
      </c>
    </row>
    <row r="978" spans="1:11">
      <c r="A978" t="s">
        <v>5412</v>
      </c>
      <c r="B978">
        <v>2018</v>
      </c>
      <c r="C978">
        <v>21</v>
      </c>
      <c r="D978">
        <v>0</v>
      </c>
      <c r="E978">
        <v>25</v>
      </c>
      <c r="F978">
        <v>2</v>
      </c>
      <c r="G978">
        <v>2</v>
      </c>
      <c r="H978">
        <v>13</v>
      </c>
      <c r="I978">
        <v>29</v>
      </c>
      <c r="J978" t="s">
        <v>5383</v>
      </c>
      <c r="K978" t="str">
        <f>INDEX('Planning Periods'!$O$2:$O$540,MATCH('Table B Values'!A978,'Planning Periods'!$A$2:$A$540,0))</f>
        <v>Imperial County</v>
      </c>
    </row>
    <row r="979" spans="1:11">
      <c r="A979" t="s">
        <v>5413</v>
      </c>
      <c r="B979">
        <v>2018</v>
      </c>
      <c r="C979">
        <v>0</v>
      </c>
      <c r="D979">
        <v>0</v>
      </c>
      <c r="E979">
        <v>0</v>
      </c>
      <c r="F979">
        <v>0</v>
      </c>
      <c r="G979">
        <v>0</v>
      </c>
      <c r="H979">
        <v>0</v>
      </c>
      <c r="I979">
        <v>7</v>
      </c>
      <c r="J979" t="s">
        <v>5383</v>
      </c>
      <c r="K979" t="str">
        <f>INDEX('Planning Periods'!$O$2:$O$540,MATCH('Table B Values'!A979,'Planning Periods'!$A$2:$A$540,0))</f>
        <v>Orange County</v>
      </c>
    </row>
    <row r="980" spans="1:11">
      <c r="A980" t="s">
        <v>5414</v>
      </c>
      <c r="B980">
        <v>2018</v>
      </c>
      <c r="C980">
        <v>0</v>
      </c>
      <c r="D980">
        <v>0</v>
      </c>
      <c r="E980">
        <v>0</v>
      </c>
      <c r="F980">
        <v>0</v>
      </c>
      <c r="G980">
        <v>0</v>
      </c>
      <c r="H980">
        <v>22</v>
      </c>
      <c r="I980">
        <v>323</v>
      </c>
      <c r="J980" t="s">
        <v>5383</v>
      </c>
      <c r="K980" t="str">
        <f>INDEX('Planning Periods'!$O$2:$O$540,MATCH('Table B Values'!A980,'Planning Periods'!$A$2:$A$540,0))</f>
        <v>Contra Costa County</v>
      </c>
    </row>
    <row r="981" spans="1:11">
      <c r="A981" t="s">
        <v>5415</v>
      </c>
      <c r="B981">
        <v>2018</v>
      </c>
      <c r="C981">
        <v>0</v>
      </c>
      <c r="D981">
        <v>0</v>
      </c>
      <c r="E981">
        <v>0</v>
      </c>
      <c r="F981">
        <v>0</v>
      </c>
      <c r="G981">
        <v>0</v>
      </c>
      <c r="H981">
        <v>5</v>
      </c>
      <c r="I981">
        <v>1</v>
      </c>
      <c r="J981" t="s">
        <v>5383</v>
      </c>
      <c r="K981" t="str">
        <f>INDEX('Planning Periods'!$O$2:$O$540,MATCH('Table B Values'!A981,'Planning Periods'!$A$2:$A$540,0))</f>
        <v>San Mateo County</v>
      </c>
    </row>
    <row r="982" spans="1:11">
      <c r="A982" t="s">
        <v>5773</v>
      </c>
      <c r="B982">
        <v>2018</v>
      </c>
      <c r="C982">
        <v>0</v>
      </c>
      <c r="D982">
        <v>0</v>
      </c>
      <c r="E982">
        <v>0</v>
      </c>
      <c r="F982">
        <v>0</v>
      </c>
      <c r="G982">
        <v>0</v>
      </c>
      <c r="H982">
        <v>0</v>
      </c>
      <c r="I982">
        <v>36</v>
      </c>
      <c r="J982" t="s">
        <v>5383</v>
      </c>
      <c r="K982" t="str">
        <f>INDEX('Planning Periods'!$O$2:$O$540,MATCH('Table B Values'!A982,'Planning Periods'!$A$2:$A$540,0))</f>
        <v>Santa Barbara County</v>
      </c>
    </row>
    <row r="983" spans="1:11">
      <c r="A983" t="s">
        <v>5416</v>
      </c>
      <c r="B983">
        <v>2018</v>
      </c>
      <c r="C983">
        <v>0</v>
      </c>
      <c r="D983">
        <v>0</v>
      </c>
      <c r="E983">
        <v>0</v>
      </c>
      <c r="F983">
        <v>0</v>
      </c>
      <c r="G983">
        <v>0</v>
      </c>
      <c r="H983" s="356">
        <v>0</v>
      </c>
      <c r="I983" s="356">
        <v>7</v>
      </c>
      <c r="J983" t="s">
        <v>5383</v>
      </c>
      <c r="K983" t="str">
        <f>INDEX('Planning Periods'!$O$2:$O$540,MATCH('Table B Values'!A983,'Planning Periods'!$A$2:$A$540,0))</f>
        <v>Orange County</v>
      </c>
    </row>
    <row r="984" spans="1:11">
      <c r="A984" t="s">
        <v>5417</v>
      </c>
      <c r="B984">
        <v>2018</v>
      </c>
      <c r="C984">
        <v>0</v>
      </c>
      <c r="D984">
        <v>0</v>
      </c>
      <c r="E984">
        <v>0</v>
      </c>
      <c r="F984">
        <v>20</v>
      </c>
      <c r="G984">
        <v>0</v>
      </c>
      <c r="H984">
        <v>6</v>
      </c>
      <c r="I984" s="356">
        <v>35</v>
      </c>
      <c r="J984" t="s">
        <v>5383</v>
      </c>
      <c r="K984" t="str">
        <f>INDEX('Planning Periods'!$O$2:$O$540,MATCH('Table B Values'!A984,'Planning Periods'!$A$2:$A$540,0))</f>
        <v>Los Angeles County</v>
      </c>
    </row>
    <row r="985" spans="1:11">
      <c r="A985" t="s">
        <v>5418</v>
      </c>
      <c r="B985">
        <v>2018</v>
      </c>
      <c r="C985">
        <v>0</v>
      </c>
      <c r="D985">
        <v>0</v>
      </c>
      <c r="E985">
        <v>0</v>
      </c>
      <c r="F985">
        <v>0</v>
      </c>
      <c r="G985">
        <v>29</v>
      </c>
      <c r="H985">
        <v>0</v>
      </c>
      <c r="I985" s="356">
        <v>271</v>
      </c>
      <c r="J985" t="s">
        <v>5383</v>
      </c>
      <c r="K985" t="str">
        <f>INDEX('Planning Periods'!$O$2:$O$540,MATCH('Table B Values'!A985,'Planning Periods'!$A$2:$A$540,0))</f>
        <v>San Mateo County</v>
      </c>
    </row>
    <row r="986" spans="1:11">
      <c r="A986" t="s">
        <v>4839</v>
      </c>
      <c r="B986">
        <v>2018</v>
      </c>
      <c r="C986">
        <v>0</v>
      </c>
      <c r="D986">
        <v>0</v>
      </c>
      <c r="E986">
        <v>0</v>
      </c>
      <c r="F986">
        <v>9</v>
      </c>
      <c r="G986">
        <v>0</v>
      </c>
      <c r="H986">
        <v>72</v>
      </c>
      <c r="I986">
        <v>73</v>
      </c>
      <c r="J986" t="s">
        <v>5383</v>
      </c>
      <c r="K986" t="str">
        <f>INDEX('Planning Periods'!$O$2:$O$540,MATCH('Table B Values'!A986,'Planning Periods'!$A$2:$A$540,0))</f>
        <v>Butte County</v>
      </c>
    </row>
    <row r="987" spans="1:11">
      <c r="A987" t="s">
        <v>5419</v>
      </c>
      <c r="B987">
        <v>2018</v>
      </c>
      <c r="C987">
        <v>4</v>
      </c>
      <c r="D987">
        <v>0</v>
      </c>
      <c r="E987">
        <v>0</v>
      </c>
      <c r="F987">
        <v>0</v>
      </c>
      <c r="G987">
        <v>0</v>
      </c>
      <c r="H987">
        <v>1</v>
      </c>
      <c r="I987">
        <v>78</v>
      </c>
      <c r="J987" t="s">
        <v>5383</v>
      </c>
      <c r="K987" t="str">
        <f>INDEX('Planning Periods'!$O$2:$O$540,MATCH('Table B Values'!A987,'Planning Periods'!$A$2:$A$540,0))</f>
        <v>Los Angeles County</v>
      </c>
    </row>
    <row r="988" spans="1:11">
      <c r="A988" t="s">
        <v>4841</v>
      </c>
      <c r="B988">
        <v>2018</v>
      </c>
      <c r="C988">
        <v>0</v>
      </c>
      <c r="D988">
        <v>1</v>
      </c>
      <c r="E988">
        <v>0</v>
      </c>
      <c r="F988">
        <v>0</v>
      </c>
      <c r="G988">
        <v>0</v>
      </c>
      <c r="H988">
        <v>23</v>
      </c>
      <c r="I988">
        <v>20</v>
      </c>
      <c r="J988" t="s">
        <v>5383</v>
      </c>
      <c r="K988" t="str">
        <f>INDEX('Planning Periods'!$O$2:$O$540,MATCH('Table B Values'!A988,'Planning Periods'!$A$2:$A$540,0))</f>
        <v>Calaveras County</v>
      </c>
    </row>
    <row r="989" spans="1:11">
      <c r="A989" t="s">
        <v>5421</v>
      </c>
      <c r="B989">
        <v>2018</v>
      </c>
      <c r="C989">
        <v>0</v>
      </c>
      <c r="D989">
        <v>0</v>
      </c>
      <c r="E989">
        <v>0</v>
      </c>
      <c r="F989">
        <v>0</v>
      </c>
      <c r="G989">
        <v>0</v>
      </c>
      <c r="H989">
        <v>0</v>
      </c>
      <c r="I989">
        <v>86</v>
      </c>
      <c r="J989" t="s">
        <v>5383</v>
      </c>
      <c r="K989" t="str">
        <f>INDEX('Planning Periods'!$O$2:$O$540,MATCH('Table B Values'!A989,'Planning Periods'!$A$2:$A$540,0))</f>
        <v>Riverside County</v>
      </c>
    </row>
    <row r="990" spans="1:11">
      <c r="A990" t="s">
        <v>5422</v>
      </c>
      <c r="B990">
        <v>2018</v>
      </c>
      <c r="C990">
        <v>0</v>
      </c>
      <c r="D990">
        <v>0</v>
      </c>
      <c r="E990">
        <v>0</v>
      </c>
      <c r="F990">
        <v>0</v>
      </c>
      <c r="G990">
        <v>0</v>
      </c>
      <c r="H990">
        <v>4</v>
      </c>
      <c r="I990">
        <v>6</v>
      </c>
      <c r="J990" t="s">
        <v>5383</v>
      </c>
      <c r="K990" t="str">
        <f>INDEX('Planning Periods'!$O$2:$O$540,MATCH('Table B Values'!A990,'Planning Periods'!$A$2:$A$540,0))</f>
        <v>Napa County</v>
      </c>
    </row>
    <row r="991" spans="1:11">
      <c r="A991" t="s">
        <v>5423</v>
      </c>
      <c r="B991">
        <v>2018</v>
      </c>
      <c r="C991">
        <v>1</v>
      </c>
      <c r="D991">
        <v>0</v>
      </c>
      <c r="E991">
        <v>0</v>
      </c>
      <c r="F991">
        <v>0</v>
      </c>
      <c r="G991">
        <v>7</v>
      </c>
      <c r="H991">
        <v>221</v>
      </c>
      <c r="I991">
        <v>238</v>
      </c>
      <c r="J991" t="s">
        <v>5383</v>
      </c>
      <c r="K991" t="str">
        <f>INDEX('Planning Periods'!$O$2:$O$540,MATCH('Table B Values'!A991,'Planning Periods'!$A$2:$A$540,0))</f>
        <v>Ventura County</v>
      </c>
    </row>
    <row r="992" spans="1:11">
      <c r="A992" t="s">
        <v>5424</v>
      </c>
      <c r="B992">
        <v>2018</v>
      </c>
      <c r="C992">
        <v>2</v>
      </c>
      <c r="D992">
        <v>0</v>
      </c>
      <c r="E992">
        <v>2</v>
      </c>
      <c r="F992">
        <v>0</v>
      </c>
      <c r="G992">
        <v>3</v>
      </c>
      <c r="H992">
        <v>0</v>
      </c>
      <c r="I992">
        <v>46</v>
      </c>
      <c r="J992" t="s">
        <v>5383</v>
      </c>
      <c r="K992" t="str">
        <f>INDEX('Planning Periods'!$O$2:$O$540,MATCH('Table B Values'!A992,'Planning Periods'!$A$2:$A$540,0))</f>
        <v>Santa Clara County</v>
      </c>
    </row>
    <row r="993" spans="1:11">
      <c r="A993" t="s">
        <v>5800</v>
      </c>
      <c r="B993">
        <v>2018</v>
      </c>
      <c r="C993">
        <v>0</v>
      </c>
      <c r="D993">
        <v>0</v>
      </c>
      <c r="E993">
        <v>0</v>
      </c>
      <c r="F993">
        <v>0</v>
      </c>
      <c r="G993">
        <v>0</v>
      </c>
      <c r="H993">
        <v>0</v>
      </c>
      <c r="I993">
        <v>14</v>
      </c>
      <c r="J993" t="s">
        <v>5383</v>
      </c>
      <c r="K993" t="str">
        <f>INDEX('Planning Periods'!$O$2:$O$540,MATCH('Table B Values'!A993,'Planning Periods'!$A$2:$A$540,0))</f>
        <v>Riverside County</v>
      </c>
    </row>
    <row r="994" spans="1:11">
      <c r="A994" t="s">
        <v>5426</v>
      </c>
      <c r="B994">
        <v>2018</v>
      </c>
      <c r="C994">
        <v>0</v>
      </c>
      <c r="D994">
        <v>0</v>
      </c>
      <c r="E994">
        <v>4</v>
      </c>
      <c r="F994">
        <v>1</v>
      </c>
      <c r="G994">
        <v>0</v>
      </c>
      <c r="H994">
        <v>28</v>
      </c>
      <c r="I994">
        <v>210</v>
      </c>
      <c r="J994" t="s">
        <v>5383</v>
      </c>
      <c r="K994" t="str">
        <f>INDEX('Planning Periods'!$O$2:$O$540,MATCH('Table B Values'!A994,'Planning Periods'!$A$2:$A$540,0))</f>
        <v>San Diego County</v>
      </c>
    </row>
    <row r="995" spans="1:11">
      <c r="A995" t="s">
        <v>4856</v>
      </c>
      <c r="B995">
        <v>2018</v>
      </c>
      <c r="C995">
        <v>0</v>
      </c>
      <c r="D995">
        <v>0</v>
      </c>
      <c r="E995">
        <v>0</v>
      </c>
      <c r="F995">
        <v>0</v>
      </c>
      <c r="G995">
        <v>0</v>
      </c>
      <c r="H995">
        <v>0</v>
      </c>
      <c r="I995">
        <v>7</v>
      </c>
      <c r="J995" t="s">
        <v>5383</v>
      </c>
      <c r="K995" t="str">
        <f>INDEX('Planning Periods'!$O$2:$O$540,MATCH('Table B Values'!A995,'Planning Periods'!$A$2:$A$540,0))</f>
        <v>Monterey County</v>
      </c>
    </row>
    <row r="996" spans="1:11">
      <c r="A996" t="s">
        <v>5427</v>
      </c>
      <c r="B996">
        <v>2018</v>
      </c>
      <c r="C996">
        <v>0</v>
      </c>
      <c r="D996">
        <v>0</v>
      </c>
      <c r="E996">
        <v>0</v>
      </c>
      <c r="F996">
        <v>0</v>
      </c>
      <c r="G996">
        <v>0</v>
      </c>
      <c r="H996">
        <v>0</v>
      </c>
      <c r="I996">
        <v>1</v>
      </c>
      <c r="J996" t="s">
        <v>5383</v>
      </c>
      <c r="K996" t="str">
        <f>INDEX('Planning Periods'!$O$2:$O$540,MATCH('Table B Values'!A996,'Planning Periods'!$A$2:$A$540,0))</f>
        <v>Santa Barbara County</v>
      </c>
    </row>
    <row r="997" spans="1:11">
      <c r="A997" t="s">
        <v>5428</v>
      </c>
      <c r="B997">
        <v>2018</v>
      </c>
      <c r="C997">
        <v>0</v>
      </c>
      <c r="D997">
        <v>0</v>
      </c>
      <c r="E997">
        <v>0</v>
      </c>
      <c r="F997">
        <v>1</v>
      </c>
      <c r="G997">
        <v>0</v>
      </c>
      <c r="H997">
        <v>0</v>
      </c>
      <c r="I997">
        <v>6</v>
      </c>
      <c r="J997" t="s">
        <v>5383</v>
      </c>
      <c r="K997" t="str">
        <f>INDEX('Planning Periods'!$O$2:$O$540,MATCH('Table B Values'!A997,'Planning Periods'!$A$2:$A$540,0))</f>
        <v>Los Angeles County</v>
      </c>
    </row>
    <row r="998" spans="1:11">
      <c r="A998" t="s">
        <v>5429</v>
      </c>
      <c r="B998">
        <v>2018</v>
      </c>
      <c r="C998">
        <v>0</v>
      </c>
      <c r="D998">
        <v>0</v>
      </c>
      <c r="E998">
        <v>0</v>
      </c>
      <c r="F998">
        <v>0</v>
      </c>
      <c r="G998">
        <v>0</v>
      </c>
      <c r="H998">
        <v>0</v>
      </c>
      <c r="I998">
        <v>89</v>
      </c>
      <c r="J998" t="s">
        <v>5383</v>
      </c>
      <c r="K998" t="str">
        <f>INDEX('Planning Periods'!$O$2:$O$540,MATCH('Table B Values'!A998,'Planning Periods'!$A$2:$A$540,0))</f>
        <v>Riverside County</v>
      </c>
    </row>
    <row r="999" spans="1:11">
      <c r="A999" t="s">
        <v>5430</v>
      </c>
      <c r="B999">
        <v>2018</v>
      </c>
      <c r="C999">
        <v>0</v>
      </c>
      <c r="D999">
        <v>0</v>
      </c>
      <c r="E999">
        <v>0</v>
      </c>
      <c r="F999">
        <v>0</v>
      </c>
      <c r="G999">
        <v>0</v>
      </c>
      <c r="H999">
        <v>0</v>
      </c>
      <c r="I999">
        <v>0</v>
      </c>
      <c r="J999" t="s">
        <v>5383</v>
      </c>
      <c r="K999" t="str">
        <f>INDEX('Planning Periods'!$O$2:$O$540,MATCH('Table B Values'!A999,'Planning Periods'!$A$2:$A$540,0))</f>
        <v>Stanislaus County</v>
      </c>
    </row>
    <row r="1000" spans="1:11">
      <c r="A1000" t="s">
        <v>5431</v>
      </c>
      <c r="B1000">
        <v>2018</v>
      </c>
      <c r="C1000">
        <v>0</v>
      </c>
      <c r="D1000">
        <v>0</v>
      </c>
      <c r="E1000">
        <v>2</v>
      </c>
      <c r="F1000">
        <v>0</v>
      </c>
      <c r="G1000">
        <v>0</v>
      </c>
      <c r="H1000">
        <v>0</v>
      </c>
      <c r="I1000">
        <v>115</v>
      </c>
      <c r="J1000" t="s">
        <v>5383</v>
      </c>
      <c r="K1000" t="str">
        <f>INDEX('Planning Periods'!$O$2:$O$540,MATCH('Table B Values'!A1000,'Planning Periods'!$A$2:$A$540,0))</f>
        <v>Butte County</v>
      </c>
    </row>
    <row r="1001" spans="1:11">
      <c r="A1001" t="s">
        <v>5432</v>
      </c>
      <c r="B1001">
        <v>2018</v>
      </c>
      <c r="C1001">
        <v>0</v>
      </c>
      <c r="D1001">
        <v>0</v>
      </c>
      <c r="E1001">
        <v>0</v>
      </c>
      <c r="F1001">
        <v>0</v>
      </c>
      <c r="G1001">
        <v>0</v>
      </c>
      <c r="H1001">
        <v>0</v>
      </c>
      <c r="I1001">
        <v>521</v>
      </c>
      <c r="J1001" t="s">
        <v>5383</v>
      </c>
      <c r="K1001" t="str">
        <f>INDEX('Planning Periods'!$O$2:$O$540,MATCH('Table B Values'!A1001,'Planning Periods'!$A$2:$A$540,0))</f>
        <v>San Bernardino County</v>
      </c>
    </row>
    <row r="1002" spans="1:11">
      <c r="A1002" t="s">
        <v>5433</v>
      </c>
      <c r="B1002">
        <v>2018</v>
      </c>
      <c r="C1002">
        <v>0</v>
      </c>
      <c r="D1002">
        <v>0</v>
      </c>
      <c r="E1002">
        <v>0</v>
      </c>
      <c r="F1002">
        <v>0</v>
      </c>
      <c r="G1002">
        <v>0</v>
      </c>
      <c r="H1002">
        <v>0</v>
      </c>
      <c r="I1002">
        <v>224</v>
      </c>
      <c r="J1002" t="s">
        <v>5383</v>
      </c>
      <c r="K1002" t="str">
        <f>INDEX('Planning Periods'!$O$2:$O$540,MATCH('Table B Values'!A1002,'Planning Periods'!$A$2:$A$540,0))</f>
        <v>San Bernardino County</v>
      </c>
    </row>
    <row r="1003" spans="1:11">
      <c r="A1003" t="s">
        <v>5775</v>
      </c>
      <c r="B1003">
        <v>2018</v>
      </c>
      <c r="C1003">
        <v>0</v>
      </c>
      <c r="D1003">
        <v>0</v>
      </c>
      <c r="E1003">
        <v>0</v>
      </c>
      <c r="F1003">
        <v>0</v>
      </c>
      <c r="G1003">
        <v>0</v>
      </c>
      <c r="H1003">
        <v>20</v>
      </c>
      <c r="I1003">
        <v>0</v>
      </c>
      <c r="J1003" t="s">
        <v>5383</v>
      </c>
      <c r="K1003" t="str">
        <f>INDEX('Planning Periods'!$O$2:$O$540,MATCH('Table B Values'!A1003,'Planning Periods'!$A$2:$A$540,0))</f>
        <v>Madera County</v>
      </c>
    </row>
    <row r="1004" spans="1:11">
      <c r="A1004" t="s">
        <v>5434</v>
      </c>
      <c r="B1004">
        <v>2018</v>
      </c>
      <c r="C1004">
        <v>0</v>
      </c>
      <c r="D1004">
        <v>0</v>
      </c>
      <c r="E1004">
        <v>0</v>
      </c>
      <c r="F1004">
        <v>0</v>
      </c>
      <c r="G1004">
        <v>0</v>
      </c>
      <c r="H1004">
        <v>0</v>
      </c>
      <c r="I1004">
        <v>1777</v>
      </c>
      <c r="J1004" t="s">
        <v>5383</v>
      </c>
      <c r="K1004" t="str">
        <f>INDEX('Planning Periods'!$O$2:$O$540,MATCH('Table B Values'!A1004,'Planning Periods'!$A$2:$A$540,0))</f>
        <v>San Diego County</v>
      </c>
    </row>
    <row r="1005" spans="1:11">
      <c r="A1005" t="s">
        <v>5435</v>
      </c>
      <c r="B1005">
        <v>2018</v>
      </c>
      <c r="C1005">
        <v>0</v>
      </c>
      <c r="D1005">
        <v>2</v>
      </c>
      <c r="E1005">
        <v>0</v>
      </c>
      <c r="F1005">
        <v>0</v>
      </c>
      <c r="G1005">
        <v>0</v>
      </c>
      <c r="H1005">
        <v>0</v>
      </c>
      <c r="I1005">
        <v>16</v>
      </c>
      <c r="J1005" t="s">
        <v>5383</v>
      </c>
      <c r="K1005" t="str">
        <f>INDEX('Planning Periods'!$O$2:$O$540,MATCH('Table B Values'!A1005,'Planning Periods'!$A$2:$A$540,0))</f>
        <v>Sacramento County</v>
      </c>
    </row>
    <row r="1006" spans="1:11">
      <c r="A1006" t="s">
        <v>5436</v>
      </c>
      <c r="B1006">
        <v>2018</v>
      </c>
      <c r="C1006">
        <v>0</v>
      </c>
      <c r="D1006">
        <v>0</v>
      </c>
      <c r="E1006">
        <v>0</v>
      </c>
      <c r="F1006">
        <v>0</v>
      </c>
      <c r="G1006">
        <v>0</v>
      </c>
      <c r="H1006">
        <v>7</v>
      </c>
      <c r="I1006">
        <v>30</v>
      </c>
      <c r="J1006" t="s">
        <v>5383</v>
      </c>
      <c r="K1006" t="str">
        <f>INDEX('Planning Periods'!$O$2:$O$540,MATCH('Table B Values'!A1006,'Planning Periods'!$A$2:$A$540,0))</f>
        <v>Los Angeles County</v>
      </c>
    </row>
    <row r="1007" spans="1:11">
      <c r="A1007" t="s">
        <v>5361</v>
      </c>
      <c r="B1007">
        <v>2018</v>
      </c>
      <c r="C1007">
        <v>0</v>
      </c>
      <c r="D1007">
        <v>1</v>
      </c>
      <c r="E1007">
        <v>0</v>
      </c>
      <c r="F1007">
        <v>1</v>
      </c>
      <c r="G1007">
        <v>0</v>
      </c>
      <c r="H1007">
        <v>2</v>
      </c>
      <c r="I1007">
        <v>5</v>
      </c>
      <c r="J1007" t="s">
        <v>5383</v>
      </c>
      <c r="K1007" t="str">
        <f>INDEX('Planning Periods'!$O$2:$O$540,MATCH('Table B Values'!A1007,'Planning Periods'!$A$2:$A$540,0))</f>
        <v>Lake County</v>
      </c>
    </row>
    <row r="1008" spans="1:11">
      <c r="A1008" t="s">
        <v>5438</v>
      </c>
      <c r="B1008">
        <v>2018</v>
      </c>
      <c r="C1008">
        <v>0</v>
      </c>
      <c r="D1008">
        <v>0</v>
      </c>
      <c r="E1008">
        <v>0</v>
      </c>
      <c r="F1008">
        <v>0</v>
      </c>
      <c r="G1008">
        <v>0</v>
      </c>
      <c r="H1008">
        <v>0</v>
      </c>
      <c r="I1008">
        <v>14</v>
      </c>
      <c r="J1008" t="s">
        <v>5383</v>
      </c>
      <c r="K1008" t="str">
        <f>INDEX('Planning Periods'!$O$2:$O$540,MATCH('Table B Values'!A1008,'Planning Periods'!$A$2:$A$540,0))</f>
        <v>Sonoma County</v>
      </c>
    </row>
    <row r="1009" spans="1:11">
      <c r="A1009" t="s">
        <v>5439</v>
      </c>
      <c r="B1009">
        <v>2018</v>
      </c>
      <c r="C1009">
        <v>0</v>
      </c>
      <c r="D1009">
        <v>0</v>
      </c>
      <c r="E1009">
        <v>2</v>
      </c>
      <c r="F1009">
        <v>0</v>
      </c>
      <c r="G1009">
        <v>0</v>
      </c>
      <c r="H1009">
        <v>411</v>
      </c>
      <c r="I1009">
        <v>694</v>
      </c>
      <c r="J1009" t="s">
        <v>5383</v>
      </c>
      <c r="K1009" t="str">
        <f>INDEX('Planning Periods'!$O$2:$O$540,MATCH('Table B Values'!A1009,'Planning Periods'!$A$2:$A$540,0))</f>
        <v>Fresno County</v>
      </c>
    </row>
    <row r="1010" spans="1:11">
      <c r="A1010" t="s">
        <v>5776</v>
      </c>
      <c r="B1010">
        <v>2018</v>
      </c>
      <c r="C1010">
        <v>0</v>
      </c>
      <c r="D1010">
        <v>0</v>
      </c>
      <c r="E1010">
        <v>0</v>
      </c>
      <c r="F1010">
        <v>0</v>
      </c>
      <c r="G1010">
        <v>0</v>
      </c>
      <c r="H1010">
        <v>14</v>
      </c>
      <c r="I1010">
        <v>30</v>
      </c>
      <c r="J1010" t="s">
        <v>5383</v>
      </c>
      <c r="K1010" t="str">
        <f>INDEX('Planning Periods'!$O$2:$O$540,MATCH('Table B Values'!A1010,'Planning Periods'!$A$2:$A$540,0))</f>
        <v>Fresno County</v>
      </c>
    </row>
    <row r="1011" spans="1:11">
      <c r="A1011" t="s">
        <v>5801</v>
      </c>
      <c r="B1011">
        <v>2018</v>
      </c>
      <c r="C1011">
        <v>31</v>
      </c>
      <c r="D1011">
        <v>0</v>
      </c>
      <c r="E1011">
        <v>34</v>
      </c>
      <c r="F1011">
        <v>0</v>
      </c>
      <c r="G1011">
        <v>0</v>
      </c>
      <c r="H1011">
        <v>0</v>
      </c>
      <c r="I1011">
        <v>4</v>
      </c>
      <c r="J1011" t="s">
        <v>5383</v>
      </c>
      <c r="K1011" t="str">
        <f>INDEX('Planning Periods'!$O$2:$O$540,MATCH('Table B Values'!A1011,'Planning Periods'!$A$2:$A$540,0))</f>
        <v>San Mateo County</v>
      </c>
    </row>
    <row r="1012" spans="1:11">
      <c r="A1012" t="s">
        <v>5442</v>
      </c>
      <c r="B1012">
        <v>2018</v>
      </c>
      <c r="C1012">
        <v>0</v>
      </c>
      <c r="D1012">
        <v>0</v>
      </c>
      <c r="E1012">
        <v>0</v>
      </c>
      <c r="F1012">
        <v>0</v>
      </c>
      <c r="G1012">
        <v>0</v>
      </c>
      <c r="H1012">
        <v>0</v>
      </c>
      <c r="I1012">
        <v>69</v>
      </c>
      <c r="J1012" t="s">
        <v>5383</v>
      </c>
      <c r="K1012" t="str">
        <f>INDEX('Planning Periods'!$O$2:$O$540,MATCH('Table B Values'!A1012,'Planning Periods'!$A$2:$A$540,0))</f>
        <v>San Bernardino County</v>
      </c>
    </row>
    <row r="1013" spans="1:11">
      <c r="A1013" t="s">
        <v>5362</v>
      </c>
      <c r="B1013">
        <v>2018</v>
      </c>
      <c r="C1013">
        <v>0</v>
      </c>
      <c r="D1013">
        <v>0</v>
      </c>
      <c r="E1013">
        <v>0</v>
      </c>
      <c r="F1013">
        <v>0</v>
      </c>
      <c r="G1013">
        <v>0</v>
      </c>
      <c r="H1013">
        <v>0</v>
      </c>
      <c r="I1013">
        <v>9</v>
      </c>
      <c r="J1013" t="s">
        <v>5383</v>
      </c>
      <c r="K1013" t="str">
        <f>INDEX('Planning Periods'!$O$2:$O$540,MATCH('Table B Values'!A1013,'Planning Periods'!$A$2:$A$540,0))</f>
        <v>Colusa County</v>
      </c>
    </row>
    <row r="1014" spans="1:11">
      <c r="A1014" t="s">
        <v>4887</v>
      </c>
      <c r="B1014">
        <v>2018</v>
      </c>
      <c r="C1014">
        <v>0</v>
      </c>
      <c r="D1014">
        <v>3</v>
      </c>
      <c r="E1014">
        <v>0</v>
      </c>
      <c r="F1014">
        <v>0</v>
      </c>
      <c r="G1014">
        <v>0</v>
      </c>
      <c r="H1014">
        <v>2</v>
      </c>
      <c r="I1014">
        <v>6</v>
      </c>
      <c r="J1014" t="s">
        <v>5383</v>
      </c>
      <c r="K1014" t="str">
        <f>INDEX('Planning Periods'!$O$2:$O$540,MATCH('Table B Values'!A1014,'Planning Periods'!$A$2:$A$540,0))</f>
        <v>Colusa County</v>
      </c>
    </row>
    <row r="1015" spans="1:11">
      <c r="A1015" t="s">
        <v>5444</v>
      </c>
      <c r="B1015">
        <v>2018</v>
      </c>
      <c r="C1015">
        <v>0</v>
      </c>
      <c r="D1015">
        <v>0</v>
      </c>
      <c r="E1015">
        <v>0</v>
      </c>
      <c r="F1015">
        <v>0</v>
      </c>
      <c r="G1015">
        <v>0</v>
      </c>
      <c r="H1015">
        <v>0</v>
      </c>
      <c r="I1015">
        <v>24</v>
      </c>
      <c r="J1015" t="s">
        <v>5383</v>
      </c>
      <c r="K1015" t="str">
        <f>INDEX('Planning Periods'!$O$2:$O$540,MATCH('Table B Values'!A1015,'Planning Periods'!$A$2:$A$540,0))</f>
        <v>Contra Costa County</v>
      </c>
    </row>
    <row r="1016" spans="1:11">
      <c r="A1016" t="s">
        <v>4891</v>
      </c>
      <c r="B1016">
        <v>2018</v>
      </c>
      <c r="C1016">
        <v>62</v>
      </c>
      <c r="D1016">
        <v>1</v>
      </c>
      <c r="E1016">
        <v>171</v>
      </c>
      <c r="F1016">
        <v>0</v>
      </c>
      <c r="G1016">
        <v>0</v>
      </c>
      <c r="H1016">
        <v>1</v>
      </c>
      <c r="I1016">
        <v>434</v>
      </c>
      <c r="J1016" t="s">
        <v>5383</v>
      </c>
      <c r="K1016" t="str">
        <f>INDEX('Planning Periods'!$O$2:$O$540,MATCH('Table B Values'!A1016,'Planning Periods'!$A$2:$A$540,0))</f>
        <v>Contra Costa County</v>
      </c>
    </row>
    <row r="1017" spans="1:11">
      <c r="A1017" t="s">
        <v>5802</v>
      </c>
      <c r="B1017">
        <v>2018</v>
      </c>
      <c r="C1017">
        <v>0</v>
      </c>
      <c r="D1017">
        <v>0</v>
      </c>
      <c r="E1017">
        <v>0</v>
      </c>
      <c r="F1017">
        <v>0</v>
      </c>
      <c r="G1017">
        <v>0</v>
      </c>
      <c r="H1017">
        <v>4</v>
      </c>
      <c r="I1017">
        <v>13</v>
      </c>
      <c r="J1017" t="s">
        <v>5383</v>
      </c>
      <c r="K1017" t="str">
        <f>INDEX('Planning Periods'!$O$2:$O$540,MATCH('Table B Values'!A1017,'Planning Periods'!$A$2:$A$540,0))</f>
        <v>Tehama County</v>
      </c>
    </row>
    <row r="1018" spans="1:11">
      <c r="A1018" t="s">
        <v>5445</v>
      </c>
      <c r="B1018">
        <v>2018</v>
      </c>
      <c r="C1018">
        <v>11</v>
      </c>
      <c r="D1018">
        <v>0</v>
      </c>
      <c r="E1018">
        <v>73</v>
      </c>
      <c r="F1018">
        <v>0</v>
      </c>
      <c r="G1018">
        <v>1</v>
      </c>
      <c r="H1018">
        <v>0</v>
      </c>
      <c r="I1018">
        <v>336</v>
      </c>
      <c r="J1018" t="s">
        <v>5383</v>
      </c>
      <c r="K1018" t="str">
        <f>INDEX('Planning Periods'!$O$2:$O$540,MATCH('Table B Values'!A1018,'Planning Periods'!$A$2:$A$540,0))</f>
        <v>Riverside County</v>
      </c>
    </row>
    <row r="1019" spans="1:11">
      <c r="A1019" t="s">
        <v>5446</v>
      </c>
      <c r="B1019">
        <v>2018</v>
      </c>
      <c r="C1019">
        <v>0</v>
      </c>
      <c r="D1019">
        <v>0</v>
      </c>
      <c r="E1019">
        <v>0</v>
      </c>
      <c r="F1019">
        <v>0</v>
      </c>
      <c r="G1019">
        <v>0</v>
      </c>
      <c r="H1019">
        <v>0</v>
      </c>
      <c r="I1019">
        <v>15</v>
      </c>
      <c r="J1019" t="s">
        <v>5383</v>
      </c>
      <c r="K1019" t="str">
        <f>INDEX('Planning Periods'!$O$2:$O$540,MATCH('Table B Values'!A1019,'Planning Periods'!$A$2:$A$540,0))</f>
        <v>San Diego County</v>
      </c>
    </row>
    <row r="1020" spans="1:11">
      <c r="A1020" t="s">
        <v>5447</v>
      </c>
      <c r="B1020">
        <v>2018</v>
      </c>
      <c r="C1020">
        <v>0</v>
      </c>
      <c r="D1020">
        <v>5</v>
      </c>
      <c r="E1020">
        <v>0</v>
      </c>
      <c r="F1020">
        <v>0</v>
      </c>
      <c r="G1020">
        <v>0</v>
      </c>
      <c r="H1020">
        <v>2</v>
      </c>
      <c r="I1020">
        <v>0</v>
      </c>
      <c r="J1020" t="s">
        <v>5383</v>
      </c>
      <c r="K1020" t="str">
        <f>INDEX('Planning Periods'!$O$2:$O$540,MATCH('Table B Values'!A1020,'Planning Periods'!$A$2:$A$540,0))</f>
        <v>Marin County</v>
      </c>
    </row>
    <row r="1021" spans="1:11">
      <c r="A1021" t="s">
        <v>5448</v>
      </c>
      <c r="B1021">
        <v>2018</v>
      </c>
      <c r="C1021">
        <v>0</v>
      </c>
      <c r="D1021">
        <v>0</v>
      </c>
      <c r="E1021">
        <v>0</v>
      </c>
      <c r="F1021">
        <v>3</v>
      </c>
      <c r="G1021">
        <v>0</v>
      </c>
      <c r="H1021">
        <v>1</v>
      </c>
      <c r="I1021">
        <v>177</v>
      </c>
      <c r="J1021" t="s">
        <v>5383</v>
      </c>
      <c r="K1021" t="str">
        <f>INDEX('Planning Periods'!$O$2:$O$540,MATCH('Table B Values'!A1021,'Planning Periods'!$A$2:$A$540,0))</f>
        <v>Orange County</v>
      </c>
    </row>
    <row r="1022" spans="1:11">
      <c r="A1022" t="s">
        <v>5449</v>
      </c>
      <c r="B1022">
        <v>2018</v>
      </c>
      <c r="C1022">
        <v>0</v>
      </c>
      <c r="D1022">
        <v>0</v>
      </c>
      <c r="E1022">
        <v>0</v>
      </c>
      <c r="F1022">
        <v>0</v>
      </c>
      <c r="G1022">
        <v>0</v>
      </c>
      <c r="H1022">
        <v>2</v>
      </c>
      <c r="I1022">
        <v>0</v>
      </c>
      <c r="J1022" t="s">
        <v>5383</v>
      </c>
      <c r="K1022" t="str">
        <f>INDEX('Planning Periods'!$O$2:$O$540,MATCH('Table B Values'!A1022,'Planning Periods'!$A$2:$A$540,0))</f>
        <v>Sonoma County</v>
      </c>
    </row>
    <row r="1023" spans="1:11">
      <c r="A1023" t="s">
        <v>5450</v>
      </c>
      <c r="B1023">
        <v>2018</v>
      </c>
      <c r="C1023">
        <v>0</v>
      </c>
      <c r="D1023">
        <v>0</v>
      </c>
      <c r="E1023">
        <v>0</v>
      </c>
      <c r="F1023">
        <v>0</v>
      </c>
      <c r="G1023">
        <v>0</v>
      </c>
      <c r="H1023">
        <v>0</v>
      </c>
      <c r="I1023">
        <v>16</v>
      </c>
      <c r="J1023" t="s">
        <v>5383</v>
      </c>
      <c r="K1023" t="str">
        <f>INDEX('Planning Periods'!$O$2:$O$540,MATCH('Table B Values'!A1023,'Planning Periods'!$A$2:$A$540,0))</f>
        <v>Los Angeles County</v>
      </c>
    </row>
    <row r="1024" spans="1:11">
      <c r="A1024" t="s">
        <v>5451</v>
      </c>
      <c r="B1024">
        <v>2018</v>
      </c>
      <c r="C1024">
        <v>0</v>
      </c>
      <c r="D1024">
        <v>0</v>
      </c>
      <c r="E1024">
        <v>0</v>
      </c>
      <c r="F1024">
        <v>0</v>
      </c>
      <c r="G1024">
        <v>0</v>
      </c>
      <c r="H1024">
        <v>1</v>
      </c>
      <c r="I1024">
        <v>4</v>
      </c>
      <c r="J1024" t="s">
        <v>5383</v>
      </c>
      <c r="K1024" t="str">
        <f>INDEX('Planning Periods'!$O$2:$O$540,MATCH('Table B Values'!A1024,'Planning Periods'!$A$2:$A$540,0))</f>
        <v>Del Norte County</v>
      </c>
    </row>
    <row r="1025" spans="1:11">
      <c r="A1025" t="s">
        <v>5452</v>
      </c>
      <c r="B1025">
        <v>2018</v>
      </c>
      <c r="C1025">
        <v>0</v>
      </c>
      <c r="D1025">
        <v>0</v>
      </c>
      <c r="E1025">
        <v>4</v>
      </c>
      <c r="F1025">
        <v>0</v>
      </c>
      <c r="G1025">
        <v>4</v>
      </c>
      <c r="H1025">
        <v>0</v>
      </c>
      <c r="I1025">
        <v>271</v>
      </c>
      <c r="J1025" t="s">
        <v>5383</v>
      </c>
      <c r="K1025" t="str">
        <f>INDEX('Planning Periods'!$O$2:$O$540,MATCH('Table B Values'!A1025,'Planning Periods'!$A$2:$A$540,0))</f>
        <v>Los Angeles County</v>
      </c>
    </row>
    <row r="1026" spans="1:11">
      <c r="A1026" t="s">
        <v>5453</v>
      </c>
      <c r="B1026">
        <v>2018</v>
      </c>
      <c r="C1026">
        <v>18</v>
      </c>
      <c r="D1026">
        <v>1</v>
      </c>
      <c r="E1026">
        <v>0</v>
      </c>
      <c r="F1026">
        <v>0</v>
      </c>
      <c r="G1026">
        <v>0</v>
      </c>
      <c r="H1026">
        <v>15</v>
      </c>
      <c r="I1026">
        <v>2</v>
      </c>
      <c r="J1026" t="s">
        <v>5383</v>
      </c>
      <c r="K1026" t="str">
        <f>INDEX('Planning Periods'!$O$2:$O$540,MATCH('Table B Values'!A1026,'Planning Periods'!$A$2:$A$540,0))</f>
        <v>Santa Clara County</v>
      </c>
    </row>
    <row r="1027" spans="1:11">
      <c r="A1027" t="s">
        <v>5454</v>
      </c>
      <c r="B1027">
        <v>2018</v>
      </c>
      <c r="C1027">
        <v>0</v>
      </c>
      <c r="D1027">
        <v>0</v>
      </c>
      <c r="E1027">
        <v>0</v>
      </c>
      <c r="F1027">
        <v>0</v>
      </c>
      <c r="G1027">
        <v>0</v>
      </c>
      <c r="H1027">
        <v>5</v>
      </c>
      <c r="I1027">
        <v>233</v>
      </c>
      <c r="J1027" t="s">
        <v>5383</v>
      </c>
      <c r="K1027" t="str">
        <f>INDEX('Planning Periods'!$O$2:$O$540,MATCH('Table B Values'!A1027,'Planning Periods'!$A$2:$A$540,0))</f>
        <v>Orange County</v>
      </c>
    </row>
    <row r="1028" spans="1:11">
      <c r="A1028" t="s">
        <v>5455</v>
      </c>
      <c r="B1028">
        <v>2018</v>
      </c>
      <c r="C1028">
        <v>0</v>
      </c>
      <c r="D1028">
        <v>0</v>
      </c>
      <c r="E1028">
        <v>0</v>
      </c>
      <c r="F1028">
        <v>37</v>
      </c>
      <c r="G1028">
        <v>0</v>
      </c>
      <c r="H1028">
        <v>37</v>
      </c>
      <c r="I1028">
        <v>22</v>
      </c>
      <c r="J1028" t="s">
        <v>5383</v>
      </c>
      <c r="K1028" t="str">
        <f>INDEX('Planning Periods'!$O$2:$O$540,MATCH('Table B Values'!A1028,'Planning Periods'!$A$2:$A$540,0))</f>
        <v>San Mateo County</v>
      </c>
    </row>
    <row r="1029" spans="1:11">
      <c r="A1029" t="s">
        <v>5456</v>
      </c>
      <c r="B1029">
        <v>2018</v>
      </c>
      <c r="C1029">
        <v>0</v>
      </c>
      <c r="D1029">
        <v>0</v>
      </c>
      <c r="E1029">
        <v>0</v>
      </c>
      <c r="F1029">
        <v>1</v>
      </c>
      <c r="G1029">
        <v>4</v>
      </c>
      <c r="H1029">
        <v>4</v>
      </c>
      <c r="I1029">
        <v>168</v>
      </c>
      <c r="J1029" t="s">
        <v>5383</v>
      </c>
      <c r="K1029" t="str">
        <f>INDEX('Planning Periods'!$O$2:$O$540,MATCH('Table B Values'!A1029,'Planning Periods'!$A$2:$A$540,0))</f>
        <v>Orange County</v>
      </c>
    </row>
    <row r="1030" spans="1:11">
      <c r="A1030" t="s">
        <v>5457</v>
      </c>
      <c r="B1030">
        <v>2018</v>
      </c>
      <c r="C1030">
        <v>0</v>
      </c>
      <c r="D1030">
        <v>0</v>
      </c>
      <c r="E1030">
        <v>0</v>
      </c>
      <c r="F1030">
        <v>2</v>
      </c>
      <c r="G1030">
        <v>2</v>
      </c>
      <c r="H1030">
        <v>8</v>
      </c>
      <c r="I1030">
        <v>34</v>
      </c>
      <c r="J1030" t="s">
        <v>5383</v>
      </c>
      <c r="K1030" t="str">
        <f>INDEX('Planning Periods'!$O$2:$O$540,MATCH('Table B Values'!A1030,'Planning Periods'!$A$2:$A$540,0))</f>
        <v>Contra Costa County</v>
      </c>
    </row>
    <row r="1031" spans="1:11">
      <c r="A1031" t="s">
        <v>5458</v>
      </c>
      <c r="B1031">
        <v>2018</v>
      </c>
      <c r="C1031">
        <v>58</v>
      </c>
      <c r="D1031">
        <v>0</v>
      </c>
      <c r="E1031">
        <v>32</v>
      </c>
      <c r="F1031">
        <v>0</v>
      </c>
      <c r="G1031">
        <v>0</v>
      </c>
      <c r="H1031">
        <v>176</v>
      </c>
      <c r="I1031">
        <v>103</v>
      </c>
      <c r="J1031" t="s">
        <v>5383</v>
      </c>
      <c r="K1031" t="str">
        <f>INDEX('Planning Periods'!$O$2:$O$540,MATCH('Table B Values'!A1031,'Planning Periods'!$A$2:$A$540,0))</f>
        <v>Yolo County</v>
      </c>
    </row>
    <row r="1032" spans="1:11">
      <c r="A1032" t="s">
        <v>5459</v>
      </c>
      <c r="B1032">
        <v>2018</v>
      </c>
      <c r="C1032">
        <v>0</v>
      </c>
      <c r="D1032">
        <v>0</v>
      </c>
      <c r="E1032">
        <v>0</v>
      </c>
      <c r="F1032">
        <v>0</v>
      </c>
      <c r="G1032">
        <v>0</v>
      </c>
      <c r="H1032">
        <v>1</v>
      </c>
      <c r="I1032">
        <v>0</v>
      </c>
      <c r="J1032" t="s">
        <v>5383</v>
      </c>
      <c r="K1032" t="str">
        <f>INDEX('Planning Periods'!$O$2:$O$540,MATCH('Table B Values'!A1032,'Planning Periods'!$A$2:$A$540,0))</f>
        <v>San Diego County</v>
      </c>
    </row>
    <row r="1033" spans="1:11">
      <c r="A1033" t="s">
        <v>4913</v>
      </c>
      <c r="B1033">
        <v>2018</v>
      </c>
      <c r="C1033">
        <v>0</v>
      </c>
      <c r="D1033">
        <v>3</v>
      </c>
      <c r="E1033">
        <v>0</v>
      </c>
      <c r="F1033">
        <v>9</v>
      </c>
      <c r="G1033">
        <v>0</v>
      </c>
      <c r="H1033">
        <v>8</v>
      </c>
      <c r="I1033">
        <v>24</v>
      </c>
      <c r="J1033" t="s">
        <v>5383</v>
      </c>
      <c r="K1033" t="str">
        <f>INDEX('Planning Periods'!$O$2:$O$540,MATCH('Table B Values'!A1033,'Planning Periods'!$A$2:$A$540,0))</f>
        <v>Del Norte County</v>
      </c>
    </row>
    <row r="1034" spans="1:11">
      <c r="A1034" t="s">
        <v>5461</v>
      </c>
      <c r="B1034">
        <v>2018</v>
      </c>
      <c r="C1034">
        <v>0</v>
      </c>
      <c r="D1034">
        <v>0</v>
      </c>
      <c r="E1034">
        <v>0</v>
      </c>
      <c r="F1034">
        <v>0</v>
      </c>
      <c r="G1034">
        <v>0</v>
      </c>
      <c r="H1034">
        <v>0</v>
      </c>
      <c r="I1034">
        <v>68</v>
      </c>
      <c r="J1034" t="s">
        <v>5383</v>
      </c>
      <c r="K1034" t="str">
        <f>INDEX('Planning Periods'!$O$2:$O$540,MATCH('Table B Values'!A1034,'Planning Periods'!$A$2:$A$540,0))</f>
        <v>Kern County</v>
      </c>
    </row>
    <row r="1035" spans="1:11">
      <c r="A1035" t="s">
        <v>5462</v>
      </c>
      <c r="B1035">
        <v>2018</v>
      </c>
      <c r="C1035">
        <v>10</v>
      </c>
      <c r="D1035">
        <v>0</v>
      </c>
      <c r="E1035">
        <v>0</v>
      </c>
      <c r="F1035">
        <v>1</v>
      </c>
      <c r="G1035">
        <v>0</v>
      </c>
      <c r="H1035">
        <v>34</v>
      </c>
      <c r="I1035">
        <v>0</v>
      </c>
      <c r="J1035" t="s">
        <v>5383</v>
      </c>
      <c r="K1035" t="str">
        <f>INDEX('Planning Periods'!$O$2:$O$540,MATCH('Table B Values'!A1035,'Planning Periods'!$A$2:$A$540,0))</f>
        <v>Riverside County</v>
      </c>
    </row>
    <row r="1036" spans="1:11">
      <c r="A1036" t="s">
        <v>5463</v>
      </c>
      <c r="B1036">
        <v>2018</v>
      </c>
      <c r="C1036">
        <v>0</v>
      </c>
      <c r="D1036">
        <v>0</v>
      </c>
      <c r="E1036">
        <v>0</v>
      </c>
      <c r="F1036">
        <v>0</v>
      </c>
      <c r="G1036">
        <v>0</v>
      </c>
      <c r="H1036">
        <v>0</v>
      </c>
      <c r="I1036">
        <v>33</v>
      </c>
      <c r="J1036" t="s">
        <v>5383</v>
      </c>
      <c r="K1036" t="str">
        <f>INDEX('Planning Periods'!$O$2:$O$540,MATCH('Table B Values'!A1036,'Planning Periods'!$A$2:$A$540,0))</f>
        <v>Los Angeles County</v>
      </c>
    </row>
    <row r="1037" spans="1:11">
      <c r="A1037" t="s">
        <v>5464</v>
      </c>
      <c r="B1037">
        <v>2018</v>
      </c>
      <c r="C1037">
        <v>0</v>
      </c>
      <c r="D1037">
        <v>0</v>
      </c>
      <c r="E1037">
        <v>0</v>
      </c>
      <c r="F1037">
        <v>0</v>
      </c>
      <c r="G1037">
        <v>0</v>
      </c>
      <c r="H1037">
        <v>69</v>
      </c>
      <c r="I1037">
        <v>30</v>
      </c>
      <c r="J1037" t="s">
        <v>5383</v>
      </c>
      <c r="K1037" t="str">
        <f>INDEX('Planning Periods'!$O$2:$O$540,MATCH('Table B Values'!A1037,'Planning Periods'!$A$2:$A$540,0))</f>
        <v>Tulare County</v>
      </c>
    </row>
    <row r="1038" spans="1:11">
      <c r="A1038" t="s">
        <v>5803</v>
      </c>
      <c r="B1038">
        <v>2018</v>
      </c>
      <c r="C1038">
        <v>0</v>
      </c>
      <c r="D1038">
        <v>0</v>
      </c>
      <c r="E1038">
        <v>0</v>
      </c>
      <c r="F1038">
        <v>3</v>
      </c>
      <c r="G1038">
        <v>0</v>
      </c>
      <c r="H1038">
        <v>0</v>
      </c>
      <c r="I1038">
        <v>0</v>
      </c>
      <c r="J1038" t="s">
        <v>5383</v>
      </c>
      <c r="K1038" t="str">
        <f>INDEX('Planning Periods'!$O$2:$O$540,MATCH('Table B Values'!A1038,'Planning Periods'!$A$2:$A$540,0))</f>
        <v>Merced County</v>
      </c>
    </row>
    <row r="1039" spans="1:11">
      <c r="A1039" t="s">
        <v>5466</v>
      </c>
      <c r="B1039">
        <v>2018</v>
      </c>
      <c r="C1039">
        <v>0</v>
      </c>
      <c r="D1039">
        <v>0</v>
      </c>
      <c r="E1039">
        <v>0</v>
      </c>
      <c r="F1039">
        <v>0</v>
      </c>
      <c r="G1039">
        <v>0</v>
      </c>
      <c r="H1039">
        <v>0</v>
      </c>
      <c r="I1039">
        <v>87</v>
      </c>
      <c r="J1039" t="s">
        <v>5383</v>
      </c>
      <c r="K1039" t="str">
        <f>INDEX('Planning Periods'!$O$2:$O$540,MATCH('Table B Values'!A1039,'Planning Periods'!$A$2:$A$540,0))</f>
        <v>Los Angeles County</v>
      </c>
    </row>
    <row r="1040" spans="1:11">
      <c r="A1040" t="s">
        <v>5467</v>
      </c>
      <c r="B1040">
        <v>2018</v>
      </c>
      <c r="C1040">
        <v>0</v>
      </c>
      <c r="D1040">
        <v>0</v>
      </c>
      <c r="E1040">
        <v>0</v>
      </c>
      <c r="F1040">
        <v>6</v>
      </c>
      <c r="G1040">
        <v>0</v>
      </c>
      <c r="H1040">
        <v>0</v>
      </c>
      <c r="I1040">
        <v>18</v>
      </c>
      <c r="J1040" t="s">
        <v>5383</v>
      </c>
      <c r="K1040" t="str">
        <f>INDEX('Planning Periods'!$O$2:$O$540,MATCH('Table B Values'!A1040,'Planning Periods'!$A$2:$A$540,0))</f>
        <v>Los Angeles County</v>
      </c>
    </row>
    <row r="1041" spans="1:11">
      <c r="A1041" t="s">
        <v>5468</v>
      </c>
      <c r="B1041">
        <v>2018</v>
      </c>
      <c r="C1041">
        <v>0</v>
      </c>
      <c r="D1041">
        <v>0</v>
      </c>
      <c r="E1041">
        <v>0</v>
      </c>
      <c r="F1041">
        <v>0</v>
      </c>
      <c r="G1041">
        <v>17</v>
      </c>
      <c r="H1041">
        <v>0</v>
      </c>
      <c r="I1041">
        <v>770</v>
      </c>
      <c r="J1041" t="s">
        <v>5383</v>
      </c>
      <c r="K1041" t="str">
        <f>INDEX('Planning Periods'!$O$2:$O$540,MATCH('Table B Values'!A1041,'Planning Periods'!$A$2:$A$540,0))</f>
        <v>Alameda County</v>
      </c>
    </row>
    <row r="1042" spans="1:11">
      <c r="A1042" t="s">
        <v>5471</v>
      </c>
      <c r="B1042">
        <v>2018</v>
      </c>
      <c r="C1042">
        <v>0</v>
      </c>
      <c r="D1042">
        <v>0</v>
      </c>
      <c r="E1042">
        <v>0</v>
      </c>
      <c r="F1042">
        <v>0</v>
      </c>
      <c r="G1042">
        <v>0</v>
      </c>
      <c r="H1042">
        <v>0</v>
      </c>
      <c r="I1042">
        <v>117</v>
      </c>
      <c r="J1042" t="s">
        <v>5383</v>
      </c>
      <c r="K1042" t="str">
        <f>INDEX('Planning Periods'!$O$2:$O$540,MATCH('Table B Values'!A1042,'Planning Periods'!$A$2:$A$540,0))</f>
        <v>Riverside County</v>
      </c>
    </row>
    <row r="1043" spans="1:11">
      <c r="A1043" t="s">
        <v>5472</v>
      </c>
      <c r="B1043">
        <v>2018</v>
      </c>
      <c r="C1043">
        <v>0</v>
      </c>
      <c r="D1043">
        <v>0</v>
      </c>
      <c r="E1043">
        <v>74</v>
      </c>
      <c r="F1043">
        <v>0</v>
      </c>
      <c r="G1043">
        <v>0</v>
      </c>
      <c r="H1043">
        <v>0</v>
      </c>
      <c r="I1043">
        <v>94</v>
      </c>
      <c r="J1043" t="s">
        <v>5383</v>
      </c>
      <c r="K1043" t="str">
        <f>INDEX('Planning Periods'!$O$2:$O$540,MATCH('Table B Values'!A1043,'Planning Periods'!$A$2:$A$540,0))</f>
        <v>San Diego County</v>
      </c>
    </row>
    <row r="1044" spans="1:11">
      <c r="A1044" t="s">
        <v>5473</v>
      </c>
      <c r="B1044">
        <v>2018</v>
      </c>
      <c r="C1044">
        <v>0</v>
      </c>
      <c r="D1044">
        <v>80</v>
      </c>
      <c r="E1044">
        <v>0</v>
      </c>
      <c r="F1044">
        <v>7</v>
      </c>
      <c r="G1044">
        <v>0</v>
      </c>
      <c r="H1044">
        <v>92</v>
      </c>
      <c r="I1044">
        <v>6</v>
      </c>
      <c r="J1044" t="s">
        <v>5383</v>
      </c>
      <c r="K1044" t="str">
        <f>INDEX('Planning Periods'!$O$2:$O$540,MATCH('Table B Values'!A1044,'Planning Periods'!$A$2:$A$540,0))</f>
        <v>Imperial County</v>
      </c>
    </row>
    <row r="1045" spans="1:11">
      <c r="A1045" t="s">
        <v>5474</v>
      </c>
      <c r="B1045">
        <v>2018</v>
      </c>
      <c r="C1045">
        <v>0</v>
      </c>
      <c r="D1045">
        <v>0</v>
      </c>
      <c r="E1045">
        <v>0</v>
      </c>
      <c r="F1045">
        <v>0</v>
      </c>
      <c r="G1045">
        <v>0</v>
      </c>
      <c r="H1045">
        <v>0</v>
      </c>
      <c r="I1045">
        <v>18</v>
      </c>
      <c r="J1045" t="s">
        <v>5383</v>
      </c>
      <c r="K1045" t="str">
        <f>INDEX('Planning Periods'!$O$2:$O$540,MATCH('Table B Values'!A1045,'Planning Periods'!$A$2:$A$540,0))</f>
        <v>Contra Costa County</v>
      </c>
    </row>
    <row r="1046" spans="1:11">
      <c r="A1046" t="s">
        <v>4933</v>
      </c>
      <c r="B1046">
        <v>2018</v>
      </c>
      <c r="C1046">
        <v>0</v>
      </c>
      <c r="D1046">
        <v>0</v>
      </c>
      <c r="E1046">
        <v>0</v>
      </c>
      <c r="F1046">
        <v>0</v>
      </c>
      <c r="G1046">
        <v>0</v>
      </c>
      <c r="H1046">
        <v>0</v>
      </c>
      <c r="I1046">
        <v>452</v>
      </c>
      <c r="J1046" t="s">
        <v>5383</v>
      </c>
      <c r="K1046" t="str">
        <f>INDEX('Planning Periods'!$O$2:$O$540,MATCH('Table B Values'!A1046,'Planning Periods'!$A$2:$A$540,0))</f>
        <v>El Dorado County</v>
      </c>
    </row>
    <row r="1047" spans="1:11">
      <c r="A1047" t="s">
        <v>5475</v>
      </c>
      <c r="B1047">
        <v>2018</v>
      </c>
      <c r="C1047">
        <v>0</v>
      </c>
      <c r="D1047">
        <v>0</v>
      </c>
      <c r="E1047">
        <v>0</v>
      </c>
      <c r="F1047">
        <v>0</v>
      </c>
      <c r="G1047">
        <v>0</v>
      </c>
      <c r="H1047">
        <v>0</v>
      </c>
      <c r="I1047">
        <v>281</v>
      </c>
      <c r="J1047" t="s">
        <v>5383</v>
      </c>
      <c r="K1047" t="str">
        <f>INDEX('Planning Periods'!$O$2:$O$540,MATCH('Table B Values'!A1047,'Planning Periods'!$A$2:$A$540,0))</f>
        <v>Los Angeles County</v>
      </c>
    </row>
    <row r="1048" spans="1:11">
      <c r="A1048" t="s">
        <v>5476</v>
      </c>
      <c r="B1048">
        <v>2018</v>
      </c>
      <c r="C1048">
        <v>4</v>
      </c>
      <c r="D1048">
        <v>0</v>
      </c>
      <c r="E1048">
        <v>2</v>
      </c>
      <c r="F1048">
        <v>0</v>
      </c>
      <c r="G1048">
        <v>0</v>
      </c>
      <c r="H1048">
        <v>0</v>
      </c>
      <c r="I1048">
        <v>39</v>
      </c>
      <c r="J1048" t="s">
        <v>5383</v>
      </c>
      <c r="K1048" t="str">
        <f>INDEX('Planning Periods'!$O$2:$O$540,MATCH('Table B Values'!A1048,'Planning Periods'!$A$2:$A$540,0))</f>
        <v>Los Angeles County</v>
      </c>
    </row>
    <row r="1049" spans="1:11">
      <c r="A1049" t="s">
        <v>5477</v>
      </c>
      <c r="B1049">
        <v>2018</v>
      </c>
      <c r="C1049">
        <v>0</v>
      </c>
      <c r="D1049">
        <v>0</v>
      </c>
      <c r="E1049">
        <v>0</v>
      </c>
      <c r="F1049">
        <v>0</v>
      </c>
      <c r="G1049">
        <v>0</v>
      </c>
      <c r="H1049">
        <v>0</v>
      </c>
      <c r="I1049">
        <v>793</v>
      </c>
      <c r="J1049" t="s">
        <v>5383</v>
      </c>
      <c r="K1049" t="str">
        <f>INDEX('Planning Periods'!$O$2:$O$540,MATCH('Table B Values'!A1049,'Planning Periods'!$A$2:$A$540,0))</f>
        <v>Sacramento County</v>
      </c>
    </row>
    <row r="1050" spans="1:11">
      <c r="A1050" t="s">
        <v>5478</v>
      </c>
      <c r="B1050">
        <v>2018</v>
      </c>
      <c r="C1050">
        <v>1</v>
      </c>
      <c r="D1050">
        <v>0</v>
      </c>
      <c r="E1050">
        <v>3</v>
      </c>
      <c r="F1050">
        <v>0</v>
      </c>
      <c r="G1050">
        <v>4</v>
      </c>
      <c r="H1050">
        <v>0</v>
      </c>
      <c r="I1050">
        <v>70</v>
      </c>
      <c r="J1050" t="s">
        <v>5383</v>
      </c>
      <c r="K1050" t="str">
        <f>INDEX('Planning Periods'!$O$2:$O$540,MATCH('Table B Values'!A1050,'Planning Periods'!$A$2:$A$540,0))</f>
        <v>Alameda County</v>
      </c>
    </row>
    <row r="1051" spans="1:11">
      <c r="A1051" t="s">
        <v>5479</v>
      </c>
      <c r="B1051">
        <v>2018</v>
      </c>
      <c r="C1051">
        <v>2</v>
      </c>
      <c r="D1051">
        <v>6</v>
      </c>
      <c r="E1051">
        <v>0</v>
      </c>
      <c r="F1051">
        <v>2</v>
      </c>
      <c r="G1051">
        <v>0</v>
      </c>
      <c r="H1051">
        <v>7</v>
      </c>
      <c r="I1051">
        <v>131</v>
      </c>
      <c r="J1051" t="s">
        <v>5383</v>
      </c>
      <c r="K1051" t="str">
        <f>INDEX('Planning Periods'!$O$2:$O$540,MATCH('Table B Values'!A1051,'Planning Periods'!$A$2:$A$540,0))</f>
        <v>San Diego County</v>
      </c>
    </row>
    <row r="1052" spans="1:11">
      <c r="A1052" t="s">
        <v>5480</v>
      </c>
      <c r="B1052">
        <v>2018</v>
      </c>
      <c r="C1052">
        <v>0</v>
      </c>
      <c r="D1052">
        <v>0</v>
      </c>
      <c r="E1052">
        <v>0</v>
      </c>
      <c r="F1052">
        <v>0</v>
      </c>
      <c r="G1052">
        <v>0</v>
      </c>
      <c r="H1052">
        <v>0</v>
      </c>
      <c r="I1052">
        <v>8</v>
      </c>
      <c r="J1052" t="s">
        <v>5383</v>
      </c>
      <c r="K1052" t="str">
        <f>INDEX('Planning Periods'!$O$2:$O$540,MATCH('Table B Values'!A1052,'Planning Periods'!$A$2:$A$540,0))</f>
        <v>San Joaquin County</v>
      </c>
    </row>
    <row r="1053" spans="1:11">
      <c r="A1053" t="s">
        <v>5481</v>
      </c>
      <c r="B1053">
        <v>2018</v>
      </c>
      <c r="C1053">
        <v>0</v>
      </c>
      <c r="D1053">
        <v>1</v>
      </c>
      <c r="E1053">
        <v>0</v>
      </c>
      <c r="F1053">
        <v>1</v>
      </c>
      <c r="G1053">
        <v>0</v>
      </c>
      <c r="H1053">
        <v>18</v>
      </c>
      <c r="I1053">
        <v>220</v>
      </c>
      <c r="J1053" t="s">
        <v>5383</v>
      </c>
      <c r="K1053" t="str">
        <f>INDEX('Planning Periods'!$O$2:$O$540,MATCH('Table B Values'!A1053,'Planning Periods'!$A$2:$A$540,0))</f>
        <v>San Diego County</v>
      </c>
    </row>
    <row r="1054" spans="1:11">
      <c r="A1054" t="s">
        <v>5363</v>
      </c>
      <c r="B1054">
        <v>2018</v>
      </c>
      <c r="C1054">
        <v>38</v>
      </c>
      <c r="D1054">
        <v>0</v>
      </c>
      <c r="E1054">
        <v>12</v>
      </c>
      <c r="F1054">
        <v>0</v>
      </c>
      <c r="G1054">
        <v>0</v>
      </c>
      <c r="H1054">
        <v>0</v>
      </c>
      <c r="I1054">
        <v>30</v>
      </c>
      <c r="J1054" t="s">
        <v>5383</v>
      </c>
      <c r="K1054" t="str">
        <f>INDEX('Planning Periods'!$O$2:$O$540,MATCH('Table B Values'!A1054,'Planning Periods'!$A$2:$A$540,0))</f>
        <v>Humboldt County</v>
      </c>
    </row>
    <row r="1055" spans="1:11">
      <c r="A1055" t="s">
        <v>5483</v>
      </c>
      <c r="B1055">
        <v>2018</v>
      </c>
      <c r="C1055">
        <v>6</v>
      </c>
      <c r="D1055">
        <v>6</v>
      </c>
      <c r="E1055">
        <v>47</v>
      </c>
      <c r="F1055">
        <v>8</v>
      </c>
      <c r="G1055">
        <v>1</v>
      </c>
      <c r="H1055">
        <v>0</v>
      </c>
      <c r="I1055">
        <v>0</v>
      </c>
      <c r="J1055" t="s">
        <v>5383</v>
      </c>
      <c r="K1055" t="str">
        <f>INDEX('Planning Periods'!$O$2:$O$540,MATCH('Table B Values'!A1055,'Planning Periods'!$A$2:$A$540,0))</f>
        <v>Marin County</v>
      </c>
    </row>
    <row r="1056" spans="1:11">
      <c r="A1056" t="s">
        <v>5484</v>
      </c>
      <c r="B1056">
        <v>2018</v>
      </c>
      <c r="C1056">
        <v>0</v>
      </c>
      <c r="D1056">
        <v>0</v>
      </c>
      <c r="E1056">
        <v>0</v>
      </c>
      <c r="F1056">
        <v>0</v>
      </c>
      <c r="G1056">
        <v>0</v>
      </c>
      <c r="H1056">
        <v>0</v>
      </c>
      <c r="I1056">
        <v>311</v>
      </c>
      <c r="J1056" t="s">
        <v>5383</v>
      </c>
      <c r="K1056" t="str">
        <f>INDEX('Planning Periods'!$O$2:$O$540,MATCH('Table B Values'!A1056,'Planning Periods'!$A$2:$A$540,0))</f>
        <v>Solano County</v>
      </c>
    </row>
    <row r="1057" spans="1:11">
      <c r="A1057" t="s">
        <v>5364</v>
      </c>
      <c r="B1057">
        <v>2018</v>
      </c>
      <c r="C1057">
        <v>0</v>
      </c>
      <c r="D1057">
        <v>0</v>
      </c>
      <c r="E1057">
        <v>0</v>
      </c>
      <c r="F1057">
        <v>1</v>
      </c>
      <c r="G1057">
        <v>0</v>
      </c>
      <c r="H1057">
        <v>1</v>
      </c>
      <c r="I1057">
        <v>0</v>
      </c>
      <c r="J1057" t="s">
        <v>5383</v>
      </c>
      <c r="K1057" t="str">
        <f>INDEX('Planning Periods'!$O$2:$O$540,MATCH('Table B Values'!A1057,'Planning Periods'!$A$2:$A$540,0))</f>
        <v>Humboldt County</v>
      </c>
    </row>
    <row r="1058" spans="1:11">
      <c r="A1058" t="s">
        <v>5486</v>
      </c>
      <c r="B1058">
        <v>2018</v>
      </c>
      <c r="C1058">
        <v>0</v>
      </c>
      <c r="D1058">
        <v>0</v>
      </c>
      <c r="E1058">
        <v>0</v>
      </c>
      <c r="F1058">
        <v>0</v>
      </c>
      <c r="G1058">
        <v>0</v>
      </c>
      <c r="H1058">
        <v>19</v>
      </c>
      <c r="I1058">
        <v>0</v>
      </c>
      <c r="J1058" t="s">
        <v>5383</v>
      </c>
      <c r="K1058" t="str">
        <f>INDEX('Planning Periods'!$O$2:$O$540,MATCH('Table B Values'!A1058,'Planning Periods'!$A$2:$A$540,0))</f>
        <v>Ventura County</v>
      </c>
    </row>
    <row r="1059" spans="1:11">
      <c r="A1059" t="s">
        <v>5488</v>
      </c>
      <c r="B1059">
        <v>2018</v>
      </c>
      <c r="C1059">
        <v>14</v>
      </c>
      <c r="D1059">
        <v>0</v>
      </c>
      <c r="E1059">
        <v>86</v>
      </c>
      <c r="F1059">
        <v>0</v>
      </c>
      <c r="G1059">
        <v>40</v>
      </c>
      <c r="H1059">
        <v>181</v>
      </c>
      <c r="I1059">
        <v>449</v>
      </c>
      <c r="J1059" t="s">
        <v>5383</v>
      </c>
      <c r="K1059" t="str">
        <f>INDEX('Planning Periods'!$O$2:$O$540,MATCH('Table B Values'!A1059,'Planning Periods'!$A$2:$A$540,0))</f>
        <v>Sacramento County</v>
      </c>
    </row>
    <row r="1060" spans="1:11">
      <c r="A1060" t="s">
        <v>5778</v>
      </c>
      <c r="B1060">
        <v>2018</v>
      </c>
      <c r="C1060">
        <v>0</v>
      </c>
      <c r="D1060">
        <v>0</v>
      </c>
      <c r="E1060">
        <v>0</v>
      </c>
      <c r="F1060">
        <v>0</v>
      </c>
      <c r="G1060">
        <v>0</v>
      </c>
      <c r="H1060">
        <v>0</v>
      </c>
      <c r="I1060">
        <v>413</v>
      </c>
      <c r="J1060" t="s">
        <v>5383</v>
      </c>
      <c r="K1060" t="str">
        <f>INDEX('Planning Periods'!$O$2:$O$540,MATCH('Table B Values'!A1060,'Planning Periods'!$A$2:$A$540,0))</f>
        <v>San Bernardino County</v>
      </c>
    </row>
    <row r="1061" spans="1:11">
      <c r="A1061" t="s">
        <v>5365</v>
      </c>
      <c r="B1061">
        <v>2018</v>
      </c>
      <c r="C1061">
        <v>0</v>
      </c>
      <c r="D1061">
        <v>0</v>
      </c>
      <c r="E1061">
        <v>0</v>
      </c>
      <c r="F1061">
        <v>0</v>
      </c>
      <c r="G1061">
        <v>0</v>
      </c>
      <c r="H1061">
        <v>0</v>
      </c>
      <c r="I1061">
        <v>9</v>
      </c>
      <c r="J1061" t="s">
        <v>5383</v>
      </c>
      <c r="K1061" t="str">
        <f>INDEX('Planning Periods'!$O$2:$O$540,MATCH('Table B Values'!A1061,'Planning Periods'!$A$2:$A$540,0))</f>
        <v>Mendocino County</v>
      </c>
    </row>
    <row r="1062" spans="1:11">
      <c r="A1062" t="s">
        <v>5366</v>
      </c>
      <c r="B1062">
        <v>2018</v>
      </c>
      <c r="C1062">
        <v>0</v>
      </c>
      <c r="D1062">
        <v>0</v>
      </c>
      <c r="E1062">
        <v>0</v>
      </c>
      <c r="F1062">
        <v>0</v>
      </c>
      <c r="G1062">
        <v>0</v>
      </c>
      <c r="H1062">
        <v>16</v>
      </c>
      <c r="I1062">
        <v>20</v>
      </c>
      <c r="J1062" t="s">
        <v>5383</v>
      </c>
      <c r="K1062" t="str">
        <f>INDEX('Planning Periods'!$O$2:$O$540,MATCH('Table B Values'!A1062,'Planning Periods'!$A$2:$A$540,0))</f>
        <v>Humboldt County</v>
      </c>
    </row>
    <row r="1063" spans="1:11">
      <c r="A1063" t="s">
        <v>5491</v>
      </c>
      <c r="B1063">
        <v>2018</v>
      </c>
      <c r="C1063">
        <v>0</v>
      </c>
      <c r="D1063">
        <v>0</v>
      </c>
      <c r="E1063">
        <v>0</v>
      </c>
      <c r="F1063">
        <v>13</v>
      </c>
      <c r="G1063">
        <v>0</v>
      </c>
      <c r="H1063">
        <v>0</v>
      </c>
      <c r="I1063">
        <v>4</v>
      </c>
      <c r="J1063" t="s">
        <v>5383</v>
      </c>
      <c r="K1063" t="str">
        <f>INDEX('Planning Periods'!$O$2:$O$540,MATCH('Table B Values'!A1063,'Planning Periods'!$A$2:$A$540,0))</f>
        <v>Orange County</v>
      </c>
    </row>
    <row r="1064" spans="1:11">
      <c r="A1064" t="s">
        <v>5492</v>
      </c>
      <c r="B1064">
        <v>2018</v>
      </c>
      <c r="C1064">
        <v>0</v>
      </c>
      <c r="D1064">
        <v>0</v>
      </c>
      <c r="E1064">
        <v>0</v>
      </c>
      <c r="F1064">
        <v>0</v>
      </c>
      <c r="G1064">
        <v>0</v>
      </c>
      <c r="H1064">
        <v>0</v>
      </c>
      <c r="I1064">
        <v>34</v>
      </c>
      <c r="J1064" t="s">
        <v>5383</v>
      </c>
      <c r="K1064" t="str">
        <f>INDEX('Planning Periods'!$O$2:$O$540,MATCH('Table B Values'!A1064,'Planning Periods'!$A$2:$A$540,0))</f>
        <v>Fresno County</v>
      </c>
    </row>
    <row r="1065" spans="1:11">
      <c r="A1065" t="s">
        <v>5493</v>
      </c>
      <c r="B1065">
        <v>2018</v>
      </c>
      <c r="C1065">
        <v>34</v>
      </c>
      <c r="D1065">
        <v>0</v>
      </c>
      <c r="E1065">
        <v>68</v>
      </c>
      <c r="F1065">
        <v>0</v>
      </c>
      <c r="G1065">
        <v>19</v>
      </c>
      <c r="H1065">
        <v>0</v>
      </c>
      <c r="I1065">
        <v>1742</v>
      </c>
      <c r="J1065" t="s">
        <v>5383</v>
      </c>
      <c r="K1065" t="str">
        <f>INDEX('Planning Periods'!$O$2:$O$540,MATCH('Table B Values'!A1065,'Planning Periods'!$A$2:$A$540,0))</f>
        <v>Alameda County</v>
      </c>
    </row>
    <row r="1066" spans="1:11">
      <c r="A1066" t="s">
        <v>5494</v>
      </c>
      <c r="B1066">
        <v>2018</v>
      </c>
      <c r="C1066">
        <v>135</v>
      </c>
      <c r="D1066">
        <v>0</v>
      </c>
      <c r="E1066">
        <v>0</v>
      </c>
      <c r="F1066">
        <v>0</v>
      </c>
      <c r="G1066">
        <v>0</v>
      </c>
      <c r="H1066">
        <v>0</v>
      </c>
      <c r="I1066">
        <v>1202</v>
      </c>
      <c r="J1066" t="s">
        <v>5383</v>
      </c>
      <c r="K1066" t="str">
        <f>INDEX('Planning Periods'!$O$2:$O$540,MATCH('Table B Values'!A1066,'Planning Periods'!$A$2:$A$540,0))</f>
        <v>Fresno County</v>
      </c>
    </row>
    <row r="1067" spans="1:11">
      <c r="A1067" t="s">
        <v>4963</v>
      </c>
      <c r="B1067">
        <v>2018</v>
      </c>
      <c r="C1067">
        <v>2</v>
      </c>
      <c r="D1067">
        <v>26</v>
      </c>
      <c r="E1067">
        <v>0</v>
      </c>
      <c r="F1067">
        <v>9</v>
      </c>
      <c r="G1067">
        <v>0</v>
      </c>
      <c r="H1067">
        <v>18</v>
      </c>
      <c r="I1067">
        <v>0</v>
      </c>
      <c r="J1067" t="s">
        <v>5383</v>
      </c>
      <c r="K1067" t="str">
        <f>INDEX('Planning Periods'!$O$2:$O$540,MATCH('Table B Values'!A1067,'Planning Periods'!$A$2:$A$540,0))</f>
        <v>Fresno County</v>
      </c>
    </row>
    <row r="1068" spans="1:11">
      <c r="A1068" t="s">
        <v>5495</v>
      </c>
      <c r="B1068">
        <v>2018</v>
      </c>
      <c r="C1068">
        <v>26</v>
      </c>
      <c r="D1068">
        <v>0</v>
      </c>
      <c r="E1068">
        <v>19</v>
      </c>
      <c r="F1068">
        <v>0</v>
      </c>
      <c r="G1068">
        <v>0</v>
      </c>
      <c r="H1068">
        <v>0</v>
      </c>
      <c r="I1068">
        <v>41</v>
      </c>
      <c r="J1068" t="s">
        <v>5383</v>
      </c>
      <c r="K1068" t="str">
        <f>INDEX('Planning Periods'!$O$2:$O$540,MATCH('Table B Values'!A1068,'Planning Periods'!$A$2:$A$540,0))</f>
        <v>Orange County</v>
      </c>
    </row>
    <row r="1069" spans="1:11">
      <c r="A1069" t="s">
        <v>5496</v>
      </c>
      <c r="B1069">
        <v>2018</v>
      </c>
      <c r="C1069">
        <v>0</v>
      </c>
      <c r="D1069">
        <v>0</v>
      </c>
      <c r="E1069">
        <v>0</v>
      </c>
      <c r="F1069">
        <v>14</v>
      </c>
      <c r="G1069">
        <v>0</v>
      </c>
      <c r="H1069">
        <v>0</v>
      </c>
      <c r="I1069">
        <v>24</v>
      </c>
      <c r="J1069" t="s">
        <v>5383</v>
      </c>
      <c r="K1069" t="str">
        <f>INDEX('Planning Periods'!$O$2:$O$540,MATCH('Table B Values'!A1069,'Planning Periods'!$A$2:$A$540,0))</f>
        <v>Sacramento County</v>
      </c>
    </row>
    <row r="1070" spans="1:11">
      <c r="A1070" t="s">
        <v>5497</v>
      </c>
      <c r="B1070">
        <v>2018</v>
      </c>
      <c r="C1070">
        <v>0</v>
      </c>
      <c r="D1070">
        <v>0</v>
      </c>
      <c r="E1070">
        <v>0</v>
      </c>
      <c r="F1070">
        <v>0</v>
      </c>
      <c r="G1070">
        <v>0</v>
      </c>
      <c r="H1070">
        <v>0</v>
      </c>
      <c r="I1070">
        <v>273</v>
      </c>
      <c r="J1070" t="s">
        <v>5383</v>
      </c>
      <c r="K1070" t="str">
        <f>INDEX('Planning Periods'!$O$2:$O$540,MATCH('Table B Values'!A1070,'Planning Periods'!$A$2:$A$540,0))</f>
        <v>Orange County</v>
      </c>
    </row>
    <row r="1071" spans="1:11">
      <c r="A1071" t="s">
        <v>5498</v>
      </c>
      <c r="B1071">
        <v>2018</v>
      </c>
      <c r="C1071">
        <v>0</v>
      </c>
      <c r="D1071">
        <v>0</v>
      </c>
      <c r="E1071">
        <v>0</v>
      </c>
      <c r="F1071">
        <v>0</v>
      </c>
      <c r="G1071">
        <v>0</v>
      </c>
      <c r="H1071">
        <v>0</v>
      </c>
      <c r="I1071">
        <v>124</v>
      </c>
      <c r="J1071" t="s">
        <v>5383</v>
      </c>
      <c r="K1071" t="str">
        <f>INDEX('Planning Periods'!$O$2:$O$540,MATCH('Table B Values'!A1071,'Planning Periods'!$A$2:$A$540,0))</f>
        <v>Los Angeles County</v>
      </c>
    </row>
    <row r="1072" spans="1:11">
      <c r="A1072" t="s">
        <v>5500</v>
      </c>
      <c r="B1072">
        <v>2018</v>
      </c>
      <c r="C1072">
        <v>7</v>
      </c>
      <c r="D1072">
        <v>0</v>
      </c>
      <c r="E1072">
        <v>63</v>
      </c>
      <c r="F1072">
        <v>0</v>
      </c>
      <c r="G1072">
        <v>9</v>
      </c>
      <c r="H1072">
        <v>0</v>
      </c>
      <c r="I1072">
        <v>125</v>
      </c>
      <c r="J1072" t="s">
        <v>5383</v>
      </c>
      <c r="K1072" t="str">
        <f>INDEX('Planning Periods'!$O$2:$O$540,MATCH('Table B Values'!A1072,'Planning Periods'!$A$2:$A$540,0))</f>
        <v>Los Angeles County</v>
      </c>
    </row>
    <row r="1073" spans="1:11">
      <c r="A1073" t="s">
        <v>5501</v>
      </c>
      <c r="B1073">
        <v>2018</v>
      </c>
      <c r="C1073">
        <v>0</v>
      </c>
      <c r="D1073">
        <v>0</v>
      </c>
      <c r="E1073">
        <v>0</v>
      </c>
      <c r="F1073">
        <v>0</v>
      </c>
      <c r="G1073">
        <v>0</v>
      </c>
      <c r="H1073">
        <v>0</v>
      </c>
      <c r="I1073">
        <v>51</v>
      </c>
      <c r="J1073" t="s">
        <v>5383</v>
      </c>
      <c r="K1073" t="str">
        <f>INDEX('Planning Periods'!$O$2:$O$540,MATCH('Table B Values'!A1073,'Planning Periods'!$A$2:$A$540,0))</f>
        <v>Los Angeles County</v>
      </c>
    </row>
    <row r="1074" spans="1:11">
      <c r="A1074" t="s">
        <v>4971</v>
      </c>
      <c r="B1074">
        <v>2018</v>
      </c>
      <c r="C1074">
        <v>0</v>
      </c>
      <c r="D1074">
        <v>1</v>
      </c>
      <c r="E1074">
        <v>0</v>
      </c>
      <c r="F1074">
        <v>4</v>
      </c>
      <c r="G1074">
        <v>0</v>
      </c>
      <c r="H1074">
        <v>5</v>
      </c>
      <c r="I1074">
        <v>7</v>
      </c>
      <c r="J1074" t="s">
        <v>5383</v>
      </c>
      <c r="K1074" t="str">
        <f>INDEX('Planning Periods'!$O$2:$O$540,MATCH('Table B Values'!A1074,'Planning Periods'!$A$2:$A$540,0))</f>
        <v>Glenn County</v>
      </c>
    </row>
    <row r="1075" spans="1:11">
      <c r="A1075" t="s">
        <v>5502</v>
      </c>
      <c r="B1075">
        <v>2018</v>
      </c>
      <c r="C1075">
        <v>0</v>
      </c>
      <c r="D1075">
        <v>1</v>
      </c>
      <c r="E1075">
        <v>0</v>
      </c>
      <c r="F1075">
        <v>1</v>
      </c>
      <c r="G1075">
        <v>0</v>
      </c>
      <c r="H1075">
        <v>0</v>
      </c>
      <c r="I1075">
        <v>115</v>
      </c>
      <c r="J1075" t="s">
        <v>5383</v>
      </c>
      <c r="K1075" t="str">
        <f>INDEX('Planning Periods'!$O$2:$O$540,MATCH('Table B Values'!A1075,'Planning Periods'!$A$2:$A$540,0))</f>
        <v>Santa Barbara County</v>
      </c>
    </row>
    <row r="1076" spans="1:11">
      <c r="A1076" t="s">
        <v>5779</v>
      </c>
      <c r="B1076">
        <v>2018</v>
      </c>
      <c r="C1076">
        <v>1</v>
      </c>
      <c r="D1076">
        <v>0</v>
      </c>
      <c r="E1076">
        <v>1</v>
      </c>
      <c r="F1076">
        <v>0</v>
      </c>
      <c r="G1076">
        <v>0</v>
      </c>
      <c r="H1076">
        <v>0</v>
      </c>
      <c r="I1076">
        <v>17</v>
      </c>
      <c r="J1076" t="s">
        <v>5383</v>
      </c>
      <c r="K1076" t="str">
        <f>INDEX('Planning Periods'!$O$2:$O$540,MATCH('Table B Values'!A1076,'Planning Periods'!$A$2:$A$540,0))</f>
        <v>San Bernardino County</v>
      </c>
    </row>
    <row r="1077" spans="1:11">
      <c r="A1077" t="s">
        <v>5367</v>
      </c>
      <c r="B1077">
        <v>2018</v>
      </c>
      <c r="C1077">
        <v>0</v>
      </c>
      <c r="D1077">
        <v>0</v>
      </c>
      <c r="E1077">
        <v>0</v>
      </c>
      <c r="F1077">
        <v>3</v>
      </c>
      <c r="G1077">
        <v>0</v>
      </c>
      <c r="H1077">
        <v>0</v>
      </c>
      <c r="I1077">
        <v>6</v>
      </c>
      <c r="J1077" t="s">
        <v>5383</v>
      </c>
      <c r="K1077" t="str">
        <f>INDEX('Planning Periods'!$O$2:$O$540,MATCH('Table B Values'!A1077,'Planning Periods'!$A$2:$A$540,0))</f>
        <v>Nevada County</v>
      </c>
    </row>
    <row r="1078" spans="1:11">
      <c r="A1078" t="s">
        <v>5503</v>
      </c>
      <c r="B1078">
        <v>2018</v>
      </c>
      <c r="C1078">
        <v>0</v>
      </c>
      <c r="D1078">
        <v>0</v>
      </c>
      <c r="E1078">
        <v>0</v>
      </c>
      <c r="F1078">
        <v>0</v>
      </c>
      <c r="G1078">
        <v>0</v>
      </c>
      <c r="H1078">
        <v>0</v>
      </c>
      <c r="I1078">
        <v>2</v>
      </c>
      <c r="J1078" t="s">
        <v>5383</v>
      </c>
      <c r="K1078" t="str">
        <f>INDEX('Planning Periods'!$O$2:$O$540,MATCH('Table B Values'!A1078,'Planning Periods'!$A$2:$A$540,0))</f>
        <v>Monterey County</v>
      </c>
    </row>
    <row r="1079" spans="1:11">
      <c r="A1079" t="s">
        <v>5505</v>
      </c>
      <c r="B1079">
        <v>2018</v>
      </c>
      <c r="C1079">
        <v>0</v>
      </c>
      <c r="D1079">
        <v>0</v>
      </c>
      <c r="E1079">
        <v>4</v>
      </c>
      <c r="F1079">
        <v>0</v>
      </c>
      <c r="G1079">
        <v>0</v>
      </c>
      <c r="H1079">
        <v>0</v>
      </c>
      <c r="I1079">
        <v>25</v>
      </c>
      <c r="J1079" t="s">
        <v>5383</v>
      </c>
      <c r="K1079" t="str">
        <f>INDEX('Planning Periods'!$O$2:$O$540,MATCH('Table B Values'!A1079,'Planning Periods'!$A$2:$A$540,0))</f>
        <v>San Luis Obispo County</v>
      </c>
    </row>
    <row r="1080" spans="1:11">
      <c r="A1080" t="s">
        <v>5506</v>
      </c>
      <c r="B1080">
        <v>2018</v>
      </c>
      <c r="C1080">
        <v>30</v>
      </c>
      <c r="D1080">
        <v>0</v>
      </c>
      <c r="E1080">
        <v>7</v>
      </c>
      <c r="F1080">
        <v>0</v>
      </c>
      <c r="G1080">
        <v>0</v>
      </c>
      <c r="H1080">
        <v>0</v>
      </c>
      <c r="I1080">
        <v>62</v>
      </c>
      <c r="J1080" t="s">
        <v>5383</v>
      </c>
      <c r="K1080" t="str">
        <f>INDEX('Planning Periods'!$O$2:$O$540,MATCH('Table B Values'!A1080,'Planning Periods'!$A$2:$A$540,0))</f>
        <v>Santa Barbara County</v>
      </c>
    </row>
    <row r="1081" spans="1:11">
      <c r="A1081" t="s">
        <v>5508</v>
      </c>
      <c r="B1081">
        <v>2018</v>
      </c>
      <c r="C1081">
        <v>0</v>
      </c>
      <c r="D1081">
        <v>0</v>
      </c>
      <c r="E1081">
        <v>0</v>
      </c>
      <c r="F1081">
        <v>0</v>
      </c>
      <c r="G1081">
        <v>0</v>
      </c>
      <c r="H1081">
        <v>3</v>
      </c>
      <c r="I1081" s="356">
        <v>10</v>
      </c>
      <c r="J1081" t="s">
        <v>5383</v>
      </c>
      <c r="K1081" t="str">
        <f>INDEX('Planning Periods'!$O$2:$O$540,MATCH('Table B Values'!A1081,'Planning Periods'!$A$2:$A$540,0))</f>
        <v>San Mateo County</v>
      </c>
    </row>
    <row r="1082" spans="1:11">
      <c r="A1082" t="s">
        <v>5509</v>
      </c>
      <c r="B1082">
        <v>2018</v>
      </c>
      <c r="C1082">
        <v>0</v>
      </c>
      <c r="D1082">
        <v>0</v>
      </c>
      <c r="E1082">
        <v>0</v>
      </c>
      <c r="F1082">
        <v>0</v>
      </c>
      <c r="G1082">
        <v>0</v>
      </c>
      <c r="H1082">
        <v>0</v>
      </c>
      <c r="I1082">
        <v>202</v>
      </c>
      <c r="J1082" t="s">
        <v>5383</v>
      </c>
      <c r="K1082" t="str">
        <f>INDEX('Planning Periods'!$O$2:$O$540,MATCH('Table B Values'!A1082,'Planning Periods'!$A$2:$A$540,0))</f>
        <v>Kings County</v>
      </c>
    </row>
    <row r="1083" spans="1:11">
      <c r="A1083" t="s">
        <v>5780</v>
      </c>
      <c r="B1083">
        <v>2018</v>
      </c>
      <c r="C1083">
        <v>0</v>
      </c>
      <c r="D1083">
        <v>0</v>
      </c>
      <c r="E1083">
        <v>0</v>
      </c>
      <c r="F1083">
        <v>0</v>
      </c>
      <c r="G1083">
        <v>0</v>
      </c>
      <c r="H1083">
        <v>0</v>
      </c>
      <c r="I1083">
        <v>1</v>
      </c>
      <c r="J1083" t="s">
        <v>5383</v>
      </c>
      <c r="K1083" t="str">
        <f>INDEX('Planning Periods'!$O$2:$O$540,MATCH('Table B Values'!A1083,'Planning Periods'!$A$2:$A$540,0))</f>
        <v>Los Angeles County</v>
      </c>
    </row>
    <row r="1084" spans="1:11">
      <c r="A1084" t="s">
        <v>5510</v>
      </c>
      <c r="B1084">
        <v>2018</v>
      </c>
      <c r="C1084">
        <v>9</v>
      </c>
      <c r="D1084">
        <v>0</v>
      </c>
      <c r="E1084">
        <v>0</v>
      </c>
      <c r="F1084">
        <v>0</v>
      </c>
      <c r="G1084">
        <v>0</v>
      </c>
      <c r="H1084">
        <v>3</v>
      </c>
      <c r="I1084">
        <v>282</v>
      </c>
      <c r="J1084" t="s">
        <v>5383</v>
      </c>
      <c r="K1084" t="str">
        <f>INDEX('Planning Periods'!$O$2:$O$540,MATCH('Table B Values'!A1084,'Planning Periods'!$A$2:$A$540,0))</f>
        <v>Los Angeles County</v>
      </c>
    </row>
    <row r="1085" spans="1:11">
      <c r="A1085" t="s">
        <v>5511</v>
      </c>
      <c r="B1085">
        <v>2018</v>
      </c>
      <c r="C1085">
        <v>0</v>
      </c>
      <c r="D1085">
        <v>0</v>
      </c>
      <c r="E1085">
        <v>0</v>
      </c>
      <c r="F1085">
        <v>0</v>
      </c>
      <c r="G1085">
        <v>0</v>
      </c>
      <c r="H1085">
        <v>0</v>
      </c>
      <c r="I1085">
        <v>145</v>
      </c>
      <c r="J1085" t="s">
        <v>5383</v>
      </c>
      <c r="K1085" t="str">
        <f>INDEX('Planning Periods'!$O$2:$O$540,MATCH('Table B Values'!A1085,'Planning Periods'!$A$2:$A$540,0))</f>
        <v>Alameda County</v>
      </c>
    </row>
    <row r="1086" spans="1:11">
      <c r="A1086" t="s">
        <v>5512</v>
      </c>
      <c r="B1086">
        <v>2018</v>
      </c>
      <c r="C1086">
        <v>0</v>
      </c>
      <c r="D1086">
        <v>0</v>
      </c>
      <c r="E1086">
        <v>0</v>
      </c>
      <c r="F1086">
        <v>0</v>
      </c>
      <c r="G1086">
        <v>0</v>
      </c>
      <c r="H1086">
        <v>11</v>
      </c>
      <c r="I1086">
        <v>41</v>
      </c>
      <c r="J1086" t="s">
        <v>5383</v>
      </c>
      <c r="K1086" t="str">
        <f>INDEX('Planning Periods'!$O$2:$O$540,MATCH('Table B Values'!A1086,'Planning Periods'!$A$2:$A$540,0))</f>
        <v>Sonoma County</v>
      </c>
    </row>
    <row r="1087" spans="1:11">
      <c r="A1087" t="s">
        <v>5513</v>
      </c>
      <c r="B1087">
        <v>2018</v>
      </c>
      <c r="C1087">
        <v>0</v>
      </c>
      <c r="D1087">
        <v>0</v>
      </c>
      <c r="E1087">
        <v>0</v>
      </c>
      <c r="F1087">
        <v>3</v>
      </c>
      <c r="G1087">
        <v>0</v>
      </c>
      <c r="H1087">
        <v>59</v>
      </c>
      <c r="I1087">
        <v>1</v>
      </c>
      <c r="J1087" t="s">
        <v>5383</v>
      </c>
      <c r="K1087" t="str">
        <f>INDEX('Planning Periods'!$O$2:$O$540,MATCH('Table B Values'!A1087,'Planning Periods'!$A$2:$A$540,0))</f>
        <v>Riverside County</v>
      </c>
    </row>
    <row r="1088" spans="1:11">
      <c r="A1088" t="s">
        <v>5514</v>
      </c>
      <c r="B1088">
        <v>2018</v>
      </c>
      <c r="C1088">
        <v>0</v>
      </c>
      <c r="D1088">
        <v>0</v>
      </c>
      <c r="E1088">
        <v>0</v>
      </c>
      <c r="F1088">
        <v>0</v>
      </c>
      <c r="G1088">
        <v>0</v>
      </c>
      <c r="H1088">
        <v>0</v>
      </c>
      <c r="I1088" s="356">
        <v>227</v>
      </c>
      <c r="J1088" t="s">
        <v>5383</v>
      </c>
      <c r="K1088" t="str">
        <f>INDEX('Planning Periods'!$O$2:$O$540,MATCH('Table B Values'!A1088,'Planning Periods'!$A$2:$A$540,0))</f>
        <v>Contra Costa County</v>
      </c>
    </row>
    <row r="1089" spans="1:11">
      <c r="A1089" t="s">
        <v>5515</v>
      </c>
      <c r="B1089">
        <v>2018</v>
      </c>
      <c r="C1089">
        <v>0</v>
      </c>
      <c r="D1089">
        <v>0</v>
      </c>
      <c r="E1089">
        <v>0</v>
      </c>
      <c r="F1089">
        <v>0</v>
      </c>
      <c r="G1089">
        <v>0</v>
      </c>
      <c r="H1089">
        <v>1</v>
      </c>
      <c r="I1089">
        <v>10</v>
      </c>
      <c r="J1089" t="s">
        <v>5383</v>
      </c>
      <c r="K1089" t="str">
        <f>INDEX('Planning Periods'!$O$2:$O$540,MATCH('Table B Values'!A1089,'Planning Periods'!$A$2:$A$540,0))</f>
        <v>Los Angeles County</v>
      </c>
    </row>
    <row r="1090" spans="1:11">
      <c r="A1090" t="s">
        <v>5517</v>
      </c>
      <c r="B1090">
        <v>2018</v>
      </c>
      <c r="C1090">
        <v>0</v>
      </c>
      <c r="D1090">
        <v>0</v>
      </c>
      <c r="E1090">
        <v>0</v>
      </c>
      <c r="F1090">
        <v>0</v>
      </c>
      <c r="G1090">
        <v>0</v>
      </c>
      <c r="H1090">
        <v>0</v>
      </c>
      <c r="I1090">
        <v>17</v>
      </c>
      <c r="J1090" t="s">
        <v>5383</v>
      </c>
      <c r="K1090" t="str">
        <f>INDEX('Planning Periods'!$O$2:$O$540,MATCH('Table B Values'!A1090,'Planning Periods'!$A$2:$A$540,0))</f>
        <v>San Bernardino County</v>
      </c>
    </row>
    <row r="1091" spans="1:11">
      <c r="A1091" t="s">
        <v>5518</v>
      </c>
      <c r="B1091">
        <v>2018</v>
      </c>
      <c r="C1091">
        <v>0</v>
      </c>
      <c r="D1091">
        <v>6</v>
      </c>
      <c r="E1091">
        <v>0</v>
      </c>
      <c r="F1091">
        <v>4</v>
      </c>
      <c r="G1091">
        <v>0</v>
      </c>
      <c r="H1091">
        <v>3</v>
      </c>
      <c r="I1091">
        <v>3</v>
      </c>
      <c r="J1091" t="s">
        <v>5383</v>
      </c>
      <c r="K1091" t="str">
        <f>INDEX('Planning Periods'!$O$2:$O$540,MATCH('Table B Values'!A1091,'Planning Periods'!$A$2:$A$540,0))</f>
        <v>San Mateo County</v>
      </c>
    </row>
    <row r="1092" spans="1:11">
      <c r="A1092" t="s">
        <v>5519</v>
      </c>
      <c r="B1092">
        <v>2018</v>
      </c>
      <c r="C1092">
        <v>0</v>
      </c>
      <c r="D1092">
        <v>0</v>
      </c>
      <c r="E1092">
        <v>0</v>
      </c>
      <c r="F1092">
        <v>0</v>
      </c>
      <c r="G1092">
        <v>0</v>
      </c>
      <c r="H1092">
        <v>1</v>
      </c>
      <c r="I1092">
        <v>87</v>
      </c>
      <c r="J1092" t="s">
        <v>5383</v>
      </c>
      <c r="K1092" t="str">
        <f>INDEX('Planning Periods'!$O$2:$O$540,MATCH('Table B Values'!A1092,'Planning Periods'!$A$2:$A$540,0))</f>
        <v>San Benito County</v>
      </c>
    </row>
    <row r="1093" spans="1:11">
      <c r="A1093" t="s">
        <v>5781</v>
      </c>
      <c r="B1093">
        <v>2018</v>
      </c>
      <c r="C1093">
        <v>0</v>
      </c>
      <c r="D1093">
        <v>0</v>
      </c>
      <c r="E1093">
        <v>0</v>
      </c>
      <c r="F1093">
        <v>0</v>
      </c>
      <c r="G1093">
        <v>0</v>
      </c>
      <c r="H1093">
        <v>0</v>
      </c>
      <c r="I1093">
        <v>8</v>
      </c>
      <c r="J1093" t="s">
        <v>5383</v>
      </c>
      <c r="K1093" t="str">
        <f>INDEX('Planning Periods'!$O$2:$O$540,MATCH('Table B Values'!A1093,'Planning Periods'!$A$2:$A$540,0))</f>
        <v>Stanislaus County</v>
      </c>
    </row>
    <row r="1094" spans="1:11">
      <c r="A1094" t="s">
        <v>5000</v>
      </c>
      <c r="B1094">
        <v>2018</v>
      </c>
      <c r="C1094">
        <v>0</v>
      </c>
      <c r="D1094">
        <v>2</v>
      </c>
      <c r="E1094">
        <v>0</v>
      </c>
      <c r="F1094">
        <v>1</v>
      </c>
      <c r="G1094">
        <v>0</v>
      </c>
      <c r="H1094">
        <v>34</v>
      </c>
      <c r="I1094" s="356">
        <v>41</v>
      </c>
      <c r="J1094" t="s">
        <v>5383</v>
      </c>
      <c r="K1094" t="str">
        <f>INDEX('Planning Periods'!$O$2:$O$540,MATCH('Table B Values'!A1094,'Planning Periods'!$A$2:$A$540,0))</f>
        <v>Humboldt County</v>
      </c>
    </row>
    <row r="1095" spans="1:11">
      <c r="A1095" t="s">
        <v>5522</v>
      </c>
      <c r="B1095">
        <v>2018</v>
      </c>
      <c r="C1095">
        <v>0</v>
      </c>
      <c r="D1095">
        <v>0</v>
      </c>
      <c r="E1095">
        <v>0</v>
      </c>
      <c r="F1095">
        <v>6</v>
      </c>
      <c r="G1095">
        <v>0</v>
      </c>
      <c r="H1095">
        <v>0</v>
      </c>
      <c r="I1095">
        <v>0</v>
      </c>
      <c r="J1095" t="s">
        <v>5383</v>
      </c>
      <c r="K1095" t="str">
        <f>INDEX('Planning Periods'!$O$2:$O$540,MATCH('Table B Values'!A1095,'Planning Periods'!$A$2:$A$540,0))</f>
        <v>Los Angeles County</v>
      </c>
    </row>
    <row r="1096" spans="1:11">
      <c r="A1096" t="s">
        <v>5804</v>
      </c>
      <c r="B1096">
        <v>2018</v>
      </c>
      <c r="C1096">
        <v>0</v>
      </c>
      <c r="D1096">
        <v>0</v>
      </c>
      <c r="E1096">
        <v>0</v>
      </c>
      <c r="F1096">
        <v>4</v>
      </c>
      <c r="G1096">
        <v>0</v>
      </c>
      <c r="H1096">
        <v>0</v>
      </c>
      <c r="I1096">
        <v>0</v>
      </c>
      <c r="J1096" t="s">
        <v>5383</v>
      </c>
      <c r="K1096" t="str">
        <f>INDEX('Planning Periods'!$O$2:$O$540,MATCH('Table B Values'!A1096,'Planning Periods'!$A$2:$A$540,0))</f>
        <v>Fresno County</v>
      </c>
    </row>
    <row r="1097" spans="1:11">
      <c r="A1097" t="s">
        <v>5782</v>
      </c>
      <c r="B1097">
        <v>2018</v>
      </c>
      <c r="C1097">
        <v>0</v>
      </c>
      <c r="D1097">
        <v>0</v>
      </c>
      <c r="E1097">
        <v>0</v>
      </c>
      <c r="F1097">
        <v>0</v>
      </c>
      <c r="G1097">
        <v>0</v>
      </c>
      <c r="H1097">
        <v>90</v>
      </c>
      <c r="I1097">
        <v>26</v>
      </c>
      <c r="J1097" t="s">
        <v>5383</v>
      </c>
      <c r="K1097" t="str">
        <f>INDEX('Planning Periods'!$O$2:$O$540,MATCH('Table B Values'!A1097,'Planning Periods'!$A$2:$A$540,0))</f>
        <v>Imperial County</v>
      </c>
    </row>
    <row r="1098" spans="1:11">
      <c r="A1098" t="s">
        <v>5523</v>
      </c>
      <c r="B1098">
        <v>2018</v>
      </c>
      <c r="C1098">
        <v>0</v>
      </c>
      <c r="D1098">
        <v>0</v>
      </c>
      <c r="E1098">
        <v>0</v>
      </c>
      <c r="F1098">
        <v>0</v>
      </c>
      <c r="G1098">
        <v>0</v>
      </c>
      <c r="H1098">
        <v>0</v>
      </c>
      <c r="I1098">
        <v>64</v>
      </c>
      <c r="J1098" t="s">
        <v>5383</v>
      </c>
      <c r="K1098" t="str">
        <f>INDEX('Planning Periods'!$O$2:$O$540,MATCH('Table B Values'!A1098,'Planning Periods'!$A$2:$A$540,0))</f>
        <v>San Diego County</v>
      </c>
    </row>
    <row r="1099" spans="1:11">
      <c r="A1099" t="s">
        <v>5783</v>
      </c>
      <c r="B1099">
        <v>2018</v>
      </c>
      <c r="C1099">
        <v>0</v>
      </c>
      <c r="D1099">
        <v>0</v>
      </c>
      <c r="E1099">
        <v>0</v>
      </c>
      <c r="F1099">
        <v>0</v>
      </c>
      <c r="G1099">
        <v>0</v>
      </c>
      <c r="H1099">
        <v>0</v>
      </c>
      <c r="I1099">
        <v>46</v>
      </c>
      <c r="J1099" t="s">
        <v>5383</v>
      </c>
      <c r="K1099" t="str">
        <f>INDEX('Planning Periods'!$O$2:$O$540,MATCH('Table B Values'!A1099,'Planning Periods'!$A$2:$A$540,0))</f>
        <v>Riverside County</v>
      </c>
    </row>
    <row r="1100" spans="1:11">
      <c r="A1100" t="s">
        <v>5524</v>
      </c>
      <c r="B1100">
        <v>2018</v>
      </c>
      <c r="C1100">
        <v>0</v>
      </c>
      <c r="D1100">
        <v>0</v>
      </c>
      <c r="E1100">
        <v>0</v>
      </c>
      <c r="F1100">
        <v>0</v>
      </c>
      <c r="G1100">
        <v>0</v>
      </c>
      <c r="H1100">
        <v>0</v>
      </c>
      <c r="I1100">
        <v>31</v>
      </c>
      <c r="J1100" t="s">
        <v>5383</v>
      </c>
      <c r="K1100" t="str">
        <f>INDEX('Planning Periods'!$O$2:$O$540,MATCH('Table B Values'!A1100,'Planning Periods'!$A$2:$A$540,0))</f>
        <v>Riverside County</v>
      </c>
    </row>
    <row r="1101" spans="1:11">
      <c r="A1101" t="s">
        <v>5527</v>
      </c>
      <c r="B1101">
        <v>2018</v>
      </c>
      <c r="C1101">
        <v>0</v>
      </c>
      <c r="D1101">
        <v>0</v>
      </c>
      <c r="E1101">
        <v>0</v>
      </c>
      <c r="F1101">
        <v>0</v>
      </c>
      <c r="G1101">
        <v>0</v>
      </c>
      <c r="H1101">
        <v>65</v>
      </c>
      <c r="I1101">
        <v>41</v>
      </c>
      <c r="J1101" t="s">
        <v>5383</v>
      </c>
      <c r="K1101" t="str">
        <f>INDEX('Planning Periods'!$O$2:$O$540,MATCH('Table B Values'!A1101,'Planning Periods'!$A$2:$A$540,0))</f>
        <v>Amador County</v>
      </c>
    </row>
    <row r="1102" spans="1:11">
      <c r="A1102" t="s">
        <v>5528</v>
      </c>
      <c r="B1102">
        <v>2018</v>
      </c>
      <c r="C1102">
        <v>0</v>
      </c>
      <c r="D1102">
        <v>0</v>
      </c>
      <c r="E1102">
        <v>0</v>
      </c>
      <c r="F1102">
        <v>0</v>
      </c>
      <c r="G1102">
        <v>0</v>
      </c>
      <c r="H1102">
        <v>0</v>
      </c>
      <c r="I1102">
        <v>3455</v>
      </c>
      <c r="J1102" t="s">
        <v>5383</v>
      </c>
      <c r="K1102" t="str">
        <f>INDEX('Planning Periods'!$O$2:$O$540,MATCH('Table B Values'!A1102,'Planning Periods'!$A$2:$A$540,0))</f>
        <v>Orange County</v>
      </c>
    </row>
    <row r="1103" spans="1:11">
      <c r="A1103" t="s">
        <v>5530</v>
      </c>
      <c r="B1103">
        <v>2018</v>
      </c>
      <c r="C1103">
        <v>0</v>
      </c>
      <c r="D1103">
        <v>0</v>
      </c>
      <c r="E1103">
        <v>0</v>
      </c>
      <c r="F1103">
        <v>0</v>
      </c>
      <c r="G1103">
        <v>0</v>
      </c>
      <c r="H1103">
        <v>0</v>
      </c>
      <c r="I1103">
        <v>18</v>
      </c>
      <c r="J1103" t="s">
        <v>5383</v>
      </c>
      <c r="K1103" t="str">
        <f>INDEX('Planning Periods'!$O$2:$O$540,MATCH('Table B Values'!A1103,'Planning Periods'!$A$2:$A$540,0))</f>
        <v>Amador County</v>
      </c>
    </row>
    <row r="1104" spans="1:11">
      <c r="A1104" t="s">
        <v>5531</v>
      </c>
      <c r="B1104">
        <v>2018</v>
      </c>
      <c r="C1104">
        <v>0</v>
      </c>
      <c r="D1104">
        <v>0</v>
      </c>
      <c r="E1104">
        <v>0</v>
      </c>
      <c r="F1104">
        <v>0</v>
      </c>
      <c r="G1104">
        <v>0</v>
      </c>
      <c r="H1104">
        <v>0</v>
      </c>
      <c r="I1104">
        <v>340</v>
      </c>
      <c r="J1104" t="s">
        <v>5383</v>
      </c>
      <c r="K1104" t="str">
        <f>INDEX('Planning Periods'!$O$2:$O$540,MATCH('Table B Values'!A1104,'Planning Periods'!$A$2:$A$540,0))</f>
        <v>Riverside County</v>
      </c>
    </row>
    <row r="1105" spans="1:11">
      <c r="A1105" t="s">
        <v>5532</v>
      </c>
      <c r="B1105">
        <v>2018</v>
      </c>
      <c r="C1105">
        <v>0</v>
      </c>
      <c r="D1105">
        <v>0</v>
      </c>
      <c r="E1105">
        <v>0</v>
      </c>
      <c r="F1105">
        <v>1</v>
      </c>
      <c r="G1105">
        <v>0</v>
      </c>
      <c r="H1105">
        <v>37</v>
      </c>
      <c r="I1105">
        <v>58</v>
      </c>
      <c r="J1105" t="s">
        <v>5383</v>
      </c>
      <c r="K1105" t="str">
        <f>INDEX('Planning Periods'!$O$2:$O$540,MATCH('Table B Values'!A1105,'Planning Periods'!$A$2:$A$540,0))</f>
        <v>Fresno County</v>
      </c>
    </row>
    <row r="1106" spans="1:11">
      <c r="A1106" t="s">
        <v>5533</v>
      </c>
      <c r="B1106">
        <v>2018</v>
      </c>
      <c r="C1106">
        <v>0</v>
      </c>
      <c r="D1106">
        <v>0</v>
      </c>
      <c r="E1106">
        <v>0</v>
      </c>
      <c r="F1106">
        <v>0</v>
      </c>
      <c r="G1106">
        <v>0</v>
      </c>
      <c r="H1106">
        <v>0</v>
      </c>
      <c r="I1106">
        <v>40</v>
      </c>
      <c r="J1106" t="s">
        <v>5383</v>
      </c>
      <c r="K1106" t="str">
        <f>INDEX('Planning Periods'!$O$2:$O$540,MATCH('Table B Values'!A1106,'Planning Periods'!$A$2:$A$540,0))</f>
        <v>Monterey County</v>
      </c>
    </row>
    <row r="1107" spans="1:11">
      <c r="A1107" t="s">
        <v>5021</v>
      </c>
      <c r="B1107">
        <v>2018</v>
      </c>
      <c r="C1107">
        <v>0</v>
      </c>
      <c r="D1107">
        <v>0</v>
      </c>
      <c r="E1107">
        <v>0</v>
      </c>
      <c r="F1107">
        <v>11</v>
      </c>
      <c r="G1107">
        <v>0</v>
      </c>
      <c r="H1107">
        <v>1</v>
      </c>
      <c r="I1107">
        <v>8</v>
      </c>
      <c r="J1107" t="s">
        <v>5383</v>
      </c>
      <c r="K1107" t="str">
        <f>INDEX('Planning Periods'!$O$2:$O$540,MATCH('Table B Values'!A1107,'Planning Periods'!$A$2:$A$540,0))</f>
        <v>Kings County</v>
      </c>
    </row>
    <row r="1108" spans="1:11">
      <c r="A1108" t="s">
        <v>5535</v>
      </c>
      <c r="B1108">
        <v>2018</v>
      </c>
      <c r="C1108">
        <v>0</v>
      </c>
      <c r="D1108">
        <v>0</v>
      </c>
      <c r="E1108">
        <v>0</v>
      </c>
      <c r="F1108">
        <v>0</v>
      </c>
      <c r="G1108">
        <v>0</v>
      </c>
      <c r="H1108">
        <v>0</v>
      </c>
      <c r="I1108">
        <v>19</v>
      </c>
      <c r="J1108" t="s">
        <v>5383</v>
      </c>
      <c r="K1108" t="str">
        <f>INDEX('Planning Periods'!$O$2:$O$540,MATCH('Table B Values'!A1108,'Planning Periods'!$A$2:$A$540,0))</f>
        <v>Los Angeles County</v>
      </c>
    </row>
    <row r="1109" spans="1:11">
      <c r="A1109" t="s">
        <v>5536</v>
      </c>
      <c r="B1109">
        <v>2018</v>
      </c>
      <c r="C1109">
        <v>0</v>
      </c>
      <c r="D1109">
        <v>2</v>
      </c>
      <c r="E1109">
        <v>0</v>
      </c>
      <c r="F1109">
        <v>2</v>
      </c>
      <c r="G1109">
        <v>3</v>
      </c>
      <c r="H1109">
        <v>0</v>
      </c>
      <c r="I1109">
        <v>47</v>
      </c>
      <c r="J1109" t="s">
        <v>5383</v>
      </c>
      <c r="K1109" t="str">
        <f>INDEX('Planning Periods'!$O$2:$O$540,MATCH('Table B Values'!A1109,'Planning Periods'!$A$2:$A$540,0))</f>
        <v>Orange County</v>
      </c>
    </row>
    <row r="1110" spans="1:11">
      <c r="A1110" t="s">
        <v>5538</v>
      </c>
      <c r="B1110">
        <v>2018</v>
      </c>
      <c r="C1110">
        <v>0</v>
      </c>
      <c r="D1110">
        <v>0</v>
      </c>
      <c r="E1110">
        <v>0</v>
      </c>
      <c r="F1110">
        <v>0</v>
      </c>
      <c r="G1110">
        <v>0</v>
      </c>
      <c r="H1110">
        <v>0</v>
      </c>
      <c r="I1110">
        <v>122</v>
      </c>
      <c r="J1110" t="s">
        <v>5383</v>
      </c>
      <c r="K1110" t="str">
        <f>INDEX('Planning Periods'!$O$2:$O$540,MATCH('Table B Values'!A1110,'Planning Periods'!$A$2:$A$540,0))</f>
        <v>San Diego County</v>
      </c>
    </row>
    <row r="1111" spans="1:11">
      <c r="A1111" t="s">
        <v>5541</v>
      </c>
      <c r="B1111">
        <v>2018</v>
      </c>
      <c r="C1111">
        <v>68</v>
      </c>
      <c r="D1111">
        <v>0</v>
      </c>
      <c r="E1111">
        <v>0</v>
      </c>
      <c r="F1111">
        <v>0</v>
      </c>
      <c r="G1111">
        <v>0</v>
      </c>
      <c r="H1111">
        <v>4</v>
      </c>
      <c r="I1111">
        <v>123</v>
      </c>
      <c r="J1111" t="s">
        <v>5383</v>
      </c>
      <c r="K1111" t="str">
        <f>INDEX('Planning Periods'!$O$2:$O$540,MATCH('Table B Values'!A1111,'Planning Periods'!$A$2:$A$540,0))</f>
        <v>Riverside County</v>
      </c>
    </row>
    <row r="1112" spans="1:11">
      <c r="A1112" t="s">
        <v>5542</v>
      </c>
      <c r="B1112">
        <v>2018</v>
      </c>
      <c r="C1112">
        <v>2</v>
      </c>
      <c r="D1112">
        <v>3</v>
      </c>
      <c r="E1112">
        <v>0</v>
      </c>
      <c r="F1112">
        <v>0</v>
      </c>
      <c r="G1112">
        <v>4</v>
      </c>
      <c r="H1112">
        <v>0</v>
      </c>
      <c r="I1112">
        <v>38</v>
      </c>
      <c r="J1112" t="s">
        <v>5383</v>
      </c>
      <c r="K1112" t="str">
        <f>INDEX('Planning Periods'!$O$2:$O$540,MATCH('Table B Values'!A1112,'Planning Periods'!$A$2:$A$540,0))</f>
        <v>Los Angeles County</v>
      </c>
    </row>
    <row r="1113" spans="1:11">
      <c r="A1113" t="s">
        <v>5543</v>
      </c>
      <c r="B1113">
        <v>2018</v>
      </c>
      <c r="C1113">
        <v>0</v>
      </c>
      <c r="D1113">
        <v>0</v>
      </c>
      <c r="E1113">
        <v>0</v>
      </c>
      <c r="F1113">
        <v>0</v>
      </c>
      <c r="G1113">
        <v>0</v>
      </c>
      <c r="H1113">
        <v>2</v>
      </c>
      <c r="I1113">
        <v>29</v>
      </c>
      <c r="J1113" t="s">
        <v>5383</v>
      </c>
      <c r="K1113" t="str">
        <f>INDEX('Planning Periods'!$O$2:$O$540,MATCH('Table B Values'!A1113,'Planning Periods'!$A$2:$A$540,0))</f>
        <v>Contra Costa County</v>
      </c>
    </row>
    <row r="1114" spans="1:11">
      <c r="A1114" t="s">
        <v>5544</v>
      </c>
      <c r="B1114">
        <v>2018</v>
      </c>
      <c r="C1114">
        <v>0</v>
      </c>
      <c r="D1114">
        <v>0</v>
      </c>
      <c r="E1114">
        <v>1</v>
      </c>
      <c r="F1114">
        <v>0</v>
      </c>
      <c r="G1114">
        <v>0</v>
      </c>
      <c r="H1114">
        <v>4</v>
      </c>
      <c r="I1114">
        <v>7</v>
      </c>
      <c r="J1114" t="s">
        <v>5383</v>
      </c>
      <c r="K1114" t="str">
        <f>INDEX('Planning Periods'!$O$2:$O$540,MATCH('Table B Values'!A1114,'Planning Periods'!$A$2:$A$540,0))</f>
        <v>Orange County</v>
      </c>
    </row>
    <row r="1115" spans="1:11">
      <c r="A1115" t="s">
        <v>5546</v>
      </c>
      <c r="B1115">
        <v>2018</v>
      </c>
      <c r="C1115">
        <v>9</v>
      </c>
      <c r="D1115">
        <v>0</v>
      </c>
      <c r="E1115">
        <v>0</v>
      </c>
      <c r="F1115">
        <v>0</v>
      </c>
      <c r="G1115">
        <v>0</v>
      </c>
      <c r="H1115">
        <v>0</v>
      </c>
      <c r="I1115">
        <v>291</v>
      </c>
      <c r="J1115" t="s">
        <v>5383</v>
      </c>
      <c r="K1115" t="str">
        <f>INDEX('Planning Periods'!$O$2:$O$540,MATCH('Table B Values'!A1115,'Planning Periods'!$A$2:$A$540,0))</f>
        <v>Orange County</v>
      </c>
    </row>
    <row r="1116" spans="1:11">
      <c r="A1116" t="s">
        <v>5037</v>
      </c>
      <c r="B1116">
        <v>2018</v>
      </c>
      <c r="C1116">
        <v>0</v>
      </c>
      <c r="D1116">
        <v>8</v>
      </c>
      <c r="E1116">
        <v>0</v>
      </c>
      <c r="F1116">
        <v>17</v>
      </c>
      <c r="G1116">
        <v>0</v>
      </c>
      <c r="H1116">
        <v>22</v>
      </c>
      <c r="I1116">
        <v>16</v>
      </c>
      <c r="J1116" t="s">
        <v>5383</v>
      </c>
      <c r="K1116" t="str">
        <f>INDEX('Planning Periods'!$O$2:$O$540,MATCH('Table B Values'!A1116,'Planning Periods'!$A$2:$A$540,0))</f>
        <v>Lake County</v>
      </c>
    </row>
    <row r="1117" spans="1:11">
      <c r="A1117" t="s">
        <v>5547</v>
      </c>
      <c r="B1117">
        <v>2018</v>
      </c>
      <c r="C1117">
        <v>0</v>
      </c>
      <c r="D1117">
        <v>0</v>
      </c>
      <c r="E1117">
        <v>0</v>
      </c>
      <c r="F1117">
        <v>2</v>
      </c>
      <c r="G1117">
        <v>0</v>
      </c>
      <c r="H1117">
        <v>56</v>
      </c>
      <c r="I1117">
        <v>286</v>
      </c>
      <c r="J1117" t="s">
        <v>5383</v>
      </c>
      <c r="K1117" t="str">
        <f>INDEX('Planning Periods'!$O$2:$O$540,MATCH('Table B Values'!A1117,'Planning Periods'!$A$2:$A$540,0))</f>
        <v>Riverside County</v>
      </c>
    </row>
    <row r="1118" spans="1:11">
      <c r="A1118" t="s">
        <v>5548</v>
      </c>
      <c r="B1118">
        <v>2018</v>
      </c>
      <c r="C1118">
        <v>0</v>
      </c>
      <c r="D1118">
        <v>0</v>
      </c>
      <c r="E1118">
        <v>0</v>
      </c>
      <c r="F1118">
        <v>0</v>
      </c>
      <c r="G1118">
        <v>0</v>
      </c>
      <c r="H1118">
        <v>1</v>
      </c>
      <c r="I1118">
        <v>237</v>
      </c>
      <c r="J1118" t="s">
        <v>5383</v>
      </c>
      <c r="K1118" t="str">
        <f>INDEX('Planning Periods'!$O$2:$O$540,MATCH('Table B Values'!A1118,'Planning Periods'!$A$2:$A$540,0))</f>
        <v>Orange County</v>
      </c>
    </row>
    <row r="1119" spans="1:11">
      <c r="A1119" t="s">
        <v>5368</v>
      </c>
      <c r="B1119">
        <v>2018</v>
      </c>
      <c r="C1119">
        <v>0</v>
      </c>
      <c r="D1119">
        <v>0</v>
      </c>
      <c r="E1119">
        <v>24</v>
      </c>
      <c r="F1119">
        <v>0</v>
      </c>
      <c r="G1119">
        <v>0</v>
      </c>
      <c r="H1119">
        <v>0</v>
      </c>
      <c r="I1119">
        <v>1</v>
      </c>
      <c r="J1119" t="s">
        <v>5383</v>
      </c>
      <c r="K1119" t="str">
        <f>INDEX('Planning Periods'!$O$2:$O$540,MATCH('Table B Values'!A1119,'Planning Periods'!$A$2:$A$540,0))</f>
        <v>Lake County</v>
      </c>
    </row>
    <row r="1120" spans="1:11">
      <c r="A1120" t="s">
        <v>5549</v>
      </c>
      <c r="B1120">
        <v>2018</v>
      </c>
      <c r="C1120">
        <v>0</v>
      </c>
      <c r="D1120">
        <v>9</v>
      </c>
      <c r="E1120">
        <v>0</v>
      </c>
      <c r="F1120">
        <v>0</v>
      </c>
      <c r="G1120">
        <v>0</v>
      </c>
      <c r="H1120">
        <v>1</v>
      </c>
      <c r="I1120">
        <v>0</v>
      </c>
      <c r="J1120" t="s">
        <v>5383</v>
      </c>
      <c r="K1120" t="str">
        <f>INDEX('Planning Periods'!$O$2:$O$540,MATCH('Table B Values'!A1120,'Planning Periods'!$A$2:$A$540,0))</f>
        <v>Los Angeles County</v>
      </c>
    </row>
    <row r="1121" spans="1:11">
      <c r="A1121" t="s">
        <v>5550</v>
      </c>
      <c r="B1121">
        <v>2018</v>
      </c>
      <c r="C1121">
        <v>135</v>
      </c>
      <c r="D1121">
        <v>0</v>
      </c>
      <c r="E1121">
        <v>40</v>
      </c>
      <c r="F1121">
        <v>0</v>
      </c>
      <c r="G1121">
        <v>0</v>
      </c>
      <c r="H1121">
        <v>0</v>
      </c>
      <c r="I1121">
        <v>33</v>
      </c>
      <c r="J1121" t="s">
        <v>5383</v>
      </c>
      <c r="K1121" t="str">
        <f>INDEX('Planning Periods'!$O$2:$O$540,MATCH('Table B Values'!A1121,'Planning Periods'!$A$2:$A$540,0))</f>
        <v>Los Angeles County</v>
      </c>
    </row>
    <row r="1122" spans="1:11">
      <c r="A1122" t="s">
        <v>5551</v>
      </c>
      <c r="B1122">
        <v>2018</v>
      </c>
      <c r="C1122">
        <v>0</v>
      </c>
      <c r="D1122">
        <v>1</v>
      </c>
      <c r="E1122">
        <v>0</v>
      </c>
      <c r="F1122">
        <v>0</v>
      </c>
      <c r="G1122">
        <v>0</v>
      </c>
      <c r="H1122">
        <v>0</v>
      </c>
      <c r="I1122">
        <v>3</v>
      </c>
      <c r="J1122" t="s">
        <v>5383</v>
      </c>
      <c r="K1122" t="str">
        <f>INDEX('Planning Periods'!$O$2:$O$540,MATCH('Table B Values'!A1122,'Planning Periods'!$A$2:$A$540,0))</f>
        <v>Marin County</v>
      </c>
    </row>
    <row r="1123" spans="1:11">
      <c r="A1123" t="s">
        <v>5552</v>
      </c>
      <c r="B1123">
        <v>2018</v>
      </c>
      <c r="C1123">
        <v>0</v>
      </c>
      <c r="D1123">
        <v>0</v>
      </c>
      <c r="E1123">
        <v>0</v>
      </c>
      <c r="F1123">
        <v>0</v>
      </c>
      <c r="G1123">
        <v>0</v>
      </c>
      <c r="H1123">
        <v>0</v>
      </c>
      <c r="I1123">
        <v>383</v>
      </c>
      <c r="J1123" t="s">
        <v>5383</v>
      </c>
      <c r="K1123" t="str">
        <f>INDEX('Planning Periods'!$O$2:$O$540,MATCH('Table B Values'!A1123,'Planning Periods'!$A$2:$A$540,0))</f>
        <v>San Joaquin County</v>
      </c>
    </row>
    <row r="1124" spans="1:11">
      <c r="A1124" t="s">
        <v>5553</v>
      </c>
      <c r="B1124">
        <v>2018</v>
      </c>
      <c r="C1124">
        <v>0</v>
      </c>
      <c r="D1124">
        <v>0</v>
      </c>
      <c r="E1124">
        <v>0</v>
      </c>
      <c r="F1124">
        <v>0</v>
      </c>
      <c r="G1124">
        <v>0</v>
      </c>
      <c r="H1124">
        <v>0</v>
      </c>
      <c r="I1124">
        <v>20</v>
      </c>
      <c r="J1124" t="s">
        <v>5383</v>
      </c>
      <c r="K1124" t="str">
        <f>INDEX('Planning Periods'!$O$2:$O$540,MATCH('Table B Values'!A1124,'Planning Periods'!$A$2:$A$540,0))</f>
        <v>Los Angeles County</v>
      </c>
    </row>
    <row r="1125" spans="1:11">
      <c r="A1125" t="s">
        <v>5554</v>
      </c>
      <c r="B1125">
        <v>2018</v>
      </c>
      <c r="C1125">
        <v>0</v>
      </c>
      <c r="D1125">
        <v>0</v>
      </c>
      <c r="E1125">
        <v>0</v>
      </c>
      <c r="F1125">
        <v>1</v>
      </c>
      <c r="G1125">
        <v>0</v>
      </c>
      <c r="H1125">
        <v>24</v>
      </c>
      <c r="I1125">
        <v>3</v>
      </c>
      <c r="J1125" t="s">
        <v>5383</v>
      </c>
      <c r="K1125" t="str">
        <f>INDEX('Planning Periods'!$O$2:$O$540,MATCH('Table B Values'!A1125,'Planning Periods'!$A$2:$A$540,0))</f>
        <v>San Diego County</v>
      </c>
    </row>
    <row r="1126" spans="1:11">
      <c r="A1126" t="s">
        <v>5555</v>
      </c>
      <c r="B1126">
        <v>2018</v>
      </c>
      <c r="C1126">
        <v>0</v>
      </c>
      <c r="D1126">
        <v>0</v>
      </c>
      <c r="E1126">
        <v>0</v>
      </c>
      <c r="F1126">
        <v>0</v>
      </c>
      <c r="G1126">
        <v>0</v>
      </c>
      <c r="H1126">
        <v>8</v>
      </c>
      <c r="I1126">
        <v>0</v>
      </c>
      <c r="J1126" t="s">
        <v>5383</v>
      </c>
      <c r="K1126" t="str">
        <f>INDEX('Planning Periods'!$O$2:$O$540,MATCH('Table B Values'!A1126,'Planning Periods'!$A$2:$A$540,0))</f>
        <v>Kings County</v>
      </c>
    </row>
    <row r="1127" spans="1:11">
      <c r="A1127" t="s">
        <v>5556</v>
      </c>
      <c r="B1127">
        <v>2018</v>
      </c>
      <c r="C1127">
        <v>0</v>
      </c>
      <c r="D1127">
        <v>0</v>
      </c>
      <c r="E1127">
        <v>0</v>
      </c>
      <c r="F1127">
        <v>0</v>
      </c>
      <c r="G1127">
        <v>0</v>
      </c>
      <c r="H1127">
        <v>29</v>
      </c>
      <c r="I1127">
        <v>16</v>
      </c>
      <c r="J1127" t="s">
        <v>5383</v>
      </c>
      <c r="K1127" t="str">
        <f>INDEX('Planning Periods'!$O$2:$O$540,MATCH('Table B Values'!A1127,'Planning Periods'!$A$2:$A$540,0))</f>
        <v>Placer County</v>
      </c>
    </row>
    <row r="1128" spans="1:11">
      <c r="A1128" t="s">
        <v>5557</v>
      </c>
      <c r="B1128">
        <v>2018</v>
      </c>
      <c r="C1128">
        <v>0</v>
      </c>
      <c r="D1128">
        <v>0</v>
      </c>
      <c r="E1128">
        <v>0</v>
      </c>
      <c r="F1128">
        <v>1</v>
      </c>
      <c r="G1128">
        <v>0</v>
      </c>
      <c r="H1128">
        <v>20</v>
      </c>
      <c r="I1128">
        <v>0</v>
      </c>
      <c r="J1128" t="s">
        <v>5383</v>
      </c>
      <c r="K1128" t="str">
        <f>INDEX('Planning Periods'!$O$2:$O$540,MATCH('Table B Values'!A1128,'Planning Periods'!$A$2:$A$540,0))</f>
        <v>Tulare County</v>
      </c>
    </row>
    <row r="1129" spans="1:11">
      <c r="A1129" t="s">
        <v>5558</v>
      </c>
      <c r="B1129">
        <v>2018</v>
      </c>
      <c r="C1129">
        <v>0</v>
      </c>
      <c r="D1129">
        <v>0</v>
      </c>
      <c r="E1129">
        <v>0</v>
      </c>
      <c r="F1129">
        <v>0</v>
      </c>
      <c r="G1129">
        <v>0</v>
      </c>
      <c r="H1129">
        <v>0</v>
      </c>
      <c r="I1129">
        <v>52</v>
      </c>
      <c r="J1129" t="s">
        <v>5383</v>
      </c>
      <c r="K1129" t="str">
        <f>INDEX('Planning Periods'!$O$2:$O$540,MATCH('Table B Values'!A1129,'Planning Periods'!$A$2:$A$540,0))</f>
        <v>Sutter County</v>
      </c>
    </row>
    <row r="1130" spans="1:11">
      <c r="A1130" t="s">
        <v>5559</v>
      </c>
      <c r="B1130">
        <v>2018</v>
      </c>
      <c r="C1130">
        <v>34</v>
      </c>
      <c r="D1130">
        <v>0</v>
      </c>
      <c r="E1130">
        <v>10</v>
      </c>
      <c r="F1130">
        <v>0</v>
      </c>
      <c r="G1130">
        <v>8</v>
      </c>
      <c r="H1130">
        <v>18</v>
      </c>
      <c r="I1130">
        <v>235</v>
      </c>
      <c r="J1130" t="s">
        <v>5383</v>
      </c>
      <c r="K1130" t="str">
        <f>INDEX('Planning Periods'!$O$2:$O$540,MATCH('Table B Values'!A1130,'Planning Periods'!$A$2:$A$540,0))</f>
        <v>Alameda County</v>
      </c>
    </row>
    <row r="1131" spans="1:11">
      <c r="A1131" t="s">
        <v>5560</v>
      </c>
      <c r="B1131">
        <v>2018</v>
      </c>
      <c r="C1131">
        <v>0</v>
      </c>
      <c r="D1131">
        <v>0</v>
      </c>
      <c r="E1131">
        <v>0</v>
      </c>
      <c r="F1131">
        <v>0</v>
      </c>
      <c r="G1131">
        <v>0</v>
      </c>
      <c r="H1131">
        <v>0</v>
      </c>
      <c r="I1131">
        <v>24</v>
      </c>
      <c r="J1131" t="s">
        <v>5383</v>
      </c>
      <c r="K1131" t="str">
        <f>INDEX('Planning Periods'!$O$2:$O$540,MATCH('Table B Values'!A1131,'Planning Periods'!$A$2:$A$540,0))</f>
        <v>Merced County</v>
      </c>
    </row>
    <row r="1132" spans="1:11">
      <c r="A1132" t="s">
        <v>5561</v>
      </c>
      <c r="B1132">
        <v>2018</v>
      </c>
      <c r="C1132">
        <v>0</v>
      </c>
      <c r="D1132">
        <v>0</v>
      </c>
      <c r="E1132">
        <v>0</v>
      </c>
      <c r="F1132">
        <v>0</v>
      </c>
      <c r="G1132">
        <v>0</v>
      </c>
      <c r="H1132">
        <v>48</v>
      </c>
      <c r="I1132">
        <v>170</v>
      </c>
      <c r="J1132" t="s">
        <v>5383</v>
      </c>
      <c r="K1132" t="str">
        <f>INDEX('Planning Periods'!$O$2:$O$540,MATCH('Table B Values'!A1132,'Planning Periods'!$A$2:$A$540,0))</f>
        <v>San Joaquin County</v>
      </c>
    </row>
    <row r="1133" spans="1:11">
      <c r="A1133" t="s">
        <v>5562</v>
      </c>
      <c r="B1133">
        <v>2018</v>
      </c>
      <c r="C1133">
        <v>0</v>
      </c>
      <c r="D1133">
        <v>36</v>
      </c>
      <c r="E1133">
        <v>0</v>
      </c>
      <c r="F1133">
        <v>50</v>
      </c>
      <c r="G1133">
        <v>0</v>
      </c>
      <c r="H1133">
        <v>1</v>
      </c>
      <c r="I1133">
        <v>40</v>
      </c>
      <c r="J1133" t="s">
        <v>5383</v>
      </c>
      <c r="K1133" t="str">
        <f>INDEX('Planning Periods'!$O$2:$O$540,MATCH('Table B Values'!A1133,'Planning Periods'!$A$2:$A$540,0))</f>
        <v>San Bernardino County</v>
      </c>
    </row>
    <row r="1134" spans="1:11">
      <c r="A1134" t="s">
        <v>5563</v>
      </c>
      <c r="B1134">
        <v>2018</v>
      </c>
      <c r="C1134">
        <v>0</v>
      </c>
      <c r="D1134">
        <v>0</v>
      </c>
      <c r="E1134">
        <v>0</v>
      </c>
      <c r="F1134">
        <v>3</v>
      </c>
      <c r="G1134">
        <v>0</v>
      </c>
      <c r="H1134">
        <v>0</v>
      </c>
      <c r="I1134">
        <v>20</v>
      </c>
      <c r="J1134" t="s">
        <v>5383</v>
      </c>
      <c r="K1134" t="str">
        <f>INDEX('Planning Periods'!$O$2:$O$540,MATCH('Table B Values'!A1134,'Planning Periods'!$A$2:$A$540,0))</f>
        <v>Los Angeles County</v>
      </c>
    </row>
    <row r="1135" spans="1:11">
      <c r="A1135" t="s">
        <v>5564</v>
      </c>
      <c r="B1135">
        <v>2018</v>
      </c>
      <c r="C1135">
        <v>0</v>
      </c>
      <c r="D1135">
        <v>0</v>
      </c>
      <c r="E1135">
        <v>0</v>
      </c>
      <c r="F1135">
        <v>0</v>
      </c>
      <c r="G1135">
        <v>0</v>
      </c>
      <c r="H1135">
        <v>5</v>
      </c>
      <c r="I1135">
        <v>0</v>
      </c>
      <c r="J1135" t="s">
        <v>5383</v>
      </c>
      <c r="K1135" t="str">
        <f>INDEX('Planning Periods'!$O$2:$O$540,MATCH('Table B Values'!A1135,'Planning Periods'!$A$2:$A$540,0))</f>
        <v>Santa Barbara County</v>
      </c>
    </row>
    <row r="1136" spans="1:11">
      <c r="A1136" t="s">
        <v>5565</v>
      </c>
      <c r="B1136">
        <v>2018</v>
      </c>
      <c r="C1136">
        <v>11</v>
      </c>
      <c r="D1136">
        <v>0</v>
      </c>
      <c r="E1136">
        <v>36</v>
      </c>
      <c r="F1136">
        <v>0</v>
      </c>
      <c r="G1136">
        <v>0</v>
      </c>
      <c r="H1136">
        <v>0</v>
      </c>
      <c r="I1136">
        <v>222</v>
      </c>
      <c r="J1136" t="s">
        <v>5383</v>
      </c>
      <c r="K1136" t="str">
        <f>INDEX('Planning Periods'!$O$2:$O$540,MATCH('Table B Values'!A1136,'Planning Periods'!$A$2:$A$540,0))</f>
        <v>Los Angeles County</v>
      </c>
    </row>
    <row r="1137" spans="1:11">
      <c r="A1137" t="s">
        <v>5567</v>
      </c>
      <c r="B1137">
        <v>2018</v>
      </c>
      <c r="C1137">
        <v>0</v>
      </c>
      <c r="D1137">
        <v>0</v>
      </c>
      <c r="E1137">
        <v>0</v>
      </c>
      <c r="F1137">
        <v>0</v>
      </c>
      <c r="G1137">
        <v>0</v>
      </c>
      <c r="H1137">
        <v>0</v>
      </c>
      <c r="I1137">
        <v>64</v>
      </c>
      <c r="J1137" t="s">
        <v>5383</v>
      </c>
      <c r="K1137" t="str">
        <f>INDEX('Planning Periods'!$O$2:$O$540,MATCH('Table B Values'!A1137,'Planning Periods'!$A$2:$A$540,0))</f>
        <v>Orange County</v>
      </c>
    </row>
    <row r="1138" spans="1:11">
      <c r="A1138" t="s">
        <v>5569</v>
      </c>
      <c r="B1138">
        <v>2018</v>
      </c>
      <c r="C1138">
        <v>0</v>
      </c>
      <c r="D1138">
        <v>3</v>
      </c>
      <c r="E1138">
        <v>0</v>
      </c>
      <c r="F1138">
        <v>1</v>
      </c>
      <c r="G1138">
        <v>0</v>
      </c>
      <c r="H1138">
        <v>1</v>
      </c>
      <c r="I1138">
        <v>23</v>
      </c>
      <c r="J1138" t="s">
        <v>5383</v>
      </c>
      <c r="K1138" t="str">
        <f>INDEX('Planning Periods'!$O$2:$O$540,MATCH('Table B Values'!A1138,'Planning Periods'!$A$2:$A$540,0))</f>
        <v>Santa Clara County</v>
      </c>
    </row>
    <row r="1139" spans="1:11">
      <c r="A1139" t="s">
        <v>5570</v>
      </c>
      <c r="B1139">
        <v>2018</v>
      </c>
      <c r="C1139">
        <v>1101</v>
      </c>
      <c r="D1139">
        <v>0</v>
      </c>
      <c r="E1139">
        <v>326</v>
      </c>
      <c r="F1139">
        <v>0</v>
      </c>
      <c r="G1139">
        <v>154</v>
      </c>
      <c r="H1139">
        <v>14</v>
      </c>
      <c r="I1139">
        <v>19236</v>
      </c>
      <c r="J1139" t="s">
        <v>5383</v>
      </c>
      <c r="K1139" t="str">
        <f>INDEX('Planning Periods'!$O$2:$O$540,MATCH('Table B Values'!A1139,'Planning Periods'!$A$2:$A$540,0))</f>
        <v>Los Angeles County</v>
      </c>
    </row>
    <row r="1140" spans="1:11">
      <c r="A1140" t="s">
        <v>5066</v>
      </c>
      <c r="B1140">
        <v>2018</v>
      </c>
      <c r="C1140">
        <v>38</v>
      </c>
      <c r="D1140">
        <v>0</v>
      </c>
      <c r="E1140">
        <v>14</v>
      </c>
      <c r="F1140">
        <v>0</v>
      </c>
      <c r="G1140">
        <v>19</v>
      </c>
      <c r="H1140">
        <v>0</v>
      </c>
      <c r="I1140">
        <v>562</v>
      </c>
      <c r="J1140" t="s">
        <v>5383</v>
      </c>
      <c r="K1140" t="str">
        <f>INDEX('Planning Periods'!$O$2:$O$540,MATCH('Table B Values'!A1140,'Planning Periods'!$A$2:$A$540,0))</f>
        <v>Los Angeles County</v>
      </c>
    </row>
    <row r="1141" spans="1:11">
      <c r="A1141" t="s">
        <v>5571</v>
      </c>
      <c r="B1141">
        <v>2018</v>
      </c>
      <c r="C1141">
        <v>0</v>
      </c>
      <c r="D1141">
        <v>0</v>
      </c>
      <c r="E1141">
        <v>0</v>
      </c>
      <c r="F1141">
        <v>1</v>
      </c>
      <c r="G1141">
        <v>0</v>
      </c>
      <c r="H1141">
        <v>4</v>
      </c>
      <c r="I1141">
        <v>258</v>
      </c>
      <c r="J1141" t="s">
        <v>5383</v>
      </c>
      <c r="K1141" t="str">
        <f>INDEX('Planning Periods'!$O$2:$O$540,MATCH('Table B Values'!A1141,'Planning Periods'!$A$2:$A$540,0))</f>
        <v>Merced County</v>
      </c>
    </row>
    <row r="1142" spans="1:11">
      <c r="A1142" t="s">
        <v>5572</v>
      </c>
      <c r="B1142">
        <v>2018</v>
      </c>
      <c r="C1142">
        <v>0</v>
      </c>
      <c r="D1142">
        <v>0</v>
      </c>
      <c r="E1142">
        <v>0</v>
      </c>
      <c r="F1142">
        <v>0</v>
      </c>
      <c r="G1142">
        <v>0</v>
      </c>
      <c r="H1142">
        <v>16</v>
      </c>
      <c r="I1142">
        <v>7</v>
      </c>
      <c r="J1142" t="s">
        <v>5383</v>
      </c>
      <c r="K1142" t="str">
        <f>INDEX('Planning Periods'!$O$2:$O$540,MATCH('Table B Values'!A1142,'Planning Periods'!$A$2:$A$540,0))</f>
        <v>Santa Clara County</v>
      </c>
    </row>
    <row r="1143" spans="1:11">
      <c r="A1143" t="s">
        <v>5784</v>
      </c>
      <c r="B1143">
        <v>2018</v>
      </c>
      <c r="C1143">
        <v>0</v>
      </c>
      <c r="D1143">
        <v>0</v>
      </c>
      <c r="E1143">
        <v>0</v>
      </c>
      <c r="F1143">
        <v>0</v>
      </c>
      <c r="G1143">
        <v>0</v>
      </c>
      <c r="H1143">
        <v>0</v>
      </c>
      <c r="I1143">
        <v>69</v>
      </c>
      <c r="J1143" t="s">
        <v>5383</v>
      </c>
      <c r="K1143" t="str">
        <f>INDEX('Planning Periods'!$O$2:$O$540,MATCH('Table B Values'!A1143,'Planning Periods'!$A$2:$A$540,0))</f>
        <v>Madera County</v>
      </c>
    </row>
    <row r="1144" spans="1:11">
      <c r="A1144" t="s">
        <v>5073</v>
      </c>
      <c r="B1144">
        <v>2018</v>
      </c>
      <c r="C1144">
        <v>0</v>
      </c>
      <c r="D1144">
        <v>0</v>
      </c>
      <c r="E1144">
        <v>0</v>
      </c>
      <c r="F1144">
        <v>10</v>
      </c>
      <c r="G1144">
        <v>0</v>
      </c>
      <c r="H1144">
        <v>0</v>
      </c>
      <c r="I1144">
        <v>295</v>
      </c>
      <c r="J1144" t="s">
        <v>5383</v>
      </c>
      <c r="K1144" t="str">
        <f>INDEX('Planning Periods'!$O$2:$O$540,MATCH('Table B Values'!A1144,'Planning Periods'!$A$2:$A$540,0))</f>
        <v>Madera County</v>
      </c>
    </row>
    <row r="1145" spans="1:11">
      <c r="A1145" t="s">
        <v>5574</v>
      </c>
      <c r="B1145">
        <v>2018</v>
      </c>
      <c r="C1145">
        <v>0</v>
      </c>
      <c r="D1145">
        <v>0</v>
      </c>
      <c r="E1145">
        <v>0</v>
      </c>
      <c r="F1145">
        <v>0</v>
      </c>
      <c r="G1145">
        <v>0</v>
      </c>
      <c r="H1145">
        <v>0</v>
      </c>
      <c r="I1145">
        <v>17</v>
      </c>
      <c r="J1145" t="s">
        <v>5383</v>
      </c>
      <c r="K1145" t="str">
        <f>INDEX('Planning Periods'!$O$2:$O$540,MATCH('Table B Values'!A1145,'Planning Periods'!$A$2:$A$540,0))</f>
        <v>Los Angeles County</v>
      </c>
    </row>
    <row r="1146" spans="1:11">
      <c r="A1146" t="s">
        <v>5369</v>
      </c>
      <c r="B1146">
        <v>2018</v>
      </c>
      <c r="C1146">
        <v>0</v>
      </c>
      <c r="D1146">
        <v>0</v>
      </c>
      <c r="E1146">
        <v>0</v>
      </c>
      <c r="F1146">
        <v>0</v>
      </c>
      <c r="G1146">
        <v>0</v>
      </c>
      <c r="H1146">
        <v>0</v>
      </c>
      <c r="I1146">
        <v>38</v>
      </c>
      <c r="J1146" t="s">
        <v>5383</v>
      </c>
      <c r="K1146" t="str">
        <f>INDEX('Planning Periods'!$O$2:$O$540,MATCH('Table B Values'!A1146,'Planning Periods'!$A$2:$A$540,0))</f>
        <v>Mono County</v>
      </c>
    </row>
    <row r="1147" spans="1:11">
      <c r="A1147" t="s">
        <v>5785</v>
      </c>
      <c r="B1147">
        <v>2018</v>
      </c>
      <c r="C1147">
        <v>0</v>
      </c>
      <c r="D1147">
        <v>0</v>
      </c>
      <c r="E1147">
        <v>0</v>
      </c>
      <c r="F1147">
        <v>0</v>
      </c>
      <c r="G1147">
        <v>0</v>
      </c>
      <c r="H1147">
        <v>0</v>
      </c>
      <c r="I1147">
        <v>43</v>
      </c>
      <c r="J1147" t="s">
        <v>5383</v>
      </c>
      <c r="K1147" t="str">
        <f>INDEX('Planning Periods'!$O$2:$O$540,MATCH('Table B Values'!A1147,'Planning Periods'!$A$2:$A$540,0))</f>
        <v>Los Angeles County</v>
      </c>
    </row>
    <row r="1148" spans="1:11">
      <c r="A1148" t="s">
        <v>5575</v>
      </c>
      <c r="B1148">
        <v>2018</v>
      </c>
      <c r="C1148">
        <v>0</v>
      </c>
      <c r="D1148">
        <v>4</v>
      </c>
      <c r="E1148">
        <v>0</v>
      </c>
      <c r="F1148">
        <v>5</v>
      </c>
      <c r="G1148">
        <v>0</v>
      </c>
      <c r="H1148">
        <v>4</v>
      </c>
      <c r="I1148">
        <v>476</v>
      </c>
      <c r="J1148" t="s">
        <v>5383</v>
      </c>
      <c r="K1148" t="str">
        <f>INDEX('Planning Periods'!$O$2:$O$540,MATCH('Table B Values'!A1148,'Planning Periods'!$A$2:$A$540,0))</f>
        <v>San Joaquin County</v>
      </c>
    </row>
    <row r="1149" spans="1:11">
      <c r="A1149" t="s">
        <v>5080</v>
      </c>
      <c r="B1149">
        <v>2018</v>
      </c>
      <c r="C1149">
        <v>1</v>
      </c>
      <c r="D1149">
        <v>7</v>
      </c>
      <c r="E1149">
        <v>0</v>
      </c>
      <c r="F1149">
        <v>0</v>
      </c>
      <c r="G1149">
        <v>0</v>
      </c>
      <c r="H1149">
        <v>3</v>
      </c>
      <c r="I1149">
        <v>36</v>
      </c>
      <c r="J1149" t="s">
        <v>5383</v>
      </c>
      <c r="K1149" t="str">
        <f>INDEX('Planning Periods'!$O$2:$O$540,MATCH('Table B Values'!A1149,'Planning Periods'!$A$2:$A$540,0))</f>
        <v>Marin County</v>
      </c>
    </row>
    <row r="1150" spans="1:11">
      <c r="A1150" t="s">
        <v>5576</v>
      </c>
      <c r="B1150">
        <v>2018</v>
      </c>
      <c r="C1150">
        <v>0</v>
      </c>
      <c r="D1150">
        <v>0</v>
      </c>
      <c r="E1150">
        <v>0</v>
      </c>
      <c r="F1150">
        <v>0</v>
      </c>
      <c r="G1150">
        <v>0</v>
      </c>
      <c r="H1150">
        <v>0</v>
      </c>
      <c r="I1150">
        <v>121</v>
      </c>
      <c r="J1150" t="s">
        <v>5383</v>
      </c>
      <c r="K1150" t="str">
        <f>INDEX('Planning Periods'!$O$2:$O$540,MATCH('Table B Values'!A1150,'Planning Periods'!$A$2:$A$540,0))</f>
        <v>Monterey County</v>
      </c>
    </row>
    <row r="1151" spans="1:11">
      <c r="A1151" t="s">
        <v>5370</v>
      </c>
      <c r="B1151">
        <v>2018</v>
      </c>
      <c r="C1151">
        <v>0</v>
      </c>
      <c r="D1151">
        <v>0</v>
      </c>
      <c r="E1151">
        <v>0</v>
      </c>
      <c r="F1151">
        <v>0</v>
      </c>
      <c r="G1151">
        <v>0</v>
      </c>
      <c r="H1151">
        <v>0</v>
      </c>
      <c r="I1151">
        <v>56</v>
      </c>
      <c r="J1151" t="s">
        <v>5383</v>
      </c>
      <c r="K1151" t="str">
        <f>INDEX('Planning Periods'!$O$2:$O$540,MATCH('Table B Values'!A1151,'Planning Periods'!$A$2:$A$540,0))</f>
        <v>Mariposa County</v>
      </c>
    </row>
    <row r="1152" spans="1:11">
      <c r="A1152" t="s">
        <v>5577</v>
      </c>
      <c r="B1152">
        <v>2018</v>
      </c>
      <c r="C1152">
        <v>0</v>
      </c>
      <c r="D1152">
        <v>0</v>
      </c>
      <c r="E1152">
        <v>0</v>
      </c>
      <c r="F1152">
        <v>0</v>
      </c>
      <c r="G1152">
        <v>0</v>
      </c>
      <c r="H1152">
        <v>0</v>
      </c>
      <c r="I1152">
        <v>5</v>
      </c>
      <c r="J1152" t="s">
        <v>5383</v>
      </c>
      <c r="K1152" t="str">
        <f>INDEX('Planning Periods'!$O$2:$O$540,MATCH('Table B Values'!A1152,'Planning Periods'!$A$2:$A$540,0))</f>
        <v>Contra Costa County</v>
      </c>
    </row>
    <row r="1153" spans="1:11">
      <c r="A1153" t="s">
        <v>5578</v>
      </c>
      <c r="B1153">
        <v>2018</v>
      </c>
      <c r="C1153">
        <v>0</v>
      </c>
      <c r="D1153">
        <v>0</v>
      </c>
      <c r="E1153">
        <v>0</v>
      </c>
      <c r="F1153">
        <v>0</v>
      </c>
      <c r="G1153">
        <v>0</v>
      </c>
      <c r="H1153">
        <v>0</v>
      </c>
      <c r="I1153">
        <v>4</v>
      </c>
      <c r="J1153" t="s">
        <v>5383</v>
      </c>
      <c r="K1153" t="str">
        <f>INDEX('Planning Periods'!$O$2:$O$540,MATCH('Table B Values'!A1153,'Planning Periods'!$A$2:$A$540,0))</f>
        <v>Yuba County</v>
      </c>
    </row>
    <row r="1154" spans="1:11">
      <c r="A1154" t="s">
        <v>5089</v>
      </c>
      <c r="B1154">
        <v>2018</v>
      </c>
      <c r="C1154">
        <v>0</v>
      </c>
      <c r="D1154">
        <v>0</v>
      </c>
      <c r="E1154">
        <v>0</v>
      </c>
      <c r="F1154">
        <v>0</v>
      </c>
      <c r="G1154">
        <v>0</v>
      </c>
      <c r="H1154">
        <v>0</v>
      </c>
      <c r="I1154">
        <v>79</v>
      </c>
      <c r="J1154" t="s">
        <v>5383</v>
      </c>
      <c r="K1154" t="str">
        <f>INDEX('Planning Periods'!$O$2:$O$540,MATCH('Table B Values'!A1154,'Planning Periods'!$A$2:$A$540,0))</f>
        <v>Mendocino County</v>
      </c>
    </row>
    <row r="1155" spans="1:11">
      <c r="A1155" t="s">
        <v>5787</v>
      </c>
      <c r="B1155">
        <v>2018</v>
      </c>
      <c r="C1155">
        <v>0</v>
      </c>
      <c r="D1155">
        <v>0</v>
      </c>
      <c r="E1155">
        <v>0</v>
      </c>
      <c r="F1155">
        <v>0</v>
      </c>
      <c r="G1155">
        <v>0</v>
      </c>
      <c r="H1155">
        <v>66</v>
      </c>
      <c r="I1155">
        <v>0</v>
      </c>
      <c r="J1155" t="s">
        <v>5383</v>
      </c>
      <c r="K1155" t="str">
        <f>INDEX('Planning Periods'!$O$2:$O$540,MATCH('Table B Values'!A1155,'Planning Periods'!$A$2:$A$540,0))</f>
        <v>Fresno County</v>
      </c>
    </row>
    <row r="1156" spans="1:11">
      <c r="A1156" t="s">
        <v>5580</v>
      </c>
      <c r="B1156">
        <v>2018</v>
      </c>
      <c r="C1156">
        <v>0</v>
      </c>
      <c r="D1156">
        <v>0</v>
      </c>
      <c r="E1156">
        <v>0</v>
      </c>
      <c r="F1156">
        <v>1</v>
      </c>
      <c r="G1156">
        <v>0</v>
      </c>
      <c r="H1156">
        <v>181</v>
      </c>
      <c r="I1156">
        <v>759</v>
      </c>
      <c r="J1156" t="s">
        <v>5383</v>
      </c>
      <c r="K1156" t="str">
        <f>INDEX('Planning Periods'!$O$2:$O$540,MATCH('Table B Values'!A1156,'Planning Periods'!$A$2:$A$540,0))</f>
        <v>Riverside County</v>
      </c>
    </row>
    <row r="1157" spans="1:11">
      <c r="A1157" t="s">
        <v>5581</v>
      </c>
      <c r="B1157">
        <v>2018</v>
      </c>
      <c r="C1157">
        <v>0</v>
      </c>
      <c r="D1157">
        <v>9</v>
      </c>
      <c r="E1157">
        <v>1</v>
      </c>
      <c r="F1157">
        <v>5</v>
      </c>
      <c r="G1157">
        <v>2</v>
      </c>
      <c r="H1157">
        <v>1</v>
      </c>
      <c r="I1157">
        <v>26</v>
      </c>
      <c r="J1157" t="s">
        <v>5383</v>
      </c>
      <c r="K1157" t="str">
        <f>INDEX('Planning Periods'!$O$2:$O$540,MATCH('Table B Values'!A1157,'Planning Periods'!$A$2:$A$540,0))</f>
        <v>San Mateo County</v>
      </c>
    </row>
    <row r="1158" spans="1:11">
      <c r="A1158" t="s">
        <v>5582</v>
      </c>
      <c r="B1158">
        <v>2018</v>
      </c>
      <c r="C1158">
        <v>0</v>
      </c>
      <c r="D1158">
        <v>0</v>
      </c>
      <c r="E1158">
        <v>0</v>
      </c>
      <c r="F1158">
        <v>0</v>
      </c>
      <c r="G1158">
        <v>0</v>
      </c>
      <c r="H1158">
        <v>0</v>
      </c>
      <c r="I1158">
        <v>603</v>
      </c>
      <c r="J1158" t="s">
        <v>5383</v>
      </c>
      <c r="K1158" t="str">
        <f>INDEX('Planning Periods'!$O$2:$O$540,MATCH('Table B Values'!A1158,'Planning Periods'!$A$2:$A$540,0))</f>
        <v>Merced County</v>
      </c>
    </row>
    <row r="1159" spans="1:11">
      <c r="A1159" t="s">
        <v>5094</v>
      </c>
      <c r="B1159">
        <v>2018</v>
      </c>
      <c r="C1159">
        <v>0</v>
      </c>
      <c r="D1159">
        <v>0</v>
      </c>
      <c r="E1159">
        <v>0</v>
      </c>
      <c r="F1159">
        <v>11</v>
      </c>
      <c r="G1159">
        <v>0</v>
      </c>
      <c r="H1159">
        <v>1</v>
      </c>
      <c r="I1159">
        <v>148</v>
      </c>
      <c r="J1159" t="s">
        <v>5383</v>
      </c>
      <c r="K1159" t="str">
        <f>INDEX('Planning Periods'!$O$2:$O$540,MATCH('Table B Values'!A1159,'Planning Periods'!$A$2:$A$540,0))</f>
        <v>Merced County</v>
      </c>
    </row>
    <row r="1160" spans="1:11">
      <c r="A1160" t="s">
        <v>5583</v>
      </c>
      <c r="B1160">
        <v>2018</v>
      </c>
      <c r="C1160">
        <v>0</v>
      </c>
      <c r="D1160">
        <v>5</v>
      </c>
      <c r="E1160">
        <v>0</v>
      </c>
      <c r="F1160">
        <v>3</v>
      </c>
      <c r="G1160">
        <v>0</v>
      </c>
      <c r="H1160">
        <v>3</v>
      </c>
      <c r="I1160">
        <v>4</v>
      </c>
      <c r="J1160" t="s">
        <v>5383</v>
      </c>
      <c r="K1160" t="str">
        <f>INDEX('Planning Periods'!$O$2:$O$540,MATCH('Table B Values'!A1160,'Planning Periods'!$A$2:$A$540,0))</f>
        <v>Marin County</v>
      </c>
    </row>
    <row r="1161" spans="1:11">
      <c r="A1161" t="s">
        <v>5585</v>
      </c>
      <c r="B1161">
        <v>2018</v>
      </c>
      <c r="C1161">
        <v>10</v>
      </c>
      <c r="D1161">
        <v>0</v>
      </c>
      <c r="E1161">
        <v>0</v>
      </c>
      <c r="F1161">
        <v>0</v>
      </c>
      <c r="G1161">
        <v>0</v>
      </c>
      <c r="H1161">
        <v>0</v>
      </c>
      <c r="I1161">
        <v>1776</v>
      </c>
      <c r="J1161" t="s">
        <v>5383</v>
      </c>
      <c r="K1161" t="str">
        <f>INDEX('Planning Periods'!$O$2:$O$540,MATCH('Table B Values'!A1161,'Planning Periods'!$A$2:$A$540,0))</f>
        <v>Santa Clara County</v>
      </c>
    </row>
    <row r="1162" spans="1:11">
      <c r="A1162" t="s">
        <v>5586</v>
      </c>
      <c r="B1162">
        <v>2018</v>
      </c>
      <c r="C1162">
        <v>0</v>
      </c>
      <c r="D1162">
        <v>0</v>
      </c>
      <c r="E1162">
        <v>0</v>
      </c>
      <c r="F1162">
        <v>0</v>
      </c>
      <c r="G1162">
        <v>0</v>
      </c>
      <c r="H1162">
        <v>0</v>
      </c>
      <c r="I1162">
        <v>5</v>
      </c>
      <c r="J1162" t="s">
        <v>5383</v>
      </c>
      <c r="K1162" t="str">
        <f>INDEX('Planning Periods'!$O$2:$O$540,MATCH('Table B Values'!A1162,'Planning Periods'!$A$2:$A$540,0))</f>
        <v>Orange County</v>
      </c>
    </row>
    <row r="1163" spans="1:11">
      <c r="A1163" t="s">
        <v>5587</v>
      </c>
      <c r="B1163">
        <v>2018</v>
      </c>
      <c r="C1163">
        <v>0</v>
      </c>
      <c r="D1163">
        <v>0</v>
      </c>
      <c r="E1163">
        <v>5</v>
      </c>
      <c r="F1163">
        <v>1</v>
      </c>
      <c r="G1163">
        <v>0</v>
      </c>
      <c r="H1163">
        <v>87</v>
      </c>
      <c r="I1163">
        <v>120</v>
      </c>
      <c r="J1163" t="s">
        <v>5383</v>
      </c>
      <c r="K1163" t="str">
        <f>INDEX('Planning Periods'!$O$2:$O$540,MATCH('Table B Values'!A1163,'Planning Periods'!$A$2:$A$540,0))</f>
        <v>Stanislaus County</v>
      </c>
    </row>
    <row r="1164" spans="1:11">
      <c r="A1164" t="s">
        <v>5100</v>
      </c>
      <c r="B1164">
        <v>2018</v>
      </c>
      <c r="C1164">
        <v>0</v>
      </c>
      <c r="D1164">
        <v>0</v>
      </c>
      <c r="E1164">
        <v>0</v>
      </c>
      <c r="F1164">
        <v>2</v>
      </c>
      <c r="G1164">
        <v>0</v>
      </c>
      <c r="H1164">
        <v>3</v>
      </c>
      <c r="I1164">
        <v>3</v>
      </c>
      <c r="J1164" t="s">
        <v>5383</v>
      </c>
      <c r="K1164" t="str">
        <f>INDEX('Planning Periods'!$O$2:$O$540,MATCH('Table B Values'!A1164,'Planning Periods'!$A$2:$A$540,0))</f>
        <v>Modoc County</v>
      </c>
    </row>
    <row r="1165" spans="1:11">
      <c r="A1165" t="s">
        <v>5101</v>
      </c>
      <c r="B1165">
        <v>2018</v>
      </c>
      <c r="C1165">
        <v>0</v>
      </c>
      <c r="D1165">
        <v>0</v>
      </c>
      <c r="E1165">
        <v>0</v>
      </c>
      <c r="F1165">
        <v>9</v>
      </c>
      <c r="G1165">
        <v>0</v>
      </c>
      <c r="H1165">
        <v>11</v>
      </c>
      <c r="I1165">
        <v>7</v>
      </c>
      <c r="J1165" t="s">
        <v>5383</v>
      </c>
      <c r="K1165" t="str">
        <f>INDEX('Planning Periods'!$O$2:$O$540,MATCH('Table B Values'!A1165,'Planning Periods'!$A$2:$A$540,0))</f>
        <v>Mono County</v>
      </c>
    </row>
    <row r="1166" spans="1:11">
      <c r="A1166" t="s">
        <v>5588</v>
      </c>
      <c r="B1166">
        <v>2018</v>
      </c>
      <c r="C1166">
        <v>0</v>
      </c>
      <c r="D1166">
        <v>0</v>
      </c>
      <c r="E1166">
        <v>0</v>
      </c>
      <c r="F1166">
        <v>0</v>
      </c>
      <c r="G1166">
        <v>0</v>
      </c>
      <c r="H1166">
        <v>0</v>
      </c>
      <c r="I1166">
        <v>26</v>
      </c>
      <c r="J1166" t="s">
        <v>5383</v>
      </c>
      <c r="K1166" t="str">
        <f>INDEX('Planning Periods'!$O$2:$O$540,MATCH('Table B Values'!A1166,'Planning Periods'!$A$2:$A$540,0))</f>
        <v>Los Angeles County</v>
      </c>
    </row>
    <row r="1167" spans="1:11">
      <c r="A1167" t="s">
        <v>5590</v>
      </c>
      <c r="B1167">
        <v>2018</v>
      </c>
      <c r="C1167">
        <v>0</v>
      </c>
      <c r="D1167">
        <v>0</v>
      </c>
      <c r="E1167">
        <v>0</v>
      </c>
      <c r="F1167">
        <v>0</v>
      </c>
      <c r="G1167">
        <v>0</v>
      </c>
      <c r="H1167">
        <v>0</v>
      </c>
      <c r="I1167">
        <v>221</v>
      </c>
      <c r="J1167" t="s">
        <v>5383</v>
      </c>
      <c r="K1167" t="str">
        <f>INDEX('Planning Periods'!$O$2:$O$540,MATCH('Table B Values'!A1167,'Planning Periods'!$A$2:$A$540,0))</f>
        <v>San Bernardino County</v>
      </c>
    </row>
    <row r="1168" spans="1:11">
      <c r="A1168" t="s">
        <v>5591</v>
      </c>
      <c r="B1168">
        <v>2018</v>
      </c>
      <c r="C1168">
        <v>0</v>
      </c>
      <c r="D1168">
        <v>8</v>
      </c>
      <c r="E1168">
        <v>0</v>
      </c>
      <c r="F1168">
        <v>0</v>
      </c>
      <c r="G1168">
        <v>0</v>
      </c>
      <c r="H1168">
        <v>0</v>
      </c>
      <c r="I1168">
        <v>0</v>
      </c>
      <c r="J1168" t="s">
        <v>5383</v>
      </c>
      <c r="K1168" t="str">
        <f>INDEX('Planning Periods'!$O$2:$O$540,MATCH('Table B Values'!A1168,'Planning Periods'!$A$2:$A$540,0))</f>
        <v>Santa Clara County</v>
      </c>
    </row>
    <row r="1169" spans="1:11">
      <c r="A1169" t="s">
        <v>5593</v>
      </c>
      <c r="B1169">
        <v>2018</v>
      </c>
      <c r="C1169">
        <v>0</v>
      </c>
      <c r="D1169">
        <v>0</v>
      </c>
      <c r="E1169">
        <v>0</v>
      </c>
      <c r="F1169">
        <v>0</v>
      </c>
      <c r="G1169">
        <v>0</v>
      </c>
      <c r="H1169">
        <v>0</v>
      </c>
      <c r="I1169" s="356">
        <v>4</v>
      </c>
      <c r="J1169" t="s">
        <v>5383</v>
      </c>
      <c r="K1169" t="str">
        <f>INDEX('Planning Periods'!$O$2:$O$540,MATCH('Table B Values'!A1169,'Planning Periods'!$A$2:$A$540,0))</f>
        <v>Monterey County</v>
      </c>
    </row>
    <row r="1170" spans="1:11">
      <c r="A1170" t="s">
        <v>5108</v>
      </c>
      <c r="B1170">
        <v>2018</v>
      </c>
      <c r="C1170">
        <v>0</v>
      </c>
      <c r="D1170">
        <v>0</v>
      </c>
      <c r="E1170">
        <v>0</v>
      </c>
      <c r="F1170">
        <v>0</v>
      </c>
      <c r="G1170">
        <v>4</v>
      </c>
      <c r="H1170">
        <v>0</v>
      </c>
      <c r="I1170">
        <v>230</v>
      </c>
      <c r="J1170" t="s">
        <v>5383</v>
      </c>
      <c r="K1170" t="str">
        <f>INDEX('Planning Periods'!$O$2:$O$540,MATCH('Table B Values'!A1170,'Planning Periods'!$A$2:$A$540,0))</f>
        <v>Monterey County</v>
      </c>
    </row>
    <row r="1171" spans="1:11">
      <c r="A1171" t="s">
        <v>5805</v>
      </c>
      <c r="B1171">
        <v>2018</v>
      </c>
      <c r="C1171">
        <v>0</v>
      </c>
      <c r="D1171">
        <v>0</v>
      </c>
      <c r="E1171">
        <v>0</v>
      </c>
      <c r="F1171">
        <v>0</v>
      </c>
      <c r="G1171">
        <v>0</v>
      </c>
      <c r="H1171">
        <v>0</v>
      </c>
      <c r="I1171">
        <v>1</v>
      </c>
      <c r="J1171" t="s">
        <v>5383</v>
      </c>
      <c r="K1171" t="str">
        <f>INDEX('Planning Periods'!$O$2:$O$540,MATCH('Table B Values'!A1171,'Planning Periods'!$A$2:$A$540,0))</f>
        <v>Los Angeles County</v>
      </c>
    </row>
    <row r="1172" spans="1:11">
      <c r="A1172" t="s">
        <v>5594</v>
      </c>
      <c r="B1172">
        <v>2018</v>
      </c>
      <c r="C1172">
        <v>0</v>
      </c>
      <c r="D1172">
        <v>0</v>
      </c>
      <c r="E1172">
        <v>0</v>
      </c>
      <c r="F1172">
        <v>3</v>
      </c>
      <c r="G1172">
        <v>0</v>
      </c>
      <c r="H1172">
        <v>0</v>
      </c>
      <c r="I1172">
        <v>16</v>
      </c>
      <c r="J1172" t="s">
        <v>5383</v>
      </c>
      <c r="K1172" t="str">
        <f>INDEX('Planning Periods'!$O$2:$O$540,MATCH('Table B Values'!A1172,'Planning Periods'!$A$2:$A$540,0))</f>
        <v>Ventura County</v>
      </c>
    </row>
    <row r="1173" spans="1:11">
      <c r="A1173" t="s">
        <v>5595</v>
      </c>
      <c r="B1173">
        <v>2018</v>
      </c>
      <c r="C1173">
        <v>0</v>
      </c>
      <c r="D1173">
        <v>0</v>
      </c>
      <c r="E1173">
        <v>0</v>
      </c>
      <c r="F1173">
        <v>0</v>
      </c>
      <c r="G1173">
        <v>0</v>
      </c>
      <c r="H1173">
        <v>1</v>
      </c>
      <c r="I1173">
        <v>34</v>
      </c>
      <c r="J1173" t="s">
        <v>5383</v>
      </c>
      <c r="K1173" t="str">
        <f>INDEX('Planning Periods'!$O$2:$O$540,MATCH('Table B Values'!A1173,'Planning Periods'!$A$2:$A$540,0))</f>
        <v>Contra Costa County</v>
      </c>
    </row>
    <row r="1174" spans="1:11">
      <c r="A1174" t="s">
        <v>5596</v>
      </c>
      <c r="B1174">
        <v>2018</v>
      </c>
      <c r="C1174">
        <v>0</v>
      </c>
      <c r="D1174">
        <v>0</v>
      </c>
      <c r="E1174">
        <v>0</v>
      </c>
      <c r="F1174">
        <v>0</v>
      </c>
      <c r="G1174">
        <v>0</v>
      </c>
      <c r="H1174">
        <v>135</v>
      </c>
      <c r="I1174">
        <v>415</v>
      </c>
      <c r="J1174" t="s">
        <v>5383</v>
      </c>
      <c r="K1174" t="str">
        <f>INDEX('Planning Periods'!$O$2:$O$540,MATCH('Table B Values'!A1174,'Planning Periods'!$A$2:$A$540,0))</f>
        <v>Riverside County</v>
      </c>
    </row>
    <row r="1175" spans="1:11">
      <c r="A1175" t="s">
        <v>5597</v>
      </c>
      <c r="B1175">
        <v>2018</v>
      </c>
      <c r="C1175">
        <v>39</v>
      </c>
      <c r="D1175">
        <v>0</v>
      </c>
      <c r="E1175">
        <v>24</v>
      </c>
      <c r="F1175">
        <v>0</v>
      </c>
      <c r="G1175">
        <v>1</v>
      </c>
      <c r="H1175">
        <v>262</v>
      </c>
      <c r="I1175">
        <v>193</v>
      </c>
      <c r="J1175" t="s">
        <v>5383</v>
      </c>
      <c r="K1175" t="str">
        <f>INDEX('Planning Periods'!$O$2:$O$540,MATCH('Table B Values'!A1175,'Planning Periods'!$A$2:$A$540,0))</f>
        <v>Santa Clara County</v>
      </c>
    </row>
    <row r="1176" spans="1:11">
      <c r="A1176" t="s">
        <v>5598</v>
      </c>
      <c r="B1176">
        <v>2018</v>
      </c>
      <c r="C1176">
        <v>0</v>
      </c>
      <c r="D1176">
        <v>0</v>
      </c>
      <c r="E1176">
        <v>0</v>
      </c>
      <c r="F1176">
        <v>0</v>
      </c>
      <c r="G1176">
        <v>2</v>
      </c>
      <c r="H1176">
        <v>0</v>
      </c>
      <c r="I1176">
        <v>38</v>
      </c>
      <c r="J1176" t="s">
        <v>5383</v>
      </c>
      <c r="K1176" t="str">
        <f>INDEX('Planning Periods'!$O$2:$O$540,MATCH('Table B Values'!A1176,'Planning Periods'!$A$2:$A$540,0))</f>
        <v>San Luis Obispo County</v>
      </c>
    </row>
    <row r="1177" spans="1:11">
      <c r="A1177" t="s">
        <v>5600</v>
      </c>
      <c r="B1177">
        <v>2018</v>
      </c>
      <c r="C1177">
        <v>0</v>
      </c>
      <c r="D1177">
        <v>0</v>
      </c>
      <c r="E1177">
        <v>10</v>
      </c>
      <c r="F1177">
        <v>0</v>
      </c>
      <c r="G1177">
        <v>0</v>
      </c>
      <c r="H1177">
        <v>0</v>
      </c>
      <c r="I1177">
        <v>320</v>
      </c>
      <c r="J1177" t="s">
        <v>5383</v>
      </c>
      <c r="K1177" t="str">
        <f>INDEX('Planning Periods'!$O$2:$O$540,MATCH('Table B Values'!A1177,'Planning Periods'!$A$2:$A$540,0))</f>
        <v>Santa Clara County</v>
      </c>
    </row>
    <row r="1178" spans="1:11">
      <c r="A1178" t="s">
        <v>5601</v>
      </c>
      <c r="B1178">
        <v>2018</v>
      </c>
      <c r="C1178">
        <v>0</v>
      </c>
      <c r="D1178">
        <v>0</v>
      </c>
      <c r="E1178">
        <v>0</v>
      </c>
      <c r="F1178">
        <v>0</v>
      </c>
      <c r="G1178">
        <v>0</v>
      </c>
      <c r="H1178">
        <v>0</v>
      </c>
      <c r="I1178">
        <v>245</v>
      </c>
      <c r="J1178" t="s">
        <v>5383</v>
      </c>
      <c r="K1178" t="str">
        <f>INDEX('Planning Periods'!$O$2:$O$540,MATCH('Table B Values'!A1178,'Planning Periods'!$A$2:$A$540,0))</f>
        <v>Riverside County</v>
      </c>
    </row>
    <row r="1179" spans="1:11">
      <c r="A1179" t="s">
        <v>5602</v>
      </c>
      <c r="B1179">
        <v>2018</v>
      </c>
      <c r="C1179">
        <v>53</v>
      </c>
      <c r="D1179">
        <v>0</v>
      </c>
      <c r="E1179">
        <v>15</v>
      </c>
      <c r="F1179">
        <v>0</v>
      </c>
      <c r="G1179">
        <v>0</v>
      </c>
      <c r="H1179">
        <v>0</v>
      </c>
      <c r="I1179">
        <v>523</v>
      </c>
      <c r="J1179" t="s">
        <v>5383</v>
      </c>
      <c r="K1179" t="str">
        <f>INDEX('Planning Periods'!$O$2:$O$540,MATCH('Table B Values'!A1179,'Planning Periods'!$A$2:$A$540,0))</f>
        <v>Napa County</v>
      </c>
    </row>
    <row r="1180" spans="1:11">
      <c r="A1180" t="s">
        <v>5119</v>
      </c>
      <c r="B1180">
        <v>2018</v>
      </c>
      <c r="C1180">
        <v>0</v>
      </c>
      <c r="D1180">
        <v>3</v>
      </c>
      <c r="E1180">
        <v>0</v>
      </c>
      <c r="F1180">
        <v>0</v>
      </c>
      <c r="G1180">
        <v>0</v>
      </c>
      <c r="H1180">
        <v>6</v>
      </c>
      <c r="I1180">
        <v>22</v>
      </c>
      <c r="J1180" t="s">
        <v>5383</v>
      </c>
      <c r="K1180" t="str">
        <f>INDEX('Planning Periods'!$O$2:$O$540,MATCH('Table B Values'!A1180,'Planning Periods'!$A$2:$A$540,0))</f>
        <v>Napa County</v>
      </c>
    </row>
    <row r="1181" spans="1:11">
      <c r="A1181" t="s">
        <v>5603</v>
      </c>
      <c r="B1181">
        <v>2018</v>
      </c>
      <c r="C1181">
        <v>0</v>
      </c>
      <c r="D1181">
        <v>0</v>
      </c>
      <c r="E1181">
        <v>0</v>
      </c>
      <c r="F1181">
        <v>0</v>
      </c>
      <c r="G1181">
        <v>0</v>
      </c>
      <c r="H1181">
        <v>0</v>
      </c>
      <c r="I1181">
        <v>60</v>
      </c>
      <c r="J1181" t="s">
        <v>5383</v>
      </c>
      <c r="K1181" t="str">
        <f>INDEX('Planning Periods'!$O$2:$O$540,MATCH('Table B Values'!A1181,'Planning Periods'!$A$2:$A$540,0))</f>
        <v>San Diego County</v>
      </c>
    </row>
    <row r="1182" spans="1:11">
      <c r="A1182" t="s">
        <v>5604</v>
      </c>
      <c r="B1182">
        <v>2018</v>
      </c>
      <c r="C1182">
        <v>0</v>
      </c>
      <c r="D1182">
        <v>0</v>
      </c>
      <c r="E1182">
        <v>0</v>
      </c>
      <c r="F1182">
        <v>0</v>
      </c>
      <c r="G1182">
        <v>0</v>
      </c>
      <c r="H1182">
        <v>0</v>
      </c>
      <c r="I1182">
        <v>1</v>
      </c>
      <c r="J1182" t="s">
        <v>5383</v>
      </c>
      <c r="K1182" t="str">
        <f>INDEX('Planning Periods'!$O$2:$O$540,MATCH('Table B Values'!A1182,'Planning Periods'!$A$2:$A$540,0))</f>
        <v>San Bernardino County</v>
      </c>
    </row>
    <row r="1183" spans="1:11">
      <c r="A1183" t="s">
        <v>5371</v>
      </c>
      <c r="B1183">
        <v>2018</v>
      </c>
      <c r="C1183">
        <v>0</v>
      </c>
      <c r="D1183">
        <v>0</v>
      </c>
      <c r="E1183">
        <v>0</v>
      </c>
      <c r="F1183">
        <v>1</v>
      </c>
      <c r="G1183">
        <v>0</v>
      </c>
      <c r="H1183">
        <v>1</v>
      </c>
      <c r="I1183">
        <v>1</v>
      </c>
      <c r="J1183" t="s">
        <v>5383</v>
      </c>
      <c r="K1183" t="str">
        <f>INDEX('Planning Periods'!$O$2:$O$540,MATCH('Table B Values'!A1183,'Planning Periods'!$A$2:$A$540,0))</f>
        <v>Nevada County</v>
      </c>
    </row>
    <row r="1184" spans="1:11">
      <c r="A1184" t="s">
        <v>5123</v>
      </c>
      <c r="B1184">
        <v>2018</v>
      </c>
      <c r="C1184">
        <v>0</v>
      </c>
      <c r="D1184">
        <v>4</v>
      </c>
      <c r="E1184">
        <v>0</v>
      </c>
      <c r="F1184">
        <v>11</v>
      </c>
      <c r="G1184">
        <v>0</v>
      </c>
      <c r="H1184">
        <v>3</v>
      </c>
      <c r="I1184">
        <v>10</v>
      </c>
      <c r="J1184" t="s">
        <v>5383</v>
      </c>
      <c r="K1184" t="str">
        <f>INDEX('Planning Periods'!$O$2:$O$540,MATCH('Table B Values'!A1184,'Planning Periods'!$A$2:$A$540,0))</f>
        <v>Nevada County</v>
      </c>
    </row>
    <row r="1185" spans="1:11">
      <c r="A1185" t="s">
        <v>5605</v>
      </c>
      <c r="B1185">
        <v>2018</v>
      </c>
      <c r="C1185">
        <v>0</v>
      </c>
      <c r="D1185">
        <v>0</v>
      </c>
      <c r="E1185">
        <v>0</v>
      </c>
      <c r="F1185">
        <v>0</v>
      </c>
      <c r="G1185">
        <v>0</v>
      </c>
      <c r="H1185">
        <v>0</v>
      </c>
      <c r="I1185">
        <v>460</v>
      </c>
      <c r="J1185" t="s">
        <v>5383</v>
      </c>
      <c r="K1185" t="str">
        <f>INDEX('Planning Periods'!$O$2:$O$540,MATCH('Table B Values'!A1185,'Planning Periods'!$A$2:$A$540,0))</f>
        <v>Alameda County</v>
      </c>
    </row>
    <row r="1186" spans="1:11">
      <c r="A1186" t="s">
        <v>5606</v>
      </c>
      <c r="B1186">
        <v>2018</v>
      </c>
      <c r="C1186">
        <v>0</v>
      </c>
      <c r="D1186">
        <v>0</v>
      </c>
      <c r="E1186">
        <v>0</v>
      </c>
      <c r="F1186">
        <v>0</v>
      </c>
      <c r="G1186">
        <v>0</v>
      </c>
      <c r="H1186">
        <v>2</v>
      </c>
      <c r="I1186">
        <v>48</v>
      </c>
      <c r="J1186" t="s">
        <v>5383</v>
      </c>
      <c r="K1186" t="str">
        <f>INDEX('Planning Periods'!$O$2:$O$540,MATCH('Table B Values'!A1186,'Planning Periods'!$A$2:$A$540,0))</f>
        <v>Stanislaus County</v>
      </c>
    </row>
    <row r="1187" spans="1:11">
      <c r="A1187" t="s">
        <v>5607</v>
      </c>
      <c r="B1187">
        <v>2018</v>
      </c>
      <c r="C1187">
        <v>0</v>
      </c>
      <c r="D1187">
        <v>1</v>
      </c>
      <c r="E1187">
        <v>0</v>
      </c>
      <c r="F1187">
        <v>0</v>
      </c>
      <c r="G1187">
        <v>0</v>
      </c>
      <c r="H1187">
        <v>0</v>
      </c>
      <c r="I1187">
        <v>35</v>
      </c>
      <c r="J1187" t="s">
        <v>5383</v>
      </c>
      <c r="K1187" t="str">
        <f>INDEX('Planning Periods'!$O$2:$O$540,MATCH('Table B Values'!A1187,'Planning Periods'!$A$2:$A$540,0))</f>
        <v>Orange County</v>
      </c>
    </row>
    <row r="1188" spans="1:11">
      <c r="A1188" t="s">
        <v>5609</v>
      </c>
      <c r="B1188">
        <v>2018</v>
      </c>
      <c r="C1188">
        <v>0</v>
      </c>
      <c r="D1188">
        <v>0</v>
      </c>
      <c r="E1188">
        <v>0</v>
      </c>
      <c r="F1188">
        <v>3</v>
      </c>
      <c r="G1188">
        <v>0</v>
      </c>
      <c r="H1188">
        <v>3</v>
      </c>
      <c r="I1188">
        <v>26</v>
      </c>
      <c r="J1188" t="s">
        <v>5383</v>
      </c>
      <c r="K1188" t="str">
        <f>INDEX('Planning Periods'!$O$2:$O$540,MATCH('Table B Values'!A1188,'Planning Periods'!$A$2:$A$540,0))</f>
        <v>Los Angeles County</v>
      </c>
    </row>
    <row r="1189" spans="1:11">
      <c r="A1189" t="s">
        <v>5610</v>
      </c>
      <c r="B1189">
        <v>2018</v>
      </c>
      <c r="C1189">
        <v>5</v>
      </c>
      <c r="D1189">
        <v>4</v>
      </c>
      <c r="E1189">
        <v>4</v>
      </c>
      <c r="F1189">
        <v>2</v>
      </c>
      <c r="G1189">
        <v>0</v>
      </c>
      <c r="H1189">
        <v>39</v>
      </c>
      <c r="I1189">
        <v>8</v>
      </c>
      <c r="J1189" t="s">
        <v>5383</v>
      </c>
      <c r="K1189" t="str">
        <f>INDEX('Planning Periods'!$O$2:$O$540,MATCH('Table B Values'!A1189,'Planning Periods'!$A$2:$A$540,0))</f>
        <v>Marin County</v>
      </c>
    </row>
    <row r="1190" spans="1:11">
      <c r="A1190" t="s">
        <v>5611</v>
      </c>
      <c r="B1190">
        <v>2018</v>
      </c>
      <c r="C1190">
        <v>0</v>
      </c>
      <c r="D1190">
        <v>0</v>
      </c>
      <c r="E1190">
        <v>0</v>
      </c>
      <c r="F1190">
        <v>1</v>
      </c>
      <c r="G1190">
        <v>0</v>
      </c>
      <c r="H1190">
        <v>4</v>
      </c>
      <c r="I1190">
        <v>119</v>
      </c>
      <c r="J1190" t="s">
        <v>5383</v>
      </c>
      <c r="K1190" t="str">
        <f>INDEX('Planning Periods'!$O$2:$O$540,MATCH('Table B Values'!A1190,'Planning Periods'!$A$2:$A$540,0))</f>
        <v>Stanislaus County</v>
      </c>
    </row>
    <row r="1191" spans="1:11">
      <c r="A1191" t="s">
        <v>350</v>
      </c>
      <c r="B1191">
        <v>2018</v>
      </c>
      <c r="C1191">
        <v>204</v>
      </c>
      <c r="D1191">
        <v>0</v>
      </c>
      <c r="E1191">
        <v>85</v>
      </c>
      <c r="F1191">
        <v>0</v>
      </c>
      <c r="G1191">
        <v>45</v>
      </c>
      <c r="H1191">
        <v>3</v>
      </c>
      <c r="I1191">
        <v>4280</v>
      </c>
      <c r="J1191" t="s">
        <v>5383</v>
      </c>
      <c r="K1191" t="str">
        <f>INDEX('Planning Periods'!$O$2:$O$540,MATCH('Table B Values'!A1191,'Planning Periods'!$A$2:$A$540,0))</f>
        <v>Alameda County</v>
      </c>
    </row>
    <row r="1192" spans="1:11">
      <c r="A1192" t="s">
        <v>5612</v>
      </c>
      <c r="B1192">
        <v>2018</v>
      </c>
      <c r="C1192">
        <v>0</v>
      </c>
      <c r="D1192">
        <v>0</v>
      </c>
      <c r="E1192">
        <v>0</v>
      </c>
      <c r="F1192">
        <v>0</v>
      </c>
      <c r="G1192">
        <v>0</v>
      </c>
      <c r="H1192">
        <v>0</v>
      </c>
      <c r="I1192">
        <v>192</v>
      </c>
      <c r="J1192" t="s">
        <v>5383</v>
      </c>
      <c r="K1192" t="str">
        <f>INDEX('Planning Periods'!$O$2:$O$540,MATCH('Table B Values'!A1192,'Planning Periods'!$A$2:$A$540,0))</f>
        <v>Contra Costa County</v>
      </c>
    </row>
    <row r="1193" spans="1:11">
      <c r="A1193" t="s">
        <v>5613</v>
      </c>
      <c r="B1193">
        <v>2018</v>
      </c>
      <c r="C1193">
        <v>0</v>
      </c>
      <c r="D1193">
        <v>0</v>
      </c>
      <c r="E1193">
        <v>0</v>
      </c>
      <c r="F1193">
        <v>0</v>
      </c>
      <c r="G1193">
        <v>0</v>
      </c>
      <c r="H1193">
        <v>27</v>
      </c>
      <c r="I1193">
        <v>267</v>
      </c>
      <c r="J1193" t="s">
        <v>5383</v>
      </c>
      <c r="K1193" t="str">
        <f>INDEX('Planning Periods'!$O$2:$O$540,MATCH('Table B Values'!A1193,'Planning Periods'!$A$2:$A$540,0))</f>
        <v>San Diego County</v>
      </c>
    </row>
    <row r="1194" spans="1:11">
      <c r="A1194" t="s">
        <v>5614</v>
      </c>
      <c r="B1194">
        <v>2018</v>
      </c>
      <c r="C1194">
        <v>0</v>
      </c>
      <c r="D1194">
        <v>0</v>
      </c>
      <c r="E1194">
        <v>0</v>
      </c>
      <c r="F1194">
        <v>0</v>
      </c>
      <c r="G1194">
        <v>9</v>
      </c>
      <c r="H1194">
        <v>13</v>
      </c>
      <c r="I1194">
        <v>1</v>
      </c>
      <c r="J1194" t="s">
        <v>5383</v>
      </c>
      <c r="K1194" t="str">
        <f>INDEX('Planning Periods'!$O$2:$O$540,MATCH('Table B Values'!A1194,'Planning Periods'!$A$2:$A$540,0))</f>
        <v>Ventura County</v>
      </c>
    </row>
    <row r="1195" spans="1:11">
      <c r="A1195" t="s">
        <v>5615</v>
      </c>
      <c r="B1195">
        <v>2018</v>
      </c>
      <c r="C1195">
        <v>50</v>
      </c>
      <c r="D1195">
        <v>0</v>
      </c>
      <c r="E1195">
        <v>24</v>
      </c>
      <c r="F1195">
        <v>0</v>
      </c>
      <c r="G1195">
        <v>0</v>
      </c>
      <c r="H1195">
        <v>72</v>
      </c>
      <c r="I1195">
        <v>1167</v>
      </c>
      <c r="J1195" t="s">
        <v>5383</v>
      </c>
      <c r="K1195" t="str">
        <f>INDEX('Planning Periods'!$O$2:$O$540,MATCH('Table B Values'!A1195,'Planning Periods'!$A$2:$A$540,0))</f>
        <v>San Bernardino County</v>
      </c>
    </row>
    <row r="1196" spans="1:11">
      <c r="A1196" t="s">
        <v>5616</v>
      </c>
      <c r="B1196">
        <v>2018</v>
      </c>
      <c r="C1196">
        <v>0</v>
      </c>
      <c r="D1196">
        <v>0</v>
      </c>
      <c r="E1196">
        <v>0</v>
      </c>
      <c r="F1196">
        <v>0</v>
      </c>
      <c r="G1196">
        <v>0</v>
      </c>
      <c r="H1196">
        <v>10</v>
      </c>
      <c r="I1196">
        <v>19</v>
      </c>
      <c r="J1196" t="s">
        <v>5383</v>
      </c>
      <c r="K1196" t="str">
        <f>INDEX('Planning Periods'!$O$2:$O$540,MATCH('Table B Values'!A1196,'Planning Periods'!$A$2:$A$540,0))</f>
        <v>Orange County</v>
      </c>
    </row>
    <row r="1197" spans="1:11">
      <c r="A1197" t="s">
        <v>5137</v>
      </c>
      <c r="B1197">
        <v>2018</v>
      </c>
      <c r="C1197">
        <v>0</v>
      </c>
      <c r="D1197">
        <v>0</v>
      </c>
      <c r="E1197">
        <v>0</v>
      </c>
      <c r="F1197">
        <v>0</v>
      </c>
      <c r="G1197">
        <v>0</v>
      </c>
      <c r="H1197">
        <v>0</v>
      </c>
      <c r="I1197">
        <v>606</v>
      </c>
      <c r="J1197" t="s">
        <v>5383</v>
      </c>
      <c r="K1197" t="str">
        <f>INDEX('Planning Periods'!$O$2:$O$540,MATCH('Table B Values'!A1197,'Planning Periods'!$A$2:$A$540,0))</f>
        <v>Orange County</v>
      </c>
    </row>
    <row r="1198" spans="1:11">
      <c r="A1198" t="s">
        <v>5617</v>
      </c>
      <c r="B1198">
        <v>2018</v>
      </c>
      <c r="C1198">
        <v>0</v>
      </c>
      <c r="D1198">
        <v>0</v>
      </c>
      <c r="E1198">
        <v>0</v>
      </c>
      <c r="F1198">
        <v>1</v>
      </c>
      <c r="G1198">
        <v>0</v>
      </c>
      <c r="H1198">
        <v>1</v>
      </c>
      <c r="I1198">
        <v>0</v>
      </c>
      <c r="J1198" t="s">
        <v>5383</v>
      </c>
      <c r="K1198" t="str">
        <f>INDEX('Planning Periods'!$O$2:$O$540,MATCH('Table B Values'!A1198,'Planning Periods'!$A$2:$A$540,0))</f>
        <v>Fresno County</v>
      </c>
    </row>
    <row r="1199" spans="1:11">
      <c r="A1199" t="s">
        <v>5618</v>
      </c>
      <c r="B1199">
        <v>2018</v>
      </c>
      <c r="C1199">
        <v>0</v>
      </c>
      <c r="D1199">
        <v>0</v>
      </c>
      <c r="E1199">
        <v>0</v>
      </c>
      <c r="F1199">
        <v>0</v>
      </c>
      <c r="G1199">
        <v>0</v>
      </c>
      <c r="H1199">
        <v>4</v>
      </c>
      <c r="I1199">
        <v>51</v>
      </c>
      <c r="J1199" t="s">
        <v>5383</v>
      </c>
      <c r="K1199" t="str">
        <f>INDEX('Planning Periods'!$O$2:$O$540,MATCH('Table B Values'!A1199,'Planning Periods'!$A$2:$A$540,0))</f>
        <v>Contra Costa County</v>
      </c>
    </row>
    <row r="1200" spans="1:11">
      <c r="A1200" t="s">
        <v>5619</v>
      </c>
      <c r="B1200">
        <v>2018</v>
      </c>
      <c r="C1200">
        <v>0</v>
      </c>
      <c r="D1200">
        <v>0</v>
      </c>
      <c r="E1200">
        <v>33</v>
      </c>
      <c r="F1200">
        <v>0</v>
      </c>
      <c r="G1200">
        <v>0</v>
      </c>
      <c r="H1200">
        <v>13</v>
      </c>
      <c r="I1200">
        <v>0</v>
      </c>
      <c r="J1200" t="s">
        <v>5383</v>
      </c>
      <c r="K1200" t="str">
        <f>INDEX('Planning Periods'!$O$2:$O$540,MATCH('Table B Values'!A1200,'Planning Periods'!$A$2:$A$540,0))</f>
        <v>Glenn County</v>
      </c>
    </row>
    <row r="1201" spans="1:11">
      <c r="A1201" t="s">
        <v>5620</v>
      </c>
      <c r="B1201">
        <v>2018</v>
      </c>
      <c r="C1201">
        <v>0</v>
      </c>
      <c r="D1201">
        <v>0</v>
      </c>
      <c r="E1201">
        <v>0</v>
      </c>
      <c r="F1201">
        <v>0</v>
      </c>
      <c r="G1201">
        <v>0</v>
      </c>
      <c r="H1201">
        <v>0</v>
      </c>
      <c r="I1201">
        <v>9</v>
      </c>
      <c r="J1201" t="s">
        <v>5383</v>
      </c>
      <c r="K1201" t="str">
        <f>INDEX('Planning Periods'!$O$2:$O$540,MATCH('Table B Values'!A1201,'Planning Periods'!$A$2:$A$540,0))</f>
        <v>Butte County</v>
      </c>
    </row>
    <row r="1202" spans="1:11">
      <c r="A1202" t="s">
        <v>5621</v>
      </c>
      <c r="B1202">
        <v>2018</v>
      </c>
      <c r="C1202">
        <v>51</v>
      </c>
      <c r="D1202">
        <v>0</v>
      </c>
      <c r="E1202">
        <v>229</v>
      </c>
      <c r="F1202">
        <v>1</v>
      </c>
      <c r="G1202">
        <v>0</v>
      </c>
      <c r="H1202">
        <v>0</v>
      </c>
      <c r="I1202">
        <v>146</v>
      </c>
      <c r="J1202" t="s">
        <v>5383</v>
      </c>
      <c r="K1202" t="str">
        <f>INDEX('Planning Periods'!$O$2:$O$540,MATCH('Table B Values'!A1202,'Planning Periods'!$A$2:$A$540,0))</f>
        <v>Ventura County</v>
      </c>
    </row>
    <row r="1203" spans="1:11">
      <c r="A1203" t="s">
        <v>5622</v>
      </c>
      <c r="B1203">
        <v>2018</v>
      </c>
      <c r="C1203">
        <v>0</v>
      </c>
      <c r="D1203">
        <v>0</v>
      </c>
      <c r="E1203">
        <v>0</v>
      </c>
      <c r="F1203">
        <v>0</v>
      </c>
      <c r="G1203">
        <v>0</v>
      </c>
      <c r="H1203">
        <v>5</v>
      </c>
      <c r="I1203">
        <v>8</v>
      </c>
      <c r="J1203" t="s">
        <v>5383</v>
      </c>
      <c r="K1203" t="str">
        <f>INDEX('Planning Periods'!$O$2:$O$540,MATCH('Table B Values'!A1203,'Planning Periods'!$A$2:$A$540,0))</f>
        <v>Monterey County</v>
      </c>
    </row>
    <row r="1204" spans="1:11">
      <c r="A1204" t="s">
        <v>5623</v>
      </c>
      <c r="B1204">
        <v>2018</v>
      </c>
      <c r="C1204">
        <v>0</v>
      </c>
      <c r="D1204">
        <v>0</v>
      </c>
      <c r="E1204">
        <v>0</v>
      </c>
      <c r="F1204">
        <v>0</v>
      </c>
      <c r="G1204">
        <v>0</v>
      </c>
      <c r="H1204">
        <v>0</v>
      </c>
      <c r="I1204">
        <v>26</v>
      </c>
      <c r="J1204" t="s">
        <v>5383</v>
      </c>
      <c r="K1204" t="str">
        <f>INDEX('Planning Periods'!$O$2:$O$540,MATCH('Table B Values'!A1204,'Planning Periods'!$A$2:$A$540,0))</f>
        <v>San Mateo County</v>
      </c>
    </row>
    <row r="1205" spans="1:11">
      <c r="A1205" t="s">
        <v>5788</v>
      </c>
      <c r="B1205">
        <v>2018</v>
      </c>
      <c r="C1205">
        <v>0</v>
      </c>
      <c r="D1205">
        <v>0</v>
      </c>
      <c r="E1205">
        <v>0</v>
      </c>
      <c r="F1205">
        <v>0</v>
      </c>
      <c r="G1205">
        <v>0</v>
      </c>
      <c r="H1205">
        <v>62</v>
      </c>
      <c r="I1205">
        <v>0</v>
      </c>
      <c r="J1205" t="s">
        <v>5383</v>
      </c>
      <c r="K1205" t="str">
        <f>INDEX('Planning Periods'!$O$2:$O$540,MATCH('Table B Values'!A1205,'Planning Periods'!$A$2:$A$540,0))</f>
        <v>Los Angeles County</v>
      </c>
    </row>
    <row r="1206" spans="1:11">
      <c r="A1206" t="s">
        <v>5626</v>
      </c>
      <c r="B1206">
        <v>2018</v>
      </c>
      <c r="C1206">
        <v>0</v>
      </c>
      <c r="D1206">
        <v>0</v>
      </c>
      <c r="E1206">
        <v>0</v>
      </c>
      <c r="F1206">
        <v>0</v>
      </c>
      <c r="G1206">
        <v>0</v>
      </c>
      <c r="H1206">
        <v>0</v>
      </c>
      <c r="I1206">
        <v>54</v>
      </c>
      <c r="J1206" t="s">
        <v>5383</v>
      </c>
      <c r="K1206" t="str">
        <f>INDEX('Planning Periods'!$O$2:$O$540,MATCH('Table B Values'!A1206,'Planning Periods'!$A$2:$A$540,0))</f>
        <v>Santa Clara County</v>
      </c>
    </row>
    <row r="1207" spans="1:11">
      <c r="A1207" t="s">
        <v>5627</v>
      </c>
      <c r="B1207">
        <v>2018</v>
      </c>
      <c r="C1207">
        <v>0</v>
      </c>
      <c r="D1207">
        <v>0</v>
      </c>
      <c r="E1207">
        <v>0</v>
      </c>
      <c r="F1207">
        <v>0</v>
      </c>
      <c r="G1207">
        <v>0</v>
      </c>
      <c r="H1207">
        <v>1</v>
      </c>
      <c r="I1207">
        <v>29</v>
      </c>
      <c r="J1207" t="s">
        <v>5383</v>
      </c>
      <c r="K1207" t="str">
        <f>INDEX('Planning Periods'!$O$2:$O$540,MATCH('Table B Values'!A1207,'Planning Periods'!$A$2:$A$540,0))</f>
        <v>Los Angeles County</v>
      </c>
    </row>
    <row r="1208" spans="1:11">
      <c r="A1208" t="s">
        <v>5628</v>
      </c>
      <c r="B1208">
        <v>2018</v>
      </c>
      <c r="C1208">
        <v>0</v>
      </c>
      <c r="D1208">
        <v>0</v>
      </c>
      <c r="E1208">
        <v>0</v>
      </c>
      <c r="F1208">
        <v>61</v>
      </c>
      <c r="G1208">
        <v>0</v>
      </c>
      <c r="H1208">
        <v>0</v>
      </c>
      <c r="I1208">
        <v>0</v>
      </c>
      <c r="J1208" t="s">
        <v>5383</v>
      </c>
      <c r="K1208" t="str">
        <f>INDEX('Planning Periods'!$O$2:$O$540,MATCH('Table B Values'!A1208,'Planning Periods'!$A$2:$A$540,0))</f>
        <v>Butte County</v>
      </c>
    </row>
    <row r="1209" spans="1:11">
      <c r="A1209" t="s">
        <v>5629</v>
      </c>
      <c r="B1209">
        <v>2018</v>
      </c>
      <c r="C1209">
        <v>0</v>
      </c>
      <c r="D1209">
        <v>0</v>
      </c>
      <c r="E1209">
        <v>0</v>
      </c>
      <c r="F1209">
        <v>0</v>
      </c>
      <c r="G1209">
        <v>0</v>
      </c>
      <c r="H1209">
        <v>0</v>
      </c>
      <c r="I1209">
        <v>43</v>
      </c>
      <c r="J1209" t="s">
        <v>5383</v>
      </c>
      <c r="K1209" t="str">
        <f>INDEX('Planning Periods'!$O$2:$O$540,MATCH('Table B Values'!A1209,'Planning Periods'!$A$2:$A$540,0))</f>
        <v>Los Angeles County</v>
      </c>
    </row>
    <row r="1210" spans="1:11">
      <c r="A1210" t="s">
        <v>5630</v>
      </c>
      <c r="B1210">
        <v>2018</v>
      </c>
      <c r="C1210">
        <v>6</v>
      </c>
      <c r="D1210">
        <v>4</v>
      </c>
      <c r="E1210">
        <v>12</v>
      </c>
      <c r="F1210">
        <v>8</v>
      </c>
      <c r="G1210">
        <v>0</v>
      </c>
      <c r="H1210">
        <v>4</v>
      </c>
      <c r="I1210">
        <v>0</v>
      </c>
      <c r="J1210" t="s">
        <v>5383</v>
      </c>
      <c r="K1210" t="str">
        <f>INDEX('Planning Periods'!$O$2:$O$540,MATCH('Table B Values'!A1210,'Planning Periods'!$A$2:$A$540,0))</f>
        <v>Fresno County</v>
      </c>
    </row>
    <row r="1211" spans="1:11">
      <c r="A1211" t="s">
        <v>5631</v>
      </c>
      <c r="B1211">
        <v>2018</v>
      </c>
      <c r="C1211">
        <v>1</v>
      </c>
      <c r="D1211">
        <v>0</v>
      </c>
      <c r="E1211">
        <v>0</v>
      </c>
      <c r="F1211">
        <v>0</v>
      </c>
      <c r="G1211">
        <v>0</v>
      </c>
      <c r="H1211">
        <v>0</v>
      </c>
      <c r="I1211">
        <v>535</v>
      </c>
      <c r="J1211" t="s">
        <v>5383</v>
      </c>
      <c r="K1211" t="str">
        <f>INDEX('Planning Periods'!$O$2:$O$540,MATCH('Table B Values'!A1211,'Planning Periods'!$A$2:$A$540,0))</f>
        <v>Los Angeles County</v>
      </c>
    </row>
    <row r="1212" spans="1:11">
      <c r="A1212" t="s">
        <v>5632</v>
      </c>
      <c r="B1212">
        <v>2018</v>
      </c>
      <c r="C1212">
        <v>54</v>
      </c>
      <c r="D1212">
        <v>0</v>
      </c>
      <c r="E1212">
        <v>21</v>
      </c>
      <c r="F1212">
        <v>0</v>
      </c>
      <c r="G1212">
        <v>0</v>
      </c>
      <c r="H1212">
        <v>13</v>
      </c>
      <c r="I1212">
        <v>12</v>
      </c>
      <c r="J1212" t="s">
        <v>5383</v>
      </c>
      <c r="K1212" t="str">
        <f>INDEX('Planning Periods'!$O$2:$O$540,MATCH('Table B Values'!A1212,'Planning Periods'!$A$2:$A$540,0))</f>
        <v>San Luis Obispo County</v>
      </c>
    </row>
    <row r="1213" spans="1:11">
      <c r="A1213" t="s">
        <v>5634</v>
      </c>
      <c r="B1213">
        <v>2018</v>
      </c>
      <c r="C1213">
        <v>0</v>
      </c>
      <c r="D1213">
        <v>0</v>
      </c>
      <c r="E1213">
        <v>4</v>
      </c>
      <c r="F1213">
        <v>0</v>
      </c>
      <c r="G1213">
        <v>6</v>
      </c>
      <c r="H1213">
        <v>25</v>
      </c>
      <c r="I1213">
        <v>77</v>
      </c>
      <c r="J1213" t="s">
        <v>5383</v>
      </c>
      <c r="K1213" t="str">
        <f>INDEX('Planning Periods'!$O$2:$O$540,MATCH('Table B Values'!A1213,'Planning Periods'!$A$2:$A$540,0))</f>
        <v>Sonoma County</v>
      </c>
    </row>
    <row r="1214" spans="1:11">
      <c r="A1214" t="s">
        <v>5635</v>
      </c>
      <c r="B1214">
        <v>2018</v>
      </c>
      <c r="C1214">
        <v>0</v>
      </c>
      <c r="D1214">
        <v>0</v>
      </c>
      <c r="E1214">
        <v>0</v>
      </c>
      <c r="F1214">
        <v>0</v>
      </c>
      <c r="G1214">
        <v>0</v>
      </c>
      <c r="H1214">
        <v>0</v>
      </c>
      <c r="I1214">
        <v>13</v>
      </c>
      <c r="J1214" t="s">
        <v>5383</v>
      </c>
      <c r="K1214" t="str">
        <f>INDEX('Planning Periods'!$O$2:$O$540,MATCH('Table B Values'!A1214,'Planning Periods'!$A$2:$A$540,0))</f>
        <v>Los Angeles County</v>
      </c>
    </row>
    <row r="1215" spans="1:11">
      <c r="A1215" t="s">
        <v>5636</v>
      </c>
      <c r="B1215">
        <v>2018</v>
      </c>
      <c r="C1215">
        <v>0</v>
      </c>
      <c r="D1215">
        <v>0</v>
      </c>
      <c r="E1215">
        <v>0</v>
      </c>
      <c r="F1215">
        <v>4</v>
      </c>
      <c r="G1215">
        <v>0</v>
      </c>
      <c r="H1215">
        <v>2</v>
      </c>
      <c r="I1215">
        <v>8</v>
      </c>
      <c r="J1215" t="s">
        <v>5383</v>
      </c>
      <c r="K1215" t="str">
        <f>INDEX('Planning Periods'!$O$2:$O$540,MATCH('Table B Values'!A1215,'Planning Periods'!$A$2:$A$540,0))</f>
        <v>Alameda County</v>
      </c>
    </row>
    <row r="1216" spans="1:11">
      <c r="A1216" t="s">
        <v>5637</v>
      </c>
      <c r="B1216">
        <v>2018</v>
      </c>
      <c r="C1216">
        <v>0</v>
      </c>
      <c r="D1216">
        <v>0</v>
      </c>
      <c r="E1216">
        <v>0</v>
      </c>
      <c r="F1216">
        <v>0</v>
      </c>
      <c r="G1216">
        <v>0</v>
      </c>
      <c r="H1216">
        <v>0</v>
      </c>
      <c r="I1216">
        <v>2</v>
      </c>
      <c r="J1216" t="s">
        <v>5383</v>
      </c>
      <c r="K1216" t="str">
        <f>INDEX('Planning Periods'!$O$2:$O$540,MATCH('Table B Values'!A1216,'Planning Periods'!$A$2:$A$540,0))</f>
        <v>Contra Costa County</v>
      </c>
    </row>
    <row r="1217" spans="1:11">
      <c r="A1217" t="s">
        <v>5789</v>
      </c>
      <c r="B1217">
        <v>2018</v>
      </c>
      <c r="C1217">
        <v>0</v>
      </c>
      <c r="D1217">
        <v>0</v>
      </c>
      <c r="E1217">
        <v>0</v>
      </c>
      <c r="F1217">
        <v>0</v>
      </c>
      <c r="G1217">
        <v>0</v>
      </c>
      <c r="H1217">
        <v>0</v>
      </c>
      <c r="I1217">
        <v>10</v>
      </c>
      <c r="J1217" t="s">
        <v>5383</v>
      </c>
      <c r="K1217" t="str">
        <f>INDEX('Planning Periods'!$O$2:$O$540,MATCH('Table B Values'!A1217,'Planning Periods'!$A$2:$A$540,0))</f>
        <v>San Luis Obispo County</v>
      </c>
    </row>
    <row r="1218" spans="1:11">
      <c r="A1218" t="s">
        <v>5638</v>
      </c>
      <c r="B1218">
        <v>2018</v>
      </c>
      <c r="C1218">
        <v>23</v>
      </c>
      <c r="D1218">
        <v>0</v>
      </c>
      <c r="E1218">
        <v>205</v>
      </c>
      <c r="F1218">
        <v>3</v>
      </c>
      <c r="G1218">
        <v>0</v>
      </c>
      <c r="H1218">
        <v>48</v>
      </c>
      <c r="I1218">
        <v>68</v>
      </c>
      <c r="J1218" t="s">
        <v>5383</v>
      </c>
      <c r="K1218" t="str">
        <f>INDEX('Planning Periods'!$O$2:$O$540,MATCH('Table B Values'!A1218,'Planning Periods'!$A$2:$A$540,0))</f>
        <v>Contra Costa County</v>
      </c>
    </row>
    <row r="1219" spans="1:11">
      <c r="A1219" t="s">
        <v>5639</v>
      </c>
      <c r="B1219">
        <v>2018</v>
      </c>
      <c r="C1219">
        <v>49</v>
      </c>
      <c r="D1219">
        <v>0</v>
      </c>
      <c r="E1219">
        <v>0</v>
      </c>
      <c r="F1219">
        <v>0</v>
      </c>
      <c r="G1219">
        <v>2</v>
      </c>
      <c r="H1219">
        <v>0</v>
      </c>
      <c r="I1219">
        <v>3</v>
      </c>
      <c r="J1219" t="s">
        <v>5383</v>
      </c>
      <c r="K1219" t="str">
        <f>INDEX('Planning Periods'!$O$2:$O$540,MATCH('Table B Values'!A1219,'Planning Periods'!$A$2:$A$540,0))</f>
        <v>Orange County</v>
      </c>
    </row>
    <row r="1220" spans="1:11">
      <c r="A1220" t="s">
        <v>5164</v>
      </c>
      <c r="B1220">
        <v>2018</v>
      </c>
      <c r="C1220">
        <v>0</v>
      </c>
      <c r="D1220">
        <v>0</v>
      </c>
      <c r="E1220">
        <v>1</v>
      </c>
      <c r="F1220">
        <v>0</v>
      </c>
      <c r="G1220">
        <v>8</v>
      </c>
      <c r="H1220">
        <v>40</v>
      </c>
      <c r="I1220">
        <v>290</v>
      </c>
      <c r="J1220" t="s">
        <v>5383</v>
      </c>
      <c r="K1220" t="str">
        <f>INDEX('Planning Periods'!$O$2:$O$540,MATCH('Table B Values'!A1220,'Planning Periods'!$A$2:$A$540,0))</f>
        <v>Placer County</v>
      </c>
    </row>
    <row r="1221" spans="1:11">
      <c r="A1221" t="s">
        <v>5640</v>
      </c>
      <c r="B1221">
        <v>2018</v>
      </c>
      <c r="C1221">
        <v>0</v>
      </c>
      <c r="D1221">
        <v>0</v>
      </c>
      <c r="E1221">
        <v>0</v>
      </c>
      <c r="F1221">
        <v>0</v>
      </c>
      <c r="G1221">
        <v>0</v>
      </c>
      <c r="H1221">
        <v>7</v>
      </c>
      <c r="I1221">
        <v>18</v>
      </c>
      <c r="J1221" t="s">
        <v>5383</v>
      </c>
      <c r="K1221" t="str">
        <f>INDEX('Planning Periods'!$O$2:$O$540,MATCH('Table B Values'!A1221,'Planning Periods'!$A$2:$A$540,0))</f>
        <v>El Dorado County</v>
      </c>
    </row>
    <row r="1222" spans="1:11">
      <c r="A1222" t="s">
        <v>5641</v>
      </c>
      <c r="B1222">
        <v>2018</v>
      </c>
      <c r="C1222">
        <v>0</v>
      </c>
      <c r="D1222">
        <v>0</v>
      </c>
      <c r="E1222">
        <v>0</v>
      </c>
      <c r="F1222">
        <v>0</v>
      </c>
      <c r="G1222">
        <v>0</v>
      </c>
      <c r="H1222">
        <v>9</v>
      </c>
      <c r="I1222">
        <v>39</v>
      </c>
      <c r="J1222" t="s">
        <v>5383</v>
      </c>
      <c r="K1222" t="str">
        <f>INDEX('Planning Periods'!$O$2:$O$540,MATCH('Table B Values'!A1222,'Planning Periods'!$A$2:$A$540,0))</f>
        <v>Contra Costa County</v>
      </c>
    </row>
    <row r="1223" spans="1:11">
      <c r="A1223" t="s">
        <v>5642</v>
      </c>
      <c r="B1223">
        <v>2018</v>
      </c>
      <c r="C1223">
        <v>25</v>
      </c>
      <c r="D1223">
        <v>0</v>
      </c>
      <c r="E1223">
        <v>28</v>
      </c>
      <c r="F1223">
        <v>0</v>
      </c>
      <c r="G1223">
        <v>0</v>
      </c>
      <c r="H1223">
        <v>7</v>
      </c>
      <c r="I1223">
        <v>38</v>
      </c>
      <c r="J1223" t="s">
        <v>5383</v>
      </c>
      <c r="K1223" t="str">
        <f>INDEX('Planning Periods'!$O$2:$O$540,MATCH('Table B Values'!A1223,'Planning Periods'!$A$2:$A$540,0))</f>
        <v>Alameda County</v>
      </c>
    </row>
    <row r="1224" spans="1:11">
      <c r="A1224" t="s">
        <v>5168</v>
      </c>
      <c r="B1224">
        <v>2018</v>
      </c>
      <c r="C1224">
        <v>0</v>
      </c>
      <c r="D1224">
        <v>0</v>
      </c>
      <c r="E1224">
        <v>0</v>
      </c>
      <c r="F1224">
        <v>0</v>
      </c>
      <c r="G1224">
        <v>0</v>
      </c>
      <c r="H1224">
        <v>15</v>
      </c>
      <c r="I1224">
        <v>41</v>
      </c>
      <c r="J1224" t="s">
        <v>5383</v>
      </c>
      <c r="K1224" t="str">
        <f>INDEX('Planning Periods'!$O$2:$O$540,MATCH('Table B Values'!A1224,'Planning Periods'!$A$2:$A$540,0))</f>
        <v>Plumas County</v>
      </c>
    </row>
    <row r="1225" spans="1:11">
      <c r="A1225" t="s">
        <v>5790</v>
      </c>
      <c r="B1225">
        <v>2018</v>
      </c>
      <c r="C1225">
        <v>0</v>
      </c>
      <c r="D1225">
        <v>0</v>
      </c>
      <c r="E1225">
        <v>0</v>
      </c>
      <c r="F1225">
        <v>0</v>
      </c>
      <c r="G1225">
        <v>0</v>
      </c>
      <c r="H1225">
        <v>0</v>
      </c>
      <c r="I1225">
        <v>19</v>
      </c>
      <c r="J1225" t="s">
        <v>5383</v>
      </c>
      <c r="K1225" t="str">
        <f>INDEX('Planning Periods'!$O$2:$O$540,MATCH('Table B Values'!A1225,'Planning Periods'!$A$2:$A$540,0))</f>
        <v>Amador County</v>
      </c>
    </row>
    <row r="1226" spans="1:11">
      <c r="A1226" t="s">
        <v>5806</v>
      </c>
      <c r="B1226">
        <v>2018</v>
      </c>
      <c r="C1226">
        <v>0</v>
      </c>
      <c r="D1226">
        <v>0</v>
      </c>
      <c r="E1226">
        <v>0</v>
      </c>
      <c r="F1226">
        <v>0</v>
      </c>
      <c r="G1226">
        <v>0</v>
      </c>
      <c r="H1226">
        <v>0</v>
      </c>
      <c r="I1226">
        <v>8</v>
      </c>
      <c r="J1226" t="s">
        <v>5383</v>
      </c>
      <c r="K1226" t="str">
        <f>INDEX('Planning Periods'!$O$2:$O$540,MATCH('Table B Values'!A1226,'Planning Periods'!$A$2:$A$540,0))</f>
        <v>Mendocino County</v>
      </c>
    </row>
    <row r="1227" spans="1:11">
      <c r="A1227" t="s">
        <v>5643</v>
      </c>
      <c r="B1227">
        <v>2018</v>
      </c>
      <c r="C1227">
        <v>0</v>
      </c>
      <c r="D1227">
        <v>0</v>
      </c>
      <c r="E1227">
        <v>0</v>
      </c>
      <c r="F1227">
        <v>0</v>
      </c>
      <c r="G1227">
        <v>0</v>
      </c>
      <c r="H1227">
        <v>0</v>
      </c>
      <c r="I1227">
        <v>240</v>
      </c>
      <c r="J1227" t="s">
        <v>5383</v>
      </c>
      <c r="K1227" t="str">
        <f>INDEX('Planning Periods'!$O$2:$O$540,MATCH('Table B Values'!A1227,'Planning Periods'!$A$2:$A$540,0))</f>
        <v>Los Angeles County</v>
      </c>
    </row>
    <row r="1228" spans="1:11">
      <c r="A1228" t="s">
        <v>5645</v>
      </c>
      <c r="B1228">
        <v>2018</v>
      </c>
      <c r="C1228">
        <v>0</v>
      </c>
      <c r="D1228">
        <v>10</v>
      </c>
      <c r="E1228">
        <v>1</v>
      </c>
      <c r="F1228">
        <v>24</v>
      </c>
      <c r="G1228">
        <v>0</v>
      </c>
      <c r="H1228">
        <v>41</v>
      </c>
      <c r="I1228">
        <v>11</v>
      </c>
      <c r="J1228" t="s">
        <v>5383</v>
      </c>
      <c r="K1228" t="str">
        <f>INDEX('Planning Periods'!$O$2:$O$540,MATCH('Table B Values'!A1228,'Planning Periods'!$A$2:$A$540,0))</f>
        <v>Tulare County</v>
      </c>
    </row>
    <row r="1229" spans="1:11">
      <c r="A1229" t="s">
        <v>5807</v>
      </c>
      <c r="B1229">
        <v>2018</v>
      </c>
      <c r="C1229">
        <v>0</v>
      </c>
      <c r="D1229">
        <v>0</v>
      </c>
      <c r="E1229">
        <v>0</v>
      </c>
      <c r="F1229">
        <v>0</v>
      </c>
      <c r="G1229">
        <v>0</v>
      </c>
      <c r="H1229">
        <v>0</v>
      </c>
      <c r="I1229">
        <v>1</v>
      </c>
      <c r="J1229" t="s">
        <v>5383</v>
      </c>
      <c r="K1229" t="str">
        <f>INDEX('Planning Periods'!$O$2:$O$540,MATCH('Table B Values'!A1229,'Planning Periods'!$A$2:$A$540,0))</f>
        <v>Plumas County</v>
      </c>
    </row>
    <row r="1230" spans="1:11">
      <c r="A1230" t="s">
        <v>5646</v>
      </c>
      <c r="B1230">
        <v>2018</v>
      </c>
      <c r="C1230">
        <v>0</v>
      </c>
      <c r="D1230">
        <v>4</v>
      </c>
      <c r="E1230">
        <v>0</v>
      </c>
      <c r="F1230">
        <v>1</v>
      </c>
      <c r="G1230">
        <v>0</v>
      </c>
      <c r="H1230">
        <v>1</v>
      </c>
      <c r="I1230">
        <v>2</v>
      </c>
      <c r="J1230" t="s">
        <v>5383</v>
      </c>
      <c r="K1230" t="str">
        <f>INDEX('Planning Periods'!$O$2:$O$540,MATCH('Table B Values'!A1230,'Planning Periods'!$A$2:$A$540,0))</f>
        <v>San Mateo County</v>
      </c>
    </row>
    <row r="1231" spans="1:11">
      <c r="A1231" t="s">
        <v>5647</v>
      </c>
      <c r="B1231">
        <v>2018</v>
      </c>
      <c r="C1231">
        <v>0</v>
      </c>
      <c r="D1231">
        <v>0</v>
      </c>
      <c r="E1231">
        <v>0</v>
      </c>
      <c r="F1231">
        <v>0</v>
      </c>
      <c r="G1231">
        <v>0</v>
      </c>
      <c r="H1231">
        <v>0</v>
      </c>
      <c r="I1231">
        <v>15</v>
      </c>
      <c r="J1231" t="s">
        <v>5383</v>
      </c>
      <c r="K1231" t="str">
        <f>INDEX('Planning Periods'!$O$2:$O$540,MATCH('Table B Values'!A1231,'Planning Periods'!$A$2:$A$540,0))</f>
        <v>San Diego County</v>
      </c>
    </row>
    <row r="1232" spans="1:11">
      <c r="A1232" t="s">
        <v>5648</v>
      </c>
      <c r="B1232">
        <v>2018</v>
      </c>
      <c r="C1232">
        <v>0</v>
      </c>
      <c r="D1232">
        <v>0</v>
      </c>
      <c r="E1232">
        <v>0</v>
      </c>
      <c r="F1232">
        <v>0</v>
      </c>
      <c r="G1232">
        <v>0</v>
      </c>
      <c r="H1232">
        <v>104</v>
      </c>
      <c r="I1232">
        <v>142</v>
      </c>
      <c r="J1232" t="s">
        <v>5383</v>
      </c>
      <c r="K1232" t="str">
        <f>INDEX('Planning Periods'!$O$2:$O$540,MATCH('Table B Values'!A1232,'Planning Periods'!$A$2:$A$540,0))</f>
        <v>Sacramento County</v>
      </c>
    </row>
    <row r="1233" spans="1:11">
      <c r="A1233" t="s">
        <v>5649</v>
      </c>
      <c r="B1233">
        <v>2018</v>
      </c>
      <c r="C1233">
        <v>0</v>
      </c>
      <c r="D1233">
        <v>0</v>
      </c>
      <c r="E1233">
        <v>0</v>
      </c>
      <c r="F1233">
        <v>0</v>
      </c>
      <c r="G1233">
        <v>0</v>
      </c>
      <c r="H1233">
        <v>0</v>
      </c>
      <c r="I1233">
        <v>255</v>
      </c>
      <c r="J1233" t="s">
        <v>5383</v>
      </c>
      <c r="K1233" t="str">
        <f>INDEX('Planning Periods'!$O$2:$O$540,MATCH('Table B Values'!A1233,'Planning Periods'!$A$2:$A$540,0))</f>
        <v>San Bernardino County</v>
      </c>
    </row>
    <row r="1234" spans="1:11">
      <c r="A1234" t="s">
        <v>5650</v>
      </c>
      <c r="B1234">
        <v>2018</v>
      </c>
      <c r="C1234">
        <v>0</v>
      </c>
      <c r="D1234">
        <v>0</v>
      </c>
      <c r="E1234">
        <v>0</v>
      </c>
      <c r="F1234">
        <v>0</v>
      </c>
      <c r="G1234">
        <v>0</v>
      </c>
      <c r="H1234">
        <v>1</v>
      </c>
      <c r="I1234">
        <v>0</v>
      </c>
      <c r="J1234" t="s">
        <v>5383</v>
      </c>
      <c r="K1234" t="str">
        <f>INDEX('Planning Periods'!$O$2:$O$540,MATCH('Table B Values'!A1234,'Planning Periods'!$A$2:$A$540,0))</f>
        <v>Riverside County</v>
      </c>
    </row>
    <row r="1235" spans="1:11">
      <c r="A1235" t="s">
        <v>5651</v>
      </c>
      <c r="B1235">
        <v>2018</v>
      </c>
      <c r="C1235">
        <v>0</v>
      </c>
      <c r="D1235">
        <v>0</v>
      </c>
      <c r="E1235">
        <v>0</v>
      </c>
      <c r="F1235">
        <v>0</v>
      </c>
      <c r="G1235">
        <v>0</v>
      </c>
      <c r="H1235">
        <v>1</v>
      </c>
      <c r="I1235" s="356">
        <v>21</v>
      </c>
      <c r="J1235" t="s">
        <v>5383</v>
      </c>
      <c r="K1235" t="str">
        <f>INDEX('Planning Periods'!$O$2:$O$540,MATCH('Table B Values'!A1235,'Planning Periods'!$A$2:$A$540,0))</f>
        <v>Los Angeles County</v>
      </c>
    </row>
    <row r="1236" spans="1:11">
      <c r="A1236" t="s">
        <v>5372</v>
      </c>
      <c r="B1236">
        <v>2018</v>
      </c>
      <c r="C1236">
        <v>0</v>
      </c>
      <c r="D1236">
        <v>0</v>
      </c>
      <c r="E1236">
        <v>0</v>
      </c>
      <c r="F1236">
        <v>2</v>
      </c>
      <c r="G1236">
        <v>0</v>
      </c>
      <c r="H1236">
        <v>3</v>
      </c>
      <c r="I1236" s="356">
        <v>0</v>
      </c>
      <c r="J1236" t="s">
        <v>5383</v>
      </c>
      <c r="K1236" t="str">
        <f>INDEX('Planning Periods'!$O$2:$O$540,MATCH('Table B Values'!A1236,'Planning Periods'!$A$2:$A$540,0))</f>
        <v>Tehama County</v>
      </c>
    </row>
    <row r="1237" spans="1:11">
      <c r="A1237" t="s">
        <v>5373</v>
      </c>
      <c r="B1237">
        <v>2018</v>
      </c>
      <c r="C1237">
        <v>0</v>
      </c>
      <c r="D1237">
        <v>0</v>
      </c>
      <c r="E1237">
        <v>79</v>
      </c>
      <c r="F1237">
        <v>0</v>
      </c>
      <c r="G1237">
        <v>0</v>
      </c>
      <c r="H1237">
        <v>10</v>
      </c>
      <c r="I1237">
        <v>109</v>
      </c>
      <c r="J1237" t="s">
        <v>5383</v>
      </c>
      <c r="K1237" t="str">
        <f>INDEX('Planning Periods'!$O$2:$O$540,MATCH('Table B Values'!A1237,'Planning Periods'!$A$2:$A$540,0))</f>
        <v>Shasta County</v>
      </c>
    </row>
    <row r="1238" spans="1:11">
      <c r="A1238" t="s">
        <v>5652</v>
      </c>
      <c r="B1238">
        <v>2018</v>
      </c>
      <c r="C1238">
        <v>0</v>
      </c>
      <c r="D1238">
        <v>0</v>
      </c>
      <c r="E1238">
        <v>0</v>
      </c>
      <c r="F1238">
        <v>8</v>
      </c>
      <c r="G1238">
        <v>0</v>
      </c>
      <c r="H1238">
        <v>0</v>
      </c>
      <c r="I1238" s="356">
        <v>61</v>
      </c>
      <c r="J1238" t="s">
        <v>5383</v>
      </c>
      <c r="K1238" t="str">
        <f>INDEX('Planning Periods'!$O$2:$O$540,MATCH('Table B Values'!A1238,'Planning Periods'!$A$2:$A$540,0))</f>
        <v>San Bernardino County</v>
      </c>
    </row>
    <row r="1239" spans="1:11">
      <c r="A1239" t="s">
        <v>5653</v>
      </c>
      <c r="B1239">
        <v>2018</v>
      </c>
      <c r="C1239">
        <v>0</v>
      </c>
      <c r="D1239">
        <v>0</v>
      </c>
      <c r="E1239">
        <v>0</v>
      </c>
      <c r="F1239">
        <v>13</v>
      </c>
      <c r="G1239">
        <v>0</v>
      </c>
      <c r="H1239">
        <v>0</v>
      </c>
      <c r="I1239">
        <v>115</v>
      </c>
      <c r="J1239" t="s">
        <v>5383</v>
      </c>
      <c r="K1239" t="str">
        <f>INDEX('Planning Periods'!$O$2:$O$540,MATCH('Table B Values'!A1239,'Planning Periods'!$A$2:$A$540,0))</f>
        <v>Los Angeles County</v>
      </c>
    </row>
    <row r="1240" spans="1:11">
      <c r="A1240" t="s">
        <v>5654</v>
      </c>
      <c r="B1240">
        <v>2018</v>
      </c>
      <c r="C1240">
        <v>0</v>
      </c>
      <c r="D1240">
        <v>0</v>
      </c>
      <c r="E1240">
        <v>35</v>
      </c>
      <c r="F1240">
        <v>23</v>
      </c>
      <c r="G1240">
        <v>0</v>
      </c>
      <c r="H1240">
        <v>0</v>
      </c>
      <c r="I1240">
        <v>348</v>
      </c>
      <c r="J1240" t="s">
        <v>5383</v>
      </c>
      <c r="K1240" t="str">
        <f>INDEX('Planning Periods'!$O$2:$O$540,MATCH('Table B Values'!A1240,'Planning Periods'!$A$2:$A$540,0))</f>
        <v>San Mateo County</v>
      </c>
    </row>
    <row r="1241" spans="1:11">
      <c r="A1241" t="s">
        <v>5655</v>
      </c>
      <c r="B1241">
        <v>2018</v>
      </c>
      <c r="C1241">
        <v>0</v>
      </c>
      <c r="D1241">
        <v>0</v>
      </c>
      <c r="E1241">
        <v>0</v>
      </c>
      <c r="F1241">
        <v>1</v>
      </c>
      <c r="G1241">
        <v>0</v>
      </c>
      <c r="H1241">
        <v>21</v>
      </c>
      <c r="I1241">
        <v>1</v>
      </c>
      <c r="J1241" t="s">
        <v>5383</v>
      </c>
      <c r="K1241" t="str">
        <f>INDEX('Planning Periods'!$O$2:$O$540,MATCH('Table B Values'!A1241,'Planning Periods'!$A$2:$A$540,0))</f>
        <v>Fresno County</v>
      </c>
    </row>
    <row r="1242" spans="1:11">
      <c r="A1242" t="s">
        <v>5657</v>
      </c>
      <c r="B1242">
        <v>2018</v>
      </c>
      <c r="C1242">
        <v>187</v>
      </c>
      <c r="D1242">
        <v>0</v>
      </c>
      <c r="E1242">
        <v>81</v>
      </c>
      <c r="F1242">
        <v>0</v>
      </c>
      <c r="G1242">
        <v>0</v>
      </c>
      <c r="H1242">
        <v>0</v>
      </c>
      <c r="I1242">
        <v>209</v>
      </c>
      <c r="J1242" t="s">
        <v>5383</v>
      </c>
      <c r="K1242" t="str">
        <f>INDEX('Planning Periods'!$O$2:$O$540,MATCH('Table B Values'!A1242,'Planning Periods'!$A$2:$A$540,0))</f>
        <v>Contra Costa County</v>
      </c>
    </row>
    <row r="1243" spans="1:11">
      <c r="A1243" t="s">
        <v>5381</v>
      </c>
      <c r="B1243">
        <v>2018</v>
      </c>
      <c r="C1243">
        <v>0</v>
      </c>
      <c r="D1243">
        <v>0</v>
      </c>
      <c r="E1243">
        <v>0</v>
      </c>
      <c r="F1243">
        <v>0</v>
      </c>
      <c r="G1243">
        <v>0</v>
      </c>
      <c r="H1243">
        <v>0</v>
      </c>
      <c r="I1243">
        <v>1</v>
      </c>
      <c r="J1243" t="s">
        <v>5383</v>
      </c>
      <c r="K1243" t="str">
        <f>INDEX('Planning Periods'!$O$2:$O$540,MATCH('Table B Values'!A1243,'Planning Periods'!$A$2:$A$540,0))</f>
        <v>Humboldt County</v>
      </c>
    </row>
    <row r="1244" spans="1:11">
      <c r="A1244" t="s">
        <v>5792</v>
      </c>
      <c r="B1244">
        <v>2018</v>
      </c>
      <c r="C1244">
        <v>0</v>
      </c>
      <c r="D1244">
        <v>0</v>
      </c>
      <c r="E1244">
        <v>0</v>
      </c>
      <c r="F1244">
        <v>0</v>
      </c>
      <c r="G1244">
        <v>0</v>
      </c>
      <c r="H1244">
        <v>3</v>
      </c>
      <c r="I1244">
        <v>6</v>
      </c>
      <c r="J1244" t="s">
        <v>5383</v>
      </c>
      <c r="K1244" t="str">
        <f>INDEX('Planning Periods'!$O$2:$O$540,MATCH('Table B Values'!A1244,'Planning Periods'!$A$2:$A$540,0))</f>
        <v>Solano County</v>
      </c>
    </row>
    <row r="1245" spans="1:11">
      <c r="A1245" t="s">
        <v>5659</v>
      </c>
      <c r="B1245">
        <v>2018</v>
      </c>
      <c r="C1245">
        <v>0</v>
      </c>
      <c r="D1245">
        <v>0</v>
      </c>
      <c r="E1245">
        <v>0</v>
      </c>
      <c r="F1245">
        <v>0</v>
      </c>
      <c r="G1245">
        <v>0</v>
      </c>
      <c r="H1245">
        <v>0</v>
      </c>
      <c r="I1245">
        <v>138</v>
      </c>
      <c r="J1245" t="s">
        <v>5383</v>
      </c>
      <c r="K1245" t="str">
        <f>INDEX('Planning Periods'!$O$2:$O$540,MATCH('Table B Values'!A1245,'Planning Periods'!$A$2:$A$540,0))</f>
        <v>San Joaquin County</v>
      </c>
    </row>
    <row r="1246" spans="1:11">
      <c r="A1246" t="s">
        <v>5660</v>
      </c>
      <c r="B1246">
        <v>2018</v>
      </c>
      <c r="C1246">
        <v>0</v>
      </c>
      <c r="D1246">
        <v>0</v>
      </c>
      <c r="E1246">
        <v>0</v>
      </c>
      <c r="F1246">
        <v>0</v>
      </c>
      <c r="G1246">
        <v>0</v>
      </c>
      <c r="H1246">
        <v>0</v>
      </c>
      <c r="I1246" s="356">
        <v>40</v>
      </c>
      <c r="J1246" t="s">
        <v>5383</v>
      </c>
      <c r="K1246" t="str">
        <f>INDEX('Planning Periods'!$O$2:$O$540,MATCH('Table B Values'!A1246,'Planning Periods'!$A$2:$A$540,0))</f>
        <v>Stanislaus County</v>
      </c>
    </row>
    <row r="1247" spans="1:11">
      <c r="A1247" t="s">
        <v>5661</v>
      </c>
      <c r="B1247">
        <v>2018</v>
      </c>
      <c r="C1247">
        <v>0</v>
      </c>
      <c r="D1247">
        <v>4</v>
      </c>
      <c r="E1247">
        <v>0</v>
      </c>
      <c r="F1247">
        <v>0</v>
      </c>
      <c r="G1247">
        <v>0</v>
      </c>
      <c r="H1247">
        <v>0</v>
      </c>
      <c r="I1247">
        <v>601</v>
      </c>
      <c r="J1247" t="s">
        <v>5383</v>
      </c>
      <c r="K1247" t="str">
        <f>INDEX('Planning Periods'!$O$2:$O$540,MATCH('Table B Values'!A1247,'Planning Periods'!$A$2:$A$540,0))</f>
        <v>Riverside County</v>
      </c>
    </row>
    <row r="1248" spans="1:11">
      <c r="A1248" t="s">
        <v>5197</v>
      </c>
      <c r="B1248">
        <v>2018</v>
      </c>
      <c r="C1248">
        <v>57</v>
      </c>
      <c r="D1248">
        <v>0</v>
      </c>
      <c r="E1248">
        <v>0</v>
      </c>
      <c r="F1248">
        <v>0</v>
      </c>
      <c r="G1248">
        <v>0</v>
      </c>
      <c r="H1248">
        <v>0</v>
      </c>
      <c r="I1248">
        <v>2250</v>
      </c>
      <c r="J1248" t="s">
        <v>5383</v>
      </c>
      <c r="K1248" t="str">
        <f>INDEX('Planning Periods'!$O$2:$O$540,MATCH('Table B Values'!A1248,'Planning Periods'!$A$2:$A$540,0))</f>
        <v>Riverside County</v>
      </c>
    </row>
    <row r="1249" spans="1:11">
      <c r="A1249" t="s">
        <v>5662</v>
      </c>
      <c r="B1249">
        <v>2018</v>
      </c>
      <c r="C1249">
        <v>0</v>
      </c>
      <c r="D1249">
        <v>0</v>
      </c>
      <c r="E1249">
        <v>0</v>
      </c>
      <c r="F1249">
        <v>0</v>
      </c>
      <c r="G1249">
        <v>0</v>
      </c>
      <c r="H1249">
        <v>45</v>
      </c>
      <c r="I1249" s="356">
        <v>540</v>
      </c>
      <c r="J1249" t="s">
        <v>5383</v>
      </c>
      <c r="K1249" t="str">
        <f>INDEX('Planning Periods'!$O$2:$O$540,MATCH('Table B Values'!A1249,'Planning Periods'!$A$2:$A$540,0))</f>
        <v>Placer County</v>
      </c>
    </row>
    <row r="1250" spans="1:11">
      <c r="A1250" t="s">
        <v>5663</v>
      </c>
      <c r="B1250">
        <v>2018</v>
      </c>
      <c r="C1250">
        <v>109</v>
      </c>
      <c r="D1250">
        <v>0</v>
      </c>
      <c r="E1250">
        <v>109</v>
      </c>
      <c r="F1250">
        <v>0</v>
      </c>
      <c r="G1250">
        <v>2</v>
      </c>
      <c r="H1250">
        <v>3</v>
      </c>
      <c r="I1250">
        <v>371</v>
      </c>
      <c r="J1250" t="s">
        <v>5383</v>
      </c>
      <c r="K1250" t="str">
        <f>INDEX('Planning Periods'!$O$2:$O$540,MATCH('Table B Values'!A1250,'Planning Periods'!$A$2:$A$540,0))</f>
        <v>Sonoma County</v>
      </c>
    </row>
    <row r="1251" spans="1:11">
      <c r="A1251" t="s">
        <v>5664</v>
      </c>
      <c r="B1251">
        <v>2018</v>
      </c>
      <c r="C1251">
        <v>0</v>
      </c>
      <c r="D1251">
        <v>0</v>
      </c>
      <c r="E1251">
        <v>0</v>
      </c>
      <c r="F1251">
        <v>0</v>
      </c>
      <c r="G1251">
        <v>0</v>
      </c>
      <c r="H1251">
        <v>0</v>
      </c>
      <c r="I1251">
        <v>276</v>
      </c>
      <c r="J1251" t="s">
        <v>5383</v>
      </c>
      <c r="K1251" t="str">
        <f>INDEX('Planning Periods'!$O$2:$O$540,MATCH('Table B Values'!A1251,'Planning Periods'!$A$2:$A$540,0))</f>
        <v>Los Angeles County</v>
      </c>
    </row>
    <row r="1252" spans="1:11">
      <c r="A1252" t="s">
        <v>5665</v>
      </c>
      <c r="B1252">
        <v>2018</v>
      </c>
      <c r="C1252">
        <v>0</v>
      </c>
      <c r="D1252">
        <v>0</v>
      </c>
      <c r="E1252">
        <v>9</v>
      </c>
      <c r="F1252">
        <v>0</v>
      </c>
      <c r="G1252">
        <v>0</v>
      </c>
      <c r="H1252">
        <v>51</v>
      </c>
      <c r="I1252">
        <v>82</v>
      </c>
      <c r="J1252" t="s">
        <v>5383</v>
      </c>
      <c r="K1252" t="str">
        <f>INDEX('Planning Periods'!$O$2:$O$540,MATCH('Table B Values'!A1252,'Planning Periods'!$A$2:$A$540,0))</f>
        <v>Los Angeles County</v>
      </c>
    </row>
    <row r="1253" spans="1:11">
      <c r="A1253" t="s">
        <v>5666</v>
      </c>
      <c r="B1253">
        <v>2018</v>
      </c>
      <c r="C1253">
        <v>0</v>
      </c>
      <c r="D1253">
        <v>0</v>
      </c>
      <c r="E1253">
        <v>0</v>
      </c>
      <c r="F1253">
        <v>3</v>
      </c>
      <c r="G1253">
        <v>17</v>
      </c>
      <c r="H1253">
        <v>316</v>
      </c>
      <c r="I1253">
        <v>472</v>
      </c>
      <c r="J1253" t="s">
        <v>5383</v>
      </c>
      <c r="K1253" t="str">
        <f>INDEX('Planning Periods'!$O$2:$O$540,MATCH('Table B Values'!A1253,'Planning Periods'!$A$2:$A$540,0))</f>
        <v>Placer County</v>
      </c>
    </row>
    <row r="1254" spans="1:11">
      <c r="A1254" t="s">
        <v>5667</v>
      </c>
      <c r="B1254">
        <v>2018</v>
      </c>
      <c r="C1254">
        <v>0</v>
      </c>
      <c r="D1254">
        <v>0</v>
      </c>
      <c r="E1254">
        <v>0</v>
      </c>
      <c r="F1254">
        <v>0</v>
      </c>
      <c r="G1254">
        <v>0</v>
      </c>
      <c r="H1254">
        <v>1</v>
      </c>
      <c r="I1254">
        <v>0</v>
      </c>
      <c r="J1254" t="s">
        <v>5383</v>
      </c>
      <c r="K1254" t="str">
        <f>INDEX('Planning Periods'!$O$2:$O$540,MATCH('Table B Values'!A1254,'Planning Periods'!$A$2:$A$540,0))</f>
        <v>Marin County</v>
      </c>
    </row>
    <row r="1255" spans="1:11">
      <c r="A1255" t="s">
        <v>5668</v>
      </c>
      <c r="B1255">
        <v>2018</v>
      </c>
      <c r="C1255">
        <v>1</v>
      </c>
      <c r="D1255">
        <v>10</v>
      </c>
      <c r="E1255">
        <v>59</v>
      </c>
      <c r="F1255">
        <v>10</v>
      </c>
      <c r="G1255">
        <v>0</v>
      </c>
      <c r="H1255">
        <v>401</v>
      </c>
      <c r="I1255">
        <v>1894</v>
      </c>
      <c r="J1255" t="s">
        <v>5383</v>
      </c>
      <c r="K1255" t="str">
        <f>INDEX('Planning Periods'!$O$2:$O$540,MATCH('Table B Values'!A1255,'Planning Periods'!$A$2:$A$540,0))</f>
        <v>Sacramento County</v>
      </c>
    </row>
    <row r="1256" spans="1:11">
      <c r="A1256" t="s">
        <v>5206</v>
      </c>
      <c r="B1256">
        <v>2018</v>
      </c>
      <c r="C1256">
        <v>1</v>
      </c>
      <c r="D1256">
        <v>0</v>
      </c>
      <c r="E1256">
        <v>13</v>
      </c>
      <c r="F1256">
        <v>0</v>
      </c>
      <c r="G1256">
        <v>0</v>
      </c>
      <c r="H1256">
        <v>267</v>
      </c>
      <c r="I1256">
        <v>375</v>
      </c>
      <c r="J1256" t="s">
        <v>5383</v>
      </c>
      <c r="K1256" t="str">
        <f>INDEX('Planning Periods'!$O$2:$O$540,MATCH('Table B Values'!A1256,'Planning Periods'!$A$2:$A$540,0))</f>
        <v>Sacramento County</v>
      </c>
    </row>
    <row r="1257" spans="1:11">
      <c r="A1257" t="s">
        <v>5283</v>
      </c>
      <c r="B1257">
        <v>2018</v>
      </c>
      <c r="C1257">
        <v>0</v>
      </c>
      <c r="D1257">
        <v>0</v>
      </c>
      <c r="E1257">
        <v>0</v>
      </c>
      <c r="F1257">
        <v>0</v>
      </c>
      <c r="G1257">
        <v>0</v>
      </c>
      <c r="H1257">
        <v>0</v>
      </c>
      <c r="I1257">
        <v>10</v>
      </c>
      <c r="J1257" t="s">
        <v>5383</v>
      </c>
      <c r="K1257" t="str">
        <f>INDEX('Planning Periods'!$O$2:$O$540,MATCH('Table B Values'!A1257,'Planning Periods'!$A$2:$A$540,0))</f>
        <v>Napa County</v>
      </c>
    </row>
    <row r="1258" spans="1:11">
      <c r="A1258" t="s">
        <v>5669</v>
      </c>
      <c r="B1258">
        <v>2018</v>
      </c>
      <c r="C1258">
        <v>42</v>
      </c>
      <c r="D1258">
        <v>0</v>
      </c>
      <c r="E1258">
        <v>53</v>
      </c>
      <c r="F1258">
        <v>0</v>
      </c>
      <c r="G1258">
        <v>0</v>
      </c>
      <c r="H1258">
        <v>0</v>
      </c>
      <c r="I1258">
        <v>71</v>
      </c>
      <c r="J1258" t="s">
        <v>5383</v>
      </c>
      <c r="K1258" t="str">
        <f>INDEX('Planning Periods'!$O$2:$O$540,MATCH('Table B Values'!A1258,'Planning Periods'!$A$2:$A$540,0))</f>
        <v>Napa County</v>
      </c>
    </row>
    <row r="1259" spans="1:11">
      <c r="A1259" t="s">
        <v>5670</v>
      </c>
      <c r="B1259">
        <v>2018</v>
      </c>
      <c r="C1259">
        <v>2</v>
      </c>
      <c r="D1259">
        <v>0</v>
      </c>
      <c r="E1259">
        <v>2</v>
      </c>
      <c r="F1259">
        <v>1</v>
      </c>
      <c r="G1259">
        <v>0</v>
      </c>
      <c r="H1259">
        <v>7</v>
      </c>
      <c r="I1259">
        <v>25</v>
      </c>
      <c r="J1259" t="s">
        <v>5383</v>
      </c>
      <c r="K1259" t="str">
        <f>INDEX('Planning Periods'!$O$2:$O$540,MATCH('Table B Values'!A1259,'Planning Periods'!$A$2:$A$540,0))</f>
        <v>Monterey County</v>
      </c>
    </row>
    <row r="1260" spans="1:11">
      <c r="A1260" t="s">
        <v>5209</v>
      </c>
      <c r="B1260">
        <v>2018</v>
      </c>
      <c r="C1260">
        <v>0</v>
      </c>
      <c r="D1260">
        <v>0</v>
      </c>
      <c r="E1260">
        <v>0</v>
      </c>
      <c r="F1260">
        <v>0</v>
      </c>
      <c r="G1260">
        <v>0</v>
      </c>
      <c r="H1260">
        <v>1</v>
      </c>
      <c r="I1260">
        <v>177</v>
      </c>
      <c r="J1260" t="s">
        <v>5383</v>
      </c>
      <c r="K1260" t="str">
        <f>INDEX('Planning Periods'!$O$2:$O$540,MATCH('Table B Values'!A1260,'Planning Periods'!$A$2:$A$540,0))</f>
        <v>Marin County</v>
      </c>
    </row>
    <row r="1261" spans="1:11">
      <c r="A1261" t="s">
        <v>5211</v>
      </c>
      <c r="B1261">
        <v>2018</v>
      </c>
      <c r="C1261">
        <v>0</v>
      </c>
      <c r="D1261">
        <v>1</v>
      </c>
      <c r="E1261">
        <v>0</v>
      </c>
      <c r="F1261">
        <v>6</v>
      </c>
      <c r="G1261">
        <v>0</v>
      </c>
      <c r="H1261">
        <v>53</v>
      </c>
      <c r="I1261">
        <v>247</v>
      </c>
      <c r="J1261" t="s">
        <v>5383</v>
      </c>
      <c r="K1261" t="str">
        <f>INDEX('Planning Periods'!$O$2:$O$540,MATCH('Table B Values'!A1261,'Planning Periods'!$A$2:$A$540,0))</f>
        <v>San Bernardino County</v>
      </c>
    </row>
    <row r="1262" spans="1:11">
      <c r="A1262" t="s">
        <v>5671</v>
      </c>
      <c r="B1262">
        <v>2018</v>
      </c>
      <c r="C1262">
        <v>0</v>
      </c>
      <c r="D1262">
        <v>0</v>
      </c>
      <c r="E1262">
        <v>0</v>
      </c>
      <c r="F1262">
        <v>6</v>
      </c>
      <c r="G1262">
        <v>0</v>
      </c>
      <c r="H1262">
        <v>0</v>
      </c>
      <c r="I1262">
        <v>0</v>
      </c>
      <c r="J1262" t="s">
        <v>5383</v>
      </c>
      <c r="K1262" t="str">
        <f>INDEX('Planning Periods'!$O$2:$O$540,MATCH('Table B Values'!A1262,'Planning Periods'!$A$2:$A$540,0))</f>
        <v>San Bernardino County</v>
      </c>
    </row>
    <row r="1263" spans="1:11">
      <c r="A1263" t="s">
        <v>5672</v>
      </c>
      <c r="B1263">
        <v>2018</v>
      </c>
      <c r="C1263">
        <v>0</v>
      </c>
      <c r="D1263">
        <v>0</v>
      </c>
      <c r="E1263">
        <v>0</v>
      </c>
      <c r="F1263">
        <v>0</v>
      </c>
      <c r="G1263">
        <v>0</v>
      </c>
      <c r="H1263">
        <v>0</v>
      </c>
      <c r="I1263">
        <v>32</v>
      </c>
      <c r="J1263" t="s">
        <v>5383</v>
      </c>
      <c r="K1263" t="str">
        <f>INDEX('Planning Periods'!$O$2:$O$540,MATCH('Table B Values'!A1263,'Planning Periods'!$A$2:$A$540,0))</f>
        <v>San Mateo County</v>
      </c>
    </row>
    <row r="1264" spans="1:11">
      <c r="A1264" t="s">
        <v>5673</v>
      </c>
      <c r="B1264">
        <v>2018</v>
      </c>
      <c r="C1264">
        <v>0</v>
      </c>
      <c r="D1264">
        <v>0</v>
      </c>
      <c r="E1264">
        <v>0</v>
      </c>
      <c r="F1264">
        <v>0</v>
      </c>
      <c r="G1264">
        <v>0</v>
      </c>
      <c r="H1264">
        <v>12</v>
      </c>
      <c r="I1264">
        <v>101</v>
      </c>
      <c r="J1264" t="s">
        <v>5383</v>
      </c>
      <c r="K1264" t="str">
        <f>INDEX('Planning Periods'!$O$2:$O$540,MATCH('Table B Values'!A1264,'Planning Periods'!$A$2:$A$540,0))</f>
        <v>Orange County</v>
      </c>
    </row>
    <row r="1265" spans="1:11">
      <c r="A1265" t="s">
        <v>5674</v>
      </c>
      <c r="B1265">
        <v>2018</v>
      </c>
      <c r="C1265">
        <v>249</v>
      </c>
      <c r="D1265">
        <v>0</v>
      </c>
      <c r="E1265">
        <v>203</v>
      </c>
      <c r="F1265">
        <v>0</v>
      </c>
      <c r="G1265">
        <v>6</v>
      </c>
      <c r="H1265">
        <v>0</v>
      </c>
      <c r="I1265">
        <v>3437</v>
      </c>
      <c r="J1265" t="s">
        <v>5383</v>
      </c>
      <c r="K1265" t="str">
        <f>INDEX('Planning Periods'!$O$2:$O$540,MATCH('Table B Values'!A1265,'Planning Periods'!$A$2:$A$540,0))</f>
        <v>San Diego County</v>
      </c>
    </row>
    <row r="1266" spans="1:11">
      <c r="A1266" t="s">
        <v>5217</v>
      </c>
      <c r="B1266">
        <v>2018</v>
      </c>
      <c r="C1266">
        <v>0</v>
      </c>
      <c r="D1266">
        <v>10</v>
      </c>
      <c r="E1266">
        <v>0</v>
      </c>
      <c r="F1266">
        <v>142</v>
      </c>
      <c r="G1266">
        <v>0</v>
      </c>
      <c r="H1266">
        <v>177</v>
      </c>
      <c r="I1266">
        <v>399</v>
      </c>
      <c r="J1266" t="s">
        <v>5383</v>
      </c>
      <c r="K1266" t="str">
        <f>INDEX('Planning Periods'!$O$2:$O$540,MATCH('Table B Values'!A1266,'Planning Periods'!$A$2:$A$540,0))</f>
        <v>San Diego County</v>
      </c>
    </row>
    <row r="1267" spans="1:11">
      <c r="A1267" t="s">
        <v>5675</v>
      </c>
      <c r="B1267">
        <v>2018</v>
      </c>
      <c r="C1267">
        <v>0</v>
      </c>
      <c r="D1267">
        <v>0</v>
      </c>
      <c r="E1267">
        <v>0</v>
      </c>
      <c r="F1267">
        <v>0</v>
      </c>
      <c r="G1267">
        <v>0</v>
      </c>
      <c r="H1267">
        <v>1</v>
      </c>
      <c r="I1267">
        <v>1</v>
      </c>
      <c r="J1267" t="s">
        <v>5383</v>
      </c>
      <c r="K1267" t="str">
        <f>INDEX('Planning Periods'!$O$2:$O$540,MATCH('Table B Values'!A1267,'Planning Periods'!$A$2:$A$540,0))</f>
        <v>Los Angeles County</v>
      </c>
    </row>
    <row r="1268" spans="1:11">
      <c r="A1268" t="s">
        <v>5676</v>
      </c>
      <c r="B1268">
        <v>2018</v>
      </c>
      <c r="C1268">
        <v>0</v>
      </c>
      <c r="D1268">
        <v>0</v>
      </c>
      <c r="E1268">
        <v>0</v>
      </c>
      <c r="F1268">
        <v>67</v>
      </c>
      <c r="G1268">
        <v>0</v>
      </c>
      <c r="H1268">
        <v>27</v>
      </c>
      <c r="I1268">
        <v>2</v>
      </c>
      <c r="J1268" t="s">
        <v>5383</v>
      </c>
      <c r="K1268" t="str">
        <f>INDEX('Planning Periods'!$O$2:$O$540,MATCH('Table B Values'!A1268,'Planning Periods'!$A$2:$A$540,0))</f>
        <v>Los Angeles County</v>
      </c>
    </row>
    <row r="1269" spans="1:11">
      <c r="A1269" t="s">
        <v>5677</v>
      </c>
      <c r="B1269">
        <v>2018</v>
      </c>
      <c r="C1269">
        <v>0</v>
      </c>
      <c r="D1269">
        <v>0</v>
      </c>
      <c r="E1269">
        <v>922</v>
      </c>
      <c r="F1269">
        <v>0</v>
      </c>
      <c r="G1269">
        <v>88</v>
      </c>
      <c r="H1269">
        <v>404</v>
      </c>
      <c r="I1269">
        <v>4683</v>
      </c>
      <c r="J1269" t="s">
        <v>5383</v>
      </c>
      <c r="K1269" t="str">
        <f>INDEX('Planning Periods'!$O$2:$O$540,MATCH('Table B Values'!A1269,'Planning Periods'!$A$2:$A$540,0))</f>
        <v>San Francisco County</v>
      </c>
    </row>
    <row r="1270" spans="1:11">
      <c r="A1270" t="s">
        <v>5678</v>
      </c>
      <c r="B1270">
        <v>2018</v>
      </c>
      <c r="C1270">
        <v>0</v>
      </c>
      <c r="D1270">
        <v>0</v>
      </c>
      <c r="E1270">
        <v>0</v>
      </c>
      <c r="F1270">
        <v>0</v>
      </c>
      <c r="G1270">
        <v>0</v>
      </c>
      <c r="H1270">
        <v>10</v>
      </c>
      <c r="I1270">
        <v>12</v>
      </c>
      <c r="J1270" t="s">
        <v>5383</v>
      </c>
      <c r="K1270" t="str">
        <f>INDEX('Planning Periods'!$O$2:$O$540,MATCH('Table B Values'!A1270,'Planning Periods'!$A$2:$A$540,0))</f>
        <v>Los Angeles County</v>
      </c>
    </row>
    <row r="1271" spans="1:11">
      <c r="A1271" t="s">
        <v>5679</v>
      </c>
      <c r="B1271">
        <v>2018</v>
      </c>
      <c r="C1271">
        <v>0</v>
      </c>
      <c r="D1271">
        <v>0</v>
      </c>
      <c r="E1271">
        <v>0</v>
      </c>
      <c r="F1271">
        <v>0</v>
      </c>
      <c r="G1271">
        <v>0</v>
      </c>
      <c r="H1271">
        <v>270</v>
      </c>
      <c r="I1271">
        <v>0</v>
      </c>
      <c r="J1271" t="s">
        <v>5383</v>
      </c>
      <c r="K1271" t="str">
        <f>INDEX('Planning Periods'!$O$2:$O$540,MATCH('Table B Values'!A1271,'Planning Periods'!$A$2:$A$540,0))</f>
        <v>Riverside County</v>
      </c>
    </row>
    <row r="1272" spans="1:11">
      <c r="A1272" t="s">
        <v>5681</v>
      </c>
      <c r="B1272">
        <v>2018</v>
      </c>
      <c r="C1272">
        <v>0</v>
      </c>
      <c r="D1272">
        <v>29</v>
      </c>
      <c r="E1272">
        <v>5</v>
      </c>
      <c r="F1272">
        <v>51</v>
      </c>
      <c r="G1272">
        <v>0</v>
      </c>
      <c r="H1272">
        <v>213</v>
      </c>
      <c r="I1272">
        <v>595</v>
      </c>
      <c r="J1272" t="s">
        <v>5383</v>
      </c>
      <c r="K1272" t="str">
        <f>INDEX('Planning Periods'!$O$2:$O$540,MATCH('Table B Values'!A1272,'Planning Periods'!$A$2:$A$540,0))</f>
        <v>San Joaquin County</v>
      </c>
    </row>
    <row r="1273" spans="1:11">
      <c r="A1273" t="s">
        <v>5682</v>
      </c>
      <c r="B1273">
        <v>2018</v>
      </c>
      <c r="C1273">
        <v>146</v>
      </c>
      <c r="D1273">
        <v>0</v>
      </c>
      <c r="E1273">
        <v>0</v>
      </c>
      <c r="F1273">
        <v>0</v>
      </c>
      <c r="G1273">
        <v>0</v>
      </c>
      <c r="H1273">
        <v>1300</v>
      </c>
      <c r="I1273">
        <v>1527</v>
      </c>
      <c r="J1273" t="s">
        <v>5383</v>
      </c>
      <c r="K1273" t="str">
        <f>INDEX('Planning Periods'!$O$2:$O$540,MATCH('Table B Values'!A1273,'Planning Periods'!$A$2:$A$540,0))</f>
        <v>Santa Clara County</v>
      </c>
    </row>
    <row r="1274" spans="1:11">
      <c r="A1274" t="s">
        <v>5683</v>
      </c>
      <c r="B1274">
        <v>2018</v>
      </c>
      <c r="C1274">
        <v>0</v>
      </c>
      <c r="D1274">
        <v>0</v>
      </c>
      <c r="E1274">
        <v>0</v>
      </c>
      <c r="F1274">
        <v>0</v>
      </c>
      <c r="G1274">
        <v>0</v>
      </c>
      <c r="H1274">
        <v>24</v>
      </c>
      <c r="I1274">
        <v>64</v>
      </c>
      <c r="J1274" t="s">
        <v>5383</v>
      </c>
      <c r="K1274" t="str">
        <f>INDEX('Planning Periods'!$O$2:$O$540,MATCH('Table B Values'!A1274,'Planning Periods'!$A$2:$A$540,0))</f>
        <v>Orange County</v>
      </c>
    </row>
    <row r="1275" spans="1:11">
      <c r="A1275" t="s">
        <v>5684</v>
      </c>
      <c r="B1275">
        <v>2018</v>
      </c>
      <c r="C1275">
        <v>0</v>
      </c>
      <c r="D1275">
        <v>0</v>
      </c>
      <c r="E1275">
        <v>0</v>
      </c>
      <c r="F1275">
        <v>0</v>
      </c>
      <c r="G1275">
        <v>0</v>
      </c>
      <c r="H1275">
        <v>0</v>
      </c>
      <c r="I1275">
        <v>7</v>
      </c>
      <c r="J1275" t="s">
        <v>5383</v>
      </c>
      <c r="K1275" t="str">
        <f>INDEX('Planning Periods'!$O$2:$O$540,MATCH('Table B Values'!A1275,'Planning Periods'!$A$2:$A$540,0))</f>
        <v>Alameda County</v>
      </c>
    </row>
    <row r="1276" spans="1:11">
      <c r="A1276" t="s">
        <v>5685</v>
      </c>
      <c r="B1276">
        <v>2018</v>
      </c>
      <c r="C1276">
        <v>70</v>
      </c>
      <c r="D1276">
        <v>0</v>
      </c>
      <c r="E1276">
        <v>4</v>
      </c>
      <c r="F1276">
        <v>0</v>
      </c>
      <c r="G1276">
        <v>0</v>
      </c>
      <c r="H1276">
        <v>0</v>
      </c>
      <c r="I1276">
        <v>220</v>
      </c>
      <c r="J1276" t="s">
        <v>5383</v>
      </c>
      <c r="K1276" t="str">
        <f>INDEX('Planning Periods'!$O$2:$O$540,MATCH('Table B Values'!A1276,'Planning Periods'!$A$2:$A$540,0))</f>
        <v>San Luis Obispo County</v>
      </c>
    </row>
    <row r="1277" spans="1:11">
      <c r="A1277" t="s">
        <v>5231</v>
      </c>
      <c r="B1277">
        <v>2018</v>
      </c>
      <c r="C1277">
        <v>12</v>
      </c>
      <c r="D1277">
        <v>0</v>
      </c>
      <c r="E1277">
        <v>17</v>
      </c>
      <c r="F1277">
        <v>0</v>
      </c>
      <c r="G1277">
        <v>14</v>
      </c>
      <c r="H1277">
        <v>0</v>
      </c>
      <c r="I1277">
        <v>343</v>
      </c>
      <c r="J1277" t="s">
        <v>5383</v>
      </c>
      <c r="K1277" t="str">
        <f>INDEX('Planning Periods'!$O$2:$O$540,MATCH('Table B Values'!A1277,'Planning Periods'!$A$2:$A$540,0))</f>
        <v>San Luis Obispo County</v>
      </c>
    </row>
    <row r="1278" spans="1:11">
      <c r="A1278" t="s">
        <v>5686</v>
      </c>
      <c r="B1278">
        <v>2018</v>
      </c>
      <c r="C1278">
        <v>2</v>
      </c>
      <c r="D1278">
        <v>0</v>
      </c>
      <c r="E1278">
        <v>0</v>
      </c>
      <c r="F1278">
        <v>0</v>
      </c>
      <c r="G1278">
        <v>0</v>
      </c>
      <c r="H1278">
        <v>0</v>
      </c>
      <c r="I1278">
        <v>253</v>
      </c>
      <c r="J1278" t="s">
        <v>5383</v>
      </c>
      <c r="K1278" t="str">
        <f>INDEX('Planning Periods'!$O$2:$O$540,MATCH('Table B Values'!A1278,'Planning Periods'!$A$2:$A$540,0))</f>
        <v>San Diego County</v>
      </c>
    </row>
    <row r="1279" spans="1:11">
      <c r="A1279" t="s">
        <v>5687</v>
      </c>
      <c r="B1279">
        <v>2018</v>
      </c>
      <c r="C1279">
        <v>2</v>
      </c>
      <c r="D1279">
        <v>0</v>
      </c>
      <c r="E1279">
        <v>1</v>
      </c>
      <c r="F1279">
        <v>0</v>
      </c>
      <c r="G1279">
        <v>1</v>
      </c>
      <c r="H1279">
        <v>0</v>
      </c>
      <c r="I1279">
        <v>6</v>
      </c>
      <c r="J1279" t="s">
        <v>5383</v>
      </c>
      <c r="K1279" t="str">
        <f>INDEX('Planning Periods'!$O$2:$O$540,MATCH('Table B Values'!A1279,'Planning Periods'!$A$2:$A$540,0))</f>
        <v>Los Angeles County</v>
      </c>
    </row>
    <row r="1280" spans="1:11">
      <c r="A1280" t="s">
        <v>5688</v>
      </c>
      <c r="B1280">
        <v>2018</v>
      </c>
      <c r="C1280">
        <v>7</v>
      </c>
      <c r="D1280">
        <v>0</v>
      </c>
      <c r="E1280">
        <v>0</v>
      </c>
      <c r="F1280">
        <v>0</v>
      </c>
      <c r="G1280">
        <v>0</v>
      </c>
      <c r="H1280">
        <v>0</v>
      </c>
      <c r="I1280">
        <v>83</v>
      </c>
      <c r="J1280" t="s">
        <v>5383</v>
      </c>
      <c r="K1280" t="str">
        <f>INDEX('Planning Periods'!$O$2:$O$540,MATCH('Table B Values'!A1280,'Planning Periods'!$A$2:$A$540,0))</f>
        <v>San Mateo County</v>
      </c>
    </row>
    <row r="1281" spans="1:11">
      <c r="A1281" t="s">
        <v>5235</v>
      </c>
      <c r="B1281">
        <v>2018</v>
      </c>
      <c r="C1281">
        <v>0</v>
      </c>
      <c r="D1281">
        <v>0</v>
      </c>
      <c r="E1281">
        <v>0</v>
      </c>
      <c r="F1281">
        <v>21</v>
      </c>
      <c r="G1281">
        <v>0</v>
      </c>
      <c r="H1281">
        <v>0</v>
      </c>
      <c r="I1281">
        <v>62</v>
      </c>
      <c r="J1281" t="s">
        <v>5383</v>
      </c>
      <c r="K1281" t="str">
        <f>INDEX('Planning Periods'!$O$2:$O$540,MATCH('Table B Values'!A1281,'Planning Periods'!$A$2:$A$540,0))</f>
        <v>San Mateo County</v>
      </c>
    </row>
    <row r="1282" spans="1:11">
      <c r="A1282" t="s">
        <v>5689</v>
      </c>
      <c r="B1282">
        <v>2018</v>
      </c>
      <c r="C1282">
        <v>0</v>
      </c>
      <c r="D1282">
        <v>0</v>
      </c>
      <c r="E1282">
        <v>1</v>
      </c>
      <c r="F1282">
        <v>1</v>
      </c>
      <c r="G1282">
        <v>0</v>
      </c>
      <c r="H1282">
        <v>0</v>
      </c>
      <c r="I1282">
        <v>2</v>
      </c>
      <c r="J1282" t="s">
        <v>5383</v>
      </c>
      <c r="K1282" t="str">
        <f>INDEX('Planning Periods'!$O$2:$O$540,MATCH('Table B Values'!A1282,'Planning Periods'!$A$2:$A$540,0))</f>
        <v>Contra Costa County</v>
      </c>
    </row>
    <row r="1283" spans="1:11">
      <c r="A1283" t="s">
        <v>5690</v>
      </c>
      <c r="B1283">
        <v>2018</v>
      </c>
      <c r="C1283">
        <v>1</v>
      </c>
      <c r="D1283">
        <v>0</v>
      </c>
      <c r="E1283">
        <v>1</v>
      </c>
      <c r="F1283">
        <v>22</v>
      </c>
      <c r="G1283">
        <v>0</v>
      </c>
      <c r="H1283">
        <v>1</v>
      </c>
      <c r="I1283">
        <v>14</v>
      </c>
      <c r="J1283" t="s">
        <v>5383</v>
      </c>
      <c r="K1283" t="str">
        <f>INDEX('Planning Periods'!$O$2:$O$540,MATCH('Table B Values'!A1283,'Planning Periods'!$A$2:$A$540,0))</f>
        <v>Marin County</v>
      </c>
    </row>
    <row r="1284" spans="1:11">
      <c r="A1284" t="s">
        <v>5691</v>
      </c>
      <c r="B1284">
        <v>2018</v>
      </c>
      <c r="C1284">
        <v>0</v>
      </c>
      <c r="D1284">
        <v>0</v>
      </c>
      <c r="E1284">
        <v>0</v>
      </c>
      <c r="F1284">
        <v>0</v>
      </c>
      <c r="G1284">
        <v>0</v>
      </c>
      <c r="H1284">
        <v>0</v>
      </c>
      <c r="I1284">
        <v>275</v>
      </c>
      <c r="J1284" t="s">
        <v>5383</v>
      </c>
      <c r="K1284" t="str">
        <f>INDEX('Planning Periods'!$O$2:$O$540,MATCH('Table B Values'!A1284,'Planning Periods'!$A$2:$A$540,0))</f>
        <v>Contra Costa County</v>
      </c>
    </row>
    <row r="1285" spans="1:11">
      <c r="A1285" t="s">
        <v>5793</v>
      </c>
      <c r="B1285">
        <v>2018</v>
      </c>
      <c r="C1285">
        <v>0</v>
      </c>
      <c r="D1285">
        <v>0</v>
      </c>
      <c r="E1285">
        <v>0</v>
      </c>
      <c r="F1285">
        <v>0</v>
      </c>
      <c r="G1285">
        <v>0</v>
      </c>
      <c r="H1285">
        <v>0</v>
      </c>
      <c r="I1285">
        <v>0</v>
      </c>
      <c r="J1285" t="s">
        <v>5383</v>
      </c>
      <c r="K1285" t="str">
        <f>INDEX('Planning Periods'!$O$2:$O$540,MATCH('Table B Values'!A1285,'Planning Periods'!$A$2:$A$540,0))</f>
        <v>Monterey County</v>
      </c>
    </row>
    <row r="1286" spans="1:11">
      <c r="A1286" t="s">
        <v>5692</v>
      </c>
      <c r="B1286">
        <v>2018</v>
      </c>
      <c r="C1286">
        <v>0</v>
      </c>
      <c r="D1286">
        <v>0</v>
      </c>
      <c r="E1286">
        <v>0</v>
      </c>
      <c r="F1286">
        <v>0</v>
      </c>
      <c r="G1286">
        <v>0</v>
      </c>
      <c r="H1286">
        <v>38</v>
      </c>
      <c r="I1286">
        <v>16</v>
      </c>
      <c r="J1286" t="s">
        <v>5383</v>
      </c>
      <c r="K1286" t="str">
        <f>INDEX('Planning Periods'!$O$2:$O$540,MATCH('Table B Values'!A1286,'Planning Periods'!$A$2:$A$540,0))</f>
        <v>Fresno County</v>
      </c>
    </row>
    <row r="1287" spans="1:11">
      <c r="A1287" t="s">
        <v>5693</v>
      </c>
      <c r="B1287">
        <v>2018</v>
      </c>
      <c r="C1287">
        <v>172</v>
      </c>
      <c r="D1287">
        <v>0</v>
      </c>
      <c r="E1287">
        <v>388</v>
      </c>
      <c r="F1287">
        <v>0</v>
      </c>
      <c r="G1287">
        <v>0</v>
      </c>
      <c r="H1287">
        <v>17</v>
      </c>
      <c r="I1287" s="356">
        <v>796</v>
      </c>
      <c r="J1287" t="s">
        <v>5383</v>
      </c>
      <c r="K1287" t="str">
        <f>INDEX('Planning Periods'!$O$2:$O$540,MATCH('Table B Values'!A1287,'Planning Periods'!$A$2:$A$540,0))</f>
        <v>Orange County</v>
      </c>
    </row>
    <row r="1288" spans="1:11">
      <c r="A1288" t="s">
        <v>5694</v>
      </c>
      <c r="B1288">
        <v>2018</v>
      </c>
      <c r="C1288">
        <v>57</v>
      </c>
      <c r="D1288">
        <v>0</v>
      </c>
      <c r="E1288">
        <v>48</v>
      </c>
      <c r="F1288">
        <v>0</v>
      </c>
      <c r="G1288">
        <v>0</v>
      </c>
      <c r="H1288">
        <v>0</v>
      </c>
      <c r="I1288">
        <v>245</v>
      </c>
      <c r="J1288" t="s">
        <v>5383</v>
      </c>
      <c r="K1288" t="str">
        <f>INDEX('Planning Periods'!$O$2:$O$540,MATCH('Table B Values'!A1288,'Planning Periods'!$A$2:$A$540,0))</f>
        <v>Santa Barbara County</v>
      </c>
    </row>
    <row r="1289" spans="1:11">
      <c r="A1289" t="s">
        <v>5243</v>
      </c>
      <c r="B1289">
        <v>2018</v>
      </c>
      <c r="C1289">
        <v>0</v>
      </c>
      <c r="D1289">
        <v>1</v>
      </c>
      <c r="E1289">
        <v>0</v>
      </c>
      <c r="F1289">
        <v>14</v>
      </c>
      <c r="G1289">
        <v>0</v>
      </c>
      <c r="H1289">
        <v>82</v>
      </c>
      <c r="I1289">
        <v>231</v>
      </c>
      <c r="J1289" t="s">
        <v>5383</v>
      </c>
      <c r="K1289" t="str">
        <f>INDEX('Planning Periods'!$O$2:$O$540,MATCH('Table B Values'!A1289,'Planning Periods'!$A$2:$A$540,0))</f>
        <v>Santa Barbara County</v>
      </c>
    </row>
    <row r="1290" spans="1:11">
      <c r="A1290" t="s">
        <v>5695</v>
      </c>
      <c r="B1290">
        <v>2018</v>
      </c>
      <c r="C1290">
        <v>0</v>
      </c>
      <c r="D1290">
        <v>0</v>
      </c>
      <c r="E1290">
        <v>0</v>
      </c>
      <c r="F1290">
        <v>0</v>
      </c>
      <c r="G1290">
        <v>5</v>
      </c>
      <c r="H1290">
        <v>0</v>
      </c>
      <c r="I1290">
        <v>1162</v>
      </c>
      <c r="J1290" t="s">
        <v>5383</v>
      </c>
      <c r="K1290" t="str">
        <f>INDEX('Planning Periods'!$O$2:$O$540,MATCH('Table B Values'!A1290,'Planning Periods'!$A$2:$A$540,0))</f>
        <v>Santa Clara County</v>
      </c>
    </row>
    <row r="1291" spans="1:11">
      <c r="A1291" t="s">
        <v>5245</v>
      </c>
      <c r="B1291">
        <v>2018</v>
      </c>
      <c r="C1291">
        <v>0</v>
      </c>
      <c r="D1291">
        <v>22</v>
      </c>
      <c r="E1291">
        <v>0</v>
      </c>
      <c r="F1291">
        <v>0</v>
      </c>
      <c r="G1291">
        <v>0</v>
      </c>
      <c r="H1291">
        <v>65</v>
      </c>
      <c r="I1291">
        <v>0</v>
      </c>
      <c r="J1291" t="s">
        <v>5383</v>
      </c>
      <c r="K1291" t="str">
        <f>INDEX('Planning Periods'!$O$2:$O$540,MATCH('Table B Values'!A1291,'Planning Periods'!$A$2:$A$540,0))</f>
        <v>Santa Clara County</v>
      </c>
    </row>
    <row r="1292" spans="1:11">
      <c r="A1292" t="s">
        <v>5696</v>
      </c>
      <c r="B1292">
        <v>2018</v>
      </c>
      <c r="C1292">
        <v>0</v>
      </c>
      <c r="D1292">
        <v>0</v>
      </c>
      <c r="E1292">
        <v>0</v>
      </c>
      <c r="F1292">
        <v>0</v>
      </c>
      <c r="G1292">
        <v>0</v>
      </c>
      <c r="H1292">
        <v>3</v>
      </c>
      <c r="I1292">
        <v>415</v>
      </c>
      <c r="J1292" t="s">
        <v>5383</v>
      </c>
      <c r="K1292" t="str">
        <f>INDEX('Planning Periods'!$O$2:$O$540,MATCH('Table B Values'!A1292,'Planning Periods'!$A$2:$A$540,0))</f>
        <v>Los Angeles County</v>
      </c>
    </row>
    <row r="1293" spans="1:11">
      <c r="A1293" t="s">
        <v>5697</v>
      </c>
      <c r="B1293">
        <v>2018</v>
      </c>
      <c r="C1293">
        <v>6</v>
      </c>
      <c r="D1293">
        <v>0</v>
      </c>
      <c r="E1293">
        <v>47</v>
      </c>
      <c r="F1293">
        <v>6</v>
      </c>
      <c r="G1293">
        <v>0</v>
      </c>
      <c r="H1293">
        <v>1</v>
      </c>
      <c r="I1293">
        <v>90</v>
      </c>
      <c r="J1293" t="s">
        <v>5383</v>
      </c>
      <c r="K1293" t="str">
        <f>INDEX('Planning Periods'!$O$2:$O$540,MATCH('Table B Values'!A1293,'Planning Periods'!$A$2:$A$540,0))</f>
        <v>Santa Cruz County</v>
      </c>
    </row>
    <row r="1294" spans="1:11">
      <c r="A1294" t="s">
        <v>5248</v>
      </c>
      <c r="B1294">
        <v>2018</v>
      </c>
      <c r="C1294">
        <v>0</v>
      </c>
      <c r="D1294">
        <v>0</v>
      </c>
      <c r="E1294">
        <v>0</v>
      </c>
      <c r="F1294">
        <v>15</v>
      </c>
      <c r="G1294">
        <v>5</v>
      </c>
      <c r="H1294">
        <v>21</v>
      </c>
      <c r="I1294">
        <v>44</v>
      </c>
      <c r="J1294" t="s">
        <v>5383</v>
      </c>
      <c r="K1294" t="str">
        <f>INDEX('Planning Periods'!$O$2:$O$540,MATCH('Table B Values'!A1294,'Planning Periods'!$A$2:$A$540,0))</f>
        <v>Santa Cruz County</v>
      </c>
    </row>
    <row r="1295" spans="1:11">
      <c r="A1295" t="s">
        <v>5698</v>
      </c>
      <c r="B1295">
        <v>2018</v>
      </c>
      <c r="C1295">
        <v>0</v>
      </c>
      <c r="D1295">
        <v>0</v>
      </c>
      <c r="E1295">
        <v>0</v>
      </c>
      <c r="F1295">
        <v>2</v>
      </c>
      <c r="G1295">
        <v>0</v>
      </c>
      <c r="H1295">
        <v>0</v>
      </c>
      <c r="I1295">
        <v>0</v>
      </c>
      <c r="J1295" t="s">
        <v>5383</v>
      </c>
      <c r="K1295" t="str">
        <f>INDEX('Planning Periods'!$O$2:$O$540,MATCH('Table B Values'!A1295,'Planning Periods'!$A$2:$A$540,0))</f>
        <v>Los Angeles County</v>
      </c>
    </row>
    <row r="1296" spans="1:11">
      <c r="A1296" t="s">
        <v>5699</v>
      </c>
      <c r="B1296">
        <v>2018</v>
      </c>
      <c r="C1296">
        <v>0</v>
      </c>
      <c r="D1296">
        <v>0</v>
      </c>
      <c r="E1296">
        <v>78</v>
      </c>
      <c r="F1296">
        <v>49</v>
      </c>
      <c r="G1296">
        <v>0</v>
      </c>
      <c r="H1296">
        <v>0</v>
      </c>
      <c r="I1296">
        <v>110</v>
      </c>
      <c r="J1296" t="s">
        <v>5383</v>
      </c>
      <c r="K1296" t="str">
        <f>INDEX('Planning Periods'!$O$2:$O$540,MATCH('Table B Values'!A1296,'Planning Periods'!$A$2:$A$540,0))</f>
        <v>Santa Barbara County</v>
      </c>
    </row>
    <row r="1297" spans="1:11">
      <c r="A1297" t="s">
        <v>5700</v>
      </c>
      <c r="B1297">
        <v>2018</v>
      </c>
      <c r="C1297">
        <v>53</v>
      </c>
      <c r="D1297">
        <v>0</v>
      </c>
      <c r="E1297">
        <v>9</v>
      </c>
      <c r="F1297">
        <v>0</v>
      </c>
      <c r="G1297">
        <v>25</v>
      </c>
      <c r="H1297">
        <v>0</v>
      </c>
      <c r="I1297">
        <v>312</v>
      </c>
      <c r="J1297" t="s">
        <v>5383</v>
      </c>
      <c r="K1297" t="str">
        <f>INDEX('Planning Periods'!$O$2:$O$540,MATCH('Table B Values'!A1297,'Planning Periods'!$A$2:$A$540,0))</f>
        <v>Los Angeles County</v>
      </c>
    </row>
    <row r="1298" spans="1:11">
      <c r="A1298" t="s">
        <v>5701</v>
      </c>
      <c r="B1298">
        <v>2018</v>
      </c>
      <c r="C1298">
        <v>42</v>
      </c>
      <c r="D1298">
        <v>0</v>
      </c>
      <c r="E1298">
        <v>7</v>
      </c>
      <c r="F1298">
        <v>6</v>
      </c>
      <c r="G1298">
        <v>0</v>
      </c>
      <c r="H1298">
        <v>78</v>
      </c>
      <c r="I1298">
        <v>325</v>
      </c>
      <c r="J1298" t="s">
        <v>5383</v>
      </c>
      <c r="K1298" t="str">
        <f>INDEX('Planning Periods'!$O$2:$O$540,MATCH('Table B Values'!A1298,'Planning Periods'!$A$2:$A$540,0))</f>
        <v>Sonoma County</v>
      </c>
    </row>
    <row r="1299" spans="1:11">
      <c r="A1299" t="s">
        <v>5702</v>
      </c>
      <c r="B1299">
        <v>2018</v>
      </c>
      <c r="C1299">
        <v>0</v>
      </c>
      <c r="D1299">
        <v>0</v>
      </c>
      <c r="E1299">
        <v>0</v>
      </c>
      <c r="F1299">
        <v>0</v>
      </c>
      <c r="G1299">
        <v>0</v>
      </c>
      <c r="H1299">
        <v>0</v>
      </c>
      <c r="I1299" s="356">
        <v>157</v>
      </c>
      <c r="J1299" t="s">
        <v>5383</v>
      </c>
      <c r="K1299" t="str">
        <f>INDEX('Planning Periods'!$O$2:$O$540,MATCH('Table B Values'!A1299,'Planning Periods'!$A$2:$A$540,0))</f>
        <v>San Diego County</v>
      </c>
    </row>
    <row r="1300" spans="1:11">
      <c r="A1300" t="s">
        <v>5704</v>
      </c>
      <c r="B1300">
        <v>2018</v>
      </c>
      <c r="C1300">
        <v>0</v>
      </c>
      <c r="D1300">
        <v>0</v>
      </c>
      <c r="E1300">
        <v>0</v>
      </c>
      <c r="F1300">
        <v>0</v>
      </c>
      <c r="G1300">
        <v>0</v>
      </c>
      <c r="H1300">
        <v>1</v>
      </c>
      <c r="I1300">
        <v>2</v>
      </c>
      <c r="J1300" t="s">
        <v>5383</v>
      </c>
      <c r="K1300" t="str">
        <f>INDEX('Planning Periods'!$O$2:$O$540,MATCH('Table B Values'!A1300,'Planning Periods'!$A$2:$A$540,0))</f>
        <v>Marin County</v>
      </c>
    </row>
    <row r="1301" spans="1:11">
      <c r="A1301" t="s">
        <v>5705</v>
      </c>
      <c r="B1301">
        <v>2018</v>
      </c>
      <c r="C1301">
        <v>0</v>
      </c>
      <c r="D1301">
        <v>0</v>
      </c>
      <c r="E1301">
        <v>0</v>
      </c>
      <c r="F1301">
        <v>0</v>
      </c>
      <c r="G1301">
        <v>3</v>
      </c>
      <c r="H1301">
        <v>0</v>
      </c>
      <c r="I1301">
        <v>63</v>
      </c>
      <c r="J1301" t="s">
        <v>5383</v>
      </c>
      <c r="K1301" t="str">
        <f>INDEX('Planning Periods'!$O$2:$O$540,MATCH('Table B Values'!A1301,'Planning Periods'!$A$2:$A$540,0))</f>
        <v>Santa Cruz County</v>
      </c>
    </row>
    <row r="1302" spans="1:11">
      <c r="A1302" t="s">
        <v>5707</v>
      </c>
      <c r="B1302">
        <v>2018</v>
      </c>
      <c r="C1302">
        <v>0</v>
      </c>
      <c r="D1302">
        <v>0</v>
      </c>
      <c r="E1302">
        <v>0</v>
      </c>
      <c r="F1302">
        <v>0</v>
      </c>
      <c r="G1302">
        <v>0</v>
      </c>
      <c r="H1302">
        <v>0</v>
      </c>
      <c r="I1302">
        <v>3</v>
      </c>
      <c r="J1302" t="s">
        <v>5383</v>
      </c>
      <c r="K1302" t="str">
        <f>INDEX('Planning Periods'!$O$2:$O$540,MATCH('Table B Values'!A1302,'Planning Periods'!$A$2:$A$540,0))</f>
        <v>Monterey County</v>
      </c>
    </row>
    <row r="1303" spans="1:11">
      <c r="A1303" t="s">
        <v>5708</v>
      </c>
      <c r="B1303">
        <v>2018</v>
      </c>
      <c r="C1303">
        <v>0</v>
      </c>
      <c r="D1303">
        <v>3</v>
      </c>
      <c r="E1303">
        <v>0</v>
      </c>
      <c r="F1303">
        <v>4</v>
      </c>
      <c r="G1303">
        <v>0</v>
      </c>
      <c r="H1303">
        <v>4</v>
      </c>
      <c r="I1303">
        <v>1</v>
      </c>
      <c r="J1303" t="s">
        <v>5383</v>
      </c>
      <c r="K1303" t="str">
        <f>INDEX('Planning Periods'!$O$2:$O$540,MATCH('Table B Values'!A1303,'Planning Periods'!$A$2:$A$540,0))</f>
        <v>Sonoma County</v>
      </c>
    </row>
    <row r="1304" spans="1:11">
      <c r="A1304" t="s">
        <v>5709</v>
      </c>
      <c r="B1304">
        <v>2018</v>
      </c>
      <c r="C1304">
        <v>0</v>
      </c>
      <c r="D1304">
        <v>0</v>
      </c>
      <c r="E1304">
        <v>0</v>
      </c>
      <c r="F1304">
        <v>0</v>
      </c>
      <c r="G1304">
        <v>0</v>
      </c>
      <c r="H1304">
        <v>8</v>
      </c>
      <c r="I1304">
        <v>3</v>
      </c>
      <c r="J1304" t="s">
        <v>5383</v>
      </c>
      <c r="K1304" t="str">
        <f>INDEX('Planning Periods'!$O$2:$O$540,MATCH('Table B Values'!A1304,'Planning Periods'!$A$2:$A$540,0))</f>
        <v>Fresno County</v>
      </c>
    </row>
    <row r="1305" spans="1:11">
      <c r="A1305" t="s">
        <v>5263</v>
      </c>
      <c r="B1305">
        <v>2018</v>
      </c>
      <c r="C1305">
        <v>0</v>
      </c>
      <c r="D1305">
        <v>12</v>
      </c>
      <c r="E1305">
        <v>0</v>
      </c>
      <c r="F1305">
        <v>23</v>
      </c>
      <c r="G1305">
        <v>0</v>
      </c>
      <c r="H1305">
        <v>6</v>
      </c>
      <c r="I1305">
        <v>144</v>
      </c>
      <c r="J1305" t="s">
        <v>5383</v>
      </c>
      <c r="K1305" t="str">
        <f>INDEX('Planning Periods'!$O$2:$O$540,MATCH('Table B Values'!A1305,'Planning Periods'!$A$2:$A$540,0))</f>
        <v>Shasta County</v>
      </c>
    </row>
    <row r="1306" spans="1:11">
      <c r="A1306" t="s">
        <v>5374</v>
      </c>
      <c r="B1306">
        <v>2018</v>
      </c>
      <c r="C1306">
        <v>0</v>
      </c>
      <c r="D1306">
        <v>0</v>
      </c>
      <c r="E1306">
        <v>0</v>
      </c>
      <c r="F1306">
        <v>15</v>
      </c>
      <c r="G1306">
        <v>0</v>
      </c>
      <c r="H1306">
        <v>26</v>
      </c>
      <c r="I1306">
        <v>0</v>
      </c>
      <c r="J1306" t="s">
        <v>5383</v>
      </c>
      <c r="K1306" t="str">
        <f>INDEX('Planning Periods'!$O$2:$O$540,MATCH('Table B Values'!A1306,'Planning Periods'!$A$2:$A$540,0))</f>
        <v>Shasta County</v>
      </c>
    </row>
    <row r="1307" spans="1:11">
      <c r="A1307" t="s">
        <v>5265</v>
      </c>
      <c r="B1307">
        <v>2018</v>
      </c>
      <c r="C1307">
        <v>0</v>
      </c>
      <c r="D1307">
        <v>0</v>
      </c>
      <c r="E1307">
        <v>0</v>
      </c>
      <c r="F1307">
        <v>1</v>
      </c>
      <c r="G1307">
        <v>0</v>
      </c>
      <c r="H1307">
        <v>2</v>
      </c>
      <c r="I1307">
        <v>3</v>
      </c>
      <c r="J1307" t="s">
        <v>5383</v>
      </c>
      <c r="K1307" t="str">
        <f>INDEX('Planning Periods'!$O$2:$O$540,MATCH('Table B Values'!A1307,'Planning Periods'!$A$2:$A$540,0))</f>
        <v>Sierra County</v>
      </c>
    </row>
    <row r="1308" spans="1:11">
      <c r="A1308" t="s">
        <v>5710</v>
      </c>
      <c r="B1308">
        <v>2018</v>
      </c>
      <c r="C1308">
        <v>0</v>
      </c>
      <c r="D1308">
        <v>0</v>
      </c>
      <c r="E1308">
        <v>0</v>
      </c>
      <c r="F1308">
        <v>1</v>
      </c>
      <c r="G1308">
        <v>0</v>
      </c>
      <c r="H1308">
        <v>0</v>
      </c>
      <c r="I1308">
        <v>0</v>
      </c>
      <c r="J1308" t="s">
        <v>5383</v>
      </c>
      <c r="K1308" t="str">
        <f>INDEX('Planning Periods'!$O$2:$O$540,MATCH('Table B Values'!A1308,'Planning Periods'!$A$2:$A$540,0))</f>
        <v>Los Angeles County</v>
      </c>
    </row>
    <row r="1309" spans="1:11">
      <c r="A1309" t="s">
        <v>5711</v>
      </c>
      <c r="B1309">
        <v>2018</v>
      </c>
      <c r="C1309">
        <v>0</v>
      </c>
      <c r="D1309">
        <v>0</v>
      </c>
      <c r="E1309">
        <v>0</v>
      </c>
      <c r="F1309">
        <v>0</v>
      </c>
      <c r="G1309">
        <v>0</v>
      </c>
      <c r="H1309">
        <v>1</v>
      </c>
      <c r="I1309">
        <v>1</v>
      </c>
      <c r="J1309" t="s">
        <v>5383</v>
      </c>
      <c r="K1309" t="str">
        <f>INDEX('Planning Periods'!$O$2:$O$540,MATCH('Table B Values'!A1309,'Planning Periods'!$A$2:$A$540,0))</f>
        <v>Los Angeles County</v>
      </c>
    </row>
    <row r="1310" spans="1:11">
      <c r="A1310" t="s">
        <v>5712</v>
      </c>
      <c r="B1310">
        <v>2018</v>
      </c>
      <c r="C1310">
        <v>5</v>
      </c>
      <c r="D1310">
        <v>0</v>
      </c>
      <c r="E1310">
        <v>2</v>
      </c>
      <c r="F1310">
        <v>0</v>
      </c>
      <c r="G1310">
        <v>0</v>
      </c>
      <c r="H1310">
        <v>27</v>
      </c>
      <c r="I1310">
        <v>174</v>
      </c>
      <c r="J1310" t="s">
        <v>5383</v>
      </c>
      <c r="K1310" t="str">
        <f>INDEX('Planning Periods'!$O$2:$O$540,MATCH('Table B Values'!A1310,'Planning Periods'!$A$2:$A$540,0))</f>
        <v>Ventura County</v>
      </c>
    </row>
    <row r="1311" spans="1:11">
      <c r="A1311" t="s">
        <v>5269</v>
      </c>
      <c r="B1311">
        <v>2018</v>
      </c>
      <c r="C1311">
        <v>0</v>
      </c>
      <c r="D1311">
        <v>0</v>
      </c>
      <c r="E1311">
        <v>0</v>
      </c>
      <c r="F1311">
        <v>0</v>
      </c>
      <c r="G1311">
        <v>0</v>
      </c>
      <c r="H1311">
        <v>0</v>
      </c>
      <c r="I1311">
        <v>65</v>
      </c>
      <c r="J1311" t="s">
        <v>5383</v>
      </c>
      <c r="K1311" t="str">
        <f>INDEX('Planning Periods'!$O$2:$O$540,MATCH('Table B Values'!A1311,'Planning Periods'!$A$2:$A$540,0))</f>
        <v>Siskiyou County</v>
      </c>
    </row>
    <row r="1312" spans="1:11">
      <c r="A1312" t="s">
        <v>5713</v>
      </c>
      <c r="B1312">
        <v>2018</v>
      </c>
      <c r="C1312">
        <v>0</v>
      </c>
      <c r="D1312">
        <v>0</v>
      </c>
      <c r="E1312">
        <v>1</v>
      </c>
      <c r="F1312">
        <v>0</v>
      </c>
      <c r="G1312">
        <v>0</v>
      </c>
      <c r="H1312">
        <v>5</v>
      </c>
      <c r="I1312">
        <v>11</v>
      </c>
      <c r="J1312" t="s">
        <v>5383</v>
      </c>
      <c r="K1312" t="str">
        <f>INDEX('Planning Periods'!$O$2:$O$540,MATCH('Table B Values'!A1312,'Planning Periods'!$A$2:$A$540,0))</f>
        <v>San Diego County</v>
      </c>
    </row>
    <row r="1313" spans="1:11">
      <c r="A1313" t="s">
        <v>5271</v>
      </c>
      <c r="B1313">
        <v>2018</v>
      </c>
      <c r="C1313">
        <v>0</v>
      </c>
      <c r="D1313">
        <v>1</v>
      </c>
      <c r="E1313">
        <v>0</v>
      </c>
      <c r="F1313">
        <v>17</v>
      </c>
      <c r="G1313">
        <v>0</v>
      </c>
      <c r="H1313">
        <v>3</v>
      </c>
      <c r="I1313">
        <v>13</v>
      </c>
      <c r="J1313" t="s">
        <v>5383</v>
      </c>
      <c r="K1313" t="str">
        <f>INDEX('Planning Periods'!$O$2:$O$540,MATCH('Table B Values'!A1313,'Planning Periods'!$A$2:$A$540,0))</f>
        <v>Solano County</v>
      </c>
    </row>
    <row r="1314" spans="1:11">
      <c r="A1314" t="s">
        <v>5808</v>
      </c>
      <c r="B1314">
        <v>2018</v>
      </c>
      <c r="C1314">
        <v>0</v>
      </c>
      <c r="D1314">
        <v>0</v>
      </c>
      <c r="E1314">
        <v>0</v>
      </c>
      <c r="F1314">
        <v>0</v>
      </c>
      <c r="G1314">
        <v>0</v>
      </c>
      <c r="H1314">
        <v>0</v>
      </c>
      <c r="I1314">
        <v>131</v>
      </c>
      <c r="J1314" t="s">
        <v>5383</v>
      </c>
      <c r="K1314" t="str">
        <f>INDEX('Planning Periods'!$O$2:$O$540,MATCH('Table B Values'!A1314,'Planning Periods'!$A$2:$A$540,0))</f>
        <v>Monterey County</v>
      </c>
    </row>
    <row r="1315" spans="1:11">
      <c r="A1315" t="s">
        <v>5714</v>
      </c>
      <c r="B1315">
        <v>2018</v>
      </c>
      <c r="C1315">
        <v>0</v>
      </c>
      <c r="D1315">
        <v>0</v>
      </c>
      <c r="E1315">
        <v>0</v>
      </c>
      <c r="F1315">
        <v>7</v>
      </c>
      <c r="G1315">
        <v>3</v>
      </c>
      <c r="H1315">
        <v>7</v>
      </c>
      <c r="I1315">
        <v>7</v>
      </c>
      <c r="J1315" t="s">
        <v>5383</v>
      </c>
      <c r="K1315" t="str">
        <f>INDEX('Planning Periods'!$O$2:$O$540,MATCH('Table B Values'!A1315,'Planning Periods'!$A$2:$A$540,0))</f>
        <v>Sonoma County</v>
      </c>
    </row>
    <row r="1316" spans="1:11">
      <c r="A1316" t="s">
        <v>5275</v>
      </c>
      <c r="B1316">
        <v>2018</v>
      </c>
      <c r="C1316">
        <v>12</v>
      </c>
      <c r="D1316">
        <v>0</v>
      </c>
      <c r="E1316">
        <v>91</v>
      </c>
      <c r="F1316">
        <v>1</v>
      </c>
      <c r="G1316">
        <v>0</v>
      </c>
      <c r="H1316">
        <v>71</v>
      </c>
      <c r="I1316">
        <v>128</v>
      </c>
      <c r="J1316" t="s">
        <v>5383</v>
      </c>
      <c r="K1316" t="str">
        <f>INDEX('Planning Periods'!$O$2:$O$540,MATCH('Table B Values'!A1316,'Planning Periods'!$A$2:$A$540,0))</f>
        <v>Sonoma County</v>
      </c>
    </row>
    <row r="1317" spans="1:11">
      <c r="A1317" t="s">
        <v>5375</v>
      </c>
      <c r="B1317">
        <v>2018</v>
      </c>
      <c r="C1317">
        <v>0</v>
      </c>
      <c r="D1317">
        <v>0</v>
      </c>
      <c r="E1317">
        <v>0</v>
      </c>
      <c r="F1317">
        <v>0</v>
      </c>
      <c r="G1317">
        <v>0</v>
      </c>
      <c r="H1317">
        <v>1</v>
      </c>
      <c r="I1317">
        <v>1</v>
      </c>
      <c r="J1317" t="s">
        <v>5383</v>
      </c>
      <c r="K1317" t="str">
        <f>INDEX('Planning Periods'!$O$2:$O$540,MATCH('Table B Values'!A1317,'Planning Periods'!$A$2:$A$540,0))</f>
        <v>Tuolumne County</v>
      </c>
    </row>
    <row r="1318" spans="1:11">
      <c r="A1318" t="s">
        <v>5715</v>
      </c>
      <c r="B1318">
        <v>2018</v>
      </c>
      <c r="C1318">
        <v>0</v>
      </c>
      <c r="D1318">
        <v>0</v>
      </c>
      <c r="E1318">
        <v>6</v>
      </c>
      <c r="F1318">
        <v>0</v>
      </c>
      <c r="G1318">
        <v>0</v>
      </c>
      <c r="H1318">
        <v>0</v>
      </c>
      <c r="I1318">
        <v>2</v>
      </c>
      <c r="J1318" t="s">
        <v>5383</v>
      </c>
      <c r="K1318" t="str">
        <f>INDEX('Planning Periods'!$O$2:$O$540,MATCH('Table B Values'!A1318,'Planning Periods'!$A$2:$A$540,0))</f>
        <v>Los Angeles County</v>
      </c>
    </row>
    <row r="1319" spans="1:11">
      <c r="A1319" t="s">
        <v>5716</v>
      </c>
      <c r="B1319">
        <v>2018</v>
      </c>
      <c r="C1319">
        <v>0</v>
      </c>
      <c r="D1319">
        <v>0</v>
      </c>
      <c r="E1319">
        <v>0</v>
      </c>
      <c r="F1319">
        <v>0</v>
      </c>
      <c r="G1319">
        <v>0</v>
      </c>
      <c r="H1319">
        <v>26</v>
      </c>
      <c r="I1319">
        <v>2</v>
      </c>
      <c r="J1319" t="s">
        <v>5383</v>
      </c>
      <c r="K1319" t="str">
        <f>INDEX('Planning Periods'!$O$2:$O$540,MATCH('Table B Values'!A1319,'Planning Periods'!$A$2:$A$540,0))</f>
        <v>Los Angeles County</v>
      </c>
    </row>
    <row r="1320" spans="1:11">
      <c r="A1320" t="s">
        <v>5717</v>
      </c>
      <c r="B1320">
        <v>2018</v>
      </c>
      <c r="C1320">
        <v>0</v>
      </c>
      <c r="D1320">
        <v>0</v>
      </c>
      <c r="E1320">
        <v>0</v>
      </c>
      <c r="F1320">
        <v>0</v>
      </c>
      <c r="G1320">
        <v>0</v>
      </c>
      <c r="H1320">
        <v>0</v>
      </c>
      <c r="I1320">
        <v>55</v>
      </c>
      <c r="J1320" t="s">
        <v>5383</v>
      </c>
      <c r="K1320" t="str">
        <f>INDEX('Planning Periods'!$O$2:$O$540,MATCH('Table B Values'!A1320,'Planning Periods'!$A$2:$A$540,0))</f>
        <v>El Dorado County</v>
      </c>
    </row>
    <row r="1321" spans="1:11">
      <c r="A1321" t="s">
        <v>5718</v>
      </c>
      <c r="B1321">
        <v>2018</v>
      </c>
      <c r="C1321">
        <v>0</v>
      </c>
      <c r="D1321">
        <v>1</v>
      </c>
      <c r="E1321">
        <v>0</v>
      </c>
      <c r="F1321">
        <v>3</v>
      </c>
      <c r="G1321">
        <v>0</v>
      </c>
      <c r="H1321">
        <v>0</v>
      </c>
      <c r="I1321">
        <v>3</v>
      </c>
      <c r="J1321" t="s">
        <v>5383</v>
      </c>
      <c r="K1321" t="str">
        <f>INDEX('Planning Periods'!$O$2:$O$540,MATCH('Table B Values'!A1321,'Planning Periods'!$A$2:$A$540,0))</f>
        <v>Los Angeles County</v>
      </c>
    </row>
    <row r="1322" spans="1:11">
      <c r="A1322" t="s">
        <v>5719</v>
      </c>
      <c r="B1322">
        <v>2018</v>
      </c>
      <c r="C1322">
        <v>0</v>
      </c>
      <c r="D1322">
        <v>0</v>
      </c>
      <c r="E1322">
        <v>0</v>
      </c>
      <c r="F1322">
        <v>0</v>
      </c>
      <c r="G1322">
        <v>2</v>
      </c>
      <c r="H1322">
        <v>3</v>
      </c>
      <c r="I1322">
        <v>162</v>
      </c>
      <c r="J1322" t="s">
        <v>5383</v>
      </c>
      <c r="K1322" t="str">
        <f>INDEX('Planning Periods'!$O$2:$O$540,MATCH('Table B Values'!A1322,'Planning Periods'!$A$2:$A$540,0))</f>
        <v>San Mateo County</v>
      </c>
    </row>
    <row r="1323" spans="1:11">
      <c r="A1323" t="s">
        <v>5284</v>
      </c>
      <c r="B1323">
        <v>2018</v>
      </c>
      <c r="C1323">
        <v>0</v>
      </c>
      <c r="D1323">
        <v>0</v>
      </c>
      <c r="E1323">
        <v>0</v>
      </c>
      <c r="F1323">
        <v>6</v>
      </c>
      <c r="G1323">
        <v>0</v>
      </c>
      <c r="H1323">
        <v>0</v>
      </c>
      <c r="I1323">
        <v>108</v>
      </c>
      <c r="J1323" t="s">
        <v>5383</v>
      </c>
      <c r="K1323" t="str">
        <f>INDEX('Planning Periods'!$O$2:$O$540,MATCH('Table B Values'!A1323,'Planning Periods'!$A$2:$A$540,0))</f>
        <v>Stanislaus County</v>
      </c>
    </row>
    <row r="1324" spans="1:11">
      <c r="A1324" t="s">
        <v>5720</v>
      </c>
      <c r="B1324">
        <v>2018</v>
      </c>
      <c r="C1324">
        <v>0</v>
      </c>
      <c r="D1324">
        <v>0</v>
      </c>
      <c r="E1324">
        <v>0</v>
      </c>
      <c r="F1324">
        <v>0</v>
      </c>
      <c r="G1324">
        <v>0</v>
      </c>
      <c r="H1324">
        <v>12</v>
      </c>
      <c r="I1324">
        <v>45</v>
      </c>
      <c r="J1324" t="s">
        <v>5383</v>
      </c>
      <c r="K1324" t="str">
        <f>INDEX('Planning Periods'!$O$2:$O$540,MATCH('Table B Values'!A1324,'Planning Periods'!$A$2:$A$540,0))</f>
        <v>Orange County</v>
      </c>
    </row>
    <row r="1325" spans="1:11">
      <c r="A1325" t="s">
        <v>5721</v>
      </c>
      <c r="B1325">
        <v>2018</v>
      </c>
      <c r="C1325">
        <v>0</v>
      </c>
      <c r="D1325">
        <v>0</v>
      </c>
      <c r="E1325">
        <v>0</v>
      </c>
      <c r="F1325">
        <v>4</v>
      </c>
      <c r="G1325">
        <v>0</v>
      </c>
      <c r="H1325">
        <v>80</v>
      </c>
      <c r="I1325">
        <v>243</v>
      </c>
      <c r="J1325" t="s">
        <v>5383</v>
      </c>
      <c r="K1325" t="str">
        <f>INDEX('Planning Periods'!$O$2:$O$540,MATCH('Table B Values'!A1325,'Planning Periods'!$A$2:$A$540,0))</f>
        <v>San Joaquin County</v>
      </c>
    </row>
    <row r="1326" spans="1:11">
      <c r="A1326" t="s">
        <v>5722</v>
      </c>
      <c r="B1326">
        <v>2018</v>
      </c>
      <c r="C1326">
        <v>0</v>
      </c>
      <c r="D1326">
        <v>0</v>
      </c>
      <c r="E1326">
        <v>0</v>
      </c>
      <c r="F1326">
        <v>0</v>
      </c>
      <c r="G1326">
        <v>0</v>
      </c>
      <c r="H1326">
        <v>0</v>
      </c>
      <c r="I1326">
        <v>5</v>
      </c>
      <c r="J1326" t="s">
        <v>5383</v>
      </c>
      <c r="K1326" t="str">
        <f>INDEX('Planning Periods'!$O$2:$O$540,MATCH('Table B Values'!A1326,'Planning Periods'!$A$2:$A$540,0))</f>
        <v>Solano County</v>
      </c>
    </row>
    <row r="1327" spans="1:11">
      <c r="A1327" t="s">
        <v>5723</v>
      </c>
      <c r="B1327">
        <v>2018</v>
      </c>
      <c r="C1327">
        <v>0</v>
      </c>
      <c r="D1327">
        <v>0</v>
      </c>
      <c r="E1327">
        <v>40</v>
      </c>
      <c r="F1327">
        <v>0</v>
      </c>
      <c r="G1327">
        <v>33</v>
      </c>
      <c r="H1327">
        <v>29</v>
      </c>
      <c r="I1327">
        <v>457</v>
      </c>
      <c r="J1327" t="s">
        <v>5383</v>
      </c>
      <c r="K1327" t="str">
        <f>INDEX('Planning Periods'!$O$2:$O$540,MATCH('Table B Values'!A1327,'Planning Periods'!$A$2:$A$540,0))</f>
        <v>Santa Clara County</v>
      </c>
    </row>
    <row r="1328" spans="1:11">
      <c r="A1328" t="s">
        <v>5290</v>
      </c>
      <c r="B1328">
        <v>2018</v>
      </c>
      <c r="C1328">
        <v>0</v>
      </c>
      <c r="D1328">
        <v>2</v>
      </c>
      <c r="E1328">
        <v>0</v>
      </c>
      <c r="F1328">
        <v>1</v>
      </c>
      <c r="G1328">
        <v>0</v>
      </c>
      <c r="H1328">
        <v>2</v>
      </c>
      <c r="I1328">
        <v>5</v>
      </c>
      <c r="J1328" t="s">
        <v>5383</v>
      </c>
      <c r="K1328" t="str">
        <f>INDEX('Planning Periods'!$O$2:$O$540,MATCH('Table B Values'!A1328,'Planning Periods'!$A$2:$A$540,0))</f>
        <v>Sutter County</v>
      </c>
    </row>
    <row r="1329" spans="1:11">
      <c r="A1329" t="s">
        <v>5724</v>
      </c>
      <c r="B1329">
        <v>2018</v>
      </c>
      <c r="C1329">
        <v>0</v>
      </c>
      <c r="D1329">
        <v>0</v>
      </c>
      <c r="E1329">
        <v>0</v>
      </c>
      <c r="F1329">
        <v>0</v>
      </c>
      <c r="G1329">
        <v>0</v>
      </c>
      <c r="H1329">
        <v>0</v>
      </c>
      <c r="I1329">
        <v>1</v>
      </c>
      <c r="J1329" t="s">
        <v>5383</v>
      </c>
      <c r="K1329" t="str">
        <f>INDEX('Planning Periods'!$O$2:$O$540,MATCH('Table B Values'!A1329,'Planning Periods'!$A$2:$A$540,0))</f>
        <v>Amador County</v>
      </c>
    </row>
    <row r="1330" spans="1:11">
      <c r="A1330" t="s">
        <v>5725</v>
      </c>
      <c r="B1330">
        <v>2018</v>
      </c>
      <c r="C1330">
        <v>0</v>
      </c>
      <c r="D1330">
        <v>0</v>
      </c>
      <c r="E1330">
        <v>0</v>
      </c>
      <c r="F1330">
        <v>0</v>
      </c>
      <c r="G1330">
        <v>0</v>
      </c>
      <c r="H1330">
        <v>2</v>
      </c>
      <c r="I1330">
        <v>6</v>
      </c>
      <c r="J1330" t="s">
        <v>5383</v>
      </c>
      <c r="K1330" t="str">
        <f>INDEX('Planning Periods'!$O$2:$O$540,MATCH('Table B Values'!A1330,'Planning Periods'!$A$2:$A$540,0))</f>
        <v>Kern County</v>
      </c>
    </row>
    <row r="1331" spans="1:11">
      <c r="A1331" t="s">
        <v>5726</v>
      </c>
      <c r="B1331">
        <v>2018</v>
      </c>
      <c r="C1331">
        <v>0</v>
      </c>
      <c r="D1331">
        <v>0</v>
      </c>
      <c r="E1331">
        <v>0</v>
      </c>
      <c r="F1331">
        <v>0</v>
      </c>
      <c r="G1331">
        <v>0</v>
      </c>
      <c r="H1331">
        <v>0</v>
      </c>
      <c r="I1331">
        <v>21</v>
      </c>
      <c r="J1331" t="s">
        <v>5383</v>
      </c>
      <c r="K1331" t="str">
        <f>INDEX('Planning Periods'!$O$2:$O$540,MATCH('Table B Values'!A1331,'Planning Periods'!$A$2:$A$540,0))</f>
        <v>Kern County</v>
      </c>
    </row>
    <row r="1332" spans="1:11">
      <c r="A1332" t="s">
        <v>5727</v>
      </c>
      <c r="B1332">
        <v>2018</v>
      </c>
      <c r="C1332">
        <v>0</v>
      </c>
      <c r="D1332">
        <v>0</v>
      </c>
      <c r="E1332">
        <v>0</v>
      </c>
      <c r="F1332">
        <v>0</v>
      </c>
      <c r="G1332">
        <v>0</v>
      </c>
      <c r="H1332">
        <v>0</v>
      </c>
      <c r="I1332">
        <v>90</v>
      </c>
      <c r="J1332" t="s">
        <v>5383</v>
      </c>
      <c r="K1332" t="str">
        <f>INDEX('Planning Periods'!$O$2:$O$540,MATCH('Table B Values'!A1332,'Planning Periods'!$A$2:$A$540,0))</f>
        <v>Riverside County</v>
      </c>
    </row>
    <row r="1333" spans="1:11">
      <c r="A1333" t="s">
        <v>5728</v>
      </c>
      <c r="B1333">
        <v>2018</v>
      </c>
      <c r="C1333">
        <v>0</v>
      </c>
      <c r="D1333">
        <v>31</v>
      </c>
      <c r="E1333">
        <v>0</v>
      </c>
      <c r="F1333">
        <v>0</v>
      </c>
      <c r="G1333">
        <v>0</v>
      </c>
      <c r="H1333">
        <v>0</v>
      </c>
      <c r="I1333">
        <v>13</v>
      </c>
      <c r="J1333" t="s">
        <v>5383</v>
      </c>
      <c r="K1333" t="str">
        <f>INDEX('Planning Periods'!$O$2:$O$540,MATCH('Table B Values'!A1333,'Planning Periods'!$A$2:$A$540,0))</f>
        <v>Los Angeles County</v>
      </c>
    </row>
    <row r="1334" spans="1:11">
      <c r="A1334" t="s">
        <v>5729</v>
      </c>
      <c r="B1334">
        <v>2018</v>
      </c>
      <c r="C1334">
        <v>3</v>
      </c>
      <c r="D1334">
        <v>0</v>
      </c>
      <c r="E1334">
        <v>0</v>
      </c>
      <c r="F1334">
        <v>0</v>
      </c>
      <c r="G1334">
        <v>0</v>
      </c>
      <c r="H1334">
        <v>47</v>
      </c>
      <c r="I1334">
        <v>32</v>
      </c>
      <c r="J1334" t="s">
        <v>5383</v>
      </c>
      <c r="K1334" t="str">
        <f>INDEX('Planning Periods'!$O$2:$O$540,MATCH('Table B Values'!A1334,'Planning Periods'!$A$2:$A$540,0))</f>
        <v>Ventura County</v>
      </c>
    </row>
    <row r="1335" spans="1:11">
      <c r="A1335" t="s">
        <v>5794</v>
      </c>
      <c r="B1335">
        <v>2018</v>
      </c>
      <c r="C1335">
        <v>0</v>
      </c>
      <c r="D1335">
        <v>0</v>
      </c>
      <c r="E1335">
        <v>0</v>
      </c>
      <c r="F1335">
        <v>1</v>
      </c>
      <c r="G1335">
        <v>0</v>
      </c>
      <c r="H1335">
        <v>0</v>
      </c>
      <c r="I1335">
        <v>4</v>
      </c>
      <c r="J1335" t="s">
        <v>5383</v>
      </c>
      <c r="K1335" t="str">
        <f>INDEX('Planning Periods'!$O$2:$O$540,MATCH('Table B Values'!A1335,'Planning Periods'!$A$2:$A$540,0))</f>
        <v>Marin County</v>
      </c>
    </row>
    <row r="1336" spans="1:11">
      <c r="A1336" t="s">
        <v>5730</v>
      </c>
      <c r="B1336">
        <v>2018</v>
      </c>
      <c r="C1336">
        <v>0</v>
      </c>
      <c r="D1336">
        <v>0</v>
      </c>
      <c r="E1336">
        <v>0</v>
      </c>
      <c r="F1336">
        <v>0</v>
      </c>
      <c r="G1336">
        <v>0</v>
      </c>
      <c r="H1336" s="356">
        <v>0</v>
      </c>
      <c r="I1336" s="356">
        <v>23</v>
      </c>
      <c r="J1336" t="s">
        <v>5383</v>
      </c>
      <c r="K1336" t="str">
        <f>INDEX('Planning Periods'!$O$2:$O$540,MATCH('Table B Values'!A1336,'Planning Periods'!$A$2:$A$540,0))</f>
        <v>Los Angeles County</v>
      </c>
    </row>
    <row r="1337" spans="1:11">
      <c r="A1337" t="s">
        <v>5731</v>
      </c>
      <c r="B1337">
        <v>2018</v>
      </c>
      <c r="C1337">
        <v>0</v>
      </c>
      <c r="D1337">
        <v>0</v>
      </c>
      <c r="E1337">
        <v>0</v>
      </c>
      <c r="F1337">
        <v>0</v>
      </c>
      <c r="G1337">
        <v>0</v>
      </c>
      <c r="H1337" s="356">
        <v>7</v>
      </c>
      <c r="I1337" s="356">
        <v>1146</v>
      </c>
      <c r="J1337" t="s">
        <v>5383</v>
      </c>
      <c r="K1337" t="str">
        <f>INDEX('Planning Periods'!$O$2:$O$540,MATCH('Table B Values'!A1337,'Planning Periods'!$A$2:$A$540,0))</f>
        <v>San Joaquin County</v>
      </c>
    </row>
    <row r="1338" spans="1:11">
      <c r="A1338" t="s">
        <v>5795</v>
      </c>
      <c r="B1338">
        <v>2018</v>
      </c>
      <c r="C1338">
        <v>0</v>
      </c>
      <c r="D1338">
        <v>0</v>
      </c>
      <c r="E1338">
        <v>0</v>
      </c>
      <c r="F1338">
        <v>0</v>
      </c>
      <c r="G1338">
        <v>0</v>
      </c>
      <c r="H1338">
        <v>0</v>
      </c>
      <c r="I1338" s="356">
        <v>1</v>
      </c>
      <c r="J1338" t="s">
        <v>5383</v>
      </c>
      <c r="K1338" t="str">
        <f>INDEX('Planning Periods'!$O$2:$O$540,MATCH('Table B Values'!A1338,'Planning Periods'!$A$2:$A$540,0))</f>
        <v>Humboldt County</v>
      </c>
    </row>
    <row r="1339" spans="1:11">
      <c r="A1339" t="s">
        <v>5303</v>
      </c>
      <c r="B1339">
        <v>2018</v>
      </c>
      <c r="C1339">
        <v>0</v>
      </c>
      <c r="D1339">
        <v>0</v>
      </c>
      <c r="E1339">
        <v>0</v>
      </c>
      <c r="F1339">
        <v>0</v>
      </c>
      <c r="G1339">
        <v>0</v>
      </c>
      <c r="H1339">
        <v>0</v>
      </c>
      <c r="I1339">
        <v>25</v>
      </c>
      <c r="J1339" t="s">
        <v>5383</v>
      </c>
      <c r="K1339" t="str">
        <f>INDEX('Planning Periods'!$O$2:$O$540,MATCH('Table B Values'!A1339,'Planning Periods'!$A$2:$A$540,0))</f>
        <v>Trinity County</v>
      </c>
    </row>
    <row r="1340" spans="1:11">
      <c r="A1340" t="s">
        <v>5377</v>
      </c>
      <c r="B1340">
        <v>2018</v>
      </c>
      <c r="C1340">
        <v>0</v>
      </c>
      <c r="D1340">
        <v>0</v>
      </c>
      <c r="E1340">
        <v>6</v>
      </c>
      <c r="F1340">
        <v>27</v>
      </c>
      <c r="G1340">
        <v>0</v>
      </c>
      <c r="H1340">
        <v>96</v>
      </c>
      <c r="I1340">
        <v>122</v>
      </c>
      <c r="J1340" t="s">
        <v>5383</v>
      </c>
      <c r="K1340" t="str">
        <f>INDEX('Planning Periods'!$O$2:$O$540,MATCH('Table B Values'!A1340,'Planning Periods'!$A$2:$A$540,0))</f>
        <v>Nevada County</v>
      </c>
    </row>
    <row r="1341" spans="1:11">
      <c r="A1341" t="s">
        <v>5732</v>
      </c>
      <c r="B1341">
        <v>2018</v>
      </c>
      <c r="C1341">
        <v>43</v>
      </c>
      <c r="D1341">
        <v>0</v>
      </c>
      <c r="E1341">
        <v>21</v>
      </c>
      <c r="F1341">
        <v>0</v>
      </c>
      <c r="G1341">
        <v>0</v>
      </c>
      <c r="H1341">
        <v>0</v>
      </c>
      <c r="I1341">
        <v>533</v>
      </c>
      <c r="J1341" t="s">
        <v>5383</v>
      </c>
      <c r="K1341" t="str">
        <f>INDEX('Planning Periods'!$O$2:$O$540,MATCH('Table B Values'!A1341,'Planning Periods'!$A$2:$A$540,0))</f>
        <v>Tulare County</v>
      </c>
    </row>
    <row r="1342" spans="1:11">
      <c r="A1342" t="s">
        <v>5307</v>
      </c>
      <c r="B1342">
        <v>2018</v>
      </c>
      <c r="C1342">
        <v>0</v>
      </c>
      <c r="D1342">
        <v>60</v>
      </c>
      <c r="E1342">
        <v>0</v>
      </c>
      <c r="F1342">
        <v>41</v>
      </c>
      <c r="G1342">
        <v>0</v>
      </c>
      <c r="H1342">
        <v>21</v>
      </c>
      <c r="I1342">
        <v>23</v>
      </c>
      <c r="J1342" t="s">
        <v>5383</v>
      </c>
      <c r="K1342" t="str">
        <f>INDEX('Planning Periods'!$O$2:$O$540,MATCH('Table B Values'!A1342,'Planning Periods'!$A$2:$A$540,0))</f>
        <v>Tulare County</v>
      </c>
    </row>
    <row r="1343" spans="1:11">
      <c r="A1343" t="s">
        <v>5309</v>
      </c>
      <c r="B1343">
        <v>2018</v>
      </c>
      <c r="C1343">
        <v>0</v>
      </c>
      <c r="D1343">
        <v>0</v>
      </c>
      <c r="E1343">
        <v>0</v>
      </c>
      <c r="F1343">
        <v>0</v>
      </c>
      <c r="G1343">
        <v>0</v>
      </c>
      <c r="H1343">
        <v>0</v>
      </c>
      <c r="I1343">
        <v>9</v>
      </c>
      <c r="J1343" t="s">
        <v>5383</v>
      </c>
      <c r="K1343" t="str">
        <f>INDEX('Planning Periods'!$O$2:$O$540,MATCH('Table B Values'!A1343,'Planning Periods'!$A$2:$A$540,0))</f>
        <v>Tuolumne County</v>
      </c>
    </row>
    <row r="1344" spans="1:11">
      <c r="A1344" t="s">
        <v>5733</v>
      </c>
      <c r="B1344">
        <v>2018</v>
      </c>
      <c r="C1344">
        <v>0</v>
      </c>
      <c r="D1344">
        <v>0</v>
      </c>
      <c r="E1344">
        <v>0</v>
      </c>
      <c r="F1344">
        <v>2</v>
      </c>
      <c r="G1344">
        <v>0</v>
      </c>
      <c r="H1344">
        <v>8</v>
      </c>
      <c r="I1344">
        <v>34</v>
      </c>
      <c r="J1344" t="s">
        <v>5383</v>
      </c>
      <c r="K1344" t="str">
        <f>INDEX('Planning Periods'!$O$2:$O$540,MATCH('Table B Values'!A1344,'Planning Periods'!$A$2:$A$540,0))</f>
        <v>Stanislaus County</v>
      </c>
    </row>
    <row r="1345" spans="1:11">
      <c r="A1345" t="s">
        <v>5734</v>
      </c>
      <c r="B1345">
        <v>2018</v>
      </c>
      <c r="C1345">
        <v>0</v>
      </c>
      <c r="D1345">
        <v>4</v>
      </c>
      <c r="E1345">
        <v>1</v>
      </c>
      <c r="F1345">
        <v>0</v>
      </c>
      <c r="G1345">
        <v>1</v>
      </c>
      <c r="H1345">
        <v>0</v>
      </c>
      <c r="I1345">
        <v>21</v>
      </c>
      <c r="J1345" t="s">
        <v>5383</v>
      </c>
      <c r="K1345" t="str">
        <f>INDEX('Planning Periods'!$O$2:$O$540,MATCH('Table B Values'!A1345,'Planning Periods'!$A$2:$A$540,0))</f>
        <v>Orange County</v>
      </c>
    </row>
    <row r="1346" spans="1:11">
      <c r="A1346" t="s">
        <v>5735</v>
      </c>
      <c r="B1346">
        <v>2018</v>
      </c>
      <c r="C1346">
        <v>0</v>
      </c>
      <c r="D1346">
        <v>0</v>
      </c>
      <c r="E1346">
        <v>0</v>
      </c>
      <c r="F1346">
        <v>10</v>
      </c>
      <c r="G1346">
        <v>0</v>
      </c>
      <c r="H1346">
        <v>28</v>
      </c>
      <c r="I1346">
        <v>0</v>
      </c>
      <c r="J1346" t="s">
        <v>5383</v>
      </c>
      <c r="K1346" t="str">
        <f>INDEX('Planning Periods'!$O$2:$O$540,MATCH('Table B Values'!A1346,'Planning Periods'!$A$2:$A$540,0))</f>
        <v>San Bernardino County</v>
      </c>
    </row>
    <row r="1347" spans="1:11">
      <c r="A1347" t="s">
        <v>5378</v>
      </c>
      <c r="B1347">
        <v>2018</v>
      </c>
      <c r="C1347">
        <v>37</v>
      </c>
      <c r="D1347">
        <v>0</v>
      </c>
      <c r="E1347">
        <v>0</v>
      </c>
      <c r="F1347">
        <v>0</v>
      </c>
      <c r="G1347">
        <v>0</v>
      </c>
      <c r="H1347">
        <v>35</v>
      </c>
      <c r="I1347">
        <v>16</v>
      </c>
      <c r="J1347" t="s">
        <v>5383</v>
      </c>
      <c r="K1347" t="str">
        <f>INDEX('Planning Periods'!$O$2:$O$540,MATCH('Table B Values'!A1347,'Planning Periods'!$A$2:$A$540,0))</f>
        <v>Mendocino County</v>
      </c>
    </row>
    <row r="1348" spans="1:11">
      <c r="A1348" t="s">
        <v>5736</v>
      </c>
      <c r="B1348">
        <v>2018</v>
      </c>
      <c r="C1348">
        <v>0</v>
      </c>
      <c r="D1348">
        <v>0</v>
      </c>
      <c r="E1348">
        <v>0</v>
      </c>
      <c r="F1348">
        <v>0</v>
      </c>
      <c r="G1348">
        <v>0</v>
      </c>
      <c r="H1348">
        <v>8</v>
      </c>
      <c r="I1348">
        <v>77</v>
      </c>
      <c r="J1348" t="s">
        <v>5383</v>
      </c>
      <c r="K1348" t="str">
        <f>INDEX('Planning Periods'!$O$2:$O$540,MATCH('Table B Values'!A1348,'Planning Periods'!$A$2:$A$540,0))</f>
        <v>Alameda County</v>
      </c>
    </row>
    <row r="1349" spans="1:11">
      <c r="A1349" t="s">
        <v>5738</v>
      </c>
      <c r="B1349">
        <v>2018</v>
      </c>
      <c r="C1349">
        <v>14</v>
      </c>
      <c r="D1349">
        <v>0</v>
      </c>
      <c r="E1349">
        <v>24</v>
      </c>
      <c r="F1349">
        <v>0</v>
      </c>
      <c r="G1349">
        <v>0</v>
      </c>
      <c r="H1349" s="356">
        <v>1</v>
      </c>
      <c r="I1349" s="356">
        <v>205</v>
      </c>
      <c r="J1349" t="s">
        <v>5383</v>
      </c>
      <c r="K1349" t="str">
        <f>INDEX('Planning Periods'!$O$2:$O$540,MATCH('Table B Values'!A1349,'Planning Periods'!$A$2:$A$540,0))</f>
        <v>Solano County</v>
      </c>
    </row>
    <row r="1350" spans="1:11">
      <c r="A1350" t="s">
        <v>5739</v>
      </c>
      <c r="B1350">
        <v>2018</v>
      </c>
      <c r="C1350">
        <v>0</v>
      </c>
      <c r="D1350">
        <v>0</v>
      </c>
      <c r="E1350">
        <v>0</v>
      </c>
      <c r="F1350">
        <v>0</v>
      </c>
      <c r="G1350">
        <v>0</v>
      </c>
      <c r="H1350" s="356">
        <v>0</v>
      </c>
      <c r="I1350" s="356">
        <v>55</v>
      </c>
      <c r="J1350" t="s">
        <v>5383</v>
      </c>
      <c r="K1350" t="str">
        <f>INDEX('Planning Periods'!$O$2:$O$540,MATCH('Table B Values'!A1350,'Planning Periods'!$A$2:$A$540,0))</f>
        <v>Solano County</v>
      </c>
    </row>
    <row r="1351" spans="1:11">
      <c r="A1351" t="s">
        <v>5740</v>
      </c>
      <c r="B1351">
        <v>2018</v>
      </c>
      <c r="C1351">
        <v>24</v>
      </c>
      <c r="D1351">
        <v>0</v>
      </c>
      <c r="E1351">
        <v>12</v>
      </c>
      <c r="F1351">
        <v>0</v>
      </c>
      <c r="G1351">
        <v>15</v>
      </c>
      <c r="H1351">
        <v>0</v>
      </c>
      <c r="I1351" s="356">
        <v>291</v>
      </c>
      <c r="J1351" t="s">
        <v>5383</v>
      </c>
      <c r="K1351" t="str">
        <f>INDEX('Planning Periods'!$O$2:$O$540,MATCH('Table B Values'!A1351,'Planning Periods'!$A$2:$A$540,0))</f>
        <v>Ventura County</v>
      </c>
    </row>
    <row r="1352" spans="1:11">
      <c r="A1352" t="s">
        <v>5318</v>
      </c>
      <c r="B1352">
        <v>2018</v>
      </c>
      <c r="C1352">
        <v>0</v>
      </c>
      <c r="D1352">
        <v>11</v>
      </c>
      <c r="E1352">
        <v>0</v>
      </c>
      <c r="F1352">
        <v>43</v>
      </c>
      <c r="G1352">
        <v>0</v>
      </c>
      <c r="H1352">
        <v>20</v>
      </c>
      <c r="I1352">
        <v>38</v>
      </c>
      <c r="J1352" t="s">
        <v>5383</v>
      </c>
      <c r="K1352" t="str">
        <f>INDEX('Planning Periods'!$O$2:$O$540,MATCH('Table B Values'!A1352,'Planning Periods'!$A$2:$A$540,0))</f>
        <v>Ventura County</v>
      </c>
    </row>
    <row r="1353" spans="1:11">
      <c r="A1353" t="s">
        <v>5796</v>
      </c>
      <c r="B1353">
        <v>2018</v>
      </c>
      <c r="C1353">
        <v>0</v>
      </c>
      <c r="D1353">
        <v>0</v>
      </c>
      <c r="E1353">
        <v>0</v>
      </c>
      <c r="F1353">
        <v>0</v>
      </c>
      <c r="G1353">
        <v>0</v>
      </c>
      <c r="H1353">
        <v>3</v>
      </c>
      <c r="I1353">
        <v>3</v>
      </c>
      <c r="J1353" t="s">
        <v>5383</v>
      </c>
      <c r="K1353" t="str">
        <f>INDEX('Planning Periods'!$O$2:$O$540,MATCH('Table B Values'!A1353,'Planning Periods'!$A$2:$A$540,0))</f>
        <v>Orange County</v>
      </c>
    </row>
    <row r="1354" spans="1:11">
      <c r="A1354" t="s">
        <v>5742</v>
      </c>
      <c r="B1354">
        <v>2018</v>
      </c>
      <c r="C1354">
        <v>0</v>
      </c>
      <c r="D1354">
        <v>0</v>
      </c>
      <c r="E1354">
        <v>0</v>
      </c>
      <c r="F1354">
        <v>86</v>
      </c>
      <c r="G1354">
        <v>0</v>
      </c>
      <c r="H1354">
        <v>102</v>
      </c>
      <c r="I1354">
        <v>391</v>
      </c>
      <c r="J1354" t="s">
        <v>5383</v>
      </c>
      <c r="K1354" t="str">
        <f>INDEX('Planning Periods'!$O$2:$O$540,MATCH('Table B Values'!A1354,'Planning Periods'!$A$2:$A$540,0))</f>
        <v>Tulare County</v>
      </c>
    </row>
    <row r="1355" spans="1:11">
      <c r="A1355" t="s">
        <v>5743</v>
      </c>
      <c r="B1355">
        <v>2018</v>
      </c>
      <c r="C1355">
        <v>0</v>
      </c>
      <c r="D1355">
        <v>0</v>
      </c>
      <c r="E1355">
        <v>0</v>
      </c>
      <c r="F1355">
        <v>0</v>
      </c>
      <c r="G1355">
        <v>0</v>
      </c>
      <c r="H1355">
        <v>0</v>
      </c>
      <c r="I1355">
        <v>475</v>
      </c>
      <c r="J1355" t="s">
        <v>5383</v>
      </c>
      <c r="K1355" t="str">
        <f>INDEX('Planning Periods'!$O$2:$O$540,MATCH('Table B Values'!A1355,'Planning Periods'!$A$2:$A$540,0))</f>
        <v>San Diego County</v>
      </c>
    </row>
    <row r="1356" spans="1:11">
      <c r="A1356" t="s">
        <v>5744</v>
      </c>
      <c r="B1356">
        <v>2018</v>
      </c>
      <c r="C1356">
        <v>0</v>
      </c>
      <c r="D1356">
        <v>0</v>
      </c>
      <c r="E1356">
        <v>0</v>
      </c>
      <c r="F1356">
        <v>0</v>
      </c>
      <c r="G1356">
        <v>0</v>
      </c>
      <c r="H1356">
        <v>0</v>
      </c>
      <c r="I1356">
        <v>15</v>
      </c>
      <c r="J1356" t="s">
        <v>5383</v>
      </c>
      <c r="K1356" t="str">
        <f>INDEX('Planning Periods'!$O$2:$O$540,MATCH('Table B Values'!A1356,'Planning Periods'!$A$2:$A$540,0))</f>
        <v>Los Angeles County</v>
      </c>
    </row>
    <row r="1357" spans="1:11">
      <c r="A1357" t="s">
        <v>5745</v>
      </c>
      <c r="B1357">
        <v>2018</v>
      </c>
      <c r="C1357">
        <v>43</v>
      </c>
      <c r="D1357">
        <v>0</v>
      </c>
      <c r="E1357">
        <v>2</v>
      </c>
      <c r="F1357">
        <v>5</v>
      </c>
      <c r="G1357">
        <v>0</v>
      </c>
      <c r="H1357">
        <v>16</v>
      </c>
      <c r="I1357">
        <v>94</v>
      </c>
      <c r="J1357" t="s">
        <v>5383</v>
      </c>
      <c r="K1357" t="str">
        <f>INDEX('Planning Periods'!$O$2:$O$540,MATCH('Table B Values'!A1357,'Planning Periods'!$A$2:$A$540,0))</f>
        <v>Contra Costa County</v>
      </c>
    </row>
    <row r="1358" spans="1:11">
      <c r="A1358" t="s">
        <v>5746</v>
      </c>
      <c r="B1358">
        <v>2018</v>
      </c>
      <c r="C1358">
        <v>0</v>
      </c>
      <c r="D1358">
        <v>0</v>
      </c>
      <c r="E1358">
        <v>0</v>
      </c>
      <c r="F1358">
        <v>1</v>
      </c>
      <c r="G1358">
        <v>0</v>
      </c>
      <c r="H1358">
        <v>0</v>
      </c>
      <c r="I1358">
        <v>95</v>
      </c>
      <c r="J1358" t="s">
        <v>5383</v>
      </c>
      <c r="K1358" t="str">
        <f>INDEX('Planning Periods'!$O$2:$O$540,MATCH('Table B Values'!A1358,'Planning Periods'!$A$2:$A$540,0))</f>
        <v>Kern County</v>
      </c>
    </row>
    <row r="1359" spans="1:11">
      <c r="A1359" t="s">
        <v>5747</v>
      </c>
      <c r="B1359">
        <v>2018</v>
      </c>
      <c r="C1359">
        <v>0</v>
      </c>
      <c r="D1359">
        <v>0</v>
      </c>
      <c r="E1359">
        <v>0</v>
      </c>
      <c r="F1359">
        <v>0</v>
      </c>
      <c r="G1359">
        <v>0</v>
      </c>
      <c r="H1359">
        <v>0</v>
      </c>
      <c r="I1359">
        <v>8</v>
      </c>
      <c r="J1359" t="s">
        <v>5383</v>
      </c>
      <c r="K1359" t="str">
        <f>INDEX('Planning Periods'!$O$2:$O$540,MATCH('Table B Values'!A1359,'Planning Periods'!$A$2:$A$540,0))</f>
        <v>Stanislaus County</v>
      </c>
    </row>
    <row r="1360" spans="1:11">
      <c r="A1360" t="s">
        <v>5748</v>
      </c>
      <c r="B1360">
        <v>2018</v>
      </c>
      <c r="C1360">
        <v>0</v>
      </c>
      <c r="D1360">
        <v>0</v>
      </c>
      <c r="E1360">
        <v>0</v>
      </c>
      <c r="F1360">
        <v>0</v>
      </c>
      <c r="G1360">
        <v>0</v>
      </c>
      <c r="H1360">
        <v>0</v>
      </c>
      <c r="I1360">
        <v>4</v>
      </c>
      <c r="J1360" t="s">
        <v>5383</v>
      </c>
      <c r="K1360" t="str">
        <f>INDEX('Planning Periods'!$O$2:$O$540,MATCH('Table B Values'!A1360,'Planning Periods'!$A$2:$A$540,0))</f>
        <v>Santa Cruz County</v>
      </c>
    </row>
    <row r="1361" spans="1:11">
      <c r="A1361" t="s">
        <v>5797</v>
      </c>
      <c r="B1361">
        <v>2018</v>
      </c>
      <c r="C1361">
        <v>0</v>
      </c>
      <c r="D1361">
        <v>0</v>
      </c>
      <c r="E1361">
        <v>0</v>
      </c>
      <c r="F1361">
        <v>0</v>
      </c>
      <c r="G1361">
        <v>0</v>
      </c>
      <c r="H1361">
        <v>0</v>
      </c>
      <c r="I1361">
        <v>2</v>
      </c>
      <c r="J1361" t="s">
        <v>5383</v>
      </c>
      <c r="K1361" t="str">
        <f>INDEX('Planning Periods'!$O$2:$O$540,MATCH('Table B Values'!A1361,'Planning Periods'!$A$2:$A$540,0))</f>
        <v>Siskiyou County</v>
      </c>
    </row>
    <row r="1362" spans="1:11">
      <c r="A1362" t="s">
        <v>5750</v>
      </c>
      <c r="B1362">
        <v>2018</v>
      </c>
      <c r="C1362">
        <v>14</v>
      </c>
      <c r="D1362">
        <v>0</v>
      </c>
      <c r="E1362">
        <v>1</v>
      </c>
      <c r="F1362">
        <v>0</v>
      </c>
      <c r="G1362">
        <v>14</v>
      </c>
      <c r="H1362">
        <v>0</v>
      </c>
      <c r="I1362">
        <v>202</v>
      </c>
      <c r="J1362" t="s">
        <v>5383</v>
      </c>
      <c r="K1362" t="str">
        <f>INDEX('Planning Periods'!$O$2:$O$540,MATCH('Table B Values'!A1362,'Planning Periods'!$A$2:$A$540,0))</f>
        <v>Los Angeles County</v>
      </c>
    </row>
    <row r="1363" spans="1:11">
      <c r="A1363" t="s">
        <v>5751</v>
      </c>
      <c r="B1363">
        <v>2018</v>
      </c>
      <c r="C1363">
        <v>0</v>
      </c>
      <c r="D1363">
        <v>0</v>
      </c>
      <c r="E1363">
        <v>0</v>
      </c>
      <c r="F1363">
        <v>4</v>
      </c>
      <c r="G1363">
        <v>0</v>
      </c>
      <c r="H1363">
        <v>106</v>
      </c>
      <c r="I1363">
        <v>44</v>
      </c>
      <c r="J1363" t="s">
        <v>5383</v>
      </c>
      <c r="K1363" t="str">
        <f>INDEX('Planning Periods'!$O$2:$O$540,MATCH('Table B Values'!A1363,'Planning Periods'!$A$2:$A$540,0))</f>
        <v>Yolo County</v>
      </c>
    </row>
    <row r="1364" spans="1:11">
      <c r="A1364" t="s">
        <v>5809</v>
      </c>
      <c r="B1364">
        <v>2018</v>
      </c>
      <c r="C1364">
        <v>0</v>
      </c>
      <c r="D1364">
        <v>0</v>
      </c>
      <c r="E1364">
        <v>0</v>
      </c>
      <c r="F1364">
        <v>0</v>
      </c>
      <c r="G1364">
        <v>0</v>
      </c>
      <c r="H1364">
        <v>0</v>
      </c>
      <c r="I1364">
        <v>2</v>
      </c>
      <c r="J1364" t="s">
        <v>5383</v>
      </c>
      <c r="K1364" t="str">
        <f>INDEX('Planning Periods'!$O$2:$O$540,MATCH('Table B Values'!A1364,'Planning Periods'!$A$2:$A$540,0))</f>
        <v>Los Angeles County</v>
      </c>
    </row>
    <row r="1365" spans="1:11">
      <c r="A1365" t="s">
        <v>5752</v>
      </c>
      <c r="B1365">
        <v>2018</v>
      </c>
      <c r="C1365">
        <v>2</v>
      </c>
      <c r="D1365">
        <v>0</v>
      </c>
      <c r="E1365">
        <v>3</v>
      </c>
      <c r="F1365">
        <v>0</v>
      </c>
      <c r="G1365">
        <v>0</v>
      </c>
      <c r="H1365">
        <v>0</v>
      </c>
      <c r="I1365">
        <v>103</v>
      </c>
      <c r="J1365" t="s">
        <v>5383</v>
      </c>
      <c r="K1365" t="str">
        <f>INDEX('Planning Periods'!$O$2:$O$540,MATCH('Table B Values'!A1365,'Planning Periods'!$A$2:$A$540,0))</f>
        <v>Orange County</v>
      </c>
    </row>
    <row r="1366" spans="1:11">
      <c r="A1366" t="s">
        <v>5753</v>
      </c>
      <c r="B1366">
        <v>2018</v>
      </c>
      <c r="C1366">
        <v>0</v>
      </c>
      <c r="D1366">
        <v>0</v>
      </c>
      <c r="E1366">
        <v>0</v>
      </c>
      <c r="F1366">
        <v>8</v>
      </c>
      <c r="G1366">
        <v>0</v>
      </c>
      <c r="H1366">
        <v>0</v>
      </c>
      <c r="I1366">
        <v>9</v>
      </c>
      <c r="J1366" t="s">
        <v>5383</v>
      </c>
      <c r="K1366" t="str">
        <f>INDEX('Planning Periods'!$O$2:$O$540,MATCH('Table B Values'!A1366,'Planning Periods'!$A$2:$A$540,0))</f>
        <v>Los Angeles County</v>
      </c>
    </row>
    <row r="1367" spans="1:11">
      <c r="A1367" t="s">
        <v>5754</v>
      </c>
      <c r="B1367">
        <v>2018</v>
      </c>
      <c r="C1367">
        <v>0</v>
      </c>
      <c r="D1367">
        <v>0</v>
      </c>
      <c r="E1367">
        <v>0</v>
      </c>
      <c r="F1367">
        <v>14</v>
      </c>
      <c r="G1367">
        <v>0</v>
      </c>
      <c r="H1367">
        <v>3</v>
      </c>
      <c r="I1367">
        <v>39</v>
      </c>
      <c r="J1367" t="s">
        <v>5383</v>
      </c>
      <c r="K1367" t="str">
        <f>INDEX('Planning Periods'!$O$2:$O$540,MATCH('Table B Values'!A1367,'Planning Periods'!$A$2:$A$540,0))</f>
        <v>Riverside County</v>
      </c>
    </row>
    <row r="1368" spans="1:11">
      <c r="A1368" t="s">
        <v>5755</v>
      </c>
      <c r="B1368">
        <v>2018</v>
      </c>
      <c r="C1368">
        <v>0</v>
      </c>
      <c r="D1368">
        <v>0</v>
      </c>
      <c r="E1368">
        <v>0</v>
      </c>
      <c r="F1368">
        <v>0</v>
      </c>
      <c r="G1368">
        <v>0</v>
      </c>
      <c r="H1368">
        <v>0</v>
      </c>
      <c r="I1368">
        <v>24</v>
      </c>
      <c r="J1368" t="s">
        <v>5383</v>
      </c>
      <c r="K1368" t="str">
        <f>INDEX('Planning Periods'!$O$2:$O$540,MATCH('Table B Values'!A1368,'Planning Periods'!$A$2:$A$540,0))</f>
        <v>Colusa County</v>
      </c>
    </row>
    <row r="1369" spans="1:11">
      <c r="A1369" t="s">
        <v>5379</v>
      </c>
      <c r="B1369">
        <v>2018</v>
      </c>
      <c r="C1369">
        <v>0</v>
      </c>
      <c r="D1369">
        <v>0</v>
      </c>
      <c r="E1369">
        <v>0</v>
      </c>
      <c r="F1369">
        <v>2</v>
      </c>
      <c r="G1369">
        <v>0</v>
      </c>
      <c r="H1369">
        <v>0</v>
      </c>
      <c r="I1369">
        <v>1</v>
      </c>
      <c r="J1369" t="s">
        <v>5383</v>
      </c>
      <c r="K1369" t="str">
        <f>INDEX('Planning Periods'!$O$2:$O$540,MATCH('Table B Values'!A1369,'Planning Periods'!$A$2:$A$540,0))</f>
        <v>Mendocino County</v>
      </c>
    </row>
    <row r="1370" spans="1:11">
      <c r="A1370" t="s">
        <v>5757</v>
      </c>
      <c r="B1370">
        <v>2018</v>
      </c>
      <c r="C1370">
        <v>0</v>
      </c>
      <c r="D1370">
        <v>0</v>
      </c>
      <c r="E1370">
        <v>0</v>
      </c>
      <c r="F1370">
        <v>0</v>
      </c>
      <c r="G1370">
        <v>0</v>
      </c>
      <c r="H1370">
        <v>0</v>
      </c>
      <c r="I1370">
        <v>18</v>
      </c>
      <c r="J1370" t="s">
        <v>5383</v>
      </c>
      <c r="K1370" t="str">
        <f>INDEX('Planning Periods'!$O$2:$O$540,MATCH('Table B Values'!A1370,'Planning Periods'!$A$2:$A$540,0))</f>
        <v>Sonoma County</v>
      </c>
    </row>
    <row r="1371" spans="1:11">
      <c r="A1371" t="s">
        <v>5758</v>
      </c>
      <c r="B1371">
        <v>2018</v>
      </c>
      <c r="C1371">
        <v>0</v>
      </c>
      <c r="D1371">
        <v>0</v>
      </c>
      <c r="E1371">
        <v>0</v>
      </c>
      <c r="F1371">
        <v>0</v>
      </c>
      <c r="G1371">
        <v>0</v>
      </c>
      <c r="H1371">
        <v>0</v>
      </c>
      <c r="I1371">
        <v>36</v>
      </c>
      <c r="J1371" t="s">
        <v>5383</v>
      </c>
      <c r="K1371" t="str">
        <f>INDEX('Planning Periods'!$O$2:$O$540,MATCH('Table B Values'!A1371,'Planning Periods'!$A$2:$A$540,0))</f>
        <v>Yolo County</v>
      </c>
    </row>
    <row r="1372" spans="1:11">
      <c r="A1372" t="s">
        <v>5759</v>
      </c>
      <c r="B1372">
        <v>2018</v>
      </c>
      <c r="C1372">
        <v>0</v>
      </c>
      <c r="D1372">
        <v>0</v>
      </c>
      <c r="E1372">
        <v>0</v>
      </c>
      <c r="F1372">
        <v>25</v>
      </c>
      <c r="G1372">
        <v>0</v>
      </c>
      <c r="H1372">
        <v>0</v>
      </c>
      <c r="I1372">
        <v>0</v>
      </c>
      <c r="J1372" t="s">
        <v>5383</v>
      </c>
      <c r="K1372" t="str">
        <f>INDEX('Planning Periods'!$O$2:$O$540,MATCH('Table B Values'!A1372,'Planning Periods'!$A$2:$A$540,0))</f>
        <v>Tulare County</v>
      </c>
    </row>
    <row r="1373" spans="1:11">
      <c r="A1373" t="s">
        <v>5760</v>
      </c>
      <c r="B1373">
        <v>2018</v>
      </c>
      <c r="C1373">
        <v>0</v>
      </c>
      <c r="D1373">
        <v>0</v>
      </c>
      <c r="E1373">
        <v>39</v>
      </c>
      <c r="F1373">
        <v>0</v>
      </c>
      <c r="G1373">
        <v>0</v>
      </c>
      <c r="H1373">
        <v>38</v>
      </c>
      <c r="I1373">
        <v>174</v>
      </c>
      <c r="J1373" t="s">
        <v>5383</v>
      </c>
      <c r="K1373" t="str">
        <f>INDEX('Planning Periods'!$O$2:$O$540,MATCH('Table B Values'!A1373,'Planning Periods'!$A$2:$A$540,0))</f>
        <v>Yolo County</v>
      </c>
    </row>
    <row r="1374" spans="1:11">
      <c r="A1374" t="s">
        <v>5798</v>
      </c>
      <c r="B1374">
        <v>2018</v>
      </c>
      <c r="C1374">
        <v>0</v>
      </c>
      <c r="D1374">
        <v>11</v>
      </c>
      <c r="E1374">
        <v>0</v>
      </c>
      <c r="F1374">
        <v>2</v>
      </c>
      <c r="G1374">
        <v>0</v>
      </c>
      <c r="H1374">
        <v>1</v>
      </c>
      <c r="I1374">
        <v>7</v>
      </c>
      <c r="J1374" t="s">
        <v>5383</v>
      </c>
      <c r="K1374" t="str">
        <f>INDEX('Planning Periods'!$O$2:$O$540,MATCH('Table B Values'!A1374,'Planning Periods'!$A$2:$A$540,0))</f>
        <v>San Mateo County</v>
      </c>
    </row>
    <row r="1375" spans="1:11">
      <c r="A1375" t="s">
        <v>5347</v>
      </c>
      <c r="B1375">
        <v>2018</v>
      </c>
      <c r="C1375">
        <v>0</v>
      </c>
      <c r="D1375">
        <v>2</v>
      </c>
      <c r="E1375">
        <v>0</v>
      </c>
      <c r="F1375">
        <v>1</v>
      </c>
      <c r="G1375">
        <v>0</v>
      </c>
      <c r="H1375">
        <v>8</v>
      </c>
      <c r="I1375">
        <v>4</v>
      </c>
      <c r="J1375" t="s">
        <v>5383</v>
      </c>
      <c r="K1375" t="str">
        <f>INDEX('Planning Periods'!$O$2:$O$540,MATCH('Table B Values'!A1375,'Planning Periods'!$A$2:$A$540,0))</f>
        <v>Yolo County</v>
      </c>
    </row>
    <row r="1376" spans="1:11">
      <c r="A1376" t="s">
        <v>5761</v>
      </c>
      <c r="B1376">
        <v>2018</v>
      </c>
      <c r="C1376">
        <v>0</v>
      </c>
      <c r="D1376">
        <v>2</v>
      </c>
      <c r="E1376">
        <v>0</v>
      </c>
      <c r="F1376">
        <v>1</v>
      </c>
      <c r="G1376">
        <v>0</v>
      </c>
      <c r="H1376">
        <v>0</v>
      </c>
      <c r="I1376">
        <v>117</v>
      </c>
      <c r="J1376" t="s">
        <v>5383</v>
      </c>
      <c r="K1376" t="str">
        <f>INDEX('Planning Periods'!$O$2:$O$540,MATCH('Table B Values'!A1376,'Planning Periods'!$A$2:$A$540,0))</f>
        <v>Orange County</v>
      </c>
    </row>
    <row r="1377" spans="1:11">
      <c r="A1377" t="s">
        <v>5762</v>
      </c>
      <c r="B1377">
        <v>2018</v>
      </c>
      <c r="C1377">
        <v>0</v>
      </c>
      <c r="D1377">
        <v>0</v>
      </c>
      <c r="E1377">
        <v>0</v>
      </c>
      <c r="F1377">
        <v>0</v>
      </c>
      <c r="G1377">
        <v>0</v>
      </c>
      <c r="H1377">
        <v>3</v>
      </c>
      <c r="I1377">
        <v>0</v>
      </c>
      <c r="J1377" t="s">
        <v>5383</v>
      </c>
      <c r="K1377" t="str">
        <f>INDEX('Planning Periods'!$O$2:$O$540,MATCH('Table B Values'!A1377,'Planning Periods'!$A$2:$A$540,0))</f>
        <v>Napa County</v>
      </c>
    </row>
    <row r="1378" spans="1:11">
      <c r="A1378" t="s">
        <v>5763</v>
      </c>
      <c r="B1378">
        <v>2018</v>
      </c>
      <c r="C1378">
        <v>0</v>
      </c>
      <c r="D1378">
        <v>0</v>
      </c>
      <c r="E1378">
        <v>0</v>
      </c>
      <c r="F1378">
        <v>0</v>
      </c>
      <c r="G1378">
        <v>0</v>
      </c>
      <c r="H1378">
        <v>1</v>
      </c>
      <c r="I1378">
        <v>0</v>
      </c>
      <c r="J1378" t="s">
        <v>5383</v>
      </c>
      <c r="K1378" t="str">
        <f>INDEX('Planning Periods'!$O$2:$O$540,MATCH('Table B Values'!A1378,'Planning Periods'!$A$2:$A$540,0))</f>
        <v>Siskiyou County</v>
      </c>
    </row>
    <row r="1379" spans="1:11">
      <c r="A1379" t="s">
        <v>5764</v>
      </c>
      <c r="B1379">
        <v>2018</v>
      </c>
      <c r="C1379">
        <v>0</v>
      </c>
      <c r="D1379">
        <v>0</v>
      </c>
      <c r="E1379">
        <v>0</v>
      </c>
      <c r="F1379">
        <v>0</v>
      </c>
      <c r="G1379">
        <v>0</v>
      </c>
      <c r="H1379">
        <v>0</v>
      </c>
      <c r="I1379">
        <v>32</v>
      </c>
      <c r="J1379" t="s">
        <v>5383</v>
      </c>
      <c r="K1379" t="str">
        <f>INDEX('Planning Periods'!$O$2:$O$540,MATCH('Table B Values'!A1379,'Planning Periods'!$A$2:$A$540,0))</f>
        <v>Sutter County</v>
      </c>
    </row>
    <row r="1380" spans="1:11">
      <c r="A1380" t="s">
        <v>5765</v>
      </c>
      <c r="B1380">
        <v>2018</v>
      </c>
      <c r="C1380">
        <v>3</v>
      </c>
      <c r="D1380">
        <v>0</v>
      </c>
      <c r="E1380">
        <v>0</v>
      </c>
      <c r="F1380">
        <v>0</v>
      </c>
      <c r="G1380">
        <v>0</v>
      </c>
      <c r="H1380">
        <v>0</v>
      </c>
      <c r="I1380">
        <v>419</v>
      </c>
      <c r="J1380" t="s">
        <v>5383</v>
      </c>
      <c r="K1380" t="str">
        <f>INDEX('Planning Periods'!$O$2:$O$540,MATCH('Table B Values'!A1380,'Planning Periods'!$A$2:$A$540,0))</f>
        <v>Yuba County</v>
      </c>
    </row>
    <row r="1381" spans="1:11">
      <c r="A1381" t="s">
        <v>5766</v>
      </c>
      <c r="B1381">
        <v>2018</v>
      </c>
      <c r="C1381">
        <v>19</v>
      </c>
      <c r="D1381">
        <v>0</v>
      </c>
      <c r="E1381">
        <v>77</v>
      </c>
      <c r="F1381">
        <v>0</v>
      </c>
      <c r="G1381">
        <v>0</v>
      </c>
      <c r="H1381">
        <v>0</v>
      </c>
      <c r="I1381">
        <v>13</v>
      </c>
      <c r="J1381" t="s">
        <v>5383</v>
      </c>
      <c r="K1381" t="str">
        <f>INDEX('Planning Periods'!$O$2:$O$540,MATCH('Table B Values'!A1381,'Planning Periods'!$A$2:$A$540,0))</f>
        <v>San Bernardino County</v>
      </c>
    </row>
    <row r="1382" spans="1:11">
      <c r="A1382" t="s">
        <v>5767</v>
      </c>
      <c r="B1382">
        <v>2018</v>
      </c>
      <c r="C1382">
        <v>0</v>
      </c>
      <c r="D1382">
        <v>0</v>
      </c>
      <c r="E1382">
        <v>0</v>
      </c>
      <c r="F1382">
        <v>0</v>
      </c>
      <c r="G1382">
        <v>0</v>
      </c>
      <c r="H1382">
        <v>0</v>
      </c>
      <c r="I1382">
        <v>38</v>
      </c>
      <c r="J1382" t="s">
        <v>5383</v>
      </c>
      <c r="K1382" t="str">
        <f>INDEX('Planning Periods'!$O$2:$O$540,MATCH('Table B Values'!A1382,'Planning Periods'!$A$2:$A$540,0))</f>
        <v>San Bernardino County</v>
      </c>
    </row>
    <row r="1383" spans="1:11">
      <c r="A1383" t="s">
        <v>5382</v>
      </c>
      <c r="B1383">
        <v>2017</v>
      </c>
      <c r="C1383">
        <v>0</v>
      </c>
      <c r="D1383">
        <v>0</v>
      </c>
      <c r="E1383">
        <v>0</v>
      </c>
      <c r="F1383">
        <v>0</v>
      </c>
      <c r="G1383">
        <v>0</v>
      </c>
      <c r="H1383">
        <v>0</v>
      </c>
      <c r="I1383">
        <v>7</v>
      </c>
      <c r="J1383" t="s">
        <v>5810</v>
      </c>
      <c r="K1383" t="str">
        <f>INDEX('Planning Periods'!$O$2:$O$540,MATCH('Table B Values'!A1383,'Planning Periods'!$A$2:$A$540,0))</f>
        <v>Los Angeles County</v>
      </c>
    </row>
    <row r="1384" spans="1:11">
      <c r="A1384" t="s">
        <v>5384</v>
      </c>
      <c r="B1384">
        <v>2017</v>
      </c>
      <c r="C1384">
        <v>18</v>
      </c>
      <c r="D1384">
        <v>0</v>
      </c>
      <c r="E1384">
        <v>4</v>
      </c>
      <c r="F1384">
        <v>0</v>
      </c>
      <c r="G1384">
        <v>0</v>
      </c>
      <c r="H1384">
        <v>5</v>
      </c>
      <c r="I1384">
        <v>66</v>
      </c>
      <c r="J1384" t="s">
        <v>5810</v>
      </c>
      <c r="K1384" t="str">
        <f>INDEX('Planning Periods'!$O$2:$O$540,MATCH('Table B Values'!A1384,'Planning Periods'!$A$2:$A$540,0))</f>
        <v>Alameda County</v>
      </c>
    </row>
    <row r="1385" spans="1:11">
      <c r="A1385" t="s">
        <v>4763</v>
      </c>
      <c r="B1385">
        <v>2017</v>
      </c>
      <c r="C1385">
        <v>0</v>
      </c>
      <c r="D1385">
        <v>0</v>
      </c>
      <c r="E1385">
        <v>0</v>
      </c>
      <c r="F1385">
        <v>3</v>
      </c>
      <c r="G1385">
        <v>0</v>
      </c>
      <c r="H1385">
        <v>0</v>
      </c>
      <c r="I1385">
        <v>32</v>
      </c>
      <c r="J1385" t="s">
        <v>5810</v>
      </c>
      <c r="K1385" t="str">
        <f>INDEX('Planning Periods'!$O$2:$O$540,MATCH('Table B Values'!A1385,'Planning Periods'!$A$2:$A$540,0))</f>
        <v>Alameda County</v>
      </c>
    </row>
    <row r="1386" spans="1:11">
      <c r="A1386" t="s">
        <v>5385</v>
      </c>
      <c r="B1386">
        <v>2017</v>
      </c>
      <c r="C1386">
        <v>0</v>
      </c>
      <c r="D1386">
        <v>0</v>
      </c>
      <c r="E1386">
        <v>0</v>
      </c>
      <c r="F1386">
        <v>0</v>
      </c>
      <c r="G1386">
        <v>0</v>
      </c>
      <c r="H1386">
        <v>4</v>
      </c>
      <c r="I1386">
        <v>8</v>
      </c>
      <c r="J1386" t="s">
        <v>5810</v>
      </c>
      <c r="K1386" t="str">
        <f>INDEX('Planning Periods'!$O$2:$O$540,MATCH('Table B Values'!A1386,'Planning Periods'!$A$2:$A$540,0))</f>
        <v>Alameda County</v>
      </c>
    </row>
    <row r="1387" spans="1:11">
      <c r="A1387" t="s">
        <v>5386</v>
      </c>
      <c r="B1387">
        <v>2017</v>
      </c>
      <c r="C1387">
        <v>0</v>
      </c>
      <c r="D1387">
        <v>0</v>
      </c>
      <c r="E1387">
        <v>0</v>
      </c>
      <c r="F1387">
        <v>0</v>
      </c>
      <c r="G1387">
        <v>0</v>
      </c>
      <c r="H1387">
        <v>0</v>
      </c>
      <c r="I1387">
        <v>74</v>
      </c>
      <c r="J1387" t="s">
        <v>5810</v>
      </c>
      <c r="K1387" t="str">
        <f>INDEX('Planning Periods'!$O$2:$O$540,MATCH('Table B Values'!A1387,'Planning Periods'!$A$2:$A$540,0))</f>
        <v>Los Angeles County</v>
      </c>
    </row>
    <row r="1388" spans="1:11">
      <c r="A1388" t="s">
        <v>5811</v>
      </c>
      <c r="B1388">
        <v>2017</v>
      </c>
      <c r="C1388">
        <v>0</v>
      </c>
      <c r="D1388">
        <v>0</v>
      </c>
      <c r="E1388">
        <v>0</v>
      </c>
      <c r="F1388">
        <v>0</v>
      </c>
      <c r="G1388">
        <v>0</v>
      </c>
      <c r="H1388">
        <v>0</v>
      </c>
      <c r="I1388">
        <v>0</v>
      </c>
      <c r="J1388" t="s">
        <v>5810</v>
      </c>
      <c r="K1388" t="str">
        <f>INDEX('Planning Periods'!$O$2:$O$540,MATCH('Table B Values'!A1388,'Planning Periods'!$A$2:$A$540,0))</f>
        <v>Orange County</v>
      </c>
    </row>
    <row r="1389" spans="1:11">
      <c r="A1389" t="s">
        <v>4768</v>
      </c>
      <c r="B1389">
        <v>2017</v>
      </c>
      <c r="C1389">
        <v>0</v>
      </c>
      <c r="D1389">
        <v>0</v>
      </c>
      <c r="E1389">
        <v>0</v>
      </c>
      <c r="F1389">
        <v>2</v>
      </c>
      <c r="G1389">
        <v>0</v>
      </c>
      <c r="H1389">
        <v>3</v>
      </c>
      <c r="I1389">
        <v>3</v>
      </c>
      <c r="J1389" t="s">
        <v>5810</v>
      </c>
      <c r="K1389" t="str">
        <f>INDEX('Planning Periods'!$O$2:$O$540,MATCH('Table B Values'!A1389,'Planning Periods'!$A$2:$A$540,0))</f>
        <v>Alpine County</v>
      </c>
    </row>
    <row r="1390" spans="1:11">
      <c r="A1390" t="s">
        <v>4775</v>
      </c>
      <c r="B1390">
        <v>2017</v>
      </c>
      <c r="C1390">
        <v>0</v>
      </c>
      <c r="D1390">
        <v>0</v>
      </c>
      <c r="E1390">
        <v>1</v>
      </c>
      <c r="F1390">
        <v>1</v>
      </c>
      <c r="G1390">
        <v>0</v>
      </c>
      <c r="H1390">
        <v>13</v>
      </c>
      <c r="I1390">
        <v>17</v>
      </c>
      <c r="J1390" t="s">
        <v>5810</v>
      </c>
      <c r="K1390" t="str">
        <f>INDEX('Planning Periods'!$O$2:$O$540,MATCH('Table B Values'!A1390,'Planning Periods'!$A$2:$A$540,0))</f>
        <v>Amador County</v>
      </c>
    </row>
    <row r="1391" spans="1:11">
      <c r="A1391" t="s">
        <v>5387</v>
      </c>
      <c r="B1391">
        <v>2017</v>
      </c>
      <c r="C1391">
        <v>49</v>
      </c>
      <c r="D1391">
        <v>0</v>
      </c>
      <c r="E1391">
        <v>20</v>
      </c>
      <c r="F1391">
        <v>0</v>
      </c>
      <c r="G1391">
        <v>0</v>
      </c>
      <c r="H1391">
        <v>1</v>
      </c>
      <c r="I1391">
        <v>0</v>
      </c>
      <c r="J1391" t="s">
        <v>5810</v>
      </c>
      <c r="K1391" t="str">
        <f>INDEX('Planning Periods'!$O$2:$O$540,MATCH('Table B Values'!A1391,'Planning Periods'!$A$2:$A$540,0))</f>
        <v>Napa County</v>
      </c>
    </row>
    <row r="1392" spans="1:11">
      <c r="A1392" t="s">
        <v>5388</v>
      </c>
      <c r="B1392">
        <v>2017</v>
      </c>
      <c r="C1392">
        <v>2</v>
      </c>
      <c r="D1392">
        <v>0</v>
      </c>
      <c r="E1392">
        <v>0</v>
      </c>
      <c r="F1392">
        <v>0</v>
      </c>
      <c r="G1392">
        <v>0</v>
      </c>
      <c r="H1392">
        <v>0</v>
      </c>
      <c r="I1392">
        <v>1533</v>
      </c>
      <c r="J1392" t="s">
        <v>5810</v>
      </c>
      <c r="K1392" t="str">
        <f>INDEX('Planning Periods'!$O$2:$O$540,MATCH('Table B Values'!A1392,'Planning Periods'!$A$2:$A$540,0))</f>
        <v>Orange County</v>
      </c>
    </row>
    <row r="1393" spans="1:11">
      <c r="A1393" t="s">
        <v>5359</v>
      </c>
      <c r="B1393">
        <v>2017</v>
      </c>
      <c r="C1393">
        <v>23</v>
      </c>
      <c r="D1393">
        <v>0</v>
      </c>
      <c r="E1393">
        <v>15</v>
      </c>
      <c r="F1393">
        <v>0</v>
      </c>
      <c r="G1393">
        <v>0</v>
      </c>
      <c r="H1393">
        <v>40</v>
      </c>
      <c r="I1393">
        <v>23</v>
      </c>
      <c r="J1393" t="s">
        <v>5810</v>
      </c>
      <c r="K1393" t="str">
        <f>INDEX('Planning Periods'!$O$2:$O$540,MATCH('Table B Values'!A1393,'Planning Periods'!$A$2:$A$540,0))</f>
        <v>Shasta County</v>
      </c>
    </row>
    <row r="1394" spans="1:11">
      <c r="A1394" t="s">
        <v>5380</v>
      </c>
      <c r="B1394">
        <v>2017</v>
      </c>
      <c r="C1394">
        <v>0</v>
      </c>
      <c r="D1394">
        <v>0</v>
      </c>
      <c r="E1394">
        <v>0</v>
      </c>
      <c r="F1394">
        <v>0</v>
      </c>
      <c r="G1394">
        <v>0</v>
      </c>
      <c r="H1394">
        <v>3</v>
      </c>
      <c r="I1394">
        <v>40</v>
      </c>
      <c r="J1394" t="s">
        <v>5810</v>
      </c>
      <c r="K1394" t="str">
        <f>INDEX('Planning Periods'!$O$2:$O$540,MATCH('Table B Values'!A1394,'Planning Periods'!$A$2:$A$540,0))</f>
        <v>Calaveras County</v>
      </c>
    </row>
    <row r="1395" spans="1:11">
      <c r="A1395" t="s">
        <v>5389</v>
      </c>
      <c r="B1395">
        <v>2017</v>
      </c>
      <c r="C1395">
        <v>2</v>
      </c>
      <c r="D1395">
        <v>0</v>
      </c>
      <c r="E1395">
        <v>0</v>
      </c>
      <c r="F1395">
        <v>0</v>
      </c>
      <c r="G1395">
        <v>0</v>
      </c>
      <c r="H1395">
        <v>0</v>
      </c>
      <c r="I1395">
        <v>41</v>
      </c>
      <c r="J1395" t="s">
        <v>5810</v>
      </c>
      <c r="K1395" t="str">
        <f>INDEX('Planning Periods'!$O$2:$O$540,MATCH('Table B Values'!A1395,'Planning Periods'!$A$2:$A$540,0))</f>
        <v>Contra Costa County</v>
      </c>
    </row>
    <row r="1396" spans="1:11">
      <c r="A1396" t="s">
        <v>5799</v>
      </c>
      <c r="B1396">
        <v>2017</v>
      </c>
      <c r="C1396">
        <v>0</v>
      </c>
      <c r="D1396">
        <v>0</v>
      </c>
      <c r="E1396">
        <v>0</v>
      </c>
      <c r="F1396">
        <v>0</v>
      </c>
      <c r="G1396">
        <v>0</v>
      </c>
      <c r="H1396">
        <v>0</v>
      </c>
      <c r="I1396">
        <v>0</v>
      </c>
      <c r="J1396" t="s">
        <v>5810</v>
      </c>
      <c r="K1396" t="str">
        <f>INDEX('Planning Periods'!$O$2:$O$540,MATCH('Table B Values'!A1396,'Planning Periods'!$A$2:$A$540,0))</f>
        <v>San Bernardino County</v>
      </c>
    </row>
    <row r="1397" spans="1:11">
      <c r="A1397" t="s">
        <v>5390</v>
      </c>
      <c r="B1397">
        <v>2017</v>
      </c>
      <c r="C1397">
        <v>0</v>
      </c>
      <c r="D1397">
        <v>0</v>
      </c>
      <c r="E1397">
        <v>0</v>
      </c>
      <c r="F1397">
        <v>0</v>
      </c>
      <c r="G1397">
        <v>0</v>
      </c>
      <c r="H1397">
        <v>38</v>
      </c>
      <c r="I1397">
        <v>101</v>
      </c>
      <c r="J1397" t="s">
        <v>5810</v>
      </c>
      <c r="K1397" t="str">
        <f>INDEX('Planning Periods'!$O$2:$O$540,MATCH('Table B Values'!A1397,'Planning Periods'!$A$2:$A$540,0))</f>
        <v>Los Angeles County</v>
      </c>
    </row>
    <row r="1398" spans="1:11">
      <c r="A1398" t="s">
        <v>5360</v>
      </c>
      <c r="B1398">
        <v>2017</v>
      </c>
      <c r="C1398">
        <v>0</v>
      </c>
      <c r="D1398">
        <v>0</v>
      </c>
      <c r="E1398">
        <v>0</v>
      </c>
      <c r="F1398">
        <v>0</v>
      </c>
      <c r="G1398">
        <v>0</v>
      </c>
      <c r="H1398">
        <v>164</v>
      </c>
      <c r="I1398">
        <v>5</v>
      </c>
      <c r="J1398" t="s">
        <v>5810</v>
      </c>
      <c r="K1398" t="str">
        <f>INDEX('Planning Periods'!$O$2:$O$540,MATCH('Table B Values'!A1398,'Planning Periods'!$A$2:$A$540,0))</f>
        <v>Humboldt County</v>
      </c>
    </row>
    <row r="1399" spans="1:11">
      <c r="A1399" t="s">
        <v>5391</v>
      </c>
      <c r="B1399">
        <v>2017</v>
      </c>
      <c r="C1399">
        <v>0</v>
      </c>
      <c r="D1399">
        <v>0</v>
      </c>
      <c r="E1399">
        <v>0</v>
      </c>
      <c r="F1399">
        <v>4</v>
      </c>
      <c r="G1399">
        <v>0</v>
      </c>
      <c r="H1399">
        <v>0</v>
      </c>
      <c r="I1399">
        <v>37</v>
      </c>
      <c r="J1399" t="s">
        <v>5810</v>
      </c>
      <c r="K1399" t="str">
        <f>INDEX('Planning Periods'!$O$2:$O$540,MATCH('Table B Values'!A1399,'Planning Periods'!$A$2:$A$540,0))</f>
        <v>San Luis Obispo County</v>
      </c>
    </row>
    <row r="1400" spans="1:11">
      <c r="A1400" t="s">
        <v>5392</v>
      </c>
      <c r="B1400">
        <v>2017</v>
      </c>
      <c r="C1400">
        <v>0</v>
      </c>
      <c r="D1400">
        <v>0</v>
      </c>
      <c r="E1400">
        <v>0</v>
      </c>
      <c r="F1400">
        <v>0</v>
      </c>
      <c r="G1400">
        <v>0</v>
      </c>
      <c r="H1400">
        <v>0</v>
      </c>
      <c r="I1400">
        <v>8</v>
      </c>
      <c r="J1400" t="s">
        <v>5810</v>
      </c>
      <c r="K1400" t="str">
        <f>INDEX('Planning Periods'!$O$2:$O$540,MATCH('Table B Values'!A1400,'Planning Periods'!$A$2:$A$540,0))</f>
        <v>Los Angeles County</v>
      </c>
    </row>
    <row r="1401" spans="1:11">
      <c r="A1401" t="s">
        <v>5393</v>
      </c>
      <c r="B1401">
        <v>2017</v>
      </c>
      <c r="C1401">
        <v>0</v>
      </c>
      <c r="D1401">
        <v>0</v>
      </c>
      <c r="E1401">
        <v>0</v>
      </c>
      <c r="F1401">
        <v>6</v>
      </c>
      <c r="G1401">
        <v>0</v>
      </c>
      <c r="H1401">
        <v>79</v>
      </c>
      <c r="I1401">
        <v>0</v>
      </c>
      <c r="J1401" t="s">
        <v>5810</v>
      </c>
      <c r="K1401" t="str">
        <f>INDEX('Planning Periods'!$O$2:$O$540,MATCH('Table B Values'!A1401,'Planning Periods'!$A$2:$A$540,0))</f>
        <v>Kern County</v>
      </c>
    </row>
    <row r="1402" spans="1:11">
      <c r="A1402" t="s">
        <v>5394</v>
      </c>
      <c r="B1402">
        <v>2017</v>
      </c>
      <c r="C1402">
        <v>0</v>
      </c>
      <c r="D1402">
        <v>0</v>
      </c>
      <c r="E1402">
        <v>0</v>
      </c>
      <c r="F1402">
        <v>0</v>
      </c>
      <c r="G1402">
        <v>0</v>
      </c>
      <c r="H1402">
        <v>1</v>
      </c>
      <c r="I1402">
        <v>76</v>
      </c>
      <c r="J1402" t="s">
        <v>5810</v>
      </c>
      <c r="K1402" t="str">
        <f>INDEX('Planning Periods'!$O$2:$O$540,MATCH('Table B Values'!A1402,'Planning Periods'!$A$2:$A$540,0))</f>
        <v>San Luis Obispo County</v>
      </c>
    </row>
    <row r="1403" spans="1:11">
      <c r="A1403" t="s">
        <v>5395</v>
      </c>
      <c r="B1403">
        <v>2017</v>
      </c>
      <c r="C1403">
        <v>0</v>
      </c>
      <c r="D1403">
        <v>6</v>
      </c>
      <c r="E1403">
        <v>0</v>
      </c>
      <c r="F1403">
        <v>5</v>
      </c>
      <c r="G1403">
        <v>0</v>
      </c>
      <c r="H1403">
        <v>0</v>
      </c>
      <c r="I1403">
        <v>25</v>
      </c>
      <c r="J1403" t="s">
        <v>5810</v>
      </c>
      <c r="K1403" t="str">
        <f>INDEX('Planning Periods'!$O$2:$O$540,MATCH('Table B Values'!A1403,'Planning Periods'!$A$2:$A$540,0))</f>
        <v>San Mateo County</v>
      </c>
    </row>
    <row r="1404" spans="1:11">
      <c r="A1404" t="s">
        <v>5396</v>
      </c>
      <c r="B1404">
        <v>2017</v>
      </c>
      <c r="C1404">
        <v>0</v>
      </c>
      <c r="D1404">
        <v>0</v>
      </c>
      <c r="E1404">
        <v>0</v>
      </c>
      <c r="F1404">
        <v>0</v>
      </c>
      <c r="G1404">
        <v>0</v>
      </c>
      <c r="H1404">
        <v>0</v>
      </c>
      <c r="I1404">
        <v>133</v>
      </c>
      <c r="J1404" t="s">
        <v>5810</v>
      </c>
      <c r="K1404" t="str">
        <f>INDEX('Planning Periods'!$O$2:$O$540,MATCH('Table B Values'!A1404,'Planning Periods'!$A$2:$A$540,0))</f>
        <v>Merced County</v>
      </c>
    </row>
    <row r="1405" spans="1:11">
      <c r="A1405" t="s">
        <v>5397</v>
      </c>
      <c r="B1405">
        <v>2017</v>
      </c>
      <c r="C1405">
        <v>0</v>
      </c>
      <c r="D1405">
        <v>0</v>
      </c>
      <c r="E1405">
        <v>0</v>
      </c>
      <c r="F1405">
        <v>0</v>
      </c>
      <c r="G1405">
        <v>0</v>
      </c>
      <c r="H1405">
        <v>22</v>
      </c>
      <c r="I1405">
        <v>17</v>
      </c>
      <c r="J1405" t="s">
        <v>5810</v>
      </c>
      <c r="K1405" t="str">
        <f>INDEX('Planning Periods'!$O$2:$O$540,MATCH('Table B Values'!A1405,'Planning Periods'!$A$2:$A$540,0))</f>
        <v>Placer County</v>
      </c>
    </row>
    <row r="1406" spans="1:11">
      <c r="A1406" t="s">
        <v>5398</v>
      </c>
      <c r="B1406">
        <v>2017</v>
      </c>
      <c r="C1406">
        <v>0</v>
      </c>
      <c r="D1406">
        <v>0</v>
      </c>
      <c r="E1406">
        <v>0</v>
      </c>
      <c r="F1406">
        <v>0</v>
      </c>
      <c r="G1406">
        <v>0</v>
      </c>
      <c r="H1406">
        <v>0</v>
      </c>
      <c r="I1406">
        <v>1</v>
      </c>
      <c r="J1406" t="s">
        <v>5810</v>
      </c>
      <c r="K1406" t="str">
        <f>INDEX('Planning Periods'!$O$2:$O$540,MATCH('Table B Values'!A1406,'Planning Periods'!$A$2:$A$540,0))</f>
        <v>Los Angeles County</v>
      </c>
    </row>
    <row r="1407" spans="1:11">
      <c r="A1407" t="s">
        <v>5769</v>
      </c>
      <c r="B1407">
        <v>2017</v>
      </c>
      <c r="C1407">
        <v>0</v>
      </c>
      <c r="D1407">
        <v>0</v>
      </c>
      <c r="E1407">
        <v>2</v>
      </c>
      <c r="F1407">
        <v>0</v>
      </c>
      <c r="G1407">
        <v>0</v>
      </c>
      <c r="H1407">
        <v>6</v>
      </c>
      <c r="I1407">
        <v>0</v>
      </c>
      <c r="J1407" t="s">
        <v>5810</v>
      </c>
      <c r="K1407" t="str">
        <f>INDEX('Planning Periods'!$O$2:$O$540,MATCH('Table B Values'!A1407,'Planning Periods'!$A$2:$A$540,0))</f>
        <v>Kings County</v>
      </c>
    </row>
    <row r="1408" spans="1:11">
      <c r="A1408" t="s">
        <v>5399</v>
      </c>
      <c r="B1408">
        <v>2017</v>
      </c>
      <c r="C1408">
        <v>0</v>
      </c>
      <c r="D1408">
        <v>0</v>
      </c>
      <c r="E1408">
        <v>0</v>
      </c>
      <c r="F1408">
        <v>0</v>
      </c>
      <c r="G1408">
        <v>0</v>
      </c>
      <c r="H1408">
        <v>158</v>
      </c>
      <c r="I1408">
        <v>0</v>
      </c>
      <c r="J1408" t="s">
        <v>5810</v>
      </c>
      <c r="K1408" t="str">
        <f>INDEX('Planning Periods'!$O$2:$O$540,MATCH('Table B Values'!A1408,'Planning Periods'!$A$2:$A$540,0))</f>
        <v>Los Angeles County</v>
      </c>
    </row>
    <row r="1409" spans="1:11">
      <c r="A1409" t="s">
        <v>5400</v>
      </c>
      <c r="B1409">
        <v>2017</v>
      </c>
      <c r="C1409">
        <v>182</v>
      </c>
      <c r="D1409">
        <v>0</v>
      </c>
      <c r="E1409">
        <v>76</v>
      </c>
      <c r="F1409">
        <v>0</v>
      </c>
      <c r="G1409">
        <v>0</v>
      </c>
      <c r="H1409">
        <v>4388</v>
      </c>
      <c r="I1409">
        <v>3117</v>
      </c>
      <c r="J1409" t="s">
        <v>5810</v>
      </c>
      <c r="K1409" t="str">
        <f>INDEX('Planning Periods'!$O$2:$O$540,MATCH('Table B Values'!A1409,'Planning Periods'!$A$2:$A$540,0))</f>
        <v>Kern County</v>
      </c>
    </row>
    <row r="1410" spans="1:11">
      <c r="A1410" t="s">
        <v>5401</v>
      </c>
      <c r="B1410">
        <v>2017</v>
      </c>
      <c r="C1410">
        <v>0</v>
      </c>
      <c r="D1410">
        <v>0</v>
      </c>
      <c r="E1410">
        <v>0</v>
      </c>
      <c r="F1410">
        <v>0</v>
      </c>
      <c r="G1410">
        <v>0</v>
      </c>
      <c r="H1410">
        <v>1</v>
      </c>
      <c r="I1410">
        <v>56</v>
      </c>
      <c r="J1410" t="s">
        <v>5810</v>
      </c>
      <c r="K1410" t="str">
        <f>INDEX('Planning Periods'!$O$2:$O$540,MATCH('Table B Values'!A1410,'Planning Periods'!$A$2:$A$540,0))</f>
        <v>Los Angeles County</v>
      </c>
    </row>
    <row r="1411" spans="1:11">
      <c r="A1411" t="s">
        <v>5770</v>
      </c>
      <c r="B1411">
        <v>2017</v>
      </c>
      <c r="C1411">
        <v>0</v>
      </c>
      <c r="D1411">
        <v>0</v>
      </c>
      <c r="E1411">
        <v>0</v>
      </c>
      <c r="F1411">
        <v>0</v>
      </c>
      <c r="G1411">
        <v>0</v>
      </c>
      <c r="H1411">
        <v>0</v>
      </c>
      <c r="I1411">
        <v>0</v>
      </c>
      <c r="J1411" t="s">
        <v>5810</v>
      </c>
      <c r="K1411" t="str">
        <f>INDEX('Planning Periods'!$O$2:$O$540,MATCH('Table B Values'!A1411,'Planning Periods'!$A$2:$A$540,0))</f>
        <v>Riverside County</v>
      </c>
    </row>
    <row r="1412" spans="1:11">
      <c r="A1412" t="s">
        <v>5812</v>
      </c>
      <c r="B1412">
        <v>2017</v>
      </c>
      <c r="C1412">
        <v>0</v>
      </c>
      <c r="D1412">
        <v>0</v>
      </c>
      <c r="E1412">
        <v>0</v>
      </c>
      <c r="F1412">
        <v>0</v>
      </c>
      <c r="G1412">
        <v>0</v>
      </c>
      <c r="H1412">
        <v>2</v>
      </c>
      <c r="I1412">
        <v>1</v>
      </c>
      <c r="J1412" t="s">
        <v>5810</v>
      </c>
      <c r="K1412" t="str">
        <f>INDEX('Planning Periods'!$O$2:$O$540,MATCH('Table B Values'!A1412,'Planning Periods'!$A$2:$A$540,0))</f>
        <v>San Bernardino County</v>
      </c>
    </row>
    <row r="1413" spans="1:11">
      <c r="A1413" t="s">
        <v>5402</v>
      </c>
      <c r="B1413">
        <v>2017</v>
      </c>
      <c r="C1413">
        <v>0</v>
      </c>
      <c r="D1413">
        <v>0</v>
      </c>
      <c r="E1413">
        <v>0</v>
      </c>
      <c r="F1413">
        <v>0</v>
      </c>
      <c r="G1413">
        <v>0</v>
      </c>
      <c r="H1413">
        <v>323</v>
      </c>
      <c r="I1413">
        <v>423</v>
      </c>
      <c r="J1413" t="s">
        <v>5810</v>
      </c>
      <c r="K1413" t="str">
        <f>INDEX('Planning Periods'!$O$2:$O$540,MATCH('Table B Values'!A1413,'Planning Periods'!$A$2:$A$540,0))</f>
        <v>Riverside County</v>
      </c>
    </row>
    <row r="1414" spans="1:11">
      <c r="A1414" t="s">
        <v>5771</v>
      </c>
      <c r="B1414">
        <v>2017</v>
      </c>
      <c r="C1414">
        <v>65</v>
      </c>
      <c r="D1414">
        <v>0</v>
      </c>
      <c r="E1414">
        <v>0</v>
      </c>
      <c r="F1414">
        <v>0</v>
      </c>
      <c r="G1414">
        <v>0</v>
      </c>
      <c r="H1414">
        <v>0</v>
      </c>
      <c r="I1414">
        <v>62</v>
      </c>
      <c r="J1414" t="s">
        <v>5810</v>
      </c>
      <c r="K1414" t="str">
        <f>INDEX('Planning Periods'!$O$2:$O$540,MATCH('Table B Values'!A1414,'Planning Periods'!$A$2:$A$540,0))</f>
        <v>Los Angeles County</v>
      </c>
    </row>
    <row r="1415" spans="1:11">
      <c r="A1415" t="s">
        <v>5403</v>
      </c>
      <c r="B1415">
        <v>2017</v>
      </c>
      <c r="C1415">
        <v>0</v>
      </c>
      <c r="D1415">
        <v>0</v>
      </c>
      <c r="E1415">
        <v>0</v>
      </c>
      <c r="F1415">
        <v>0</v>
      </c>
      <c r="G1415">
        <v>0</v>
      </c>
      <c r="H1415">
        <v>5</v>
      </c>
      <c r="I1415">
        <v>7</v>
      </c>
      <c r="J1415" t="s">
        <v>5810</v>
      </c>
      <c r="K1415" t="str">
        <f>INDEX('Planning Periods'!$O$2:$O$540,MATCH('Table B Values'!A1415,'Planning Periods'!$A$2:$A$540,0))</f>
        <v>Los Angeles County</v>
      </c>
    </row>
    <row r="1416" spans="1:11">
      <c r="A1416" t="s">
        <v>5404</v>
      </c>
      <c r="B1416">
        <v>2017</v>
      </c>
      <c r="C1416">
        <v>0</v>
      </c>
      <c r="D1416">
        <v>0</v>
      </c>
      <c r="E1416">
        <v>0</v>
      </c>
      <c r="F1416">
        <v>0</v>
      </c>
      <c r="G1416">
        <v>0</v>
      </c>
      <c r="H1416">
        <v>0</v>
      </c>
      <c r="I1416">
        <v>64</v>
      </c>
      <c r="J1416" t="s">
        <v>5810</v>
      </c>
      <c r="K1416" t="str">
        <f>INDEX('Planning Periods'!$O$2:$O$540,MATCH('Table B Values'!A1416,'Planning Periods'!$A$2:$A$540,0))</f>
        <v>Los Angeles County</v>
      </c>
    </row>
    <row r="1417" spans="1:11">
      <c r="A1417" t="s">
        <v>5405</v>
      </c>
      <c r="B1417">
        <v>2017</v>
      </c>
      <c r="C1417">
        <v>0</v>
      </c>
      <c r="D1417">
        <v>0</v>
      </c>
      <c r="E1417">
        <v>0</v>
      </c>
      <c r="F1417">
        <v>0</v>
      </c>
      <c r="G1417">
        <v>0</v>
      </c>
      <c r="H1417">
        <v>4</v>
      </c>
      <c r="I1417">
        <v>109</v>
      </c>
      <c r="J1417" t="s">
        <v>5810</v>
      </c>
      <c r="K1417" t="str">
        <f>INDEX('Planning Periods'!$O$2:$O$540,MATCH('Table B Values'!A1417,'Planning Periods'!$A$2:$A$540,0))</f>
        <v>San Mateo County</v>
      </c>
    </row>
    <row r="1418" spans="1:11">
      <c r="A1418" t="s">
        <v>5406</v>
      </c>
      <c r="B1418">
        <v>2017</v>
      </c>
      <c r="C1418">
        <v>0</v>
      </c>
      <c r="D1418">
        <v>0</v>
      </c>
      <c r="E1418">
        <v>0</v>
      </c>
      <c r="F1418">
        <v>0</v>
      </c>
      <c r="G1418">
        <v>0</v>
      </c>
      <c r="H1418">
        <v>2</v>
      </c>
      <c r="I1418">
        <v>0</v>
      </c>
      <c r="J1418" t="s">
        <v>5810</v>
      </c>
      <c r="K1418" t="str">
        <f>INDEX('Planning Periods'!$O$2:$O$540,MATCH('Table B Values'!A1418,'Planning Periods'!$A$2:$A$540,0))</f>
        <v>Marin County</v>
      </c>
    </row>
    <row r="1419" spans="1:11">
      <c r="A1419" t="s">
        <v>5407</v>
      </c>
      <c r="B1419">
        <v>2017</v>
      </c>
      <c r="C1419">
        <v>1</v>
      </c>
      <c r="D1419">
        <v>0</v>
      </c>
      <c r="E1419">
        <v>0</v>
      </c>
      <c r="F1419">
        <v>0</v>
      </c>
      <c r="G1419">
        <v>0</v>
      </c>
      <c r="H1419">
        <v>0</v>
      </c>
      <c r="I1419" s="356">
        <v>8</v>
      </c>
      <c r="J1419" t="s">
        <v>5810</v>
      </c>
      <c r="K1419" t="str">
        <f>INDEX('Planning Periods'!$O$2:$O$540,MATCH('Table B Values'!A1419,'Planning Periods'!$A$2:$A$540,0))</f>
        <v>Solano County</v>
      </c>
    </row>
    <row r="1420" spans="1:11">
      <c r="A1420" t="s">
        <v>5408</v>
      </c>
      <c r="B1420">
        <v>2017</v>
      </c>
      <c r="C1420">
        <v>59</v>
      </c>
      <c r="D1420">
        <v>0</v>
      </c>
      <c r="E1420">
        <v>3</v>
      </c>
      <c r="F1420">
        <v>0</v>
      </c>
      <c r="G1420">
        <v>0</v>
      </c>
      <c r="H1420">
        <v>0</v>
      </c>
      <c r="I1420">
        <v>531</v>
      </c>
      <c r="J1420" t="s">
        <v>5810</v>
      </c>
      <c r="K1420" t="str">
        <f>INDEX('Planning Periods'!$O$2:$O$540,MATCH('Table B Values'!A1420,'Planning Periods'!$A$2:$A$540,0))</f>
        <v>Alameda County</v>
      </c>
    </row>
    <row r="1421" spans="1:11">
      <c r="A1421" t="s">
        <v>5409</v>
      </c>
      <c r="B1421">
        <v>2017</v>
      </c>
      <c r="C1421">
        <v>0</v>
      </c>
      <c r="D1421">
        <v>0</v>
      </c>
      <c r="E1421">
        <v>0</v>
      </c>
      <c r="F1421">
        <v>0</v>
      </c>
      <c r="G1421">
        <v>0</v>
      </c>
      <c r="H1421">
        <v>0</v>
      </c>
      <c r="I1421">
        <v>16</v>
      </c>
      <c r="J1421" t="s">
        <v>5810</v>
      </c>
      <c r="K1421" t="str">
        <f>INDEX('Planning Periods'!$O$2:$O$540,MATCH('Table B Values'!A1421,'Planning Periods'!$A$2:$A$540,0))</f>
        <v>Los Angeles County</v>
      </c>
    </row>
    <row r="1422" spans="1:11">
      <c r="A1422" t="s">
        <v>5410</v>
      </c>
      <c r="B1422">
        <v>2017</v>
      </c>
      <c r="C1422">
        <v>0</v>
      </c>
      <c r="D1422">
        <v>0</v>
      </c>
      <c r="E1422">
        <v>0</v>
      </c>
      <c r="F1422">
        <v>0</v>
      </c>
      <c r="G1422">
        <v>0</v>
      </c>
      <c r="H1422">
        <v>4</v>
      </c>
      <c r="I1422" s="356">
        <v>23</v>
      </c>
      <c r="J1422" t="s">
        <v>5810</v>
      </c>
      <c r="K1422" t="str">
        <f>INDEX('Planning Periods'!$O$2:$O$540,MATCH('Table B Values'!A1422,'Planning Periods'!$A$2:$A$540,0))</f>
        <v>San Bernardino County</v>
      </c>
    </row>
    <row r="1423" spans="1:11">
      <c r="A1423" t="s">
        <v>5813</v>
      </c>
      <c r="B1423">
        <v>2017</v>
      </c>
      <c r="C1423">
        <v>0</v>
      </c>
      <c r="D1423">
        <v>0</v>
      </c>
      <c r="E1423">
        <v>0</v>
      </c>
      <c r="F1423">
        <v>0</v>
      </c>
      <c r="G1423">
        <v>0</v>
      </c>
      <c r="H1423">
        <v>1</v>
      </c>
      <c r="I1423">
        <v>0</v>
      </c>
      <c r="J1423" t="s">
        <v>5810</v>
      </c>
      <c r="K1423" t="str">
        <f>INDEX('Planning Periods'!$O$2:$O$540,MATCH('Table B Values'!A1423,'Planning Periods'!$A$2:$A$540,0))</f>
        <v>Butte County</v>
      </c>
    </row>
    <row r="1424" spans="1:11">
      <c r="A1424" t="s">
        <v>5411</v>
      </c>
      <c r="B1424">
        <v>2017</v>
      </c>
      <c r="C1424">
        <v>0</v>
      </c>
      <c r="D1424">
        <v>0</v>
      </c>
      <c r="E1424">
        <v>0</v>
      </c>
      <c r="F1424">
        <v>0</v>
      </c>
      <c r="G1424">
        <v>0</v>
      </c>
      <c r="H1424">
        <v>0</v>
      </c>
      <c r="I1424">
        <v>0</v>
      </c>
      <c r="J1424" t="s">
        <v>5810</v>
      </c>
      <c r="K1424" t="str">
        <f>INDEX('Planning Periods'!$O$2:$O$540,MATCH('Table B Values'!A1424,'Planning Periods'!$A$2:$A$540,0))</f>
        <v>Inyo County</v>
      </c>
    </row>
    <row r="1425" spans="1:11">
      <c r="A1425" t="s">
        <v>5772</v>
      </c>
      <c r="B1425">
        <v>2017</v>
      </c>
      <c r="C1425">
        <v>0</v>
      </c>
      <c r="D1425">
        <v>0</v>
      </c>
      <c r="E1425">
        <v>0</v>
      </c>
      <c r="F1425">
        <v>0</v>
      </c>
      <c r="G1425">
        <v>0</v>
      </c>
      <c r="H1425">
        <v>2</v>
      </c>
      <c r="I1425" s="356">
        <v>1</v>
      </c>
      <c r="J1425" t="s">
        <v>5810</v>
      </c>
      <c r="K1425" t="str">
        <f>INDEX('Planning Periods'!$O$2:$O$540,MATCH('Table B Values'!A1425,'Planning Periods'!$A$2:$A$540,0))</f>
        <v>Riverside County</v>
      </c>
    </row>
    <row r="1426" spans="1:11">
      <c r="A1426" t="s">
        <v>5412</v>
      </c>
      <c r="B1426">
        <v>2017</v>
      </c>
      <c r="C1426">
        <v>4</v>
      </c>
      <c r="D1426">
        <v>2</v>
      </c>
      <c r="E1426">
        <v>12</v>
      </c>
      <c r="F1426">
        <v>2</v>
      </c>
      <c r="G1426">
        <v>0</v>
      </c>
      <c r="H1426">
        <v>40</v>
      </c>
      <c r="I1426">
        <v>3</v>
      </c>
      <c r="J1426" t="s">
        <v>5810</v>
      </c>
      <c r="K1426" t="str">
        <f>INDEX('Planning Periods'!$O$2:$O$540,MATCH('Table B Values'!A1426,'Planning Periods'!$A$2:$A$540,0))</f>
        <v>Imperial County</v>
      </c>
    </row>
    <row r="1427" spans="1:11">
      <c r="A1427" t="s">
        <v>5413</v>
      </c>
      <c r="B1427">
        <v>2017</v>
      </c>
      <c r="C1427">
        <v>0</v>
      </c>
      <c r="D1427">
        <v>0</v>
      </c>
      <c r="E1427">
        <v>0</v>
      </c>
      <c r="F1427">
        <v>0</v>
      </c>
      <c r="G1427">
        <v>0</v>
      </c>
      <c r="H1427">
        <v>21</v>
      </c>
      <c r="I1427">
        <v>435</v>
      </c>
      <c r="J1427" t="s">
        <v>5810</v>
      </c>
      <c r="K1427" t="str">
        <f>INDEX('Planning Periods'!$O$2:$O$540,MATCH('Table B Values'!A1427,'Planning Periods'!$A$2:$A$540,0))</f>
        <v>Orange County</v>
      </c>
    </row>
    <row r="1428" spans="1:11">
      <c r="A1428" t="s">
        <v>5414</v>
      </c>
      <c r="B1428">
        <v>2017</v>
      </c>
      <c r="C1428">
        <v>2</v>
      </c>
      <c r="D1428">
        <v>0</v>
      </c>
      <c r="E1428">
        <v>0</v>
      </c>
      <c r="F1428">
        <v>0</v>
      </c>
      <c r="G1428">
        <v>0</v>
      </c>
      <c r="H1428">
        <v>1</v>
      </c>
      <c r="I1428">
        <v>503</v>
      </c>
      <c r="J1428" t="s">
        <v>5810</v>
      </c>
      <c r="K1428" t="str">
        <f>INDEX('Planning Periods'!$O$2:$O$540,MATCH('Table B Values'!A1428,'Planning Periods'!$A$2:$A$540,0))</f>
        <v>Contra Costa County</v>
      </c>
    </row>
    <row r="1429" spans="1:11">
      <c r="A1429" t="s">
        <v>5415</v>
      </c>
      <c r="B1429">
        <v>2017</v>
      </c>
      <c r="C1429">
        <v>0</v>
      </c>
      <c r="D1429">
        <v>0</v>
      </c>
      <c r="E1429">
        <v>0</v>
      </c>
      <c r="F1429">
        <v>0</v>
      </c>
      <c r="G1429">
        <v>0</v>
      </c>
      <c r="H1429">
        <v>3</v>
      </c>
      <c r="I1429">
        <v>4</v>
      </c>
      <c r="J1429" t="s">
        <v>5810</v>
      </c>
      <c r="K1429" t="str">
        <f>INDEX('Planning Periods'!$O$2:$O$540,MATCH('Table B Values'!A1429,'Planning Periods'!$A$2:$A$540,0))</f>
        <v>San Mateo County</v>
      </c>
    </row>
    <row r="1430" spans="1:11">
      <c r="A1430" t="s">
        <v>5773</v>
      </c>
      <c r="B1430">
        <v>2017</v>
      </c>
      <c r="C1430">
        <v>0</v>
      </c>
      <c r="D1430">
        <v>0</v>
      </c>
      <c r="E1430">
        <v>0</v>
      </c>
      <c r="F1430">
        <v>0</v>
      </c>
      <c r="G1430">
        <v>0</v>
      </c>
      <c r="H1430">
        <v>1</v>
      </c>
      <c r="I1430" s="356">
        <v>38</v>
      </c>
      <c r="J1430" t="s">
        <v>5810</v>
      </c>
      <c r="K1430" t="str">
        <f>INDEX('Planning Periods'!$O$2:$O$540,MATCH('Table B Values'!A1430,'Planning Periods'!$A$2:$A$540,0))</f>
        <v>Santa Barbara County</v>
      </c>
    </row>
    <row r="1431" spans="1:11">
      <c r="A1431" t="s">
        <v>5416</v>
      </c>
      <c r="B1431">
        <v>2017</v>
      </c>
      <c r="C1431" s="356">
        <v>0</v>
      </c>
      <c r="D1431">
        <v>0</v>
      </c>
      <c r="E1431">
        <v>0</v>
      </c>
      <c r="F1431">
        <v>0</v>
      </c>
      <c r="G1431">
        <v>0</v>
      </c>
      <c r="H1431">
        <v>83</v>
      </c>
      <c r="I1431" s="356">
        <v>0</v>
      </c>
      <c r="J1431" t="s">
        <v>5810</v>
      </c>
      <c r="K1431" t="str">
        <f>INDEX('Planning Periods'!$O$2:$O$540,MATCH('Table B Values'!A1431,'Planning Periods'!$A$2:$A$540,0))</f>
        <v>Orange County</v>
      </c>
    </row>
    <row r="1432" spans="1:11">
      <c r="A1432" t="s">
        <v>5417</v>
      </c>
      <c r="B1432">
        <v>2017</v>
      </c>
      <c r="C1432">
        <v>0</v>
      </c>
      <c r="D1432">
        <v>0</v>
      </c>
      <c r="E1432">
        <v>0</v>
      </c>
      <c r="F1432">
        <v>0</v>
      </c>
      <c r="G1432">
        <v>0</v>
      </c>
      <c r="H1432">
        <v>0</v>
      </c>
      <c r="I1432" s="356">
        <v>17</v>
      </c>
      <c r="J1432" t="s">
        <v>5810</v>
      </c>
      <c r="K1432" t="str">
        <f>INDEX('Planning Periods'!$O$2:$O$540,MATCH('Table B Values'!A1432,'Planning Periods'!$A$2:$A$540,0))</f>
        <v>Los Angeles County</v>
      </c>
    </row>
    <row r="1433" spans="1:11">
      <c r="A1433" t="s">
        <v>5418</v>
      </c>
      <c r="B1433">
        <v>2017</v>
      </c>
      <c r="C1433">
        <v>0</v>
      </c>
      <c r="D1433">
        <v>0</v>
      </c>
      <c r="E1433">
        <v>0</v>
      </c>
      <c r="F1433">
        <v>0</v>
      </c>
      <c r="G1433">
        <v>0</v>
      </c>
      <c r="H1433">
        <v>0</v>
      </c>
      <c r="I1433" s="356">
        <v>13</v>
      </c>
      <c r="J1433" t="s">
        <v>5810</v>
      </c>
      <c r="K1433" t="str">
        <f>INDEX('Planning Periods'!$O$2:$O$540,MATCH('Table B Values'!A1433,'Planning Periods'!$A$2:$A$540,0))</f>
        <v>San Mateo County</v>
      </c>
    </row>
    <row r="1434" spans="1:11">
      <c r="A1434" t="s">
        <v>4839</v>
      </c>
      <c r="B1434">
        <v>2017</v>
      </c>
      <c r="C1434">
        <v>0</v>
      </c>
      <c r="D1434">
        <v>0</v>
      </c>
      <c r="E1434">
        <v>8</v>
      </c>
      <c r="F1434">
        <v>0</v>
      </c>
      <c r="G1434">
        <v>0</v>
      </c>
      <c r="H1434">
        <v>25</v>
      </c>
      <c r="I1434">
        <v>117</v>
      </c>
      <c r="J1434" t="s">
        <v>5810</v>
      </c>
      <c r="K1434" t="str">
        <f>INDEX('Planning Periods'!$O$2:$O$540,MATCH('Table B Values'!A1434,'Planning Periods'!$A$2:$A$540,0))</f>
        <v>Butte County</v>
      </c>
    </row>
    <row r="1435" spans="1:11">
      <c r="A1435" t="s">
        <v>5419</v>
      </c>
      <c r="B1435">
        <v>2017</v>
      </c>
      <c r="C1435">
        <v>0</v>
      </c>
      <c r="D1435">
        <v>0</v>
      </c>
      <c r="E1435">
        <v>0</v>
      </c>
      <c r="F1435">
        <v>0</v>
      </c>
      <c r="G1435">
        <v>0</v>
      </c>
      <c r="H1435">
        <v>4</v>
      </c>
      <c r="I1435">
        <v>18</v>
      </c>
      <c r="J1435" t="s">
        <v>5810</v>
      </c>
      <c r="K1435" t="str">
        <f>INDEX('Planning Periods'!$O$2:$O$540,MATCH('Table B Values'!A1435,'Planning Periods'!$A$2:$A$540,0))</f>
        <v>Los Angeles County</v>
      </c>
    </row>
    <row r="1436" spans="1:11">
      <c r="A1436" t="s">
        <v>4841</v>
      </c>
      <c r="B1436">
        <v>2017</v>
      </c>
      <c r="C1436">
        <v>0</v>
      </c>
      <c r="D1436">
        <v>25</v>
      </c>
      <c r="E1436">
        <v>0</v>
      </c>
      <c r="F1436">
        <v>27</v>
      </c>
      <c r="G1436">
        <v>0</v>
      </c>
      <c r="H1436">
        <v>29</v>
      </c>
      <c r="I1436">
        <v>77</v>
      </c>
      <c r="J1436" t="s">
        <v>5810</v>
      </c>
      <c r="K1436" t="str">
        <f>INDEX('Planning Periods'!$O$2:$O$540,MATCH('Table B Values'!A1436,'Planning Periods'!$A$2:$A$540,0))</f>
        <v>Calaveras County</v>
      </c>
    </row>
    <row r="1437" spans="1:11">
      <c r="A1437" t="s">
        <v>5420</v>
      </c>
      <c r="B1437">
        <v>2017</v>
      </c>
      <c r="C1437">
        <v>0</v>
      </c>
      <c r="D1437">
        <v>0</v>
      </c>
      <c r="E1437">
        <v>0</v>
      </c>
      <c r="F1437">
        <v>0</v>
      </c>
      <c r="G1437">
        <v>0</v>
      </c>
      <c r="H1437">
        <v>10</v>
      </c>
      <c r="I1437">
        <v>0</v>
      </c>
      <c r="J1437" t="s">
        <v>5810</v>
      </c>
      <c r="K1437" t="str">
        <f>INDEX('Planning Periods'!$O$2:$O$540,MATCH('Table B Values'!A1437,'Planning Periods'!$A$2:$A$540,0))</f>
        <v>Imperial County</v>
      </c>
    </row>
    <row r="1438" spans="1:11">
      <c r="A1438" t="s">
        <v>5421</v>
      </c>
      <c r="B1438">
        <v>2017</v>
      </c>
      <c r="C1438">
        <v>0</v>
      </c>
      <c r="D1438">
        <v>0</v>
      </c>
      <c r="E1438">
        <v>0</v>
      </c>
      <c r="F1438">
        <v>0</v>
      </c>
      <c r="G1438">
        <v>0</v>
      </c>
      <c r="H1438">
        <v>0</v>
      </c>
      <c r="I1438">
        <v>43</v>
      </c>
      <c r="J1438" t="s">
        <v>5810</v>
      </c>
      <c r="K1438" t="str">
        <f>INDEX('Planning Periods'!$O$2:$O$540,MATCH('Table B Values'!A1438,'Planning Periods'!$A$2:$A$540,0))</f>
        <v>Riverside County</v>
      </c>
    </row>
    <row r="1439" spans="1:11">
      <c r="A1439" t="s">
        <v>5814</v>
      </c>
      <c r="B1439">
        <v>2017</v>
      </c>
      <c r="C1439">
        <v>0</v>
      </c>
      <c r="D1439">
        <v>0</v>
      </c>
      <c r="E1439">
        <v>0</v>
      </c>
      <c r="F1439">
        <v>0</v>
      </c>
      <c r="G1439">
        <v>0</v>
      </c>
      <c r="H1439">
        <v>0</v>
      </c>
      <c r="I1439">
        <v>0</v>
      </c>
      <c r="J1439" t="s">
        <v>5810</v>
      </c>
      <c r="K1439" t="str">
        <f>INDEX('Planning Periods'!$O$2:$O$540,MATCH('Table B Values'!A1439,'Planning Periods'!$A$2:$A$540,0))</f>
        <v>Imperial County</v>
      </c>
    </row>
    <row r="1440" spans="1:11">
      <c r="A1440" t="s">
        <v>5422</v>
      </c>
      <c r="B1440">
        <v>2017</v>
      </c>
      <c r="C1440">
        <v>23</v>
      </c>
      <c r="D1440">
        <v>0</v>
      </c>
      <c r="E1440">
        <v>6</v>
      </c>
      <c r="F1440">
        <v>1</v>
      </c>
      <c r="G1440">
        <v>0</v>
      </c>
      <c r="H1440">
        <v>3</v>
      </c>
      <c r="I1440">
        <v>22</v>
      </c>
      <c r="J1440" t="s">
        <v>5810</v>
      </c>
      <c r="K1440" t="str">
        <f>INDEX('Planning Periods'!$O$2:$O$540,MATCH('Table B Values'!A1440,'Planning Periods'!$A$2:$A$540,0))</f>
        <v>Napa County</v>
      </c>
    </row>
    <row r="1441" spans="1:11">
      <c r="A1441" t="s">
        <v>5423</v>
      </c>
      <c r="B1441">
        <v>2017</v>
      </c>
      <c r="C1441">
        <v>72</v>
      </c>
      <c r="D1441">
        <v>0</v>
      </c>
      <c r="E1441">
        <v>54</v>
      </c>
      <c r="F1441">
        <v>0</v>
      </c>
      <c r="G1441">
        <v>0</v>
      </c>
      <c r="H1441">
        <v>407</v>
      </c>
      <c r="I1441">
        <v>200</v>
      </c>
      <c r="J1441" t="s">
        <v>5810</v>
      </c>
      <c r="K1441" t="str">
        <f>INDEX('Planning Periods'!$O$2:$O$540,MATCH('Table B Values'!A1441,'Planning Periods'!$A$2:$A$540,0))</f>
        <v>Ventura County</v>
      </c>
    </row>
    <row r="1442" spans="1:11">
      <c r="A1442" t="s">
        <v>5424</v>
      </c>
      <c r="B1442">
        <v>2017</v>
      </c>
      <c r="C1442">
        <v>0</v>
      </c>
      <c r="D1442">
        <v>0</v>
      </c>
      <c r="E1442">
        <v>1</v>
      </c>
      <c r="F1442">
        <v>0</v>
      </c>
      <c r="G1442">
        <v>0</v>
      </c>
      <c r="H1442">
        <v>4</v>
      </c>
      <c r="I1442">
        <v>59</v>
      </c>
      <c r="J1442" t="s">
        <v>5810</v>
      </c>
      <c r="K1442" t="str">
        <f>INDEX('Planning Periods'!$O$2:$O$540,MATCH('Table B Values'!A1442,'Planning Periods'!$A$2:$A$540,0))</f>
        <v>Santa Clara County</v>
      </c>
    </row>
    <row r="1443" spans="1:11">
      <c r="A1443" t="s">
        <v>5800</v>
      </c>
      <c r="B1443">
        <v>2017</v>
      </c>
      <c r="C1443">
        <v>0</v>
      </c>
      <c r="D1443">
        <v>0</v>
      </c>
      <c r="E1443">
        <v>0</v>
      </c>
      <c r="F1443">
        <v>0</v>
      </c>
      <c r="G1443">
        <v>0</v>
      </c>
      <c r="H1443">
        <v>2</v>
      </c>
      <c r="I1443">
        <v>3</v>
      </c>
      <c r="J1443" t="s">
        <v>5810</v>
      </c>
      <c r="K1443" t="str">
        <f>INDEX('Planning Periods'!$O$2:$O$540,MATCH('Table B Values'!A1443,'Planning Periods'!$A$2:$A$540,0))</f>
        <v>Riverside County</v>
      </c>
    </row>
    <row r="1444" spans="1:11">
      <c r="A1444" t="s">
        <v>5425</v>
      </c>
      <c r="B1444">
        <v>2017</v>
      </c>
      <c r="C1444">
        <v>0</v>
      </c>
      <c r="D1444">
        <v>0</v>
      </c>
      <c r="E1444">
        <v>0</v>
      </c>
      <c r="F1444">
        <v>0</v>
      </c>
      <c r="G1444">
        <v>0</v>
      </c>
      <c r="H1444">
        <v>1</v>
      </c>
      <c r="I1444">
        <v>20</v>
      </c>
      <c r="J1444" t="s">
        <v>5810</v>
      </c>
      <c r="K1444" t="str">
        <f>INDEX('Planning Periods'!$O$2:$O$540,MATCH('Table B Values'!A1444,'Planning Periods'!$A$2:$A$540,0))</f>
        <v>Santa Cruz County</v>
      </c>
    </row>
    <row r="1445" spans="1:11">
      <c r="A1445" t="s">
        <v>5426</v>
      </c>
      <c r="B1445">
        <v>2017</v>
      </c>
      <c r="C1445">
        <v>0</v>
      </c>
      <c r="D1445">
        <v>0</v>
      </c>
      <c r="E1445">
        <v>8</v>
      </c>
      <c r="F1445">
        <v>2</v>
      </c>
      <c r="G1445">
        <v>0</v>
      </c>
      <c r="H1445">
        <v>18</v>
      </c>
      <c r="I1445">
        <v>624</v>
      </c>
      <c r="J1445" t="s">
        <v>5810</v>
      </c>
      <c r="K1445" t="str">
        <f>INDEX('Planning Periods'!$O$2:$O$540,MATCH('Table B Values'!A1445,'Planning Periods'!$A$2:$A$540,0))</f>
        <v>San Diego County</v>
      </c>
    </row>
    <row r="1446" spans="1:11">
      <c r="A1446" t="s">
        <v>5427</v>
      </c>
      <c r="B1446">
        <v>2017</v>
      </c>
      <c r="C1446">
        <v>0</v>
      </c>
      <c r="D1446">
        <v>0</v>
      </c>
      <c r="E1446">
        <v>3</v>
      </c>
      <c r="F1446">
        <v>0</v>
      </c>
      <c r="G1446">
        <v>0</v>
      </c>
      <c r="H1446">
        <v>0</v>
      </c>
      <c r="I1446">
        <v>0</v>
      </c>
      <c r="J1446" t="s">
        <v>5810</v>
      </c>
      <c r="K1446" t="str">
        <f>INDEX('Planning Periods'!$O$2:$O$540,MATCH('Table B Values'!A1446,'Planning Periods'!$A$2:$A$540,0))</f>
        <v>Santa Barbara County</v>
      </c>
    </row>
    <row r="1447" spans="1:11">
      <c r="A1447" t="s">
        <v>5428</v>
      </c>
      <c r="B1447">
        <v>2017</v>
      </c>
      <c r="C1447">
        <v>39</v>
      </c>
      <c r="D1447">
        <v>0</v>
      </c>
      <c r="E1447">
        <v>56</v>
      </c>
      <c r="F1447">
        <v>0</v>
      </c>
      <c r="G1447">
        <v>0</v>
      </c>
      <c r="H1447">
        <v>84</v>
      </c>
      <c r="I1447">
        <v>0</v>
      </c>
      <c r="J1447" t="s">
        <v>5810</v>
      </c>
      <c r="K1447" t="str">
        <f>INDEX('Planning Periods'!$O$2:$O$540,MATCH('Table B Values'!A1447,'Planning Periods'!$A$2:$A$540,0))</f>
        <v>Los Angeles County</v>
      </c>
    </row>
    <row r="1448" spans="1:11">
      <c r="A1448" t="s">
        <v>5429</v>
      </c>
      <c r="B1448">
        <v>2017</v>
      </c>
      <c r="C1448">
        <v>0</v>
      </c>
      <c r="D1448">
        <v>0</v>
      </c>
      <c r="E1448">
        <v>0</v>
      </c>
      <c r="F1448">
        <v>0</v>
      </c>
      <c r="G1448">
        <v>0</v>
      </c>
      <c r="H1448">
        <v>69</v>
      </c>
      <c r="I1448">
        <v>0</v>
      </c>
      <c r="J1448" t="s">
        <v>5810</v>
      </c>
      <c r="K1448" t="str">
        <f>INDEX('Planning Periods'!$O$2:$O$540,MATCH('Table B Values'!A1448,'Planning Periods'!$A$2:$A$540,0))</f>
        <v>Riverside County</v>
      </c>
    </row>
    <row r="1449" spans="1:11">
      <c r="A1449" t="s">
        <v>5430</v>
      </c>
      <c r="B1449">
        <v>2017</v>
      </c>
      <c r="C1449">
        <v>0</v>
      </c>
      <c r="D1449">
        <v>0</v>
      </c>
      <c r="E1449">
        <v>0</v>
      </c>
      <c r="F1449">
        <v>0</v>
      </c>
      <c r="G1449">
        <v>0</v>
      </c>
      <c r="H1449">
        <v>5</v>
      </c>
      <c r="I1449">
        <v>0</v>
      </c>
      <c r="J1449" t="s">
        <v>5810</v>
      </c>
      <c r="K1449" t="str">
        <f>INDEX('Planning Periods'!$O$2:$O$540,MATCH('Table B Values'!A1449,'Planning Periods'!$A$2:$A$540,0))</f>
        <v>Stanislaus County</v>
      </c>
    </row>
    <row r="1450" spans="1:11">
      <c r="A1450" t="s">
        <v>5774</v>
      </c>
      <c r="B1450">
        <v>2017</v>
      </c>
      <c r="C1450">
        <v>0</v>
      </c>
      <c r="D1450">
        <v>0</v>
      </c>
      <c r="E1450">
        <v>0</v>
      </c>
      <c r="F1450">
        <v>0</v>
      </c>
      <c r="G1450">
        <v>0</v>
      </c>
      <c r="H1450">
        <v>0</v>
      </c>
      <c r="I1450">
        <v>0</v>
      </c>
      <c r="J1450" t="s">
        <v>5810</v>
      </c>
      <c r="K1450" t="str">
        <f>INDEX('Planning Periods'!$O$2:$O$540,MATCH('Table B Values'!A1450,'Planning Periods'!$A$2:$A$540,0))</f>
        <v>Los Angeles County</v>
      </c>
    </row>
    <row r="1451" spans="1:11">
      <c r="A1451" t="s">
        <v>5431</v>
      </c>
      <c r="B1451">
        <v>2017</v>
      </c>
      <c r="C1451">
        <v>0</v>
      </c>
      <c r="D1451">
        <v>0</v>
      </c>
      <c r="E1451">
        <v>2</v>
      </c>
      <c r="F1451">
        <v>0</v>
      </c>
      <c r="G1451">
        <v>0</v>
      </c>
      <c r="H1451">
        <v>260</v>
      </c>
      <c r="I1451">
        <v>376</v>
      </c>
      <c r="J1451" t="s">
        <v>5810</v>
      </c>
      <c r="K1451" t="str">
        <f>INDEX('Planning Periods'!$O$2:$O$540,MATCH('Table B Values'!A1451,'Planning Periods'!$A$2:$A$540,0))</f>
        <v>Butte County</v>
      </c>
    </row>
    <row r="1452" spans="1:11">
      <c r="A1452" t="s">
        <v>5432</v>
      </c>
      <c r="B1452">
        <v>2017</v>
      </c>
      <c r="C1452">
        <v>0</v>
      </c>
      <c r="D1452">
        <v>0</v>
      </c>
      <c r="E1452">
        <v>0</v>
      </c>
      <c r="F1452">
        <v>0</v>
      </c>
      <c r="G1452">
        <v>0</v>
      </c>
      <c r="H1452">
        <v>0</v>
      </c>
      <c r="I1452">
        <v>630</v>
      </c>
      <c r="J1452" t="s">
        <v>5810</v>
      </c>
      <c r="K1452" t="str">
        <f>INDEX('Planning Periods'!$O$2:$O$540,MATCH('Table B Values'!A1452,'Planning Periods'!$A$2:$A$540,0))</f>
        <v>San Bernardino County</v>
      </c>
    </row>
    <row r="1453" spans="1:11">
      <c r="A1453" t="s">
        <v>5433</v>
      </c>
      <c r="B1453">
        <v>2017</v>
      </c>
      <c r="C1453">
        <v>0</v>
      </c>
      <c r="D1453">
        <v>0</v>
      </c>
      <c r="E1453">
        <v>0</v>
      </c>
      <c r="F1453">
        <v>0</v>
      </c>
      <c r="G1453">
        <v>0</v>
      </c>
      <c r="H1453">
        <v>668</v>
      </c>
      <c r="I1453">
        <v>362</v>
      </c>
      <c r="J1453" t="s">
        <v>5810</v>
      </c>
      <c r="K1453" t="str">
        <f>INDEX('Planning Periods'!$O$2:$O$540,MATCH('Table B Values'!A1453,'Planning Periods'!$A$2:$A$540,0))</f>
        <v>San Bernardino County</v>
      </c>
    </row>
    <row r="1454" spans="1:11">
      <c r="A1454" t="s">
        <v>5434</v>
      </c>
      <c r="B1454">
        <v>2017</v>
      </c>
      <c r="C1454">
        <v>0</v>
      </c>
      <c r="D1454">
        <v>0</v>
      </c>
      <c r="E1454">
        <v>0</v>
      </c>
      <c r="F1454">
        <v>0</v>
      </c>
      <c r="G1454">
        <v>0</v>
      </c>
      <c r="H1454">
        <v>13</v>
      </c>
      <c r="I1454">
        <v>1043</v>
      </c>
      <c r="J1454" t="s">
        <v>5810</v>
      </c>
      <c r="K1454" t="str">
        <f>INDEX('Planning Periods'!$O$2:$O$540,MATCH('Table B Values'!A1454,'Planning Periods'!$A$2:$A$540,0))</f>
        <v>San Diego County</v>
      </c>
    </row>
    <row r="1455" spans="1:11">
      <c r="A1455" t="s">
        <v>5435</v>
      </c>
      <c r="B1455">
        <v>2017</v>
      </c>
      <c r="C1455">
        <v>0</v>
      </c>
      <c r="D1455">
        <v>1</v>
      </c>
      <c r="E1455">
        <v>0</v>
      </c>
      <c r="F1455">
        <v>0</v>
      </c>
      <c r="G1455">
        <v>0</v>
      </c>
      <c r="H1455">
        <v>0</v>
      </c>
      <c r="I1455">
        <v>12</v>
      </c>
      <c r="J1455" t="s">
        <v>5810</v>
      </c>
      <c r="K1455" t="str">
        <f>INDEX('Planning Periods'!$O$2:$O$540,MATCH('Table B Values'!A1455,'Planning Periods'!$A$2:$A$540,0))</f>
        <v>Sacramento County</v>
      </c>
    </row>
    <row r="1456" spans="1:11">
      <c r="A1456" t="s">
        <v>5436</v>
      </c>
      <c r="B1456">
        <v>2017</v>
      </c>
      <c r="C1456">
        <v>0</v>
      </c>
      <c r="D1456">
        <v>0</v>
      </c>
      <c r="E1456">
        <v>0</v>
      </c>
      <c r="F1456">
        <v>0</v>
      </c>
      <c r="G1456">
        <v>0</v>
      </c>
      <c r="H1456">
        <v>16</v>
      </c>
      <c r="I1456">
        <v>316</v>
      </c>
      <c r="J1456" t="s">
        <v>5810</v>
      </c>
      <c r="K1456" t="str">
        <f>INDEX('Planning Periods'!$O$2:$O$540,MATCH('Table B Values'!A1456,'Planning Periods'!$A$2:$A$540,0))</f>
        <v>Los Angeles County</v>
      </c>
    </row>
    <row r="1457" spans="1:11">
      <c r="A1457" t="s">
        <v>5437</v>
      </c>
      <c r="B1457">
        <v>2017</v>
      </c>
      <c r="C1457">
        <v>0</v>
      </c>
      <c r="D1457">
        <v>0</v>
      </c>
      <c r="E1457">
        <v>0</v>
      </c>
      <c r="F1457">
        <v>1</v>
      </c>
      <c r="G1457">
        <v>0</v>
      </c>
      <c r="H1457">
        <v>0</v>
      </c>
      <c r="I1457">
        <v>8</v>
      </c>
      <c r="J1457" t="s">
        <v>5810</v>
      </c>
      <c r="K1457" t="str">
        <f>INDEX('Planning Periods'!$O$2:$O$540,MATCH('Table B Values'!A1457,'Planning Periods'!$A$2:$A$540,0))</f>
        <v>Contra Costa County</v>
      </c>
    </row>
    <row r="1458" spans="1:11">
      <c r="A1458" t="s">
        <v>5361</v>
      </c>
      <c r="B1458">
        <v>2017</v>
      </c>
      <c r="C1458">
        <v>0</v>
      </c>
      <c r="D1458">
        <v>1</v>
      </c>
      <c r="E1458">
        <v>0</v>
      </c>
      <c r="F1458">
        <v>1</v>
      </c>
      <c r="G1458">
        <v>0</v>
      </c>
      <c r="H1458">
        <v>0</v>
      </c>
      <c r="I1458">
        <v>0</v>
      </c>
      <c r="J1458" t="s">
        <v>5810</v>
      </c>
      <c r="K1458" t="str">
        <f>INDEX('Planning Periods'!$O$2:$O$540,MATCH('Table B Values'!A1458,'Planning Periods'!$A$2:$A$540,0))</f>
        <v>Lake County</v>
      </c>
    </row>
    <row r="1459" spans="1:11">
      <c r="A1459" t="s">
        <v>5438</v>
      </c>
      <c r="B1459">
        <v>2017</v>
      </c>
      <c r="C1459">
        <v>0</v>
      </c>
      <c r="D1459">
        <v>0</v>
      </c>
      <c r="E1459">
        <v>0</v>
      </c>
      <c r="F1459">
        <v>0</v>
      </c>
      <c r="G1459">
        <v>0</v>
      </c>
      <c r="H1459">
        <v>3</v>
      </c>
      <c r="I1459">
        <v>22</v>
      </c>
      <c r="J1459" t="s">
        <v>5810</v>
      </c>
      <c r="K1459" t="str">
        <f>INDEX('Planning Periods'!$O$2:$O$540,MATCH('Table B Values'!A1459,'Planning Periods'!$A$2:$A$540,0))</f>
        <v>Sonoma County</v>
      </c>
    </row>
    <row r="1460" spans="1:11">
      <c r="A1460" t="s">
        <v>5439</v>
      </c>
      <c r="B1460">
        <v>2017</v>
      </c>
      <c r="C1460">
        <v>0</v>
      </c>
      <c r="D1460">
        <v>0</v>
      </c>
      <c r="E1460">
        <v>20</v>
      </c>
      <c r="F1460">
        <v>0</v>
      </c>
      <c r="G1460">
        <v>0</v>
      </c>
      <c r="H1460">
        <v>480</v>
      </c>
      <c r="I1460">
        <v>542</v>
      </c>
      <c r="J1460" t="s">
        <v>5810</v>
      </c>
      <c r="K1460" t="str">
        <f>INDEX('Planning Periods'!$O$2:$O$540,MATCH('Table B Values'!A1460,'Planning Periods'!$A$2:$A$540,0))</f>
        <v>Fresno County</v>
      </c>
    </row>
    <row r="1461" spans="1:11">
      <c r="A1461" t="s">
        <v>5440</v>
      </c>
      <c r="B1461">
        <v>2017</v>
      </c>
      <c r="C1461">
        <v>26</v>
      </c>
      <c r="D1461">
        <v>0</v>
      </c>
      <c r="E1461">
        <v>19</v>
      </c>
      <c r="F1461">
        <v>0</v>
      </c>
      <c r="G1461">
        <v>0</v>
      </c>
      <c r="H1461">
        <v>0</v>
      </c>
      <c r="I1461">
        <v>0</v>
      </c>
      <c r="J1461" t="s">
        <v>5810</v>
      </c>
      <c r="K1461" t="str">
        <f>INDEX('Planning Periods'!$O$2:$O$540,MATCH('Table B Values'!A1461,'Planning Periods'!$A$2:$A$540,0))</f>
        <v>Riverside County</v>
      </c>
    </row>
    <row r="1462" spans="1:11">
      <c r="A1462" t="s">
        <v>5776</v>
      </c>
      <c r="B1462">
        <v>2017</v>
      </c>
      <c r="C1462">
        <v>0</v>
      </c>
      <c r="D1462">
        <v>0</v>
      </c>
      <c r="E1462">
        <v>0</v>
      </c>
      <c r="F1462">
        <v>0</v>
      </c>
      <c r="G1462">
        <v>0</v>
      </c>
      <c r="H1462">
        <v>3</v>
      </c>
      <c r="I1462">
        <v>39</v>
      </c>
      <c r="J1462" t="s">
        <v>5810</v>
      </c>
      <c r="K1462" t="str">
        <f>INDEX('Planning Periods'!$O$2:$O$540,MATCH('Table B Values'!A1462,'Planning Periods'!$A$2:$A$540,0))</f>
        <v>Fresno County</v>
      </c>
    </row>
    <row r="1463" spans="1:11">
      <c r="A1463" t="s">
        <v>5441</v>
      </c>
      <c r="B1463">
        <v>2017</v>
      </c>
      <c r="C1463">
        <v>0</v>
      </c>
      <c r="D1463">
        <v>0</v>
      </c>
      <c r="E1463">
        <v>0</v>
      </c>
      <c r="F1463">
        <v>0</v>
      </c>
      <c r="G1463">
        <v>0</v>
      </c>
      <c r="H1463">
        <v>0</v>
      </c>
      <c r="I1463">
        <v>0</v>
      </c>
      <c r="J1463" t="s">
        <v>5810</v>
      </c>
      <c r="K1463" t="str">
        <f>INDEX('Planning Periods'!$O$2:$O$540,MATCH('Table B Values'!A1463,'Planning Periods'!$A$2:$A$540,0))</f>
        <v>Placer County</v>
      </c>
    </row>
    <row r="1464" spans="1:11">
      <c r="A1464" t="s">
        <v>5801</v>
      </c>
      <c r="B1464">
        <v>2017</v>
      </c>
      <c r="C1464">
        <v>0</v>
      </c>
      <c r="D1464">
        <v>0</v>
      </c>
      <c r="E1464">
        <v>0</v>
      </c>
      <c r="F1464">
        <v>0</v>
      </c>
      <c r="G1464">
        <v>0</v>
      </c>
      <c r="H1464">
        <v>0</v>
      </c>
      <c r="I1464">
        <v>6</v>
      </c>
      <c r="J1464" t="s">
        <v>5810</v>
      </c>
      <c r="K1464" t="str">
        <f>INDEX('Planning Periods'!$O$2:$O$540,MATCH('Table B Values'!A1464,'Planning Periods'!$A$2:$A$540,0))</f>
        <v>San Mateo County</v>
      </c>
    </row>
    <row r="1465" spans="1:11">
      <c r="A1465" t="s">
        <v>5442</v>
      </c>
      <c r="B1465">
        <v>2017</v>
      </c>
      <c r="C1465">
        <v>0</v>
      </c>
      <c r="D1465">
        <v>0</v>
      </c>
      <c r="E1465">
        <v>0</v>
      </c>
      <c r="F1465">
        <v>0</v>
      </c>
      <c r="G1465">
        <v>0</v>
      </c>
      <c r="H1465">
        <v>2</v>
      </c>
      <c r="I1465">
        <v>16</v>
      </c>
      <c r="J1465" t="s">
        <v>5810</v>
      </c>
      <c r="K1465" t="str">
        <f>INDEX('Planning Periods'!$O$2:$O$540,MATCH('Table B Values'!A1465,'Planning Periods'!$A$2:$A$540,0))</f>
        <v>San Bernardino County</v>
      </c>
    </row>
    <row r="1466" spans="1:11">
      <c r="A1466" t="s">
        <v>4887</v>
      </c>
      <c r="B1466">
        <v>2017</v>
      </c>
      <c r="C1466">
        <v>0</v>
      </c>
      <c r="D1466">
        <v>2</v>
      </c>
      <c r="E1466">
        <v>0</v>
      </c>
      <c r="F1466">
        <v>1</v>
      </c>
      <c r="G1466">
        <v>0</v>
      </c>
      <c r="H1466">
        <v>0</v>
      </c>
      <c r="I1466">
        <v>6</v>
      </c>
      <c r="J1466" t="s">
        <v>5810</v>
      </c>
      <c r="K1466" t="str">
        <f>INDEX('Planning Periods'!$O$2:$O$540,MATCH('Table B Values'!A1466,'Planning Periods'!$A$2:$A$540,0))</f>
        <v>Colusa County</v>
      </c>
    </row>
    <row r="1467" spans="1:11">
      <c r="A1467" t="s">
        <v>5444</v>
      </c>
      <c r="B1467">
        <v>2017</v>
      </c>
      <c r="C1467">
        <v>0</v>
      </c>
      <c r="D1467">
        <v>0</v>
      </c>
      <c r="E1467">
        <v>0</v>
      </c>
      <c r="F1467">
        <v>0</v>
      </c>
      <c r="G1467">
        <v>0</v>
      </c>
      <c r="H1467">
        <v>0</v>
      </c>
      <c r="I1467">
        <v>53</v>
      </c>
      <c r="J1467" t="s">
        <v>5810</v>
      </c>
      <c r="K1467" t="str">
        <f>INDEX('Planning Periods'!$O$2:$O$540,MATCH('Table B Values'!A1467,'Planning Periods'!$A$2:$A$540,0))</f>
        <v>Contra Costa County</v>
      </c>
    </row>
    <row r="1468" spans="1:11">
      <c r="A1468" t="s">
        <v>4891</v>
      </c>
      <c r="B1468">
        <v>2017</v>
      </c>
      <c r="C1468">
        <v>0</v>
      </c>
      <c r="D1468">
        <v>0</v>
      </c>
      <c r="E1468">
        <v>3</v>
      </c>
      <c r="F1468">
        <v>0</v>
      </c>
      <c r="G1468">
        <v>0</v>
      </c>
      <c r="H1468">
        <v>31</v>
      </c>
      <c r="I1468">
        <v>244</v>
      </c>
      <c r="J1468" t="s">
        <v>5810</v>
      </c>
      <c r="K1468" t="str">
        <f>INDEX('Planning Periods'!$O$2:$O$540,MATCH('Table B Values'!A1468,'Planning Periods'!$A$2:$A$540,0))</f>
        <v>Contra Costa County</v>
      </c>
    </row>
    <row r="1469" spans="1:11">
      <c r="A1469" t="s">
        <v>5445</v>
      </c>
      <c r="B1469">
        <v>2017</v>
      </c>
      <c r="C1469">
        <v>0</v>
      </c>
      <c r="D1469">
        <v>0</v>
      </c>
      <c r="E1469">
        <v>0</v>
      </c>
      <c r="F1469">
        <v>0</v>
      </c>
      <c r="G1469">
        <v>0</v>
      </c>
      <c r="H1469">
        <v>4</v>
      </c>
      <c r="I1469">
        <v>207</v>
      </c>
      <c r="J1469" t="s">
        <v>5810</v>
      </c>
      <c r="K1469" t="str">
        <f>INDEX('Planning Periods'!$O$2:$O$540,MATCH('Table B Values'!A1469,'Planning Periods'!$A$2:$A$540,0))</f>
        <v>Riverside County</v>
      </c>
    </row>
    <row r="1470" spans="1:11">
      <c r="A1470" t="s">
        <v>5446</v>
      </c>
      <c r="B1470">
        <v>2017</v>
      </c>
      <c r="C1470">
        <v>0</v>
      </c>
      <c r="D1470">
        <v>0</v>
      </c>
      <c r="E1470">
        <v>0</v>
      </c>
      <c r="F1470">
        <v>0</v>
      </c>
      <c r="G1470">
        <v>0</v>
      </c>
      <c r="H1470">
        <v>0</v>
      </c>
      <c r="I1470">
        <v>36</v>
      </c>
      <c r="J1470" t="s">
        <v>5810</v>
      </c>
      <c r="K1470" t="str">
        <f>INDEX('Planning Periods'!$O$2:$O$540,MATCH('Table B Values'!A1470,'Planning Periods'!$A$2:$A$540,0))</f>
        <v>San Diego County</v>
      </c>
    </row>
    <row r="1471" spans="1:11">
      <c r="A1471" t="s">
        <v>5447</v>
      </c>
      <c r="B1471">
        <v>2017</v>
      </c>
      <c r="C1471">
        <v>0</v>
      </c>
      <c r="D1471">
        <v>1</v>
      </c>
      <c r="E1471">
        <v>0</v>
      </c>
      <c r="F1471">
        <v>0</v>
      </c>
      <c r="G1471">
        <v>0</v>
      </c>
      <c r="H1471">
        <v>2</v>
      </c>
      <c r="I1471">
        <v>2</v>
      </c>
      <c r="J1471" t="s">
        <v>5810</v>
      </c>
      <c r="K1471" t="str">
        <f>INDEX('Planning Periods'!$O$2:$O$540,MATCH('Table B Values'!A1471,'Planning Periods'!$A$2:$A$540,0))</f>
        <v>Marin County</v>
      </c>
    </row>
    <row r="1472" spans="1:11">
      <c r="A1472" t="s">
        <v>5448</v>
      </c>
      <c r="B1472">
        <v>2017</v>
      </c>
      <c r="C1472">
        <v>0</v>
      </c>
      <c r="D1472">
        <v>0</v>
      </c>
      <c r="E1472">
        <v>0</v>
      </c>
      <c r="F1472">
        <v>0</v>
      </c>
      <c r="G1472">
        <v>0</v>
      </c>
      <c r="H1472">
        <v>0</v>
      </c>
      <c r="I1472">
        <v>260</v>
      </c>
      <c r="J1472" t="s">
        <v>5810</v>
      </c>
      <c r="K1472" t="str">
        <f>INDEX('Planning Periods'!$O$2:$O$540,MATCH('Table B Values'!A1472,'Planning Periods'!$A$2:$A$540,0))</f>
        <v>Orange County</v>
      </c>
    </row>
    <row r="1473" spans="1:11">
      <c r="A1473" t="s">
        <v>5449</v>
      </c>
      <c r="B1473">
        <v>2017</v>
      </c>
      <c r="C1473">
        <v>3</v>
      </c>
      <c r="D1473">
        <v>0</v>
      </c>
      <c r="E1473">
        <v>0</v>
      </c>
      <c r="F1473">
        <v>10</v>
      </c>
      <c r="G1473">
        <v>0</v>
      </c>
      <c r="H1473">
        <v>11</v>
      </c>
      <c r="I1473">
        <v>22</v>
      </c>
      <c r="J1473" t="s">
        <v>5810</v>
      </c>
      <c r="K1473" t="str">
        <f>INDEX('Planning Periods'!$O$2:$O$540,MATCH('Table B Values'!A1473,'Planning Periods'!$A$2:$A$540,0))</f>
        <v>Sonoma County</v>
      </c>
    </row>
    <row r="1474" spans="1:11">
      <c r="A1474" t="s">
        <v>5451</v>
      </c>
      <c r="B1474">
        <v>2017</v>
      </c>
      <c r="C1474">
        <v>0</v>
      </c>
      <c r="D1474">
        <v>0</v>
      </c>
      <c r="E1474">
        <v>0</v>
      </c>
      <c r="F1474">
        <v>0</v>
      </c>
      <c r="G1474">
        <v>0</v>
      </c>
      <c r="H1474">
        <v>8</v>
      </c>
      <c r="I1474">
        <v>0</v>
      </c>
      <c r="J1474" t="s">
        <v>5810</v>
      </c>
      <c r="K1474" t="str">
        <f>INDEX('Planning Periods'!$O$2:$O$540,MATCH('Table B Values'!A1474,'Planning Periods'!$A$2:$A$540,0))</f>
        <v>Del Norte County</v>
      </c>
    </row>
    <row r="1475" spans="1:11">
      <c r="A1475" t="s">
        <v>5777</v>
      </c>
      <c r="B1475">
        <v>2017</v>
      </c>
      <c r="C1475">
        <v>0</v>
      </c>
      <c r="D1475">
        <v>0</v>
      </c>
      <c r="E1475">
        <v>0</v>
      </c>
      <c r="F1475">
        <v>0</v>
      </c>
      <c r="G1475">
        <v>0</v>
      </c>
      <c r="H1475">
        <v>0</v>
      </c>
      <c r="I1475">
        <v>0</v>
      </c>
      <c r="J1475" t="s">
        <v>5810</v>
      </c>
      <c r="K1475" t="str">
        <f>INDEX('Planning Periods'!$O$2:$O$540,MATCH('Table B Values'!A1475,'Planning Periods'!$A$2:$A$540,0))</f>
        <v>Los Angeles County</v>
      </c>
    </row>
    <row r="1476" spans="1:11">
      <c r="A1476" t="s">
        <v>5452</v>
      </c>
      <c r="B1476">
        <v>2017</v>
      </c>
      <c r="C1476">
        <v>6</v>
      </c>
      <c r="D1476">
        <v>0</v>
      </c>
      <c r="E1476">
        <v>0</v>
      </c>
      <c r="F1476">
        <v>0</v>
      </c>
      <c r="G1476">
        <v>0</v>
      </c>
      <c r="H1476">
        <v>0</v>
      </c>
      <c r="I1476">
        <v>83</v>
      </c>
      <c r="J1476" t="s">
        <v>5810</v>
      </c>
      <c r="K1476" t="str">
        <f>INDEX('Planning Periods'!$O$2:$O$540,MATCH('Table B Values'!A1476,'Planning Periods'!$A$2:$A$540,0))</f>
        <v>Los Angeles County</v>
      </c>
    </row>
    <row r="1477" spans="1:11">
      <c r="A1477" t="s">
        <v>5453</v>
      </c>
      <c r="B1477">
        <v>2017</v>
      </c>
      <c r="C1477">
        <v>0</v>
      </c>
      <c r="D1477">
        <v>0</v>
      </c>
      <c r="E1477">
        <v>0</v>
      </c>
      <c r="F1477">
        <v>0</v>
      </c>
      <c r="G1477">
        <v>0</v>
      </c>
      <c r="H1477">
        <v>12</v>
      </c>
      <c r="I1477">
        <v>16</v>
      </c>
      <c r="J1477" t="s">
        <v>5810</v>
      </c>
      <c r="K1477" t="str">
        <f>INDEX('Planning Periods'!$O$2:$O$540,MATCH('Table B Values'!A1477,'Planning Periods'!$A$2:$A$540,0))</f>
        <v>Santa Clara County</v>
      </c>
    </row>
    <row r="1478" spans="1:11">
      <c r="A1478" t="s">
        <v>5454</v>
      </c>
      <c r="B1478">
        <v>2017</v>
      </c>
      <c r="C1478">
        <v>4</v>
      </c>
      <c r="D1478">
        <v>0</v>
      </c>
      <c r="E1478">
        <v>2</v>
      </c>
      <c r="F1478">
        <v>0</v>
      </c>
      <c r="G1478">
        <v>0</v>
      </c>
      <c r="H1478">
        <v>0</v>
      </c>
      <c r="I1478">
        <v>144</v>
      </c>
      <c r="J1478" t="s">
        <v>5810</v>
      </c>
      <c r="K1478" t="str">
        <f>INDEX('Planning Periods'!$O$2:$O$540,MATCH('Table B Values'!A1478,'Planning Periods'!$A$2:$A$540,0))</f>
        <v>Orange County</v>
      </c>
    </row>
    <row r="1479" spans="1:11">
      <c r="A1479" t="s">
        <v>5455</v>
      </c>
      <c r="B1479">
        <v>2017</v>
      </c>
      <c r="C1479">
        <v>21</v>
      </c>
      <c r="D1479">
        <v>0</v>
      </c>
      <c r="E1479">
        <v>183</v>
      </c>
      <c r="F1479">
        <v>17</v>
      </c>
      <c r="G1479">
        <v>0</v>
      </c>
      <c r="H1479">
        <v>18</v>
      </c>
      <c r="I1479">
        <v>17</v>
      </c>
      <c r="J1479" t="s">
        <v>5810</v>
      </c>
      <c r="K1479" t="str">
        <f>INDEX('Planning Periods'!$O$2:$O$540,MATCH('Table B Values'!A1479,'Planning Periods'!$A$2:$A$540,0))</f>
        <v>San Mateo County</v>
      </c>
    </row>
    <row r="1480" spans="1:11">
      <c r="A1480" t="s">
        <v>5456</v>
      </c>
      <c r="B1480">
        <v>2017</v>
      </c>
      <c r="C1480">
        <v>0</v>
      </c>
      <c r="D1480">
        <v>0</v>
      </c>
      <c r="E1480">
        <v>0</v>
      </c>
      <c r="F1480">
        <v>0</v>
      </c>
      <c r="G1480">
        <v>0</v>
      </c>
      <c r="H1480">
        <v>8</v>
      </c>
      <c r="I1480">
        <v>60</v>
      </c>
      <c r="J1480" t="s">
        <v>5810</v>
      </c>
      <c r="K1480" t="str">
        <f>INDEX('Planning Periods'!$O$2:$O$540,MATCH('Table B Values'!A1480,'Planning Periods'!$A$2:$A$540,0))</f>
        <v>Orange County</v>
      </c>
    </row>
    <row r="1481" spans="1:11">
      <c r="A1481" t="s">
        <v>5457</v>
      </c>
      <c r="B1481">
        <v>2017</v>
      </c>
      <c r="C1481">
        <v>0</v>
      </c>
      <c r="D1481">
        <v>0</v>
      </c>
      <c r="E1481">
        <v>0</v>
      </c>
      <c r="F1481">
        <v>5</v>
      </c>
      <c r="G1481">
        <v>0</v>
      </c>
      <c r="H1481">
        <v>7</v>
      </c>
      <c r="I1481">
        <v>36</v>
      </c>
      <c r="J1481" t="s">
        <v>5810</v>
      </c>
      <c r="K1481" t="str">
        <f>INDEX('Planning Periods'!$O$2:$O$540,MATCH('Table B Values'!A1481,'Planning Periods'!$A$2:$A$540,0))</f>
        <v>Contra Costa County</v>
      </c>
    </row>
    <row r="1482" spans="1:11">
      <c r="A1482" t="s">
        <v>5458</v>
      </c>
      <c r="B1482">
        <v>2017</v>
      </c>
      <c r="C1482">
        <v>1</v>
      </c>
      <c r="D1482">
        <v>0</v>
      </c>
      <c r="E1482">
        <v>10</v>
      </c>
      <c r="F1482">
        <v>0</v>
      </c>
      <c r="G1482">
        <v>0</v>
      </c>
      <c r="H1482">
        <v>15</v>
      </c>
      <c r="I1482">
        <v>188</v>
      </c>
      <c r="J1482" t="s">
        <v>5810</v>
      </c>
      <c r="K1482" t="str">
        <f>INDEX('Planning Periods'!$O$2:$O$540,MATCH('Table B Values'!A1482,'Planning Periods'!$A$2:$A$540,0))</f>
        <v>Yolo County</v>
      </c>
    </row>
    <row r="1483" spans="1:11">
      <c r="A1483" t="s">
        <v>5459</v>
      </c>
      <c r="B1483">
        <v>2017</v>
      </c>
      <c r="C1483">
        <v>0</v>
      </c>
      <c r="D1483">
        <v>0</v>
      </c>
      <c r="E1483">
        <v>0</v>
      </c>
      <c r="F1483">
        <v>0</v>
      </c>
      <c r="G1483">
        <v>0</v>
      </c>
      <c r="H1483">
        <v>0</v>
      </c>
      <c r="I1483">
        <v>7</v>
      </c>
      <c r="J1483" t="s">
        <v>5810</v>
      </c>
      <c r="K1483" t="str">
        <f>INDEX('Planning Periods'!$O$2:$O$540,MATCH('Table B Values'!A1483,'Planning Periods'!$A$2:$A$540,0))</f>
        <v>San Diego County</v>
      </c>
    </row>
    <row r="1484" spans="1:11">
      <c r="A1484" t="s">
        <v>4913</v>
      </c>
      <c r="B1484">
        <v>2017</v>
      </c>
      <c r="C1484">
        <v>0</v>
      </c>
      <c r="D1484">
        <v>9</v>
      </c>
      <c r="E1484">
        <v>0</v>
      </c>
      <c r="F1484">
        <v>8</v>
      </c>
      <c r="G1484">
        <v>0</v>
      </c>
      <c r="H1484">
        <v>3</v>
      </c>
      <c r="I1484">
        <v>14</v>
      </c>
      <c r="J1484" t="s">
        <v>5810</v>
      </c>
      <c r="K1484" t="str">
        <f>INDEX('Planning Periods'!$O$2:$O$540,MATCH('Table B Values'!A1484,'Planning Periods'!$A$2:$A$540,0))</f>
        <v>Del Norte County</v>
      </c>
    </row>
    <row r="1485" spans="1:11">
      <c r="A1485" t="s">
        <v>5461</v>
      </c>
      <c r="B1485">
        <v>2017</v>
      </c>
      <c r="C1485">
        <v>0</v>
      </c>
      <c r="D1485">
        <v>0</v>
      </c>
      <c r="E1485">
        <v>0</v>
      </c>
      <c r="F1485">
        <v>0</v>
      </c>
      <c r="G1485">
        <v>0</v>
      </c>
      <c r="H1485">
        <v>9</v>
      </c>
      <c r="I1485" s="356">
        <v>21</v>
      </c>
      <c r="J1485" t="s">
        <v>5810</v>
      </c>
      <c r="K1485" t="str">
        <f>INDEX('Planning Periods'!$O$2:$O$540,MATCH('Table B Values'!A1485,'Planning Periods'!$A$2:$A$540,0))</f>
        <v>Kern County</v>
      </c>
    </row>
    <row r="1486" spans="1:11">
      <c r="A1486" t="s">
        <v>5462</v>
      </c>
      <c r="B1486">
        <v>2017</v>
      </c>
      <c r="C1486">
        <v>0</v>
      </c>
      <c r="D1486">
        <v>43</v>
      </c>
      <c r="E1486">
        <v>0</v>
      </c>
      <c r="F1486">
        <v>0</v>
      </c>
      <c r="G1486">
        <v>0</v>
      </c>
      <c r="H1486">
        <v>0</v>
      </c>
      <c r="I1486">
        <v>0</v>
      </c>
      <c r="J1486" t="s">
        <v>5810</v>
      </c>
      <c r="K1486" t="str">
        <f>INDEX('Planning Periods'!$O$2:$O$540,MATCH('Table B Values'!A1486,'Planning Periods'!$A$2:$A$540,0))</f>
        <v>Riverside County</v>
      </c>
    </row>
    <row r="1487" spans="1:11">
      <c r="A1487" t="s">
        <v>5463</v>
      </c>
      <c r="B1487">
        <v>2017</v>
      </c>
      <c r="C1487">
        <v>0</v>
      </c>
      <c r="D1487">
        <v>0</v>
      </c>
      <c r="E1487">
        <v>0</v>
      </c>
      <c r="F1487">
        <v>0</v>
      </c>
      <c r="G1487">
        <v>0</v>
      </c>
      <c r="H1487">
        <v>0</v>
      </c>
      <c r="I1487">
        <v>77</v>
      </c>
      <c r="J1487" t="s">
        <v>5810</v>
      </c>
      <c r="K1487" t="str">
        <f>INDEX('Planning Periods'!$O$2:$O$540,MATCH('Table B Values'!A1487,'Planning Periods'!$A$2:$A$540,0))</f>
        <v>Los Angeles County</v>
      </c>
    </row>
    <row r="1488" spans="1:11">
      <c r="A1488" t="s">
        <v>5464</v>
      </c>
      <c r="B1488">
        <v>2017</v>
      </c>
      <c r="C1488">
        <v>43</v>
      </c>
      <c r="D1488">
        <v>0</v>
      </c>
      <c r="E1488">
        <v>0</v>
      </c>
      <c r="F1488">
        <v>19</v>
      </c>
      <c r="G1488">
        <v>0</v>
      </c>
      <c r="H1488">
        <v>46</v>
      </c>
      <c r="I1488">
        <v>11</v>
      </c>
      <c r="J1488" t="s">
        <v>5810</v>
      </c>
      <c r="K1488" t="str">
        <f>INDEX('Planning Periods'!$O$2:$O$540,MATCH('Table B Values'!A1488,'Planning Periods'!$A$2:$A$540,0))</f>
        <v>Tulare County</v>
      </c>
    </row>
    <row r="1489" spans="1:11">
      <c r="A1489" t="s">
        <v>5465</v>
      </c>
      <c r="B1489">
        <v>2017</v>
      </c>
      <c r="C1489">
        <v>0</v>
      </c>
      <c r="D1489">
        <v>0</v>
      </c>
      <c r="E1489">
        <v>0</v>
      </c>
      <c r="F1489">
        <v>0</v>
      </c>
      <c r="G1489">
        <v>0</v>
      </c>
      <c r="H1489">
        <v>0</v>
      </c>
      <c r="I1489">
        <v>104</v>
      </c>
      <c r="J1489" t="s">
        <v>5810</v>
      </c>
      <c r="K1489" t="str">
        <f>INDEX('Planning Periods'!$O$2:$O$540,MATCH('Table B Values'!A1489,'Planning Periods'!$A$2:$A$540,0))</f>
        <v>Solano County</v>
      </c>
    </row>
    <row r="1490" spans="1:11">
      <c r="A1490" t="s">
        <v>5815</v>
      </c>
      <c r="B1490">
        <v>2017</v>
      </c>
      <c r="C1490">
        <v>0</v>
      </c>
      <c r="D1490">
        <v>0</v>
      </c>
      <c r="E1490">
        <v>0</v>
      </c>
      <c r="F1490">
        <v>0</v>
      </c>
      <c r="G1490">
        <v>0</v>
      </c>
      <c r="H1490">
        <v>0</v>
      </c>
      <c r="I1490">
        <v>0</v>
      </c>
      <c r="J1490" t="s">
        <v>5810</v>
      </c>
      <c r="K1490" t="str">
        <f>INDEX('Planning Periods'!$O$2:$O$540,MATCH('Table B Values'!A1490,'Planning Periods'!$A$2:$A$540,0))</f>
        <v>Siskiyou County</v>
      </c>
    </row>
    <row r="1491" spans="1:11">
      <c r="A1491" t="s">
        <v>5466</v>
      </c>
      <c r="B1491">
        <v>2017</v>
      </c>
      <c r="C1491">
        <v>0</v>
      </c>
      <c r="D1491">
        <v>0</v>
      </c>
      <c r="E1491">
        <v>0</v>
      </c>
      <c r="F1491">
        <v>0</v>
      </c>
      <c r="G1491">
        <v>0</v>
      </c>
      <c r="H1491">
        <v>0</v>
      </c>
      <c r="I1491">
        <v>135</v>
      </c>
      <c r="J1491" t="s">
        <v>5810</v>
      </c>
      <c r="K1491" t="str">
        <f>INDEX('Planning Periods'!$O$2:$O$540,MATCH('Table B Values'!A1491,'Planning Periods'!$A$2:$A$540,0))</f>
        <v>Los Angeles County</v>
      </c>
    </row>
    <row r="1492" spans="1:11">
      <c r="A1492" t="s">
        <v>5467</v>
      </c>
      <c r="B1492">
        <v>2017</v>
      </c>
      <c r="C1492">
        <v>0</v>
      </c>
      <c r="D1492">
        <v>0</v>
      </c>
      <c r="E1492">
        <v>0</v>
      </c>
      <c r="F1492">
        <v>0</v>
      </c>
      <c r="G1492">
        <v>0</v>
      </c>
      <c r="H1492">
        <v>1</v>
      </c>
      <c r="I1492">
        <v>1</v>
      </c>
      <c r="J1492" t="s">
        <v>5810</v>
      </c>
      <c r="K1492" t="str">
        <f>INDEX('Planning Periods'!$O$2:$O$540,MATCH('Table B Values'!A1492,'Planning Periods'!$A$2:$A$540,0))</f>
        <v>Los Angeles County</v>
      </c>
    </row>
    <row r="1493" spans="1:11">
      <c r="A1493" t="s">
        <v>5468</v>
      </c>
      <c r="B1493">
        <v>2017</v>
      </c>
      <c r="C1493">
        <v>0</v>
      </c>
      <c r="D1493">
        <v>0</v>
      </c>
      <c r="E1493">
        <v>0</v>
      </c>
      <c r="F1493">
        <v>0</v>
      </c>
      <c r="G1493">
        <v>0</v>
      </c>
      <c r="H1493">
        <v>8</v>
      </c>
      <c r="I1493">
        <v>1187</v>
      </c>
      <c r="J1493" t="s">
        <v>5810</v>
      </c>
      <c r="K1493" t="str">
        <f>INDEX('Planning Periods'!$O$2:$O$540,MATCH('Table B Values'!A1493,'Planning Periods'!$A$2:$A$540,0))</f>
        <v>Alameda County</v>
      </c>
    </row>
    <row r="1494" spans="1:11">
      <c r="A1494" t="s">
        <v>5469</v>
      </c>
      <c r="B1494">
        <v>2017</v>
      </c>
      <c r="C1494">
        <v>0</v>
      </c>
      <c r="D1494">
        <v>0</v>
      </c>
      <c r="E1494">
        <v>0</v>
      </c>
      <c r="F1494">
        <v>0</v>
      </c>
      <c r="G1494">
        <v>0</v>
      </c>
      <c r="H1494">
        <v>0</v>
      </c>
      <c r="I1494">
        <v>1</v>
      </c>
      <c r="J1494" t="s">
        <v>5810</v>
      </c>
      <c r="K1494" t="str">
        <f>INDEX('Planning Periods'!$O$2:$O$540,MATCH('Table B Values'!A1494,'Planning Periods'!$A$2:$A$540,0))</f>
        <v>Siskiyou County</v>
      </c>
    </row>
    <row r="1495" spans="1:11">
      <c r="A1495" t="s">
        <v>5470</v>
      </c>
      <c r="B1495">
        <v>2017</v>
      </c>
      <c r="C1495">
        <v>16</v>
      </c>
      <c r="D1495">
        <v>0</v>
      </c>
      <c r="E1495">
        <v>24</v>
      </c>
      <c r="F1495">
        <v>0</v>
      </c>
      <c r="G1495">
        <v>0</v>
      </c>
      <c r="H1495">
        <v>0</v>
      </c>
      <c r="I1495">
        <v>5</v>
      </c>
      <c r="J1495" t="s">
        <v>5810</v>
      </c>
      <c r="K1495" t="str">
        <f>INDEX('Planning Periods'!$O$2:$O$540,MATCH('Table B Values'!A1495,'Planning Periods'!$A$2:$A$540,0))</f>
        <v>San Mateo County</v>
      </c>
    </row>
    <row r="1496" spans="1:11">
      <c r="A1496" t="s">
        <v>5471</v>
      </c>
      <c r="B1496">
        <v>2017</v>
      </c>
      <c r="C1496">
        <v>0</v>
      </c>
      <c r="D1496">
        <v>0</v>
      </c>
      <c r="E1496">
        <v>0</v>
      </c>
      <c r="F1496">
        <v>0</v>
      </c>
      <c r="G1496">
        <v>0</v>
      </c>
      <c r="H1496">
        <v>0</v>
      </c>
      <c r="I1496">
        <v>233</v>
      </c>
      <c r="J1496" t="s">
        <v>5810</v>
      </c>
      <c r="K1496" t="str">
        <f>INDEX('Planning Periods'!$O$2:$O$540,MATCH('Table B Values'!A1496,'Planning Periods'!$A$2:$A$540,0))</f>
        <v>Riverside County</v>
      </c>
    </row>
    <row r="1497" spans="1:11">
      <c r="A1497" t="s">
        <v>5472</v>
      </c>
      <c r="B1497">
        <v>2017</v>
      </c>
      <c r="C1497">
        <v>0</v>
      </c>
      <c r="D1497">
        <v>0</v>
      </c>
      <c r="E1497">
        <v>0</v>
      </c>
      <c r="F1497">
        <v>0</v>
      </c>
      <c r="G1497">
        <v>0</v>
      </c>
      <c r="H1497">
        <v>0</v>
      </c>
      <c r="I1497">
        <v>51</v>
      </c>
      <c r="J1497" t="s">
        <v>5810</v>
      </c>
      <c r="K1497" t="str">
        <f>INDEX('Planning Periods'!$O$2:$O$540,MATCH('Table B Values'!A1497,'Planning Periods'!$A$2:$A$540,0))</f>
        <v>San Diego County</v>
      </c>
    </row>
    <row r="1498" spans="1:11">
      <c r="A1498" t="s">
        <v>5473</v>
      </c>
      <c r="B1498">
        <v>2017</v>
      </c>
      <c r="C1498">
        <v>0</v>
      </c>
      <c r="D1498">
        <v>0</v>
      </c>
      <c r="E1498">
        <v>0</v>
      </c>
      <c r="F1498">
        <v>67</v>
      </c>
      <c r="G1498">
        <v>0</v>
      </c>
      <c r="H1498">
        <v>7</v>
      </c>
      <c r="I1498">
        <v>0</v>
      </c>
      <c r="J1498" t="s">
        <v>5810</v>
      </c>
      <c r="K1498" t="str">
        <f>INDEX('Planning Periods'!$O$2:$O$540,MATCH('Table B Values'!A1498,'Planning Periods'!$A$2:$A$540,0))</f>
        <v>Imperial County</v>
      </c>
    </row>
    <row r="1499" spans="1:11">
      <c r="A1499" t="s">
        <v>5474</v>
      </c>
      <c r="B1499">
        <v>2017</v>
      </c>
      <c r="C1499">
        <v>62</v>
      </c>
      <c r="D1499">
        <v>0</v>
      </c>
      <c r="E1499">
        <v>0</v>
      </c>
      <c r="F1499">
        <v>0</v>
      </c>
      <c r="G1499">
        <v>0</v>
      </c>
      <c r="H1499">
        <v>0</v>
      </c>
      <c r="I1499">
        <v>7</v>
      </c>
      <c r="J1499" t="s">
        <v>5810</v>
      </c>
      <c r="K1499" t="str">
        <f>INDEX('Planning Periods'!$O$2:$O$540,MATCH('Table B Values'!A1499,'Planning Periods'!$A$2:$A$540,0))</f>
        <v>Contra Costa County</v>
      </c>
    </row>
    <row r="1500" spans="1:11">
      <c r="A1500" t="s">
        <v>4933</v>
      </c>
      <c r="B1500">
        <v>2017</v>
      </c>
      <c r="C1500">
        <v>16</v>
      </c>
      <c r="D1500">
        <v>0</v>
      </c>
      <c r="E1500">
        <v>31</v>
      </c>
      <c r="F1500">
        <v>28</v>
      </c>
      <c r="G1500">
        <v>0</v>
      </c>
      <c r="H1500">
        <v>15</v>
      </c>
      <c r="I1500">
        <v>697</v>
      </c>
      <c r="J1500" t="s">
        <v>5810</v>
      </c>
      <c r="K1500" t="str">
        <f>INDEX('Planning Periods'!$O$2:$O$540,MATCH('Table B Values'!A1500,'Planning Periods'!$A$2:$A$540,0))</f>
        <v>El Dorado County</v>
      </c>
    </row>
    <row r="1501" spans="1:11">
      <c r="A1501" t="s">
        <v>5475</v>
      </c>
      <c r="B1501">
        <v>2017</v>
      </c>
      <c r="C1501">
        <v>104</v>
      </c>
      <c r="D1501">
        <v>0</v>
      </c>
      <c r="E1501">
        <v>0</v>
      </c>
      <c r="F1501">
        <v>0</v>
      </c>
      <c r="G1501">
        <v>0</v>
      </c>
      <c r="H1501">
        <v>0</v>
      </c>
      <c r="I1501">
        <v>191</v>
      </c>
      <c r="J1501" t="s">
        <v>5810</v>
      </c>
      <c r="K1501" t="str">
        <f>INDEX('Planning Periods'!$O$2:$O$540,MATCH('Table B Values'!A1501,'Planning Periods'!$A$2:$A$540,0))</f>
        <v>Los Angeles County</v>
      </c>
    </row>
    <row r="1502" spans="1:11">
      <c r="A1502" t="s">
        <v>5476</v>
      </c>
      <c r="B1502">
        <v>2017</v>
      </c>
      <c r="C1502">
        <v>4</v>
      </c>
      <c r="D1502">
        <v>0</v>
      </c>
      <c r="E1502">
        <v>2</v>
      </c>
      <c r="F1502">
        <v>0</v>
      </c>
      <c r="G1502">
        <v>0</v>
      </c>
      <c r="H1502">
        <v>0</v>
      </c>
      <c r="I1502">
        <v>114</v>
      </c>
      <c r="J1502" t="s">
        <v>5810</v>
      </c>
      <c r="K1502" t="str">
        <f>INDEX('Planning Periods'!$O$2:$O$540,MATCH('Table B Values'!A1502,'Planning Periods'!$A$2:$A$540,0))</f>
        <v>Los Angeles County</v>
      </c>
    </row>
    <row r="1503" spans="1:11">
      <c r="A1503" t="s">
        <v>5477</v>
      </c>
      <c r="B1503">
        <v>2017</v>
      </c>
      <c r="C1503">
        <v>35</v>
      </c>
      <c r="D1503">
        <v>0</v>
      </c>
      <c r="E1503">
        <v>62</v>
      </c>
      <c r="F1503">
        <v>0</v>
      </c>
      <c r="G1503">
        <v>0</v>
      </c>
      <c r="H1503">
        <v>0</v>
      </c>
      <c r="I1503">
        <v>433</v>
      </c>
      <c r="J1503" t="s">
        <v>5810</v>
      </c>
      <c r="K1503" t="str">
        <f>INDEX('Planning Periods'!$O$2:$O$540,MATCH('Table B Values'!A1503,'Planning Periods'!$A$2:$A$540,0))</f>
        <v>Sacramento County</v>
      </c>
    </row>
    <row r="1504" spans="1:11">
      <c r="A1504" t="s">
        <v>5478</v>
      </c>
      <c r="B1504">
        <v>2017</v>
      </c>
      <c r="C1504">
        <v>81</v>
      </c>
      <c r="D1504">
        <v>0</v>
      </c>
      <c r="E1504">
        <v>16</v>
      </c>
      <c r="F1504">
        <v>0</v>
      </c>
      <c r="G1504">
        <v>0</v>
      </c>
      <c r="H1504">
        <v>14</v>
      </c>
      <c r="I1504">
        <v>201</v>
      </c>
      <c r="J1504" t="s">
        <v>5810</v>
      </c>
      <c r="K1504" t="str">
        <f>INDEX('Planning Periods'!$O$2:$O$540,MATCH('Table B Values'!A1504,'Planning Periods'!$A$2:$A$540,0))</f>
        <v>Alameda County</v>
      </c>
    </row>
    <row r="1505" spans="1:11">
      <c r="A1505" t="s">
        <v>5479</v>
      </c>
      <c r="B1505">
        <v>2017</v>
      </c>
      <c r="C1505">
        <v>4</v>
      </c>
      <c r="D1505">
        <v>0</v>
      </c>
      <c r="E1505">
        <v>1</v>
      </c>
      <c r="F1505">
        <v>0</v>
      </c>
      <c r="G1505">
        <v>0</v>
      </c>
      <c r="H1505">
        <v>0</v>
      </c>
      <c r="I1505">
        <v>109</v>
      </c>
      <c r="J1505" t="s">
        <v>5810</v>
      </c>
      <c r="K1505" t="str">
        <f>INDEX('Planning Periods'!$O$2:$O$540,MATCH('Table B Values'!A1505,'Planning Periods'!$A$2:$A$540,0))</f>
        <v>San Diego County</v>
      </c>
    </row>
    <row r="1506" spans="1:11">
      <c r="A1506" t="s">
        <v>5481</v>
      </c>
      <c r="B1506">
        <v>2017</v>
      </c>
      <c r="C1506">
        <v>46</v>
      </c>
      <c r="D1506">
        <v>0</v>
      </c>
      <c r="E1506">
        <v>34</v>
      </c>
      <c r="F1506">
        <v>0</v>
      </c>
      <c r="G1506">
        <v>0</v>
      </c>
      <c r="H1506">
        <v>5</v>
      </c>
      <c r="I1506">
        <v>410</v>
      </c>
      <c r="J1506" t="s">
        <v>5810</v>
      </c>
      <c r="K1506" t="str">
        <f>INDEX('Planning Periods'!$O$2:$O$540,MATCH('Table B Values'!A1506,'Planning Periods'!$A$2:$A$540,0))</f>
        <v>San Diego County</v>
      </c>
    </row>
    <row r="1507" spans="1:11">
      <c r="A1507" t="s">
        <v>5816</v>
      </c>
      <c r="B1507">
        <v>2017</v>
      </c>
      <c r="C1507">
        <v>0</v>
      </c>
      <c r="D1507">
        <v>0</v>
      </c>
      <c r="E1507">
        <v>0</v>
      </c>
      <c r="F1507">
        <v>0</v>
      </c>
      <c r="G1507">
        <v>0</v>
      </c>
      <c r="H1507">
        <v>1</v>
      </c>
      <c r="I1507">
        <v>0</v>
      </c>
      <c r="J1507" t="s">
        <v>5810</v>
      </c>
      <c r="K1507" t="str">
        <f>INDEX('Planning Periods'!$O$2:$O$540,MATCH('Table B Values'!A1507,'Planning Periods'!$A$2:$A$540,0))</f>
        <v>Siskiyou County</v>
      </c>
    </row>
    <row r="1508" spans="1:11">
      <c r="A1508" t="s">
        <v>5363</v>
      </c>
      <c r="B1508">
        <v>2017</v>
      </c>
      <c r="C1508">
        <v>0</v>
      </c>
      <c r="D1508">
        <v>0</v>
      </c>
      <c r="E1508">
        <v>0</v>
      </c>
      <c r="F1508">
        <v>0</v>
      </c>
      <c r="G1508">
        <v>0</v>
      </c>
      <c r="H1508">
        <v>0</v>
      </c>
      <c r="I1508">
        <v>16</v>
      </c>
      <c r="J1508" t="s">
        <v>5810</v>
      </c>
      <c r="K1508" t="str">
        <f>INDEX('Planning Periods'!$O$2:$O$540,MATCH('Table B Values'!A1508,'Planning Periods'!$A$2:$A$540,0))</f>
        <v>Humboldt County</v>
      </c>
    </row>
    <row r="1509" spans="1:11">
      <c r="A1509" t="s">
        <v>5482</v>
      </c>
      <c r="B1509">
        <v>2017</v>
      </c>
      <c r="C1509">
        <v>0</v>
      </c>
      <c r="D1509">
        <v>0</v>
      </c>
      <c r="E1509">
        <v>0</v>
      </c>
      <c r="F1509">
        <v>2</v>
      </c>
      <c r="G1509">
        <v>0</v>
      </c>
      <c r="H1509">
        <v>2</v>
      </c>
      <c r="I1509">
        <v>6</v>
      </c>
      <c r="J1509" t="s">
        <v>5810</v>
      </c>
      <c r="K1509" t="str">
        <f>INDEX('Planning Periods'!$O$2:$O$540,MATCH('Table B Values'!A1509,'Planning Periods'!$A$2:$A$540,0))</f>
        <v>Tulare County</v>
      </c>
    </row>
    <row r="1510" spans="1:11">
      <c r="A1510" t="s">
        <v>5483</v>
      </c>
      <c r="B1510">
        <v>2017</v>
      </c>
      <c r="C1510">
        <v>1</v>
      </c>
      <c r="D1510">
        <v>0</v>
      </c>
      <c r="E1510">
        <v>1</v>
      </c>
      <c r="F1510">
        <v>0</v>
      </c>
      <c r="G1510">
        <v>0</v>
      </c>
      <c r="H1510">
        <v>1</v>
      </c>
      <c r="I1510">
        <v>5</v>
      </c>
      <c r="J1510" t="s">
        <v>5810</v>
      </c>
      <c r="K1510" t="str">
        <f>INDEX('Planning Periods'!$O$2:$O$540,MATCH('Table B Values'!A1510,'Planning Periods'!$A$2:$A$540,0))</f>
        <v>Marin County</v>
      </c>
    </row>
    <row r="1511" spans="1:11">
      <c r="A1511" t="s">
        <v>5484</v>
      </c>
      <c r="B1511">
        <v>2017</v>
      </c>
      <c r="C1511">
        <v>0</v>
      </c>
      <c r="D1511">
        <v>0</v>
      </c>
      <c r="E1511">
        <v>0</v>
      </c>
      <c r="F1511">
        <v>0</v>
      </c>
      <c r="G1511">
        <v>0</v>
      </c>
      <c r="H1511">
        <v>1</v>
      </c>
      <c r="I1511" s="356">
        <v>435</v>
      </c>
      <c r="J1511" t="s">
        <v>5810</v>
      </c>
      <c r="K1511" t="str">
        <f>INDEX('Planning Periods'!$O$2:$O$540,MATCH('Table B Values'!A1511,'Planning Periods'!$A$2:$A$540,0))</f>
        <v>Solano County</v>
      </c>
    </row>
    <row r="1512" spans="1:11">
      <c r="A1512" t="s">
        <v>5485</v>
      </c>
      <c r="B1512">
        <v>2017</v>
      </c>
      <c r="C1512">
        <v>0</v>
      </c>
      <c r="D1512">
        <v>6</v>
      </c>
      <c r="E1512">
        <v>0</v>
      </c>
      <c r="F1512">
        <v>7</v>
      </c>
      <c r="G1512">
        <v>0</v>
      </c>
      <c r="H1512">
        <v>5</v>
      </c>
      <c r="I1512">
        <v>5</v>
      </c>
      <c r="J1512" t="s">
        <v>5810</v>
      </c>
      <c r="K1512" t="str">
        <f>INDEX('Planning Periods'!$O$2:$O$540,MATCH('Table B Values'!A1512,'Planning Periods'!$A$2:$A$540,0))</f>
        <v>Tulare County</v>
      </c>
    </row>
    <row r="1513" spans="1:11">
      <c r="A1513" t="s">
        <v>5364</v>
      </c>
      <c r="B1513">
        <v>2017</v>
      </c>
      <c r="C1513">
        <v>0</v>
      </c>
      <c r="D1513">
        <v>0</v>
      </c>
      <c r="E1513">
        <v>0</v>
      </c>
      <c r="F1513">
        <v>0</v>
      </c>
      <c r="G1513">
        <v>0</v>
      </c>
      <c r="H1513">
        <v>2</v>
      </c>
      <c r="I1513">
        <v>0</v>
      </c>
      <c r="J1513" t="s">
        <v>5810</v>
      </c>
      <c r="K1513" t="str">
        <f>INDEX('Planning Periods'!$O$2:$O$540,MATCH('Table B Values'!A1513,'Planning Periods'!$A$2:$A$540,0))</f>
        <v>Humboldt County</v>
      </c>
    </row>
    <row r="1514" spans="1:11">
      <c r="A1514" t="s">
        <v>5487</v>
      </c>
      <c r="B1514">
        <v>2017</v>
      </c>
      <c r="C1514">
        <v>15</v>
      </c>
      <c r="D1514">
        <v>0</v>
      </c>
      <c r="E1514">
        <v>15</v>
      </c>
      <c r="F1514">
        <v>0</v>
      </c>
      <c r="G1514">
        <v>0</v>
      </c>
      <c r="H1514">
        <v>0</v>
      </c>
      <c r="I1514">
        <v>0</v>
      </c>
      <c r="J1514" t="s">
        <v>5810</v>
      </c>
      <c r="K1514" t="str">
        <f>INDEX('Planning Periods'!$O$2:$O$540,MATCH('Table B Values'!A1514,'Planning Periods'!$A$2:$A$540,0))</f>
        <v>Fresno County</v>
      </c>
    </row>
    <row r="1515" spans="1:11">
      <c r="A1515" t="s">
        <v>5488</v>
      </c>
      <c r="B1515">
        <v>2017</v>
      </c>
      <c r="C1515">
        <v>6</v>
      </c>
      <c r="D1515">
        <v>0</v>
      </c>
      <c r="E1515">
        <v>0</v>
      </c>
      <c r="F1515">
        <v>0</v>
      </c>
      <c r="G1515">
        <v>0</v>
      </c>
      <c r="H1515">
        <v>358</v>
      </c>
      <c r="I1515">
        <v>138</v>
      </c>
      <c r="J1515" t="s">
        <v>5810</v>
      </c>
      <c r="K1515" t="str">
        <f>INDEX('Planning Periods'!$O$2:$O$540,MATCH('Table B Values'!A1515,'Planning Periods'!$A$2:$A$540,0))</f>
        <v>Sacramento County</v>
      </c>
    </row>
    <row r="1516" spans="1:11">
      <c r="A1516" t="s">
        <v>5778</v>
      </c>
      <c r="B1516">
        <v>2017</v>
      </c>
      <c r="C1516">
        <v>0</v>
      </c>
      <c r="D1516">
        <v>0</v>
      </c>
      <c r="E1516">
        <v>0</v>
      </c>
      <c r="F1516">
        <v>0</v>
      </c>
      <c r="G1516">
        <v>0</v>
      </c>
      <c r="H1516">
        <v>0</v>
      </c>
      <c r="I1516">
        <v>435</v>
      </c>
      <c r="J1516" t="s">
        <v>5810</v>
      </c>
      <c r="K1516" t="str">
        <f>INDEX('Planning Periods'!$O$2:$O$540,MATCH('Table B Values'!A1516,'Planning Periods'!$A$2:$A$540,0))</f>
        <v>San Bernardino County</v>
      </c>
    </row>
    <row r="1517" spans="1:11">
      <c r="A1517" t="s">
        <v>5366</v>
      </c>
      <c r="B1517">
        <v>2017</v>
      </c>
      <c r="C1517">
        <v>0</v>
      </c>
      <c r="D1517">
        <v>0</v>
      </c>
      <c r="E1517">
        <v>0</v>
      </c>
      <c r="F1517">
        <v>0</v>
      </c>
      <c r="G1517">
        <v>0</v>
      </c>
      <c r="H1517">
        <v>4</v>
      </c>
      <c r="I1517">
        <v>5</v>
      </c>
      <c r="J1517" t="s">
        <v>5810</v>
      </c>
      <c r="K1517" t="str">
        <f>INDEX('Planning Periods'!$O$2:$O$540,MATCH('Table B Values'!A1517,'Planning Periods'!$A$2:$A$540,0))</f>
        <v>Humboldt County</v>
      </c>
    </row>
    <row r="1518" spans="1:11">
      <c r="A1518" t="s">
        <v>5490</v>
      </c>
      <c r="B1518">
        <v>2017</v>
      </c>
      <c r="C1518">
        <v>0</v>
      </c>
      <c r="D1518">
        <v>1</v>
      </c>
      <c r="E1518">
        <v>0</v>
      </c>
      <c r="F1518">
        <v>0</v>
      </c>
      <c r="G1518">
        <v>0</v>
      </c>
      <c r="H1518">
        <v>0</v>
      </c>
      <c r="I1518">
        <v>0</v>
      </c>
      <c r="J1518" t="s">
        <v>5810</v>
      </c>
      <c r="K1518" t="str">
        <f>INDEX('Planning Periods'!$O$2:$O$540,MATCH('Table B Values'!A1518,'Planning Periods'!$A$2:$A$540,0))</f>
        <v>San Mateo County</v>
      </c>
    </row>
    <row r="1519" spans="1:11">
      <c r="A1519" t="s">
        <v>5491</v>
      </c>
      <c r="B1519">
        <v>2017</v>
      </c>
      <c r="C1519">
        <v>0</v>
      </c>
      <c r="D1519">
        <v>0</v>
      </c>
      <c r="E1519">
        <v>0</v>
      </c>
      <c r="F1519">
        <v>0</v>
      </c>
      <c r="G1519">
        <v>0</v>
      </c>
      <c r="H1519">
        <v>6</v>
      </c>
      <c r="I1519">
        <v>8</v>
      </c>
      <c r="J1519" t="s">
        <v>5810</v>
      </c>
      <c r="K1519" t="str">
        <f>INDEX('Planning Periods'!$O$2:$O$540,MATCH('Table B Values'!A1519,'Planning Periods'!$A$2:$A$540,0))</f>
        <v>Orange County</v>
      </c>
    </row>
    <row r="1520" spans="1:11">
      <c r="A1520" t="s">
        <v>5492</v>
      </c>
      <c r="B1520">
        <v>2017</v>
      </c>
      <c r="C1520">
        <v>0</v>
      </c>
      <c r="D1520">
        <v>0</v>
      </c>
      <c r="E1520">
        <v>0</v>
      </c>
      <c r="F1520">
        <v>0</v>
      </c>
      <c r="G1520">
        <v>0</v>
      </c>
      <c r="H1520">
        <v>0</v>
      </c>
      <c r="I1520" s="356">
        <v>27</v>
      </c>
      <c r="J1520" t="s">
        <v>5810</v>
      </c>
      <c r="K1520" t="str">
        <f>INDEX('Planning Periods'!$O$2:$O$540,MATCH('Table B Values'!A1520,'Planning Periods'!$A$2:$A$540,0))</f>
        <v>Fresno County</v>
      </c>
    </row>
    <row r="1521" spans="1:11">
      <c r="A1521" t="s">
        <v>5493</v>
      </c>
      <c r="B1521">
        <v>2017</v>
      </c>
      <c r="C1521">
        <v>217</v>
      </c>
      <c r="D1521">
        <v>0</v>
      </c>
      <c r="E1521">
        <v>249</v>
      </c>
      <c r="F1521">
        <v>0</v>
      </c>
      <c r="G1521">
        <v>0</v>
      </c>
      <c r="H1521">
        <v>0</v>
      </c>
      <c r="I1521">
        <v>1601</v>
      </c>
      <c r="J1521" t="s">
        <v>5810</v>
      </c>
      <c r="K1521" t="str">
        <f>INDEX('Planning Periods'!$O$2:$O$540,MATCH('Table B Values'!A1521,'Planning Periods'!$A$2:$A$540,0))</f>
        <v>Alameda County</v>
      </c>
    </row>
    <row r="1522" spans="1:11">
      <c r="A1522" t="s">
        <v>5494</v>
      </c>
      <c r="B1522">
        <v>2017</v>
      </c>
      <c r="C1522">
        <v>0</v>
      </c>
      <c r="D1522">
        <v>0</v>
      </c>
      <c r="E1522">
        <v>4</v>
      </c>
      <c r="F1522">
        <v>0</v>
      </c>
      <c r="G1522">
        <v>0</v>
      </c>
      <c r="H1522">
        <v>787</v>
      </c>
      <c r="I1522">
        <v>676</v>
      </c>
      <c r="J1522" t="s">
        <v>5810</v>
      </c>
      <c r="K1522" t="str">
        <f>INDEX('Planning Periods'!$O$2:$O$540,MATCH('Table B Values'!A1522,'Planning Periods'!$A$2:$A$540,0))</f>
        <v>Fresno County</v>
      </c>
    </row>
    <row r="1523" spans="1:11">
      <c r="A1523" t="s">
        <v>4963</v>
      </c>
      <c r="B1523">
        <v>2017</v>
      </c>
      <c r="C1523">
        <v>0</v>
      </c>
      <c r="D1523">
        <v>0</v>
      </c>
      <c r="E1523">
        <v>0</v>
      </c>
      <c r="F1523">
        <v>0</v>
      </c>
      <c r="G1523">
        <v>0</v>
      </c>
      <c r="H1523">
        <v>54</v>
      </c>
      <c r="I1523">
        <v>71</v>
      </c>
      <c r="J1523" t="s">
        <v>5810</v>
      </c>
      <c r="K1523" t="str">
        <f>INDEX('Planning Periods'!$O$2:$O$540,MATCH('Table B Values'!A1523,'Planning Periods'!$A$2:$A$540,0))</f>
        <v>Fresno County</v>
      </c>
    </row>
    <row r="1524" spans="1:11">
      <c r="A1524" t="s">
        <v>5495</v>
      </c>
      <c r="B1524">
        <v>2017</v>
      </c>
      <c r="C1524">
        <v>39</v>
      </c>
      <c r="D1524">
        <v>0</v>
      </c>
      <c r="E1524">
        <v>17</v>
      </c>
      <c r="F1524">
        <v>0</v>
      </c>
      <c r="G1524">
        <v>0</v>
      </c>
      <c r="H1524">
        <v>2</v>
      </c>
      <c r="I1524">
        <v>363</v>
      </c>
      <c r="J1524" t="s">
        <v>5810</v>
      </c>
      <c r="K1524" t="str">
        <f>INDEX('Planning Periods'!$O$2:$O$540,MATCH('Table B Values'!A1524,'Planning Periods'!$A$2:$A$540,0))</f>
        <v>Orange County</v>
      </c>
    </row>
    <row r="1525" spans="1:11">
      <c r="A1525" t="s">
        <v>5496</v>
      </c>
      <c r="B1525">
        <v>2017</v>
      </c>
      <c r="C1525">
        <v>0</v>
      </c>
      <c r="D1525">
        <v>0</v>
      </c>
      <c r="E1525">
        <v>0</v>
      </c>
      <c r="F1525">
        <v>0</v>
      </c>
      <c r="G1525">
        <v>0</v>
      </c>
      <c r="H1525">
        <v>0</v>
      </c>
      <c r="I1525" s="356">
        <v>71</v>
      </c>
      <c r="J1525" t="s">
        <v>5810</v>
      </c>
      <c r="K1525" t="str">
        <f>INDEX('Planning Periods'!$O$2:$O$540,MATCH('Table B Values'!A1525,'Planning Periods'!$A$2:$A$540,0))</f>
        <v>Sacramento County</v>
      </c>
    </row>
    <row r="1526" spans="1:11">
      <c r="A1526" t="s">
        <v>5497</v>
      </c>
      <c r="B1526">
        <v>2017</v>
      </c>
      <c r="C1526">
        <v>13</v>
      </c>
      <c r="D1526">
        <v>0</v>
      </c>
      <c r="E1526">
        <v>33</v>
      </c>
      <c r="F1526">
        <v>0</v>
      </c>
      <c r="G1526">
        <v>0</v>
      </c>
      <c r="H1526">
        <v>13</v>
      </c>
      <c r="I1526">
        <v>9</v>
      </c>
      <c r="J1526" t="s">
        <v>5810</v>
      </c>
      <c r="K1526" t="str">
        <f>INDEX('Planning Periods'!$O$2:$O$540,MATCH('Table B Values'!A1526,'Planning Periods'!$A$2:$A$540,0))</f>
        <v>Orange County</v>
      </c>
    </row>
    <row r="1527" spans="1:11">
      <c r="A1527" t="s">
        <v>5498</v>
      </c>
      <c r="B1527">
        <v>2017</v>
      </c>
      <c r="C1527">
        <v>0</v>
      </c>
      <c r="D1527">
        <v>0</v>
      </c>
      <c r="E1527">
        <v>0</v>
      </c>
      <c r="F1527">
        <v>0</v>
      </c>
      <c r="G1527">
        <v>0</v>
      </c>
      <c r="H1527">
        <v>6</v>
      </c>
      <c r="I1527">
        <v>44</v>
      </c>
      <c r="J1527" t="s">
        <v>5810</v>
      </c>
      <c r="K1527" t="str">
        <f>INDEX('Planning Periods'!$O$2:$O$540,MATCH('Table B Values'!A1527,'Planning Periods'!$A$2:$A$540,0))</f>
        <v>Los Angeles County</v>
      </c>
    </row>
    <row r="1528" spans="1:11">
      <c r="A1528" t="s">
        <v>5499</v>
      </c>
      <c r="B1528">
        <v>2017</v>
      </c>
      <c r="C1528">
        <v>0</v>
      </c>
      <c r="D1528">
        <v>0</v>
      </c>
      <c r="E1528">
        <v>202</v>
      </c>
      <c r="F1528">
        <v>0</v>
      </c>
      <c r="G1528">
        <v>0</v>
      </c>
      <c r="H1528">
        <v>0</v>
      </c>
      <c r="I1528">
        <v>243</v>
      </c>
      <c r="J1528" t="s">
        <v>5810</v>
      </c>
      <c r="K1528" t="str">
        <f>INDEX('Planning Periods'!$O$2:$O$540,MATCH('Table B Values'!A1528,'Planning Periods'!$A$2:$A$540,0))</f>
        <v>Santa Clara County</v>
      </c>
    </row>
    <row r="1529" spans="1:11">
      <c r="A1529" t="s">
        <v>5500</v>
      </c>
      <c r="B1529">
        <v>2017</v>
      </c>
      <c r="C1529">
        <v>5</v>
      </c>
      <c r="D1529">
        <v>0</v>
      </c>
      <c r="E1529">
        <v>37</v>
      </c>
      <c r="F1529">
        <v>0</v>
      </c>
      <c r="G1529">
        <v>0</v>
      </c>
      <c r="H1529">
        <v>0</v>
      </c>
      <c r="I1529">
        <v>610</v>
      </c>
      <c r="J1529" t="s">
        <v>5810</v>
      </c>
      <c r="K1529" t="str">
        <f>INDEX('Planning Periods'!$O$2:$O$540,MATCH('Table B Values'!A1529,'Planning Periods'!$A$2:$A$540,0))</f>
        <v>Los Angeles County</v>
      </c>
    </row>
    <row r="1530" spans="1:11">
      <c r="A1530" t="s">
        <v>5501</v>
      </c>
      <c r="B1530">
        <v>2017</v>
      </c>
      <c r="C1530">
        <v>0</v>
      </c>
      <c r="D1530">
        <v>0</v>
      </c>
      <c r="E1530">
        <v>0</v>
      </c>
      <c r="F1530">
        <v>0</v>
      </c>
      <c r="G1530">
        <v>0</v>
      </c>
      <c r="H1530">
        <v>0</v>
      </c>
      <c r="I1530">
        <v>84</v>
      </c>
      <c r="J1530" t="s">
        <v>5810</v>
      </c>
      <c r="K1530" t="str">
        <f>INDEX('Planning Periods'!$O$2:$O$540,MATCH('Table B Values'!A1530,'Planning Periods'!$A$2:$A$540,0))</f>
        <v>Los Angeles County</v>
      </c>
    </row>
    <row r="1531" spans="1:11">
      <c r="A1531" t="s">
        <v>4971</v>
      </c>
      <c r="B1531">
        <v>2017</v>
      </c>
      <c r="C1531">
        <v>0</v>
      </c>
      <c r="D1531">
        <v>4</v>
      </c>
      <c r="E1531">
        <v>0</v>
      </c>
      <c r="F1531">
        <v>3</v>
      </c>
      <c r="G1531">
        <v>0</v>
      </c>
      <c r="H1531">
        <v>5</v>
      </c>
      <c r="I1531">
        <v>13</v>
      </c>
      <c r="J1531" t="s">
        <v>5810</v>
      </c>
      <c r="K1531" t="str">
        <f>INDEX('Planning Periods'!$O$2:$O$540,MATCH('Table B Values'!A1531,'Planning Periods'!$A$2:$A$540,0))</f>
        <v>Glenn County</v>
      </c>
    </row>
    <row r="1532" spans="1:11">
      <c r="A1532" t="s">
        <v>5502</v>
      </c>
      <c r="B1532">
        <v>2017</v>
      </c>
      <c r="C1532">
        <v>0</v>
      </c>
      <c r="D1532">
        <v>0</v>
      </c>
      <c r="E1532">
        <v>0</v>
      </c>
      <c r="F1532">
        <v>0</v>
      </c>
      <c r="G1532">
        <v>0</v>
      </c>
      <c r="H1532">
        <v>7</v>
      </c>
      <c r="I1532" s="356">
        <v>210</v>
      </c>
      <c r="J1532" t="s">
        <v>5810</v>
      </c>
      <c r="K1532" t="str">
        <f>INDEX('Planning Periods'!$O$2:$O$540,MATCH('Table B Values'!A1532,'Planning Periods'!$A$2:$A$540,0))</f>
        <v>Santa Barbara County</v>
      </c>
    </row>
    <row r="1533" spans="1:11">
      <c r="A1533" t="s">
        <v>5817</v>
      </c>
      <c r="B1533">
        <v>2017</v>
      </c>
      <c r="C1533">
        <v>0</v>
      </c>
      <c r="D1533">
        <v>0</v>
      </c>
      <c r="E1533">
        <v>0</v>
      </c>
      <c r="F1533">
        <v>0</v>
      </c>
      <c r="G1533">
        <v>0</v>
      </c>
      <c r="H1533">
        <v>0</v>
      </c>
      <c r="I1533">
        <v>0</v>
      </c>
      <c r="J1533" t="s">
        <v>5810</v>
      </c>
      <c r="K1533" t="str">
        <f>INDEX('Planning Periods'!$O$2:$O$540,MATCH('Table B Values'!A1533,'Planning Periods'!$A$2:$A$540,0))</f>
        <v>Monterey County</v>
      </c>
    </row>
    <row r="1534" spans="1:11">
      <c r="A1534" t="s">
        <v>5779</v>
      </c>
      <c r="B1534">
        <v>2017</v>
      </c>
      <c r="C1534">
        <v>0</v>
      </c>
      <c r="D1534">
        <v>0</v>
      </c>
      <c r="E1534">
        <v>0</v>
      </c>
      <c r="F1534">
        <v>0</v>
      </c>
      <c r="G1534">
        <v>0</v>
      </c>
      <c r="H1534">
        <v>1</v>
      </c>
      <c r="I1534">
        <v>21</v>
      </c>
      <c r="J1534" t="s">
        <v>5810</v>
      </c>
      <c r="K1534" t="str">
        <f>INDEX('Planning Periods'!$O$2:$O$540,MATCH('Table B Values'!A1534,'Planning Periods'!$A$2:$A$540,0))</f>
        <v>San Bernardino County</v>
      </c>
    </row>
    <row r="1535" spans="1:11">
      <c r="A1535" t="s">
        <v>5367</v>
      </c>
      <c r="B1535">
        <v>2017</v>
      </c>
      <c r="C1535">
        <v>2</v>
      </c>
      <c r="D1535">
        <v>0</v>
      </c>
      <c r="E1535">
        <v>0</v>
      </c>
      <c r="F1535">
        <v>2</v>
      </c>
      <c r="G1535">
        <v>0</v>
      </c>
      <c r="H1535">
        <v>1</v>
      </c>
      <c r="I1535">
        <v>38</v>
      </c>
      <c r="J1535" t="s">
        <v>5810</v>
      </c>
      <c r="K1535" t="str">
        <f>INDEX('Planning Periods'!$O$2:$O$540,MATCH('Table B Values'!A1535,'Planning Periods'!$A$2:$A$540,0))</f>
        <v>Nevada County</v>
      </c>
    </row>
    <row r="1536" spans="1:11">
      <c r="A1536" t="s">
        <v>5503</v>
      </c>
      <c r="B1536">
        <v>2017</v>
      </c>
      <c r="C1536">
        <v>49</v>
      </c>
      <c r="D1536">
        <v>0</v>
      </c>
      <c r="E1536">
        <v>14</v>
      </c>
      <c r="F1536">
        <v>0</v>
      </c>
      <c r="G1536">
        <v>0</v>
      </c>
      <c r="H1536">
        <v>2</v>
      </c>
      <c r="I1536">
        <v>7</v>
      </c>
      <c r="J1536" t="s">
        <v>5810</v>
      </c>
      <c r="K1536" t="str">
        <f>INDEX('Planning Periods'!$O$2:$O$540,MATCH('Table B Values'!A1536,'Planning Periods'!$A$2:$A$540,0))</f>
        <v>Monterey County</v>
      </c>
    </row>
    <row r="1537" spans="1:11">
      <c r="A1537" t="s">
        <v>5504</v>
      </c>
      <c r="B1537">
        <v>2017</v>
      </c>
      <c r="C1537">
        <v>0</v>
      </c>
      <c r="D1537">
        <v>0</v>
      </c>
      <c r="E1537">
        <v>0</v>
      </c>
      <c r="F1537">
        <v>0</v>
      </c>
      <c r="G1537">
        <v>0</v>
      </c>
      <c r="H1537">
        <v>0</v>
      </c>
      <c r="I1537">
        <v>19</v>
      </c>
      <c r="J1537" t="s">
        <v>5810</v>
      </c>
      <c r="K1537" t="str">
        <f>INDEX('Planning Periods'!$O$2:$O$540,MATCH('Table B Values'!A1537,'Planning Periods'!$A$2:$A$540,0))</f>
        <v>Butte County</v>
      </c>
    </row>
    <row r="1538" spans="1:11">
      <c r="A1538" t="s">
        <v>5505</v>
      </c>
      <c r="B1538">
        <v>2017</v>
      </c>
      <c r="C1538">
        <v>0</v>
      </c>
      <c r="D1538">
        <v>0</v>
      </c>
      <c r="E1538">
        <v>0</v>
      </c>
      <c r="F1538">
        <v>0</v>
      </c>
      <c r="G1538">
        <v>0</v>
      </c>
      <c r="H1538">
        <v>0</v>
      </c>
      <c r="I1538">
        <v>17</v>
      </c>
      <c r="J1538" t="s">
        <v>5810</v>
      </c>
      <c r="K1538" t="str">
        <f>INDEX('Planning Periods'!$O$2:$O$540,MATCH('Table B Values'!A1538,'Planning Periods'!$A$2:$A$540,0))</f>
        <v>San Luis Obispo County</v>
      </c>
    </row>
    <row r="1539" spans="1:11">
      <c r="A1539" t="s">
        <v>5508</v>
      </c>
      <c r="B1539">
        <v>2017</v>
      </c>
      <c r="C1539">
        <v>0</v>
      </c>
      <c r="D1539">
        <v>0</v>
      </c>
      <c r="E1539">
        <v>0</v>
      </c>
      <c r="F1539">
        <v>0</v>
      </c>
      <c r="G1539">
        <v>0</v>
      </c>
      <c r="H1539">
        <v>3</v>
      </c>
      <c r="I1539">
        <v>12</v>
      </c>
      <c r="J1539" t="s">
        <v>5810</v>
      </c>
      <c r="K1539" t="str">
        <f>INDEX('Planning Periods'!$O$2:$O$540,MATCH('Table B Values'!A1539,'Planning Periods'!$A$2:$A$540,0))</f>
        <v>San Mateo County</v>
      </c>
    </row>
    <row r="1540" spans="1:11">
      <c r="A1540" t="s">
        <v>5509</v>
      </c>
      <c r="B1540">
        <v>2017</v>
      </c>
      <c r="C1540">
        <v>0</v>
      </c>
      <c r="D1540">
        <v>0</v>
      </c>
      <c r="E1540">
        <v>0</v>
      </c>
      <c r="F1540">
        <v>0</v>
      </c>
      <c r="G1540">
        <v>0</v>
      </c>
      <c r="H1540">
        <v>6</v>
      </c>
      <c r="I1540">
        <v>177</v>
      </c>
      <c r="J1540" t="s">
        <v>5810</v>
      </c>
      <c r="K1540" t="str">
        <f>INDEX('Planning Periods'!$O$2:$O$540,MATCH('Table B Values'!A1540,'Planning Periods'!$A$2:$A$540,0))</f>
        <v>Kings County</v>
      </c>
    </row>
    <row r="1541" spans="1:11">
      <c r="A1541" t="s">
        <v>5510</v>
      </c>
      <c r="B1541">
        <v>2017</v>
      </c>
      <c r="C1541">
        <v>0</v>
      </c>
      <c r="D1541">
        <v>0</v>
      </c>
      <c r="E1541">
        <v>0</v>
      </c>
      <c r="F1541">
        <v>0</v>
      </c>
      <c r="G1541">
        <v>0</v>
      </c>
      <c r="H1541">
        <v>5</v>
      </c>
      <c r="I1541">
        <v>37</v>
      </c>
      <c r="J1541" t="s">
        <v>5810</v>
      </c>
      <c r="K1541" t="str">
        <f>INDEX('Planning Periods'!$O$2:$O$540,MATCH('Table B Values'!A1541,'Planning Periods'!$A$2:$A$540,0))</f>
        <v>Los Angeles County</v>
      </c>
    </row>
    <row r="1542" spans="1:11">
      <c r="A1542" t="s">
        <v>5511</v>
      </c>
      <c r="B1542">
        <v>2017</v>
      </c>
      <c r="C1542">
        <v>40</v>
      </c>
      <c r="D1542">
        <v>0</v>
      </c>
      <c r="E1542">
        <v>19</v>
      </c>
      <c r="F1542">
        <v>0</v>
      </c>
      <c r="G1542">
        <v>0</v>
      </c>
      <c r="H1542">
        <v>0</v>
      </c>
      <c r="I1542">
        <v>395</v>
      </c>
      <c r="J1542" t="s">
        <v>5810</v>
      </c>
      <c r="K1542" t="str">
        <f>INDEX('Planning Periods'!$O$2:$O$540,MATCH('Table B Values'!A1542,'Planning Periods'!$A$2:$A$540,0))</f>
        <v>Alameda County</v>
      </c>
    </row>
    <row r="1543" spans="1:11">
      <c r="A1543" t="s">
        <v>5512</v>
      </c>
      <c r="B1543">
        <v>2017</v>
      </c>
      <c r="C1543">
        <v>12</v>
      </c>
      <c r="D1543">
        <v>0</v>
      </c>
      <c r="E1543">
        <v>20</v>
      </c>
      <c r="F1543">
        <v>0</v>
      </c>
      <c r="G1543">
        <v>0</v>
      </c>
      <c r="H1543">
        <v>29</v>
      </c>
      <c r="I1543">
        <v>16</v>
      </c>
      <c r="J1543" t="s">
        <v>5810</v>
      </c>
      <c r="K1543" t="str">
        <f>INDEX('Planning Periods'!$O$2:$O$540,MATCH('Table B Values'!A1543,'Planning Periods'!$A$2:$A$540,0))</f>
        <v>Sonoma County</v>
      </c>
    </row>
    <row r="1544" spans="1:11">
      <c r="A1544" t="s">
        <v>5513</v>
      </c>
      <c r="B1544">
        <v>2017</v>
      </c>
      <c r="C1544">
        <v>0</v>
      </c>
      <c r="D1544">
        <v>0</v>
      </c>
      <c r="E1544">
        <v>0</v>
      </c>
      <c r="F1544">
        <v>0</v>
      </c>
      <c r="G1544">
        <v>0</v>
      </c>
      <c r="H1544">
        <v>2</v>
      </c>
      <c r="I1544">
        <v>12</v>
      </c>
      <c r="J1544" t="s">
        <v>5810</v>
      </c>
      <c r="K1544" t="str">
        <f>INDEX('Planning Periods'!$O$2:$O$540,MATCH('Table B Values'!A1544,'Planning Periods'!$A$2:$A$540,0))</f>
        <v>Riverside County</v>
      </c>
    </row>
    <row r="1545" spans="1:11">
      <c r="A1545" t="s">
        <v>5514</v>
      </c>
      <c r="B1545">
        <v>2017</v>
      </c>
      <c r="C1545">
        <v>0</v>
      </c>
      <c r="D1545">
        <v>0</v>
      </c>
      <c r="E1545">
        <v>0</v>
      </c>
      <c r="F1545">
        <v>0</v>
      </c>
      <c r="G1545">
        <v>0</v>
      </c>
      <c r="H1545">
        <v>0</v>
      </c>
      <c r="I1545">
        <v>41</v>
      </c>
      <c r="J1545" t="s">
        <v>5810</v>
      </c>
      <c r="K1545" t="str">
        <f>INDEX('Planning Periods'!$O$2:$O$540,MATCH('Table B Values'!A1545,'Planning Periods'!$A$2:$A$540,0))</f>
        <v>Contra Costa County</v>
      </c>
    </row>
    <row r="1546" spans="1:11">
      <c r="A1546" t="s">
        <v>5818</v>
      </c>
      <c r="B1546">
        <v>2017</v>
      </c>
      <c r="C1546">
        <v>0</v>
      </c>
      <c r="D1546">
        <v>0</v>
      </c>
      <c r="E1546">
        <v>0</v>
      </c>
      <c r="F1546">
        <v>0</v>
      </c>
      <c r="G1546">
        <v>0</v>
      </c>
      <c r="H1546">
        <v>0</v>
      </c>
      <c r="I1546">
        <v>230</v>
      </c>
      <c r="J1546" t="s">
        <v>5810</v>
      </c>
      <c r="K1546" t="str">
        <f>INDEX('Planning Periods'!$O$2:$O$540,MATCH('Table B Values'!A1546,'Planning Periods'!$A$2:$A$540,0))</f>
        <v>San Bernardino County</v>
      </c>
    </row>
    <row r="1547" spans="1:11">
      <c r="A1547" t="s">
        <v>5517</v>
      </c>
      <c r="B1547">
        <v>2017</v>
      </c>
      <c r="C1547">
        <v>0</v>
      </c>
      <c r="D1547">
        <v>0</v>
      </c>
      <c r="E1547">
        <v>0</v>
      </c>
      <c r="F1547">
        <v>0</v>
      </c>
      <c r="G1547">
        <v>0</v>
      </c>
      <c r="H1547">
        <v>9</v>
      </c>
      <c r="I1547">
        <v>70</v>
      </c>
      <c r="J1547" t="s">
        <v>5810</v>
      </c>
      <c r="K1547" t="str">
        <f>INDEX('Planning Periods'!$O$2:$O$540,MATCH('Table B Values'!A1547,'Planning Periods'!$A$2:$A$540,0))</f>
        <v>San Bernardino County</v>
      </c>
    </row>
    <row r="1548" spans="1:11">
      <c r="A1548" t="s">
        <v>5518</v>
      </c>
      <c r="B1548">
        <v>2017</v>
      </c>
      <c r="C1548">
        <v>0</v>
      </c>
      <c r="D1548">
        <v>8</v>
      </c>
      <c r="E1548">
        <v>0</v>
      </c>
      <c r="F1548">
        <v>3</v>
      </c>
      <c r="G1548">
        <v>0</v>
      </c>
      <c r="H1548">
        <v>4</v>
      </c>
      <c r="I1548">
        <v>3</v>
      </c>
      <c r="J1548" t="s">
        <v>5810</v>
      </c>
      <c r="K1548" t="str">
        <f>INDEX('Planning Periods'!$O$2:$O$540,MATCH('Table B Values'!A1548,'Planning Periods'!$A$2:$A$540,0))</f>
        <v>San Mateo County</v>
      </c>
    </row>
    <row r="1549" spans="1:11">
      <c r="A1549" t="s">
        <v>5519</v>
      </c>
      <c r="B1549">
        <v>2017</v>
      </c>
      <c r="C1549">
        <v>0</v>
      </c>
      <c r="D1549">
        <v>0</v>
      </c>
      <c r="E1549">
        <v>0</v>
      </c>
      <c r="F1549">
        <v>0</v>
      </c>
      <c r="G1549">
        <v>0</v>
      </c>
      <c r="H1549">
        <v>91</v>
      </c>
      <c r="I1549">
        <v>219</v>
      </c>
      <c r="J1549" t="s">
        <v>5810</v>
      </c>
      <c r="K1549" t="str">
        <f>INDEX('Planning Periods'!$O$2:$O$540,MATCH('Table B Values'!A1549,'Planning Periods'!$A$2:$A$540,0))</f>
        <v>San Benito County</v>
      </c>
    </row>
    <row r="1550" spans="1:11">
      <c r="A1550" t="s">
        <v>5520</v>
      </c>
      <c r="B1550">
        <v>2017</v>
      </c>
      <c r="C1550">
        <v>0</v>
      </c>
      <c r="D1550">
        <v>0</v>
      </c>
      <c r="E1550">
        <v>0</v>
      </c>
      <c r="F1550">
        <v>1</v>
      </c>
      <c r="G1550">
        <v>0</v>
      </c>
      <c r="H1550">
        <v>1</v>
      </c>
      <c r="I1550">
        <v>1</v>
      </c>
      <c r="J1550" t="s">
        <v>5810</v>
      </c>
      <c r="K1550" t="str">
        <f>INDEX('Planning Periods'!$O$2:$O$540,MATCH('Table B Values'!A1550,'Planning Periods'!$A$2:$A$540,0))</f>
        <v>Imperial County</v>
      </c>
    </row>
    <row r="1551" spans="1:11">
      <c r="A1551" t="s">
        <v>5781</v>
      </c>
      <c r="B1551">
        <v>2017</v>
      </c>
      <c r="C1551">
        <v>0</v>
      </c>
      <c r="D1551">
        <v>0</v>
      </c>
      <c r="E1551">
        <v>0</v>
      </c>
      <c r="F1551">
        <v>0</v>
      </c>
      <c r="G1551">
        <v>0</v>
      </c>
      <c r="H1551">
        <v>0</v>
      </c>
      <c r="I1551">
        <v>16</v>
      </c>
      <c r="J1551" t="s">
        <v>5810</v>
      </c>
      <c r="K1551" t="str">
        <f>INDEX('Planning Periods'!$O$2:$O$540,MATCH('Table B Values'!A1551,'Planning Periods'!$A$2:$A$540,0))</f>
        <v>Stanislaus County</v>
      </c>
    </row>
    <row r="1552" spans="1:11">
      <c r="A1552" t="s">
        <v>5000</v>
      </c>
      <c r="B1552">
        <v>2017</v>
      </c>
      <c r="C1552">
        <v>0</v>
      </c>
      <c r="D1552">
        <v>7</v>
      </c>
      <c r="E1552">
        <v>0</v>
      </c>
      <c r="F1552">
        <v>15</v>
      </c>
      <c r="G1552">
        <v>0</v>
      </c>
      <c r="H1552">
        <v>86</v>
      </c>
      <c r="I1552">
        <v>12</v>
      </c>
      <c r="J1552" t="s">
        <v>5810</v>
      </c>
      <c r="K1552" t="str">
        <f>INDEX('Planning Periods'!$O$2:$O$540,MATCH('Table B Values'!A1552,'Planning Periods'!$A$2:$A$540,0))</f>
        <v>Humboldt County</v>
      </c>
    </row>
    <row r="1553" spans="1:11">
      <c r="A1553" t="s">
        <v>5522</v>
      </c>
      <c r="B1553">
        <v>2017</v>
      </c>
      <c r="C1553">
        <v>0</v>
      </c>
      <c r="D1553">
        <v>0</v>
      </c>
      <c r="E1553">
        <v>0</v>
      </c>
      <c r="F1553">
        <v>0</v>
      </c>
      <c r="G1553">
        <v>0</v>
      </c>
      <c r="H1553">
        <v>7</v>
      </c>
      <c r="I1553">
        <v>0</v>
      </c>
      <c r="J1553" t="s">
        <v>5810</v>
      </c>
      <c r="K1553" t="str">
        <f>INDEX('Planning Periods'!$O$2:$O$540,MATCH('Table B Values'!A1553,'Planning Periods'!$A$2:$A$540,0))</f>
        <v>Los Angeles County</v>
      </c>
    </row>
    <row r="1554" spans="1:11">
      <c r="A1554" t="s">
        <v>5804</v>
      </c>
      <c r="B1554">
        <v>2017</v>
      </c>
      <c r="C1554">
        <v>0</v>
      </c>
      <c r="D1554">
        <v>0</v>
      </c>
      <c r="E1554">
        <v>0</v>
      </c>
      <c r="F1554">
        <v>0</v>
      </c>
      <c r="G1554">
        <v>0</v>
      </c>
      <c r="H1554">
        <v>0</v>
      </c>
      <c r="I1554">
        <v>0</v>
      </c>
      <c r="J1554" t="s">
        <v>5810</v>
      </c>
      <c r="K1554" t="str">
        <f>INDEX('Planning Periods'!$O$2:$O$540,MATCH('Table B Values'!A1554,'Planning Periods'!$A$2:$A$540,0))</f>
        <v>Fresno County</v>
      </c>
    </row>
    <row r="1555" spans="1:11">
      <c r="A1555" t="s">
        <v>5782</v>
      </c>
      <c r="B1555">
        <v>2017</v>
      </c>
      <c r="C1555">
        <v>0</v>
      </c>
      <c r="D1555">
        <v>0</v>
      </c>
      <c r="E1555">
        <v>0</v>
      </c>
      <c r="F1555">
        <v>0</v>
      </c>
      <c r="G1555">
        <v>0</v>
      </c>
      <c r="H1555">
        <v>79</v>
      </c>
      <c r="I1555">
        <v>36</v>
      </c>
      <c r="J1555" t="s">
        <v>5810</v>
      </c>
      <c r="K1555" t="str">
        <f>INDEX('Planning Periods'!$O$2:$O$540,MATCH('Table B Values'!A1555,'Planning Periods'!$A$2:$A$540,0))</f>
        <v>Imperial County</v>
      </c>
    </row>
    <row r="1556" spans="1:11">
      <c r="A1556" t="s">
        <v>5523</v>
      </c>
      <c r="B1556">
        <v>2017</v>
      </c>
      <c r="C1556">
        <v>0</v>
      </c>
      <c r="D1556">
        <v>0</v>
      </c>
      <c r="E1556">
        <v>0</v>
      </c>
      <c r="F1556">
        <v>0</v>
      </c>
      <c r="G1556">
        <v>0</v>
      </c>
      <c r="H1556">
        <v>0</v>
      </c>
      <c r="I1556">
        <v>117</v>
      </c>
      <c r="J1556" t="s">
        <v>5810</v>
      </c>
      <c r="K1556" t="str">
        <f>INDEX('Planning Periods'!$O$2:$O$540,MATCH('Table B Values'!A1556,'Planning Periods'!$A$2:$A$540,0))</f>
        <v>San Diego County</v>
      </c>
    </row>
    <row r="1557" spans="1:11">
      <c r="A1557" t="s">
        <v>5006</v>
      </c>
      <c r="B1557">
        <v>2017</v>
      </c>
      <c r="C1557">
        <v>0</v>
      </c>
      <c r="D1557">
        <v>0</v>
      </c>
      <c r="E1557">
        <v>0</v>
      </c>
      <c r="F1557">
        <v>0</v>
      </c>
      <c r="G1557">
        <v>0</v>
      </c>
      <c r="H1557">
        <v>13</v>
      </c>
      <c r="I1557">
        <v>0</v>
      </c>
      <c r="J1557" t="s">
        <v>5810</v>
      </c>
      <c r="K1557" t="str">
        <f>INDEX('Planning Periods'!$O$2:$O$540,MATCH('Table B Values'!A1557,'Planning Periods'!$A$2:$A$540,0))</f>
        <v>Imperial County</v>
      </c>
    </row>
    <row r="1558" spans="1:11">
      <c r="A1558" t="s">
        <v>5783</v>
      </c>
      <c r="B1558">
        <v>2017</v>
      </c>
      <c r="C1558">
        <v>0</v>
      </c>
      <c r="D1558">
        <v>0</v>
      </c>
      <c r="E1558">
        <v>0</v>
      </c>
      <c r="F1558">
        <v>0</v>
      </c>
      <c r="G1558">
        <v>0</v>
      </c>
      <c r="H1558">
        <v>0</v>
      </c>
      <c r="I1558">
        <v>24</v>
      </c>
      <c r="J1558" t="s">
        <v>5810</v>
      </c>
      <c r="K1558" t="str">
        <f>INDEX('Planning Periods'!$O$2:$O$540,MATCH('Table B Values'!A1558,'Planning Periods'!$A$2:$A$540,0))</f>
        <v>Riverside County</v>
      </c>
    </row>
    <row r="1559" spans="1:11">
      <c r="A1559" t="s">
        <v>5524</v>
      </c>
      <c r="B1559">
        <v>2017</v>
      </c>
      <c r="C1559">
        <v>0</v>
      </c>
      <c r="D1559">
        <v>0</v>
      </c>
      <c r="E1559">
        <v>0</v>
      </c>
      <c r="F1559">
        <v>0</v>
      </c>
      <c r="G1559">
        <v>0</v>
      </c>
      <c r="H1559">
        <v>0</v>
      </c>
      <c r="I1559">
        <v>247</v>
      </c>
      <c r="J1559" t="s">
        <v>5810</v>
      </c>
      <c r="K1559" t="str">
        <f>INDEX('Planning Periods'!$O$2:$O$540,MATCH('Table B Values'!A1559,'Planning Periods'!$A$2:$A$540,0))</f>
        <v>Riverside County</v>
      </c>
    </row>
    <row r="1560" spans="1:11">
      <c r="A1560" t="s">
        <v>5819</v>
      </c>
      <c r="B1560">
        <v>2017</v>
      </c>
      <c r="C1560">
        <v>0</v>
      </c>
      <c r="D1560">
        <v>0</v>
      </c>
      <c r="E1560">
        <v>0</v>
      </c>
      <c r="F1560">
        <v>0</v>
      </c>
      <c r="G1560">
        <v>0</v>
      </c>
      <c r="H1560">
        <v>0</v>
      </c>
      <c r="I1560">
        <v>0</v>
      </c>
      <c r="J1560" t="s">
        <v>5810</v>
      </c>
      <c r="K1560" t="str">
        <f>INDEX('Planning Periods'!$O$2:$O$540,MATCH('Table B Values'!A1560,'Planning Periods'!$A$2:$A$540,0))</f>
        <v>Los Angeles County</v>
      </c>
    </row>
    <row r="1561" spans="1:11">
      <c r="A1561" t="s">
        <v>5525</v>
      </c>
      <c r="B1561">
        <v>2017</v>
      </c>
      <c r="C1561">
        <v>39</v>
      </c>
      <c r="D1561">
        <v>0</v>
      </c>
      <c r="E1561">
        <v>1</v>
      </c>
      <c r="F1561">
        <v>0</v>
      </c>
      <c r="G1561">
        <v>0</v>
      </c>
      <c r="H1561">
        <v>0</v>
      </c>
      <c r="I1561">
        <v>13</v>
      </c>
      <c r="J1561" t="s">
        <v>5810</v>
      </c>
      <c r="K1561" t="str">
        <f>INDEX('Planning Periods'!$O$2:$O$540,MATCH('Table B Values'!A1561,'Planning Periods'!$A$2:$A$540,0))</f>
        <v>Los Angeles County</v>
      </c>
    </row>
    <row r="1562" spans="1:11">
      <c r="A1562" t="s">
        <v>5526</v>
      </c>
      <c r="B1562">
        <v>2017</v>
      </c>
      <c r="C1562">
        <v>0</v>
      </c>
      <c r="D1562">
        <v>0</v>
      </c>
      <c r="E1562">
        <v>0</v>
      </c>
      <c r="F1562">
        <v>0</v>
      </c>
      <c r="G1562">
        <v>0</v>
      </c>
      <c r="H1562">
        <v>0</v>
      </c>
      <c r="I1562">
        <v>7</v>
      </c>
      <c r="J1562" t="s">
        <v>5810</v>
      </c>
      <c r="K1562" t="str">
        <f>INDEX('Planning Periods'!$O$2:$O$540,MATCH('Table B Values'!A1562,'Planning Periods'!$A$2:$A$540,0))</f>
        <v>Inyo County</v>
      </c>
    </row>
    <row r="1563" spans="1:11">
      <c r="A1563" t="s">
        <v>5527</v>
      </c>
      <c r="B1563">
        <v>2017</v>
      </c>
      <c r="C1563">
        <v>0</v>
      </c>
      <c r="D1563">
        <v>0</v>
      </c>
      <c r="E1563">
        <v>0</v>
      </c>
      <c r="F1563">
        <v>0</v>
      </c>
      <c r="G1563">
        <v>0</v>
      </c>
      <c r="H1563">
        <v>1</v>
      </c>
      <c r="I1563">
        <v>31</v>
      </c>
      <c r="J1563" t="s">
        <v>5810</v>
      </c>
      <c r="K1563" t="str">
        <f>INDEX('Planning Periods'!$O$2:$O$540,MATCH('Table B Values'!A1563,'Planning Periods'!$A$2:$A$540,0))</f>
        <v>Amador County</v>
      </c>
    </row>
    <row r="1564" spans="1:11">
      <c r="A1564" t="s">
        <v>5528</v>
      </c>
      <c r="B1564">
        <v>2017</v>
      </c>
      <c r="C1564">
        <v>24</v>
      </c>
      <c r="D1564">
        <v>0</v>
      </c>
      <c r="E1564">
        <v>0</v>
      </c>
      <c r="F1564">
        <v>0</v>
      </c>
      <c r="G1564">
        <v>0</v>
      </c>
      <c r="H1564">
        <v>2158</v>
      </c>
      <c r="I1564">
        <v>2396</v>
      </c>
      <c r="J1564" t="s">
        <v>5810</v>
      </c>
      <c r="K1564" t="str">
        <f>INDEX('Planning Periods'!$O$2:$O$540,MATCH('Table B Values'!A1564,'Planning Periods'!$A$2:$A$540,0))</f>
        <v>Orange County</v>
      </c>
    </row>
    <row r="1565" spans="1:11">
      <c r="A1565" t="s">
        <v>5529</v>
      </c>
      <c r="B1565">
        <v>2017</v>
      </c>
      <c r="C1565">
        <v>3</v>
      </c>
      <c r="D1565">
        <v>0</v>
      </c>
      <c r="E1565">
        <v>2</v>
      </c>
      <c r="F1565">
        <v>0</v>
      </c>
      <c r="G1565">
        <v>0</v>
      </c>
      <c r="H1565">
        <v>4</v>
      </c>
      <c r="I1565">
        <v>0</v>
      </c>
      <c r="J1565" t="s">
        <v>5810</v>
      </c>
      <c r="K1565" t="str">
        <f>INDEX('Planning Periods'!$O$2:$O$540,MATCH('Table B Values'!A1565,'Planning Periods'!$A$2:$A$540,0))</f>
        <v>Los Angeles County</v>
      </c>
    </row>
    <row r="1566" spans="1:11">
      <c r="A1566" t="s">
        <v>5820</v>
      </c>
      <c r="B1566">
        <v>2017</v>
      </c>
      <c r="C1566">
        <v>0</v>
      </c>
      <c r="D1566">
        <v>0</v>
      </c>
      <c r="E1566">
        <v>0</v>
      </c>
      <c r="F1566">
        <v>0</v>
      </c>
      <c r="G1566">
        <v>0</v>
      </c>
      <c r="H1566">
        <v>0</v>
      </c>
      <c r="I1566">
        <v>0</v>
      </c>
      <c r="J1566" t="s">
        <v>5810</v>
      </c>
      <c r="K1566" t="str">
        <f>INDEX('Planning Periods'!$O$2:$O$540,MATCH('Table B Values'!A1566,'Planning Periods'!$A$2:$A$540,0))</f>
        <v>Sacramento County</v>
      </c>
    </row>
    <row r="1567" spans="1:11">
      <c r="A1567" t="s">
        <v>5530</v>
      </c>
      <c r="B1567">
        <v>2017</v>
      </c>
      <c r="C1567">
        <v>0</v>
      </c>
      <c r="D1567">
        <v>0</v>
      </c>
      <c r="E1567">
        <v>0</v>
      </c>
      <c r="F1567">
        <v>0</v>
      </c>
      <c r="G1567">
        <v>0</v>
      </c>
      <c r="H1567">
        <v>13</v>
      </c>
      <c r="I1567">
        <v>0</v>
      </c>
      <c r="J1567" t="s">
        <v>5810</v>
      </c>
      <c r="K1567" t="str">
        <f>INDEX('Planning Periods'!$O$2:$O$540,MATCH('Table B Values'!A1567,'Planning Periods'!$A$2:$A$540,0))</f>
        <v>Amador County</v>
      </c>
    </row>
    <row r="1568" spans="1:11">
      <c r="A1568" t="s">
        <v>5532</v>
      </c>
      <c r="B1568">
        <v>2017</v>
      </c>
      <c r="C1568">
        <v>0</v>
      </c>
      <c r="D1568">
        <v>0</v>
      </c>
      <c r="E1568">
        <v>5</v>
      </c>
      <c r="F1568">
        <v>0</v>
      </c>
      <c r="G1568">
        <v>0</v>
      </c>
      <c r="H1568">
        <v>34</v>
      </c>
      <c r="I1568">
        <v>9</v>
      </c>
      <c r="J1568" t="s">
        <v>5810</v>
      </c>
      <c r="K1568" t="str">
        <f>INDEX('Planning Periods'!$O$2:$O$540,MATCH('Table B Values'!A1568,'Planning Periods'!$A$2:$A$540,0))</f>
        <v>Fresno County</v>
      </c>
    </row>
    <row r="1569" spans="1:11">
      <c r="A1569" t="s">
        <v>5019</v>
      </c>
      <c r="B1569">
        <v>2017</v>
      </c>
      <c r="C1569">
        <v>0</v>
      </c>
      <c r="D1569">
        <v>0</v>
      </c>
      <c r="E1569">
        <v>0</v>
      </c>
      <c r="F1569">
        <v>0</v>
      </c>
      <c r="G1569">
        <v>0</v>
      </c>
      <c r="H1569">
        <v>0</v>
      </c>
      <c r="I1569">
        <v>0</v>
      </c>
      <c r="J1569" t="s">
        <v>5810</v>
      </c>
      <c r="K1569" t="str">
        <f>INDEX('Planning Periods'!$O$2:$O$540,MATCH('Table B Values'!A1569,'Planning Periods'!$A$2:$A$540,0))</f>
        <v>Kern County</v>
      </c>
    </row>
    <row r="1570" spans="1:11">
      <c r="A1570" t="s">
        <v>5533</v>
      </c>
      <c r="B1570">
        <v>2017</v>
      </c>
      <c r="C1570">
        <v>0</v>
      </c>
      <c r="D1570">
        <v>0</v>
      </c>
      <c r="E1570">
        <v>2</v>
      </c>
      <c r="F1570">
        <v>0</v>
      </c>
      <c r="G1570">
        <v>0</v>
      </c>
      <c r="H1570">
        <v>5</v>
      </c>
      <c r="I1570">
        <v>31</v>
      </c>
      <c r="J1570" t="s">
        <v>5810</v>
      </c>
      <c r="K1570" t="str">
        <f>INDEX('Planning Periods'!$O$2:$O$540,MATCH('Table B Values'!A1570,'Planning Periods'!$A$2:$A$540,0))</f>
        <v>Monterey County</v>
      </c>
    </row>
    <row r="1571" spans="1:11">
      <c r="A1571" t="s">
        <v>5021</v>
      </c>
      <c r="B1571">
        <v>2017</v>
      </c>
      <c r="C1571">
        <v>0</v>
      </c>
      <c r="D1571">
        <v>0</v>
      </c>
      <c r="E1571">
        <v>8</v>
      </c>
      <c r="F1571">
        <v>0</v>
      </c>
      <c r="G1571">
        <v>0</v>
      </c>
      <c r="H1571">
        <v>1</v>
      </c>
      <c r="I1571">
        <v>8</v>
      </c>
      <c r="J1571" t="s">
        <v>5810</v>
      </c>
      <c r="K1571" t="str">
        <f>INDEX('Planning Periods'!$O$2:$O$540,MATCH('Table B Values'!A1571,'Planning Periods'!$A$2:$A$540,0))</f>
        <v>Kings County</v>
      </c>
    </row>
    <row r="1572" spans="1:11">
      <c r="A1572" t="s">
        <v>5534</v>
      </c>
      <c r="B1572">
        <v>2017</v>
      </c>
      <c r="C1572">
        <v>0</v>
      </c>
      <c r="D1572">
        <v>0</v>
      </c>
      <c r="E1572">
        <v>0</v>
      </c>
      <c r="F1572">
        <v>0</v>
      </c>
      <c r="G1572">
        <v>0</v>
      </c>
      <c r="H1572">
        <v>19</v>
      </c>
      <c r="I1572">
        <v>0</v>
      </c>
      <c r="J1572" t="s">
        <v>5810</v>
      </c>
      <c r="K1572" t="str">
        <f>INDEX('Planning Periods'!$O$2:$O$540,MATCH('Table B Values'!A1572,'Planning Periods'!$A$2:$A$540,0))</f>
        <v>Fresno County</v>
      </c>
    </row>
    <row r="1573" spans="1:11">
      <c r="A1573" t="s">
        <v>5535</v>
      </c>
      <c r="B1573">
        <v>2017</v>
      </c>
      <c r="C1573">
        <v>0</v>
      </c>
      <c r="D1573">
        <v>0</v>
      </c>
      <c r="E1573">
        <v>0</v>
      </c>
      <c r="F1573">
        <v>0</v>
      </c>
      <c r="G1573">
        <v>0</v>
      </c>
      <c r="H1573">
        <v>0</v>
      </c>
      <c r="I1573">
        <v>11</v>
      </c>
      <c r="J1573" t="s">
        <v>5810</v>
      </c>
      <c r="K1573" t="str">
        <f>INDEX('Planning Periods'!$O$2:$O$540,MATCH('Table B Values'!A1573,'Planning Periods'!$A$2:$A$540,0))</f>
        <v>Los Angeles County</v>
      </c>
    </row>
    <row r="1574" spans="1:11">
      <c r="A1574" t="s">
        <v>5536</v>
      </c>
      <c r="B1574">
        <v>2017</v>
      </c>
      <c r="C1574">
        <v>0</v>
      </c>
      <c r="D1574">
        <v>0</v>
      </c>
      <c r="E1574">
        <v>0</v>
      </c>
      <c r="F1574">
        <v>0</v>
      </c>
      <c r="G1574">
        <v>0</v>
      </c>
      <c r="H1574">
        <v>0</v>
      </c>
      <c r="I1574">
        <v>41</v>
      </c>
      <c r="J1574" t="s">
        <v>5810</v>
      </c>
      <c r="K1574" t="str">
        <f>INDEX('Planning Periods'!$O$2:$O$540,MATCH('Table B Values'!A1574,'Planning Periods'!$A$2:$A$540,0))</f>
        <v>Orange County</v>
      </c>
    </row>
    <row r="1575" spans="1:11">
      <c r="A1575" t="s">
        <v>5538</v>
      </c>
      <c r="B1575">
        <v>2017</v>
      </c>
      <c r="C1575">
        <v>0</v>
      </c>
      <c r="D1575">
        <v>0</v>
      </c>
      <c r="E1575">
        <v>0</v>
      </c>
      <c r="F1575">
        <v>7</v>
      </c>
      <c r="G1575">
        <v>0</v>
      </c>
      <c r="H1575">
        <v>0</v>
      </c>
      <c r="I1575">
        <v>24</v>
      </c>
      <c r="J1575" t="s">
        <v>5810</v>
      </c>
      <c r="K1575" t="str">
        <f>INDEX('Planning Periods'!$O$2:$O$540,MATCH('Table B Values'!A1575,'Planning Periods'!$A$2:$A$540,0))</f>
        <v>San Diego County</v>
      </c>
    </row>
    <row r="1576" spans="1:11">
      <c r="A1576" t="s">
        <v>5821</v>
      </c>
      <c r="B1576">
        <v>2017</v>
      </c>
      <c r="C1576">
        <v>0</v>
      </c>
      <c r="D1576">
        <v>0</v>
      </c>
      <c r="E1576">
        <v>0</v>
      </c>
      <c r="F1576">
        <v>0</v>
      </c>
      <c r="G1576">
        <v>0</v>
      </c>
      <c r="H1576">
        <v>1</v>
      </c>
      <c r="I1576">
        <v>31</v>
      </c>
      <c r="J1576" t="s">
        <v>5810</v>
      </c>
      <c r="K1576" t="str">
        <f>INDEX('Planning Periods'!$O$2:$O$540,MATCH('Table B Values'!A1576,'Planning Periods'!$A$2:$A$540,0))</f>
        <v>Los Angeles County</v>
      </c>
    </row>
    <row r="1577" spans="1:11">
      <c r="A1577" t="s">
        <v>5539</v>
      </c>
      <c r="B1577">
        <v>2017</v>
      </c>
      <c r="C1577">
        <v>0</v>
      </c>
      <c r="D1577">
        <v>0</v>
      </c>
      <c r="E1577">
        <v>0</v>
      </c>
      <c r="F1577">
        <v>0</v>
      </c>
      <c r="G1577">
        <v>0</v>
      </c>
      <c r="H1577">
        <v>0</v>
      </c>
      <c r="I1577">
        <v>10</v>
      </c>
      <c r="J1577" t="s">
        <v>5810</v>
      </c>
      <c r="K1577" t="str">
        <f>INDEX('Planning Periods'!$O$2:$O$540,MATCH('Table B Values'!A1577,'Planning Periods'!$A$2:$A$540,0))</f>
        <v>Orange County</v>
      </c>
    </row>
    <row r="1578" spans="1:11">
      <c r="A1578" t="s">
        <v>5541</v>
      </c>
      <c r="B1578">
        <v>2017</v>
      </c>
      <c r="C1578">
        <v>0</v>
      </c>
      <c r="D1578">
        <v>0</v>
      </c>
      <c r="E1578">
        <v>0</v>
      </c>
      <c r="F1578">
        <v>0</v>
      </c>
      <c r="G1578">
        <v>0</v>
      </c>
      <c r="H1578">
        <v>0</v>
      </c>
      <c r="I1578">
        <v>102</v>
      </c>
      <c r="J1578" t="s">
        <v>5810</v>
      </c>
      <c r="K1578" t="str">
        <f>INDEX('Planning Periods'!$O$2:$O$540,MATCH('Table B Values'!A1578,'Planning Periods'!$A$2:$A$540,0))</f>
        <v>Riverside County</v>
      </c>
    </row>
    <row r="1579" spans="1:11">
      <c r="A1579" t="s">
        <v>5542</v>
      </c>
      <c r="B1579">
        <v>2017</v>
      </c>
      <c r="C1579">
        <v>1</v>
      </c>
      <c r="D1579">
        <v>0</v>
      </c>
      <c r="E1579">
        <v>0</v>
      </c>
      <c r="F1579">
        <v>0</v>
      </c>
      <c r="G1579">
        <v>0</v>
      </c>
      <c r="H1579">
        <v>0</v>
      </c>
      <c r="I1579">
        <v>20</v>
      </c>
      <c r="J1579" t="s">
        <v>5810</v>
      </c>
      <c r="K1579" t="str">
        <f>INDEX('Planning Periods'!$O$2:$O$540,MATCH('Table B Values'!A1579,'Planning Periods'!$A$2:$A$540,0))</f>
        <v>Los Angeles County</v>
      </c>
    </row>
    <row r="1580" spans="1:11">
      <c r="A1580" t="s">
        <v>5543</v>
      </c>
      <c r="B1580">
        <v>2017</v>
      </c>
      <c r="C1580">
        <v>0</v>
      </c>
      <c r="D1580">
        <v>0</v>
      </c>
      <c r="E1580">
        <v>1</v>
      </c>
      <c r="F1580">
        <v>0</v>
      </c>
      <c r="G1580">
        <v>0</v>
      </c>
      <c r="H1580">
        <v>9</v>
      </c>
      <c r="I1580">
        <v>25</v>
      </c>
      <c r="J1580" t="s">
        <v>5810</v>
      </c>
      <c r="K1580" t="str">
        <f>INDEX('Planning Periods'!$O$2:$O$540,MATCH('Table B Values'!A1580,'Planning Periods'!$A$2:$A$540,0))</f>
        <v>Contra Costa County</v>
      </c>
    </row>
    <row r="1581" spans="1:11">
      <c r="A1581" t="s">
        <v>5544</v>
      </c>
      <c r="B1581">
        <v>2017</v>
      </c>
      <c r="C1581">
        <v>0</v>
      </c>
      <c r="D1581">
        <v>0</v>
      </c>
      <c r="E1581">
        <v>1</v>
      </c>
      <c r="F1581">
        <v>0</v>
      </c>
      <c r="G1581">
        <v>0</v>
      </c>
      <c r="H1581">
        <v>3</v>
      </c>
      <c r="I1581">
        <v>19</v>
      </c>
      <c r="J1581" t="s">
        <v>5810</v>
      </c>
      <c r="K1581" t="str">
        <f>INDEX('Planning Periods'!$O$2:$O$540,MATCH('Table B Values'!A1581,'Planning Periods'!$A$2:$A$540,0))</f>
        <v>Orange County</v>
      </c>
    </row>
    <row r="1582" spans="1:11">
      <c r="A1582" t="s">
        <v>5545</v>
      </c>
      <c r="B1582">
        <v>2017</v>
      </c>
      <c r="C1582">
        <v>0</v>
      </c>
      <c r="D1582">
        <v>0</v>
      </c>
      <c r="E1582">
        <v>0</v>
      </c>
      <c r="F1582">
        <v>0</v>
      </c>
      <c r="G1582">
        <v>0</v>
      </c>
      <c r="H1582">
        <v>1</v>
      </c>
      <c r="I1582">
        <v>1</v>
      </c>
      <c r="J1582" t="s">
        <v>5810</v>
      </c>
      <c r="K1582" t="str">
        <f>INDEX('Planning Periods'!$O$2:$O$540,MATCH('Table B Values'!A1582,'Planning Periods'!$A$2:$A$540,0))</f>
        <v>Orange County</v>
      </c>
    </row>
    <row r="1583" spans="1:11">
      <c r="A1583" t="s">
        <v>5546</v>
      </c>
      <c r="B1583">
        <v>2017</v>
      </c>
      <c r="C1583">
        <v>0</v>
      </c>
      <c r="D1583">
        <v>0</v>
      </c>
      <c r="E1583">
        <v>24</v>
      </c>
      <c r="F1583">
        <v>0</v>
      </c>
      <c r="G1583">
        <v>0</v>
      </c>
      <c r="H1583">
        <v>0</v>
      </c>
      <c r="I1583">
        <v>211</v>
      </c>
      <c r="J1583" t="s">
        <v>5810</v>
      </c>
      <c r="K1583" t="str">
        <f>INDEX('Planning Periods'!$O$2:$O$540,MATCH('Table B Values'!A1583,'Planning Periods'!$A$2:$A$540,0))</f>
        <v>Orange County</v>
      </c>
    </row>
    <row r="1584" spans="1:11">
      <c r="A1584" t="s">
        <v>5822</v>
      </c>
      <c r="B1584">
        <v>2017</v>
      </c>
      <c r="C1584">
        <v>0</v>
      </c>
      <c r="D1584">
        <v>0</v>
      </c>
      <c r="E1584">
        <v>0</v>
      </c>
      <c r="F1584">
        <v>0</v>
      </c>
      <c r="G1584">
        <v>0</v>
      </c>
      <c r="H1584">
        <v>0</v>
      </c>
      <c r="I1584">
        <v>0</v>
      </c>
      <c r="J1584" t="s">
        <v>5810</v>
      </c>
      <c r="K1584" t="str">
        <f>INDEX('Planning Periods'!$O$2:$O$540,MATCH('Table B Values'!A1584,'Planning Periods'!$A$2:$A$540,0))</f>
        <v>Orange County</v>
      </c>
    </row>
    <row r="1585" spans="1:11">
      <c r="A1585" t="s">
        <v>5547</v>
      </c>
      <c r="B1585">
        <v>2017</v>
      </c>
      <c r="C1585">
        <v>0</v>
      </c>
      <c r="D1585">
        <v>2</v>
      </c>
      <c r="E1585">
        <v>0</v>
      </c>
      <c r="F1585">
        <v>0</v>
      </c>
      <c r="G1585">
        <v>0</v>
      </c>
      <c r="H1585">
        <v>129</v>
      </c>
      <c r="I1585">
        <v>435</v>
      </c>
      <c r="J1585" t="s">
        <v>5810</v>
      </c>
      <c r="K1585" t="str">
        <f>INDEX('Planning Periods'!$O$2:$O$540,MATCH('Table B Values'!A1585,'Planning Periods'!$A$2:$A$540,0))</f>
        <v>Riverside County</v>
      </c>
    </row>
    <row r="1586" spans="1:11">
      <c r="A1586" t="s">
        <v>5548</v>
      </c>
      <c r="B1586">
        <v>2017</v>
      </c>
      <c r="C1586">
        <v>0</v>
      </c>
      <c r="D1586">
        <v>0</v>
      </c>
      <c r="E1586">
        <v>0</v>
      </c>
      <c r="F1586">
        <v>0</v>
      </c>
      <c r="G1586">
        <v>0</v>
      </c>
      <c r="H1586">
        <v>2</v>
      </c>
      <c r="I1586">
        <v>749</v>
      </c>
      <c r="J1586" t="s">
        <v>5810</v>
      </c>
      <c r="K1586" t="str">
        <f>INDEX('Planning Periods'!$O$2:$O$540,MATCH('Table B Values'!A1586,'Planning Periods'!$A$2:$A$540,0))</f>
        <v>Orange County</v>
      </c>
    </row>
    <row r="1587" spans="1:11">
      <c r="A1587" t="s">
        <v>5368</v>
      </c>
      <c r="B1587">
        <v>2017</v>
      </c>
      <c r="C1587">
        <v>0</v>
      </c>
      <c r="D1587">
        <v>0</v>
      </c>
      <c r="E1587">
        <v>0</v>
      </c>
      <c r="F1587">
        <v>0</v>
      </c>
      <c r="G1587">
        <v>0</v>
      </c>
      <c r="H1587">
        <v>0</v>
      </c>
      <c r="I1587">
        <v>4</v>
      </c>
      <c r="J1587" t="s">
        <v>5810</v>
      </c>
      <c r="K1587" t="str">
        <f>INDEX('Planning Periods'!$O$2:$O$540,MATCH('Table B Values'!A1587,'Planning Periods'!$A$2:$A$540,0))</f>
        <v>Lake County</v>
      </c>
    </row>
    <row r="1588" spans="1:11">
      <c r="A1588" t="s">
        <v>5549</v>
      </c>
      <c r="B1588">
        <v>2017</v>
      </c>
      <c r="C1588">
        <v>0</v>
      </c>
      <c r="D1588">
        <v>2</v>
      </c>
      <c r="E1588">
        <v>0</v>
      </c>
      <c r="F1588">
        <v>0</v>
      </c>
      <c r="G1588">
        <v>0</v>
      </c>
      <c r="H1588">
        <v>0</v>
      </c>
      <c r="I1588">
        <v>48</v>
      </c>
      <c r="J1588" t="s">
        <v>5810</v>
      </c>
      <c r="K1588" t="str">
        <f>INDEX('Planning Periods'!$O$2:$O$540,MATCH('Table B Values'!A1588,'Planning Periods'!$A$2:$A$540,0))</f>
        <v>Los Angeles County</v>
      </c>
    </row>
    <row r="1589" spans="1:11">
      <c r="A1589" t="s">
        <v>5551</v>
      </c>
      <c r="B1589">
        <v>2017</v>
      </c>
      <c r="C1589">
        <v>0</v>
      </c>
      <c r="D1589">
        <v>0</v>
      </c>
      <c r="E1589">
        <v>0</v>
      </c>
      <c r="F1589">
        <v>1</v>
      </c>
      <c r="G1589">
        <v>0</v>
      </c>
      <c r="H1589">
        <v>0</v>
      </c>
      <c r="I1589">
        <v>0</v>
      </c>
      <c r="J1589" t="s">
        <v>5810</v>
      </c>
      <c r="K1589" t="str">
        <f>INDEX('Planning Periods'!$O$2:$O$540,MATCH('Table B Values'!A1589,'Planning Periods'!$A$2:$A$540,0))</f>
        <v>Marin County</v>
      </c>
    </row>
    <row r="1590" spans="1:11">
      <c r="A1590" t="s">
        <v>5552</v>
      </c>
      <c r="B1590">
        <v>2017</v>
      </c>
      <c r="C1590">
        <v>0</v>
      </c>
      <c r="D1590">
        <v>0</v>
      </c>
      <c r="E1590">
        <v>0</v>
      </c>
      <c r="F1590">
        <v>0</v>
      </c>
      <c r="G1590">
        <v>0</v>
      </c>
      <c r="H1590">
        <v>0</v>
      </c>
      <c r="I1590">
        <v>297</v>
      </c>
      <c r="J1590" t="s">
        <v>5810</v>
      </c>
      <c r="K1590" t="str">
        <f>INDEX('Planning Periods'!$O$2:$O$540,MATCH('Table B Values'!A1590,'Planning Periods'!$A$2:$A$540,0))</f>
        <v>San Joaquin County</v>
      </c>
    </row>
    <row r="1591" spans="1:11">
      <c r="A1591" t="s">
        <v>5553</v>
      </c>
      <c r="B1591">
        <v>2017</v>
      </c>
      <c r="C1591">
        <v>0</v>
      </c>
      <c r="D1591">
        <v>0</v>
      </c>
      <c r="E1591">
        <v>0</v>
      </c>
      <c r="F1591">
        <v>0</v>
      </c>
      <c r="G1591">
        <v>0</v>
      </c>
      <c r="H1591">
        <v>0</v>
      </c>
      <c r="I1591">
        <v>13</v>
      </c>
      <c r="J1591" t="s">
        <v>5810</v>
      </c>
      <c r="K1591" t="str">
        <f>INDEX('Planning Periods'!$O$2:$O$540,MATCH('Table B Values'!A1591,'Planning Periods'!$A$2:$A$540,0))</f>
        <v>Los Angeles County</v>
      </c>
    </row>
    <row r="1592" spans="1:11">
      <c r="A1592" t="s">
        <v>5554</v>
      </c>
      <c r="B1592">
        <v>2017</v>
      </c>
      <c r="C1592">
        <v>0</v>
      </c>
      <c r="D1592">
        <v>0</v>
      </c>
      <c r="E1592">
        <v>5</v>
      </c>
      <c r="F1592">
        <v>0</v>
      </c>
      <c r="G1592">
        <v>0</v>
      </c>
      <c r="H1592">
        <v>14</v>
      </c>
      <c r="I1592">
        <v>7</v>
      </c>
      <c r="J1592" t="s">
        <v>5810</v>
      </c>
      <c r="K1592" t="str">
        <f>INDEX('Planning Periods'!$O$2:$O$540,MATCH('Table B Values'!A1592,'Planning Periods'!$A$2:$A$540,0))</f>
        <v>San Diego County</v>
      </c>
    </row>
    <row r="1593" spans="1:11">
      <c r="A1593" t="s">
        <v>5556</v>
      </c>
      <c r="B1593">
        <v>2017</v>
      </c>
      <c r="C1593">
        <v>0</v>
      </c>
      <c r="D1593">
        <v>0</v>
      </c>
      <c r="E1593">
        <v>0</v>
      </c>
      <c r="F1593">
        <v>0</v>
      </c>
      <c r="G1593">
        <v>0</v>
      </c>
      <c r="H1593">
        <v>4</v>
      </c>
      <c r="I1593">
        <v>223</v>
      </c>
      <c r="J1593" t="s">
        <v>5810</v>
      </c>
      <c r="K1593" t="str">
        <f>INDEX('Planning Periods'!$O$2:$O$540,MATCH('Table B Values'!A1593,'Planning Periods'!$A$2:$A$540,0))</f>
        <v>Placer County</v>
      </c>
    </row>
    <row r="1594" spans="1:11">
      <c r="A1594" t="s">
        <v>5557</v>
      </c>
      <c r="B1594">
        <v>2017</v>
      </c>
      <c r="C1594">
        <v>32</v>
      </c>
      <c r="D1594">
        <v>1</v>
      </c>
      <c r="E1594">
        <v>18</v>
      </c>
      <c r="F1594">
        <v>1</v>
      </c>
      <c r="G1594">
        <v>0</v>
      </c>
      <c r="H1594">
        <v>20</v>
      </c>
      <c r="I1594">
        <v>0</v>
      </c>
      <c r="J1594" t="s">
        <v>5810</v>
      </c>
      <c r="K1594" t="str">
        <f>INDEX('Planning Periods'!$O$2:$O$540,MATCH('Table B Values'!A1594,'Planning Periods'!$A$2:$A$540,0))</f>
        <v>Tulare County</v>
      </c>
    </row>
    <row r="1595" spans="1:11">
      <c r="A1595" t="s">
        <v>5558</v>
      </c>
      <c r="B1595">
        <v>2017</v>
      </c>
      <c r="C1595">
        <v>0</v>
      </c>
      <c r="D1595">
        <v>0</v>
      </c>
      <c r="E1595">
        <v>0</v>
      </c>
      <c r="F1595">
        <v>0</v>
      </c>
      <c r="G1595">
        <v>0</v>
      </c>
      <c r="H1595">
        <v>0</v>
      </c>
      <c r="I1595">
        <v>1</v>
      </c>
      <c r="J1595" t="s">
        <v>5810</v>
      </c>
      <c r="K1595" t="str">
        <f>INDEX('Planning Periods'!$O$2:$O$540,MATCH('Table B Values'!A1595,'Planning Periods'!$A$2:$A$540,0))</f>
        <v>Sutter County</v>
      </c>
    </row>
    <row r="1596" spans="1:11">
      <c r="A1596" t="s">
        <v>5559</v>
      </c>
      <c r="B1596">
        <v>2017</v>
      </c>
      <c r="C1596">
        <v>52</v>
      </c>
      <c r="D1596">
        <v>0</v>
      </c>
      <c r="E1596">
        <v>24</v>
      </c>
      <c r="F1596">
        <v>0</v>
      </c>
      <c r="G1596">
        <v>0</v>
      </c>
      <c r="H1596">
        <v>15</v>
      </c>
      <c r="I1596">
        <v>311</v>
      </c>
      <c r="J1596" t="s">
        <v>5810</v>
      </c>
      <c r="K1596" t="str">
        <f>INDEX('Planning Periods'!$O$2:$O$540,MATCH('Table B Values'!A1596,'Planning Periods'!$A$2:$A$540,0))</f>
        <v>Alameda County</v>
      </c>
    </row>
    <row r="1597" spans="1:11">
      <c r="A1597" t="s">
        <v>5560</v>
      </c>
      <c r="B1597">
        <v>2017</v>
      </c>
      <c r="C1597">
        <v>0</v>
      </c>
      <c r="D1597">
        <v>0</v>
      </c>
      <c r="E1597">
        <v>5</v>
      </c>
      <c r="F1597">
        <v>0</v>
      </c>
      <c r="G1597">
        <v>0</v>
      </c>
      <c r="H1597">
        <v>0</v>
      </c>
      <c r="I1597">
        <v>69</v>
      </c>
      <c r="J1597" t="s">
        <v>5810</v>
      </c>
      <c r="K1597" t="str">
        <f>INDEX('Planning Periods'!$O$2:$O$540,MATCH('Table B Values'!A1597,'Planning Periods'!$A$2:$A$540,0))</f>
        <v>Merced County</v>
      </c>
    </row>
    <row r="1598" spans="1:11">
      <c r="A1598" t="s">
        <v>5561</v>
      </c>
      <c r="B1598">
        <v>2017</v>
      </c>
      <c r="C1598">
        <v>52</v>
      </c>
      <c r="D1598">
        <v>0</v>
      </c>
      <c r="E1598">
        <v>27</v>
      </c>
      <c r="F1598">
        <v>0</v>
      </c>
      <c r="G1598">
        <v>0</v>
      </c>
      <c r="H1598">
        <v>0</v>
      </c>
      <c r="I1598">
        <v>211</v>
      </c>
      <c r="J1598" t="s">
        <v>5810</v>
      </c>
      <c r="K1598" t="str">
        <f>INDEX('Planning Periods'!$O$2:$O$540,MATCH('Table B Values'!A1598,'Planning Periods'!$A$2:$A$540,0))</f>
        <v>San Joaquin County</v>
      </c>
    </row>
    <row r="1599" spans="1:11">
      <c r="A1599" t="s">
        <v>5563</v>
      </c>
      <c r="B1599">
        <v>2017</v>
      </c>
      <c r="C1599">
        <v>0</v>
      </c>
      <c r="D1599">
        <v>0</v>
      </c>
      <c r="E1599">
        <v>0</v>
      </c>
      <c r="F1599">
        <v>2</v>
      </c>
      <c r="G1599">
        <v>0</v>
      </c>
      <c r="H1599">
        <v>5</v>
      </c>
      <c r="I1599">
        <v>11</v>
      </c>
      <c r="J1599" t="s">
        <v>5810</v>
      </c>
      <c r="K1599" t="str">
        <f>INDEX('Planning Periods'!$O$2:$O$540,MATCH('Table B Values'!A1599,'Planning Periods'!$A$2:$A$540,0))</f>
        <v>Los Angeles County</v>
      </c>
    </row>
    <row r="1600" spans="1:11">
      <c r="A1600" t="s">
        <v>5564</v>
      </c>
      <c r="B1600">
        <v>2017</v>
      </c>
      <c r="C1600">
        <v>0</v>
      </c>
      <c r="D1600">
        <v>0</v>
      </c>
      <c r="E1600">
        <v>0</v>
      </c>
      <c r="F1600">
        <v>0</v>
      </c>
      <c r="G1600">
        <v>0</v>
      </c>
      <c r="H1600">
        <v>0</v>
      </c>
      <c r="I1600">
        <v>4</v>
      </c>
      <c r="J1600" t="s">
        <v>5810</v>
      </c>
      <c r="K1600" t="str">
        <f>INDEX('Planning Periods'!$O$2:$O$540,MATCH('Table B Values'!A1600,'Planning Periods'!$A$2:$A$540,0))</f>
        <v>Santa Barbara County</v>
      </c>
    </row>
    <row r="1601" spans="1:11">
      <c r="A1601" t="s">
        <v>5565</v>
      </c>
      <c r="B1601">
        <v>2017</v>
      </c>
      <c r="C1601">
        <v>158</v>
      </c>
      <c r="D1601">
        <v>0</v>
      </c>
      <c r="E1601">
        <v>4</v>
      </c>
      <c r="F1601">
        <v>0</v>
      </c>
      <c r="G1601">
        <v>0</v>
      </c>
      <c r="H1601">
        <v>0</v>
      </c>
      <c r="I1601">
        <v>363</v>
      </c>
      <c r="J1601" t="s">
        <v>5810</v>
      </c>
      <c r="K1601" t="str">
        <f>INDEX('Planning Periods'!$O$2:$O$540,MATCH('Table B Values'!A1601,'Planning Periods'!$A$2:$A$540,0))</f>
        <v>Los Angeles County</v>
      </c>
    </row>
    <row r="1602" spans="1:11">
      <c r="A1602" t="s">
        <v>5566</v>
      </c>
      <c r="B1602">
        <v>2017</v>
      </c>
      <c r="C1602">
        <v>0</v>
      </c>
      <c r="D1602">
        <v>0</v>
      </c>
      <c r="E1602">
        <v>0</v>
      </c>
      <c r="F1602">
        <v>0</v>
      </c>
      <c r="G1602">
        <v>0</v>
      </c>
      <c r="H1602">
        <v>1</v>
      </c>
      <c r="I1602">
        <v>11</v>
      </c>
      <c r="J1602" t="s">
        <v>5810</v>
      </c>
      <c r="K1602" t="str">
        <f>INDEX('Planning Periods'!$O$2:$O$540,MATCH('Table B Values'!A1602,'Planning Periods'!$A$2:$A$540,0))</f>
        <v>Placer County</v>
      </c>
    </row>
    <row r="1603" spans="1:11">
      <c r="A1603" t="s">
        <v>5567</v>
      </c>
      <c r="B1603">
        <v>2017</v>
      </c>
      <c r="C1603">
        <v>0</v>
      </c>
      <c r="D1603">
        <v>0</v>
      </c>
      <c r="E1603">
        <v>0</v>
      </c>
      <c r="F1603">
        <v>0</v>
      </c>
      <c r="G1603">
        <v>0</v>
      </c>
      <c r="H1603">
        <v>0</v>
      </c>
      <c r="I1603">
        <v>5</v>
      </c>
      <c r="J1603" t="s">
        <v>5810</v>
      </c>
      <c r="K1603" t="str">
        <f>INDEX('Planning Periods'!$O$2:$O$540,MATCH('Table B Values'!A1603,'Planning Periods'!$A$2:$A$540,0))</f>
        <v>Orange County</v>
      </c>
    </row>
    <row r="1604" spans="1:11">
      <c r="A1604" t="s">
        <v>5568</v>
      </c>
      <c r="B1604">
        <v>2017</v>
      </c>
      <c r="C1604">
        <v>0</v>
      </c>
      <c r="D1604">
        <v>0</v>
      </c>
      <c r="E1604">
        <v>0</v>
      </c>
      <c r="F1604">
        <v>0</v>
      </c>
      <c r="G1604">
        <v>0</v>
      </c>
      <c r="H1604">
        <v>0</v>
      </c>
      <c r="I1604">
        <v>49</v>
      </c>
      <c r="J1604" t="s">
        <v>5810</v>
      </c>
      <c r="K1604" t="str">
        <f>INDEX('Planning Periods'!$O$2:$O$540,MATCH('Table B Values'!A1604,'Planning Periods'!$A$2:$A$540,0))</f>
        <v>Santa Clara County</v>
      </c>
    </row>
    <row r="1605" spans="1:11">
      <c r="A1605" t="s">
        <v>5569</v>
      </c>
      <c r="B1605">
        <v>2017</v>
      </c>
      <c r="C1605">
        <v>5</v>
      </c>
      <c r="D1605">
        <v>0</v>
      </c>
      <c r="E1605">
        <v>2</v>
      </c>
      <c r="F1605">
        <v>0</v>
      </c>
      <c r="G1605">
        <v>0</v>
      </c>
      <c r="H1605">
        <v>2</v>
      </c>
      <c r="I1605">
        <v>4</v>
      </c>
      <c r="J1605" t="s">
        <v>5810</v>
      </c>
      <c r="K1605" t="str">
        <f>INDEX('Planning Periods'!$O$2:$O$540,MATCH('Table B Values'!A1605,'Planning Periods'!$A$2:$A$540,0))</f>
        <v>Santa Clara County</v>
      </c>
    </row>
    <row r="1606" spans="1:11">
      <c r="A1606" t="s">
        <v>5570</v>
      </c>
      <c r="B1606">
        <v>2017</v>
      </c>
      <c r="C1606">
        <v>697</v>
      </c>
      <c r="D1606">
        <v>0</v>
      </c>
      <c r="E1606">
        <v>255</v>
      </c>
      <c r="F1606">
        <v>0</v>
      </c>
      <c r="G1606">
        <v>0</v>
      </c>
      <c r="H1606">
        <v>27</v>
      </c>
      <c r="I1606">
        <v>13040</v>
      </c>
      <c r="J1606" t="s">
        <v>5810</v>
      </c>
      <c r="K1606" t="str">
        <f>INDEX('Planning Periods'!$O$2:$O$540,MATCH('Table B Values'!A1606,'Planning Periods'!$A$2:$A$540,0))</f>
        <v>Los Angeles County</v>
      </c>
    </row>
    <row r="1607" spans="1:11">
      <c r="A1607" t="s">
        <v>5066</v>
      </c>
      <c r="B1607">
        <v>2017</v>
      </c>
      <c r="C1607">
        <v>354</v>
      </c>
      <c r="D1607">
        <v>0</v>
      </c>
      <c r="E1607">
        <v>108</v>
      </c>
      <c r="F1607">
        <v>0</v>
      </c>
      <c r="G1607">
        <v>0</v>
      </c>
      <c r="H1607">
        <v>0</v>
      </c>
      <c r="I1607">
        <v>622</v>
      </c>
      <c r="J1607" t="s">
        <v>5810</v>
      </c>
      <c r="K1607" t="str">
        <f>INDEX('Planning Periods'!$O$2:$O$540,MATCH('Table B Values'!A1607,'Planning Periods'!$A$2:$A$540,0))</f>
        <v>Los Angeles County</v>
      </c>
    </row>
    <row r="1608" spans="1:11">
      <c r="A1608" t="s">
        <v>5571</v>
      </c>
      <c r="B1608">
        <v>2017</v>
      </c>
      <c r="C1608">
        <v>0</v>
      </c>
      <c r="D1608">
        <v>0</v>
      </c>
      <c r="E1608">
        <v>0</v>
      </c>
      <c r="F1608">
        <v>0</v>
      </c>
      <c r="G1608">
        <v>0</v>
      </c>
      <c r="H1608">
        <v>0</v>
      </c>
      <c r="I1608">
        <v>217</v>
      </c>
      <c r="J1608" t="s">
        <v>5810</v>
      </c>
      <c r="K1608" t="str">
        <f>INDEX('Planning Periods'!$O$2:$O$540,MATCH('Table B Values'!A1608,'Planning Periods'!$A$2:$A$540,0))</f>
        <v>Merced County</v>
      </c>
    </row>
    <row r="1609" spans="1:11">
      <c r="A1609" t="s">
        <v>5572</v>
      </c>
      <c r="B1609">
        <v>2017</v>
      </c>
      <c r="C1609">
        <v>0</v>
      </c>
      <c r="D1609">
        <v>0</v>
      </c>
      <c r="E1609">
        <v>0</v>
      </c>
      <c r="F1609">
        <v>0</v>
      </c>
      <c r="G1609">
        <v>0</v>
      </c>
      <c r="H1609">
        <v>4</v>
      </c>
      <c r="I1609">
        <v>9</v>
      </c>
      <c r="J1609" t="s">
        <v>5810</v>
      </c>
      <c r="K1609" t="str">
        <f>INDEX('Planning Periods'!$O$2:$O$540,MATCH('Table B Values'!A1609,'Planning Periods'!$A$2:$A$540,0))</f>
        <v>Santa Clara County</v>
      </c>
    </row>
    <row r="1610" spans="1:11">
      <c r="A1610" t="s">
        <v>5784</v>
      </c>
      <c r="B1610">
        <v>2017</v>
      </c>
      <c r="C1610">
        <v>0</v>
      </c>
      <c r="D1610">
        <v>12</v>
      </c>
      <c r="E1610">
        <v>0</v>
      </c>
      <c r="F1610">
        <v>112</v>
      </c>
      <c r="G1610">
        <v>0</v>
      </c>
      <c r="H1610">
        <v>176</v>
      </c>
      <c r="I1610">
        <v>0</v>
      </c>
      <c r="J1610" t="s">
        <v>5810</v>
      </c>
      <c r="K1610" t="str">
        <f>INDEX('Planning Periods'!$O$2:$O$540,MATCH('Table B Values'!A1610,'Planning Periods'!$A$2:$A$540,0))</f>
        <v>Madera County</v>
      </c>
    </row>
    <row r="1611" spans="1:11">
      <c r="A1611" t="s">
        <v>5073</v>
      </c>
      <c r="B1611">
        <v>2017</v>
      </c>
      <c r="C1611">
        <v>0</v>
      </c>
      <c r="D1611">
        <v>0</v>
      </c>
      <c r="E1611">
        <v>0</v>
      </c>
      <c r="F1611">
        <v>11</v>
      </c>
      <c r="G1611">
        <v>0</v>
      </c>
      <c r="H1611">
        <v>0</v>
      </c>
      <c r="I1611">
        <v>148</v>
      </c>
      <c r="J1611" t="s">
        <v>5810</v>
      </c>
      <c r="K1611" t="str">
        <f>INDEX('Planning Periods'!$O$2:$O$540,MATCH('Table B Values'!A1611,'Planning Periods'!$A$2:$A$540,0))</f>
        <v>Madera County</v>
      </c>
    </row>
    <row r="1612" spans="1:11">
      <c r="A1612" t="s">
        <v>5574</v>
      </c>
      <c r="B1612">
        <v>2017</v>
      </c>
      <c r="C1612">
        <v>0</v>
      </c>
      <c r="D1612">
        <v>0</v>
      </c>
      <c r="E1612">
        <v>0</v>
      </c>
      <c r="F1612">
        <v>0</v>
      </c>
      <c r="G1612">
        <v>0</v>
      </c>
      <c r="H1612">
        <v>0</v>
      </c>
      <c r="I1612">
        <v>17</v>
      </c>
      <c r="J1612" t="s">
        <v>5810</v>
      </c>
      <c r="K1612" t="str">
        <f>INDEX('Planning Periods'!$O$2:$O$540,MATCH('Table B Values'!A1612,'Planning Periods'!$A$2:$A$540,0))</f>
        <v>Los Angeles County</v>
      </c>
    </row>
    <row r="1613" spans="1:11">
      <c r="A1613" t="s">
        <v>5369</v>
      </c>
      <c r="B1613">
        <v>2017</v>
      </c>
      <c r="C1613">
        <v>0</v>
      </c>
      <c r="D1613">
        <v>0</v>
      </c>
      <c r="E1613">
        <v>0</v>
      </c>
      <c r="F1613">
        <v>0</v>
      </c>
      <c r="G1613">
        <v>0</v>
      </c>
      <c r="H1613">
        <v>0</v>
      </c>
      <c r="I1613">
        <v>14</v>
      </c>
      <c r="J1613" t="s">
        <v>5810</v>
      </c>
      <c r="K1613" t="str">
        <f>INDEX('Planning Periods'!$O$2:$O$540,MATCH('Table B Values'!A1613,'Planning Periods'!$A$2:$A$540,0))</f>
        <v>Mono County</v>
      </c>
    </row>
    <row r="1614" spans="1:11">
      <c r="A1614" t="s">
        <v>5785</v>
      </c>
      <c r="B1614">
        <v>2017</v>
      </c>
      <c r="C1614">
        <v>0</v>
      </c>
      <c r="D1614">
        <v>0</v>
      </c>
      <c r="E1614">
        <v>0</v>
      </c>
      <c r="F1614">
        <v>0</v>
      </c>
      <c r="G1614">
        <v>0</v>
      </c>
      <c r="H1614">
        <v>0</v>
      </c>
      <c r="I1614">
        <v>81</v>
      </c>
      <c r="J1614" t="s">
        <v>5810</v>
      </c>
      <c r="K1614" t="str">
        <f>INDEX('Planning Periods'!$O$2:$O$540,MATCH('Table B Values'!A1614,'Planning Periods'!$A$2:$A$540,0))</f>
        <v>Los Angeles County</v>
      </c>
    </row>
    <row r="1615" spans="1:11">
      <c r="A1615" t="s">
        <v>5080</v>
      </c>
      <c r="B1615">
        <v>2017</v>
      </c>
      <c r="C1615">
        <v>0</v>
      </c>
      <c r="D1615">
        <v>1</v>
      </c>
      <c r="E1615">
        <v>2</v>
      </c>
      <c r="F1615">
        <v>3</v>
      </c>
      <c r="G1615">
        <v>0</v>
      </c>
      <c r="H1615">
        <v>1</v>
      </c>
      <c r="I1615" s="356">
        <v>26</v>
      </c>
      <c r="J1615" t="s">
        <v>5810</v>
      </c>
      <c r="K1615" t="str">
        <f>INDEX('Planning Periods'!$O$2:$O$540,MATCH('Table B Values'!A1615,'Planning Periods'!$A$2:$A$540,0))</f>
        <v>Marin County</v>
      </c>
    </row>
    <row r="1616" spans="1:11">
      <c r="A1616" t="s">
        <v>5576</v>
      </c>
      <c r="B1616">
        <v>2017</v>
      </c>
      <c r="C1616">
        <v>1</v>
      </c>
      <c r="D1616">
        <v>41</v>
      </c>
      <c r="E1616">
        <v>1</v>
      </c>
      <c r="F1616">
        <v>5</v>
      </c>
      <c r="G1616">
        <v>0</v>
      </c>
      <c r="H1616">
        <v>147</v>
      </c>
      <c r="I1616" s="356">
        <v>22</v>
      </c>
      <c r="J1616" t="s">
        <v>5810</v>
      </c>
      <c r="K1616" t="str">
        <f>INDEX('Planning Periods'!$O$2:$O$540,MATCH('Table B Values'!A1616,'Planning Periods'!$A$2:$A$540,0))</f>
        <v>Monterey County</v>
      </c>
    </row>
    <row r="1617" spans="1:11">
      <c r="A1617" t="s">
        <v>5370</v>
      </c>
      <c r="B1617">
        <v>2017</v>
      </c>
      <c r="C1617">
        <v>0</v>
      </c>
      <c r="D1617">
        <v>0</v>
      </c>
      <c r="E1617">
        <v>0</v>
      </c>
      <c r="F1617">
        <v>0</v>
      </c>
      <c r="G1617">
        <v>0</v>
      </c>
      <c r="H1617">
        <v>28</v>
      </c>
      <c r="I1617">
        <v>9</v>
      </c>
      <c r="J1617" t="s">
        <v>5810</v>
      </c>
      <c r="K1617" t="str">
        <f>INDEX('Planning Periods'!$O$2:$O$540,MATCH('Table B Values'!A1617,'Planning Periods'!$A$2:$A$540,0))</f>
        <v>Mariposa County</v>
      </c>
    </row>
    <row r="1618" spans="1:11">
      <c r="A1618" t="s">
        <v>5577</v>
      </c>
      <c r="B1618">
        <v>2017</v>
      </c>
      <c r="C1618">
        <v>0</v>
      </c>
      <c r="D1618">
        <v>0</v>
      </c>
      <c r="E1618">
        <v>0</v>
      </c>
      <c r="F1618">
        <v>0</v>
      </c>
      <c r="G1618">
        <v>0</v>
      </c>
      <c r="H1618">
        <v>0</v>
      </c>
      <c r="I1618">
        <v>4</v>
      </c>
      <c r="J1618" t="s">
        <v>5810</v>
      </c>
      <c r="K1618" t="str">
        <f>INDEX('Planning Periods'!$O$2:$O$540,MATCH('Table B Values'!A1618,'Planning Periods'!$A$2:$A$540,0))</f>
        <v>Contra Costa County</v>
      </c>
    </row>
    <row r="1619" spans="1:11">
      <c r="A1619" t="s">
        <v>5578</v>
      </c>
      <c r="B1619">
        <v>2017</v>
      </c>
      <c r="C1619">
        <v>0</v>
      </c>
      <c r="D1619">
        <v>0</v>
      </c>
      <c r="E1619">
        <v>0</v>
      </c>
      <c r="F1619">
        <v>0</v>
      </c>
      <c r="G1619">
        <v>0</v>
      </c>
      <c r="H1619">
        <v>0</v>
      </c>
      <c r="I1619">
        <v>1</v>
      </c>
      <c r="J1619" t="s">
        <v>5810</v>
      </c>
      <c r="K1619" t="str">
        <f>INDEX('Planning Periods'!$O$2:$O$540,MATCH('Table B Values'!A1619,'Planning Periods'!$A$2:$A$540,0))</f>
        <v>Yuba County</v>
      </c>
    </row>
    <row r="1620" spans="1:11">
      <c r="A1620" t="s">
        <v>5786</v>
      </c>
      <c r="B1620">
        <v>2017</v>
      </c>
      <c r="C1620">
        <v>0</v>
      </c>
      <c r="D1620">
        <v>0</v>
      </c>
      <c r="E1620">
        <v>0</v>
      </c>
      <c r="F1620">
        <v>0</v>
      </c>
      <c r="G1620">
        <v>0</v>
      </c>
      <c r="H1620">
        <v>25</v>
      </c>
      <c r="I1620">
        <v>0</v>
      </c>
      <c r="J1620" t="s">
        <v>5810</v>
      </c>
      <c r="K1620" t="str">
        <f>INDEX('Planning Periods'!$O$2:$O$540,MATCH('Table B Values'!A1620,'Planning Periods'!$A$2:$A$540,0))</f>
        <v>Kern County</v>
      </c>
    </row>
    <row r="1621" spans="1:11">
      <c r="A1621" t="s">
        <v>5089</v>
      </c>
      <c r="B1621">
        <v>2017</v>
      </c>
      <c r="C1621">
        <v>55</v>
      </c>
      <c r="D1621">
        <v>0</v>
      </c>
      <c r="E1621">
        <v>23</v>
      </c>
      <c r="F1621">
        <v>0</v>
      </c>
      <c r="G1621">
        <v>0</v>
      </c>
      <c r="H1621">
        <v>36</v>
      </c>
      <c r="I1621">
        <v>66</v>
      </c>
      <c r="J1621" t="s">
        <v>5810</v>
      </c>
      <c r="K1621" t="str">
        <f>INDEX('Planning Periods'!$O$2:$O$540,MATCH('Table B Values'!A1621,'Planning Periods'!$A$2:$A$540,0))</f>
        <v>Mendocino County</v>
      </c>
    </row>
    <row r="1622" spans="1:11">
      <c r="A1622" t="s">
        <v>5787</v>
      </c>
      <c r="B1622">
        <v>2017</v>
      </c>
      <c r="C1622">
        <v>0</v>
      </c>
      <c r="D1622">
        <v>0</v>
      </c>
      <c r="E1622">
        <v>0</v>
      </c>
      <c r="F1622">
        <v>0</v>
      </c>
      <c r="G1622">
        <v>0</v>
      </c>
      <c r="H1622">
        <v>61</v>
      </c>
      <c r="I1622">
        <v>5</v>
      </c>
      <c r="J1622" t="s">
        <v>5810</v>
      </c>
      <c r="K1622" t="str">
        <f>INDEX('Planning Periods'!$O$2:$O$540,MATCH('Table B Values'!A1622,'Planning Periods'!$A$2:$A$540,0))</f>
        <v>Fresno County</v>
      </c>
    </row>
    <row r="1623" spans="1:11">
      <c r="A1623" t="s">
        <v>5580</v>
      </c>
      <c r="B1623">
        <v>2017</v>
      </c>
      <c r="C1623">
        <v>0</v>
      </c>
      <c r="D1623">
        <v>3</v>
      </c>
      <c r="E1623">
        <v>0</v>
      </c>
      <c r="F1623">
        <v>9</v>
      </c>
      <c r="G1623">
        <v>0</v>
      </c>
      <c r="H1623">
        <v>168</v>
      </c>
      <c r="I1623">
        <v>514</v>
      </c>
      <c r="J1623" t="s">
        <v>5810</v>
      </c>
      <c r="K1623" t="str">
        <f>INDEX('Planning Periods'!$O$2:$O$540,MATCH('Table B Values'!A1623,'Planning Periods'!$A$2:$A$540,0))</f>
        <v>Riverside County</v>
      </c>
    </row>
    <row r="1624" spans="1:11">
      <c r="A1624" t="s">
        <v>5581</v>
      </c>
      <c r="B1624">
        <v>2017</v>
      </c>
      <c r="C1624">
        <v>0</v>
      </c>
      <c r="D1624">
        <v>8</v>
      </c>
      <c r="E1624">
        <v>2</v>
      </c>
      <c r="F1624">
        <v>4</v>
      </c>
      <c r="G1624">
        <v>0</v>
      </c>
      <c r="H1624">
        <v>1</v>
      </c>
      <c r="I1624">
        <v>20</v>
      </c>
      <c r="J1624" t="s">
        <v>5810</v>
      </c>
      <c r="K1624" t="str">
        <f>INDEX('Planning Periods'!$O$2:$O$540,MATCH('Table B Values'!A1624,'Planning Periods'!$A$2:$A$540,0))</f>
        <v>San Mateo County</v>
      </c>
    </row>
    <row r="1625" spans="1:11">
      <c r="A1625" t="s">
        <v>5582</v>
      </c>
      <c r="B1625">
        <v>2017</v>
      </c>
      <c r="C1625">
        <v>0</v>
      </c>
      <c r="D1625">
        <v>0</v>
      </c>
      <c r="E1625">
        <v>0</v>
      </c>
      <c r="F1625">
        <v>0</v>
      </c>
      <c r="G1625">
        <v>0</v>
      </c>
      <c r="H1625">
        <v>145</v>
      </c>
      <c r="I1625">
        <v>82</v>
      </c>
      <c r="J1625" t="s">
        <v>5810</v>
      </c>
      <c r="K1625" t="str">
        <f>INDEX('Planning Periods'!$O$2:$O$540,MATCH('Table B Values'!A1625,'Planning Periods'!$A$2:$A$540,0))</f>
        <v>Merced County</v>
      </c>
    </row>
    <row r="1626" spans="1:11">
      <c r="A1626" t="s">
        <v>5094</v>
      </c>
      <c r="B1626">
        <v>2017</v>
      </c>
      <c r="C1626">
        <v>0</v>
      </c>
      <c r="D1626">
        <v>0</v>
      </c>
      <c r="E1626">
        <v>0</v>
      </c>
      <c r="F1626">
        <v>0</v>
      </c>
      <c r="G1626">
        <v>0</v>
      </c>
      <c r="H1626">
        <v>52</v>
      </c>
      <c r="I1626" s="356">
        <v>118</v>
      </c>
      <c r="J1626" t="s">
        <v>5810</v>
      </c>
      <c r="K1626" t="str">
        <f>INDEX('Planning Periods'!$O$2:$O$540,MATCH('Table B Values'!A1626,'Planning Periods'!$A$2:$A$540,0))</f>
        <v>Merced County</v>
      </c>
    </row>
    <row r="1627" spans="1:11">
      <c r="A1627" t="s">
        <v>5583</v>
      </c>
      <c r="B1627">
        <v>2017</v>
      </c>
      <c r="C1627">
        <v>0</v>
      </c>
      <c r="D1627">
        <v>6</v>
      </c>
      <c r="E1627">
        <v>0</v>
      </c>
      <c r="F1627">
        <v>5</v>
      </c>
      <c r="G1627">
        <v>0</v>
      </c>
      <c r="H1627">
        <v>5</v>
      </c>
      <c r="I1627">
        <v>4</v>
      </c>
      <c r="J1627" t="s">
        <v>5810</v>
      </c>
      <c r="K1627" t="str">
        <f>INDEX('Planning Periods'!$O$2:$O$540,MATCH('Table B Values'!A1627,'Planning Periods'!$A$2:$A$540,0))</f>
        <v>Marin County</v>
      </c>
    </row>
    <row r="1628" spans="1:11">
      <c r="A1628" t="s">
        <v>5584</v>
      </c>
      <c r="B1628">
        <v>2017</v>
      </c>
      <c r="C1628">
        <v>0</v>
      </c>
      <c r="D1628">
        <v>0</v>
      </c>
      <c r="E1628">
        <v>0</v>
      </c>
      <c r="F1628">
        <v>0</v>
      </c>
      <c r="G1628">
        <v>0</v>
      </c>
      <c r="H1628">
        <v>0</v>
      </c>
      <c r="I1628">
        <v>3</v>
      </c>
      <c r="J1628" t="s">
        <v>5810</v>
      </c>
      <c r="K1628" t="str">
        <f>INDEX('Planning Periods'!$O$2:$O$540,MATCH('Table B Values'!A1628,'Planning Periods'!$A$2:$A$540,0))</f>
        <v>San Mateo County</v>
      </c>
    </row>
    <row r="1629" spans="1:11">
      <c r="A1629" t="s">
        <v>5585</v>
      </c>
      <c r="B1629">
        <v>2017</v>
      </c>
      <c r="C1629">
        <v>0</v>
      </c>
      <c r="D1629">
        <v>0</v>
      </c>
      <c r="E1629">
        <v>0</v>
      </c>
      <c r="F1629">
        <v>0</v>
      </c>
      <c r="G1629">
        <v>0</v>
      </c>
      <c r="H1629">
        <v>0</v>
      </c>
      <c r="I1629">
        <v>111</v>
      </c>
      <c r="J1629" t="s">
        <v>5810</v>
      </c>
      <c r="K1629" t="str">
        <f>INDEX('Planning Periods'!$O$2:$O$540,MATCH('Table B Values'!A1629,'Planning Periods'!$A$2:$A$540,0))</f>
        <v>Santa Clara County</v>
      </c>
    </row>
    <row r="1630" spans="1:11">
      <c r="A1630" t="s">
        <v>5586</v>
      </c>
      <c r="B1630">
        <v>2017</v>
      </c>
      <c r="C1630">
        <v>0</v>
      </c>
      <c r="D1630">
        <v>0</v>
      </c>
      <c r="E1630">
        <v>0</v>
      </c>
      <c r="F1630">
        <v>0</v>
      </c>
      <c r="G1630">
        <v>0</v>
      </c>
      <c r="H1630">
        <v>0</v>
      </c>
      <c r="I1630">
        <v>35</v>
      </c>
      <c r="J1630" t="s">
        <v>5810</v>
      </c>
      <c r="K1630" t="str">
        <f>INDEX('Planning Periods'!$O$2:$O$540,MATCH('Table B Values'!A1630,'Planning Periods'!$A$2:$A$540,0))</f>
        <v>Orange County</v>
      </c>
    </row>
    <row r="1631" spans="1:11">
      <c r="A1631" t="s">
        <v>5587</v>
      </c>
      <c r="B1631">
        <v>2017</v>
      </c>
      <c r="C1631">
        <v>0</v>
      </c>
      <c r="D1631">
        <v>0</v>
      </c>
      <c r="E1631">
        <v>0</v>
      </c>
      <c r="F1631">
        <v>0</v>
      </c>
      <c r="G1631">
        <v>0</v>
      </c>
      <c r="H1631">
        <v>3</v>
      </c>
      <c r="I1631">
        <v>137</v>
      </c>
      <c r="J1631" t="s">
        <v>5810</v>
      </c>
      <c r="K1631" t="str">
        <f>INDEX('Planning Periods'!$O$2:$O$540,MATCH('Table B Values'!A1631,'Planning Periods'!$A$2:$A$540,0))</f>
        <v>Stanislaus County</v>
      </c>
    </row>
    <row r="1632" spans="1:11">
      <c r="A1632" t="s">
        <v>5100</v>
      </c>
      <c r="B1632">
        <v>2017</v>
      </c>
      <c r="C1632">
        <v>0</v>
      </c>
      <c r="D1632">
        <v>0</v>
      </c>
      <c r="E1632">
        <v>0</v>
      </c>
      <c r="F1632">
        <v>1</v>
      </c>
      <c r="G1632">
        <v>0</v>
      </c>
      <c r="H1632">
        <v>4</v>
      </c>
      <c r="I1632" s="356">
        <v>0</v>
      </c>
      <c r="J1632" t="s">
        <v>5810</v>
      </c>
      <c r="K1632" t="str">
        <f>INDEX('Planning Periods'!$O$2:$O$540,MATCH('Table B Values'!A1632,'Planning Periods'!$A$2:$A$540,0))</f>
        <v>Modoc County</v>
      </c>
    </row>
    <row r="1633" spans="1:11">
      <c r="A1633" t="s">
        <v>5101</v>
      </c>
      <c r="B1633">
        <v>2017</v>
      </c>
      <c r="C1633">
        <v>0</v>
      </c>
      <c r="D1633">
        <v>0</v>
      </c>
      <c r="E1633">
        <v>0</v>
      </c>
      <c r="F1633">
        <v>6</v>
      </c>
      <c r="G1633">
        <v>0</v>
      </c>
      <c r="H1633">
        <v>13</v>
      </c>
      <c r="I1633">
        <v>10</v>
      </c>
      <c r="J1633" t="s">
        <v>5810</v>
      </c>
      <c r="K1633" t="str">
        <f>INDEX('Planning Periods'!$O$2:$O$540,MATCH('Table B Values'!A1633,'Planning Periods'!$A$2:$A$540,0))</f>
        <v>Mono County</v>
      </c>
    </row>
    <row r="1634" spans="1:11">
      <c r="A1634" t="s">
        <v>5588</v>
      </c>
      <c r="B1634">
        <v>2017</v>
      </c>
      <c r="C1634">
        <v>0</v>
      </c>
      <c r="D1634">
        <v>0</v>
      </c>
      <c r="E1634">
        <v>0</v>
      </c>
      <c r="F1634">
        <v>0</v>
      </c>
      <c r="G1634">
        <v>0</v>
      </c>
      <c r="H1634">
        <v>2</v>
      </c>
      <c r="I1634">
        <v>22</v>
      </c>
      <c r="J1634" t="s">
        <v>5810</v>
      </c>
      <c r="K1634" t="str">
        <f>INDEX('Planning Periods'!$O$2:$O$540,MATCH('Table B Values'!A1634,'Planning Periods'!$A$2:$A$540,0))</f>
        <v>Los Angeles County</v>
      </c>
    </row>
    <row r="1635" spans="1:11">
      <c r="A1635" t="s">
        <v>5589</v>
      </c>
      <c r="B1635">
        <v>2017</v>
      </c>
      <c r="C1635">
        <v>0</v>
      </c>
      <c r="D1635">
        <v>0</v>
      </c>
      <c r="E1635">
        <v>0</v>
      </c>
      <c r="F1635">
        <v>0</v>
      </c>
      <c r="G1635">
        <v>0</v>
      </c>
      <c r="H1635">
        <v>0</v>
      </c>
      <c r="I1635">
        <v>0</v>
      </c>
      <c r="J1635" t="s">
        <v>5810</v>
      </c>
      <c r="K1635" t="str">
        <f>INDEX('Planning Periods'!$O$2:$O$540,MATCH('Table B Values'!A1635,'Planning Periods'!$A$2:$A$540,0))</f>
        <v>Siskiyou County</v>
      </c>
    </row>
    <row r="1636" spans="1:11">
      <c r="A1636" t="s">
        <v>5590</v>
      </c>
      <c r="B1636">
        <v>2017</v>
      </c>
      <c r="C1636">
        <v>0</v>
      </c>
      <c r="D1636">
        <v>0</v>
      </c>
      <c r="E1636">
        <v>0</v>
      </c>
      <c r="F1636">
        <v>0</v>
      </c>
      <c r="G1636">
        <v>0</v>
      </c>
      <c r="H1636">
        <v>0</v>
      </c>
      <c r="I1636">
        <v>66</v>
      </c>
      <c r="J1636" t="s">
        <v>5810</v>
      </c>
      <c r="K1636" t="str">
        <f>INDEX('Planning Periods'!$O$2:$O$540,MATCH('Table B Values'!A1636,'Planning Periods'!$A$2:$A$540,0))</f>
        <v>San Bernardino County</v>
      </c>
    </row>
    <row r="1637" spans="1:11">
      <c r="A1637" t="s">
        <v>5591</v>
      </c>
      <c r="B1637">
        <v>2017</v>
      </c>
      <c r="C1637">
        <v>0</v>
      </c>
      <c r="D1637">
        <v>12</v>
      </c>
      <c r="E1637">
        <v>0</v>
      </c>
      <c r="F1637">
        <v>0</v>
      </c>
      <c r="G1637">
        <v>0</v>
      </c>
      <c r="H1637">
        <v>0</v>
      </c>
      <c r="I1637">
        <v>4</v>
      </c>
      <c r="J1637" t="s">
        <v>5810</v>
      </c>
      <c r="K1637" t="str">
        <f>INDEX('Planning Periods'!$O$2:$O$540,MATCH('Table B Values'!A1637,'Planning Periods'!$A$2:$A$540,0))</f>
        <v>Santa Clara County</v>
      </c>
    </row>
    <row r="1638" spans="1:11">
      <c r="A1638" t="s">
        <v>5593</v>
      </c>
      <c r="B1638">
        <v>2017</v>
      </c>
      <c r="C1638">
        <v>19</v>
      </c>
      <c r="D1638">
        <v>0</v>
      </c>
      <c r="E1638">
        <v>0</v>
      </c>
      <c r="F1638">
        <v>0</v>
      </c>
      <c r="G1638">
        <v>0</v>
      </c>
      <c r="H1638">
        <v>0</v>
      </c>
      <c r="I1638">
        <v>10</v>
      </c>
      <c r="J1638" t="s">
        <v>5810</v>
      </c>
      <c r="K1638" t="str">
        <f>INDEX('Planning Periods'!$O$2:$O$540,MATCH('Table B Values'!A1638,'Planning Periods'!$A$2:$A$540,0))</f>
        <v>Monterey County</v>
      </c>
    </row>
    <row r="1639" spans="1:11">
      <c r="A1639" t="s">
        <v>5108</v>
      </c>
      <c r="B1639">
        <v>2017</v>
      </c>
      <c r="C1639">
        <v>7</v>
      </c>
      <c r="D1639">
        <v>75</v>
      </c>
      <c r="E1639">
        <v>7</v>
      </c>
      <c r="F1639">
        <v>0</v>
      </c>
      <c r="G1639">
        <v>0</v>
      </c>
      <c r="H1639">
        <v>20</v>
      </c>
      <c r="I1639">
        <v>316</v>
      </c>
      <c r="J1639" t="s">
        <v>5810</v>
      </c>
      <c r="K1639" t="str">
        <f>INDEX('Planning Periods'!$O$2:$O$540,MATCH('Table B Values'!A1639,'Planning Periods'!$A$2:$A$540,0))</f>
        <v>Monterey County</v>
      </c>
    </row>
    <row r="1640" spans="1:11">
      <c r="A1640" t="s">
        <v>5805</v>
      </c>
      <c r="B1640">
        <v>2017</v>
      </c>
      <c r="C1640">
        <v>0</v>
      </c>
      <c r="D1640">
        <v>0</v>
      </c>
      <c r="E1640">
        <v>0</v>
      </c>
      <c r="F1640">
        <v>0</v>
      </c>
      <c r="G1640">
        <v>0</v>
      </c>
      <c r="H1640">
        <v>0</v>
      </c>
      <c r="I1640">
        <v>14</v>
      </c>
      <c r="J1640" t="s">
        <v>5810</v>
      </c>
      <c r="K1640" t="str">
        <f>INDEX('Planning Periods'!$O$2:$O$540,MATCH('Table B Values'!A1640,'Planning Periods'!$A$2:$A$540,0))</f>
        <v>Los Angeles County</v>
      </c>
    </row>
    <row r="1641" spans="1:11">
      <c r="A1641" t="s">
        <v>5594</v>
      </c>
      <c r="B1641">
        <v>2017</v>
      </c>
      <c r="C1641">
        <v>0</v>
      </c>
      <c r="D1641">
        <v>0</v>
      </c>
      <c r="E1641">
        <v>0</v>
      </c>
      <c r="F1641">
        <v>0</v>
      </c>
      <c r="G1641">
        <v>0</v>
      </c>
      <c r="H1641" s="356">
        <v>0</v>
      </c>
      <c r="I1641">
        <v>88</v>
      </c>
      <c r="J1641" t="s">
        <v>5810</v>
      </c>
      <c r="K1641" t="str">
        <f>INDEX('Planning Periods'!$O$2:$O$540,MATCH('Table B Values'!A1641,'Planning Periods'!$A$2:$A$540,0))</f>
        <v>Ventura County</v>
      </c>
    </row>
    <row r="1642" spans="1:11">
      <c r="A1642" t="s">
        <v>5595</v>
      </c>
      <c r="B1642">
        <v>2017</v>
      </c>
      <c r="C1642">
        <v>0</v>
      </c>
      <c r="D1642">
        <v>0</v>
      </c>
      <c r="E1642">
        <v>0</v>
      </c>
      <c r="F1642">
        <v>0</v>
      </c>
      <c r="G1642">
        <v>0</v>
      </c>
      <c r="H1642">
        <v>0</v>
      </c>
      <c r="I1642">
        <v>31</v>
      </c>
      <c r="J1642" t="s">
        <v>5810</v>
      </c>
      <c r="K1642" t="str">
        <f>INDEX('Planning Periods'!$O$2:$O$540,MATCH('Table B Values'!A1642,'Planning Periods'!$A$2:$A$540,0))</f>
        <v>Contra Costa County</v>
      </c>
    </row>
    <row r="1643" spans="1:11">
      <c r="A1643" t="s">
        <v>5596</v>
      </c>
      <c r="B1643">
        <v>2017</v>
      </c>
      <c r="C1643">
        <v>0</v>
      </c>
      <c r="D1643">
        <v>0</v>
      </c>
      <c r="E1643">
        <v>0</v>
      </c>
      <c r="F1643">
        <v>0</v>
      </c>
      <c r="G1643">
        <v>0</v>
      </c>
      <c r="H1643">
        <v>84</v>
      </c>
      <c r="I1643">
        <v>341</v>
      </c>
      <c r="J1643" t="s">
        <v>5810</v>
      </c>
      <c r="K1643" t="str">
        <f>INDEX('Planning Periods'!$O$2:$O$540,MATCH('Table B Values'!A1643,'Planning Periods'!$A$2:$A$540,0))</f>
        <v>Riverside County</v>
      </c>
    </row>
    <row r="1644" spans="1:11">
      <c r="A1644" t="s">
        <v>5597</v>
      </c>
      <c r="B1644">
        <v>2017</v>
      </c>
      <c r="C1644">
        <v>0</v>
      </c>
      <c r="D1644">
        <v>0</v>
      </c>
      <c r="E1644">
        <v>13</v>
      </c>
      <c r="F1644">
        <v>0</v>
      </c>
      <c r="G1644">
        <v>0</v>
      </c>
      <c r="H1644">
        <v>9</v>
      </c>
      <c r="I1644">
        <v>192</v>
      </c>
      <c r="J1644" t="s">
        <v>5810</v>
      </c>
      <c r="K1644" t="str">
        <f>INDEX('Planning Periods'!$O$2:$O$540,MATCH('Table B Values'!A1644,'Planning Periods'!$A$2:$A$540,0))</f>
        <v>Santa Clara County</v>
      </c>
    </row>
    <row r="1645" spans="1:11">
      <c r="A1645" t="s">
        <v>5599</v>
      </c>
      <c r="B1645">
        <v>2017</v>
      </c>
      <c r="C1645">
        <v>0</v>
      </c>
      <c r="D1645">
        <v>0</v>
      </c>
      <c r="E1645">
        <v>0</v>
      </c>
      <c r="F1645">
        <v>0</v>
      </c>
      <c r="G1645">
        <v>0</v>
      </c>
      <c r="H1645" s="356">
        <v>2</v>
      </c>
      <c r="I1645" s="356">
        <v>0</v>
      </c>
      <c r="J1645" t="s">
        <v>5810</v>
      </c>
      <c r="K1645" t="str">
        <f>INDEX('Planning Periods'!$O$2:$O$540,MATCH('Table B Values'!A1645,'Planning Periods'!$A$2:$A$540,0))</f>
        <v>Siskiyou County</v>
      </c>
    </row>
    <row r="1646" spans="1:11">
      <c r="A1646" t="s">
        <v>5600</v>
      </c>
      <c r="B1646">
        <v>2017</v>
      </c>
      <c r="C1646">
        <v>98</v>
      </c>
      <c r="D1646">
        <v>0</v>
      </c>
      <c r="E1646">
        <v>23</v>
      </c>
      <c r="F1646">
        <v>0</v>
      </c>
      <c r="G1646">
        <v>0</v>
      </c>
      <c r="H1646">
        <v>0</v>
      </c>
      <c r="I1646">
        <v>1418</v>
      </c>
      <c r="J1646" t="s">
        <v>5810</v>
      </c>
      <c r="K1646" t="str">
        <f>INDEX('Planning Periods'!$O$2:$O$540,MATCH('Table B Values'!A1646,'Planning Periods'!$A$2:$A$540,0))</f>
        <v>Santa Clara County</v>
      </c>
    </row>
    <row r="1647" spans="1:11">
      <c r="A1647" t="s">
        <v>5601</v>
      </c>
      <c r="B1647">
        <v>2017</v>
      </c>
      <c r="C1647">
        <v>0</v>
      </c>
      <c r="D1647">
        <v>0</v>
      </c>
      <c r="E1647">
        <v>0</v>
      </c>
      <c r="F1647">
        <v>0</v>
      </c>
      <c r="G1647">
        <v>0</v>
      </c>
      <c r="H1647">
        <v>0</v>
      </c>
      <c r="I1647">
        <v>225</v>
      </c>
      <c r="J1647" t="s">
        <v>5810</v>
      </c>
      <c r="K1647" t="str">
        <f>INDEX('Planning Periods'!$O$2:$O$540,MATCH('Table B Values'!A1647,'Planning Periods'!$A$2:$A$540,0))</f>
        <v>Riverside County</v>
      </c>
    </row>
    <row r="1648" spans="1:11">
      <c r="A1648" t="s">
        <v>5602</v>
      </c>
      <c r="B1648">
        <v>2017</v>
      </c>
      <c r="C1648">
        <v>0</v>
      </c>
      <c r="D1648">
        <v>0</v>
      </c>
      <c r="E1648">
        <v>1</v>
      </c>
      <c r="F1648">
        <v>0</v>
      </c>
      <c r="G1648">
        <v>0</v>
      </c>
      <c r="H1648">
        <v>0</v>
      </c>
      <c r="I1648" s="356">
        <v>37</v>
      </c>
      <c r="J1648" t="s">
        <v>5810</v>
      </c>
      <c r="K1648" t="str">
        <f>INDEX('Planning Periods'!$O$2:$O$540,MATCH('Table B Values'!A1648,'Planning Periods'!$A$2:$A$540,0))</f>
        <v>Napa County</v>
      </c>
    </row>
    <row r="1649" spans="1:11">
      <c r="A1649" t="s">
        <v>5119</v>
      </c>
      <c r="B1649">
        <v>2017</v>
      </c>
      <c r="C1649">
        <v>0</v>
      </c>
      <c r="D1649">
        <v>0</v>
      </c>
      <c r="E1649">
        <v>0</v>
      </c>
      <c r="F1649">
        <v>0</v>
      </c>
      <c r="G1649">
        <v>0</v>
      </c>
      <c r="H1649">
        <v>16</v>
      </c>
      <c r="I1649" s="356">
        <v>14</v>
      </c>
      <c r="J1649" t="s">
        <v>5810</v>
      </c>
      <c r="K1649" t="str">
        <f>INDEX('Planning Periods'!$O$2:$O$540,MATCH('Table B Values'!A1649,'Planning Periods'!$A$2:$A$540,0))</f>
        <v>Napa County</v>
      </c>
    </row>
    <row r="1650" spans="1:11">
      <c r="A1650" t="s">
        <v>5603</v>
      </c>
      <c r="B1650">
        <v>2017</v>
      </c>
      <c r="C1650">
        <v>0</v>
      </c>
      <c r="D1650">
        <v>0</v>
      </c>
      <c r="E1650">
        <v>0</v>
      </c>
      <c r="F1650">
        <v>0</v>
      </c>
      <c r="G1650">
        <v>0</v>
      </c>
      <c r="H1650">
        <v>116</v>
      </c>
      <c r="I1650">
        <v>7</v>
      </c>
      <c r="J1650" t="s">
        <v>5810</v>
      </c>
      <c r="K1650" t="str">
        <f>INDEX('Planning Periods'!$O$2:$O$540,MATCH('Table B Values'!A1650,'Planning Periods'!$A$2:$A$540,0))</f>
        <v>San Diego County</v>
      </c>
    </row>
    <row r="1651" spans="1:11">
      <c r="A1651" t="s">
        <v>5604</v>
      </c>
      <c r="B1651">
        <v>2017</v>
      </c>
      <c r="C1651">
        <v>0</v>
      </c>
      <c r="D1651">
        <v>0</v>
      </c>
      <c r="E1651">
        <v>0</v>
      </c>
      <c r="F1651">
        <v>0</v>
      </c>
      <c r="G1651">
        <v>0</v>
      </c>
      <c r="H1651">
        <v>0</v>
      </c>
      <c r="I1651">
        <v>3</v>
      </c>
      <c r="J1651" t="s">
        <v>5810</v>
      </c>
      <c r="K1651" t="str">
        <f>INDEX('Planning Periods'!$O$2:$O$540,MATCH('Table B Values'!A1651,'Planning Periods'!$A$2:$A$540,0))</f>
        <v>San Bernardino County</v>
      </c>
    </row>
    <row r="1652" spans="1:11">
      <c r="A1652" t="s">
        <v>5371</v>
      </c>
      <c r="B1652">
        <v>2017</v>
      </c>
      <c r="C1652">
        <v>0</v>
      </c>
      <c r="D1652">
        <v>0</v>
      </c>
      <c r="E1652">
        <v>0</v>
      </c>
      <c r="F1652">
        <v>1</v>
      </c>
      <c r="G1652">
        <v>0</v>
      </c>
      <c r="H1652">
        <v>3</v>
      </c>
      <c r="I1652">
        <v>0</v>
      </c>
      <c r="J1652" t="s">
        <v>5810</v>
      </c>
      <c r="K1652" t="str">
        <f>INDEX('Planning Periods'!$O$2:$O$540,MATCH('Table B Values'!A1652,'Planning Periods'!$A$2:$A$540,0))</f>
        <v>Nevada County</v>
      </c>
    </row>
    <row r="1653" spans="1:11">
      <c r="A1653" t="s">
        <v>5123</v>
      </c>
      <c r="B1653">
        <v>2017</v>
      </c>
      <c r="C1653">
        <v>0</v>
      </c>
      <c r="D1653">
        <v>8</v>
      </c>
      <c r="E1653">
        <v>0</v>
      </c>
      <c r="F1653">
        <v>18</v>
      </c>
      <c r="G1653">
        <v>0</v>
      </c>
      <c r="H1653">
        <v>27</v>
      </c>
      <c r="I1653">
        <v>60</v>
      </c>
      <c r="J1653" t="s">
        <v>5810</v>
      </c>
      <c r="K1653" t="str">
        <f>INDEX('Planning Periods'!$O$2:$O$540,MATCH('Table B Values'!A1653,'Planning Periods'!$A$2:$A$540,0))</f>
        <v>Nevada County</v>
      </c>
    </row>
    <row r="1654" spans="1:11">
      <c r="A1654" t="s">
        <v>5605</v>
      </c>
      <c r="B1654">
        <v>2017</v>
      </c>
      <c r="C1654">
        <v>15</v>
      </c>
      <c r="D1654">
        <v>0</v>
      </c>
      <c r="E1654">
        <v>59</v>
      </c>
      <c r="F1654">
        <v>0</v>
      </c>
      <c r="G1654">
        <v>0</v>
      </c>
      <c r="H1654">
        <v>0</v>
      </c>
      <c r="I1654">
        <v>490</v>
      </c>
      <c r="J1654" t="s">
        <v>5810</v>
      </c>
      <c r="K1654" t="str">
        <f>INDEX('Planning Periods'!$O$2:$O$540,MATCH('Table B Values'!A1654,'Planning Periods'!$A$2:$A$540,0))</f>
        <v>Alameda County</v>
      </c>
    </row>
    <row r="1655" spans="1:11">
      <c r="A1655" t="s">
        <v>5607</v>
      </c>
      <c r="B1655">
        <v>2017</v>
      </c>
      <c r="C1655">
        <v>91</v>
      </c>
      <c r="D1655">
        <v>0</v>
      </c>
      <c r="E1655">
        <v>0</v>
      </c>
      <c r="F1655">
        <v>0</v>
      </c>
      <c r="G1655">
        <v>0</v>
      </c>
      <c r="H1655">
        <v>0</v>
      </c>
      <c r="I1655" s="356">
        <v>1087</v>
      </c>
      <c r="J1655" t="s">
        <v>5810</v>
      </c>
      <c r="K1655" t="str">
        <f>INDEX('Planning Periods'!$O$2:$O$540,MATCH('Table B Values'!A1655,'Planning Periods'!$A$2:$A$540,0))</f>
        <v>Orange County</v>
      </c>
    </row>
    <row r="1656" spans="1:11">
      <c r="A1656" t="s">
        <v>5608</v>
      </c>
      <c r="B1656">
        <v>2017</v>
      </c>
      <c r="C1656">
        <v>0</v>
      </c>
      <c r="D1656">
        <v>0</v>
      </c>
      <c r="E1656">
        <v>0</v>
      </c>
      <c r="F1656">
        <v>0</v>
      </c>
      <c r="G1656">
        <v>0</v>
      </c>
      <c r="H1656">
        <v>0</v>
      </c>
      <c r="I1656" s="356">
        <v>2</v>
      </c>
      <c r="J1656" t="s">
        <v>5810</v>
      </c>
      <c r="K1656" t="str">
        <f>INDEX('Planning Periods'!$O$2:$O$540,MATCH('Table B Values'!A1656,'Planning Periods'!$A$2:$A$540,0))</f>
        <v>Riverside County</v>
      </c>
    </row>
    <row r="1657" spans="1:11">
      <c r="A1657" t="s">
        <v>5609</v>
      </c>
      <c r="B1657">
        <v>2017</v>
      </c>
      <c r="C1657">
        <v>0</v>
      </c>
      <c r="D1657">
        <v>1</v>
      </c>
      <c r="E1657">
        <v>0</v>
      </c>
      <c r="F1657">
        <v>0</v>
      </c>
      <c r="G1657">
        <v>0</v>
      </c>
      <c r="H1657">
        <v>7</v>
      </c>
      <c r="I1657">
        <v>49</v>
      </c>
      <c r="J1657" t="s">
        <v>5810</v>
      </c>
      <c r="K1657" t="str">
        <f>INDEX('Planning Periods'!$O$2:$O$540,MATCH('Table B Values'!A1657,'Planning Periods'!$A$2:$A$540,0))</f>
        <v>Los Angeles County</v>
      </c>
    </row>
    <row r="1658" spans="1:11">
      <c r="A1658" t="s">
        <v>5610</v>
      </c>
      <c r="B1658">
        <v>2017</v>
      </c>
      <c r="C1658">
        <v>0</v>
      </c>
      <c r="D1658">
        <v>2</v>
      </c>
      <c r="E1658">
        <v>0</v>
      </c>
      <c r="F1658">
        <v>1</v>
      </c>
      <c r="G1658">
        <v>0</v>
      </c>
      <c r="H1658">
        <v>0</v>
      </c>
      <c r="I1658">
        <v>6</v>
      </c>
      <c r="J1658" t="s">
        <v>5810</v>
      </c>
      <c r="K1658" t="str">
        <f>INDEX('Planning Periods'!$O$2:$O$540,MATCH('Table B Values'!A1658,'Planning Periods'!$A$2:$A$540,0))</f>
        <v>Marin County</v>
      </c>
    </row>
    <row r="1659" spans="1:11">
      <c r="A1659" t="s">
        <v>5611</v>
      </c>
      <c r="B1659">
        <v>2017</v>
      </c>
      <c r="C1659">
        <v>0</v>
      </c>
      <c r="D1659">
        <v>0</v>
      </c>
      <c r="E1659">
        <v>0</v>
      </c>
      <c r="F1659">
        <v>0</v>
      </c>
      <c r="G1659">
        <v>0</v>
      </c>
      <c r="H1659">
        <v>76</v>
      </c>
      <c r="I1659">
        <v>34</v>
      </c>
      <c r="J1659" t="s">
        <v>5810</v>
      </c>
      <c r="K1659" t="str">
        <f>INDEX('Planning Periods'!$O$2:$O$540,MATCH('Table B Values'!A1659,'Planning Periods'!$A$2:$A$540,0))</f>
        <v>Stanislaus County</v>
      </c>
    </row>
    <row r="1660" spans="1:11">
      <c r="A1660" t="s">
        <v>350</v>
      </c>
      <c r="B1660">
        <v>2017</v>
      </c>
      <c r="C1660">
        <v>247</v>
      </c>
      <c r="D1660">
        <v>0</v>
      </c>
      <c r="E1660">
        <v>66</v>
      </c>
      <c r="F1660">
        <v>0</v>
      </c>
      <c r="G1660">
        <v>0</v>
      </c>
      <c r="H1660">
        <v>11</v>
      </c>
      <c r="I1660">
        <v>4019</v>
      </c>
      <c r="J1660" t="s">
        <v>5810</v>
      </c>
      <c r="K1660" t="str">
        <f>INDEX('Planning Periods'!$O$2:$O$540,MATCH('Table B Values'!A1660,'Planning Periods'!$A$2:$A$540,0))</f>
        <v>Alameda County</v>
      </c>
    </row>
    <row r="1661" spans="1:11">
      <c r="A1661" t="s">
        <v>5612</v>
      </c>
      <c r="B1661">
        <v>2017</v>
      </c>
      <c r="C1661">
        <v>8</v>
      </c>
      <c r="D1661">
        <v>0</v>
      </c>
      <c r="E1661">
        <v>66</v>
      </c>
      <c r="F1661">
        <v>0</v>
      </c>
      <c r="G1661">
        <v>0</v>
      </c>
      <c r="H1661">
        <v>51</v>
      </c>
      <c r="I1661">
        <v>117</v>
      </c>
      <c r="J1661" t="s">
        <v>5810</v>
      </c>
      <c r="K1661" t="str">
        <f>INDEX('Planning Periods'!$O$2:$O$540,MATCH('Table B Values'!A1661,'Planning Periods'!$A$2:$A$540,0))</f>
        <v>Contra Costa County</v>
      </c>
    </row>
    <row r="1662" spans="1:11">
      <c r="A1662" t="s">
        <v>5613</v>
      </c>
      <c r="B1662">
        <v>2017</v>
      </c>
      <c r="C1662">
        <v>43</v>
      </c>
      <c r="D1662">
        <v>0</v>
      </c>
      <c r="E1662">
        <v>117</v>
      </c>
      <c r="F1662">
        <v>0</v>
      </c>
      <c r="G1662">
        <v>0</v>
      </c>
      <c r="H1662">
        <v>0</v>
      </c>
      <c r="I1662" s="356">
        <v>39</v>
      </c>
      <c r="J1662" t="s">
        <v>5810</v>
      </c>
      <c r="K1662" t="str">
        <f>INDEX('Planning Periods'!$O$2:$O$540,MATCH('Table B Values'!A1662,'Planning Periods'!$A$2:$A$540,0))</f>
        <v>San Diego County</v>
      </c>
    </row>
    <row r="1663" spans="1:11">
      <c r="A1663" t="s">
        <v>5614</v>
      </c>
      <c r="B1663">
        <v>2017</v>
      </c>
      <c r="C1663">
        <v>0</v>
      </c>
      <c r="D1663">
        <v>0</v>
      </c>
      <c r="E1663">
        <v>0</v>
      </c>
      <c r="F1663">
        <v>0</v>
      </c>
      <c r="G1663">
        <v>0</v>
      </c>
      <c r="H1663">
        <v>2</v>
      </c>
      <c r="I1663" s="356">
        <v>9</v>
      </c>
      <c r="J1663" t="s">
        <v>5810</v>
      </c>
      <c r="K1663" t="str">
        <f>INDEX('Planning Periods'!$O$2:$O$540,MATCH('Table B Values'!A1663,'Planning Periods'!$A$2:$A$540,0))</f>
        <v>Ventura County</v>
      </c>
    </row>
    <row r="1664" spans="1:11">
      <c r="A1664" t="s">
        <v>5615</v>
      </c>
      <c r="B1664">
        <v>2017</v>
      </c>
      <c r="C1664">
        <v>0</v>
      </c>
      <c r="D1664">
        <v>0</v>
      </c>
      <c r="E1664">
        <v>0</v>
      </c>
      <c r="F1664">
        <v>0</v>
      </c>
      <c r="G1664">
        <v>0</v>
      </c>
      <c r="H1664">
        <v>520</v>
      </c>
      <c r="I1664">
        <v>1136</v>
      </c>
      <c r="J1664" t="s">
        <v>5810</v>
      </c>
      <c r="K1664" t="str">
        <f>INDEX('Planning Periods'!$O$2:$O$540,MATCH('Table B Values'!A1664,'Planning Periods'!$A$2:$A$540,0))</f>
        <v>San Bernardino County</v>
      </c>
    </row>
    <row r="1665" spans="1:11">
      <c r="A1665" t="s">
        <v>5616</v>
      </c>
      <c r="B1665">
        <v>2017</v>
      </c>
      <c r="C1665">
        <v>0</v>
      </c>
      <c r="D1665">
        <v>0</v>
      </c>
      <c r="E1665">
        <v>0</v>
      </c>
      <c r="F1665">
        <v>0</v>
      </c>
      <c r="G1665">
        <v>0</v>
      </c>
      <c r="H1665">
        <v>4</v>
      </c>
      <c r="I1665">
        <v>75</v>
      </c>
      <c r="J1665" t="s">
        <v>5810</v>
      </c>
      <c r="K1665" t="str">
        <f>INDEX('Planning Periods'!$O$2:$O$540,MATCH('Table B Values'!A1665,'Planning Periods'!$A$2:$A$540,0))</f>
        <v>Orange County</v>
      </c>
    </row>
    <row r="1666" spans="1:11">
      <c r="A1666" t="s">
        <v>5137</v>
      </c>
      <c r="B1666">
        <v>2017</v>
      </c>
      <c r="C1666">
        <v>0</v>
      </c>
      <c r="D1666">
        <v>0</v>
      </c>
      <c r="E1666">
        <v>0</v>
      </c>
      <c r="F1666">
        <v>0</v>
      </c>
      <c r="G1666">
        <v>0</v>
      </c>
      <c r="H1666">
        <v>0</v>
      </c>
      <c r="I1666">
        <v>1388</v>
      </c>
      <c r="J1666" t="s">
        <v>5810</v>
      </c>
      <c r="K1666" t="str">
        <f>INDEX('Planning Periods'!$O$2:$O$540,MATCH('Table B Values'!A1666,'Planning Periods'!$A$2:$A$540,0))</f>
        <v>Orange County</v>
      </c>
    </row>
    <row r="1667" spans="1:11">
      <c r="A1667" t="s">
        <v>5617</v>
      </c>
      <c r="B1667">
        <v>2017</v>
      </c>
      <c r="C1667">
        <v>0</v>
      </c>
      <c r="D1667">
        <v>0</v>
      </c>
      <c r="E1667">
        <v>0</v>
      </c>
      <c r="F1667">
        <v>2</v>
      </c>
      <c r="G1667">
        <v>0</v>
      </c>
      <c r="H1667">
        <v>0</v>
      </c>
      <c r="I1667">
        <v>0</v>
      </c>
      <c r="J1667" t="s">
        <v>5810</v>
      </c>
      <c r="K1667" t="str">
        <f>INDEX('Planning Periods'!$O$2:$O$540,MATCH('Table B Values'!A1667,'Planning Periods'!$A$2:$A$540,0))</f>
        <v>Fresno County</v>
      </c>
    </row>
    <row r="1668" spans="1:11">
      <c r="A1668" t="s">
        <v>5618</v>
      </c>
      <c r="B1668">
        <v>2017</v>
      </c>
      <c r="C1668">
        <v>0</v>
      </c>
      <c r="D1668">
        <v>0</v>
      </c>
      <c r="E1668">
        <v>0</v>
      </c>
      <c r="F1668">
        <v>0</v>
      </c>
      <c r="G1668">
        <v>0</v>
      </c>
      <c r="H1668">
        <v>7</v>
      </c>
      <c r="I1668">
        <v>37</v>
      </c>
      <c r="J1668" t="s">
        <v>5810</v>
      </c>
      <c r="K1668" t="str">
        <f>INDEX('Planning Periods'!$O$2:$O$540,MATCH('Table B Values'!A1668,'Planning Periods'!$A$2:$A$540,0))</f>
        <v>Contra Costa County</v>
      </c>
    </row>
    <row r="1669" spans="1:11">
      <c r="A1669" t="s">
        <v>5619</v>
      </c>
      <c r="B1669">
        <v>2017</v>
      </c>
      <c r="C1669">
        <v>0</v>
      </c>
      <c r="D1669">
        <v>0</v>
      </c>
      <c r="E1669">
        <v>0</v>
      </c>
      <c r="F1669">
        <v>0</v>
      </c>
      <c r="G1669">
        <v>0</v>
      </c>
      <c r="H1669">
        <v>7</v>
      </c>
      <c r="I1669">
        <v>0</v>
      </c>
      <c r="J1669" t="s">
        <v>5810</v>
      </c>
      <c r="K1669" t="str">
        <f>INDEX('Planning Periods'!$O$2:$O$540,MATCH('Table B Values'!A1669,'Planning Periods'!$A$2:$A$540,0))</f>
        <v>Glenn County</v>
      </c>
    </row>
    <row r="1670" spans="1:11">
      <c r="A1670" t="s">
        <v>5620</v>
      </c>
      <c r="B1670">
        <v>2017</v>
      </c>
      <c r="C1670">
        <v>0</v>
      </c>
      <c r="D1670">
        <v>0</v>
      </c>
      <c r="E1670">
        <v>0</v>
      </c>
      <c r="F1670">
        <v>0</v>
      </c>
      <c r="G1670">
        <v>0</v>
      </c>
      <c r="H1670">
        <v>0</v>
      </c>
      <c r="I1670" s="356">
        <v>3</v>
      </c>
      <c r="J1670" t="s">
        <v>5810</v>
      </c>
      <c r="K1670" t="str">
        <f>INDEX('Planning Periods'!$O$2:$O$540,MATCH('Table B Values'!A1670,'Planning Periods'!$A$2:$A$540,0))</f>
        <v>Butte County</v>
      </c>
    </row>
    <row r="1671" spans="1:11">
      <c r="A1671" t="s">
        <v>5621</v>
      </c>
      <c r="B1671">
        <v>2017</v>
      </c>
      <c r="C1671">
        <v>30</v>
      </c>
      <c r="D1671">
        <v>0</v>
      </c>
      <c r="E1671">
        <v>234</v>
      </c>
      <c r="F1671">
        <v>0</v>
      </c>
      <c r="G1671">
        <v>0</v>
      </c>
      <c r="H1671">
        <v>371</v>
      </c>
      <c r="I1671">
        <v>138</v>
      </c>
      <c r="J1671" t="s">
        <v>5810</v>
      </c>
      <c r="K1671" t="str">
        <f>INDEX('Planning Periods'!$O$2:$O$540,MATCH('Table B Values'!A1671,'Planning Periods'!$A$2:$A$540,0))</f>
        <v>Ventura County</v>
      </c>
    </row>
    <row r="1672" spans="1:11">
      <c r="A1672" t="s">
        <v>5622</v>
      </c>
      <c r="B1672">
        <v>2017</v>
      </c>
      <c r="C1672">
        <v>0</v>
      </c>
      <c r="D1672">
        <v>0</v>
      </c>
      <c r="E1672">
        <v>0</v>
      </c>
      <c r="F1672">
        <v>0</v>
      </c>
      <c r="G1672">
        <v>0</v>
      </c>
      <c r="H1672">
        <v>0</v>
      </c>
      <c r="I1672">
        <v>1</v>
      </c>
      <c r="J1672" t="s">
        <v>5810</v>
      </c>
      <c r="K1672" t="str">
        <f>INDEX('Planning Periods'!$O$2:$O$540,MATCH('Table B Values'!A1672,'Planning Periods'!$A$2:$A$540,0))</f>
        <v>Monterey County</v>
      </c>
    </row>
    <row r="1673" spans="1:11">
      <c r="A1673" t="s">
        <v>5623</v>
      </c>
      <c r="B1673">
        <v>2017</v>
      </c>
      <c r="C1673">
        <v>0</v>
      </c>
      <c r="D1673">
        <v>0</v>
      </c>
      <c r="E1673">
        <v>0</v>
      </c>
      <c r="F1673">
        <v>0</v>
      </c>
      <c r="G1673">
        <v>0</v>
      </c>
      <c r="H1673">
        <v>4</v>
      </c>
      <c r="I1673">
        <v>5</v>
      </c>
      <c r="J1673" t="s">
        <v>5810</v>
      </c>
      <c r="K1673" t="str">
        <f>INDEX('Planning Periods'!$O$2:$O$540,MATCH('Table B Values'!A1673,'Planning Periods'!$A$2:$A$540,0))</f>
        <v>San Mateo County</v>
      </c>
    </row>
    <row r="1674" spans="1:11">
      <c r="A1674" t="s">
        <v>5624</v>
      </c>
      <c r="B1674">
        <v>2017</v>
      </c>
      <c r="C1674">
        <v>0</v>
      </c>
      <c r="D1674">
        <v>0</v>
      </c>
      <c r="E1674">
        <v>0</v>
      </c>
      <c r="F1674">
        <v>0</v>
      </c>
      <c r="G1674">
        <v>0</v>
      </c>
      <c r="H1674">
        <v>0</v>
      </c>
      <c r="I1674">
        <v>95</v>
      </c>
      <c r="J1674" t="s">
        <v>5810</v>
      </c>
      <c r="K1674" t="str">
        <f>INDEX('Planning Periods'!$O$2:$O$540,MATCH('Table B Values'!A1674,'Planning Periods'!$A$2:$A$540,0))</f>
        <v>Riverside County</v>
      </c>
    </row>
    <row r="1675" spans="1:11">
      <c r="A1675" t="s">
        <v>5625</v>
      </c>
      <c r="B1675">
        <v>2017</v>
      </c>
      <c r="C1675">
        <v>0</v>
      </c>
      <c r="D1675">
        <v>0</v>
      </c>
      <c r="E1675">
        <v>0</v>
      </c>
      <c r="F1675">
        <v>0</v>
      </c>
      <c r="G1675">
        <v>0</v>
      </c>
      <c r="H1675">
        <v>0</v>
      </c>
      <c r="I1675">
        <v>394</v>
      </c>
      <c r="J1675" t="s">
        <v>5810</v>
      </c>
      <c r="K1675" t="str">
        <f>INDEX('Planning Periods'!$O$2:$O$540,MATCH('Table B Values'!A1675,'Planning Periods'!$A$2:$A$540,0))</f>
        <v>Riverside County</v>
      </c>
    </row>
    <row r="1676" spans="1:11">
      <c r="A1676" t="s">
        <v>5788</v>
      </c>
      <c r="B1676">
        <v>2017</v>
      </c>
      <c r="C1676">
        <v>91</v>
      </c>
      <c r="D1676">
        <v>0</v>
      </c>
      <c r="E1676">
        <v>70</v>
      </c>
      <c r="F1676">
        <v>0</v>
      </c>
      <c r="G1676">
        <v>0</v>
      </c>
      <c r="H1676">
        <v>86</v>
      </c>
      <c r="I1676" s="356">
        <v>0</v>
      </c>
      <c r="J1676" t="s">
        <v>5810</v>
      </c>
      <c r="K1676" t="str">
        <f>INDEX('Planning Periods'!$O$2:$O$540,MATCH('Table B Values'!A1676,'Planning Periods'!$A$2:$A$540,0))</f>
        <v>Los Angeles County</v>
      </c>
    </row>
    <row r="1677" spans="1:11">
      <c r="A1677" t="s">
        <v>5626</v>
      </c>
      <c r="B1677">
        <v>2017</v>
      </c>
      <c r="C1677">
        <v>0</v>
      </c>
      <c r="D1677">
        <v>0</v>
      </c>
      <c r="E1677">
        <v>0</v>
      </c>
      <c r="F1677">
        <v>0</v>
      </c>
      <c r="G1677">
        <v>0</v>
      </c>
      <c r="H1677">
        <v>28</v>
      </c>
      <c r="I1677">
        <v>61</v>
      </c>
      <c r="J1677" t="s">
        <v>5810</v>
      </c>
      <c r="K1677" t="str">
        <f>INDEX('Planning Periods'!$O$2:$O$540,MATCH('Table B Values'!A1677,'Planning Periods'!$A$2:$A$540,0))</f>
        <v>Santa Clara County</v>
      </c>
    </row>
    <row r="1678" spans="1:11">
      <c r="A1678" t="s">
        <v>5628</v>
      </c>
      <c r="B1678">
        <v>2017</v>
      </c>
      <c r="C1678">
        <v>0</v>
      </c>
      <c r="D1678">
        <v>0</v>
      </c>
      <c r="E1678">
        <v>2</v>
      </c>
      <c r="F1678">
        <v>0</v>
      </c>
      <c r="G1678">
        <v>0</v>
      </c>
      <c r="H1678">
        <v>1</v>
      </c>
      <c r="I1678">
        <v>16</v>
      </c>
      <c r="J1678" t="s">
        <v>5810</v>
      </c>
      <c r="K1678" t="str">
        <f>INDEX('Planning Periods'!$O$2:$O$540,MATCH('Table B Values'!A1678,'Planning Periods'!$A$2:$A$540,0))</f>
        <v>Butte County</v>
      </c>
    </row>
    <row r="1679" spans="1:11">
      <c r="A1679" t="s">
        <v>5629</v>
      </c>
      <c r="B1679">
        <v>2017</v>
      </c>
      <c r="C1679">
        <v>0</v>
      </c>
      <c r="D1679">
        <v>0</v>
      </c>
      <c r="E1679">
        <v>0</v>
      </c>
      <c r="F1679">
        <v>0</v>
      </c>
      <c r="G1679">
        <v>0</v>
      </c>
      <c r="H1679">
        <v>0</v>
      </c>
      <c r="I1679">
        <v>1</v>
      </c>
      <c r="J1679" t="s">
        <v>5810</v>
      </c>
      <c r="K1679" t="str">
        <f>INDEX('Planning Periods'!$O$2:$O$540,MATCH('Table B Values'!A1679,'Planning Periods'!$A$2:$A$540,0))</f>
        <v>Los Angeles County</v>
      </c>
    </row>
    <row r="1680" spans="1:11">
      <c r="A1680" t="s">
        <v>5630</v>
      </c>
      <c r="B1680">
        <v>2017</v>
      </c>
      <c r="C1680">
        <v>4</v>
      </c>
      <c r="D1680">
        <v>3</v>
      </c>
      <c r="E1680">
        <v>17</v>
      </c>
      <c r="F1680">
        <v>10</v>
      </c>
      <c r="G1680">
        <v>0</v>
      </c>
      <c r="H1680">
        <v>0</v>
      </c>
      <c r="I1680">
        <v>0</v>
      </c>
      <c r="J1680" t="s">
        <v>5810</v>
      </c>
      <c r="K1680" t="str">
        <f>INDEX('Planning Periods'!$O$2:$O$540,MATCH('Table B Values'!A1680,'Planning Periods'!$A$2:$A$540,0))</f>
        <v>Fresno County</v>
      </c>
    </row>
    <row r="1681" spans="1:11">
      <c r="A1681" t="s">
        <v>5631</v>
      </c>
      <c r="B1681">
        <v>2017</v>
      </c>
      <c r="C1681">
        <v>9</v>
      </c>
      <c r="D1681">
        <v>0</v>
      </c>
      <c r="E1681">
        <v>0</v>
      </c>
      <c r="F1681">
        <v>0</v>
      </c>
      <c r="G1681">
        <v>0</v>
      </c>
      <c r="H1681">
        <v>0</v>
      </c>
      <c r="I1681">
        <v>213</v>
      </c>
      <c r="J1681" t="s">
        <v>5810</v>
      </c>
      <c r="K1681" t="str">
        <f>INDEX('Planning Periods'!$O$2:$O$540,MATCH('Table B Values'!A1681,'Planning Periods'!$A$2:$A$540,0))</f>
        <v>Los Angeles County</v>
      </c>
    </row>
    <row r="1682" spans="1:11">
      <c r="A1682" t="s">
        <v>5632</v>
      </c>
      <c r="B1682">
        <v>2017</v>
      </c>
      <c r="C1682">
        <v>52</v>
      </c>
      <c r="D1682">
        <v>0</v>
      </c>
      <c r="E1682">
        <v>23</v>
      </c>
      <c r="F1682">
        <v>0</v>
      </c>
      <c r="G1682">
        <v>0</v>
      </c>
      <c r="H1682">
        <v>150</v>
      </c>
      <c r="I1682">
        <v>17</v>
      </c>
      <c r="J1682" t="s">
        <v>5810</v>
      </c>
      <c r="K1682" t="str">
        <f>INDEX('Planning Periods'!$O$2:$O$540,MATCH('Table B Values'!A1682,'Planning Periods'!$A$2:$A$540,0))</f>
        <v>San Luis Obispo County</v>
      </c>
    </row>
    <row r="1683" spans="1:11">
      <c r="A1683" t="s">
        <v>5633</v>
      </c>
      <c r="B1683">
        <v>2017</v>
      </c>
      <c r="C1683">
        <v>0</v>
      </c>
      <c r="D1683">
        <v>0</v>
      </c>
      <c r="E1683">
        <v>0</v>
      </c>
      <c r="F1683">
        <v>0</v>
      </c>
      <c r="G1683">
        <v>0</v>
      </c>
      <c r="H1683">
        <v>0</v>
      </c>
      <c r="I1683">
        <v>0</v>
      </c>
      <c r="J1683" t="s">
        <v>5810</v>
      </c>
      <c r="K1683" t="str">
        <f>INDEX('Planning Periods'!$O$2:$O$540,MATCH('Table B Values'!A1683,'Planning Periods'!$A$2:$A$540,0))</f>
        <v>Riverside County</v>
      </c>
    </row>
    <row r="1684" spans="1:11">
      <c r="A1684" t="s">
        <v>5634</v>
      </c>
      <c r="B1684">
        <v>2017</v>
      </c>
      <c r="C1684">
        <v>9</v>
      </c>
      <c r="D1684">
        <v>0</v>
      </c>
      <c r="E1684">
        <v>14</v>
      </c>
      <c r="F1684">
        <v>0</v>
      </c>
      <c r="G1684">
        <v>0</v>
      </c>
      <c r="H1684">
        <v>9</v>
      </c>
      <c r="I1684">
        <v>150</v>
      </c>
      <c r="J1684" t="s">
        <v>5810</v>
      </c>
      <c r="K1684" t="str">
        <f>INDEX('Planning Periods'!$O$2:$O$540,MATCH('Table B Values'!A1684,'Planning Periods'!$A$2:$A$540,0))</f>
        <v>Sonoma County</v>
      </c>
    </row>
    <row r="1685" spans="1:11">
      <c r="A1685" t="s">
        <v>5636</v>
      </c>
      <c r="B1685">
        <v>2017</v>
      </c>
      <c r="C1685">
        <v>1</v>
      </c>
      <c r="D1685">
        <v>0</v>
      </c>
      <c r="E1685">
        <v>0</v>
      </c>
      <c r="F1685">
        <v>2</v>
      </c>
      <c r="G1685">
        <v>0</v>
      </c>
      <c r="H1685">
        <v>3</v>
      </c>
      <c r="I1685">
        <v>1</v>
      </c>
      <c r="J1685" t="s">
        <v>5810</v>
      </c>
      <c r="K1685" t="str">
        <f>INDEX('Planning Periods'!$O$2:$O$540,MATCH('Table B Values'!A1685,'Planning Periods'!$A$2:$A$540,0))</f>
        <v>Alameda County</v>
      </c>
    </row>
    <row r="1686" spans="1:11">
      <c r="A1686" t="s">
        <v>5637</v>
      </c>
      <c r="B1686">
        <v>2017</v>
      </c>
      <c r="C1686">
        <v>0</v>
      </c>
      <c r="D1686">
        <v>0</v>
      </c>
      <c r="E1686">
        <v>0</v>
      </c>
      <c r="F1686">
        <v>0</v>
      </c>
      <c r="G1686">
        <v>0</v>
      </c>
      <c r="H1686">
        <v>0</v>
      </c>
      <c r="I1686">
        <v>2</v>
      </c>
      <c r="J1686" t="s">
        <v>5810</v>
      </c>
      <c r="K1686" t="str">
        <f>INDEX('Planning Periods'!$O$2:$O$540,MATCH('Table B Values'!A1686,'Planning Periods'!$A$2:$A$540,0))</f>
        <v>Contra Costa County</v>
      </c>
    </row>
    <row r="1687" spans="1:11">
      <c r="A1687" t="s">
        <v>5789</v>
      </c>
      <c r="B1687">
        <v>2017</v>
      </c>
      <c r="C1687">
        <v>0</v>
      </c>
      <c r="D1687">
        <v>0</v>
      </c>
      <c r="E1687">
        <v>0</v>
      </c>
      <c r="F1687">
        <v>0</v>
      </c>
      <c r="G1687">
        <v>0</v>
      </c>
      <c r="H1687">
        <v>0</v>
      </c>
      <c r="I1687">
        <v>32</v>
      </c>
      <c r="J1687" t="s">
        <v>5810</v>
      </c>
      <c r="K1687" t="str">
        <f>INDEX('Planning Periods'!$O$2:$O$540,MATCH('Table B Values'!A1687,'Planning Periods'!$A$2:$A$540,0))</f>
        <v>San Luis Obispo County</v>
      </c>
    </row>
    <row r="1688" spans="1:11">
      <c r="A1688" t="s">
        <v>5638</v>
      </c>
      <c r="B1688">
        <v>2017</v>
      </c>
      <c r="C1688">
        <v>0</v>
      </c>
      <c r="D1688">
        <v>0</v>
      </c>
      <c r="E1688">
        <v>6</v>
      </c>
      <c r="F1688">
        <v>0</v>
      </c>
      <c r="G1688">
        <v>0</v>
      </c>
      <c r="H1688">
        <v>0</v>
      </c>
      <c r="I1688">
        <v>147</v>
      </c>
      <c r="J1688" t="s">
        <v>5810</v>
      </c>
      <c r="K1688" t="str">
        <f>INDEX('Planning Periods'!$O$2:$O$540,MATCH('Table B Values'!A1688,'Planning Periods'!$A$2:$A$540,0))</f>
        <v>Contra Costa County</v>
      </c>
    </row>
    <row r="1689" spans="1:11">
      <c r="A1689" t="s">
        <v>5639</v>
      </c>
      <c r="B1689">
        <v>2017</v>
      </c>
      <c r="C1689">
        <v>0</v>
      </c>
      <c r="D1689">
        <v>0</v>
      </c>
      <c r="E1689">
        <v>0</v>
      </c>
      <c r="F1689">
        <v>0</v>
      </c>
      <c r="G1689">
        <v>0</v>
      </c>
      <c r="H1689">
        <v>0</v>
      </c>
      <c r="I1689">
        <v>9</v>
      </c>
      <c r="J1689" t="s">
        <v>5810</v>
      </c>
      <c r="K1689" t="str">
        <f>INDEX('Planning Periods'!$O$2:$O$540,MATCH('Table B Values'!A1689,'Planning Periods'!$A$2:$A$540,0))</f>
        <v>Orange County</v>
      </c>
    </row>
    <row r="1690" spans="1:11">
      <c r="A1690" t="s">
        <v>5164</v>
      </c>
      <c r="B1690">
        <v>2017</v>
      </c>
      <c r="C1690">
        <v>0</v>
      </c>
      <c r="D1690">
        <v>0</v>
      </c>
      <c r="E1690">
        <v>3</v>
      </c>
      <c r="F1690">
        <v>0</v>
      </c>
      <c r="G1690">
        <v>0</v>
      </c>
      <c r="H1690">
        <v>50</v>
      </c>
      <c r="I1690">
        <v>283</v>
      </c>
      <c r="J1690" t="s">
        <v>5810</v>
      </c>
      <c r="K1690" t="str">
        <f>INDEX('Planning Periods'!$O$2:$O$540,MATCH('Table B Values'!A1690,'Planning Periods'!$A$2:$A$540,0))</f>
        <v>Placer County</v>
      </c>
    </row>
    <row r="1691" spans="1:11">
      <c r="A1691" t="s">
        <v>5640</v>
      </c>
      <c r="B1691">
        <v>2017</v>
      </c>
      <c r="C1691">
        <v>0</v>
      </c>
      <c r="D1691">
        <v>0</v>
      </c>
      <c r="E1691">
        <v>0</v>
      </c>
      <c r="F1691">
        <v>0</v>
      </c>
      <c r="G1691">
        <v>0</v>
      </c>
      <c r="H1691">
        <v>18</v>
      </c>
      <c r="I1691">
        <v>1</v>
      </c>
      <c r="J1691" t="s">
        <v>5810</v>
      </c>
      <c r="K1691" t="str">
        <f>INDEX('Planning Periods'!$O$2:$O$540,MATCH('Table B Values'!A1691,'Planning Periods'!$A$2:$A$540,0))</f>
        <v>El Dorado County</v>
      </c>
    </row>
    <row r="1692" spans="1:11">
      <c r="A1692" t="s">
        <v>5641</v>
      </c>
      <c r="B1692">
        <v>2017</v>
      </c>
      <c r="C1692">
        <v>0</v>
      </c>
      <c r="D1692">
        <v>0</v>
      </c>
      <c r="E1692">
        <v>0</v>
      </c>
      <c r="F1692">
        <v>0</v>
      </c>
      <c r="G1692">
        <v>0</v>
      </c>
      <c r="H1692">
        <v>2</v>
      </c>
      <c r="I1692">
        <v>5</v>
      </c>
      <c r="J1692" t="s">
        <v>5810</v>
      </c>
      <c r="K1692" t="str">
        <f>INDEX('Planning Periods'!$O$2:$O$540,MATCH('Table B Values'!A1692,'Planning Periods'!$A$2:$A$540,0))</f>
        <v>Contra Costa County</v>
      </c>
    </row>
    <row r="1693" spans="1:11">
      <c r="A1693" t="s">
        <v>5642</v>
      </c>
      <c r="B1693">
        <v>2017</v>
      </c>
      <c r="C1693">
        <v>0</v>
      </c>
      <c r="D1693">
        <v>0</v>
      </c>
      <c r="E1693">
        <v>6</v>
      </c>
      <c r="F1693">
        <v>1</v>
      </c>
      <c r="G1693">
        <v>0</v>
      </c>
      <c r="H1693">
        <v>6</v>
      </c>
      <c r="I1693">
        <v>102</v>
      </c>
      <c r="J1693" t="s">
        <v>5810</v>
      </c>
      <c r="K1693" t="str">
        <f>INDEX('Planning Periods'!$O$2:$O$540,MATCH('Table B Values'!A1693,'Planning Periods'!$A$2:$A$540,0))</f>
        <v>Alameda County</v>
      </c>
    </row>
    <row r="1694" spans="1:11">
      <c r="A1694" t="s">
        <v>5168</v>
      </c>
      <c r="B1694">
        <v>2017</v>
      </c>
      <c r="C1694">
        <v>0</v>
      </c>
      <c r="D1694">
        <v>0</v>
      </c>
      <c r="E1694">
        <v>0</v>
      </c>
      <c r="F1694">
        <v>0</v>
      </c>
      <c r="G1694">
        <v>0</v>
      </c>
      <c r="H1694">
        <v>15</v>
      </c>
      <c r="I1694">
        <v>25</v>
      </c>
      <c r="J1694" t="s">
        <v>5810</v>
      </c>
      <c r="K1694" t="str">
        <f>INDEX('Planning Periods'!$O$2:$O$540,MATCH('Table B Values'!A1694,'Planning Periods'!$A$2:$A$540,0))</f>
        <v>Plumas County</v>
      </c>
    </row>
    <row r="1695" spans="1:11">
      <c r="A1695" t="s">
        <v>5790</v>
      </c>
      <c r="B1695">
        <v>2017</v>
      </c>
      <c r="C1695">
        <v>0</v>
      </c>
      <c r="D1695">
        <v>0</v>
      </c>
      <c r="E1695">
        <v>0</v>
      </c>
      <c r="F1695">
        <v>0</v>
      </c>
      <c r="G1695">
        <v>0</v>
      </c>
      <c r="H1695">
        <v>0</v>
      </c>
      <c r="I1695">
        <v>18</v>
      </c>
      <c r="J1695" t="s">
        <v>5810</v>
      </c>
      <c r="K1695" t="str">
        <f>INDEX('Planning Periods'!$O$2:$O$540,MATCH('Table B Values'!A1695,'Planning Periods'!$A$2:$A$540,0))</f>
        <v>Amador County</v>
      </c>
    </row>
    <row r="1696" spans="1:11">
      <c r="A1696" t="s">
        <v>5806</v>
      </c>
      <c r="B1696">
        <v>2017</v>
      </c>
      <c r="C1696">
        <v>0</v>
      </c>
      <c r="D1696">
        <v>0</v>
      </c>
      <c r="E1696">
        <v>0</v>
      </c>
      <c r="F1696">
        <v>0</v>
      </c>
      <c r="G1696">
        <v>0</v>
      </c>
      <c r="H1696">
        <v>0</v>
      </c>
      <c r="I1696">
        <v>0</v>
      </c>
      <c r="J1696" t="s">
        <v>5810</v>
      </c>
      <c r="K1696" t="str">
        <f>INDEX('Planning Periods'!$O$2:$O$540,MATCH('Table B Values'!A1696,'Planning Periods'!$A$2:$A$540,0))</f>
        <v>Mendocino County</v>
      </c>
    </row>
    <row r="1697" spans="1:11">
      <c r="A1697" t="s">
        <v>5644</v>
      </c>
      <c r="B1697">
        <v>2017</v>
      </c>
      <c r="C1697">
        <v>0</v>
      </c>
      <c r="D1697">
        <v>0</v>
      </c>
      <c r="E1697">
        <v>0</v>
      </c>
      <c r="F1697">
        <v>0</v>
      </c>
      <c r="G1697">
        <v>0</v>
      </c>
      <c r="H1697">
        <v>0</v>
      </c>
      <c r="I1697">
        <v>0</v>
      </c>
      <c r="J1697" t="s">
        <v>5810</v>
      </c>
      <c r="K1697" t="str">
        <f>INDEX('Planning Periods'!$O$2:$O$540,MATCH('Table B Values'!A1697,'Planning Periods'!$A$2:$A$540,0))</f>
        <v>Ventura County</v>
      </c>
    </row>
    <row r="1698" spans="1:11">
      <c r="A1698" t="s">
        <v>5645</v>
      </c>
      <c r="B1698">
        <v>2017</v>
      </c>
      <c r="C1698">
        <v>0</v>
      </c>
      <c r="D1698">
        <v>0</v>
      </c>
      <c r="E1698">
        <v>2</v>
      </c>
      <c r="F1698">
        <v>0</v>
      </c>
      <c r="G1698">
        <v>0</v>
      </c>
      <c r="H1698">
        <v>15</v>
      </c>
      <c r="I1698">
        <v>2</v>
      </c>
      <c r="J1698" t="s">
        <v>5810</v>
      </c>
      <c r="K1698" t="str">
        <f>INDEX('Planning Periods'!$O$2:$O$540,MATCH('Table B Values'!A1698,'Planning Periods'!$A$2:$A$540,0))</f>
        <v>Tulare County</v>
      </c>
    </row>
    <row r="1699" spans="1:11">
      <c r="A1699" t="s">
        <v>5646</v>
      </c>
      <c r="B1699">
        <v>2017</v>
      </c>
      <c r="C1699">
        <v>0</v>
      </c>
      <c r="D1699">
        <v>0</v>
      </c>
      <c r="E1699">
        <v>0</v>
      </c>
      <c r="F1699">
        <v>0</v>
      </c>
      <c r="G1699">
        <v>0</v>
      </c>
      <c r="H1699">
        <v>2</v>
      </c>
      <c r="I1699">
        <v>6</v>
      </c>
      <c r="J1699" t="s">
        <v>5810</v>
      </c>
      <c r="K1699" t="str">
        <f>INDEX('Planning Periods'!$O$2:$O$540,MATCH('Table B Values'!A1699,'Planning Periods'!$A$2:$A$540,0))</f>
        <v>San Mateo County</v>
      </c>
    </row>
    <row r="1700" spans="1:11">
      <c r="A1700" t="s">
        <v>5647</v>
      </c>
      <c r="B1700">
        <v>2017</v>
      </c>
      <c r="C1700">
        <v>0</v>
      </c>
      <c r="D1700">
        <v>0</v>
      </c>
      <c r="E1700">
        <v>0</v>
      </c>
      <c r="F1700">
        <v>0</v>
      </c>
      <c r="G1700">
        <v>0</v>
      </c>
      <c r="H1700">
        <v>0</v>
      </c>
      <c r="I1700">
        <v>24</v>
      </c>
      <c r="J1700" t="s">
        <v>5810</v>
      </c>
      <c r="K1700" t="str">
        <f>INDEX('Planning Periods'!$O$2:$O$540,MATCH('Table B Values'!A1700,'Planning Periods'!$A$2:$A$540,0))</f>
        <v>San Diego County</v>
      </c>
    </row>
    <row r="1701" spans="1:11">
      <c r="A1701" t="s">
        <v>5648</v>
      </c>
      <c r="B1701">
        <v>2017</v>
      </c>
      <c r="C1701">
        <v>50</v>
      </c>
      <c r="D1701">
        <v>0</v>
      </c>
      <c r="E1701">
        <v>0</v>
      </c>
      <c r="F1701">
        <v>0</v>
      </c>
      <c r="G1701">
        <v>0</v>
      </c>
      <c r="H1701">
        <v>110</v>
      </c>
      <c r="I1701">
        <v>306</v>
      </c>
      <c r="J1701" t="s">
        <v>5810</v>
      </c>
      <c r="K1701" t="str">
        <f>INDEX('Planning Periods'!$O$2:$O$540,MATCH('Table B Values'!A1701,'Planning Periods'!$A$2:$A$540,0))</f>
        <v>Sacramento County</v>
      </c>
    </row>
    <row r="1702" spans="1:11">
      <c r="A1702" t="s">
        <v>5649</v>
      </c>
      <c r="B1702">
        <v>2017</v>
      </c>
      <c r="C1702">
        <v>18</v>
      </c>
      <c r="D1702">
        <v>0</v>
      </c>
      <c r="E1702">
        <v>11</v>
      </c>
      <c r="F1702">
        <v>0</v>
      </c>
      <c r="G1702">
        <v>0</v>
      </c>
      <c r="H1702">
        <v>31</v>
      </c>
      <c r="I1702">
        <v>296</v>
      </c>
      <c r="J1702" t="s">
        <v>5810</v>
      </c>
      <c r="K1702" t="str">
        <f>INDEX('Planning Periods'!$O$2:$O$540,MATCH('Table B Values'!A1702,'Planning Periods'!$A$2:$A$540,0))</f>
        <v>San Bernardino County</v>
      </c>
    </row>
    <row r="1703" spans="1:11">
      <c r="A1703" t="s">
        <v>5650</v>
      </c>
      <c r="B1703">
        <v>2017</v>
      </c>
      <c r="C1703">
        <v>0</v>
      </c>
      <c r="D1703">
        <v>0</v>
      </c>
      <c r="E1703">
        <v>0</v>
      </c>
      <c r="F1703">
        <v>0</v>
      </c>
      <c r="G1703">
        <v>0</v>
      </c>
      <c r="H1703">
        <v>1</v>
      </c>
      <c r="I1703">
        <v>36</v>
      </c>
      <c r="J1703" t="s">
        <v>5810</v>
      </c>
      <c r="K1703" t="str">
        <f>INDEX('Planning Periods'!$O$2:$O$540,MATCH('Table B Values'!A1703,'Planning Periods'!$A$2:$A$540,0))</f>
        <v>Riverside County</v>
      </c>
    </row>
    <row r="1704" spans="1:11">
      <c r="A1704" t="s">
        <v>5651</v>
      </c>
      <c r="B1704">
        <v>2017</v>
      </c>
      <c r="C1704">
        <v>1</v>
      </c>
      <c r="D1704">
        <v>0</v>
      </c>
      <c r="E1704">
        <v>0</v>
      </c>
      <c r="F1704">
        <v>0</v>
      </c>
      <c r="G1704">
        <v>0</v>
      </c>
      <c r="H1704">
        <v>0</v>
      </c>
      <c r="I1704">
        <v>26</v>
      </c>
      <c r="J1704" t="s">
        <v>5810</v>
      </c>
      <c r="K1704" t="str">
        <f>INDEX('Planning Periods'!$O$2:$O$540,MATCH('Table B Values'!A1704,'Planning Periods'!$A$2:$A$540,0))</f>
        <v>Los Angeles County</v>
      </c>
    </row>
    <row r="1705" spans="1:11">
      <c r="A1705" t="s">
        <v>5791</v>
      </c>
      <c r="B1705">
        <v>2017</v>
      </c>
      <c r="C1705">
        <v>0</v>
      </c>
      <c r="D1705">
        <v>0</v>
      </c>
      <c r="E1705">
        <v>0</v>
      </c>
      <c r="F1705">
        <v>0</v>
      </c>
      <c r="G1705">
        <v>0</v>
      </c>
      <c r="H1705">
        <v>0</v>
      </c>
      <c r="I1705">
        <v>0</v>
      </c>
      <c r="J1705" t="s">
        <v>5810</v>
      </c>
      <c r="K1705" t="str">
        <f>INDEX('Planning Periods'!$O$2:$O$540,MATCH('Table B Values'!A1705,'Planning Periods'!$A$2:$A$540,0))</f>
        <v>Orange County</v>
      </c>
    </row>
    <row r="1706" spans="1:11">
      <c r="A1706" t="s">
        <v>5372</v>
      </c>
      <c r="B1706">
        <v>2017</v>
      </c>
      <c r="C1706">
        <v>0</v>
      </c>
      <c r="D1706">
        <v>0</v>
      </c>
      <c r="E1706">
        <v>0</v>
      </c>
      <c r="F1706">
        <v>18</v>
      </c>
      <c r="G1706">
        <v>0</v>
      </c>
      <c r="H1706">
        <v>20</v>
      </c>
      <c r="I1706">
        <v>0</v>
      </c>
      <c r="J1706" t="s">
        <v>5810</v>
      </c>
      <c r="K1706" t="str">
        <f>INDEX('Planning Periods'!$O$2:$O$540,MATCH('Table B Values'!A1706,'Planning Periods'!$A$2:$A$540,0))</f>
        <v>Tehama County</v>
      </c>
    </row>
    <row r="1707" spans="1:11">
      <c r="A1707" t="s">
        <v>5373</v>
      </c>
      <c r="B1707">
        <v>2017</v>
      </c>
      <c r="C1707">
        <v>0</v>
      </c>
      <c r="D1707">
        <v>0</v>
      </c>
      <c r="E1707">
        <v>0</v>
      </c>
      <c r="F1707">
        <v>0</v>
      </c>
      <c r="G1707">
        <v>0</v>
      </c>
      <c r="H1707">
        <v>17</v>
      </c>
      <c r="I1707">
        <v>135</v>
      </c>
      <c r="J1707" t="s">
        <v>5810</v>
      </c>
      <c r="K1707" t="str">
        <f>INDEX('Planning Periods'!$O$2:$O$540,MATCH('Table B Values'!A1707,'Planning Periods'!$A$2:$A$540,0))</f>
        <v>Shasta County</v>
      </c>
    </row>
    <row r="1708" spans="1:11">
      <c r="A1708" t="s">
        <v>5652</v>
      </c>
      <c r="B1708">
        <v>2017</v>
      </c>
      <c r="C1708">
        <v>0</v>
      </c>
      <c r="D1708">
        <v>0</v>
      </c>
      <c r="E1708">
        <v>0</v>
      </c>
      <c r="F1708">
        <v>0</v>
      </c>
      <c r="G1708">
        <v>0</v>
      </c>
      <c r="H1708">
        <v>0</v>
      </c>
      <c r="I1708">
        <v>96</v>
      </c>
      <c r="J1708" t="s">
        <v>5810</v>
      </c>
      <c r="K1708" t="str">
        <f>INDEX('Planning Periods'!$O$2:$O$540,MATCH('Table B Values'!A1708,'Planning Periods'!$A$2:$A$540,0))</f>
        <v>San Bernardino County</v>
      </c>
    </row>
    <row r="1709" spans="1:11">
      <c r="A1709" t="s">
        <v>5653</v>
      </c>
      <c r="B1709">
        <v>2017</v>
      </c>
      <c r="C1709">
        <v>0</v>
      </c>
      <c r="D1709">
        <v>0</v>
      </c>
      <c r="E1709">
        <v>0</v>
      </c>
      <c r="F1709">
        <v>0</v>
      </c>
      <c r="G1709">
        <v>0</v>
      </c>
      <c r="H1709">
        <v>0</v>
      </c>
      <c r="I1709">
        <v>0</v>
      </c>
      <c r="J1709" t="s">
        <v>5810</v>
      </c>
      <c r="K1709" t="str">
        <f>INDEX('Planning Periods'!$O$2:$O$540,MATCH('Table B Values'!A1709,'Planning Periods'!$A$2:$A$540,0))</f>
        <v>Los Angeles County</v>
      </c>
    </row>
    <row r="1710" spans="1:11">
      <c r="A1710" t="s">
        <v>5654</v>
      </c>
      <c r="B1710">
        <v>2017</v>
      </c>
      <c r="C1710">
        <v>0</v>
      </c>
      <c r="D1710">
        <v>0</v>
      </c>
      <c r="E1710">
        <v>36</v>
      </c>
      <c r="F1710">
        <v>0</v>
      </c>
      <c r="G1710">
        <v>0</v>
      </c>
      <c r="H1710">
        <v>0</v>
      </c>
      <c r="I1710">
        <v>8</v>
      </c>
      <c r="J1710" t="s">
        <v>5810</v>
      </c>
      <c r="K1710" t="str">
        <f>INDEX('Planning Periods'!$O$2:$O$540,MATCH('Table B Values'!A1710,'Planning Periods'!$A$2:$A$540,0))</f>
        <v>San Mateo County</v>
      </c>
    </row>
    <row r="1711" spans="1:11">
      <c r="A1711" t="s">
        <v>5655</v>
      </c>
      <c r="B1711">
        <v>2017</v>
      </c>
      <c r="C1711">
        <v>0</v>
      </c>
      <c r="D1711">
        <v>0</v>
      </c>
      <c r="E1711">
        <v>0</v>
      </c>
      <c r="F1711">
        <v>0</v>
      </c>
      <c r="G1711">
        <v>0</v>
      </c>
      <c r="H1711">
        <v>3</v>
      </c>
      <c r="I1711">
        <v>1</v>
      </c>
      <c r="J1711" t="s">
        <v>5810</v>
      </c>
      <c r="K1711" t="str">
        <f>INDEX('Planning Periods'!$O$2:$O$540,MATCH('Table B Values'!A1711,'Planning Periods'!$A$2:$A$540,0))</f>
        <v>Fresno County</v>
      </c>
    </row>
    <row r="1712" spans="1:11">
      <c r="A1712" t="s">
        <v>5656</v>
      </c>
      <c r="B1712">
        <v>2017</v>
      </c>
      <c r="C1712">
        <v>0</v>
      </c>
      <c r="D1712">
        <v>0</v>
      </c>
      <c r="E1712">
        <v>0</v>
      </c>
      <c r="F1712">
        <v>0</v>
      </c>
      <c r="G1712">
        <v>0</v>
      </c>
      <c r="H1712">
        <v>0</v>
      </c>
      <c r="I1712">
        <v>7</v>
      </c>
      <c r="J1712" t="s">
        <v>5810</v>
      </c>
      <c r="K1712" t="str">
        <f>INDEX('Planning Periods'!$O$2:$O$540,MATCH('Table B Values'!A1712,'Planning Periods'!$A$2:$A$540,0))</f>
        <v>San Bernardino County</v>
      </c>
    </row>
    <row r="1713" spans="1:11">
      <c r="A1713" t="s">
        <v>5657</v>
      </c>
      <c r="B1713">
        <v>2017</v>
      </c>
      <c r="C1713">
        <v>79</v>
      </c>
      <c r="D1713">
        <v>0</v>
      </c>
      <c r="E1713">
        <v>0</v>
      </c>
      <c r="F1713">
        <v>0</v>
      </c>
      <c r="G1713">
        <v>0</v>
      </c>
      <c r="H1713">
        <v>0</v>
      </c>
      <c r="I1713">
        <v>59</v>
      </c>
      <c r="J1713" t="s">
        <v>5810</v>
      </c>
      <c r="K1713" t="str">
        <f>INDEX('Planning Periods'!$O$2:$O$540,MATCH('Table B Values'!A1713,'Planning Periods'!$A$2:$A$540,0))</f>
        <v>Contra Costa County</v>
      </c>
    </row>
    <row r="1714" spans="1:11">
      <c r="A1714" t="s">
        <v>5792</v>
      </c>
      <c r="B1714">
        <v>2017</v>
      </c>
      <c r="C1714">
        <v>0</v>
      </c>
      <c r="D1714">
        <v>0</v>
      </c>
      <c r="E1714">
        <v>0</v>
      </c>
      <c r="F1714">
        <v>4</v>
      </c>
      <c r="G1714">
        <v>0</v>
      </c>
      <c r="H1714">
        <v>73</v>
      </c>
      <c r="I1714">
        <v>75</v>
      </c>
      <c r="J1714" t="s">
        <v>5810</v>
      </c>
      <c r="K1714" t="str">
        <f>INDEX('Planning Periods'!$O$2:$O$540,MATCH('Table B Values'!A1714,'Planning Periods'!$A$2:$A$540,0))</f>
        <v>Solano County</v>
      </c>
    </row>
    <row r="1715" spans="1:11">
      <c r="A1715" t="s">
        <v>5660</v>
      </c>
      <c r="B1715">
        <v>2017</v>
      </c>
      <c r="C1715">
        <v>0</v>
      </c>
      <c r="D1715">
        <v>0</v>
      </c>
      <c r="E1715">
        <v>0</v>
      </c>
      <c r="F1715">
        <v>0</v>
      </c>
      <c r="G1715">
        <v>0</v>
      </c>
      <c r="H1715">
        <v>0</v>
      </c>
      <c r="I1715">
        <v>13</v>
      </c>
      <c r="J1715" t="s">
        <v>5810</v>
      </c>
      <c r="K1715" t="str">
        <f>INDEX('Planning Periods'!$O$2:$O$540,MATCH('Table B Values'!A1715,'Planning Periods'!$A$2:$A$540,0))</f>
        <v>Stanislaus County</v>
      </c>
    </row>
    <row r="1716" spans="1:11">
      <c r="A1716" t="s">
        <v>5661</v>
      </c>
      <c r="B1716">
        <v>2017</v>
      </c>
      <c r="C1716">
        <v>0</v>
      </c>
      <c r="D1716">
        <v>0</v>
      </c>
      <c r="E1716">
        <v>0</v>
      </c>
      <c r="F1716">
        <v>0</v>
      </c>
      <c r="G1716">
        <v>0</v>
      </c>
      <c r="H1716">
        <v>12</v>
      </c>
      <c r="I1716">
        <v>70</v>
      </c>
      <c r="J1716" t="s">
        <v>5810</v>
      </c>
      <c r="K1716" t="str">
        <f>INDEX('Planning Periods'!$O$2:$O$540,MATCH('Table B Values'!A1716,'Planning Periods'!$A$2:$A$540,0))</f>
        <v>Riverside County</v>
      </c>
    </row>
    <row r="1717" spans="1:11">
      <c r="A1717" t="s">
        <v>5197</v>
      </c>
      <c r="B1717">
        <v>2017</v>
      </c>
      <c r="C1717">
        <v>86</v>
      </c>
      <c r="D1717">
        <v>0</v>
      </c>
      <c r="E1717">
        <v>27</v>
      </c>
      <c r="F1717">
        <v>0</v>
      </c>
      <c r="G1717">
        <v>0</v>
      </c>
      <c r="H1717">
        <v>505</v>
      </c>
      <c r="I1717">
        <v>62</v>
      </c>
      <c r="J1717" t="s">
        <v>5810</v>
      </c>
      <c r="K1717" t="str">
        <f>INDEX('Planning Periods'!$O$2:$O$540,MATCH('Table B Values'!A1717,'Planning Periods'!$A$2:$A$540,0))</f>
        <v>Riverside County</v>
      </c>
    </row>
    <row r="1718" spans="1:11">
      <c r="A1718" t="s">
        <v>5662</v>
      </c>
      <c r="B1718">
        <v>2017</v>
      </c>
      <c r="C1718">
        <v>0</v>
      </c>
      <c r="D1718">
        <v>0</v>
      </c>
      <c r="E1718">
        <v>0</v>
      </c>
      <c r="F1718">
        <v>0</v>
      </c>
      <c r="G1718">
        <v>0</v>
      </c>
      <c r="H1718">
        <v>181</v>
      </c>
      <c r="I1718">
        <v>643</v>
      </c>
      <c r="J1718" t="s">
        <v>5810</v>
      </c>
      <c r="K1718" t="str">
        <f>INDEX('Planning Periods'!$O$2:$O$540,MATCH('Table B Values'!A1718,'Planning Periods'!$A$2:$A$540,0))</f>
        <v>Placer County</v>
      </c>
    </row>
    <row r="1719" spans="1:11">
      <c r="A1719" t="s">
        <v>5663</v>
      </c>
      <c r="B1719">
        <v>2017</v>
      </c>
      <c r="C1719">
        <v>0</v>
      </c>
      <c r="D1719">
        <v>0</v>
      </c>
      <c r="E1719">
        <v>0</v>
      </c>
      <c r="F1719">
        <v>0</v>
      </c>
      <c r="G1719">
        <v>0</v>
      </c>
      <c r="H1719">
        <v>13</v>
      </c>
      <c r="I1719">
        <v>165</v>
      </c>
      <c r="J1719" t="s">
        <v>5810</v>
      </c>
      <c r="K1719" t="str">
        <f>INDEX('Planning Periods'!$O$2:$O$540,MATCH('Table B Values'!A1719,'Planning Periods'!$A$2:$A$540,0))</f>
        <v>Sonoma County</v>
      </c>
    </row>
    <row r="1720" spans="1:11">
      <c r="A1720" t="s">
        <v>5664</v>
      </c>
      <c r="B1720">
        <v>2017</v>
      </c>
      <c r="C1720">
        <v>0</v>
      </c>
      <c r="D1720">
        <v>0</v>
      </c>
      <c r="E1720">
        <v>0</v>
      </c>
      <c r="F1720">
        <v>0</v>
      </c>
      <c r="G1720">
        <v>0</v>
      </c>
      <c r="H1720">
        <v>1</v>
      </c>
      <c r="I1720">
        <v>4</v>
      </c>
      <c r="J1720" t="s">
        <v>5810</v>
      </c>
      <c r="K1720" t="str">
        <f>INDEX('Planning Periods'!$O$2:$O$540,MATCH('Table B Values'!A1720,'Planning Periods'!$A$2:$A$540,0))</f>
        <v>Los Angeles County</v>
      </c>
    </row>
    <row r="1721" spans="1:11">
      <c r="A1721" t="s">
        <v>5665</v>
      </c>
      <c r="B1721">
        <v>2017</v>
      </c>
      <c r="C1721">
        <v>0</v>
      </c>
      <c r="D1721">
        <v>0</v>
      </c>
      <c r="E1721">
        <v>0</v>
      </c>
      <c r="F1721">
        <v>0</v>
      </c>
      <c r="G1721">
        <v>0</v>
      </c>
      <c r="H1721">
        <v>0</v>
      </c>
      <c r="I1721">
        <v>0</v>
      </c>
      <c r="J1721" t="s">
        <v>5810</v>
      </c>
      <c r="K1721" t="str">
        <f>INDEX('Planning Periods'!$O$2:$O$540,MATCH('Table B Values'!A1721,'Planning Periods'!$A$2:$A$540,0))</f>
        <v>Los Angeles County</v>
      </c>
    </row>
    <row r="1722" spans="1:11">
      <c r="A1722" t="s">
        <v>5666</v>
      </c>
      <c r="B1722">
        <v>2017</v>
      </c>
      <c r="C1722">
        <v>43</v>
      </c>
      <c r="D1722">
        <v>0</v>
      </c>
      <c r="E1722">
        <v>0</v>
      </c>
      <c r="F1722">
        <v>0</v>
      </c>
      <c r="G1722">
        <v>0</v>
      </c>
      <c r="H1722">
        <v>1000</v>
      </c>
      <c r="I1722">
        <v>644</v>
      </c>
      <c r="J1722" t="s">
        <v>5810</v>
      </c>
      <c r="K1722" t="str">
        <f>INDEX('Planning Periods'!$O$2:$O$540,MATCH('Table B Values'!A1722,'Planning Periods'!$A$2:$A$540,0))</f>
        <v>Placer County</v>
      </c>
    </row>
    <row r="1723" spans="1:11">
      <c r="A1723" t="s">
        <v>5667</v>
      </c>
      <c r="B1723">
        <v>2017</v>
      </c>
      <c r="C1723">
        <v>0</v>
      </c>
      <c r="D1723">
        <v>0</v>
      </c>
      <c r="E1723">
        <v>0</v>
      </c>
      <c r="F1723">
        <v>0</v>
      </c>
      <c r="G1723">
        <v>0</v>
      </c>
      <c r="H1723">
        <v>1</v>
      </c>
      <c r="I1723">
        <v>0</v>
      </c>
      <c r="J1723" t="s">
        <v>5810</v>
      </c>
      <c r="K1723" t="str">
        <f>INDEX('Planning Periods'!$O$2:$O$540,MATCH('Table B Values'!A1723,'Planning Periods'!$A$2:$A$540,0))</f>
        <v>Marin County</v>
      </c>
    </row>
    <row r="1724" spans="1:11">
      <c r="A1724" t="s">
        <v>5668</v>
      </c>
      <c r="B1724">
        <v>2017</v>
      </c>
      <c r="C1724">
        <v>0</v>
      </c>
      <c r="D1724">
        <v>0</v>
      </c>
      <c r="E1724">
        <v>0</v>
      </c>
      <c r="F1724">
        <v>3</v>
      </c>
      <c r="G1724">
        <v>0</v>
      </c>
      <c r="H1724">
        <v>1757</v>
      </c>
      <c r="I1724">
        <v>1121</v>
      </c>
      <c r="J1724" t="s">
        <v>5810</v>
      </c>
      <c r="K1724" t="str">
        <f>INDEX('Planning Periods'!$O$2:$O$540,MATCH('Table B Values'!A1724,'Planning Periods'!$A$2:$A$540,0))</f>
        <v>Sacramento County</v>
      </c>
    </row>
    <row r="1725" spans="1:11">
      <c r="A1725" t="s">
        <v>5206</v>
      </c>
      <c r="B1725">
        <v>2017</v>
      </c>
      <c r="C1725">
        <v>0</v>
      </c>
      <c r="D1725">
        <v>0</v>
      </c>
      <c r="E1725">
        <v>0</v>
      </c>
      <c r="F1725">
        <v>0</v>
      </c>
      <c r="G1725">
        <v>0</v>
      </c>
      <c r="H1725">
        <v>247</v>
      </c>
      <c r="I1725">
        <v>414</v>
      </c>
      <c r="J1725" t="s">
        <v>5810</v>
      </c>
      <c r="K1725" t="str">
        <f>INDEX('Planning Periods'!$O$2:$O$540,MATCH('Table B Values'!A1725,'Planning Periods'!$A$2:$A$540,0))</f>
        <v>Sacramento County</v>
      </c>
    </row>
    <row r="1726" spans="1:11">
      <c r="A1726" t="s">
        <v>5283</v>
      </c>
      <c r="B1726">
        <v>2017</v>
      </c>
      <c r="C1726">
        <v>0</v>
      </c>
      <c r="D1726">
        <v>0</v>
      </c>
      <c r="E1726">
        <v>0</v>
      </c>
      <c r="F1726">
        <v>0</v>
      </c>
      <c r="G1726">
        <v>0</v>
      </c>
      <c r="H1726">
        <v>0</v>
      </c>
      <c r="I1726">
        <v>11</v>
      </c>
      <c r="J1726" t="s">
        <v>5810</v>
      </c>
      <c r="K1726" t="str">
        <f>INDEX('Planning Periods'!$O$2:$O$540,MATCH('Table B Values'!A1726,'Planning Periods'!$A$2:$A$540,0))</f>
        <v>Napa County</v>
      </c>
    </row>
    <row r="1727" spans="1:11">
      <c r="A1727" t="s">
        <v>5669</v>
      </c>
      <c r="B1727">
        <v>2017</v>
      </c>
      <c r="C1727">
        <v>50</v>
      </c>
      <c r="D1727">
        <v>0</v>
      </c>
      <c r="E1727">
        <v>0</v>
      </c>
      <c r="F1727">
        <v>0</v>
      </c>
      <c r="G1727">
        <v>0</v>
      </c>
      <c r="H1727">
        <v>3</v>
      </c>
      <c r="I1727">
        <v>25</v>
      </c>
      <c r="J1727" t="s">
        <v>5810</v>
      </c>
      <c r="K1727" t="str">
        <f>INDEX('Planning Periods'!$O$2:$O$540,MATCH('Table B Values'!A1727,'Planning Periods'!$A$2:$A$540,0))</f>
        <v>Napa County</v>
      </c>
    </row>
    <row r="1728" spans="1:11">
      <c r="A1728" t="s">
        <v>5670</v>
      </c>
      <c r="B1728">
        <v>2017</v>
      </c>
      <c r="C1728">
        <v>0</v>
      </c>
      <c r="D1728">
        <v>1</v>
      </c>
      <c r="E1728">
        <v>2</v>
      </c>
      <c r="F1728">
        <v>0</v>
      </c>
      <c r="G1728">
        <v>0</v>
      </c>
      <c r="H1728">
        <v>4</v>
      </c>
      <c r="I1728">
        <v>5</v>
      </c>
      <c r="J1728" t="s">
        <v>5810</v>
      </c>
      <c r="K1728" t="str">
        <f>INDEX('Planning Periods'!$O$2:$O$540,MATCH('Table B Values'!A1728,'Planning Periods'!$A$2:$A$540,0))</f>
        <v>Monterey County</v>
      </c>
    </row>
    <row r="1729" spans="1:11">
      <c r="A1729" t="s">
        <v>5209</v>
      </c>
      <c r="B1729">
        <v>2017</v>
      </c>
      <c r="C1729">
        <v>0</v>
      </c>
      <c r="D1729">
        <v>0</v>
      </c>
      <c r="E1729">
        <v>0</v>
      </c>
      <c r="F1729">
        <v>0</v>
      </c>
      <c r="G1729">
        <v>0</v>
      </c>
      <c r="H1729">
        <v>0</v>
      </c>
      <c r="I1729">
        <v>96</v>
      </c>
      <c r="J1729" t="s">
        <v>5810</v>
      </c>
      <c r="K1729" t="str">
        <f>INDEX('Planning Periods'!$O$2:$O$540,MATCH('Table B Values'!A1729,'Planning Periods'!$A$2:$A$540,0))</f>
        <v>Marin County</v>
      </c>
    </row>
    <row r="1730" spans="1:11">
      <c r="A1730" t="s">
        <v>5823</v>
      </c>
      <c r="B1730">
        <v>2017</v>
      </c>
      <c r="C1730">
        <v>0</v>
      </c>
      <c r="D1730">
        <v>0</v>
      </c>
      <c r="E1730">
        <v>0</v>
      </c>
      <c r="F1730">
        <v>0</v>
      </c>
      <c r="G1730">
        <v>0</v>
      </c>
      <c r="H1730">
        <v>12</v>
      </c>
      <c r="I1730">
        <v>0</v>
      </c>
      <c r="J1730" t="s">
        <v>5810</v>
      </c>
      <c r="K1730" t="str">
        <f>INDEX('Planning Periods'!$O$2:$O$540,MATCH('Table B Values'!A1730,'Planning Periods'!$A$2:$A$540,0))</f>
        <v>San Benito County</v>
      </c>
    </row>
    <row r="1731" spans="1:11">
      <c r="A1731" t="s">
        <v>5211</v>
      </c>
      <c r="B1731">
        <v>2017</v>
      </c>
      <c r="C1731">
        <v>51</v>
      </c>
      <c r="D1731">
        <v>0</v>
      </c>
      <c r="E1731">
        <v>23</v>
      </c>
      <c r="F1731">
        <v>0</v>
      </c>
      <c r="G1731">
        <v>0</v>
      </c>
      <c r="H1731">
        <v>9</v>
      </c>
      <c r="I1731">
        <v>1</v>
      </c>
      <c r="J1731" t="s">
        <v>5810</v>
      </c>
      <c r="K1731" t="str">
        <f>INDEX('Planning Periods'!$O$2:$O$540,MATCH('Table B Values'!A1731,'Planning Periods'!$A$2:$A$540,0))</f>
        <v>San Bernardino County</v>
      </c>
    </row>
    <row r="1732" spans="1:11">
      <c r="A1732" t="s">
        <v>5671</v>
      </c>
      <c r="B1732">
        <v>2017</v>
      </c>
      <c r="C1732">
        <v>0</v>
      </c>
      <c r="D1732">
        <v>0</v>
      </c>
      <c r="E1732">
        <v>14</v>
      </c>
      <c r="F1732">
        <v>0</v>
      </c>
      <c r="G1732">
        <v>0</v>
      </c>
      <c r="H1732">
        <v>0</v>
      </c>
      <c r="I1732">
        <v>1</v>
      </c>
      <c r="J1732" t="s">
        <v>5810</v>
      </c>
      <c r="K1732" t="str">
        <f>INDEX('Planning Periods'!$O$2:$O$540,MATCH('Table B Values'!A1732,'Planning Periods'!$A$2:$A$540,0))</f>
        <v>San Bernardino County</v>
      </c>
    </row>
    <row r="1733" spans="1:11">
      <c r="A1733" t="s">
        <v>5672</v>
      </c>
      <c r="B1733">
        <v>2017</v>
      </c>
      <c r="C1733">
        <v>1</v>
      </c>
      <c r="D1733">
        <v>0</v>
      </c>
      <c r="E1733">
        <v>0</v>
      </c>
      <c r="F1733">
        <v>0</v>
      </c>
      <c r="G1733">
        <v>0</v>
      </c>
      <c r="H1733">
        <v>1</v>
      </c>
      <c r="I1733">
        <v>44</v>
      </c>
      <c r="J1733" t="s">
        <v>5810</v>
      </c>
      <c r="K1733" t="str">
        <f>INDEX('Planning Periods'!$O$2:$O$540,MATCH('Table B Values'!A1733,'Planning Periods'!$A$2:$A$540,0))</f>
        <v>San Mateo County</v>
      </c>
    </row>
    <row r="1734" spans="1:11">
      <c r="A1734" t="s">
        <v>5673</v>
      </c>
      <c r="B1734">
        <v>2017</v>
      </c>
      <c r="C1734">
        <v>0</v>
      </c>
      <c r="D1734">
        <v>0</v>
      </c>
      <c r="E1734">
        <v>0</v>
      </c>
      <c r="F1734">
        <v>0</v>
      </c>
      <c r="G1734">
        <v>0</v>
      </c>
      <c r="H1734">
        <v>4</v>
      </c>
      <c r="I1734">
        <v>96</v>
      </c>
      <c r="J1734" t="s">
        <v>5810</v>
      </c>
      <c r="K1734" t="str">
        <f>INDEX('Planning Periods'!$O$2:$O$540,MATCH('Table B Values'!A1734,'Planning Periods'!$A$2:$A$540,0))</f>
        <v>Orange County</v>
      </c>
    </row>
    <row r="1735" spans="1:11">
      <c r="A1735" t="s">
        <v>5674</v>
      </c>
      <c r="B1735">
        <v>2017</v>
      </c>
      <c r="C1735">
        <v>324</v>
      </c>
      <c r="D1735">
        <v>0</v>
      </c>
      <c r="E1735">
        <v>295</v>
      </c>
      <c r="F1735">
        <v>6</v>
      </c>
      <c r="G1735">
        <v>0</v>
      </c>
      <c r="H1735">
        <v>0</v>
      </c>
      <c r="I1735">
        <v>4395</v>
      </c>
      <c r="J1735" t="s">
        <v>5810</v>
      </c>
      <c r="K1735" t="str">
        <f>INDEX('Planning Periods'!$O$2:$O$540,MATCH('Table B Values'!A1735,'Planning Periods'!$A$2:$A$540,0))</f>
        <v>San Diego County</v>
      </c>
    </row>
    <row r="1736" spans="1:11">
      <c r="A1736" t="s">
        <v>5217</v>
      </c>
      <c r="B1736">
        <v>2017</v>
      </c>
      <c r="C1736">
        <v>0</v>
      </c>
      <c r="D1736">
        <v>0</v>
      </c>
      <c r="E1736">
        <v>0</v>
      </c>
      <c r="F1736">
        <v>52</v>
      </c>
      <c r="G1736">
        <v>0</v>
      </c>
      <c r="H1736">
        <v>71</v>
      </c>
      <c r="I1736">
        <v>532</v>
      </c>
      <c r="J1736" t="s">
        <v>5810</v>
      </c>
      <c r="K1736" t="str">
        <f>INDEX('Planning Periods'!$O$2:$O$540,MATCH('Table B Values'!A1736,'Planning Periods'!$A$2:$A$540,0))</f>
        <v>San Diego County</v>
      </c>
    </row>
    <row r="1737" spans="1:11">
      <c r="A1737" t="s">
        <v>5675</v>
      </c>
      <c r="B1737">
        <v>2017</v>
      </c>
      <c r="C1737">
        <v>0</v>
      </c>
      <c r="D1737">
        <v>0</v>
      </c>
      <c r="E1737">
        <v>0</v>
      </c>
      <c r="F1737">
        <v>0</v>
      </c>
      <c r="G1737">
        <v>0</v>
      </c>
      <c r="H1737">
        <v>0</v>
      </c>
      <c r="I1737">
        <v>7</v>
      </c>
      <c r="J1737" t="s">
        <v>5810</v>
      </c>
      <c r="K1737" t="str">
        <f>INDEX('Planning Periods'!$O$2:$O$540,MATCH('Table B Values'!A1737,'Planning Periods'!$A$2:$A$540,0))</f>
        <v>Los Angeles County</v>
      </c>
    </row>
    <row r="1738" spans="1:11">
      <c r="A1738" t="s">
        <v>5676</v>
      </c>
      <c r="B1738">
        <v>2017</v>
      </c>
      <c r="C1738">
        <v>0</v>
      </c>
      <c r="D1738">
        <v>0</v>
      </c>
      <c r="E1738">
        <v>0</v>
      </c>
      <c r="F1738">
        <v>24</v>
      </c>
      <c r="G1738">
        <v>0</v>
      </c>
      <c r="H1738">
        <v>3</v>
      </c>
      <c r="I1738">
        <v>2</v>
      </c>
      <c r="J1738" t="s">
        <v>5810</v>
      </c>
      <c r="K1738" t="str">
        <f>INDEX('Planning Periods'!$O$2:$O$540,MATCH('Table B Values'!A1738,'Planning Periods'!$A$2:$A$540,0))</f>
        <v>Los Angeles County</v>
      </c>
    </row>
    <row r="1739" spans="1:11">
      <c r="A1739" t="s">
        <v>5677</v>
      </c>
      <c r="B1739">
        <v>2017</v>
      </c>
      <c r="C1739">
        <v>468</v>
      </c>
      <c r="D1739">
        <v>0</v>
      </c>
      <c r="E1739">
        <v>427</v>
      </c>
      <c r="F1739">
        <v>0</v>
      </c>
      <c r="G1739">
        <v>0</v>
      </c>
      <c r="H1739">
        <v>268</v>
      </c>
      <c r="I1739">
        <v>4641</v>
      </c>
      <c r="J1739" t="s">
        <v>5810</v>
      </c>
      <c r="K1739" t="str">
        <f>INDEX('Planning Periods'!$O$2:$O$540,MATCH('Table B Values'!A1739,'Planning Periods'!$A$2:$A$540,0))</f>
        <v>San Francisco County</v>
      </c>
    </row>
    <row r="1740" spans="1:11">
      <c r="A1740" t="s">
        <v>5678</v>
      </c>
      <c r="B1740">
        <v>2017</v>
      </c>
      <c r="C1740">
        <v>0</v>
      </c>
      <c r="D1740">
        <v>0</v>
      </c>
      <c r="E1740">
        <v>0</v>
      </c>
      <c r="F1740">
        <v>0</v>
      </c>
      <c r="G1740">
        <v>0</v>
      </c>
      <c r="H1740">
        <v>2</v>
      </c>
      <c r="I1740">
        <v>102</v>
      </c>
      <c r="J1740" t="s">
        <v>5810</v>
      </c>
      <c r="K1740" t="str">
        <f>INDEX('Planning Periods'!$O$2:$O$540,MATCH('Table B Values'!A1740,'Planning Periods'!$A$2:$A$540,0))</f>
        <v>Los Angeles County</v>
      </c>
    </row>
    <row r="1741" spans="1:11">
      <c r="A1741" t="s">
        <v>5679</v>
      </c>
      <c r="B1741">
        <v>2017</v>
      </c>
      <c r="C1741">
        <v>0</v>
      </c>
      <c r="D1741">
        <v>0</v>
      </c>
      <c r="E1741">
        <v>0</v>
      </c>
      <c r="F1741">
        <v>0</v>
      </c>
      <c r="G1741">
        <v>0</v>
      </c>
      <c r="H1741">
        <v>0</v>
      </c>
      <c r="I1741">
        <v>216</v>
      </c>
      <c r="J1741" t="s">
        <v>5810</v>
      </c>
      <c r="K1741" t="str">
        <f>INDEX('Planning Periods'!$O$2:$O$540,MATCH('Table B Values'!A1741,'Planning Periods'!$A$2:$A$540,0))</f>
        <v>Riverside County</v>
      </c>
    </row>
    <row r="1742" spans="1:11">
      <c r="A1742" t="s">
        <v>5681</v>
      </c>
      <c r="B1742">
        <v>2017</v>
      </c>
      <c r="C1742">
        <v>0</v>
      </c>
      <c r="D1742">
        <v>0</v>
      </c>
      <c r="E1742">
        <v>70</v>
      </c>
      <c r="F1742">
        <v>0</v>
      </c>
      <c r="G1742">
        <v>0</v>
      </c>
      <c r="H1742">
        <v>93</v>
      </c>
      <c r="I1742">
        <v>180</v>
      </c>
      <c r="J1742" t="s">
        <v>5810</v>
      </c>
      <c r="K1742" t="str">
        <f>INDEX('Planning Periods'!$O$2:$O$540,MATCH('Table B Values'!A1742,'Planning Periods'!$A$2:$A$540,0))</f>
        <v>San Joaquin County</v>
      </c>
    </row>
    <row r="1743" spans="1:11">
      <c r="A1743" t="s">
        <v>5682</v>
      </c>
      <c r="B1743">
        <v>2017</v>
      </c>
      <c r="C1743">
        <v>190</v>
      </c>
      <c r="D1743">
        <v>0</v>
      </c>
      <c r="E1743">
        <v>0</v>
      </c>
      <c r="F1743">
        <v>0</v>
      </c>
      <c r="G1743">
        <v>0</v>
      </c>
      <c r="H1743">
        <v>285</v>
      </c>
      <c r="I1743">
        <v>2622</v>
      </c>
      <c r="J1743" t="s">
        <v>5810</v>
      </c>
      <c r="K1743" t="str">
        <f>INDEX('Planning Periods'!$O$2:$O$540,MATCH('Table B Values'!A1743,'Planning Periods'!$A$2:$A$540,0))</f>
        <v>Santa Clara County</v>
      </c>
    </row>
    <row r="1744" spans="1:11">
      <c r="A1744" t="s">
        <v>5683</v>
      </c>
      <c r="B1744">
        <v>2017</v>
      </c>
      <c r="C1744">
        <v>0</v>
      </c>
      <c r="D1744">
        <v>0</v>
      </c>
      <c r="E1744">
        <v>0</v>
      </c>
      <c r="F1744">
        <v>0</v>
      </c>
      <c r="G1744">
        <v>0</v>
      </c>
      <c r="H1744">
        <v>0</v>
      </c>
      <c r="I1744">
        <v>103</v>
      </c>
      <c r="J1744" t="s">
        <v>5810</v>
      </c>
      <c r="K1744" t="str">
        <f>INDEX('Planning Periods'!$O$2:$O$540,MATCH('Table B Values'!A1744,'Planning Periods'!$A$2:$A$540,0))</f>
        <v>Orange County</v>
      </c>
    </row>
    <row r="1745" spans="1:11">
      <c r="A1745" t="s">
        <v>5684</v>
      </c>
      <c r="B1745">
        <v>2017</v>
      </c>
      <c r="C1745">
        <v>27</v>
      </c>
      <c r="D1745">
        <v>0</v>
      </c>
      <c r="E1745">
        <v>57</v>
      </c>
      <c r="F1745">
        <v>0</v>
      </c>
      <c r="G1745">
        <v>0</v>
      </c>
      <c r="H1745">
        <v>0</v>
      </c>
      <c r="I1745">
        <v>8</v>
      </c>
      <c r="J1745" t="s">
        <v>5810</v>
      </c>
      <c r="K1745" t="str">
        <f>INDEX('Planning Periods'!$O$2:$O$540,MATCH('Table B Values'!A1745,'Planning Periods'!$A$2:$A$540,0))</f>
        <v>Alameda County</v>
      </c>
    </row>
    <row r="1746" spans="1:11">
      <c r="A1746" t="s">
        <v>5685</v>
      </c>
      <c r="B1746">
        <v>2017</v>
      </c>
      <c r="C1746">
        <v>41</v>
      </c>
      <c r="D1746">
        <v>0</v>
      </c>
      <c r="E1746">
        <v>9</v>
      </c>
      <c r="F1746">
        <v>0</v>
      </c>
      <c r="G1746">
        <v>0</v>
      </c>
      <c r="H1746">
        <v>0</v>
      </c>
      <c r="I1746">
        <v>164</v>
      </c>
      <c r="J1746" t="s">
        <v>5810</v>
      </c>
      <c r="K1746" t="str">
        <f>INDEX('Planning Periods'!$O$2:$O$540,MATCH('Table B Values'!A1746,'Planning Periods'!$A$2:$A$540,0))</f>
        <v>San Luis Obispo County</v>
      </c>
    </row>
    <row r="1747" spans="1:11">
      <c r="A1747" t="s">
        <v>5231</v>
      </c>
      <c r="B1747">
        <v>2017</v>
      </c>
      <c r="C1747">
        <v>3</v>
      </c>
      <c r="D1747">
        <v>9</v>
      </c>
      <c r="E1747">
        <v>5</v>
      </c>
      <c r="F1747">
        <v>9</v>
      </c>
      <c r="G1747">
        <v>0</v>
      </c>
      <c r="H1747">
        <v>45</v>
      </c>
      <c r="I1747">
        <v>371</v>
      </c>
      <c r="J1747" t="s">
        <v>5810</v>
      </c>
      <c r="K1747" t="str">
        <f>INDEX('Planning Periods'!$O$2:$O$540,MATCH('Table B Values'!A1747,'Planning Periods'!$A$2:$A$540,0))</f>
        <v>San Luis Obispo County</v>
      </c>
    </row>
    <row r="1748" spans="1:11">
      <c r="A1748" t="s">
        <v>5686</v>
      </c>
      <c r="B1748">
        <v>2017</v>
      </c>
      <c r="C1748">
        <v>31</v>
      </c>
      <c r="D1748">
        <v>0</v>
      </c>
      <c r="E1748">
        <v>11</v>
      </c>
      <c r="F1748">
        <v>0</v>
      </c>
      <c r="G1748">
        <v>0</v>
      </c>
      <c r="H1748">
        <v>0</v>
      </c>
      <c r="I1748">
        <v>436</v>
      </c>
      <c r="J1748" t="s">
        <v>5810</v>
      </c>
      <c r="K1748" t="str">
        <f>INDEX('Planning Periods'!$O$2:$O$540,MATCH('Table B Values'!A1748,'Planning Periods'!$A$2:$A$540,0))</f>
        <v>San Diego County</v>
      </c>
    </row>
    <row r="1749" spans="1:11">
      <c r="A1749" t="s">
        <v>5687</v>
      </c>
      <c r="B1749">
        <v>2017</v>
      </c>
      <c r="C1749">
        <v>1</v>
      </c>
      <c r="D1749">
        <v>0</v>
      </c>
      <c r="E1749">
        <v>0</v>
      </c>
      <c r="F1749">
        <v>0</v>
      </c>
      <c r="G1749">
        <v>0</v>
      </c>
      <c r="H1749">
        <v>2</v>
      </c>
      <c r="I1749" s="356">
        <v>7</v>
      </c>
      <c r="J1749" t="s">
        <v>5810</v>
      </c>
      <c r="K1749" t="str">
        <f>INDEX('Planning Periods'!$O$2:$O$540,MATCH('Table B Values'!A1749,'Planning Periods'!$A$2:$A$540,0))</f>
        <v>Los Angeles County</v>
      </c>
    </row>
    <row r="1750" spans="1:11">
      <c r="A1750" t="s">
        <v>5688</v>
      </c>
      <c r="B1750">
        <v>2017</v>
      </c>
      <c r="C1750">
        <v>37</v>
      </c>
      <c r="D1750">
        <v>0</v>
      </c>
      <c r="E1750">
        <v>0</v>
      </c>
      <c r="F1750">
        <v>0</v>
      </c>
      <c r="G1750">
        <v>0</v>
      </c>
      <c r="H1750">
        <v>4</v>
      </c>
      <c r="I1750">
        <v>424</v>
      </c>
      <c r="J1750" t="s">
        <v>5810</v>
      </c>
      <c r="K1750" t="str">
        <f>INDEX('Planning Periods'!$O$2:$O$540,MATCH('Table B Values'!A1750,'Planning Periods'!$A$2:$A$540,0))</f>
        <v>San Mateo County</v>
      </c>
    </row>
    <row r="1751" spans="1:11">
      <c r="A1751" t="s">
        <v>5235</v>
      </c>
      <c r="B1751">
        <v>2017</v>
      </c>
      <c r="C1751">
        <v>7</v>
      </c>
      <c r="D1751">
        <v>1</v>
      </c>
      <c r="E1751">
        <v>30</v>
      </c>
      <c r="F1751">
        <v>1</v>
      </c>
      <c r="G1751">
        <v>0</v>
      </c>
      <c r="H1751">
        <v>4</v>
      </c>
      <c r="I1751">
        <v>45</v>
      </c>
      <c r="J1751" t="s">
        <v>5810</v>
      </c>
      <c r="K1751" t="str">
        <f>INDEX('Planning Periods'!$O$2:$O$540,MATCH('Table B Values'!A1751,'Planning Periods'!$A$2:$A$540,0))</f>
        <v>San Mateo County</v>
      </c>
    </row>
    <row r="1752" spans="1:11">
      <c r="A1752" t="s">
        <v>5689</v>
      </c>
      <c r="B1752">
        <v>2017</v>
      </c>
      <c r="C1752">
        <v>0</v>
      </c>
      <c r="D1752">
        <v>0</v>
      </c>
      <c r="E1752">
        <v>0</v>
      </c>
      <c r="F1752">
        <v>0</v>
      </c>
      <c r="G1752">
        <v>0</v>
      </c>
      <c r="H1752">
        <v>7</v>
      </c>
      <c r="I1752">
        <v>0</v>
      </c>
      <c r="J1752" t="s">
        <v>5810</v>
      </c>
      <c r="K1752" t="str">
        <f>INDEX('Planning Periods'!$O$2:$O$540,MATCH('Table B Values'!A1752,'Planning Periods'!$A$2:$A$540,0))</f>
        <v>Contra Costa County</v>
      </c>
    </row>
    <row r="1753" spans="1:11">
      <c r="A1753" t="s">
        <v>5690</v>
      </c>
      <c r="B1753">
        <v>2017</v>
      </c>
      <c r="C1753">
        <v>0</v>
      </c>
      <c r="D1753">
        <v>0</v>
      </c>
      <c r="E1753">
        <v>0</v>
      </c>
      <c r="F1753">
        <v>7</v>
      </c>
      <c r="G1753">
        <v>0</v>
      </c>
      <c r="H1753">
        <v>0</v>
      </c>
      <c r="I1753">
        <v>20</v>
      </c>
      <c r="J1753" t="s">
        <v>5810</v>
      </c>
      <c r="K1753" t="str">
        <f>INDEX('Planning Periods'!$O$2:$O$540,MATCH('Table B Values'!A1753,'Planning Periods'!$A$2:$A$540,0))</f>
        <v>Marin County</v>
      </c>
    </row>
    <row r="1754" spans="1:11">
      <c r="A1754" t="s">
        <v>5691</v>
      </c>
      <c r="B1754">
        <v>2017</v>
      </c>
      <c r="C1754">
        <v>0</v>
      </c>
      <c r="D1754">
        <v>0</v>
      </c>
      <c r="E1754">
        <v>0</v>
      </c>
      <c r="F1754">
        <v>0</v>
      </c>
      <c r="G1754">
        <v>0</v>
      </c>
      <c r="H1754">
        <v>0</v>
      </c>
      <c r="I1754">
        <v>188</v>
      </c>
      <c r="J1754" t="s">
        <v>5810</v>
      </c>
      <c r="K1754" t="str">
        <f>INDEX('Planning Periods'!$O$2:$O$540,MATCH('Table B Values'!A1754,'Planning Periods'!$A$2:$A$540,0))</f>
        <v>Contra Costa County</v>
      </c>
    </row>
    <row r="1755" spans="1:11">
      <c r="A1755" t="s">
        <v>5693</v>
      </c>
      <c r="B1755">
        <v>2017</v>
      </c>
      <c r="C1755">
        <v>49</v>
      </c>
      <c r="D1755">
        <v>0</v>
      </c>
      <c r="E1755">
        <v>20</v>
      </c>
      <c r="F1755">
        <v>0</v>
      </c>
      <c r="G1755">
        <v>0</v>
      </c>
      <c r="H1755">
        <v>15</v>
      </c>
      <c r="I1755">
        <v>115</v>
      </c>
      <c r="J1755" t="s">
        <v>5810</v>
      </c>
      <c r="K1755" t="str">
        <f>INDEX('Planning Periods'!$O$2:$O$540,MATCH('Table B Values'!A1755,'Planning Periods'!$A$2:$A$540,0))</f>
        <v>Orange County</v>
      </c>
    </row>
    <row r="1756" spans="1:11">
      <c r="A1756" t="s">
        <v>5694</v>
      </c>
      <c r="B1756">
        <v>2017</v>
      </c>
      <c r="C1756">
        <v>0</v>
      </c>
      <c r="D1756">
        <v>0</v>
      </c>
      <c r="E1756">
        <v>0</v>
      </c>
      <c r="F1756">
        <v>0</v>
      </c>
      <c r="G1756">
        <v>0</v>
      </c>
      <c r="H1756">
        <v>0</v>
      </c>
      <c r="I1756">
        <v>117</v>
      </c>
      <c r="J1756" t="s">
        <v>5810</v>
      </c>
      <c r="K1756" t="str">
        <f>INDEX('Planning Periods'!$O$2:$O$540,MATCH('Table B Values'!A1756,'Planning Periods'!$A$2:$A$540,0))</f>
        <v>Santa Barbara County</v>
      </c>
    </row>
    <row r="1757" spans="1:11">
      <c r="A1757" t="s">
        <v>5243</v>
      </c>
      <c r="B1757">
        <v>2017</v>
      </c>
      <c r="C1757">
        <v>8</v>
      </c>
      <c r="D1757">
        <v>0</v>
      </c>
      <c r="E1757">
        <v>0</v>
      </c>
      <c r="F1757">
        <v>1</v>
      </c>
      <c r="G1757">
        <v>0</v>
      </c>
      <c r="H1757">
        <v>54</v>
      </c>
      <c r="I1757">
        <v>145</v>
      </c>
      <c r="J1757" t="s">
        <v>5810</v>
      </c>
      <c r="K1757" t="str">
        <f>INDEX('Planning Periods'!$O$2:$O$540,MATCH('Table B Values'!A1757,'Planning Periods'!$A$2:$A$540,0))</f>
        <v>Santa Barbara County</v>
      </c>
    </row>
    <row r="1758" spans="1:11">
      <c r="A1758" t="s">
        <v>5695</v>
      </c>
      <c r="B1758">
        <v>2017</v>
      </c>
      <c r="C1758">
        <v>0</v>
      </c>
      <c r="D1758">
        <v>0</v>
      </c>
      <c r="E1758">
        <v>0</v>
      </c>
      <c r="F1758">
        <v>0</v>
      </c>
      <c r="G1758">
        <v>0</v>
      </c>
      <c r="H1758">
        <v>6</v>
      </c>
      <c r="I1758">
        <v>1609</v>
      </c>
      <c r="J1758" t="s">
        <v>5810</v>
      </c>
      <c r="K1758" t="str">
        <f>INDEX('Planning Periods'!$O$2:$O$540,MATCH('Table B Values'!A1758,'Planning Periods'!$A$2:$A$540,0))</f>
        <v>Santa Clara County</v>
      </c>
    </row>
    <row r="1759" spans="1:11">
      <c r="A1759" t="s">
        <v>5245</v>
      </c>
      <c r="B1759">
        <v>2017</v>
      </c>
      <c r="C1759">
        <v>0</v>
      </c>
      <c r="D1759">
        <v>13</v>
      </c>
      <c r="E1759">
        <v>0</v>
      </c>
      <c r="F1759">
        <v>0</v>
      </c>
      <c r="G1759">
        <v>0</v>
      </c>
      <c r="H1759">
        <v>0</v>
      </c>
      <c r="I1759">
        <v>43</v>
      </c>
      <c r="J1759" t="s">
        <v>5810</v>
      </c>
      <c r="K1759" t="str">
        <f>INDEX('Planning Periods'!$O$2:$O$540,MATCH('Table B Values'!A1759,'Planning Periods'!$A$2:$A$540,0))</f>
        <v>Santa Clara County</v>
      </c>
    </row>
    <row r="1760" spans="1:11">
      <c r="A1760" t="s">
        <v>5696</v>
      </c>
      <c r="B1760">
        <v>2017</v>
      </c>
      <c r="C1760">
        <v>0</v>
      </c>
      <c r="D1760">
        <v>0</v>
      </c>
      <c r="E1760">
        <v>0</v>
      </c>
      <c r="F1760">
        <v>0</v>
      </c>
      <c r="G1760">
        <v>0</v>
      </c>
      <c r="H1760">
        <v>0</v>
      </c>
      <c r="I1760">
        <v>578</v>
      </c>
      <c r="J1760" t="s">
        <v>5810</v>
      </c>
      <c r="K1760" t="str">
        <f>INDEX('Planning Periods'!$O$2:$O$540,MATCH('Table B Values'!A1760,'Planning Periods'!$A$2:$A$540,0))</f>
        <v>Los Angeles County</v>
      </c>
    </row>
    <row r="1761" spans="1:11">
      <c r="A1761" t="s">
        <v>5697</v>
      </c>
      <c r="B1761">
        <v>2017</v>
      </c>
      <c r="C1761">
        <v>0</v>
      </c>
      <c r="D1761">
        <v>0</v>
      </c>
      <c r="E1761">
        <v>13</v>
      </c>
      <c r="F1761">
        <v>0</v>
      </c>
      <c r="G1761">
        <v>0</v>
      </c>
      <c r="H1761">
        <v>41</v>
      </c>
      <c r="I1761">
        <v>109</v>
      </c>
      <c r="J1761" t="s">
        <v>5810</v>
      </c>
      <c r="K1761" t="str">
        <f>INDEX('Planning Periods'!$O$2:$O$540,MATCH('Table B Values'!A1761,'Planning Periods'!$A$2:$A$540,0))</f>
        <v>Santa Cruz County</v>
      </c>
    </row>
    <row r="1762" spans="1:11">
      <c r="A1762" t="s">
        <v>5248</v>
      </c>
      <c r="B1762">
        <v>2017</v>
      </c>
      <c r="C1762">
        <v>0</v>
      </c>
      <c r="D1762">
        <v>0</v>
      </c>
      <c r="E1762">
        <v>0</v>
      </c>
      <c r="F1762">
        <v>0</v>
      </c>
      <c r="G1762">
        <v>0</v>
      </c>
      <c r="H1762">
        <v>66</v>
      </c>
      <c r="I1762">
        <v>38</v>
      </c>
      <c r="J1762" t="s">
        <v>5810</v>
      </c>
      <c r="K1762" t="str">
        <f>INDEX('Planning Periods'!$O$2:$O$540,MATCH('Table B Values'!A1762,'Planning Periods'!$A$2:$A$540,0))</f>
        <v>Santa Cruz County</v>
      </c>
    </row>
    <row r="1763" spans="1:11">
      <c r="A1763" t="s">
        <v>5698</v>
      </c>
      <c r="B1763">
        <v>2017</v>
      </c>
      <c r="C1763">
        <v>0</v>
      </c>
      <c r="D1763">
        <v>0</v>
      </c>
      <c r="E1763">
        <v>0</v>
      </c>
      <c r="F1763">
        <v>1</v>
      </c>
      <c r="G1763">
        <v>0</v>
      </c>
      <c r="H1763">
        <v>0</v>
      </c>
      <c r="I1763">
        <v>14</v>
      </c>
      <c r="J1763" t="s">
        <v>5810</v>
      </c>
      <c r="K1763" t="str">
        <f>INDEX('Planning Periods'!$O$2:$O$540,MATCH('Table B Values'!A1763,'Planning Periods'!$A$2:$A$540,0))</f>
        <v>Los Angeles County</v>
      </c>
    </row>
    <row r="1764" spans="1:11">
      <c r="A1764" t="s">
        <v>5699</v>
      </c>
      <c r="B1764">
        <v>2017</v>
      </c>
      <c r="C1764">
        <v>0</v>
      </c>
      <c r="D1764">
        <v>0</v>
      </c>
      <c r="E1764">
        <v>0</v>
      </c>
      <c r="F1764">
        <v>0</v>
      </c>
      <c r="G1764">
        <v>0</v>
      </c>
      <c r="H1764">
        <v>391</v>
      </c>
      <c r="I1764">
        <v>125</v>
      </c>
      <c r="J1764" t="s">
        <v>5810</v>
      </c>
      <c r="K1764" t="str">
        <f>INDEX('Planning Periods'!$O$2:$O$540,MATCH('Table B Values'!A1764,'Planning Periods'!$A$2:$A$540,0))</f>
        <v>Santa Barbara County</v>
      </c>
    </row>
    <row r="1765" spans="1:11">
      <c r="A1765" t="s">
        <v>5700</v>
      </c>
      <c r="B1765">
        <v>2017</v>
      </c>
      <c r="C1765">
        <v>93</v>
      </c>
      <c r="D1765">
        <v>0</v>
      </c>
      <c r="E1765">
        <v>21</v>
      </c>
      <c r="F1765">
        <v>0</v>
      </c>
      <c r="G1765">
        <v>0</v>
      </c>
      <c r="H1765">
        <v>8</v>
      </c>
      <c r="I1765">
        <v>569</v>
      </c>
      <c r="J1765" t="s">
        <v>5810</v>
      </c>
      <c r="K1765" t="str">
        <f>INDEX('Planning Periods'!$O$2:$O$540,MATCH('Table B Values'!A1765,'Planning Periods'!$A$2:$A$540,0))</f>
        <v>Los Angeles County</v>
      </c>
    </row>
    <row r="1766" spans="1:11">
      <c r="A1766" t="s">
        <v>5824</v>
      </c>
      <c r="B1766">
        <v>2017</v>
      </c>
      <c r="C1766">
        <v>0</v>
      </c>
      <c r="D1766">
        <v>0</v>
      </c>
      <c r="E1766">
        <v>10</v>
      </c>
      <c r="F1766">
        <v>0</v>
      </c>
      <c r="G1766">
        <v>0</v>
      </c>
      <c r="H1766">
        <v>6</v>
      </c>
      <c r="I1766">
        <v>1</v>
      </c>
      <c r="J1766" t="s">
        <v>5810</v>
      </c>
      <c r="K1766" t="str">
        <f>INDEX('Planning Periods'!$O$2:$O$540,MATCH('Table B Values'!A1766,'Planning Periods'!$A$2:$A$540,0))</f>
        <v>Ventura County</v>
      </c>
    </row>
    <row r="1767" spans="1:11">
      <c r="A1767" t="s">
        <v>5701</v>
      </c>
      <c r="B1767">
        <v>2017</v>
      </c>
      <c r="C1767">
        <v>56</v>
      </c>
      <c r="D1767">
        <v>0</v>
      </c>
      <c r="E1767">
        <v>22</v>
      </c>
      <c r="F1767">
        <v>0</v>
      </c>
      <c r="G1767">
        <v>0</v>
      </c>
      <c r="H1767">
        <v>16</v>
      </c>
      <c r="I1767">
        <v>251</v>
      </c>
      <c r="J1767" t="s">
        <v>5810</v>
      </c>
      <c r="K1767" t="str">
        <f>INDEX('Planning Periods'!$O$2:$O$540,MATCH('Table B Values'!A1767,'Planning Periods'!$A$2:$A$540,0))</f>
        <v>Sonoma County</v>
      </c>
    </row>
    <row r="1768" spans="1:11">
      <c r="A1768" t="s">
        <v>5702</v>
      </c>
      <c r="B1768">
        <v>2017</v>
      </c>
      <c r="C1768">
        <v>0</v>
      </c>
      <c r="D1768">
        <v>0</v>
      </c>
      <c r="E1768">
        <v>0</v>
      </c>
      <c r="F1768">
        <v>0</v>
      </c>
      <c r="G1768">
        <v>0</v>
      </c>
      <c r="H1768">
        <v>16</v>
      </c>
      <c r="I1768">
        <v>128</v>
      </c>
      <c r="J1768" t="s">
        <v>5810</v>
      </c>
      <c r="K1768" t="str">
        <f>INDEX('Planning Periods'!$O$2:$O$540,MATCH('Table B Values'!A1768,'Planning Periods'!$A$2:$A$540,0))</f>
        <v>San Diego County</v>
      </c>
    </row>
    <row r="1769" spans="1:11">
      <c r="A1769" t="s">
        <v>5703</v>
      </c>
      <c r="B1769">
        <v>2017</v>
      </c>
      <c r="C1769">
        <v>0</v>
      </c>
      <c r="D1769">
        <v>0</v>
      </c>
      <c r="E1769">
        <v>14</v>
      </c>
      <c r="F1769">
        <v>0</v>
      </c>
      <c r="G1769">
        <v>0</v>
      </c>
      <c r="H1769">
        <v>4</v>
      </c>
      <c r="I1769">
        <v>7</v>
      </c>
      <c r="J1769" t="s">
        <v>5810</v>
      </c>
      <c r="K1769" t="str">
        <f>INDEX('Planning Periods'!$O$2:$O$540,MATCH('Table B Values'!A1769,'Planning Periods'!$A$2:$A$540,0))</f>
        <v>Santa Clara County</v>
      </c>
    </row>
    <row r="1770" spans="1:11">
      <c r="A1770" t="s">
        <v>5704</v>
      </c>
      <c r="B1770">
        <v>2017</v>
      </c>
      <c r="C1770">
        <v>1</v>
      </c>
      <c r="D1770">
        <v>0</v>
      </c>
      <c r="E1770">
        <v>0</v>
      </c>
      <c r="F1770">
        <v>2</v>
      </c>
      <c r="G1770">
        <v>0</v>
      </c>
      <c r="H1770">
        <v>1</v>
      </c>
      <c r="I1770">
        <v>1</v>
      </c>
      <c r="J1770" t="s">
        <v>5810</v>
      </c>
      <c r="K1770" t="str">
        <f>INDEX('Planning Periods'!$O$2:$O$540,MATCH('Table B Values'!A1770,'Planning Periods'!$A$2:$A$540,0))</f>
        <v>Marin County</v>
      </c>
    </row>
    <row r="1771" spans="1:11">
      <c r="A1771" t="s">
        <v>5705</v>
      </c>
      <c r="B1771">
        <v>2017</v>
      </c>
      <c r="C1771">
        <v>0</v>
      </c>
      <c r="D1771">
        <v>0</v>
      </c>
      <c r="E1771">
        <v>3</v>
      </c>
      <c r="F1771">
        <v>0</v>
      </c>
      <c r="G1771">
        <v>0</v>
      </c>
      <c r="H1771">
        <v>4</v>
      </c>
      <c r="I1771">
        <v>38</v>
      </c>
      <c r="J1771" t="s">
        <v>5810</v>
      </c>
      <c r="K1771" t="str">
        <f>INDEX('Planning Periods'!$O$2:$O$540,MATCH('Table B Values'!A1771,'Planning Periods'!$A$2:$A$540,0))</f>
        <v>Santa Cruz County</v>
      </c>
    </row>
    <row r="1772" spans="1:11">
      <c r="A1772" t="s">
        <v>5707</v>
      </c>
      <c r="B1772">
        <v>2017</v>
      </c>
      <c r="C1772">
        <v>0</v>
      </c>
      <c r="D1772">
        <v>0</v>
      </c>
      <c r="E1772">
        <v>0</v>
      </c>
      <c r="F1772">
        <v>0</v>
      </c>
      <c r="G1772">
        <v>0</v>
      </c>
      <c r="H1772">
        <v>1</v>
      </c>
      <c r="I1772">
        <v>0</v>
      </c>
      <c r="J1772" t="s">
        <v>5810</v>
      </c>
      <c r="K1772" t="str">
        <f>INDEX('Planning Periods'!$O$2:$O$540,MATCH('Table B Values'!A1772,'Planning Periods'!$A$2:$A$540,0))</f>
        <v>Monterey County</v>
      </c>
    </row>
    <row r="1773" spans="1:11">
      <c r="A1773" t="s">
        <v>5708</v>
      </c>
      <c r="B1773">
        <v>2017</v>
      </c>
      <c r="C1773">
        <v>0</v>
      </c>
      <c r="D1773">
        <v>0</v>
      </c>
      <c r="E1773">
        <v>2</v>
      </c>
      <c r="F1773">
        <v>0</v>
      </c>
      <c r="G1773">
        <v>0</v>
      </c>
      <c r="H1773">
        <v>6</v>
      </c>
      <c r="I1773">
        <v>11</v>
      </c>
      <c r="J1773" t="s">
        <v>5810</v>
      </c>
      <c r="K1773" t="str">
        <f>INDEX('Planning Periods'!$O$2:$O$540,MATCH('Table B Values'!A1773,'Planning Periods'!$A$2:$A$540,0))</f>
        <v>Sonoma County</v>
      </c>
    </row>
    <row r="1774" spans="1:11">
      <c r="A1774" t="s">
        <v>5709</v>
      </c>
      <c r="B1774">
        <v>2017</v>
      </c>
      <c r="C1774">
        <v>0</v>
      </c>
      <c r="D1774">
        <v>0</v>
      </c>
      <c r="E1774">
        <v>0</v>
      </c>
      <c r="F1774">
        <v>0</v>
      </c>
      <c r="G1774">
        <v>0</v>
      </c>
      <c r="H1774">
        <v>5</v>
      </c>
      <c r="I1774">
        <v>2</v>
      </c>
      <c r="J1774" t="s">
        <v>5810</v>
      </c>
      <c r="K1774" t="str">
        <f>INDEX('Planning Periods'!$O$2:$O$540,MATCH('Table B Values'!A1774,'Planning Periods'!$A$2:$A$540,0))</f>
        <v>Fresno County</v>
      </c>
    </row>
    <row r="1775" spans="1:11">
      <c r="A1775" t="s">
        <v>5263</v>
      </c>
      <c r="B1775">
        <v>2017</v>
      </c>
      <c r="C1775">
        <v>0</v>
      </c>
      <c r="D1775">
        <v>4</v>
      </c>
      <c r="E1775">
        <v>0</v>
      </c>
      <c r="F1775">
        <v>9</v>
      </c>
      <c r="G1775">
        <v>0</v>
      </c>
      <c r="H1775">
        <v>132</v>
      </c>
      <c r="I1775">
        <v>1</v>
      </c>
      <c r="J1775" t="s">
        <v>5810</v>
      </c>
      <c r="K1775" t="str">
        <f>INDEX('Planning Periods'!$O$2:$O$540,MATCH('Table B Values'!A1775,'Planning Periods'!$A$2:$A$540,0))</f>
        <v>Shasta County</v>
      </c>
    </row>
    <row r="1776" spans="1:11">
      <c r="A1776" t="s">
        <v>5374</v>
      </c>
      <c r="B1776">
        <v>2017</v>
      </c>
      <c r="C1776">
        <v>0</v>
      </c>
      <c r="D1776">
        <v>0</v>
      </c>
      <c r="E1776">
        <v>1</v>
      </c>
      <c r="F1776">
        <v>3</v>
      </c>
      <c r="G1776">
        <v>0</v>
      </c>
      <c r="H1776">
        <v>29</v>
      </c>
      <c r="I1776">
        <v>2</v>
      </c>
      <c r="J1776" t="s">
        <v>5810</v>
      </c>
      <c r="K1776" t="str">
        <f>INDEX('Planning Periods'!$O$2:$O$540,MATCH('Table B Values'!A1776,'Planning Periods'!$A$2:$A$540,0))</f>
        <v>Shasta County</v>
      </c>
    </row>
    <row r="1777" spans="1:11">
      <c r="A1777" t="s">
        <v>5710</v>
      </c>
      <c r="B1777">
        <v>2017</v>
      </c>
      <c r="C1777">
        <v>0</v>
      </c>
      <c r="D1777">
        <v>0</v>
      </c>
      <c r="E1777">
        <v>0</v>
      </c>
      <c r="F1777">
        <v>1</v>
      </c>
      <c r="G1777">
        <v>0</v>
      </c>
      <c r="H1777">
        <v>3</v>
      </c>
      <c r="I1777">
        <v>0</v>
      </c>
      <c r="J1777" t="s">
        <v>5810</v>
      </c>
      <c r="K1777" t="str">
        <f>INDEX('Planning Periods'!$O$2:$O$540,MATCH('Table B Values'!A1777,'Planning Periods'!$A$2:$A$540,0))</f>
        <v>Los Angeles County</v>
      </c>
    </row>
    <row r="1778" spans="1:11">
      <c r="A1778" t="s">
        <v>5711</v>
      </c>
      <c r="B1778">
        <v>2017</v>
      </c>
      <c r="C1778">
        <v>0</v>
      </c>
      <c r="D1778">
        <v>0</v>
      </c>
      <c r="E1778">
        <v>0</v>
      </c>
      <c r="F1778">
        <v>0</v>
      </c>
      <c r="G1778">
        <v>0</v>
      </c>
      <c r="H1778">
        <v>0</v>
      </c>
      <c r="I1778">
        <v>24</v>
      </c>
      <c r="J1778" t="s">
        <v>5810</v>
      </c>
      <c r="K1778" t="str">
        <f>INDEX('Planning Periods'!$O$2:$O$540,MATCH('Table B Values'!A1778,'Planning Periods'!$A$2:$A$540,0))</f>
        <v>Los Angeles County</v>
      </c>
    </row>
    <row r="1779" spans="1:11">
      <c r="A1779" t="s">
        <v>5712</v>
      </c>
      <c r="B1779">
        <v>2017</v>
      </c>
      <c r="C1779">
        <v>30</v>
      </c>
      <c r="D1779">
        <v>0</v>
      </c>
      <c r="E1779">
        <v>0</v>
      </c>
      <c r="F1779">
        <v>0</v>
      </c>
      <c r="G1779">
        <v>0</v>
      </c>
      <c r="H1779">
        <v>12</v>
      </c>
      <c r="I1779">
        <v>59</v>
      </c>
      <c r="J1779" t="s">
        <v>5810</v>
      </c>
      <c r="K1779" t="str">
        <f>INDEX('Planning Periods'!$O$2:$O$540,MATCH('Table B Values'!A1779,'Planning Periods'!$A$2:$A$540,0))</f>
        <v>Ventura County</v>
      </c>
    </row>
    <row r="1780" spans="1:11">
      <c r="A1780" t="s">
        <v>5713</v>
      </c>
      <c r="B1780">
        <v>2017</v>
      </c>
      <c r="C1780">
        <v>0</v>
      </c>
      <c r="D1780">
        <v>0</v>
      </c>
      <c r="E1780">
        <v>2</v>
      </c>
      <c r="F1780">
        <v>0</v>
      </c>
      <c r="G1780">
        <v>0</v>
      </c>
      <c r="H1780">
        <v>3</v>
      </c>
      <c r="I1780">
        <v>12</v>
      </c>
      <c r="J1780" t="s">
        <v>5810</v>
      </c>
      <c r="K1780" t="str">
        <f>INDEX('Planning Periods'!$O$2:$O$540,MATCH('Table B Values'!A1780,'Planning Periods'!$A$2:$A$540,0))</f>
        <v>San Diego County</v>
      </c>
    </row>
    <row r="1781" spans="1:11">
      <c r="A1781" t="s">
        <v>5271</v>
      </c>
      <c r="B1781">
        <v>2017</v>
      </c>
      <c r="C1781">
        <v>0</v>
      </c>
      <c r="D1781">
        <v>0</v>
      </c>
      <c r="E1781">
        <v>0</v>
      </c>
      <c r="F1781">
        <v>6</v>
      </c>
      <c r="G1781">
        <v>0</v>
      </c>
      <c r="H1781">
        <v>5</v>
      </c>
      <c r="I1781">
        <v>9</v>
      </c>
      <c r="J1781" t="s">
        <v>5810</v>
      </c>
      <c r="K1781" t="str">
        <f>INDEX('Planning Periods'!$O$2:$O$540,MATCH('Table B Values'!A1781,'Planning Periods'!$A$2:$A$540,0))</f>
        <v>Solano County</v>
      </c>
    </row>
    <row r="1782" spans="1:11">
      <c r="A1782" t="s">
        <v>5808</v>
      </c>
      <c r="B1782">
        <v>2017</v>
      </c>
      <c r="C1782">
        <v>0</v>
      </c>
      <c r="D1782">
        <v>0</v>
      </c>
      <c r="E1782">
        <v>0</v>
      </c>
      <c r="F1782">
        <v>0</v>
      </c>
      <c r="G1782">
        <v>0</v>
      </c>
      <c r="H1782">
        <v>0</v>
      </c>
      <c r="I1782">
        <v>79</v>
      </c>
      <c r="J1782" t="s">
        <v>5810</v>
      </c>
      <c r="K1782" t="str">
        <f>INDEX('Planning Periods'!$O$2:$O$540,MATCH('Table B Values'!A1782,'Planning Periods'!$A$2:$A$540,0))</f>
        <v>Monterey County</v>
      </c>
    </row>
    <row r="1783" spans="1:11">
      <c r="A1783" t="s">
        <v>5825</v>
      </c>
      <c r="B1783">
        <v>2017</v>
      </c>
      <c r="C1783">
        <v>0</v>
      </c>
      <c r="D1783">
        <v>0</v>
      </c>
      <c r="E1783">
        <v>0</v>
      </c>
      <c r="F1783">
        <v>0</v>
      </c>
      <c r="G1783">
        <v>0</v>
      </c>
      <c r="H1783">
        <v>1</v>
      </c>
      <c r="I1783">
        <v>23</v>
      </c>
      <c r="J1783" t="s">
        <v>5810</v>
      </c>
      <c r="K1783" t="str">
        <f>INDEX('Planning Periods'!$O$2:$O$540,MATCH('Table B Values'!A1783,'Planning Periods'!$A$2:$A$540,0))</f>
        <v>Santa Barbara County</v>
      </c>
    </row>
    <row r="1784" spans="1:11">
      <c r="A1784" t="s">
        <v>5714</v>
      </c>
      <c r="B1784">
        <v>2017</v>
      </c>
      <c r="C1784">
        <v>0</v>
      </c>
      <c r="D1784">
        <v>0</v>
      </c>
      <c r="E1784">
        <v>0</v>
      </c>
      <c r="F1784">
        <v>0</v>
      </c>
      <c r="G1784">
        <v>0</v>
      </c>
      <c r="H1784">
        <v>1</v>
      </c>
      <c r="I1784">
        <v>9</v>
      </c>
      <c r="J1784" t="s">
        <v>5810</v>
      </c>
      <c r="K1784" t="str">
        <f>INDEX('Planning Periods'!$O$2:$O$540,MATCH('Table B Values'!A1784,'Planning Periods'!$A$2:$A$540,0))</f>
        <v>Sonoma County</v>
      </c>
    </row>
    <row r="1785" spans="1:11">
      <c r="A1785" t="s">
        <v>5275</v>
      </c>
      <c r="B1785">
        <v>2017</v>
      </c>
      <c r="C1785">
        <v>0</v>
      </c>
      <c r="D1785">
        <v>0</v>
      </c>
      <c r="E1785">
        <v>10</v>
      </c>
      <c r="F1785">
        <v>0</v>
      </c>
      <c r="G1785">
        <v>0</v>
      </c>
      <c r="H1785">
        <v>57</v>
      </c>
      <c r="I1785">
        <v>168</v>
      </c>
      <c r="J1785" t="s">
        <v>5810</v>
      </c>
      <c r="K1785" t="str">
        <f>INDEX('Planning Periods'!$O$2:$O$540,MATCH('Table B Values'!A1785,'Planning Periods'!$A$2:$A$540,0))</f>
        <v>Sonoma County</v>
      </c>
    </row>
    <row r="1786" spans="1:11">
      <c r="A1786" t="s">
        <v>5375</v>
      </c>
      <c r="B1786">
        <v>2017</v>
      </c>
      <c r="C1786">
        <v>0</v>
      </c>
      <c r="D1786">
        <v>0</v>
      </c>
      <c r="E1786">
        <v>0</v>
      </c>
      <c r="F1786">
        <v>0</v>
      </c>
      <c r="G1786">
        <v>0</v>
      </c>
      <c r="H1786">
        <v>1</v>
      </c>
      <c r="I1786" s="356">
        <v>0</v>
      </c>
      <c r="J1786" t="s">
        <v>5810</v>
      </c>
      <c r="K1786" t="str">
        <f>INDEX('Planning Periods'!$O$2:$O$540,MATCH('Table B Values'!A1786,'Planning Periods'!$A$2:$A$540,0))</f>
        <v>Tuolumne County</v>
      </c>
    </row>
    <row r="1787" spans="1:11">
      <c r="A1787" t="s">
        <v>5715</v>
      </c>
      <c r="B1787">
        <v>2017</v>
      </c>
      <c r="C1787">
        <v>0</v>
      </c>
      <c r="D1787">
        <v>0</v>
      </c>
      <c r="E1787">
        <v>0</v>
      </c>
      <c r="F1787">
        <v>1</v>
      </c>
      <c r="G1787">
        <v>0</v>
      </c>
      <c r="H1787">
        <v>0</v>
      </c>
      <c r="I1787">
        <v>1</v>
      </c>
      <c r="J1787" t="s">
        <v>5810</v>
      </c>
      <c r="K1787" t="str">
        <f>INDEX('Planning Periods'!$O$2:$O$540,MATCH('Table B Values'!A1787,'Planning Periods'!$A$2:$A$540,0))</f>
        <v>Los Angeles County</v>
      </c>
    </row>
    <row r="1788" spans="1:11">
      <c r="A1788" t="s">
        <v>5716</v>
      </c>
      <c r="B1788">
        <v>2017</v>
      </c>
      <c r="C1788">
        <v>0</v>
      </c>
      <c r="D1788">
        <v>0</v>
      </c>
      <c r="E1788">
        <v>0</v>
      </c>
      <c r="F1788">
        <v>0</v>
      </c>
      <c r="G1788">
        <v>0</v>
      </c>
      <c r="H1788">
        <v>14</v>
      </c>
      <c r="I1788">
        <v>4</v>
      </c>
      <c r="J1788" t="s">
        <v>5810</v>
      </c>
      <c r="K1788" t="str">
        <f>INDEX('Planning Periods'!$O$2:$O$540,MATCH('Table B Values'!A1788,'Planning Periods'!$A$2:$A$540,0))</f>
        <v>Los Angeles County</v>
      </c>
    </row>
    <row r="1789" spans="1:11">
      <c r="A1789" t="s">
        <v>5717</v>
      </c>
      <c r="B1789">
        <v>2017</v>
      </c>
      <c r="C1789">
        <v>0</v>
      </c>
      <c r="D1789">
        <v>0</v>
      </c>
      <c r="E1789">
        <v>0</v>
      </c>
      <c r="F1789">
        <v>0</v>
      </c>
      <c r="G1789">
        <v>0</v>
      </c>
      <c r="H1789">
        <v>4</v>
      </c>
      <c r="I1789">
        <v>35</v>
      </c>
      <c r="J1789" t="s">
        <v>5810</v>
      </c>
      <c r="K1789" t="str">
        <f>INDEX('Planning Periods'!$O$2:$O$540,MATCH('Table B Values'!A1789,'Planning Periods'!$A$2:$A$540,0))</f>
        <v>El Dorado County</v>
      </c>
    </row>
    <row r="1790" spans="1:11">
      <c r="A1790" t="s">
        <v>5718</v>
      </c>
      <c r="B1790">
        <v>2017</v>
      </c>
      <c r="C1790">
        <v>0</v>
      </c>
      <c r="D1790">
        <v>0</v>
      </c>
      <c r="E1790">
        <v>0</v>
      </c>
      <c r="F1790">
        <v>0</v>
      </c>
      <c r="G1790">
        <v>0</v>
      </c>
      <c r="H1790">
        <v>1</v>
      </c>
      <c r="I1790">
        <v>18</v>
      </c>
      <c r="J1790" t="s">
        <v>5810</v>
      </c>
      <c r="K1790" t="str">
        <f>INDEX('Planning Periods'!$O$2:$O$540,MATCH('Table B Values'!A1790,'Planning Periods'!$A$2:$A$540,0))</f>
        <v>Los Angeles County</v>
      </c>
    </row>
    <row r="1791" spans="1:11">
      <c r="A1791" t="s">
        <v>5719</v>
      </c>
      <c r="B1791">
        <v>2017</v>
      </c>
      <c r="C1791">
        <v>80</v>
      </c>
      <c r="D1791">
        <v>0</v>
      </c>
      <c r="E1791">
        <v>0</v>
      </c>
      <c r="F1791">
        <v>0</v>
      </c>
      <c r="G1791">
        <v>0</v>
      </c>
      <c r="H1791">
        <v>5</v>
      </c>
      <c r="I1791">
        <v>283</v>
      </c>
      <c r="J1791" t="s">
        <v>5810</v>
      </c>
      <c r="K1791" t="str">
        <f>INDEX('Planning Periods'!$O$2:$O$540,MATCH('Table B Values'!A1791,'Planning Periods'!$A$2:$A$540,0))</f>
        <v>San Mateo County</v>
      </c>
    </row>
    <row r="1792" spans="1:11">
      <c r="A1792" t="s">
        <v>5284</v>
      </c>
      <c r="B1792">
        <v>2017</v>
      </c>
      <c r="C1792">
        <v>0</v>
      </c>
      <c r="D1792">
        <v>0</v>
      </c>
      <c r="E1792">
        <v>0</v>
      </c>
      <c r="F1792">
        <v>0</v>
      </c>
      <c r="G1792">
        <v>0</v>
      </c>
      <c r="H1792">
        <v>11</v>
      </c>
      <c r="I1792">
        <v>120</v>
      </c>
      <c r="J1792" t="s">
        <v>5810</v>
      </c>
      <c r="K1792" t="str">
        <f>INDEX('Planning Periods'!$O$2:$O$540,MATCH('Table B Values'!A1792,'Planning Periods'!$A$2:$A$540,0))</f>
        <v>Stanislaus County</v>
      </c>
    </row>
    <row r="1793" spans="1:11">
      <c r="A1793" t="s">
        <v>5720</v>
      </c>
      <c r="B1793">
        <v>2017</v>
      </c>
      <c r="C1793">
        <v>0</v>
      </c>
      <c r="D1793">
        <v>0</v>
      </c>
      <c r="E1793">
        <v>0</v>
      </c>
      <c r="F1793">
        <v>0</v>
      </c>
      <c r="G1793">
        <v>0</v>
      </c>
      <c r="H1793">
        <v>2</v>
      </c>
      <c r="I1793">
        <v>0</v>
      </c>
      <c r="J1793" t="s">
        <v>5810</v>
      </c>
      <c r="K1793" t="str">
        <f>INDEX('Planning Periods'!$O$2:$O$540,MATCH('Table B Values'!A1793,'Planning Periods'!$A$2:$A$540,0))</f>
        <v>Orange County</v>
      </c>
    </row>
    <row r="1794" spans="1:11">
      <c r="A1794" t="s">
        <v>5721</v>
      </c>
      <c r="B1794">
        <v>2017</v>
      </c>
      <c r="C1794">
        <v>164</v>
      </c>
      <c r="D1794">
        <v>0</v>
      </c>
      <c r="E1794">
        <v>0</v>
      </c>
      <c r="F1794">
        <v>0</v>
      </c>
      <c r="G1794">
        <v>0</v>
      </c>
      <c r="H1794">
        <v>47</v>
      </c>
      <c r="I1794">
        <v>175</v>
      </c>
      <c r="J1794" t="s">
        <v>5810</v>
      </c>
      <c r="K1794" t="str">
        <f>INDEX('Planning Periods'!$O$2:$O$540,MATCH('Table B Values'!A1794,'Planning Periods'!$A$2:$A$540,0))</f>
        <v>San Joaquin County</v>
      </c>
    </row>
    <row r="1795" spans="1:11">
      <c r="A1795" t="s">
        <v>5722</v>
      </c>
      <c r="B1795">
        <v>2017</v>
      </c>
      <c r="C1795">
        <v>0</v>
      </c>
      <c r="D1795">
        <v>0</v>
      </c>
      <c r="E1795">
        <v>0</v>
      </c>
      <c r="F1795">
        <v>0</v>
      </c>
      <c r="G1795">
        <v>0</v>
      </c>
      <c r="H1795">
        <v>0</v>
      </c>
      <c r="I1795">
        <v>19</v>
      </c>
      <c r="J1795" t="s">
        <v>5810</v>
      </c>
      <c r="K1795" t="str">
        <f>INDEX('Planning Periods'!$O$2:$O$540,MATCH('Table B Values'!A1795,'Planning Periods'!$A$2:$A$540,0))</f>
        <v>Solano County</v>
      </c>
    </row>
    <row r="1796" spans="1:11">
      <c r="A1796" t="s">
        <v>5723</v>
      </c>
      <c r="B1796">
        <v>2017</v>
      </c>
      <c r="C1796">
        <v>46</v>
      </c>
      <c r="D1796">
        <v>0</v>
      </c>
      <c r="E1796">
        <v>20</v>
      </c>
      <c r="F1796">
        <v>0</v>
      </c>
      <c r="G1796">
        <v>0</v>
      </c>
      <c r="H1796">
        <v>47</v>
      </c>
      <c r="I1796">
        <v>381</v>
      </c>
      <c r="J1796" t="s">
        <v>5810</v>
      </c>
      <c r="K1796" t="str">
        <f>INDEX('Planning Periods'!$O$2:$O$540,MATCH('Table B Values'!A1796,'Planning Periods'!$A$2:$A$540,0))</f>
        <v>Santa Clara County</v>
      </c>
    </row>
    <row r="1797" spans="1:11">
      <c r="A1797" t="s">
        <v>5290</v>
      </c>
      <c r="B1797">
        <v>2017</v>
      </c>
      <c r="C1797">
        <v>0</v>
      </c>
      <c r="D1797">
        <v>0</v>
      </c>
      <c r="E1797">
        <v>0</v>
      </c>
      <c r="F1797">
        <v>0</v>
      </c>
      <c r="G1797">
        <v>0</v>
      </c>
      <c r="H1797">
        <v>3</v>
      </c>
      <c r="I1797">
        <v>13</v>
      </c>
      <c r="J1797" t="s">
        <v>5810</v>
      </c>
      <c r="K1797" t="str">
        <f>INDEX('Planning Periods'!$O$2:$O$540,MATCH('Table B Values'!A1797,'Planning Periods'!$A$2:$A$540,0))</f>
        <v>Sutter County</v>
      </c>
    </row>
    <row r="1798" spans="1:11">
      <c r="A1798" t="s">
        <v>5724</v>
      </c>
      <c r="B1798">
        <v>2017</v>
      </c>
      <c r="C1798">
        <v>0</v>
      </c>
      <c r="D1798">
        <v>0</v>
      </c>
      <c r="E1798">
        <v>0</v>
      </c>
      <c r="F1798">
        <v>0</v>
      </c>
      <c r="G1798">
        <v>0</v>
      </c>
      <c r="H1798">
        <v>17</v>
      </c>
      <c r="I1798">
        <v>2</v>
      </c>
      <c r="J1798" t="s">
        <v>5810</v>
      </c>
      <c r="K1798" t="str">
        <f>INDEX('Planning Periods'!$O$2:$O$540,MATCH('Table B Values'!A1798,'Planning Periods'!$A$2:$A$540,0))</f>
        <v>Amador County</v>
      </c>
    </row>
    <row r="1799" spans="1:11">
      <c r="A1799" t="s">
        <v>5725</v>
      </c>
      <c r="B1799">
        <v>2017</v>
      </c>
      <c r="C1799">
        <v>0</v>
      </c>
      <c r="D1799">
        <v>0</v>
      </c>
      <c r="E1799">
        <v>0</v>
      </c>
      <c r="F1799">
        <v>0</v>
      </c>
      <c r="G1799">
        <v>0</v>
      </c>
      <c r="H1799">
        <v>3</v>
      </c>
      <c r="I1799">
        <v>12</v>
      </c>
      <c r="J1799" t="s">
        <v>5810</v>
      </c>
      <c r="K1799" t="str">
        <f>INDEX('Planning Periods'!$O$2:$O$540,MATCH('Table B Values'!A1799,'Planning Periods'!$A$2:$A$540,0))</f>
        <v>Kern County</v>
      </c>
    </row>
    <row r="1800" spans="1:11">
      <c r="A1800" t="s">
        <v>5826</v>
      </c>
      <c r="B1800">
        <v>2017</v>
      </c>
      <c r="C1800">
        <v>0</v>
      </c>
      <c r="D1800">
        <v>0</v>
      </c>
      <c r="E1800">
        <v>0</v>
      </c>
      <c r="F1800">
        <v>0</v>
      </c>
      <c r="G1800">
        <v>0</v>
      </c>
      <c r="H1800">
        <v>0</v>
      </c>
      <c r="I1800">
        <v>0</v>
      </c>
      <c r="J1800" t="s">
        <v>5810</v>
      </c>
      <c r="K1800" t="str">
        <f>INDEX('Planning Periods'!$O$2:$O$540,MATCH('Table B Values'!A1800,'Planning Periods'!$A$2:$A$540,0))</f>
        <v>Tehama County</v>
      </c>
    </row>
    <row r="1801" spans="1:11">
      <c r="A1801" t="s">
        <v>5295</v>
      </c>
      <c r="B1801">
        <v>2017</v>
      </c>
      <c r="C1801">
        <v>0</v>
      </c>
      <c r="D1801">
        <v>0</v>
      </c>
      <c r="E1801">
        <v>0</v>
      </c>
      <c r="F1801">
        <v>40</v>
      </c>
      <c r="G1801">
        <v>0</v>
      </c>
      <c r="H1801">
        <v>55</v>
      </c>
      <c r="I1801">
        <v>0</v>
      </c>
      <c r="J1801" t="s">
        <v>5810</v>
      </c>
      <c r="K1801" t="str">
        <f>INDEX('Planning Periods'!$O$2:$O$540,MATCH('Table B Values'!A1801,'Planning Periods'!$A$2:$A$540,0))</f>
        <v>Tehama County</v>
      </c>
    </row>
    <row r="1802" spans="1:11">
      <c r="A1802" t="s">
        <v>5727</v>
      </c>
      <c r="B1802">
        <v>2017</v>
      </c>
      <c r="C1802">
        <v>15</v>
      </c>
      <c r="D1802">
        <v>0</v>
      </c>
      <c r="E1802">
        <v>0</v>
      </c>
      <c r="F1802">
        <v>0</v>
      </c>
      <c r="G1802">
        <v>0</v>
      </c>
      <c r="H1802">
        <v>15</v>
      </c>
      <c r="I1802">
        <v>84</v>
      </c>
      <c r="J1802" t="s">
        <v>5810</v>
      </c>
      <c r="K1802" t="str">
        <f>INDEX('Planning Periods'!$O$2:$O$540,MATCH('Table B Values'!A1802,'Planning Periods'!$A$2:$A$540,0))</f>
        <v>Riverside County</v>
      </c>
    </row>
    <row r="1803" spans="1:11">
      <c r="A1803" t="s">
        <v>5728</v>
      </c>
      <c r="B1803">
        <v>2017</v>
      </c>
      <c r="C1803">
        <v>0</v>
      </c>
      <c r="D1803">
        <v>0</v>
      </c>
      <c r="E1803">
        <v>1</v>
      </c>
      <c r="F1803">
        <v>0</v>
      </c>
      <c r="G1803">
        <v>0</v>
      </c>
      <c r="H1803">
        <v>5</v>
      </c>
      <c r="I1803">
        <v>92</v>
      </c>
      <c r="J1803" t="s">
        <v>5810</v>
      </c>
      <c r="K1803" t="str">
        <f>INDEX('Planning Periods'!$O$2:$O$540,MATCH('Table B Values'!A1803,'Planning Periods'!$A$2:$A$540,0))</f>
        <v>Los Angeles County</v>
      </c>
    </row>
    <row r="1804" spans="1:11">
      <c r="A1804" t="s">
        <v>5729</v>
      </c>
      <c r="B1804">
        <v>2017</v>
      </c>
      <c r="C1804">
        <v>0</v>
      </c>
      <c r="D1804">
        <v>0</v>
      </c>
      <c r="E1804">
        <v>0</v>
      </c>
      <c r="F1804">
        <v>0</v>
      </c>
      <c r="G1804">
        <v>0</v>
      </c>
      <c r="H1804">
        <v>50</v>
      </c>
      <c r="I1804">
        <v>16</v>
      </c>
      <c r="J1804" t="s">
        <v>5810</v>
      </c>
      <c r="K1804" t="str">
        <f>INDEX('Planning Periods'!$O$2:$O$540,MATCH('Table B Values'!A1804,'Planning Periods'!$A$2:$A$540,0))</f>
        <v>Ventura County</v>
      </c>
    </row>
    <row r="1805" spans="1:11">
      <c r="A1805" t="s">
        <v>5794</v>
      </c>
      <c r="B1805">
        <v>2017</v>
      </c>
      <c r="C1805">
        <v>0</v>
      </c>
      <c r="D1805">
        <v>0</v>
      </c>
      <c r="E1805">
        <v>0</v>
      </c>
      <c r="F1805">
        <v>0</v>
      </c>
      <c r="G1805">
        <v>0</v>
      </c>
      <c r="H1805">
        <v>0</v>
      </c>
      <c r="I1805">
        <v>7</v>
      </c>
      <c r="J1805" t="s">
        <v>5810</v>
      </c>
      <c r="K1805" t="str">
        <f>INDEX('Planning Periods'!$O$2:$O$540,MATCH('Table B Values'!A1805,'Planning Periods'!$A$2:$A$540,0))</f>
        <v>Marin County</v>
      </c>
    </row>
    <row r="1806" spans="1:11">
      <c r="A1806" t="s">
        <v>5730</v>
      </c>
      <c r="B1806">
        <v>2017</v>
      </c>
      <c r="C1806">
        <v>0</v>
      </c>
      <c r="D1806">
        <v>0</v>
      </c>
      <c r="E1806">
        <v>0</v>
      </c>
      <c r="F1806">
        <v>0</v>
      </c>
      <c r="G1806">
        <v>0</v>
      </c>
      <c r="H1806">
        <v>4</v>
      </c>
      <c r="I1806">
        <v>9</v>
      </c>
      <c r="J1806" t="s">
        <v>5810</v>
      </c>
      <c r="K1806" t="str">
        <f>INDEX('Planning Periods'!$O$2:$O$540,MATCH('Table B Values'!A1806,'Planning Periods'!$A$2:$A$540,0))</f>
        <v>Los Angeles County</v>
      </c>
    </row>
    <row r="1807" spans="1:11">
      <c r="A1807" t="s">
        <v>5731</v>
      </c>
      <c r="B1807">
        <v>2017</v>
      </c>
      <c r="C1807">
        <v>0</v>
      </c>
      <c r="D1807">
        <v>0</v>
      </c>
      <c r="E1807">
        <v>0</v>
      </c>
      <c r="F1807">
        <v>0</v>
      </c>
      <c r="G1807">
        <v>0</v>
      </c>
      <c r="H1807">
        <v>3</v>
      </c>
      <c r="I1807">
        <v>301</v>
      </c>
      <c r="J1807" t="s">
        <v>5810</v>
      </c>
      <c r="K1807" t="str">
        <f>INDEX('Planning Periods'!$O$2:$O$540,MATCH('Table B Values'!A1807,'Planning Periods'!$A$2:$A$540,0))</f>
        <v>San Joaquin County</v>
      </c>
    </row>
    <row r="1808" spans="1:11">
      <c r="A1808" t="s">
        <v>5795</v>
      </c>
      <c r="B1808">
        <v>2017</v>
      </c>
      <c r="C1808">
        <v>0</v>
      </c>
      <c r="D1808">
        <v>0</v>
      </c>
      <c r="E1808">
        <v>0</v>
      </c>
      <c r="F1808">
        <v>0</v>
      </c>
      <c r="G1808">
        <v>0</v>
      </c>
      <c r="H1808">
        <v>0</v>
      </c>
      <c r="I1808">
        <v>1</v>
      </c>
      <c r="J1808" t="s">
        <v>5810</v>
      </c>
      <c r="K1808" t="str">
        <f>INDEX('Planning Periods'!$O$2:$O$540,MATCH('Table B Values'!A1808,'Planning Periods'!$A$2:$A$540,0))</f>
        <v>Humboldt County</v>
      </c>
    </row>
    <row r="1809" spans="1:11">
      <c r="A1809" t="s">
        <v>5303</v>
      </c>
      <c r="B1809">
        <v>2017</v>
      </c>
      <c r="C1809">
        <v>0</v>
      </c>
      <c r="D1809">
        <v>0</v>
      </c>
      <c r="E1809">
        <v>0</v>
      </c>
      <c r="F1809">
        <v>0</v>
      </c>
      <c r="G1809">
        <v>0</v>
      </c>
      <c r="H1809">
        <v>0</v>
      </c>
      <c r="I1809">
        <v>78</v>
      </c>
      <c r="J1809" t="s">
        <v>5810</v>
      </c>
      <c r="K1809" t="str">
        <f>INDEX('Planning Periods'!$O$2:$O$540,MATCH('Table B Values'!A1809,'Planning Periods'!$A$2:$A$540,0))</f>
        <v>Trinity County</v>
      </c>
    </row>
    <row r="1810" spans="1:11">
      <c r="A1810" t="s">
        <v>5377</v>
      </c>
      <c r="B1810">
        <v>2017</v>
      </c>
      <c r="C1810">
        <v>0</v>
      </c>
      <c r="D1810">
        <v>0</v>
      </c>
      <c r="E1810">
        <v>0</v>
      </c>
      <c r="F1810">
        <v>0</v>
      </c>
      <c r="G1810">
        <v>0</v>
      </c>
      <c r="H1810">
        <v>0</v>
      </c>
      <c r="I1810">
        <v>93</v>
      </c>
      <c r="J1810" t="s">
        <v>5810</v>
      </c>
      <c r="K1810" t="str">
        <f>INDEX('Planning Periods'!$O$2:$O$540,MATCH('Table B Values'!A1810,'Planning Periods'!$A$2:$A$540,0))</f>
        <v>Nevada County</v>
      </c>
    </row>
    <row r="1811" spans="1:11">
      <c r="A1811" t="s">
        <v>5732</v>
      </c>
      <c r="B1811">
        <v>2017</v>
      </c>
      <c r="C1811">
        <v>0</v>
      </c>
      <c r="D1811">
        <v>0</v>
      </c>
      <c r="E1811">
        <v>7</v>
      </c>
      <c r="F1811">
        <v>0</v>
      </c>
      <c r="G1811">
        <v>0</v>
      </c>
      <c r="H1811">
        <v>0</v>
      </c>
      <c r="I1811">
        <v>354</v>
      </c>
      <c r="J1811" t="s">
        <v>5810</v>
      </c>
      <c r="K1811" t="str">
        <f>INDEX('Planning Periods'!$O$2:$O$540,MATCH('Table B Values'!A1811,'Planning Periods'!$A$2:$A$540,0))</f>
        <v>Tulare County</v>
      </c>
    </row>
    <row r="1812" spans="1:11">
      <c r="A1812" t="s">
        <v>5307</v>
      </c>
      <c r="B1812">
        <v>2017</v>
      </c>
      <c r="C1812">
        <v>0</v>
      </c>
      <c r="D1812">
        <v>33</v>
      </c>
      <c r="E1812">
        <v>0</v>
      </c>
      <c r="F1812">
        <v>84</v>
      </c>
      <c r="G1812">
        <v>0</v>
      </c>
      <c r="H1812">
        <v>16</v>
      </c>
      <c r="I1812">
        <v>13</v>
      </c>
      <c r="J1812" t="s">
        <v>5810</v>
      </c>
      <c r="K1812" t="str">
        <f>INDEX('Planning Periods'!$O$2:$O$540,MATCH('Table B Values'!A1812,'Planning Periods'!$A$2:$A$540,0))</f>
        <v>Tulare County</v>
      </c>
    </row>
    <row r="1813" spans="1:11">
      <c r="A1813" t="s">
        <v>5309</v>
      </c>
      <c r="B1813">
        <v>2017</v>
      </c>
      <c r="C1813">
        <v>0</v>
      </c>
      <c r="D1813">
        <v>0</v>
      </c>
      <c r="E1813">
        <v>2</v>
      </c>
      <c r="F1813">
        <v>0</v>
      </c>
      <c r="G1813">
        <v>0</v>
      </c>
      <c r="H1813">
        <v>0</v>
      </c>
      <c r="I1813">
        <v>71</v>
      </c>
      <c r="J1813" t="s">
        <v>5810</v>
      </c>
      <c r="K1813" t="str">
        <f>INDEX('Planning Periods'!$O$2:$O$540,MATCH('Table B Values'!A1813,'Planning Periods'!$A$2:$A$540,0))</f>
        <v>Tuolumne County</v>
      </c>
    </row>
    <row r="1814" spans="1:11">
      <c r="A1814" t="s">
        <v>5733</v>
      </c>
      <c r="B1814">
        <v>2017</v>
      </c>
      <c r="C1814">
        <v>0</v>
      </c>
      <c r="D1814">
        <v>0</v>
      </c>
      <c r="E1814">
        <v>0</v>
      </c>
      <c r="F1814">
        <v>0</v>
      </c>
      <c r="G1814">
        <v>0</v>
      </c>
      <c r="H1814">
        <v>3</v>
      </c>
      <c r="I1814">
        <v>18</v>
      </c>
      <c r="J1814" t="s">
        <v>5810</v>
      </c>
      <c r="K1814" t="str">
        <f>INDEX('Planning Periods'!$O$2:$O$540,MATCH('Table B Values'!A1814,'Planning Periods'!$A$2:$A$540,0))</f>
        <v>Stanislaus County</v>
      </c>
    </row>
    <row r="1815" spans="1:11">
      <c r="A1815" t="s">
        <v>5734</v>
      </c>
      <c r="B1815">
        <v>2017</v>
      </c>
      <c r="C1815">
        <v>1</v>
      </c>
      <c r="D1815">
        <v>0</v>
      </c>
      <c r="E1815">
        <v>0</v>
      </c>
      <c r="F1815">
        <v>0</v>
      </c>
      <c r="G1815">
        <v>0</v>
      </c>
      <c r="H1815">
        <v>0</v>
      </c>
      <c r="I1815">
        <v>13</v>
      </c>
      <c r="J1815" t="s">
        <v>5810</v>
      </c>
      <c r="K1815" t="str">
        <f>INDEX('Planning Periods'!$O$2:$O$540,MATCH('Table B Values'!A1815,'Planning Periods'!$A$2:$A$540,0))</f>
        <v>Orange County</v>
      </c>
    </row>
    <row r="1816" spans="1:11">
      <c r="A1816" t="s">
        <v>5735</v>
      </c>
      <c r="B1816">
        <v>2017</v>
      </c>
      <c r="C1816">
        <v>0</v>
      </c>
      <c r="D1816">
        <v>0</v>
      </c>
      <c r="E1816">
        <v>0</v>
      </c>
      <c r="F1816">
        <v>0</v>
      </c>
      <c r="G1816">
        <v>0</v>
      </c>
      <c r="H1816">
        <v>10</v>
      </c>
      <c r="I1816">
        <v>0</v>
      </c>
      <c r="J1816" t="s">
        <v>5810</v>
      </c>
      <c r="K1816" t="str">
        <f>INDEX('Planning Periods'!$O$2:$O$540,MATCH('Table B Values'!A1816,'Planning Periods'!$A$2:$A$540,0))</f>
        <v>San Bernardino County</v>
      </c>
    </row>
    <row r="1817" spans="1:11">
      <c r="A1817" t="s">
        <v>5378</v>
      </c>
      <c r="B1817">
        <v>2017</v>
      </c>
      <c r="C1817">
        <v>0</v>
      </c>
      <c r="D1817">
        <v>0</v>
      </c>
      <c r="E1817">
        <v>0</v>
      </c>
      <c r="F1817">
        <v>0</v>
      </c>
      <c r="G1817">
        <v>0</v>
      </c>
      <c r="H1817">
        <v>0</v>
      </c>
      <c r="I1817">
        <v>4</v>
      </c>
      <c r="J1817" t="s">
        <v>5810</v>
      </c>
      <c r="K1817" t="str">
        <f>INDEX('Planning Periods'!$O$2:$O$540,MATCH('Table B Values'!A1817,'Planning Periods'!$A$2:$A$540,0))</f>
        <v>Mendocino County</v>
      </c>
    </row>
    <row r="1818" spans="1:11">
      <c r="A1818" t="s">
        <v>5736</v>
      </c>
      <c r="B1818">
        <v>2017</v>
      </c>
      <c r="C1818">
        <v>0</v>
      </c>
      <c r="D1818">
        <v>0</v>
      </c>
      <c r="E1818">
        <v>0</v>
      </c>
      <c r="F1818">
        <v>0</v>
      </c>
      <c r="G1818">
        <v>0</v>
      </c>
      <c r="H1818">
        <v>3</v>
      </c>
      <c r="I1818">
        <v>27</v>
      </c>
      <c r="J1818" t="s">
        <v>5810</v>
      </c>
      <c r="K1818" t="str">
        <f>INDEX('Planning Periods'!$O$2:$O$540,MATCH('Table B Values'!A1818,'Planning Periods'!$A$2:$A$540,0))</f>
        <v>Alameda County</v>
      </c>
    </row>
    <row r="1819" spans="1:11">
      <c r="A1819" t="s">
        <v>5737</v>
      </c>
      <c r="B1819">
        <v>2017</v>
      </c>
      <c r="C1819">
        <v>0</v>
      </c>
      <c r="D1819">
        <v>0</v>
      </c>
      <c r="E1819">
        <v>0</v>
      </c>
      <c r="F1819">
        <v>0</v>
      </c>
      <c r="G1819">
        <v>0</v>
      </c>
      <c r="H1819">
        <v>0</v>
      </c>
      <c r="I1819">
        <v>99</v>
      </c>
      <c r="J1819" t="s">
        <v>5810</v>
      </c>
      <c r="K1819" t="str">
        <f>INDEX('Planning Periods'!$O$2:$O$540,MATCH('Table B Values'!A1819,'Planning Periods'!$A$2:$A$540,0))</f>
        <v>San Bernardino County</v>
      </c>
    </row>
    <row r="1820" spans="1:11">
      <c r="A1820" t="s">
        <v>5738</v>
      </c>
      <c r="B1820">
        <v>2017</v>
      </c>
      <c r="C1820">
        <v>14</v>
      </c>
      <c r="D1820">
        <v>0</v>
      </c>
      <c r="E1820">
        <v>24</v>
      </c>
      <c r="F1820">
        <v>2</v>
      </c>
      <c r="G1820">
        <v>0</v>
      </c>
      <c r="H1820">
        <v>214</v>
      </c>
      <c r="I1820">
        <v>63</v>
      </c>
      <c r="J1820" t="s">
        <v>5810</v>
      </c>
      <c r="K1820" t="str">
        <f>INDEX('Planning Periods'!$O$2:$O$540,MATCH('Table B Values'!A1820,'Planning Periods'!$A$2:$A$540,0))</f>
        <v>Solano County</v>
      </c>
    </row>
    <row r="1821" spans="1:11">
      <c r="A1821" t="s">
        <v>5739</v>
      </c>
      <c r="B1821">
        <v>2017</v>
      </c>
      <c r="C1821">
        <v>0</v>
      </c>
      <c r="D1821">
        <v>0</v>
      </c>
      <c r="E1821">
        <v>0</v>
      </c>
      <c r="F1821">
        <v>0</v>
      </c>
      <c r="G1821">
        <v>0</v>
      </c>
      <c r="H1821">
        <v>0</v>
      </c>
      <c r="I1821">
        <v>44</v>
      </c>
      <c r="J1821" t="s">
        <v>5810</v>
      </c>
      <c r="K1821" t="str">
        <f>INDEX('Planning Periods'!$O$2:$O$540,MATCH('Table B Values'!A1821,'Planning Periods'!$A$2:$A$540,0))</f>
        <v>Solano County</v>
      </c>
    </row>
    <row r="1822" spans="1:11">
      <c r="A1822" t="s">
        <v>5740</v>
      </c>
      <c r="B1822">
        <v>2017</v>
      </c>
      <c r="C1822">
        <v>36</v>
      </c>
      <c r="D1822">
        <v>0</v>
      </c>
      <c r="E1822">
        <v>34</v>
      </c>
      <c r="F1822">
        <v>0</v>
      </c>
      <c r="G1822">
        <v>0</v>
      </c>
      <c r="H1822">
        <v>19</v>
      </c>
      <c r="I1822">
        <v>646</v>
      </c>
      <c r="J1822" t="s">
        <v>5810</v>
      </c>
      <c r="K1822" t="str">
        <f>INDEX('Planning Periods'!$O$2:$O$540,MATCH('Table B Values'!A1822,'Planning Periods'!$A$2:$A$540,0))</f>
        <v>Ventura County</v>
      </c>
    </row>
    <row r="1823" spans="1:11">
      <c r="A1823" t="s">
        <v>5318</v>
      </c>
      <c r="B1823">
        <v>2017</v>
      </c>
      <c r="C1823">
        <v>0</v>
      </c>
      <c r="D1823">
        <v>7</v>
      </c>
      <c r="E1823">
        <v>0</v>
      </c>
      <c r="F1823">
        <v>14</v>
      </c>
      <c r="G1823">
        <v>0</v>
      </c>
      <c r="H1823">
        <v>15</v>
      </c>
      <c r="I1823">
        <v>45</v>
      </c>
      <c r="J1823" t="s">
        <v>5810</v>
      </c>
      <c r="K1823" t="str">
        <f>INDEX('Planning Periods'!$O$2:$O$540,MATCH('Table B Values'!A1823,'Planning Periods'!$A$2:$A$540,0))</f>
        <v>Ventura County</v>
      </c>
    </row>
    <row r="1824" spans="1:11">
      <c r="A1824" t="s">
        <v>5741</v>
      </c>
      <c r="B1824">
        <v>2017</v>
      </c>
      <c r="C1824">
        <v>0</v>
      </c>
      <c r="D1824">
        <v>0</v>
      </c>
      <c r="E1824">
        <v>0</v>
      </c>
      <c r="F1824">
        <v>0</v>
      </c>
      <c r="G1824">
        <v>0</v>
      </c>
      <c r="H1824">
        <v>104</v>
      </c>
      <c r="I1824">
        <v>14</v>
      </c>
      <c r="J1824" t="s">
        <v>5810</v>
      </c>
      <c r="K1824" t="str">
        <f>INDEX('Planning Periods'!$O$2:$O$540,MATCH('Table B Values'!A1824,'Planning Periods'!$A$2:$A$540,0))</f>
        <v>San Bernardino County</v>
      </c>
    </row>
    <row r="1825" spans="1:11">
      <c r="A1825" t="s">
        <v>5796</v>
      </c>
      <c r="B1825">
        <v>2017</v>
      </c>
      <c r="C1825">
        <v>0</v>
      </c>
      <c r="D1825">
        <v>0</v>
      </c>
      <c r="E1825">
        <v>0</v>
      </c>
      <c r="F1825">
        <v>0</v>
      </c>
      <c r="G1825">
        <v>0</v>
      </c>
      <c r="H1825">
        <v>0</v>
      </c>
      <c r="I1825">
        <v>1</v>
      </c>
      <c r="J1825" t="s">
        <v>5810</v>
      </c>
      <c r="K1825" t="str">
        <f>INDEX('Planning Periods'!$O$2:$O$540,MATCH('Table B Values'!A1825,'Planning Periods'!$A$2:$A$540,0))</f>
        <v>Orange County</v>
      </c>
    </row>
    <row r="1826" spans="1:11">
      <c r="A1826" t="s">
        <v>5742</v>
      </c>
      <c r="B1826">
        <v>2017</v>
      </c>
      <c r="C1826">
        <v>2</v>
      </c>
      <c r="D1826">
        <v>0</v>
      </c>
      <c r="E1826">
        <v>72</v>
      </c>
      <c r="F1826">
        <v>0</v>
      </c>
      <c r="G1826">
        <v>0</v>
      </c>
      <c r="H1826">
        <v>29</v>
      </c>
      <c r="I1826">
        <v>403</v>
      </c>
      <c r="J1826" t="s">
        <v>5810</v>
      </c>
      <c r="K1826" t="str">
        <f>INDEX('Planning Periods'!$O$2:$O$540,MATCH('Table B Values'!A1826,'Planning Periods'!$A$2:$A$540,0))</f>
        <v>Tulare County</v>
      </c>
    </row>
    <row r="1827" spans="1:11">
      <c r="A1827" t="s">
        <v>5743</v>
      </c>
      <c r="B1827">
        <v>2017</v>
      </c>
      <c r="C1827">
        <v>0</v>
      </c>
      <c r="D1827">
        <v>0</v>
      </c>
      <c r="E1827">
        <v>0</v>
      </c>
      <c r="F1827">
        <v>0</v>
      </c>
      <c r="G1827">
        <v>0</v>
      </c>
      <c r="H1827">
        <v>0</v>
      </c>
      <c r="I1827">
        <v>154</v>
      </c>
      <c r="J1827" t="s">
        <v>5810</v>
      </c>
      <c r="K1827" t="str">
        <f>INDEX('Planning Periods'!$O$2:$O$540,MATCH('Table B Values'!A1827,'Planning Periods'!$A$2:$A$540,0))</f>
        <v>San Diego County</v>
      </c>
    </row>
    <row r="1828" spans="1:11">
      <c r="A1828" t="s">
        <v>5744</v>
      </c>
      <c r="B1828">
        <v>2017</v>
      </c>
      <c r="C1828">
        <v>0</v>
      </c>
      <c r="D1828">
        <v>0</v>
      </c>
      <c r="E1828">
        <v>0</v>
      </c>
      <c r="F1828">
        <v>0</v>
      </c>
      <c r="G1828">
        <v>0</v>
      </c>
      <c r="H1828">
        <v>0</v>
      </c>
      <c r="I1828">
        <v>87</v>
      </c>
      <c r="J1828" t="s">
        <v>5810</v>
      </c>
      <c r="K1828" t="str">
        <f>INDEX('Planning Periods'!$O$2:$O$540,MATCH('Table B Values'!A1828,'Planning Periods'!$A$2:$A$540,0))</f>
        <v>Los Angeles County</v>
      </c>
    </row>
    <row r="1829" spans="1:11">
      <c r="A1829" t="s">
        <v>5745</v>
      </c>
      <c r="B1829">
        <v>2017</v>
      </c>
      <c r="C1829">
        <v>0</v>
      </c>
      <c r="D1829">
        <v>0</v>
      </c>
      <c r="E1829">
        <v>0</v>
      </c>
      <c r="F1829">
        <v>0</v>
      </c>
      <c r="G1829">
        <v>0</v>
      </c>
      <c r="H1829">
        <v>6</v>
      </c>
      <c r="I1829">
        <v>119</v>
      </c>
      <c r="J1829" t="s">
        <v>5810</v>
      </c>
      <c r="K1829" t="str">
        <f>INDEX('Planning Periods'!$O$2:$O$540,MATCH('Table B Values'!A1829,'Planning Periods'!$A$2:$A$540,0))</f>
        <v>Contra Costa County</v>
      </c>
    </row>
    <row r="1830" spans="1:11">
      <c r="A1830" t="s">
        <v>5746</v>
      </c>
      <c r="B1830">
        <v>2017</v>
      </c>
      <c r="C1830">
        <v>0</v>
      </c>
      <c r="D1830">
        <v>0</v>
      </c>
      <c r="E1830">
        <v>0</v>
      </c>
      <c r="F1830">
        <v>37</v>
      </c>
      <c r="G1830">
        <v>0</v>
      </c>
      <c r="H1830">
        <v>1</v>
      </c>
      <c r="I1830">
        <v>82</v>
      </c>
      <c r="J1830" t="s">
        <v>5810</v>
      </c>
      <c r="K1830" t="str">
        <f>INDEX('Planning Periods'!$O$2:$O$540,MATCH('Table B Values'!A1830,'Planning Periods'!$A$2:$A$540,0))</f>
        <v>Kern County</v>
      </c>
    </row>
    <row r="1831" spans="1:11">
      <c r="A1831" t="s">
        <v>5747</v>
      </c>
      <c r="B1831">
        <v>2017</v>
      </c>
      <c r="C1831">
        <v>0</v>
      </c>
      <c r="D1831">
        <v>0</v>
      </c>
      <c r="E1831">
        <v>0</v>
      </c>
      <c r="F1831">
        <v>0</v>
      </c>
      <c r="G1831">
        <v>0</v>
      </c>
      <c r="H1831">
        <v>0</v>
      </c>
      <c r="I1831">
        <v>1</v>
      </c>
      <c r="J1831" t="s">
        <v>5810</v>
      </c>
      <c r="K1831" t="str">
        <f>INDEX('Planning Periods'!$O$2:$O$540,MATCH('Table B Values'!A1831,'Planning Periods'!$A$2:$A$540,0))</f>
        <v>Stanislaus County</v>
      </c>
    </row>
    <row r="1832" spans="1:11">
      <c r="A1832" t="s">
        <v>5748</v>
      </c>
      <c r="B1832">
        <v>2017</v>
      </c>
      <c r="C1832">
        <v>1</v>
      </c>
      <c r="D1832">
        <v>0</v>
      </c>
      <c r="E1832">
        <v>3</v>
      </c>
      <c r="F1832">
        <v>0</v>
      </c>
      <c r="G1832">
        <v>0</v>
      </c>
      <c r="H1832">
        <v>7</v>
      </c>
      <c r="I1832">
        <v>103</v>
      </c>
      <c r="J1832" t="s">
        <v>5810</v>
      </c>
      <c r="K1832" t="str">
        <f>INDEX('Planning Periods'!$O$2:$O$540,MATCH('Table B Values'!A1832,'Planning Periods'!$A$2:$A$540,0))</f>
        <v>Santa Cruz County</v>
      </c>
    </row>
    <row r="1833" spans="1:11">
      <c r="A1833" t="s">
        <v>5797</v>
      </c>
      <c r="B1833">
        <v>2017</v>
      </c>
      <c r="C1833">
        <v>0</v>
      </c>
      <c r="D1833">
        <v>0</v>
      </c>
      <c r="E1833">
        <v>0</v>
      </c>
      <c r="F1833">
        <v>0</v>
      </c>
      <c r="G1833">
        <v>0</v>
      </c>
      <c r="H1833">
        <v>0</v>
      </c>
      <c r="I1833">
        <v>3</v>
      </c>
      <c r="J1833" t="s">
        <v>5810</v>
      </c>
      <c r="K1833" t="str">
        <f>INDEX('Planning Periods'!$O$2:$O$540,MATCH('Table B Values'!A1833,'Planning Periods'!$A$2:$A$540,0))</f>
        <v>Siskiyou County</v>
      </c>
    </row>
    <row r="1834" spans="1:11">
      <c r="A1834" t="s">
        <v>5749</v>
      </c>
      <c r="B1834">
        <v>2017</v>
      </c>
      <c r="C1834">
        <v>0</v>
      </c>
      <c r="D1834">
        <v>0</v>
      </c>
      <c r="E1834">
        <v>0</v>
      </c>
      <c r="F1834">
        <v>0</v>
      </c>
      <c r="G1834">
        <v>0</v>
      </c>
      <c r="H1834">
        <v>0</v>
      </c>
      <c r="I1834">
        <v>2</v>
      </c>
      <c r="J1834" t="s">
        <v>5810</v>
      </c>
      <c r="K1834" t="str">
        <f>INDEX('Planning Periods'!$O$2:$O$540,MATCH('Table B Values'!A1834,'Planning Periods'!$A$2:$A$540,0))</f>
        <v>Los Angeles County</v>
      </c>
    </row>
    <row r="1835" spans="1:11">
      <c r="A1835" t="s">
        <v>5750</v>
      </c>
      <c r="B1835">
        <v>2017</v>
      </c>
      <c r="C1835">
        <v>0</v>
      </c>
      <c r="D1835">
        <v>0</v>
      </c>
      <c r="E1835">
        <v>15</v>
      </c>
      <c r="F1835">
        <v>0</v>
      </c>
      <c r="G1835">
        <v>0</v>
      </c>
      <c r="H1835">
        <v>8</v>
      </c>
      <c r="I1835">
        <v>161</v>
      </c>
      <c r="J1835" t="s">
        <v>5810</v>
      </c>
      <c r="K1835" t="str">
        <f>INDEX('Planning Periods'!$O$2:$O$540,MATCH('Table B Values'!A1835,'Planning Periods'!$A$2:$A$540,0))</f>
        <v>Los Angeles County</v>
      </c>
    </row>
    <row r="1836" spans="1:11">
      <c r="A1836" t="s">
        <v>5751</v>
      </c>
      <c r="B1836">
        <v>2017</v>
      </c>
      <c r="C1836">
        <v>0</v>
      </c>
      <c r="D1836">
        <v>0</v>
      </c>
      <c r="E1836">
        <v>0</v>
      </c>
      <c r="F1836">
        <v>0</v>
      </c>
      <c r="G1836">
        <v>0</v>
      </c>
      <c r="H1836">
        <v>125</v>
      </c>
      <c r="I1836">
        <v>12</v>
      </c>
      <c r="J1836" t="s">
        <v>5810</v>
      </c>
      <c r="K1836" t="str">
        <f>INDEX('Planning Periods'!$O$2:$O$540,MATCH('Table B Values'!A1836,'Planning Periods'!$A$2:$A$540,0))</f>
        <v>Yolo County</v>
      </c>
    </row>
    <row r="1837" spans="1:11">
      <c r="A1837" t="s">
        <v>5809</v>
      </c>
      <c r="B1837">
        <v>2017</v>
      </c>
      <c r="C1837">
        <v>0</v>
      </c>
      <c r="D1837">
        <v>0</v>
      </c>
      <c r="E1837">
        <v>0</v>
      </c>
      <c r="F1837">
        <v>0</v>
      </c>
      <c r="G1837">
        <v>0</v>
      </c>
      <c r="H1837">
        <v>0</v>
      </c>
      <c r="I1837">
        <v>0</v>
      </c>
      <c r="J1837" t="s">
        <v>5810</v>
      </c>
      <c r="K1837" t="str">
        <f>INDEX('Planning Periods'!$O$2:$O$540,MATCH('Table B Values'!A1837,'Planning Periods'!$A$2:$A$540,0))</f>
        <v>Los Angeles County</v>
      </c>
    </row>
    <row r="1838" spans="1:11">
      <c r="A1838" t="s">
        <v>5752</v>
      </c>
      <c r="B1838">
        <v>2017</v>
      </c>
      <c r="C1838">
        <v>0</v>
      </c>
      <c r="D1838">
        <v>0</v>
      </c>
      <c r="E1838">
        <v>0</v>
      </c>
      <c r="F1838">
        <v>0</v>
      </c>
      <c r="G1838">
        <v>0</v>
      </c>
      <c r="H1838">
        <v>0</v>
      </c>
      <c r="I1838">
        <v>80</v>
      </c>
      <c r="J1838" t="s">
        <v>5810</v>
      </c>
      <c r="K1838" t="str">
        <f>INDEX('Planning Periods'!$O$2:$O$540,MATCH('Table B Values'!A1838,'Planning Periods'!$A$2:$A$540,0))</f>
        <v>Orange County</v>
      </c>
    </row>
    <row r="1839" spans="1:11">
      <c r="A1839" t="s">
        <v>5827</v>
      </c>
      <c r="B1839">
        <v>2017</v>
      </c>
      <c r="C1839">
        <v>0</v>
      </c>
      <c r="D1839">
        <v>0</v>
      </c>
      <c r="E1839">
        <v>0</v>
      </c>
      <c r="F1839">
        <v>0</v>
      </c>
      <c r="G1839">
        <v>0</v>
      </c>
      <c r="H1839">
        <v>0</v>
      </c>
      <c r="I1839">
        <v>0</v>
      </c>
      <c r="J1839" t="s">
        <v>5810</v>
      </c>
      <c r="K1839" t="str">
        <f>INDEX('Planning Periods'!$O$2:$O$540,MATCH('Table B Values'!A1839,'Planning Periods'!$A$2:$A$540,0))</f>
        <v>Imperial County</v>
      </c>
    </row>
    <row r="1840" spans="1:11">
      <c r="A1840" t="s">
        <v>5828</v>
      </c>
      <c r="B1840">
        <v>2017</v>
      </c>
      <c r="C1840">
        <v>0</v>
      </c>
      <c r="D1840">
        <v>0</v>
      </c>
      <c r="E1840">
        <v>0</v>
      </c>
      <c r="F1840">
        <v>0</v>
      </c>
      <c r="G1840">
        <v>0</v>
      </c>
      <c r="H1840">
        <v>0</v>
      </c>
      <c r="I1840">
        <v>0</v>
      </c>
      <c r="J1840" t="s">
        <v>5810</v>
      </c>
      <c r="K1840" t="str">
        <f>INDEX('Planning Periods'!$O$2:$O$540,MATCH('Table B Values'!A1840,'Planning Periods'!$A$2:$A$540,0))</f>
        <v>Yuba County</v>
      </c>
    </row>
    <row r="1841" spans="1:11">
      <c r="A1841" t="s">
        <v>5753</v>
      </c>
      <c r="B1841">
        <v>2017</v>
      </c>
      <c r="C1841">
        <v>0</v>
      </c>
      <c r="D1841">
        <v>0</v>
      </c>
      <c r="E1841">
        <v>0</v>
      </c>
      <c r="F1841">
        <v>0</v>
      </c>
      <c r="G1841">
        <v>0</v>
      </c>
      <c r="H1841">
        <v>52</v>
      </c>
      <c r="I1841">
        <v>3</v>
      </c>
      <c r="J1841" t="s">
        <v>5810</v>
      </c>
      <c r="K1841" t="str">
        <f>INDEX('Planning Periods'!$O$2:$O$540,MATCH('Table B Values'!A1841,'Planning Periods'!$A$2:$A$540,0))</f>
        <v>Los Angeles County</v>
      </c>
    </row>
    <row r="1842" spans="1:11">
      <c r="A1842" t="s">
        <v>5754</v>
      </c>
      <c r="B1842">
        <v>2017</v>
      </c>
      <c r="C1842">
        <v>0</v>
      </c>
      <c r="D1842">
        <v>0</v>
      </c>
      <c r="E1842">
        <v>0</v>
      </c>
      <c r="F1842">
        <v>0</v>
      </c>
      <c r="G1842">
        <v>0</v>
      </c>
      <c r="H1842">
        <v>10</v>
      </c>
      <c r="I1842">
        <v>110</v>
      </c>
      <c r="J1842" t="s">
        <v>5810</v>
      </c>
      <c r="K1842" t="str">
        <f>INDEX('Planning Periods'!$O$2:$O$540,MATCH('Table B Values'!A1842,'Planning Periods'!$A$2:$A$540,0))</f>
        <v>Riverside County</v>
      </c>
    </row>
    <row r="1843" spans="1:11">
      <c r="A1843" t="s">
        <v>5756</v>
      </c>
      <c r="B1843">
        <v>2017</v>
      </c>
      <c r="C1843">
        <v>0</v>
      </c>
      <c r="D1843">
        <v>0</v>
      </c>
      <c r="E1843">
        <v>0</v>
      </c>
      <c r="F1843">
        <v>0</v>
      </c>
      <c r="G1843">
        <v>0</v>
      </c>
      <c r="H1843">
        <v>0</v>
      </c>
      <c r="I1843">
        <v>2</v>
      </c>
      <c r="J1843" t="s">
        <v>5810</v>
      </c>
      <c r="K1843" t="str">
        <f>INDEX('Planning Periods'!$O$2:$O$540,MATCH('Table B Values'!A1843,'Planning Periods'!$A$2:$A$540,0))</f>
        <v>Glenn County</v>
      </c>
    </row>
    <row r="1844" spans="1:11">
      <c r="A1844" t="s">
        <v>5757</v>
      </c>
      <c r="B1844">
        <v>2017</v>
      </c>
      <c r="C1844">
        <v>0</v>
      </c>
      <c r="D1844">
        <v>0</v>
      </c>
      <c r="E1844">
        <v>0</v>
      </c>
      <c r="F1844">
        <v>0</v>
      </c>
      <c r="G1844">
        <v>0</v>
      </c>
      <c r="H1844">
        <v>0</v>
      </c>
      <c r="I1844">
        <v>5</v>
      </c>
      <c r="J1844" t="s">
        <v>5810</v>
      </c>
      <c r="K1844" t="str">
        <f>INDEX('Planning Periods'!$O$2:$O$540,MATCH('Table B Values'!A1844,'Planning Periods'!$A$2:$A$540,0))</f>
        <v>Sonoma County</v>
      </c>
    </row>
    <row r="1845" spans="1:11">
      <c r="A1845" t="s">
        <v>5758</v>
      </c>
      <c r="B1845">
        <v>2017</v>
      </c>
      <c r="C1845">
        <v>0</v>
      </c>
      <c r="D1845">
        <v>0</v>
      </c>
      <c r="E1845">
        <v>0</v>
      </c>
      <c r="F1845">
        <v>0</v>
      </c>
      <c r="G1845">
        <v>0</v>
      </c>
      <c r="H1845">
        <v>0</v>
      </c>
      <c r="I1845">
        <v>11</v>
      </c>
      <c r="J1845" t="s">
        <v>5810</v>
      </c>
      <c r="K1845" t="str">
        <f>INDEX('Planning Periods'!$O$2:$O$540,MATCH('Table B Values'!A1845,'Planning Periods'!$A$2:$A$540,0))</f>
        <v>Yolo County</v>
      </c>
    </row>
    <row r="1846" spans="1:11">
      <c r="A1846" t="s">
        <v>5759</v>
      </c>
      <c r="B1846">
        <v>2017</v>
      </c>
      <c r="C1846">
        <v>0</v>
      </c>
      <c r="D1846">
        <v>2</v>
      </c>
      <c r="E1846">
        <v>0</v>
      </c>
      <c r="F1846">
        <v>1</v>
      </c>
      <c r="G1846">
        <v>0</v>
      </c>
      <c r="H1846">
        <v>0</v>
      </c>
      <c r="I1846">
        <v>1</v>
      </c>
      <c r="J1846" t="s">
        <v>5810</v>
      </c>
      <c r="K1846" t="str">
        <f>INDEX('Planning Periods'!$O$2:$O$540,MATCH('Table B Values'!A1846,'Planning Periods'!$A$2:$A$540,0))</f>
        <v>Tulare County</v>
      </c>
    </row>
    <row r="1847" spans="1:11">
      <c r="A1847" t="s">
        <v>5760</v>
      </c>
      <c r="B1847">
        <v>2017</v>
      </c>
      <c r="C1847">
        <v>79</v>
      </c>
      <c r="D1847">
        <v>0</v>
      </c>
      <c r="E1847">
        <v>0</v>
      </c>
      <c r="F1847">
        <v>0</v>
      </c>
      <c r="G1847">
        <v>0</v>
      </c>
      <c r="H1847">
        <v>32</v>
      </c>
      <c r="I1847">
        <v>99</v>
      </c>
      <c r="J1847" t="s">
        <v>5810</v>
      </c>
      <c r="K1847" t="str">
        <f>INDEX('Planning Periods'!$O$2:$O$540,MATCH('Table B Values'!A1847,'Planning Periods'!$A$2:$A$540,0))</f>
        <v>Yolo County</v>
      </c>
    </row>
    <row r="1848" spans="1:11">
      <c r="A1848" t="s">
        <v>5798</v>
      </c>
      <c r="B1848">
        <v>2017</v>
      </c>
      <c r="C1848">
        <v>0</v>
      </c>
      <c r="D1848">
        <v>6</v>
      </c>
      <c r="E1848">
        <v>0</v>
      </c>
      <c r="F1848">
        <v>1</v>
      </c>
      <c r="G1848">
        <v>0</v>
      </c>
      <c r="H1848">
        <v>1</v>
      </c>
      <c r="I1848">
        <v>5</v>
      </c>
      <c r="J1848" t="s">
        <v>5810</v>
      </c>
      <c r="K1848" t="str">
        <f>INDEX('Planning Periods'!$O$2:$O$540,MATCH('Table B Values'!A1848,'Planning Periods'!$A$2:$A$540,0))</f>
        <v>San Mateo County</v>
      </c>
    </row>
    <row r="1849" spans="1:11">
      <c r="A1849" t="s">
        <v>5347</v>
      </c>
      <c r="B1849">
        <v>2017</v>
      </c>
      <c r="C1849">
        <v>0</v>
      </c>
      <c r="D1849">
        <v>3</v>
      </c>
      <c r="E1849">
        <v>0</v>
      </c>
      <c r="F1849">
        <v>4</v>
      </c>
      <c r="G1849">
        <v>0</v>
      </c>
      <c r="H1849">
        <v>3</v>
      </c>
      <c r="I1849">
        <v>0</v>
      </c>
      <c r="J1849" t="s">
        <v>5810</v>
      </c>
      <c r="K1849" t="str">
        <f>INDEX('Planning Periods'!$O$2:$O$540,MATCH('Table B Values'!A1849,'Planning Periods'!$A$2:$A$540,0))</f>
        <v>Yolo County</v>
      </c>
    </row>
    <row r="1850" spans="1:11">
      <c r="A1850" t="s">
        <v>5761</v>
      </c>
      <c r="B1850">
        <v>2017</v>
      </c>
      <c r="C1850">
        <v>25</v>
      </c>
      <c r="D1850">
        <v>1</v>
      </c>
      <c r="E1850">
        <v>4</v>
      </c>
      <c r="F1850">
        <v>0</v>
      </c>
      <c r="G1850">
        <v>0</v>
      </c>
      <c r="H1850">
        <v>7</v>
      </c>
      <c r="I1850">
        <v>64</v>
      </c>
      <c r="J1850" t="s">
        <v>5810</v>
      </c>
      <c r="K1850" t="str">
        <f>INDEX('Planning Periods'!$O$2:$O$540,MATCH('Table B Values'!A1850,'Planning Periods'!$A$2:$A$540,0))</f>
        <v>Orange County</v>
      </c>
    </row>
    <row r="1851" spans="1:11">
      <c r="A1851" t="s">
        <v>5762</v>
      </c>
      <c r="B1851">
        <v>2017</v>
      </c>
      <c r="C1851">
        <v>0</v>
      </c>
      <c r="D1851">
        <v>0</v>
      </c>
      <c r="E1851">
        <v>0</v>
      </c>
      <c r="F1851">
        <v>0</v>
      </c>
      <c r="G1851">
        <v>0</v>
      </c>
      <c r="H1851">
        <v>2</v>
      </c>
      <c r="I1851">
        <v>3</v>
      </c>
      <c r="J1851" t="s">
        <v>5810</v>
      </c>
      <c r="K1851" t="str">
        <f>INDEX('Planning Periods'!$O$2:$O$540,MATCH('Table B Values'!A1851,'Planning Periods'!$A$2:$A$540,0))</f>
        <v>Napa County</v>
      </c>
    </row>
    <row r="1852" spans="1:11">
      <c r="A1852" t="s">
        <v>5763</v>
      </c>
      <c r="B1852">
        <v>2017</v>
      </c>
      <c r="C1852">
        <v>0</v>
      </c>
      <c r="D1852">
        <v>0</v>
      </c>
      <c r="E1852">
        <v>0</v>
      </c>
      <c r="F1852">
        <v>0</v>
      </c>
      <c r="G1852">
        <v>0</v>
      </c>
      <c r="H1852">
        <v>3</v>
      </c>
      <c r="I1852">
        <v>0</v>
      </c>
      <c r="J1852" t="s">
        <v>5810</v>
      </c>
      <c r="K1852" t="str">
        <f>INDEX('Planning Periods'!$O$2:$O$540,MATCH('Table B Values'!A1852,'Planning Periods'!$A$2:$A$540,0))</f>
        <v>Siskiyou County</v>
      </c>
    </row>
    <row r="1853" spans="1:11">
      <c r="A1853" t="s">
        <v>5764</v>
      </c>
      <c r="B1853">
        <v>2017</v>
      </c>
      <c r="C1853">
        <v>2</v>
      </c>
      <c r="D1853">
        <v>0</v>
      </c>
      <c r="E1853">
        <v>4</v>
      </c>
      <c r="F1853">
        <v>0</v>
      </c>
      <c r="G1853">
        <v>0</v>
      </c>
      <c r="H1853">
        <v>38</v>
      </c>
      <c r="I1853">
        <v>0</v>
      </c>
      <c r="J1853" t="s">
        <v>5810</v>
      </c>
      <c r="K1853" t="str">
        <f>INDEX('Planning Periods'!$O$2:$O$540,MATCH('Table B Values'!A1853,'Planning Periods'!$A$2:$A$540,0))</f>
        <v>Sutter County</v>
      </c>
    </row>
    <row r="1854" spans="1:11">
      <c r="A1854" t="s">
        <v>5765</v>
      </c>
      <c r="B1854">
        <v>2017</v>
      </c>
      <c r="C1854">
        <v>4</v>
      </c>
      <c r="D1854">
        <v>0</v>
      </c>
      <c r="E1854">
        <v>0</v>
      </c>
      <c r="F1854">
        <v>0</v>
      </c>
      <c r="G1854">
        <v>0</v>
      </c>
      <c r="H1854">
        <v>0</v>
      </c>
      <c r="I1854">
        <v>256</v>
      </c>
      <c r="J1854" t="s">
        <v>5810</v>
      </c>
      <c r="K1854" t="str">
        <f>INDEX('Planning Periods'!$O$2:$O$540,MATCH('Table B Values'!A1854,'Planning Periods'!$A$2:$A$540,0))</f>
        <v>Yuba County</v>
      </c>
    </row>
    <row r="1855" spans="1:11">
      <c r="A1855" t="s">
        <v>5766</v>
      </c>
      <c r="B1855">
        <v>2017</v>
      </c>
      <c r="C1855">
        <v>0</v>
      </c>
      <c r="D1855">
        <v>0</v>
      </c>
      <c r="E1855">
        <v>30</v>
      </c>
      <c r="F1855">
        <v>0</v>
      </c>
      <c r="G1855">
        <v>0</v>
      </c>
      <c r="H1855">
        <v>18</v>
      </c>
      <c r="I1855">
        <v>9</v>
      </c>
      <c r="J1855" t="s">
        <v>5810</v>
      </c>
      <c r="K1855" t="str">
        <f>INDEX('Planning Periods'!$O$2:$O$540,MATCH('Table B Values'!A1855,'Planning Periods'!$A$2:$A$540,0))</f>
        <v>San Bernardino County</v>
      </c>
    </row>
    <row r="1856" spans="1:11">
      <c r="A1856" t="s">
        <v>5767</v>
      </c>
      <c r="B1856">
        <v>2017</v>
      </c>
      <c r="C1856">
        <v>0</v>
      </c>
      <c r="D1856">
        <v>0</v>
      </c>
      <c r="E1856">
        <v>0</v>
      </c>
      <c r="F1856">
        <v>0</v>
      </c>
      <c r="G1856">
        <v>0</v>
      </c>
      <c r="H1856">
        <v>0</v>
      </c>
      <c r="I1856">
        <v>37</v>
      </c>
      <c r="J1856" t="s">
        <v>5810</v>
      </c>
      <c r="K1856" t="str">
        <f>INDEX('Planning Periods'!$O$2:$O$540,MATCH('Table B Values'!A1856,'Planning Periods'!$A$2:$A$540,0))</f>
        <v>San Bernardino County</v>
      </c>
    </row>
    <row r="1857" spans="1:11">
      <c r="A1857" t="s">
        <v>5382</v>
      </c>
      <c r="B1857">
        <v>2016</v>
      </c>
      <c r="C1857">
        <v>0</v>
      </c>
      <c r="D1857">
        <v>0</v>
      </c>
      <c r="E1857">
        <v>0</v>
      </c>
      <c r="F1857">
        <v>0</v>
      </c>
      <c r="G1857">
        <v>0</v>
      </c>
      <c r="H1857">
        <v>0</v>
      </c>
      <c r="I1857">
        <v>2</v>
      </c>
      <c r="J1857" t="s">
        <v>5810</v>
      </c>
      <c r="K1857" t="str">
        <f>INDEX('Planning Periods'!$O$2:$O$540,MATCH('Table B Values'!A1857,'Planning Periods'!$A$2:$A$540,0))</f>
        <v>Los Angeles County</v>
      </c>
    </row>
    <row r="1858" spans="1:11">
      <c r="A1858" t="s">
        <v>5384</v>
      </c>
      <c r="B1858">
        <v>2016</v>
      </c>
      <c r="C1858">
        <v>17</v>
      </c>
      <c r="D1858">
        <v>0</v>
      </c>
      <c r="E1858">
        <v>14</v>
      </c>
      <c r="F1858">
        <v>0</v>
      </c>
      <c r="G1858">
        <v>0</v>
      </c>
      <c r="H1858">
        <v>7</v>
      </c>
      <c r="I1858">
        <v>61</v>
      </c>
      <c r="J1858" t="s">
        <v>5810</v>
      </c>
      <c r="K1858" t="str">
        <f>INDEX('Planning Periods'!$O$2:$O$540,MATCH('Table B Values'!A1858,'Planning Periods'!$A$2:$A$540,0))</f>
        <v>Alameda County</v>
      </c>
    </row>
    <row r="1859" spans="1:11">
      <c r="A1859" t="s">
        <v>4763</v>
      </c>
      <c r="B1859">
        <v>2016</v>
      </c>
      <c r="C1859">
        <v>85</v>
      </c>
      <c r="D1859">
        <v>0</v>
      </c>
      <c r="E1859">
        <v>8</v>
      </c>
      <c r="F1859">
        <v>0</v>
      </c>
      <c r="G1859">
        <v>0</v>
      </c>
      <c r="H1859">
        <v>0</v>
      </c>
      <c r="I1859">
        <v>9</v>
      </c>
      <c r="J1859" t="s">
        <v>5810</v>
      </c>
      <c r="K1859" t="str">
        <f>INDEX('Planning Periods'!$O$2:$O$540,MATCH('Table B Values'!A1859,'Planning Periods'!$A$2:$A$540,0))</f>
        <v>Alameda County</v>
      </c>
    </row>
    <row r="1860" spans="1:11">
      <c r="A1860" t="s">
        <v>5385</v>
      </c>
      <c r="B1860">
        <v>2016</v>
      </c>
      <c r="C1860">
        <v>0</v>
      </c>
      <c r="D1860">
        <v>0</v>
      </c>
      <c r="E1860">
        <v>0</v>
      </c>
      <c r="F1860">
        <v>0</v>
      </c>
      <c r="G1860">
        <v>0</v>
      </c>
      <c r="H1860">
        <v>0</v>
      </c>
      <c r="I1860">
        <v>186</v>
      </c>
      <c r="J1860" t="s">
        <v>5810</v>
      </c>
      <c r="K1860" t="str">
        <f>INDEX('Planning Periods'!$O$2:$O$540,MATCH('Table B Values'!A1860,'Planning Periods'!$A$2:$A$540,0))</f>
        <v>Alameda County</v>
      </c>
    </row>
    <row r="1861" spans="1:11">
      <c r="A1861" t="s">
        <v>5386</v>
      </c>
      <c r="B1861">
        <v>2016</v>
      </c>
      <c r="C1861">
        <v>0</v>
      </c>
      <c r="D1861">
        <v>0</v>
      </c>
      <c r="E1861">
        <v>0</v>
      </c>
      <c r="F1861">
        <v>0</v>
      </c>
      <c r="G1861">
        <v>0</v>
      </c>
      <c r="H1861">
        <v>0</v>
      </c>
      <c r="I1861">
        <v>38</v>
      </c>
      <c r="J1861" t="s">
        <v>5810</v>
      </c>
      <c r="K1861" t="str">
        <f>INDEX('Planning Periods'!$O$2:$O$540,MATCH('Table B Values'!A1861,'Planning Periods'!$A$2:$A$540,0))</f>
        <v>Los Angeles County</v>
      </c>
    </row>
    <row r="1862" spans="1:11">
      <c r="A1862" t="s">
        <v>5811</v>
      </c>
      <c r="B1862">
        <v>2016</v>
      </c>
      <c r="C1862">
        <v>50</v>
      </c>
      <c r="D1862">
        <v>0</v>
      </c>
      <c r="E1862">
        <v>148</v>
      </c>
      <c r="F1862">
        <v>0</v>
      </c>
      <c r="G1862">
        <v>0</v>
      </c>
      <c r="H1862">
        <v>4</v>
      </c>
      <c r="I1862">
        <v>0</v>
      </c>
      <c r="J1862" t="s">
        <v>5810</v>
      </c>
      <c r="K1862" t="str">
        <f>INDEX('Planning Periods'!$O$2:$O$540,MATCH('Table B Values'!A1862,'Planning Periods'!$A$2:$A$540,0))</f>
        <v>Orange County</v>
      </c>
    </row>
    <row r="1863" spans="1:11">
      <c r="A1863" t="s">
        <v>4768</v>
      </c>
      <c r="B1863">
        <v>2016</v>
      </c>
      <c r="C1863">
        <v>0</v>
      </c>
      <c r="D1863">
        <v>0</v>
      </c>
      <c r="E1863">
        <v>0</v>
      </c>
      <c r="F1863">
        <v>0</v>
      </c>
      <c r="G1863">
        <v>0</v>
      </c>
      <c r="H1863">
        <v>0</v>
      </c>
      <c r="I1863">
        <v>2</v>
      </c>
      <c r="J1863" t="s">
        <v>5810</v>
      </c>
      <c r="K1863" t="str">
        <f>INDEX('Planning Periods'!$O$2:$O$540,MATCH('Table B Values'!A1863,'Planning Periods'!$A$2:$A$540,0))</f>
        <v>Alpine County</v>
      </c>
    </row>
    <row r="1864" spans="1:11">
      <c r="A1864" t="s">
        <v>5387</v>
      </c>
      <c r="B1864">
        <v>2016</v>
      </c>
      <c r="C1864">
        <v>0</v>
      </c>
      <c r="D1864">
        <v>0</v>
      </c>
      <c r="E1864">
        <v>0</v>
      </c>
      <c r="F1864">
        <v>0</v>
      </c>
      <c r="G1864">
        <v>0</v>
      </c>
      <c r="H1864">
        <v>0</v>
      </c>
      <c r="I1864">
        <v>0</v>
      </c>
      <c r="J1864" t="s">
        <v>5810</v>
      </c>
      <c r="K1864" t="str">
        <f>INDEX('Planning Periods'!$O$2:$O$540,MATCH('Table B Values'!A1864,'Planning Periods'!$A$2:$A$540,0))</f>
        <v>Napa County</v>
      </c>
    </row>
    <row r="1865" spans="1:11">
      <c r="A1865" t="s">
        <v>5388</v>
      </c>
      <c r="B1865">
        <v>2016</v>
      </c>
      <c r="C1865">
        <v>0</v>
      </c>
      <c r="D1865">
        <v>0</v>
      </c>
      <c r="E1865">
        <v>0</v>
      </c>
      <c r="F1865">
        <v>0</v>
      </c>
      <c r="G1865">
        <v>0</v>
      </c>
      <c r="H1865">
        <v>0</v>
      </c>
      <c r="I1865">
        <v>1317</v>
      </c>
      <c r="J1865" t="s">
        <v>5810</v>
      </c>
      <c r="K1865" t="str">
        <f>INDEX('Planning Periods'!$O$2:$O$540,MATCH('Table B Values'!A1865,'Planning Periods'!$A$2:$A$540,0))</f>
        <v>Orange County</v>
      </c>
    </row>
    <row r="1866" spans="1:11">
      <c r="A1866" t="s">
        <v>5359</v>
      </c>
      <c r="B1866">
        <v>2016</v>
      </c>
      <c r="C1866">
        <v>0</v>
      </c>
      <c r="D1866">
        <v>0</v>
      </c>
      <c r="E1866">
        <v>4</v>
      </c>
      <c r="F1866">
        <v>0</v>
      </c>
      <c r="G1866">
        <v>0</v>
      </c>
      <c r="H1866">
        <v>33</v>
      </c>
      <c r="I1866">
        <v>9</v>
      </c>
      <c r="J1866" t="s">
        <v>5810</v>
      </c>
      <c r="K1866" t="str">
        <f>INDEX('Planning Periods'!$O$2:$O$540,MATCH('Table B Values'!A1866,'Planning Periods'!$A$2:$A$540,0))</f>
        <v>Shasta County</v>
      </c>
    </row>
    <row r="1867" spans="1:11">
      <c r="A1867" t="s">
        <v>5380</v>
      </c>
      <c r="B1867">
        <v>2016</v>
      </c>
      <c r="C1867">
        <v>0</v>
      </c>
      <c r="D1867">
        <v>0</v>
      </c>
      <c r="E1867">
        <v>0</v>
      </c>
      <c r="F1867">
        <v>2</v>
      </c>
      <c r="G1867">
        <v>0</v>
      </c>
      <c r="H1867">
        <v>2</v>
      </c>
      <c r="I1867">
        <v>26</v>
      </c>
      <c r="J1867" t="s">
        <v>5810</v>
      </c>
      <c r="K1867" t="str">
        <f>INDEX('Planning Periods'!$O$2:$O$540,MATCH('Table B Values'!A1867,'Planning Periods'!$A$2:$A$540,0))</f>
        <v>Calaveras County</v>
      </c>
    </row>
    <row r="1868" spans="1:11">
      <c r="A1868" t="s">
        <v>5389</v>
      </c>
      <c r="B1868">
        <v>2016</v>
      </c>
      <c r="C1868">
        <v>84</v>
      </c>
      <c r="D1868">
        <v>0</v>
      </c>
      <c r="E1868">
        <v>0</v>
      </c>
      <c r="F1868">
        <v>0</v>
      </c>
      <c r="G1868">
        <v>0</v>
      </c>
      <c r="H1868">
        <v>1</v>
      </c>
      <c r="I1868">
        <v>42</v>
      </c>
      <c r="J1868" t="s">
        <v>5810</v>
      </c>
      <c r="K1868" t="str">
        <f>INDEX('Planning Periods'!$O$2:$O$540,MATCH('Table B Values'!A1868,'Planning Periods'!$A$2:$A$540,0))</f>
        <v>Contra Costa County</v>
      </c>
    </row>
    <row r="1869" spans="1:11">
      <c r="A1869" t="s">
        <v>5799</v>
      </c>
      <c r="B1869">
        <v>2016</v>
      </c>
      <c r="C1869">
        <v>0</v>
      </c>
      <c r="D1869">
        <v>0</v>
      </c>
      <c r="E1869">
        <v>0</v>
      </c>
      <c r="F1869">
        <v>0</v>
      </c>
      <c r="G1869">
        <v>0</v>
      </c>
      <c r="H1869">
        <v>0</v>
      </c>
      <c r="I1869">
        <v>0</v>
      </c>
      <c r="J1869" t="s">
        <v>5810</v>
      </c>
      <c r="K1869" t="str">
        <f>INDEX('Planning Periods'!$O$2:$O$540,MATCH('Table B Values'!A1869,'Planning Periods'!$A$2:$A$540,0))</f>
        <v>San Bernardino County</v>
      </c>
    </row>
    <row r="1870" spans="1:11">
      <c r="A1870" t="s">
        <v>5360</v>
      </c>
      <c r="B1870">
        <v>2016</v>
      </c>
      <c r="C1870">
        <v>0</v>
      </c>
      <c r="D1870">
        <v>0</v>
      </c>
      <c r="E1870">
        <v>0</v>
      </c>
      <c r="F1870">
        <v>0</v>
      </c>
      <c r="G1870">
        <v>0</v>
      </c>
      <c r="H1870">
        <v>43</v>
      </c>
      <c r="I1870">
        <v>7</v>
      </c>
      <c r="J1870" t="s">
        <v>5810</v>
      </c>
      <c r="K1870" t="str">
        <f>INDEX('Planning Periods'!$O$2:$O$540,MATCH('Table B Values'!A1870,'Planning Periods'!$A$2:$A$540,0))</f>
        <v>Humboldt County</v>
      </c>
    </row>
    <row r="1871" spans="1:11">
      <c r="A1871" t="s">
        <v>5392</v>
      </c>
      <c r="B1871">
        <v>2016</v>
      </c>
      <c r="C1871">
        <v>0</v>
      </c>
      <c r="D1871">
        <v>0</v>
      </c>
      <c r="E1871">
        <v>0</v>
      </c>
      <c r="F1871">
        <v>0</v>
      </c>
      <c r="G1871">
        <v>0</v>
      </c>
      <c r="H1871">
        <v>0</v>
      </c>
      <c r="I1871">
        <v>22</v>
      </c>
      <c r="J1871" t="s">
        <v>5810</v>
      </c>
      <c r="K1871" t="str">
        <f>INDEX('Planning Periods'!$O$2:$O$540,MATCH('Table B Values'!A1871,'Planning Periods'!$A$2:$A$540,0))</f>
        <v>Los Angeles County</v>
      </c>
    </row>
    <row r="1872" spans="1:11">
      <c r="A1872" t="s">
        <v>5393</v>
      </c>
      <c r="B1872">
        <v>2016</v>
      </c>
      <c r="C1872">
        <v>0</v>
      </c>
      <c r="D1872">
        <v>0</v>
      </c>
      <c r="E1872">
        <v>11</v>
      </c>
      <c r="F1872">
        <v>13</v>
      </c>
      <c r="G1872">
        <v>0</v>
      </c>
      <c r="H1872">
        <v>29</v>
      </c>
      <c r="I1872">
        <v>0</v>
      </c>
      <c r="J1872" t="s">
        <v>5810</v>
      </c>
      <c r="K1872" t="str">
        <f>INDEX('Planning Periods'!$O$2:$O$540,MATCH('Table B Values'!A1872,'Planning Periods'!$A$2:$A$540,0))</f>
        <v>Kern County</v>
      </c>
    </row>
    <row r="1873" spans="1:11">
      <c r="A1873" t="s">
        <v>5394</v>
      </c>
      <c r="B1873">
        <v>2016</v>
      </c>
      <c r="C1873">
        <v>45</v>
      </c>
      <c r="D1873">
        <v>0</v>
      </c>
      <c r="E1873">
        <v>25</v>
      </c>
      <c r="F1873">
        <v>0</v>
      </c>
      <c r="G1873">
        <v>0</v>
      </c>
      <c r="H1873">
        <v>29</v>
      </c>
      <c r="I1873">
        <v>21</v>
      </c>
      <c r="J1873" t="s">
        <v>5810</v>
      </c>
      <c r="K1873" t="str">
        <f>INDEX('Planning Periods'!$O$2:$O$540,MATCH('Table B Values'!A1873,'Planning Periods'!$A$2:$A$540,0))</f>
        <v>San Luis Obispo County</v>
      </c>
    </row>
    <row r="1874" spans="1:11">
      <c r="A1874" t="s">
        <v>5395</v>
      </c>
      <c r="B1874">
        <v>2016</v>
      </c>
      <c r="C1874">
        <v>0</v>
      </c>
      <c r="D1874">
        <v>5</v>
      </c>
      <c r="E1874">
        <v>0</v>
      </c>
      <c r="F1874">
        <v>3</v>
      </c>
      <c r="G1874">
        <v>0</v>
      </c>
      <c r="H1874">
        <v>2</v>
      </c>
      <c r="I1874">
        <v>5</v>
      </c>
      <c r="J1874" t="s">
        <v>5810</v>
      </c>
      <c r="K1874" t="str">
        <f>INDEX('Planning Periods'!$O$2:$O$540,MATCH('Table B Values'!A1874,'Planning Periods'!$A$2:$A$540,0))</f>
        <v>San Mateo County</v>
      </c>
    </row>
    <row r="1875" spans="1:11">
      <c r="A1875" t="s">
        <v>5396</v>
      </c>
      <c r="B1875">
        <v>2016</v>
      </c>
      <c r="C1875">
        <v>0</v>
      </c>
      <c r="D1875">
        <v>0</v>
      </c>
      <c r="E1875">
        <v>0</v>
      </c>
      <c r="F1875">
        <v>0</v>
      </c>
      <c r="G1875">
        <v>0</v>
      </c>
      <c r="H1875">
        <v>0</v>
      </c>
      <c r="I1875">
        <v>235</v>
      </c>
      <c r="J1875" t="s">
        <v>5810</v>
      </c>
      <c r="K1875" t="str">
        <f>INDEX('Planning Periods'!$O$2:$O$540,MATCH('Table B Values'!A1875,'Planning Periods'!$A$2:$A$540,0))</f>
        <v>Merced County</v>
      </c>
    </row>
    <row r="1876" spans="1:11">
      <c r="A1876" t="s">
        <v>5397</v>
      </c>
      <c r="B1876">
        <v>2016</v>
      </c>
      <c r="C1876">
        <v>0</v>
      </c>
      <c r="D1876">
        <v>0</v>
      </c>
      <c r="E1876">
        <v>0</v>
      </c>
      <c r="F1876">
        <v>0</v>
      </c>
      <c r="G1876">
        <v>0</v>
      </c>
      <c r="H1876">
        <v>9</v>
      </c>
      <c r="I1876">
        <v>13</v>
      </c>
      <c r="J1876" t="s">
        <v>5810</v>
      </c>
      <c r="K1876" t="str">
        <f>INDEX('Planning Periods'!$O$2:$O$540,MATCH('Table B Values'!A1876,'Planning Periods'!$A$2:$A$540,0))</f>
        <v>Placer County</v>
      </c>
    </row>
    <row r="1877" spans="1:11">
      <c r="A1877" t="s">
        <v>5398</v>
      </c>
      <c r="B1877">
        <v>2016</v>
      </c>
      <c r="C1877">
        <v>0</v>
      </c>
      <c r="D1877">
        <v>0</v>
      </c>
      <c r="E1877">
        <v>0</v>
      </c>
      <c r="F1877">
        <v>0</v>
      </c>
      <c r="G1877">
        <v>0</v>
      </c>
      <c r="H1877">
        <v>0</v>
      </c>
      <c r="I1877">
        <v>0</v>
      </c>
      <c r="J1877" t="s">
        <v>5810</v>
      </c>
      <c r="K1877" t="str">
        <f>INDEX('Planning Periods'!$O$2:$O$540,MATCH('Table B Values'!A1877,'Planning Periods'!$A$2:$A$540,0))</f>
        <v>Los Angeles County</v>
      </c>
    </row>
    <row r="1878" spans="1:11">
      <c r="A1878" t="s">
        <v>5399</v>
      </c>
      <c r="B1878">
        <v>2016</v>
      </c>
      <c r="C1878">
        <v>0</v>
      </c>
      <c r="D1878">
        <v>0</v>
      </c>
      <c r="E1878">
        <v>0</v>
      </c>
      <c r="F1878">
        <v>0</v>
      </c>
      <c r="G1878">
        <v>0</v>
      </c>
      <c r="H1878">
        <v>110</v>
      </c>
      <c r="I1878">
        <v>0</v>
      </c>
      <c r="J1878" t="s">
        <v>5810</v>
      </c>
      <c r="K1878" t="str">
        <f>INDEX('Planning Periods'!$O$2:$O$540,MATCH('Table B Values'!A1878,'Planning Periods'!$A$2:$A$540,0))</f>
        <v>Los Angeles County</v>
      </c>
    </row>
    <row r="1879" spans="1:11">
      <c r="A1879" t="s">
        <v>5401</v>
      </c>
      <c r="B1879">
        <v>2016</v>
      </c>
      <c r="C1879">
        <v>0</v>
      </c>
      <c r="D1879">
        <v>0</v>
      </c>
      <c r="E1879">
        <v>0</v>
      </c>
      <c r="F1879">
        <v>0</v>
      </c>
      <c r="G1879">
        <v>0</v>
      </c>
      <c r="H1879">
        <v>0</v>
      </c>
      <c r="I1879">
        <v>31</v>
      </c>
      <c r="J1879" t="s">
        <v>5810</v>
      </c>
      <c r="K1879" t="str">
        <f>INDEX('Planning Periods'!$O$2:$O$540,MATCH('Table B Values'!A1879,'Planning Periods'!$A$2:$A$540,0))</f>
        <v>Los Angeles County</v>
      </c>
    </row>
    <row r="1880" spans="1:11">
      <c r="A1880" t="s">
        <v>5770</v>
      </c>
      <c r="B1880">
        <v>2016</v>
      </c>
      <c r="C1880">
        <v>0</v>
      </c>
      <c r="D1880">
        <v>0</v>
      </c>
      <c r="E1880">
        <v>0</v>
      </c>
      <c r="F1880">
        <v>0</v>
      </c>
      <c r="G1880">
        <v>0</v>
      </c>
      <c r="H1880">
        <v>0</v>
      </c>
      <c r="I1880">
        <v>0</v>
      </c>
      <c r="J1880" t="s">
        <v>5810</v>
      </c>
      <c r="K1880" t="str">
        <f>INDEX('Planning Periods'!$O$2:$O$540,MATCH('Table B Values'!A1880,'Planning Periods'!$A$2:$A$540,0))</f>
        <v>Riverside County</v>
      </c>
    </row>
    <row r="1881" spans="1:11">
      <c r="A1881" t="s">
        <v>5812</v>
      </c>
      <c r="B1881">
        <v>2016</v>
      </c>
      <c r="C1881">
        <v>0</v>
      </c>
      <c r="D1881">
        <v>0</v>
      </c>
      <c r="E1881">
        <v>0</v>
      </c>
      <c r="F1881">
        <v>0</v>
      </c>
      <c r="G1881">
        <v>0</v>
      </c>
      <c r="H1881">
        <v>0</v>
      </c>
      <c r="I1881">
        <v>0</v>
      </c>
      <c r="J1881" t="s">
        <v>5810</v>
      </c>
      <c r="K1881" t="str">
        <f>INDEX('Planning Periods'!$O$2:$O$540,MATCH('Table B Values'!A1881,'Planning Periods'!$A$2:$A$540,0))</f>
        <v>San Bernardino County</v>
      </c>
    </row>
    <row r="1882" spans="1:11">
      <c r="A1882" t="s">
        <v>5771</v>
      </c>
      <c r="B1882">
        <v>2016</v>
      </c>
      <c r="C1882">
        <v>0</v>
      </c>
      <c r="D1882">
        <v>0</v>
      </c>
      <c r="E1882">
        <v>0</v>
      </c>
      <c r="F1882">
        <v>0</v>
      </c>
      <c r="G1882">
        <v>0</v>
      </c>
      <c r="H1882">
        <v>0</v>
      </c>
      <c r="I1882">
        <v>10</v>
      </c>
      <c r="J1882" t="s">
        <v>5810</v>
      </c>
      <c r="K1882" t="str">
        <f>INDEX('Planning Periods'!$O$2:$O$540,MATCH('Table B Values'!A1882,'Planning Periods'!$A$2:$A$540,0))</f>
        <v>Los Angeles County</v>
      </c>
    </row>
    <row r="1883" spans="1:11">
      <c r="A1883" t="s">
        <v>5403</v>
      </c>
      <c r="B1883">
        <v>2016</v>
      </c>
      <c r="C1883">
        <v>0</v>
      </c>
      <c r="D1883">
        <v>0</v>
      </c>
      <c r="E1883">
        <v>0</v>
      </c>
      <c r="F1883">
        <v>0</v>
      </c>
      <c r="G1883">
        <v>0</v>
      </c>
      <c r="H1883">
        <v>0</v>
      </c>
      <c r="I1883">
        <v>5</v>
      </c>
      <c r="J1883" t="s">
        <v>5810</v>
      </c>
      <c r="K1883" t="str">
        <f>INDEX('Planning Periods'!$O$2:$O$540,MATCH('Table B Values'!A1883,'Planning Periods'!$A$2:$A$540,0))</f>
        <v>Los Angeles County</v>
      </c>
    </row>
    <row r="1884" spans="1:11">
      <c r="A1884" t="s">
        <v>5404</v>
      </c>
      <c r="B1884">
        <v>2016</v>
      </c>
      <c r="C1884">
        <v>0</v>
      </c>
      <c r="D1884">
        <v>0</v>
      </c>
      <c r="E1884">
        <v>6</v>
      </c>
      <c r="F1884">
        <v>0</v>
      </c>
      <c r="G1884">
        <v>0</v>
      </c>
      <c r="H1884">
        <v>6</v>
      </c>
      <c r="I1884">
        <v>108</v>
      </c>
      <c r="J1884" t="s">
        <v>5810</v>
      </c>
      <c r="K1884" t="str">
        <f>INDEX('Planning Periods'!$O$2:$O$540,MATCH('Table B Values'!A1884,'Planning Periods'!$A$2:$A$540,0))</f>
        <v>Los Angeles County</v>
      </c>
    </row>
    <row r="1885" spans="1:11">
      <c r="A1885" t="s">
        <v>5405</v>
      </c>
      <c r="B1885">
        <v>2016</v>
      </c>
      <c r="C1885">
        <v>0</v>
      </c>
      <c r="D1885">
        <v>0</v>
      </c>
      <c r="E1885">
        <v>0</v>
      </c>
      <c r="F1885">
        <v>0</v>
      </c>
      <c r="G1885">
        <v>0</v>
      </c>
      <c r="H1885">
        <v>0</v>
      </c>
      <c r="I1885">
        <v>7</v>
      </c>
      <c r="J1885" t="s">
        <v>5810</v>
      </c>
      <c r="K1885" t="str">
        <f>INDEX('Planning Periods'!$O$2:$O$540,MATCH('Table B Values'!A1885,'Planning Periods'!$A$2:$A$540,0))</f>
        <v>San Mateo County</v>
      </c>
    </row>
    <row r="1886" spans="1:11">
      <c r="A1886" t="s">
        <v>5406</v>
      </c>
      <c r="B1886">
        <v>2016</v>
      </c>
      <c r="C1886">
        <v>0</v>
      </c>
      <c r="D1886">
        <v>0</v>
      </c>
      <c r="E1886">
        <v>0</v>
      </c>
      <c r="F1886">
        <v>0</v>
      </c>
      <c r="G1886">
        <v>0</v>
      </c>
      <c r="H1886">
        <v>0</v>
      </c>
      <c r="I1886">
        <v>0</v>
      </c>
      <c r="J1886" t="s">
        <v>5810</v>
      </c>
      <c r="K1886" t="str">
        <f>INDEX('Planning Periods'!$O$2:$O$540,MATCH('Table B Values'!A1886,'Planning Periods'!$A$2:$A$540,0))</f>
        <v>Marin County</v>
      </c>
    </row>
    <row r="1887" spans="1:11">
      <c r="A1887" t="s">
        <v>5407</v>
      </c>
      <c r="B1887">
        <v>2016</v>
      </c>
      <c r="C1887">
        <v>0</v>
      </c>
      <c r="D1887">
        <v>0</v>
      </c>
      <c r="E1887">
        <v>2</v>
      </c>
      <c r="F1887">
        <v>0</v>
      </c>
      <c r="G1887">
        <v>0</v>
      </c>
      <c r="H1887">
        <v>0</v>
      </c>
      <c r="I1887" s="356">
        <v>1</v>
      </c>
      <c r="J1887" t="s">
        <v>5810</v>
      </c>
      <c r="K1887" t="str">
        <f>INDEX('Planning Periods'!$O$2:$O$540,MATCH('Table B Values'!A1887,'Planning Periods'!$A$2:$A$540,0))</f>
        <v>Solano County</v>
      </c>
    </row>
    <row r="1888" spans="1:11">
      <c r="A1888" t="s">
        <v>5408</v>
      </c>
      <c r="B1888">
        <v>2016</v>
      </c>
      <c r="C1888" s="356">
        <v>21</v>
      </c>
      <c r="D1888">
        <v>0</v>
      </c>
      <c r="E1888">
        <v>0</v>
      </c>
      <c r="F1888">
        <v>0</v>
      </c>
      <c r="G1888">
        <v>0</v>
      </c>
      <c r="H1888">
        <v>90</v>
      </c>
      <c r="I1888" s="356">
        <v>183</v>
      </c>
      <c r="J1888" t="s">
        <v>5810</v>
      </c>
      <c r="K1888" t="str">
        <f>INDEX('Planning Periods'!$O$2:$O$540,MATCH('Table B Values'!A1888,'Planning Periods'!$A$2:$A$540,0))</f>
        <v>Alameda County</v>
      </c>
    </row>
    <row r="1889" spans="1:11">
      <c r="A1889" t="s">
        <v>5409</v>
      </c>
      <c r="B1889">
        <v>2016</v>
      </c>
      <c r="C1889">
        <v>0</v>
      </c>
      <c r="D1889">
        <v>0</v>
      </c>
      <c r="E1889">
        <v>0</v>
      </c>
      <c r="F1889">
        <v>0</v>
      </c>
      <c r="G1889">
        <v>0</v>
      </c>
      <c r="H1889">
        <v>2</v>
      </c>
      <c r="I1889">
        <v>16</v>
      </c>
      <c r="J1889" t="s">
        <v>5810</v>
      </c>
      <c r="K1889" t="str">
        <f>INDEX('Planning Periods'!$O$2:$O$540,MATCH('Table B Values'!A1889,'Planning Periods'!$A$2:$A$540,0))</f>
        <v>Los Angeles County</v>
      </c>
    </row>
    <row r="1890" spans="1:11">
      <c r="A1890" t="s">
        <v>5411</v>
      </c>
      <c r="B1890">
        <v>2016</v>
      </c>
      <c r="C1890">
        <v>0</v>
      </c>
      <c r="D1890">
        <v>0</v>
      </c>
      <c r="E1890">
        <v>0</v>
      </c>
      <c r="F1890">
        <v>0</v>
      </c>
      <c r="G1890">
        <v>0</v>
      </c>
      <c r="H1890">
        <v>6</v>
      </c>
      <c r="I1890">
        <v>0</v>
      </c>
      <c r="J1890" t="s">
        <v>5810</v>
      </c>
      <c r="K1890" t="str">
        <f>INDEX('Planning Periods'!$O$2:$O$540,MATCH('Table B Values'!A1890,'Planning Periods'!$A$2:$A$540,0))</f>
        <v>Inyo County</v>
      </c>
    </row>
    <row r="1891" spans="1:11">
      <c r="A1891" t="s">
        <v>5412</v>
      </c>
      <c r="B1891">
        <v>2016</v>
      </c>
      <c r="C1891">
        <v>5</v>
      </c>
      <c r="D1891">
        <v>0</v>
      </c>
      <c r="E1891">
        <v>7</v>
      </c>
      <c r="F1891">
        <v>0</v>
      </c>
      <c r="G1891">
        <v>0</v>
      </c>
      <c r="H1891">
        <v>54</v>
      </c>
      <c r="I1891">
        <v>0</v>
      </c>
      <c r="J1891" t="s">
        <v>5810</v>
      </c>
      <c r="K1891" t="str">
        <f>INDEX('Planning Periods'!$O$2:$O$540,MATCH('Table B Values'!A1891,'Planning Periods'!$A$2:$A$540,0))</f>
        <v>Imperial County</v>
      </c>
    </row>
    <row r="1892" spans="1:11">
      <c r="A1892" t="s">
        <v>5413</v>
      </c>
      <c r="B1892">
        <v>2016</v>
      </c>
      <c r="C1892">
        <v>0</v>
      </c>
      <c r="D1892">
        <v>0</v>
      </c>
      <c r="E1892">
        <v>0</v>
      </c>
      <c r="F1892">
        <v>0</v>
      </c>
      <c r="G1892">
        <v>0</v>
      </c>
      <c r="H1892">
        <v>0</v>
      </c>
      <c r="I1892">
        <v>194</v>
      </c>
      <c r="J1892" t="s">
        <v>5810</v>
      </c>
      <c r="K1892" t="str">
        <f>INDEX('Planning Periods'!$O$2:$O$540,MATCH('Table B Values'!A1892,'Planning Periods'!$A$2:$A$540,0))</f>
        <v>Orange County</v>
      </c>
    </row>
    <row r="1893" spans="1:11">
      <c r="A1893" t="s">
        <v>5414</v>
      </c>
      <c r="B1893">
        <v>2016</v>
      </c>
      <c r="C1893">
        <v>0</v>
      </c>
      <c r="D1893">
        <v>0</v>
      </c>
      <c r="E1893">
        <v>3</v>
      </c>
      <c r="F1893">
        <v>0</v>
      </c>
      <c r="G1893">
        <v>0</v>
      </c>
      <c r="H1893">
        <v>0</v>
      </c>
      <c r="I1893">
        <v>540</v>
      </c>
      <c r="J1893" t="s">
        <v>5810</v>
      </c>
      <c r="K1893" t="str">
        <f>INDEX('Planning Periods'!$O$2:$O$540,MATCH('Table B Values'!A1893,'Planning Periods'!$A$2:$A$540,0))</f>
        <v>Contra Costa County</v>
      </c>
    </row>
    <row r="1894" spans="1:11">
      <c r="A1894" t="s">
        <v>5415</v>
      </c>
      <c r="B1894">
        <v>2016</v>
      </c>
      <c r="C1894">
        <v>0</v>
      </c>
      <c r="D1894">
        <v>0</v>
      </c>
      <c r="E1894">
        <v>0</v>
      </c>
      <c r="F1894">
        <v>0</v>
      </c>
      <c r="G1894">
        <v>0</v>
      </c>
      <c r="H1894">
        <v>3</v>
      </c>
      <c r="I1894">
        <v>4</v>
      </c>
      <c r="J1894" t="s">
        <v>5810</v>
      </c>
      <c r="K1894" t="str">
        <f>INDEX('Planning Periods'!$O$2:$O$540,MATCH('Table B Values'!A1894,'Planning Periods'!$A$2:$A$540,0))</f>
        <v>San Mateo County</v>
      </c>
    </row>
    <row r="1895" spans="1:11">
      <c r="A1895" t="s">
        <v>5773</v>
      </c>
      <c r="B1895">
        <v>2016</v>
      </c>
      <c r="C1895">
        <v>0</v>
      </c>
      <c r="D1895">
        <v>0</v>
      </c>
      <c r="E1895">
        <v>0</v>
      </c>
      <c r="F1895">
        <v>0</v>
      </c>
      <c r="G1895">
        <v>0</v>
      </c>
      <c r="H1895">
        <v>0</v>
      </c>
      <c r="I1895" s="356">
        <v>51</v>
      </c>
      <c r="J1895" t="s">
        <v>5810</v>
      </c>
      <c r="K1895" t="str">
        <f>INDEX('Planning Periods'!$O$2:$O$540,MATCH('Table B Values'!A1895,'Planning Periods'!$A$2:$A$540,0))</f>
        <v>Santa Barbara County</v>
      </c>
    </row>
    <row r="1896" spans="1:11">
      <c r="A1896" t="s">
        <v>5416</v>
      </c>
      <c r="B1896">
        <v>2016</v>
      </c>
      <c r="C1896" s="356">
        <v>0</v>
      </c>
      <c r="D1896">
        <v>0</v>
      </c>
      <c r="E1896">
        <v>0</v>
      </c>
      <c r="F1896">
        <v>0</v>
      </c>
      <c r="G1896">
        <v>0</v>
      </c>
      <c r="H1896">
        <v>26</v>
      </c>
      <c r="I1896" s="356">
        <v>116</v>
      </c>
      <c r="J1896" t="s">
        <v>5810</v>
      </c>
      <c r="K1896" t="str">
        <f>INDEX('Planning Periods'!$O$2:$O$540,MATCH('Table B Values'!A1896,'Planning Periods'!$A$2:$A$540,0))</f>
        <v>Orange County</v>
      </c>
    </row>
    <row r="1897" spans="1:11">
      <c r="A1897" t="s">
        <v>5417</v>
      </c>
      <c r="B1897">
        <v>2016</v>
      </c>
      <c r="C1897">
        <v>0</v>
      </c>
      <c r="D1897">
        <v>0</v>
      </c>
      <c r="E1897">
        <v>0</v>
      </c>
      <c r="F1897">
        <v>0</v>
      </c>
      <c r="G1897">
        <v>0</v>
      </c>
      <c r="H1897">
        <v>0</v>
      </c>
      <c r="I1897">
        <v>275</v>
      </c>
      <c r="J1897" t="s">
        <v>5810</v>
      </c>
      <c r="K1897" t="str">
        <f>INDEX('Planning Periods'!$O$2:$O$540,MATCH('Table B Values'!A1897,'Planning Periods'!$A$2:$A$540,0))</f>
        <v>Los Angeles County</v>
      </c>
    </row>
    <row r="1898" spans="1:11">
      <c r="A1898" t="s">
        <v>5418</v>
      </c>
      <c r="B1898">
        <v>2016</v>
      </c>
      <c r="C1898">
        <v>0</v>
      </c>
      <c r="D1898">
        <v>0</v>
      </c>
      <c r="E1898">
        <v>0</v>
      </c>
      <c r="F1898">
        <v>0</v>
      </c>
      <c r="G1898">
        <v>0</v>
      </c>
      <c r="H1898">
        <v>0</v>
      </c>
      <c r="I1898">
        <v>133</v>
      </c>
      <c r="J1898" t="s">
        <v>5810</v>
      </c>
      <c r="K1898" t="str">
        <f>INDEX('Planning Periods'!$O$2:$O$540,MATCH('Table B Values'!A1898,'Planning Periods'!$A$2:$A$540,0))</f>
        <v>San Mateo County</v>
      </c>
    </row>
    <row r="1899" spans="1:11">
      <c r="A1899" t="s">
        <v>4839</v>
      </c>
      <c r="B1899">
        <v>2016</v>
      </c>
      <c r="C1899">
        <v>0</v>
      </c>
      <c r="D1899">
        <v>0</v>
      </c>
      <c r="E1899">
        <v>0</v>
      </c>
      <c r="F1899">
        <v>0</v>
      </c>
      <c r="G1899">
        <v>0</v>
      </c>
      <c r="H1899">
        <v>8</v>
      </c>
      <c r="I1899">
        <v>90</v>
      </c>
      <c r="J1899" t="s">
        <v>5810</v>
      </c>
      <c r="K1899" t="str">
        <f>INDEX('Planning Periods'!$O$2:$O$540,MATCH('Table B Values'!A1899,'Planning Periods'!$A$2:$A$540,0))</f>
        <v>Butte County</v>
      </c>
    </row>
    <row r="1900" spans="1:11">
      <c r="A1900" t="s">
        <v>5419</v>
      </c>
      <c r="B1900">
        <v>2016</v>
      </c>
      <c r="C1900">
        <v>0</v>
      </c>
      <c r="D1900">
        <v>0</v>
      </c>
      <c r="E1900">
        <v>0</v>
      </c>
      <c r="F1900">
        <v>0</v>
      </c>
      <c r="G1900">
        <v>0</v>
      </c>
      <c r="H1900">
        <v>2</v>
      </c>
      <c r="I1900">
        <v>43</v>
      </c>
      <c r="J1900" t="s">
        <v>5810</v>
      </c>
      <c r="K1900" t="str">
        <f>INDEX('Planning Periods'!$O$2:$O$540,MATCH('Table B Values'!A1900,'Planning Periods'!$A$2:$A$540,0))</f>
        <v>Los Angeles County</v>
      </c>
    </row>
    <row r="1901" spans="1:11">
      <c r="A1901" t="s">
        <v>4841</v>
      </c>
      <c r="B1901">
        <v>2016</v>
      </c>
      <c r="C1901">
        <v>0</v>
      </c>
      <c r="D1901">
        <v>60</v>
      </c>
      <c r="E1901">
        <v>0</v>
      </c>
      <c r="F1901">
        <v>36</v>
      </c>
      <c r="G1901">
        <v>0</v>
      </c>
      <c r="H1901">
        <v>104</v>
      </c>
      <c r="I1901">
        <v>48</v>
      </c>
      <c r="J1901" t="s">
        <v>5810</v>
      </c>
      <c r="K1901" t="str">
        <f>INDEX('Planning Periods'!$O$2:$O$540,MATCH('Table B Values'!A1901,'Planning Periods'!$A$2:$A$540,0))</f>
        <v>Calaveras County</v>
      </c>
    </row>
    <row r="1902" spans="1:11">
      <c r="A1902" t="s">
        <v>5420</v>
      </c>
      <c r="B1902">
        <v>2016</v>
      </c>
      <c r="C1902">
        <v>0</v>
      </c>
      <c r="D1902">
        <v>0</v>
      </c>
      <c r="E1902">
        <v>0</v>
      </c>
      <c r="F1902">
        <v>0</v>
      </c>
      <c r="G1902">
        <v>0</v>
      </c>
      <c r="H1902">
        <v>2</v>
      </c>
      <c r="I1902">
        <v>0</v>
      </c>
      <c r="J1902" t="s">
        <v>5810</v>
      </c>
      <c r="K1902" t="str">
        <f>INDEX('Planning Periods'!$O$2:$O$540,MATCH('Table B Values'!A1902,'Planning Periods'!$A$2:$A$540,0))</f>
        <v>Imperial County</v>
      </c>
    </row>
    <row r="1903" spans="1:11">
      <c r="A1903" t="s">
        <v>5421</v>
      </c>
      <c r="B1903">
        <v>2016</v>
      </c>
      <c r="C1903">
        <v>0</v>
      </c>
      <c r="D1903">
        <v>0</v>
      </c>
      <c r="E1903">
        <v>0</v>
      </c>
      <c r="F1903">
        <v>0</v>
      </c>
      <c r="G1903">
        <v>0</v>
      </c>
      <c r="H1903">
        <v>0</v>
      </c>
      <c r="I1903">
        <v>116</v>
      </c>
      <c r="J1903" t="s">
        <v>5810</v>
      </c>
      <c r="K1903" t="str">
        <f>INDEX('Planning Periods'!$O$2:$O$540,MATCH('Table B Values'!A1903,'Planning Periods'!$A$2:$A$540,0))</f>
        <v>Riverside County</v>
      </c>
    </row>
    <row r="1904" spans="1:11">
      <c r="A1904" t="s">
        <v>5422</v>
      </c>
      <c r="B1904">
        <v>2016</v>
      </c>
      <c r="C1904">
        <v>0</v>
      </c>
      <c r="D1904">
        <v>0</v>
      </c>
      <c r="E1904">
        <v>0</v>
      </c>
      <c r="F1904">
        <v>0</v>
      </c>
      <c r="G1904">
        <v>0</v>
      </c>
      <c r="H1904">
        <v>0</v>
      </c>
      <c r="I1904">
        <v>4</v>
      </c>
      <c r="J1904" t="s">
        <v>5810</v>
      </c>
      <c r="K1904" t="str">
        <f>INDEX('Planning Periods'!$O$2:$O$540,MATCH('Table B Values'!A1904,'Planning Periods'!$A$2:$A$540,0))</f>
        <v>Napa County</v>
      </c>
    </row>
    <row r="1905" spans="1:11">
      <c r="A1905" t="s">
        <v>5423</v>
      </c>
      <c r="B1905">
        <v>2016</v>
      </c>
      <c r="C1905">
        <v>34</v>
      </c>
      <c r="D1905">
        <v>0</v>
      </c>
      <c r="E1905">
        <v>30</v>
      </c>
      <c r="F1905">
        <v>0</v>
      </c>
      <c r="G1905">
        <v>0</v>
      </c>
      <c r="H1905">
        <v>52</v>
      </c>
      <c r="I1905">
        <v>121</v>
      </c>
      <c r="J1905" t="s">
        <v>5810</v>
      </c>
      <c r="K1905" t="str">
        <f>INDEX('Planning Periods'!$O$2:$O$540,MATCH('Table B Values'!A1905,'Planning Periods'!$A$2:$A$540,0))</f>
        <v>Ventura County</v>
      </c>
    </row>
    <row r="1906" spans="1:11">
      <c r="A1906" t="s">
        <v>5424</v>
      </c>
      <c r="B1906">
        <v>2016</v>
      </c>
      <c r="C1906">
        <v>9</v>
      </c>
      <c r="D1906">
        <v>0</v>
      </c>
      <c r="E1906">
        <v>1</v>
      </c>
      <c r="F1906">
        <v>0</v>
      </c>
      <c r="G1906">
        <v>0</v>
      </c>
      <c r="H1906">
        <v>9</v>
      </c>
      <c r="I1906">
        <v>214</v>
      </c>
      <c r="J1906" t="s">
        <v>5810</v>
      </c>
      <c r="K1906" t="str">
        <f>INDEX('Planning Periods'!$O$2:$O$540,MATCH('Table B Values'!A1906,'Planning Periods'!$A$2:$A$540,0))</f>
        <v>Santa Clara County</v>
      </c>
    </row>
    <row r="1907" spans="1:11">
      <c r="A1907" t="s">
        <v>5800</v>
      </c>
      <c r="B1907">
        <v>2016</v>
      </c>
      <c r="C1907">
        <v>0</v>
      </c>
      <c r="D1907">
        <v>0</v>
      </c>
      <c r="E1907">
        <v>0</v>
      </c>
      <c r="F1907">
        <v>0</v>
      </c>
      <c r="G1907">
        <v>0</v>
      </c>
      <c r="H1907">
        <v>3</v>
      </c>
      <c r="I1907">
        <v>5</v>
      </c>
      <c r="J1907" t="s">
        <v>5810</v>
      </c>
      <c r="K1907" t="str">
        <f>INDEX('Planning Periods'!$O$2:$O$540,MATCH('Table B Values'!A1907,'Planning Periods'!$A$2:$A$540,0))</f>
        <v>Riverside County</v>
      </c>
    </row>
    <row r="1908" spans="1:11">
      <c r="A1908" t="s">
        <v>5425</v>
      </c>
      <c r="B1908">
        <v>2016</v>
      </c>
      <c r="C1908">
        <v>0</v>
      </c>
      <c r="D1908">
        <v>0</v>
      </c>
      <c r="E1908">
        <v>0</v>
      </c>
      <c r="F1908">
        <v>0</v>
      </c>
      <c r="G1908">
        <v>0</v>
      </c>
      <c r="H1908">
        <v>0</v>
      </c>
      <c r="I1908">
        <v>1</v>
      </c>
      <c r="J1908" t="s">
        <v>5810</v>
      </c>
      <c r="K1908" t="str">
        <f>INDEX('Planning Periods'!$O$2:$O$540,MATCH('Table B Values'!A1908,'Planning Periods'!$A$2:$A$540,0))</f>
        <v>Santa Cruz County</v>
      </c>
    </row>
    <row r="1909" spans="1:11">
      <c r="A1909" t="s">
        <v>5426</v>
      </c>
      <c r="B1909">
        <v>2016</v>
      </c>
      <c r="C1909">
        <v>7</v>
      </c>
      <c r="D1909">
        <v>0</v>
      </c>
      <c r="E1909">
        <v>163</v>
      </c>
      <c r="F1909">
        <v>0</v>
      </c>
      <c r="G1909">
        <v>0</v>
      </c>
      <c r="H1909">
        <v>74</v>
      </c>
      <c r="I1909">
        <v>439</v>
      </c>
      <c r="J1909" t="s">
        <v>5810</v>
      </c>
      <c r="K1909" t="str">
        <f>INDEX('Planning Periods'!$O$2:$O$540,MATCH('Table B Values'!A1909,'Planning Periods'!$A$2:$A$540,0))</f>
        <v>San Diego County</v>
      </c>
    </row>
    <row r="1910" spans="1:11">
      <c r="A1910" t="s">
        <v>5427</v>
      </c>
      <c r="B1910">
        <v>2016</v>
      </c>
      <c r="C1910">
        <v>0</v>
      </c>
      <c r="D1910">
        <v>0</v>
      </c>
      <c r="E1910">
        <v>0</v>
      </c>
      <c r="F1910">
        <v>0</v>
      </c>
      <c r="G1910">
        <v>0</v>
      </c>
      <c r="H1910">
        <v>0</v>
      </c>
      <c r="I1910">
        <v>4</v>
      </c>
      <c r="J1910" t="s">
        <v>5810</v>
      </c>
      <c r="K1910" t="str">
        <f>INDEX('Planning Periods'!$O$2:$O$540,MATCH('Table B Values'!A1910,'Planning Periods'!$A$2:$A$540,0))</f>
        <v>Santa Barbara County</v>
      </c>
    </row>
    <row r="1911" spans="1:11">
      <c r="A1911" t="s">
        <v>5428</v>
      </c>
      <c r="B1911">
        <v>2016</v>
      </c>
      <c r="C1911">
        <v>0</v>
      </c>
      <c r="D1911">
        <v>0</v>
      </c>
      <c r="E1911">
        <v>0</v>
      </c>
      <c r="F1911">
        <v>0</v>
      </c>
      <c r="G1911">
        <v>0</v>
      </c>
      <c r="H1911">
        <v>35</v>
      </c>
      <c r="I1911">
        <v>0</v>
      </c>
      <c r="J1911" t="s">
        <v>5810</v>
      </c>
      <c r="K1911" t="str">
        <f>INDEX('Planning Periods'!$O$2:$O$540,MATCH('Table B Values'!A1911,'Planning Periods'!$A$2:$A$540,0))</f>
        <v>Los Angeles County</v>
      </c>
    </row>
    <row r="1912" spans="1:11">
      <c r="A1912" t="s">
        <v>5429</v>
      </c>
      <c r="B1912">
        <v>2016</v>
      </c>
      <c r="C1912">
        <v>0</v>
      </c>
      <c r="D1912">
        <v>0</v>
      </c>
      <c r="E1912">
        <v>0</v>
      </c>
      <c r="F1912">
        <v>0</v>
      </c>
      <c r="G1912">
        <v>0</v>
      </c>
      <c r="H1912">
        <v>0</v>
      </c>
      <c r="I1912">
        <v>0</v>
      </c>
      <c r="J1912" t="s">
        <v>5810</v>
      </c>
      <c r="K1912" t="str">
        <f>INDEX('Planning Periods'!$O$2:$O$540,MATCH('Table B Values'!A1912,'Planning Periods'!$A$2:$A$540,0))</f>
        <v>Riverside County</v>
      </c>
    </row>
    <row r="1913" spans="1:11">
      <c r="A1913" t="s">
        <v>5430</v>
      </c>
      <c r="B1913">
        <v>2016</v>
      </c>
      <c r="C1913">
        <v>0</v>
      </c>
      <c r="D1913">
        <v>0</v>
      </c>
      <c r="E1913">
        <v>0</v>
      </c>
      <c r="F1913">
        <v>0</v>
      </c>
      <c r="G1913">
        <v>0</v>
      </c>
      <c r="H1913">
        <v>0</v>
      </c>
      <c r="I1913">
        <v>0</v>
      </c>
      <c r="J1913" t="s">
        <v>5810</v>
      </c>
      <c r="K1913" t="str">
        <f>INDEX('Planning Periods'!$O$2:$O$540,MATCH('Table B Values'!A1913,'Planning Periods'!$A$2:$A$540,0))</f>
        <v>Stanislaus County</v>
      </c>
    </row>
    <row r="1914" spans="1:11">
      <c r="A1914" t="s">
        <v>5774</v>
      </c>
      <c r="B1914">
        <v>2016</v>
      </c>
      <c r="C1914">
        <v>0</v>
      </c>
      <c r="D1914">
        <v>0</v>
      </c>
      <c r="E1914">
        <v>0</v>
      </c>
      <c r="F1914">
        <v>0</v>
      </c>
      <c r="G1914">
        <v>0</v>
      </c>
      <c r="H1914">
        <v>0</v>
      </c>
      <c r="I1914">
        <v>132</v>
      </c>
      <c r="J1914" t="s">
        <v>5810</v>
      </c>
      <c r="K1914" t="str">
        <f>INDEX('Planning Periods'!$O$2:$O$540,MATCH('Table B Values'!A1914,'Planning Periods'!$A$2:$A$540,0))</f>
        <v>Los Angeles County</v>
      </c>
    </row>
    <row r="1915" spans="1:11">
      <c r="A1915" t="s">
        <v>5431</v>
      </c>
      <c r="B1915">
        <v>2016</v>
      </c>
      <c r="C1915">
        <v>15</v>
      </c>
      <c r="D1915">
        <v>0</v>
      </c>
      <c r="E1915">
        <v>1</v>
      </c>
      <c r="F1915">
        <v>0</v>
      </c>
      <c r="G1915">
        <v>0</v>
      </c>
      <c r="H1915">
        <v>64</v>
      </c>
      <c r="I1915">
        <v>435</v>
      </c>
      <c r="J1915" t="s">
        <v>5810</v>
      </c>
      <c r="K1915" t="str">
        <f>INDEX('Planning Periods'!$O$2:$O$540,MATCH('Table B Values'!A1915,'Planning Periods'!$A$2:$A$540,0))</f>
        <v>Butte County</v>
      </c>
    </row>
    <row r="1916" spans="1:11">
      <c r="A1916" t="s">
        <v>5432</v>
      </c>
      <c r="B1916">
        <v>2016</v>
      </c>
      <c r="C1916">
        <v>0</v>
      </c>
      <c r="D1916">
        <v>0</v>
      </c>
      <c r="E1916">
        <v>203</v>
      </c>
      <c r="F1916">
        <v>0</v>
      </c>
      <c r="G1916">
        <v>0</v>
      </c>
      <c r="H1916">
        <v>0</v>
      </c>
      <c r="I1916">
        <v>370</v>
      </c>
      <c r="J1916" t="s">
        <v>5810</v>
      </c>
      <c r="K1916" t="str">
        <f>INDEX('Planning Periods'!$O$2:$O$540,MATCH('Table B Values'!A1916,'Planning Periods'!$A$2:$A$540,0))</f>
        <v>San Bernardino County</v>
      </c>
    </row>
    <row r="1917" spans="1:11">
      <c r="A1917" t="s">
        <v>5433</v>
      </c>
      <c r="B1917">
        <v>2016</v>
      </c>
      <c r="C1917">
        <v>0</v>
      </c>
      <c r="D1917">
        <v>0</v>
      </c>
      <c r="E1917">
        <v>0</v>
      </c>
      <c r="F1917">
        <v>0</v>
      </c>
      <c r="G1917">
        <v>0</v>
      </c>
      <c r="H1917">
        <v>357</v>
      </c>
      <c r="I1917">
        <v>91</v>
      </c>
      <c r="J1917" t="s">
        <v>5810</v>
      </c>
      <c r="K1917" t="str">
        <f>INDEX('Planning Periods'!$O$2:$O$540,MATCH('Table B Values'!A1917,'Planning Periods'!$A$2:$A$540,0))</f>
        <v>San Bernardino County</v>
      </c>
    </row>
    <row r="1918" spans="1:11">
      <c r="A1918" t="s">
        <v>5434</v>
      </c>
      <c r="B1918">
        <v>2016</v>
      </c>
      <c r="C1918">
        <v>22</v>
      </c>
      <c r="D1918">
        <v>0</v>
      </c>
      <c r="E1918">
        <v>186</v>
      </c>
      <c r="F1918">
        <v>0</v>
      </c>
      <c r="G1918">
        <v>0</v>
      </c>
      <c r="H1918">
        <v>2</v>
      </c>
      <c r="I1918">
        <v>849</v>
      </c>
      <c r="J1918" t="s">
        <v>5810</v>
      </c>
      <c r="K1918" t="str">
        <f>INDEX('Planning Periods'!$O$2:$O$540,MATCH('Table B Values'!A1918,'Planning Periods'!$A$2:$A$540,0))</f>
        <v>San Diego County</v>
      </c>
    </row>
    <row r="1919" spans="1:11">
      <c r="A1919" t="s">
        <v>5435</v>
      </c>
      <c r="B1919">
        <v>2016</v>
      </c>
      <c r="C1919">
        <v>0</v>
      </c>
      <c r="D1919">
        <v>0</v>
      </c>
      <c r="E1919">
        <v>0</v>
      </c>
      <c r="F1919">
        <v>0</v>
      </c>
      <c r="G1919">
        <v>0</v>
      </c>
      <c r="H1919">
        <v>24</v>
      </c>
      <c r="I1919">
        <v>0</v>
      </c>
      <c r="J1919" t="s">
        <v>5810</v>
      </c>
      <c r="K1919" t="str">
        <f>INDEX('Planning Periods'!$O$2:$O$540,MATCH('Table B Values'!A1919,'Planning Periods'!$A$2:$A$540,0))</f>
        <v>Sacramento County</v>
      </c>
    </row>
    <row r="1920" spans="1:11">
      <c r="A1920" t="s">
        <v>5437</v>
      </c>
      <c r="B1920">
        <v>2016</v>
      </c>
      <c r="C1920">
        <v>0</v>
      </c>
      <c r="D1920">
        <v>0</v>
      </c>
      <c r="E1920">
        <v>0</v>
      </c>
      <c r="F1920">
        <v>1</v>
      </c>
      <c r="G1920">
        <v>0</v>
      </c>
      <c r="H1920">
        <v>0</v>
      </c>
      <c r="I1920">
        <v>0</v>
      </c>
      <c r="J1920" t="s">
        <v>5810</v>
      </c>
      <c r="K1920" t="str">
        <f>INDEX('Planning Periods'!$O$2:$O$540,MATCH('Table B Values'!A1920,'Planning Periods'!$A$2:$A$540,0))</f>
        <v>Contra Costa County</v>
      </c>
    </row>
    <row r="1921" spans="1:11">
      <c r="A1921" t="s">
        <v>5361</v>
      </c>
      <c r="B1921">
        <v>2016</v>
      </c>
      <c r="C1921">
        <v>0</v>
      </c>
      <c r="D1921">
        <v>0</v>
      </c>
      <c r="E1921">
        <v>0</v>
      </c>
      <c r="F1921">
        <v>0</v>
      </c>
      <c r="G1921">
        <v>0</v>
      </c>
      <c r="H1921">
        <v>1</v>
      </c>
      <c r="I1921" s="356">
        <v>0</v>
      </c>
      <c r="J1921" t="s">
        <v>5810</v>
      </c>
      <c r="K1921" t="str">
        <f>INDEX('Planning Periods'!$O$2:$O$540,MATCH('Table B Values'!A1921,'Planning Periods'!$A$2:$A$540,0))</f>
        <v>Lake County</v>
      </c>
    </row>
    <row r="1922" spans="1:11">
      <c r="A1922" t="s">
        <v>5438</v>
      </c>
      <c r="B1922">
        <v>2016</v>
      </c>
      <c r="C1922">
        <v>0</v>
      </c>
      <c r="D1922">
        <v>0</v>
      </c>
      <c r="E1922">
        <v>0</v>
      </c>
      <c r="F1922">
        <v>0</v>
      </c>
      <c r="G1922">
        <v>0</v>
      </c>
      <c r="H1922">
        <v>2</v>
      </c>
      <c r="I1922">
        <v>13</v>
      </c>
      <c r="J1922" t="s">
        <v>5810</v>
      </c>
      <c r="K1922" t="str">
        <f>INDEX('Planning Periods'!$O$2:$O$540,MATCH('Table B Values'!A1922,'Planning Periods'!$A$2:$A$540,0))</f>
        <v>Sonoma County</v>
      </c>
    </row>
    <row r="1923" spans="1:11">
      <c r="A1923" t="s">
        <v>5439</v>
      </c>
      <c r="B1923">
        <v>2016</v>
      </c>
      <c r="C1923">
        <v>0</v>
      </c>
      <c r="D1923">
        <v>0</v>
      </c>
      <c r="E1923">
        <v>5</v>
      </c>
      <c r="F1923">
        <v>0</v>
      </c>
      <c r="G1923">
        <v>0</v>
      </c>
      <c r="H1923">
        <v>395</v>
      </c>
      <c r="I1923">
        <v>689</v>
      </c>
      <c r="J1923" t="s">
        <v>5810</v>
      </c>
      <c r="K1923" t="str">
        <f>INDEX('Planning Periods'!$O$2:$O$540,MATCH('Table B Values'!A1923,'Planning Periods'!$A$2:$A$540,0))</f>
        <v>Fresno County</v>
      </c>
    </row>
    <row r="1924" spans="1:11">
      <c r="A1924" t="s">
        <v>5440</v>
      </c>
      <c r="B1924">
        <v>2016</v>
      </c>
      <c r="C1924">
        <v>0</v>
      </c>
      <c r="D1924">
        <v>0</v>
      </c>
      <c r="E1924">
        <v>0</v>
      </c>
      <c r="F1924">
        <v>0</v>
      </c>
      <c r="G1924">
        <v>0</v>
      </c>
      <c r="H1924">
        <v>0</v>
      </c>
      <c r="I1924">
        <v>0</v>
      </c>
      <c r="J1924" t="s">
        <v>5810</v>
      </c>
      <c r="K1924" t="str">
        <f>INDEX('Planning Periods'!$O$2:$O$540,MATCH('Table B Values'!A1924,'Planning Periods'!$A$2:$A$540,0))</f>
        <v>Riverside County</v>
      </c>
    </row>
    <row r="1925" spans="1:11">
      <c r="A1925" t="s">
        <v>5776</v>
      </c>
      <c r="B1925">
        <v>2016</v>
      </c>
      <c r="C1925">
        <v>0</v>
      </c>
      <c r="D1925">
        <v>0</v>
      </c>
      <c r="E1925">
        <v>0</v>
      </c>
      <c r="F1925">
        <v>0</v>
      </c>
      <c r="G1925">
        <v>0</v>
      </c>
      <c r="H1925">
        <v>0</v>
      </c>
      <c r="I1925">
        <v>0</v>
      </c>
      <c r="J1925" t="s">
        <v>5810</v>
      </c>
      <c r="K1925" t="str">
        <f>INDEX('Planning Periods'!$O$2:$O$540,MATCH('Table B Values'!A1925,'Planning Periods'!$A$2:$A$540,0))</f>
        <v>Fresno County</v>
      </c>
    </row>
    <row r="1926" spans="1:11">
      <c r="A1926" t="s">
        <v>5801</v>
      </c>
      <c r="B1926">
        <v>2016</v>
      </c>
      <c r="C1926">
        <v>0</v>
      </c>
      <c r="D1926">
        <v>0</v>
      </c>
      <c r="E1926">
        <v>0</v>
      </c>
      <c r="F1926">
        <v>0</v>
      </c>
      <c r="G1926">
        <v>0</v>
      </c>
      <c r="H1926">
        <v>0</v>
      </c>
      <c r="I1926">
        <v>0</v>
      </c>
      <c r="J1926" t="s">
        <v>5810</v>
      </c>
      <c r="K1926" t="str">
        <f>INDEX('Planning Periods'!$O$2:$O$540,MATCH('Table B Values'!A1926,'Planning Periods'!$A$2:$A$540,0))</f>
        <v>San Mateo County</v>
      </c>
    </row>
    <row r="1927" spans="1:11">
      <c r="A1927" t="s">
        <v>5442</v>
      </c>
      <c r="B1927">
        <v>2016</v>
      </c>
      <c r="C1927">
        <v>0</v>
      </c>
      <c r="D1927">
        <v>0</v>
      </c>
      <c r="E1927">
        <v>0</v>
      </c>
      <c r="F1927">
        <v>0</v>
      </c>
      <c r="G1927">
        <v>0</v>
      </c>
      <c r="H1927">
        <v>3</v>
      </c>
      <c r="I1927">
        <v>6</v>
      </c>
      <c r="J1927" t="s">
        <v>5810</v>
      </c>
      <c r="K1927" t="str">
        <f>INDEX('Planning Periods'!$O$2:$O$540,MATCH('Table B Values'!A1927,'Planning Periods'!$A$2:$A$540,0))</f>
        <v>San Bernardino County</v>
      </c>
    </row>
    <row r="1928" spans="1:11">
      <c r="A1928" t="s">
        <v>4887</v>
      </c>
      <c r="B1928">
        <v>2016</v>
      </c>
      <c r="C1928">
        <v>0</v>
      </c>
      <c r="D1928">
        <v>0</v>
      </c>
      <c r="E1928">
        <v>0</v>
      </c>
      <c r="F1928">
        <v>2</v>
      </c>
      <c r="G1928">
        <v>0</v>
      </c>
      <c r="H1928">
        <v>7</v>
      </c>
      <c r="I1928">
        <v>2</v>
      </c>
      <c r="J1928" t="s">
        <v>5810</v>
      </c>
      <c r="K1928" t="str">
        <f>INDEX('Planning Periods'!$O$2:$O$540,MATCH('Table B Values'!A1928,'Planning Periods'!$A$2:$A$540,0))</f>
        <v>Colusa County</v>
      </c>
    </row>
    <row r="1929" spans="1:11">
      <c r="A1929" t="s">
        <v>5444</v>
      </c>
      <c r="B1929">
        <v>2016</v>
      </c>
      <c r="C1929">
        <v>19</v>
      </c>
      <c r="D1929">
        <v>0</v>
      </c>
      <c r="E1929">
        <v>3</v>
      </c>
      <c r="F1929">
        <v>0</v>
      </c>
      <c r="G1929">
        <v>0</v>
      </c>
      <c r="H1929">
        <v>0</v>
      </c>
      <c r="I1929">
        <v>55</v>
      </c>
      <c r="J1929" t="s">
        <v>5810</v>
      </c>
      <c r="K1929" t="str">
        <f>INDEX('Planning Periods'!$O$2:$O$540,MATCH('Table B Values'!A1929,'Planning Periods'!$A$2:$A$540,0))</f>
        <v>Contra Costa County</v>
      </c>
    </row>
    <row r="1930" spans="1:11">
      <c r="A1930" t="s">
        <v>4891</v>
      </c>
      <c r="B1930">
        <v>2016</v>
      </c>
      <c r="C1930">
        <v>0</v>
      </c>
      <c r="D1930">
        <v>0</v>
      </c>
      <c r="E1930">
        <v>0</v>
      </c>
      <c r="F1930">
        <v>0</v>
      </c>
      <c r="G1930">
        <v>0</v>
      </c>
      <c r="H1930">
        <v>28</v>
      </c>
      <c r="I1930">
        <v>201</v>
      </c>
      <c r="J1930" t="s">
        <v>5810</v>
      </c>
      <c r="K1930" t="str">
        <f>INDEX('Planning Periods'!$O$2:$O$540,MATCH('Table B Values'!A1930,'Planning Periods'!$A$2:$A$540,0))</f>
        <v>Contra Costa County</v>
      </c>
    </row>
    <row r="1931" spans="1:11">
      <c r="A1931" t="s">
        <v>5445</v>
      </c>
      <c r="B1931">
        <v>2016</v>
      </c>
      <c r="C1931">
        <v>0</v>
      </c>
      <c r="D1931">
        <v>0</v>
      </c>
      <c r="E1931">
        <v>0</v>
      </c>
      <c r="F1931">
        <v>0</v>
      </c>
      <c r="G1931">
        <v>0</v>
      </c>
      <c r="H1931">
        <v>57</v>
      </c>
      <c r="I1931">
        <v>8</v>
      </c>
      <c r="J1931" t="s">
        <v>5810</v>
      </c>
      <c r="K1931" t="str">
        <f>INDEX('Planning Periods'!$O$2:$O$540,MATCH('Table B Values'!A1931,'Planning Periods'!$A$2:$A$540,0))</f>
        <v>Riverside County</v>
      </c>
    </row>
    <row r="1932" spans="1:11">
      <c r="A1932" t="s">
        <v>5446</v>
      </c>
      <c r="B1932">
        <v>2016</v>
      </c>
      <c r="C1932">
        <v>0</v>
      </c>
      <c r="D1932">
        <v>0</v>
      </c>
      <c r="E1932">
        <v>0</v>
      </c>
      <c r="F1932">
        <v>0</v>
      </c>
      <c r="G1932">
        <v>0</v>
      </c>
      <c r="H1932">
        <v>0</v>
      </c>
      <c r="I1932">
        <v>63</v>
      </c>
      <c r="J1932" t="s">
        <v>5810</v>
      </c>
      <c r="K1932" t="str">
        <f>INDEX('Planning Periods'!$O$2:$O$540,MATCH('Table B Values'!A1932,'Planning Periods'!$A$2:$A$540,0))</f>
        <v>San Diego County</v>
      </c>
    </row>
    <row r="1933" spans="1:11">
      <c r="A1933" t="s">
        <v>5447</v>
      </c>
      <c r="B1933">
        <v>2016</v>
      </c>
      <c r="C1933">
        <v>1</v>
      </c>
      <c r="D1933">
        <v>1</v>
      </c>
      <c r="E1933">
        <v>1</v>
      </c>
      <c r="F1933">
        <v>0</v>
      </c>
      <c r="G1933">
        <v>0</v>
      </c>
      <c r="H1933">
        <v>1</v>
      </c>
      <c r="I1933">
        <v>13</v>
      </c>
      <c r="J1933" t="s">
        <v>5810</v>
      </c>
      <c r="K1933" t="str">
        <f>INDEX('Planning Periods'!$O$2:$O$540,MATCH('Table B Values'!A1933,'Planning Periods'!$A$2:$A$540,0))</f>
        <v>Marin County</v>
      </c>
    </row>
    <row r="1934" spans="1:11">
      <c r="A1934" t="s">
        <v>5448</v>
      </c>
      <c r="B1934">
        <v>2016</v>
      </c>
      <c r="C1934">
        <v>0</v>
      </c>
      <c r="D1934">
        <v>0</v>
      </c>
      <c r="E1934">
        <v>0</v>
      </c>
      <c r="F1934">
        <v>0</v>
      </c>
      <c r="G1934">
        <v>0</v>
      </c>
      <c r="H1934">
        <v>0</v>
      </c>
      <c r="I1934" s="356">
        <v>115</v>
      </c>
      <c r="J1934" t="s">
        <v>5810</v>
      </c>
      <c r="K1934" t="str">
        <f>INDEX('Planning Periods'!$O$2:$O$540,MATCH('Table B Values'!A1934,'Planning Periods'!$A$2:$A$540,0))</f>
        <v>Orange County</v>
      </c>
    </row>
    <row r="1935" spans="1:11">
      <c r="A1935" t="s">
        <v>5449</v>
      </c>
      <c r="B1935">
        <v>2016</v>
      </c>
      <c r="C1935">
        <v>1</v>
      </c>
      <c r="D1935">
        <v>0</v>
      </c>
      <c r="E1935">
        <v>3</v>
      </c>
      <c r="F1935">
        <v>0</v>
      </c>
      <c r="G1935">
        <v>0</v>
      </c>
      <c r="H1935">
        <v>0</v>
      </c>
      <c r="I1935">
        <v>16</v>
      </c>
      <c r="J1935" t="s">
        <v>5810</v>
      </c>
      <c r="K1935" t="str">
        <f>INDEX('Planning Periods'!$O$2:$O$540,MATCH('Table B Values'!A1935,'Planning Periods'!$A$2:$A$540,0))</f>
        <v>Sonoma County</v>
      </c>
    </row>
    <row r="1936" spans="1:11">
      <c r="A1936" t="s">
        <v>5777</v>
      </c>
      <c r="B1936">
        <v>2016</v>
      </c>
      <c r="C1936">
        <v>0</v>
      </c>
      <c r="D1936">
        <v>0</v>
      </c>
      <c r="E1936">
        <v>0</v>
      </c>
      <c r="F1936">
        <v>0</v>
      </c>
      <c r="G1936">
        <v>0</v>
      </c>
      <c r="H1936">
        <v>0</v>
      </c>
      <c r="I1936">
        <v>0</v>
      </c>
      <c r="J1936" t="s">
        <v>5810</v>
      </c>
      <c r="K1936" t="str">
        <f>INDEX('Planning Periods'!$O$2:$O$540,MATCH('Table B Values'!A1936,'Planning Periods'!$A$2:$A$540,0))</f>
        <v>Los Angeles County</v>
      </c>
    </row>
    <row r="1937" spans="1:11">
      <c r="A1937" t="s">
        <v>5453</v>
      </c>
      <c r="B1937">
        <v>2016</v>
      </c>
      <c r="C1937">
        <v>0</v>
      </c>
      <c r="D1937">
        <v>0</v>
      </c>
      <c r="E1937">
        <v>0</v>
      </c>
      <c r="F1937">
        <v>0</v>
      </c>
      <c r="G1937">
        <v>0</v>
      </c>
      <c r="H1937">
        <v>18</v>
      </c>
      <c r="I1937">
        <v>9</v>
      </c>
      <c r="J1937" t="s">
        <v>5810</v>
      </c>
      <c r="K1937" t="str">
        <f>INDEX('Planning Periods'!$O$2:$O$540,MATCH('Table B Values'!A1937,'Planning Periods'!$A$2:$A$540,0))</f>
        <v>Santa Clara County</v>
      </c>
    </row>
    <row r="1938" spans="1:11">
      <c r="A1938" t="s">
        <v>5454</v>
      </c>
      <c r="B1938">
        <v>2016</v>
      </c>
      <c r="C1938">
        <v>0</v>
      </c>
      <c r="D1938">
        <v>0</v>
      </c>
      <c r="E1938">
        <v>3</v>
      </c>
      <c r="F1938">
        <v>0</v>
      </c>
      <c r="G1938">
        <v>0</v>
      </c>
      <c r="H1938">
        <v>4</v>
      </c>
      <c r="I1938">
        <v>132</v>
      </c>
      <c r="J1938" t="s">
        <v>5810</v>
      </c>
      <c r="K1938" t="str">
        <f>INDEX('Planning Periods'!$O$2:$O$540,MATCH('Table B Values'!A1938,'Planning Periods'!$A$2:$A$540,0))</f>
        <v>Orange County</v>
      </c>
    </row>
    <row r="1939" spans="1:11">
      <c r="A1939" t="s">
        <v>5455</v>
      </c>
      <c r="B1939">
        <v>2016</v>
      </c>
      <c r="C1939">
        <v>0</v>
      </c>
      <c r="D1939">
        <v>0</v>
      </c>
      <c r="E1939">
        <v>7</v>
      </c>
      <c r="F1939">
        <v>0</v>
      </c>
      <c r="G1939">
        <v>0</v>
      </c>
      <c r="H1939">
        <v>17</v>
      </c>
      <c r="I1939">
        <v>140</v>
      </c>
      <c r="J1939" t="s">
        <v>5810</v>
      </c>
      <c r="K1939" t="str">
        <f>INDEX('Planning Periods'!$O$2:$O$540,MATCH('Table B Values'!A1939,'Planning Periods'!$A$2:$A$540,0))</f>
        <v>San Mateo County</v>
      </c>
    </row>
    <row r="1940" spans="1:11">
      <c r="A1940" t="s">
        <v>5456</v>
      </c>
      <c r="B1940">
        <v>2016</v>
      </c>
      <c r="C1940">
        <v>0</v>
      </c>
      <c r="D1940">
        <v>0</v>
      </c>
      <c r="E1940">
        <v>0</v>
      </c>
      <c r="F1940">
        <v>0</v>
      </c>
      <c r="G1940">
        <v>0</v>
      </c>
      <c r="H1940">
        <v>4</v>
      </c>
      <c r="I1940">
        <v>34</v>
      </c>
      <c r="J1940" t="s">
        <v>5810</v>
      </c>
      <c r="K1940" t="str">
        <f>INDEX('Planning Periods'!$O$2:$O$540,MATCH('Table B Values'!A1940,'Planning Periods'!$A$2:$A$540,0))</f>
        <v>Orange County</v>
      </c>
    </row>
    <row r="1941" spans="1:11">
      <c r="A1941" t="s">
        <v>5457</v>
      </c>
      <c r="B1941">
        <v>2016</v>
      </c>
      <c r="C1941">
        <v>0</v>
      </c>
      <c r="D1941">
        <v>0</v>
      </c>
      <c r="E1941">
        <v>2</v>
      </c>
      <c r="F1941">
        <v>0</v>
      </c>
      <c r="G1941">
        <v>0</v>
      </c>
      <c r="H1941">
        <v>4</v>
      </c>
      <c r="I1941">
        <v>50</v>
      </c>
      <c r="J1941" t="s">
        <v>5810</v>
      </c>
      <c r="K1941" t="str">
        <f>INDEX('Planning Periods'!$O$2:$O$540,MATCH('Table B Values'!A1941,'Planning Periods'!$A$2:$A$540,0))</f>
        <v>Contra Costa County</v>
      </c>
    </row>
    <row r="1942" spans="1:11">
      <c r="A1942" t="s">
        <v>5458</v>
      </c>
      <c r="B1942">
        <v>2016</v>
      </c>
      <c r="C1942">
        <v>42</v>
      </c>
      <c r="D1942">
        <v>0</v>
      </c>
      <c r="E1942">
        <v>19</v>
      </c>
      <c r="F1942">
        <v>8</v>
      </c>
      <c r="G1942">
        <v>0</v>
      </c>
      <c r="H1942">
        <v>16</v>
      </c>
      <c r="I1942">
        <v>183</v>
      </c>
      <c r="J1942" t="s">
        <v>5810</v>
      </c>
      <c r="K1942" t="str">
        <f>INDEX('Planning Periods'!$O$2:$O$540,MATCH('Table B Values'!A1942,'Planning Periods'!$A$2:$A$540,0))</f>
        <v>Yolo County</v>
      </c>
    </row>
    <row r="1943" spans="1:11">
      <c r="A1943" t="s">
        <v>5459</v>
      </c>
      <c r="B1943">
        <v>2016</v>
      </c>
      <c r="C1943">
        <v>0</v>
      </c>
      <c r="D1943">
        <v>0</v>
      </c>
      <c r="E1943">
        <v>0</v>
      </c>
      <c r="F1943">
        <v>0</v>
      </c>
      <c r="G1943">
        <v>0</v>
      </c>
      <c r="H1943">
        <v>0</v>
      </c>
      <c r="I1943">
        <v>11</v>
      </c>
      <c r="J1943" t="s">
        <v>5810</v>
      </c>
      <c r="K1943" t="str">
        <f>INDEX('Planning Periods'!$O$2:$O$540,MATCH('Table B Values'!A1943,'Planning Periods'!$A$2:$A$540,0))</f>
        <v>San Diego County</v>
      </c>
    </row>
    <row r="1944" spans="1:11">
      <c r="A1944" t="s">
        <v>4913</v>
      </c>
      <c r="B1944">
        <v>2016</v>
      </c>
      <c r="C1944">
        <v>0</v>
      </c>
      <c r="D1944">
        <v>3</v>
      </c>
      <c r="E1944">
        <v>0</v>
      </c>
      <c r="F1944">
        <v>0</v>
      </c>
      <c r="G1944">
        <v>0</v>
      </c>
      <c r="H1944">
        <v>4</v>
      </c>
      <c r="I1944">
        <v>17</v>
      </c>
      <c r="J1944" t="s">
        <v>5810</v>
      </c>
      <c r="K1944" t="str">
        <f>INDEX('Planning Periods'!$O$2:$O$540,MATCH('Table B Values'!A1944,'Planning Periods'!$A$2:$A$540,0))</f>
        <v>Del Norte County</v>
      </c>
    </row>
    <row r="1945" spans="1:11">
      <c r="A1945" t="s">
        <v>5461</v>
      </c>
      <c r="B1945">
        <v>2016</v>
      </c>
      <c r="C1945">
        <v>0</v>
      </c>
      <c r="D1945">
        <v>0</v>
      </c>
      <c r="E1945">
        <v>0</v>
      </c>
      <c r="F1945">
        <v>0</v>
      </c>
      <c r="G1945">
        <v>0</v>
      </c>
      <c r="H1945">
        <v>44</v>
      </c>
      <c r="I1945" s="356">
        <v>1</v>
      </c>
      <c r="J1945" t="s">
        <v>5810</v>
      </c>
      <c r="K1945" t="str">
        <f>INDEX('Planning Periods'!$O$2:$O$540,MATCH('Table B Values'!A1945,'Planning Periods'!$A$2:$A$540,0))</f>
        <v>Kern County</v>
      </c>
    </row>
    <row r="1946" spans="1:11">
      <c r="A1946" t="s">
        <v>5463</v>
      </c>
      <c r="B1946">
        <v>2016</v>
      </c>
      <c r="C1946">
        <v>0</v>
      </c>
      <c r="D1946">
        <v>0</v>
      </c>
      <c r="E1946">
        <v>0</v>
      </c>
      <c r="F1946">
        <v>0</v>
      </c>
      <c r="G1946">
        <v>0</v>
      </c>
      <c r="H1946">
        <v>0</v>
      </c>
      <c r="I1946" s="356">
        <v>15</v>
      </c>
      <c r="J1946" t="s">
        <v>5810</v>
      </c>
      <c r="K1946" t="str">
        <f>INDEX('Planning Periods'!$O$2:$O$540,MATCH('Table B Values'!A1946,'Planning Periods'!$A$2:$A$540,0))</f>
        <v>Los Angeles County</v>
      </c>
    </row>
    <row r="1947" spans="1:11">
      <c r="A1947" t="s">
        <v>5464</v>
      </c>
      <c r="B1947">
        <v>2016</v>
      </c>
      <c r="C1947">
        <v>0</v>
      </c>
      <c r="D1947">
        <v>0</v>
      </c>
      <c r="E1947">
        <v>0</v>
      </c>
      <c r="F1947">
        <v>9</v>
      </c>
      <c r="G1947">
        <v>0</v>
      </c>
      <c r="H1947">
        <v>12</v>
      </c>
      <c r="I1947">
        <v>0</v>
      </c>
      <c r="J1947" t="s">
        <v>5810</v>
      </c>
      <c r="K1947" t="str">
        <f>INDEX('Planning Periods'!$O$2:$O$540,MATCH('Table B Values'!A1947,'Planning Periods'!$A$2:$A$540,0))</f>
        <v>Tulare County</v>
      </c>
    </row>
    <row r="1948" spans="1:11">
      <c r="A1948" t="s">
        <v>5465</v>
      </c>
      <c r="B1948">
        <v>2016</v>
      </c>
      <c r="C1948">
        <v>0</v>
      </c>
      <c r="D1948">
        <v>0</v>
      </c>
      <c r="E1948">
        <v>54</v>
      </c>
      <c r="F1948">
        <v>0</v>
      </c>
      <c r="G1948">
        <v>0</v>
      </c>
      <c r="H1948">
        <v>0</v>
      </c>
      <c r="I1948">
        <v>43</v>
      </c>
      <c r="J1948" t="s">
        <v>5810</v>
      </c>
      <c r="K1948" t="str">
        <f>INDEX('Planning Periods'!$O$2:$O$540,MATCH('Table B Values'!A1948,'Planning Periods'!$A$2:$A$540,0))</f>
        <v>Solano County</v>
      </c>
    </row>
    <row r="1949" spans="1:11">
      <c r="A1949" t="s">
        <v>5466</v>
      </c>
      <c r="B1949">
        <v>2016</v>
      </c>
      <c r="C1949">
        <v>0</v>
      </c>
      <c r="D1949">
        <v>0</v>
      </c>
      <c r="E1949">
        <v>6</v>
      </c>
      <c r="F1949">
        <v>0</v>
      </c>
      <c r="G1949">
        <v>0</v>
      </c>
      <c r="H1949">
        <v>0</v>
      </c>
      <c r="I1949">
        <v>44</v>
      </c>
      <c r="J1949" t="s">
        <v>5810</v>
      </c>
      <c r="K1949" t="str">
        <f>INDEX('Planning Periods'!$O$2:$O$540,MATCH('Table B Values'!A1949,'Planning Periods'!$A$2:$A$540,0))</f>
        <v>Los Angeles County</v>
      </c>
    </row>
    <row r="1950" spans="1:11">
      <c r="A1950" t="s">
        <v>5467</v>
      </c>
      <c r="B1950">
        <v>2016</v>
      </c>
      <c r="C1950">
        <v>0</v>
      </c>
      <c r="D1950">
        <v>0</v>
      </c>
      <c r="E1950">
        <v>0</v>
      </c>
      <c r="F1950">
        <v>0</v>
      </c>
      <c r="G1950">
        <v>0</v>
      </c>
      <c r="H1950">
        <v>2</v>
      </c>
      <c r="I1950">
        <v>0</v>
      </c>
      <c r="J1950" t="s">
        <v>5810</v>
      </c>
      <c r="K1950" t="str">
        <f>INDEX('Planning Periods'!$O$2:$O$540,MATCH('Table B Values'!A1950,'Planning Periods'!$A$2:$A$540,0))</f>
        <v>Los Angeles County</v>
      </c>
    </row>
    <row r="1951" spans="1:11">
      <c r="A1951" t="s">
        <v>5468</v>
      </c>
      <c r="B1951">
        <v>2016</v>
      </c>
      <c r="C1951">
        <v>0</v>
      </c>
      <c r="D1951">
        <v>0</v>
      </c>
      <c r="E1951">
        <v>0</v>
      </c>
      <c r="F1951">
        <v>0</v>
      </c>
      <c r="G1951">
        <v>0</v>
      </c>
      <c r="H1951">
        <v>2</v>
      </c>
      <c r="I1951">
        <v>612</v>
      </c>
      <c r="J1951" t="s">
        <v>5810</v>
      </c>
      <c r="K1951" t="str">
        <f>INDEX('Planning Periods'!$O$2:$O$540,MATCH('Table B Values'!A1951,'Planning Periods'!$A$2:$A$540,0))</f>
        <v>Alameda County</v>
      </c>
    </row>
    <row r="1952" spans="1:11">
      <c r="A1952" t="s">
        <v>5469</v>
      </c>
      <c r="B1952">
        <v>2016</v>
      </c>
      <c r="C1952">
        <v>0</v>
      </c>
      <c r="D1952">
        <v>0</v>
      </c>
      <c r="E1952">
        <v>0</v>
      </c>
      <c r="F1952">
        <v>0</v>
      </c>
      <c r="G1952">
        <v>0</v>
      </c>
      <c r="H1952">
        <v>0</v>
      </c>
      <c r="I1952">
        <v>1</v>
      </c>
      <c r="J1952" t="s">
        <v>5810</v>
      </c>
      <c r="K1952" t="str">
        <f>INDEX('Planning Periods'!$O$2:$O$540,MATCH('Table B Values'!A1952,'Planning Periods'!$A$2:$A$540,0))</f>
        <v>Siskiyou County</v>
      </c>
    </row>
    <row r="1953" spans="1:11">
      <c r="A1953" t="s">
        <v>5470</v>
      </c>
      <c r="B1953">
        <v>2016</v>
      </c>
      <c r="C1953">
        <v>0</v>
      </c>
      <c r="D1953">
        <v>0</v>
      </c>
      <c r="E1953">
        <v>0</v>
      </c>
      <c r="F1953">
        <v>0</v>
      </c>
      <c r="G1953">
        <v>0</v>
      </c>
      <c r="H1953">
        <v>33</v>
      </c>
      <c r="I1953">
        <v>0</v>
      </c>
      <c r="J1953" t="s">
        <v>5810</v>
      </c>
      <c r="K1953" t="str">
        <f>INDEX('Planning Periods'!$O$2:$O$540,MATCH('Table B Values'!A1953,'Planning Periods'!$A$2:$A$540,0))</f>
        <v>San Mateo County</v>
      </c>
    </row>
    <row r="1954" spans="1:11">
      <c r="A1954" t="s">
        <v>5471</v>
      </c>
      <c r="B1954">
        <v>2016</v>
      </c>
      <c r="C1954">
        <v>0</v>
      </c>
      <c r="D1954">
        <v>0</v>
      </c>
      <c r="E1954">
        <v>0</v>
      </c>
      <c r="F1954">
        <v>0</v>
      </c>
      <c r="G1954">
        <v>0</v>
      </c>
      <c r="H1954">
        <v>0</v>
      </c>
      <c r="I1954">
        <v>515</v>
      </c>
      <c r="J1954" t="s">
        <v>5810</v>
      </c>
      <c r="K1954" t="str">
        <f>INDEX('Planning Periods'!$O$2:$O$540,MATCH('Table B Values'!A1954,'Planning Periods'!$A$2:$A$540,0))</f>
        <v>Riverside County</v>
      </c>
    </row>
    <row r="1955" spans="1:11">
      <c r="A1955" t="s">
        <v>5472</v>
      </c>
      <c r="B1955">
        <v>2016</v>
      </c>
      <c r="C1955">
        <v>0</v>
      </c>
      <c r="D1955">
        <v>0</v>
      </c>
      <c r="E1955">
        <v>6</v>
      </c>
      <c r="F1955">
        <v>0</v>
      </c>
      <c r="G1955">
        <v>0</v>
      </c>
      <c r="H1955">
        <v>0</v>
      </c>
      <c r="I1955">
        <v>78</v>
      </c>
      <c r="J1955" t="s">
        <v>5810</v>
      </c>
      <c r="K1955" t="str">
        <f>INDEX('Planning Periods'!$O$2:$O$540,MATCH('Table B Values'!A1955,'Planning Periods'!$A$2:$A$540,0))</f>
        <v>San Diego County</v>
      </c>
    </row>
    <row r="1956" spans="1:11">
      <c r="A1956" t="s">
        <v>5473</v>
      </c>
      <c r="B1956">
        <v>2016</v>
      </c>
      <c r="C1956">
        <v>0</v>
      </c>
      <c r="D1956">
        <v>0</v>
      </c>
      <c r="E1956">
        <v>6</v>
      </c>
      <c r="F1956">
        <v>0</v>
      </c>
      <c r="G1956">
        <v>0</v>
      </c>
      <c r="H1956">
        <v>0</v>
      </c>
      <c r="I1956">
        <v>4</v>
      </c>
      <c r="J1956" t="s">
        <v>5810</v>
      </c>
      <c r="K1956" t="str">
        <f>INDEX('Planning Periods'!$O$2:$O$540,MATCH('Table B Values'!A1956,'Planning Periods'!$A$2:$A$540,0))</f>
        <v>Imperial County</v>
      </c>
    </row>
    <row r="1957" spans="1:11">
      <c r="A1957" t="s">
        <v>5474</v>
      </c>
      <c r="B1957">
        <v>2016</v>
      </c>
      <c r="C1957">
        <v>0</v>
      </c>
      <c r="D1957">
        <v>0</v>
      </c>
      <c r="E1957">
        <v>0</v>
      </c>
      <c r="F1957">
        <v>0</v>
      </c>
      <c r="G1957">
        <v>0</v>
      </c>
      <c r="H1957">
        <v>0</v>
      </c>
      <c r="I1957" s="356">
        <v>7</v>
      </c>
      <c r="J1957" t="s">
        <v>5810</v>
      </c>
      <c r="K1957" t="str">
        <f>INDEX('Planning Periods'!$O$2:$O$540,MATCH('Table B Values'!A1957,'Planning Periods'!$A$2:$A$540,0))</f>
        <v>Contra Costa County</v>
      </c>
    </row>
    <row r="1958" spans="1:11">
      <c r="A1958" t="s">
        <v>4933</v>
      </c>
      <c r="B1958">
        <v>2016</v>
      </c>
      <c r="C1958">
        <v>0</v>
      </c>
      <c r="D1958">
        <v>0</v>
      </c>
      <c r="E1958">
        <v>57</v>
      </c>
      <c r="F1958">
        <v>0</v>
      </c>
      <c r="G1958">
        <v>0</v>
      </c>
      <c r="H1958">
        <v>12</v>
      </c>
      <c r="I1958">
        <v>656</v>
      </c>
      <c r="J1958" t="s">
        <v>5810</v>
      </c>
      <c r="K1958" t="str">
        <f>INDEX('Planning Periods'!$O$2:$O$540,MATCH('Table B Values'!A1958,'Planning Periods'!$A$2:$A$540,0))</f>
        <v>El Dorado County</v>
      </c>
    </row>
    <row r="1959" spans="1:11">
      <c r="A1959" t="s">
        <v>5475</v>
      </c>
      <c r="B1959">
        <v>2016</v>
      </c>
      <c r="C1959">
        <v>0</v>
      </c>
      <c r="D1959">
        <v>0</v>
      </c>
      <c r="E1959">
        <v>0</v>
      </c>
      <c r="F1959">
        <v>0</v>
      </c>
      <c r="G1959">
        <v>0</v>
      </c>
      <c r="H1959">
        <v>0</v>
      </c>
      <c r="I1959">
        <v>35</v>
      </c>
      <c r="J1959" t="s">
        <v>5810</v>
      </c>
      <c r="K1959" t="str">
        <f>INDEX('Planning Periods'!$O$2:$O$540,MATCH('Table B Values'!A1959,'Planning Periods'!$A$2:$A$540,0))</f>
        <v>Los Angeles County</v>
      </c>
    </row>
    <row r="1960" spans="1:11">
      <c r="A1960" t="s">
        <v>5477</v>
      </c>
      <c r="B1960">
        <v>2016</v>
      </c>
      <c r="C1960">
        <v>0</v>
      </c>
      <c r="D1960">
        <v>0</v>
      </c>
      <c r="E1960">
        <v>0</v>
      </c>
      <c r="F1960">
        <v>0</v>
      </c>
      <c r="G1960">
        <v>0</v>
      </c>
      <c r="H1960">
        <v>1</v>
      </c>
      <c r="I1960">
        <v>453</v>
      </c>
      <c r="J1960" t="s">
        <v>5810</v>
      </c>
      <c r="K1960" t="str">
        <f>INDEX('Planning Periods'!$O$2:$O$540,MATCH('Table B Values'!A1960,'Planning Periods'!$A$2:$A$540,0))</f>
        <v>Sacramento County</v>
      </c>
    </row>
    <row r="1961" spans="1:11">
      <c r="A1961" t="s">
        <v>5478</v>
      </c>
      <c r="B1961">
        <v>2016</v>
      </c>
      <c r="C1961">
        <v>0</v>
      </c>
      <c r="D1961">
        <v>0</v>
      </c>
      <c r="E1961">
        <v>0</v>
      </c>
      <c r="F1961">
        <v>0</v>
      </c>
      <c r="G1961">
        <v>0</v>
      </c>
      <c r="H1961">
        <v>0</v>
      </c>
      <c r="I1961">
        <v>1</v>
      </c>
      <c r="J1961" t="s">
        <v>5810</v>
      </c>
      <c r="K1961" t="str">
        <f>INDEX('Planning Periods'!$O$2:$O$540,MATCH('Table B Values'!A1961,'Planning Periods'!$A$2:$A$540,0))</f>
        <v>Alameda County</v>
      </c>
    </row>
    <row r="1962" spans="1:11">
      <c r="A1962" t="s">
        <v>5479</v>
      </c>
      <c r="B1962">
        <v>2016</v>
      </c>
      <c r="C1962">
        <v>0</v>
      </c>
      <c r="D1962">
        <v>0</v>
      </c>
      <c r="E1962">
        <v>2</v>
      </c>
      <c r="F1962">
        <v>0</v>
      </c>
      <c r="G1962">
        <v>0</v>
      </c>
      <c r="H1962">
        <v>1</v>
      </c>
      <c r="I1962">
        <v>87</v>
      </c>
      <c r="J1962" t="s">
        <v>5810</v>
      </c>
      <c r="K1962" t="str">
        <f>INDEX('Planning Periods'!$O$2:$O$540,MATCH('Table B Values'!A1962,'Planning Periods'!$A$2:$A$540,0))</f>
        <v>San Diego County</v>
      </c>
    </row>
    <row r="1963" spans="1:11">
      <c r="A1963" t="s">
        <v>5481</v>
      </c>
      <c r="B1963">
        <v>2016</v>
      </c>
      <c r="C1963">
        <v>0</v>
      </c>
      <c r="D1963">
        <v>0</v>
      </c>
      <c r="E1963">
        <v>0</v>
      </c>
      <c r="F1963">
        <v>0</v>
      </c>
      <c r="G1963">
        <v>0</v>
      </c>
      <c r="H1963">
        <v>1</v>
      </c>
      <c r="I1963">
        <v>163</v>
      </c>
      <c r="J1963" t="s">
        <v>5810</v>
      </c>
      <c r="K1963" t="str">
        <f>INDEX('Planning Periods'!$O$2:$O$540,MATCH('Table B Values'!A1963,'Planning Periods'!$A$2:$A$540,0))</f>
        <v>San Diego County</v>
      </c>
    </row>
    <row r="1964" spans="1:11">
      <c r="A1964" t="s">
        <v>5363</v>
      </c>
      <c r="B1964">
        <v>2016</v>
      </c>
      <c r="C1964">
        <v>0</v>
      </c>
      <c r="D1964">
        <v>0</v>
      </c>
      <c r="E1964">
        <v>0</v>
      </c>
      <c r="F1964">
        <v>0</v>
      </c>
      <c r="G1964">
        <v>0</v>
      </c>
      <c r="H1964">
        <v>0</v>
      </c>
      <c r="I1964">
        <v>4</v>
      </c>
      <c r="J1964" t="s">
        <v>5810</v>
      </c>
      <c r="K1964" t="str">
        <f>INDEX('Planning Periods'!$O$2:$O$540,MATCH('Table B Values'!A1964,'Planning Periods'!$A$2:$A$540,0))</f>
        <v>Humboldt County</v>
      </c>
    </row>
    <row r="1965" spans="1:11">
      <c r="A1965" t="s">
        <v>5483</v>
      </c>
      <c r="B1965">
        <v>2016</v>
      </c>
      <c r="C1965">
        <v>0</v>
      </c>
      <c r="D1965">
        <v>0</v>
      </c>
      <c r="E1965">
        <v>0</v>
      </c>
      <c r="F1965">
        <v>0</v>
      </c>
      <c r="G1965">
        <v>0</v>
      </c>
      <c r="H1965">
        <v>0</v>
      </c>
      <c r="I1965">
        <v>5</v>
      </c>
      <c r="J1965" t="s">
        <v>5810</v>
      </c>
      <c r="K1965" t="str">
        <f>INDEX('Planning Periods'!$O$2:$O$540,MATCH('Table B Values'!A1965,'Planning Periods'!$A$2:$A$540,0))</f>
        <v>Marin County</v>
      </c>
    </row>
    <row r="1966" spans="1:11">
      <c r="A1966" t="s">
        <v>5484</v>
      </c>
      <c r="B1966">
        <v>2016</v>
      </c>
      <c r="C1966">
        <v>0</v>
      </c>
      <c r="D1966">
        <v>0</v>
      </c>
      <c r="E1966">
        <v>0</v>
      </c>
      <c r="F1966">
        <v>0</v>
      </c>
      <c r="G1966">
        <v>0</v>
      </c>
      <c r="H1966">
        <v>63</v>
      </c>
      <c r="I1966" s="356">
        <v>200</v>
      </c>
      <c r="J1966" t="s">
        <v>5810</v>
      </c>
      <c r="K1966" t="str">
        <f>INDEX('Planning Periods'!$O$2:$O$540,MATCH('Table B Values'!A1966,'Planning Periods'!$A$2:$A$540,0))</f>
        <v>Solano County</v>
      </c>
    </row>
    <row r="1967" spans="1:11">
      <c r="A1967" t="s">
        <v>5485</v>
      </c>
      <c r="B1967">
        <v>2016</v>
      </c>
      <c r="C1967">
        <v>0</v>
      </c>
      <c r="D1967">
        <v>0</v>
      </c>
      <c r="E1967">
        <v>6</v>
      </c>
      <c r="F1967">
        <v>0</v>
      </c>
      <c r="G1967">
        <v>0</v>
      </c>
      <c r="H1967">
        <v>6</v>
      </c>
      <c r="I1967" s="356">
        <v>0</v>
      </c>
      <c r="J1967" t="s">
        <v>5810</v>
      </c>
      <c r="K1967" t="str">
        <f>INDEX('Planning Periods'!$O$2:$O$540,MATCH('Table B Values'!A1967,'Planning Periods'!$A$2:$A$540,0))</f>
        <v>Tulare County</v>
      </c>
    </row>
    <row r="1968" spans="1:11">
      <c r="A1968" t="s">
        <v>5364</v>
      </c>
      <c r="B1968">
        <v>2016</v>
      </c>
      <c r="C1968">
        <v>0</v>
      </c>
      <c r="D1968">
        <v>0</v>
      </c>
      <c r="E1968">
        <v>0</v>
      </c>
      <c r="F1968">
        <v>0</v>
      </c>
      <c r="G1968">
        <v>0</v>
      </c>
      <c r="H1968">
        <v>0</v>
      </c>
      <c r="I1968">
        <v>4</v>
      </c>
      <c r="J1968" t="s">
        <v>5810</v>
      </c>
      <c r="K1968" t="str">
        <f>INDEX('Planning Periods'!$O$2:$O$540,MATCH('Table B Values'!A1968,'Planning Periods'!$A$2:$A$540,0))</f>
        <v>Humboldt County</v>
      </c>
    </row>
    <row r="1969" spans="1:11">
      <c r="A1969" t="s">
        <v>5488</v>
      </c>
      <c r="B1969">
        <v>2016</v>
      </c>
      <c r="C1969">
        <v>0</v>
      </c>
      <c r="D1969">
        <v>0</v>
      </c>
      <c r="E1969">
        <v>0</v>
      </c>
      <c r="F1969">
        <v>0</v>
      </c>
      <c r="G1969">
        <v>0</v>
      </c>
      <c r="H1969">
        <v>74</v>
      </c>
      <c r="I1969">
        <v>99</v>
      </c>
      <c r="J1969" t="s">
        <v>5810</v>
      </c>
      <c r="K1969" t="str">
        <f>INDEX('Planning Periods'!$O$2:$O$540,MATCH('Table B Values'!A1969,'Planning Periods'!$A$2:$A$540,0))</f>
        <v>Sacramento County</v>
      </c>
    </row>
    <row r="1970" spans="1:11">
      <c r="A1970" t="s">
        <v>5778</v>
      </c>
      <c r="B1970">
        <v>2016</v>
      </c>
      <c r="C1970">
        <v>0</v>
      </c>
      <c r="D1970">
        <v>0</v>
      </c>
      <c r="E1970">
        <v>0</v>
      </c>
      <c r="F1970">
        <v>0</v>
      </c>
      <c r="G1970">
        <v>0</v>
      </c>
      <c r="H1970">
        <v>0</v>
      </c>
      <c r="I1970">
        <v>444</v>
      </c>
      <c r="J1970" t="s">
        <v>5810</v>
      </c>
      <c r="K1970" t="str">
        <f>INDEX('Planning Periods'!$O$2:$O$540,MATCH('Table B Values'!A1970,'Planning Periods'!$A$2:$A$540,0))</f>
        <v>San Bernardino County</v>
      </c>
    </row>
    <row r="1971" spans="1:11">
      <c r="A1971" t="s">
        <v>5490</v>
      </c>
      <c r="B1971">
        <v>2016</v>
      </c>
      <c r="C1971">
        <v>0</v>
      </c>
      <c r="D1971">
        <v>0</v>
      </c>
      <c r="E1971">
        <v>0</v>
      </c>
      <c r="F1971">
        <v>0</v>
      </c>
      <c r="G1971">
        <v>0</v>
      </c>
      <c r="H1971">
        <v>0</v>
      </c>
      <c r="I1971">
        <v>74</v>
      </c>
      <c r="J1971" t="s">
        <v>5810</v>
      </c>
      <c r="K1971" t="str">
        <f>INDEX('Planning Periods'!$O$2:$O$540,MATCH('Table B Values'!A1971,'Planning Periods'!$A$2:$A$540,0))</f>
        <v>San Mateo County</v>
      </c>
    </row>
    <row r="1972" spans="1:11">
      <c r="A1972" t="s">
        <v>5491</v>
      </c>
      <c r="B1972">
        <v>2016</v>
      </c>
      <c r="C1972">
        <v>0</v>
      </c>
      <c r="D1972">
        <v>0</v>
      </c>
      <c r="E1972">
        <v>0</v>
      </c>
      <c r="F1972">
        <v>0</v>
      </c>
      <c r="G1972">
        <v>0</v>
      </c>
      <c r="H1972">
        <v>0</v>
      </c>
      <c r="I1972">
        <v>10</v>
      </c>
      <c r="J1972" t="s">
        <v>5810</v>
      </c>
      <c r="K1972" t="str">
        <f>INDEX('Planning Periods'!$O$2:$O$540,MATCH('Table B Values'!A1972,'Planning Periods'!$A$2:$A$540,0))</f>
        <v>Orange County</v>
      </c>
    </row>
    <row r="1973" spans="1:11">
      <c r="A1973" t="s">
        <v>5492</v>
      </c>
      <c r="B1973">
        <v>2016</v>
      </c>
      <c r="C1973">
        <v>0</v>
      </c>
      <c r="D1973">
        <v>0</v>
      </c>
      <c r="E1973">
        <v>0</v>
      </c>
      <c r="F1973">
        <v>0</v>
      </c>
      <c r="G1973">
        <v>0</v>
      </c>
      <c r="H1973">
        <v>5</v>
      </c>
      <c r="I1973" s="356">
        <v>64</v>
      </c>
      <c r="J1973" t="s">
        <v>5810</v>
      </c>
      <c r="K1973" t="str">
        <f>INDEX('Planning Periods'!$O$2:$O$540,MATCH('Table B Values'!A1973,'Planning Periods'!$A$2:$A$540,0))</f>
        <v>Fresno County</v>
      </c>
    </row>
    <row r="1974" spans="1:11">
      <c r="A1974" t="s">
        <v>5493</v>
      </c>
      <c r="B1974">
        <v>2016</v>
      </c>
      <c r="C1974">
        <v>2</v>
      </c>
      <c r="D1974">
        <v>0</v>
      </c>
      <c r="E1974">
        <v>0</v>
      </c>
      <c r="F1974">
        <v>0</v>
      </c>
      <c r="G1974">
        <v>0</v>
      </c>
      <c r="H1974">
        <v>0</v>
      </c>
      <c r="I1974">
        <v>452</v>
      </c>
      <c r="J1974" t="s">
        <v>5810</v>
      </c>
      <c r="K1974" t="str">
        <f>INDEX('Planning Periods'!$O$2:$O$540,MATCH('Table B Values'!A1974,'Planning Periods'!$A$2:$A$540,0))</f>
        <v>Alameda County</v>
      </c>
    </row>
    <row r="1975" spans="1:11">
      <c r="A1975" t="s">
        <v>5494</v>
      </c>
      <c r="B1975">
        <v>2016</v>
      </c>
      <c r="C1975">
        <v>23</v>
      </c>
      <c r="D1975">
        <v>0</v>
      </c>
      <c r="E1975">
        <v>8</v>
      </c>
      <c r="F1975">
        <v>0</v>
      </c>
      <c r="G1975">
        <v>0</v>
      </c>
      <c r="H1975">
        <v>334</v>
      </c>
      <c r="I1975">
        <v>923</v>
      </c>
      <c r="J1975" t="s">
        <v>5810</v>
      </c>
      <c r="K1975" t="str">
        <f>INDEX('Planning Periods'!$O$2:$O$540,MATCH('Table B Values'!A1975,'Planning Periods'!$A$2:$A$540,0))</f>
        <v>Fresno County</v>
      </c>
    </row>
    <row r="1976" spans="1:11">
      <c r="A1976" t="s">
        <v>4963</v>
      </c>
      <c r="B1976">
        <v>2016</v>
      </c>
      <c r="C1976">
        <v>0</v>
      </c>
      <c r="D1976">
        <v>0</v>
      </c>
      <c r="E1976">
        <v>0</v>
      </c>
      <c r="F1976">
        <v>0</v>
      </c>
      <c r="G1976">
        <v>0</v>
      </c>
      <c r="H1976">
        <v>63</v>
      </c>
      <c r="I1976">
        <v>38</v>
      </c>
      <c r="J1976" t="s">
        <v>5810</v>
      </c>
      <c r="K1976" t="str">
        <f>INDEX('Planning Periods'!$O$2:$O$540,MATCH('Table B Values'!A1976,'Planning Periods'!$A$2:$A$540,0))</f>
        <v>Fresno County</v>
      </c>
    </row>
    <row r="1977" spans="1:11">
      <c r="A1977" t="s">
        <v>5495</v>
      </c>
      <c r="B1977">
        <v>2016</v>
      </c>
      <c r="C1977">
        <v>43</v>
      </c>
      <c r="D1977">
        <v>148</v>
      </c>
      <c r="E1977">
        <v>97</v>
      </c>
      <c r="F1977">
        <v>0</v>
      </c>
      <c r="G1977">
        <v>0</v>
      </c>
      <c r="H1977">
        <v>1</v>
      </c>
      <c r="I1977">
        <v>236</v>
      </c>
      <c r="J1977" t="s">
        <v>5810</v>
      </c>
      <c r="K1977" t="str">
        <f>INDEX('Planning Periods'!$O$2:$O$540,MATCH('Table B Values'!A1977,'Planning Periods'!$A$2:$A$540,0))</f>
        <v>Orange County</v>
      </c>
    </row>
    <row r="1978" spans="1:11">
      <c r="A1978" t="s">
        <v>5496</v>
      </c>
      <c r="B1978">
        <v>2016</v>
      </c>
      <c r="C1978">
        <v>0</v>
      </c>
      <c r="D1978">
        <v>0</v>
      </c>
      <c r="E1978">
        <v>0</v>
      </c>
      <c r="F1978">
        <v>0</v>
      </c>
      <c r="G1978">
        <v>0</v>
      </c>
      <c r="H1978">
        <v>0</v>
      </c>
      <c r="I1978" s="356">
        <v>134</v>
      </c>
      <c r="J1978" t="s">
        <v>5810</v>
      </c>
      <c r="K1978" t="str">
        <f>INDEX('Planning Periods'!$O$2:$O$540,MATCH('Table B Values'!A1978,'Planning Periods'!$A$2:$A$540,0))</f>
        <v>Sacramento County</v>
      </c>
    </row>
    <row r="1979" spans="1:11">
      <c r="A1979" t="s">
        <v>5497</v>
      </c>
      <c r="B1979">
        <v>2016</v>
      </c>
      <c r="C1979">
        <v>0</v>
      </c>
      <c r="D1979">
        <v>0</v>
      </c>
      <c r="E1979">
        <v>0</v>
      </c>
      <c r="F1979">
        <v>0</v>
      </c>
      <c r="G1979">
        <v>0</v>
      </c>
      <c r="H1979">
        <v>9</v>
      </c>
      <c r="I1979">
        <v>10</v>
      </c>
      <c r="J1979" t="s">
        <v>5810</v>
      </c>
      <c r="K1979" t="str">
        <f>INDEX('Planning Periods'!$O$2:$O$540,MATCH('Table B Values'!A1979,'Planning Periods'!$A$2:$A$540,0))</f>
        <v>Orange County</v>
      </c>
    </row>
    <row r="1980" spans="1:11">
      <c r="A1980" t="s">
        <v>5498</v>
      </c>
      <c r="B1980">
        <v>2016</v>
      </c>
      <c r="C1980">
        <v>0</v>
      </c>
      <c r="D1980">
        <v>0</v>
      </c>
      <c r="E1980">
        <v>0</v>
      </c>
      <c r="F1980">
        <v>0</v>
      </c>
      <c r="G1980">
        <v>0</v>
      </c>
      <c r="H1980">
        <v>28</v>
      </c>
      <c r="I1980">
        <v>74</v>
      </c>
      <c r="J1980" t="s">
        <v>5810</v>
      </c>
      <c r="K1980" t="str">
        <f>INDEX('Planning Periods'!$O$2:$O$540,MATCH('Table B Values'!A1980,'Planning Periods'!$A$2:$A$540,0))</f>
        <v>Los Angeles County</v>
      </c>
    </row>
    <row r="1981" spans="1:11">
      <c r="A1981" t="s">
        <v>5499</v>
      </c>
      <c r="B1981">
        <v>2016</v>
      </c>
      <c r="C1981">
        <v>0</v>
      </c>
      <c r="D1981">
        <v>0</v>
      </c>
      <c r="E1981">
        <v>0</v>
      </c>
      <c r="F1981">
        <v>0</v>
      </c>
      <c r="G1981">
        <v>0</v>
      </c>
      <c r="H1981">
        <v>0</v>
      </c>
      <c r="I1981">
        <v>321</v>
      </c>
      <c r="J1981" t="s">
        <v>5810</v>
      </c>
      <c r="K1981" t="str">
        <f>INDEX('Planning Periods'!$O$2:$O$540,MATCH('Table B Values'!A1981,'Planning Periods'!$A$2:$A$540,0))</f>
        <v>Santa Clara County</v>
      </c>
    </row>
    <row r="1982" spans="1:11">
      <c r="A1982" t="s">
        <v>5500</v>
      </c>
      <c r="B1982">
        <v>2016</v>
      </c>
      <c r="C1982">
        <v>12</v>
      </c>
      <c r="D1982">
        <v>0</v>
      </c>
      <c r="E1982">
        <v>12</v>
      </c>
      <c r="F1982">
        <v>0</v>
      </c>
      <c r="G1982">
        <v>0</v>
      </c>
      <c r="H1982">
        <v>0</v>
      </c>
      <c r="I1982">
        <v>1187</v>
      </c>
      <c r="J1982" t="s">
        <v>5810</v>
      </c>
      <c r="K1982" t="str">
        <f>INDEX('Planning Periods'!$O$2:$O$540,MATCH('Table B Values'!A1982,'Planning Periods'!$A$2:$A$540,0))</f>
        <v>Los Angeles County</v>
      </c>
    </row>
    <row r="1983" spans="1:11">
      <c r="A1983" t="s">
        <v>5501</v>
      </c>
      <c r="B1983">
        <v>2016</v>
      </c>
      <c r="C1983">
        <v>0</v>
      </c>
      <c r="D1983">
        <v>0</v>
      </c>
      <c r="E1983">
        <v>0</v>
      </c>
      <c r="F1983">
        <v>0</v>
      </c>
      <c r="G1983">
        <v>0</v>
      </c>
      <c r="H1983">
        <v>0</v>
      </c>
      <c r="I1983">
        <v>329</v>
      </c>
      <c r="J1983" t="s">
        <v>5810</v>
      </c>
      <c r="K1983" t="str">
        <f>INDEX('Planning Periods'!$O$2:$O$540,MATCH('Table B Values'!A1983,'Planning Periods'!$A$2:$A$540,0))</f>
        <v>Los Angeles County</v>
      </c>
    </row>
    <row r="1984" spans="1:11">
      <c r="A1984" t="s">
        <v>4971</v>
      </c>
      <c r="B1984">
        <v>2016</v>
      </c>
      <c r="C1984">
        <v>1</v>
      </c>
      <c r="D1984">
        <v>0</v>
      </c>
      <c r="E1984">
        <v>0</v>
      </c>
      <c r="F1984">
        <v>3</v>
      </c>
      <c r="G1984">
        <v>0</v>
      </c>
      <c r="H1984">
        <v>2</v>
      </c>
      <c r="I1984">
        <v>7</v>
      </c>
      <c r="J1984" t="s">
        <v>5810</v>
      </c>
      <c r="K1984" t="str">
        <f>INDEX('Planning Periods'!$O$2:$O$540,MATCH('Table B Values'!A1984,'Planning Periods'!$A$2:$A$540,0))</f>
        <v>Glenn County</v>
      </c>
    </row>
    <row r="1985" spans="1:11">
      <c r="A1985" t="s">
        <v>5502</v>
      </c>
      <c r="B1985">
        <v>2016</v>
      </c>
      <c r="C1985">
        <v>4</v>
      </c>
      <c r="D1985">
        <v>0</v>
      </c>
      <c r="E1985">
        <v>73</v>
      </c>
      <c r="F1985">
        <v>0</v>
      </c>
      <c r="G1985">
        <v>0</v>
      </c>
      <c r="H1985">
        <v>0</v>
      </c>
      <c r="I1985" s="356">
        <v>244</v>
      </c>
      <c r="J1985" t="s">
        <v>5810</v>
      </c>
      <c r="K1985" t="str">
        <f>INDEX('Planning Periods'!$O$2:$O$540,MATCH('Table B Values'!A1985,'Planning Periods'!$A$2:$A$540,0))</f>
        <v>Santa Barbara County</v>
      </c>
    </row>
    <row r="1986" spans="1:11">
      <c r="A1986" t="s">
        <v>5817</v>
      </c>
      <c r="B1986">
        <v>2016</v>
      </c>
      <c r="C1986">
        <v>0</v>
      </c>
      <c r="D1986">
        <v>0</v>
      </c>
      <c r="E1986">
        <v>0</v>
      </c>
      <c r="F1986">
        <v>0</v>
      </c>
      <c r="G1986">
        <v>0</v>
      </c>
      <c r="H1986">
        <v>0</v>
      </c>
      <c r="I1986">
        <v>0</v>
      </c>
      <c r="J1986" t="s">
        <v>5810</v>
      </c>
      <c r="K1986" t="str">
        <f>INDEX('Planning Periods'!$O$2:$O$540,MATCH('Table B Values'!A1986,'Planning Periods'!$A$2:$A$540,0))</f>
        <v>Monterey County</v>
      </c>
    </row>
    <row r="1987" spans="1:11">
      <c r="A1987" t="s">
        <v>5779</v>
      </c>
      <c r="B1987">
        <v>2016</v>
      </c>
      <c r="C1987">
        <v>0</v>
      </c>
      <c r="D1987">
        <v>0</v>
      </c>
      <c r="E1987">
        <v>0</v>
      </c>
      <c r="F1987">
        <v>0</v>
      </c>
      <c r="G1987">
        <v>0</v>
      </c>
      <c r="H1987">
        <v>5</v>
      </c>
      <c r="I1987">
        <v>0</v>
      </c>
      <c r="J1987" t="s">
        <v>5810</v>
      </c>
      <c r="K1987" t="str">
        <f>INDEX('Planning Periods'!$O$2:$O$540,MATCH('Table B Values'!A1987,'Planning Periods'!$A$2:$A$540,0))</f>
        <v>San Bernardino County</v>
      </c>
    </row>
    <row r="1988" spans="1:11">
      <c r="A1988" t="s">
        <v>5367</v>
      </c>
      <c r="B1988">
        <v>2016</v>
      </c>
      <c r="C1988">
        <v>1</v>
      </c>
      <c r="D1988">
        <v>0</v>
      </c>
      <c r="E1988">
        <v>0</v>
      </c>
      <c r="F1988">
        <v>0</v>
      </c>
      <c r="G1988">
        <v>0</v>
      </c>
      <c r="H1988">
        <v>1</v>
      </c>
      <c r="I1988">
        <v>0</v>
      </c>
      <c r="J1988" t="s">
        <v>5810</v>
      </c>
      <c r="K1988" t="str">
        <f>INDEX('Planning Periods'!$O$2:$O$540,MATCH('Table B Values'!A1988,'Planning Periods'!$A$2:$A$540,0))</f>
        <v>Nevada County</v>
      </c>
    </row>
    <row r="1989" spans="1:11">
      <c r="A1989" t="s">
        <v>5503</v>
      </c>
      <c r="B1989">
        <v>2016</v>
      </c>
      <c r="C1989">
        <v>0</v>
      </c>
      <c r="D1989">
        <v>0</v>
      </c>
      <c r="E1989">
        <v>12</v>
      </c>
      <c r="F1989">
        <v>0</v>
      </c>
      <c r="G1989">
        <v>0</v>
      </c>
      <c r="H1989">
        <v>0</v>
      </c>
      <c r="I1989">
        <v>2</v>
      </c>
      <c r="J1989" t="s">
        <v>5810</v>
      </c>
      <c r="K1989" t="str">
        <f>INDEX('Planning Periods'!$O$2:$O$540,MATCH('Table B Values'!A1989,'Planning Periods'!$A$2:$A$540,0))</f>
        <v>Monterey County</v>
      </c>
    </row>
    <row r="1990" spans="1:11">
      <c r="A1990" t="s">
        <v>5504</v>
      </c>
      <c r="B1990">
        <v>2016</v>
      </c>
      <c r="C1990">
        <v>0</v>
      </c>
      <c r="D1990">
        <v>0</v>
      </c>
      <c r="E1990">
        <v>0</v>
      </c>
      <c r="F1990">
        <v>0</v>
      </c>
      <c r="G1990">
        <v>0</v>
      </c>
      <c r="H1990">
        <v>0</v>
      </c>
      <c r="I1990">
        <v>16</v>
      </c>
      <c r="J1990" t="s">
        <v>5810</v>
      </c>
      <c r="K1990" t="str">
        <f>INDEX('Planning Periods'!$O$2:$O$540,MATCH('Table B Values'!A1990,'Planning Periods'!$A$2:$A$540,0))</f>
        <v>Butte County</v>
      </c>
    </row>
    <row r="1991" spans="1:11">
      <c r="A1991" t="s">
        <v>5505</v>
      </c>
      <c r="B1991">
        <v>2016</v>
      </c>
      <c r="C1991">
        <v>0</v>
      </c>
      <c r="D1991">
        <v>0</v>
      </c>
      <c r="E1991">
        <v>2</v>
      </c>
      <c r="F1991">
        <v>0</v>
      </c>
      <c r="G1991">
        <v>0</v>
      </c>
      <c r="H1991">
        <v>0</v>
      </c>
      <c r="I1991">
        <v>21</v>
      </c>
      <c r="J1991" t="s">
        <v>5810</v>
      </c>
      <c r="K1991" t="str">
        <f>INDEX('Planning Periods'!$O$2:$O$540,MATCH('Table B Values'!A1991,'Planning Periods'!$A$2:$A$540,0))</f>
        <v>San Luis Obispo County</v>
      </c>
    </row>
    <row r="1992" spans="1:11">
      <c r="A1992" t="s">
        <v>5508</v>
      </c>
      <c r="B1992">
        <v>2016</v>
      </c>
      <c r="C1992">
        <v>0</v>
      </c>
      <c r="D1992">
        <v>0</v>
      </c>
      <c r="E1992">
        <v>0</v>
      </c>
      <c r="F1992">
        <v>0</v>
      </c>
      <c r="G1992">
        <v>0</v>
      </c>
      <c r="H1992">
        <v>6</v>
      </c>
      <c r="I1992">
        <v>14</v>
      </c>
      <c r="J1992" t="s">
        <v>5810</v>
      </c>
      <c r="K1992" t="str">
        <f>INDEX('Planning Periods'!$O$2:$O$540,MATCH('Table B Values'!A1992,'Planning Periods'!$A$2:$A$540,0))</f>
        <v>San Mateo County</v>
      </c>
    </row>
    <row r="1993" spans="1:11">
      <c r="A1993" t="s">
        <v>5509</v>
      </c>
      <c r="B1993">
        <v>2016</v>
      </c>
      <c r="C1993">
        <v>0</v>
      </c>
      <c r="D1993">
        <v>0</v>
      </c>
      <c r="E1993">
        <v>0</v>
      </c>
      <c r="F1993">
        <v>0</v>
      </c>
      <c r="G1993">
        <v>0</v>
      </c>
      <c r="H1993">
        <v>49</v>
      </c>
      <c r="I1993">
        <v>276</v>
      </c>
      <c r="J1993" t="s">
        <v>5810</v>
      </c>
      <c r="K1993" t="str">
        <f>INDEX('Planning Periods'!$O$2:$O$540,MATCH('Table B Values'!A1993,'Planning Periods'!$A$2:$A$540,0))</f>
        <v>Kings County</v>
      </c>
    </row>
    <row r="1994" spans="1:11">
      <c r="A1994" t="s">
        <v>5510</v>
      </c>
      <c r="B1994">
        <v>2016</v>
      </c>
      <c r="C1994">
        <v>0</v>
      </c>
      <c r="D1994">
        <v>0</v>
      </c>
      <c r="E1994">
        <v>0</v>
      </c>
      <c r="F1994">
        <v>0</v>
      </c>
      <c r="G1994">
        <v>0</v>
      </c>
      <c r="H1994">
        <v>0</v>
      </c>
      <c r="I1994">
        <v>4</v>
      </c>
      <c r="J1994" t="s">
        <v>5810</v>
      </c>
      <c r="K1994" t="str">
        <f>INDEX('Planning Periods'!$O$2:$O$540,MATCH('Table B Values'!A1994,'Planning Periods'!$A$2:$A$540,0))</f>
        <v>Los Angeles County</v>
      </c>
    </row>
    <row r="1995" spans="1:11">
      <c r="A1995" t="s">
        <v>5511</v>
      </c>
      <c r="B1995">
        <v>2016</v>
      </c>
      <c r="C1995">
        <v>0</v>
      </c>
      <c r="D1995">
        <v>0</v>
      </c>
      <c r="E1995">
        <v>0</v>
      </c>
      <c r="F1995">
        <v>0</v>
      </c>
      <c r="G1995">
        <v>0</v>
      </c>
      <c r="H1995">
        <v>0</v>
      </c>
      <c r="I1995">
        <v>225</v>
      </c>
      <c r="J1995" t="s">
        <v>5810</v>
      </c>
      <c r="K1995" t="str">
        <f>INDEX('Planning Periods'!$O$2:$O$540,MATCH('Table B Values'!A1995,'Planning Periods'!$A$2:$A$540,0))</f>
        <v>Alameda County</v>
      </c>
    </row>
    <row r="1996" spans="1:11">
      <c r="A1996" t="s">
        <v>5512</v>
      </c>
      <c r="B1996">
        <v>2016</v>
      </c>
      <c r="C1996">
        <v>2</v>
      </c>
      <c r="D1996">
        <v>0</v>
      </c>
      <c r="E1996">
        <v>3</v>
      </c>
      <c r="F1996">
        <v>0</v>
      </c>
      <c r="G1996">
        <v>0</v>
      </c>
      <c r="H1996">
        <v>4</v>
      </c>
      <c r="I1996">
        <v>23</v>
      </c>
      <c r="J1996" t="s">
        <v>5810</v>
      </c>
      <c r="K1996" t="str">
        <f>INDEX('Planning Periods'!$O$2:$O$540,MATCH('Table B Values'!A1996,'Planning Periods'!$A$2:$A$540,0))</f>
        <v>Sonoma County</v>
      </c>
    </row>
    <row r="1997" spans="1:11">
      <c r="A1997" t="s">
        <v>5513</v>
      </c>
      <c r="B1997">
        <v>2016</v>
      </c>
      <c r="C1997">
        <v>0</v>
      </c>
      <c r="D1997">
        <v>0</v>
      </c>
      <c r="E1997">
        <v>29</v>
      </c>
      <c r="F1997">
        <v>0</v>
      </c>
      <c r="G1997">
        <v>0</v>
      </c>
      <c r="H1997">
        <v>25</v>
      </c>
      <c r="I1997">
        <v>8</v>
      </c>
      <c r="J1997" t="s">
        <v>5810</v>
      </c>
      <c r="K1997" t="str">
        <f>INDEX('Planning Periods'!$O$2:$O$540,MATCH('Table B Values'!A1997,'Planning Periods'!$A$2:$A$540,0))</f>
        <v>Riverside County</v>
      </c>
    </row>
    <row r="1998" spans="1:11">
      <c r="A1998" t="s">
        <v>5514</v>
      </c>
      <c r="B1998">
        <v>2016</v>
      </c>
      <c r="C1998">
        <v>0</v>
      </c>
      <c r="D1998">
        <v>0</v>
      </c>
      <c r="E1998">
        <v>0</v>
      </c>
      <c r="F1998">
        <v>1</v>
      </c>
      <c r="G1998">
        <v>0</v>
      </c>
      <c r="H1998">
        <v>0</v>
      </c>
      <c r="I1998">
        <v>30</v>
      </c>
      <c r="J1998" t="s">
        <v>5810</v>
      </c>
      <c r="K1998" t="str">
        <f>INDEX('Planning Periods'!$O$2:$O$540,MATCH('Table B Values'!A1998,'Planning Periods'!$A$2:$A$540,0))</f>
        <v>Contra Costa County</v>
      </c>
    </row>
    <row r="1999" spans="1:11">
      <c r="A1999" t="s">
        <v>5818</v>
      </c>
      <c r="B1999">
        <v>2016</v>
      </c>
      <c r="C1999">
        <v>0</v>
      </c>
      <c r="D1999">
        <v>0</v>
      </c>
      <c r="E1999">
        <v>20</v>
      </c>
      <c r="F1999">
        <v>0</v>
      </c>
      <c r="G1999">
        <v>0</v>
      </c>
      <c r="H1999">
        <v>75</v>
      </c>
      <c r="I1999">
        <v>172</v>
      </c>
      <c r="J1999" t="s">
        <v>5810</v>
      </c>
      <c r="K1999" t="str">
        <f>INDEX('Planning Periods'!$O$2:$O$540,MATCH('Table B Values'!A1999,'Planning Periods'!$A$2:$A$540,0))</f>
        <v>San Bernardino County</v>
      </c>
    </row>
    <row r="2000" spans="1:11">
      <c r="A2000" t="s">
        <v>5517</v>
      </c>
      <c r="B2000">
        <v>2016</v>
      </c>
      <c r="C2000">
        <v>0</v>
      </c>
      <c r="D2000">
        <v>0</v>
      </c>
      <c r="E2000">
        <v>0</v>
      </c>
      <c r="F2000">
        <v>0</v>
      </c>
      <c r="G2000">
        <v>0</v>
      </c>
      <c r="H2000">
        <v>6</v>
      </c>
      <c r="I2000">
        <v>18</v>
      </c>
      <c r="J2000" t="s">
        <v>5810</v>
      </c>
      <c r="K2000" t="str">
        <f>INDEX('Planning Periods'!$O$2:$O$540,MATCH('Table B Values'!A2000,'Planning Periods'!$A$2:$A$540,0))</f>
        <v>San Bernardino County</v>
      </c>
    </row>
    <row r="2001" spans="1:11">
      <c r="A2001" t="s">
        <v>5518</v>
      </c>
      <c r="B2001">
        <v>2016</v>
      </c>
      <c r="C2001">
        <v>0</v>
      </c>
      <c r="D2001">
        <v>4</v>
      </c>
      <c r="E2001">
        <v>0</v>
      </c>
      <c r="F2001">
        <v>2</v>
      </c>
      <c r="G2001">
        <v>0</v>
      </c>
      <c r="H2001">
        <v>2</v>
      </c>
      <c r="I2001">
        <v>2</v>
      </c>
      <c r="J2001" t="s">
        <v>5810</v>
      </c>
      <c r="K2001" t="str">
        <f>INDEX('Planning Periods'!$O$2:$O$540,MATCH('Table B Values'!A2001,'Planning Periods'!$A$2:$A$540,0))</f>
        <v>San Mateo County</v>
      </c>
    </row>
    <row r="2002" spans="1:11">
      <c r="A2002" t="s">
        <v>5519</v>
      </c>
      <c r="B2002">
        <v>2016</v>
      </c>
      <c r="C2002">
        <v>0</v>
      </c>
      <c r="D2002">
        <v>0</v>
      </c>
      <c r="E2002">
        <v>0</v>
      </c>
      <c r="F2002">
        <v>0</v>
      </c>
      <c r="G2002">
        <v>0</v>
      </c>
      <c r="H2002">
        <v>12</v>
      </c>
      <c r="I2002">
        <v>87</v>
      </c>
      <c r="J2002" t="s">
        <v>5810</v>
      </c>
      <c r="K2002" t="str">
        <f>INDEX('Planning Periods'!$O$2:$O$540,MATCH('Table B Values'!A2002,'Planning Periods'!$A$2:$A$540,0))</f>
        <v>San Benito County</v>
      </c>
    </row>
    <row r="2003" spans="1:11">
      <c r="A2003" t="s">
        <v>5781</v>
      </c>
      <c r="B2003">
        <v>2016</v>
      </c>
      <c r="C2003">
        <v>0</v>
      </c>
      <c r="D2003">
        <v>0</v>
      </c>
      <c r="E2003">
        <v>0</v>
      </c>
      <c r="F2003">
        <v>0</v>
      </c>
      <c r="G2003">
        <v>0</v>
      </c>
      <c r="H2003">
        <v>0</v>
      </c>
      <c r="I2003">
        <v>15</v>
      </c>
      <c r="J2003" t="s">
        <v>5810</v>
      </c>
      <c r="K2003" t="str">
        <f>INDEX('Planning Periods'!$O$2:$O$540,MATCH('Table B Values'!A2003,'Planning Periods'!$A$2:$A$540,0))</f>
        <v>Stanislaus County</v>
      </c>
    </row>
    <row r="2004" spans="1:11">
      <c r="A2004" t="s">
        <v>5000</v>
      </c>
      <c r="B2004">
        <v>2016</v>
      </c>
      <c r="C2004">
        <v>0</v>
      </c>
      <c r="D2004">
        <v>3</v>
      </c>
      <c r="E2004">
        <v>0</v>
      </c>
      <c r="F2004">
        <v>11</v>
      </c>
      <c r="G2004">
        <v>0</v>
      </c>
      <c r="H2004">
        <v>30</v>
      </c>
      <c r="I2004">
        <v>27</v>
      </c>
      <c r="J2004" t="s">
        <v>5810</v>
      </c>
      <c r="K2004" t="str">
        <f>INDEX('Planning Periods'!$O$2:$O$540,MATCH('Table B Values'!A2004,'Planning Periods'!$A$2:$A$540,0))</f>
        <v>Humboldt County</v>
      </c>
    </row>
    <row r="2005" spans="1:11">
      <c r="A2005" t="s">
        <v>5522</v>
      </c>
      <c r="B2005">
        <v>2016</v>
      </c>
      <c r="C2005">
        <v>0</v>
      </c>
      <c r="D2005">
        <v>0</v>
      </c>
      <c r="E2005">
        <v>21</v>
      </c>
      <c r="F2005">
        <v>0</v>
      </c>
      <c r="G2005">
        <v>0</v>
      </c>
      <c r="H2005">
        <v>3</v>
      </c>
      <c r="I2005">
        <v>0</v>
      </c>
      <c r="J2005" t="s">
        <v>5810</v>
      </c>
      <c r="K2005" t="str">
        <f>INDEX('Planning Periods'!$O$2:$O$540,MATCH('Table B Values'!A2005,'Planning Periods'!$A$2:$A$540,0))</f>
        <v>Los Angeles County</v>
      </c>
    </row>
    <row r="2006" spans="1:11">
      <c r="A2006" t="s">
        <v>5804</v>
      </c>
      <c r="B2006">
        <v>2016</v>
      </c>
      <c r="C2006">
        <v>0</v>
      </c>
      <c r="D2006">
        <v>0</v>
      </c>
      <c r="E2006">
        <v>22</v>
      </c>
      <c r="F2006">
        <v>0</v>
      </c>
      <c r="G2006">
        <v>0</v>
      </c>
      <c r="H2006">
        <v>34</v>
      </c>
      <c r="I2006">
        <v>0</v>
      </c>
      <c r="J2006" t="s">
        <v>5810</v>
      </c>
      <c r="K2006" t="str">
        <f>INDEX('Planning Periods'!$O$2:$O$540,MATCH('Table B Values'!A2006,'Planning Periods'!$A$2:$A$540,0))</f>
        <v>Fresno County</v>
      </c>
    </row>
    <row r="2007" spans="1:11">
      <c r="A2007" t="s">
        <v>5782</v>
      </c>
      <c r="B2007">
        <v>2016</v>
      </c>
      <c r="C2007">
        <v>0</v>
      </c>
      <c r="D2007">
        <v>0</v>
      </c>
      <c r="E2007">
        <v>0</v>
      </c>
      <c r="F2007">
        <v>0</v>
      </c>
      <c r="G2007">
        <v>0</v>
      </c>
      <c r="H2007">
        <v>227</v>
      </c>
      <c r="I2007">
        <v>40</v>
      </c>
      <c r="J2007" t="s">
        <v>5810</v>
      </c>
      <c r="K2007" t="str">
        <f>INDEX('Planning Periods'!$O$2:$O$540,MATCH('Table B Values'!A2007,'Planning Periods'!$A$2:$A$540,0))</f>
        <v>Imperial County</v>
      </c>
    </row>
    <row r="2008" spans="1:11">
      <c r="A2008" t="s">
        <v>5523</v>
      </c>
      <c r="B2008">
        <v>2016</v>
      </c>
      <c r="C2008">
        <v>0</v>
      </c>
      <c r="D2008">
        <v>0</v>
      </c>
      <c r="E2008">
        <v>0</v>
      </c>
      <c r="F2008">
        <v>0</v>
      </c>
      <c r="G2008">
        <v>0</v>
      </c>
      <c r="H2008">
        <v>0</v>
      </c>
      <c r="I2008">
        <v>13</v>
      </c>
      <c r="J2008" t="s">
        <v>5810</v>
      </c>
      <c r="K2008" t="str">
        <f>INDEX('Planning Periods'!$O$2:$O$540,MATCH('Table B Values'!A2008,'Planning Periods'!$A$2:$A$540,0))</f>
        <v>San Diego County</v>
      </c>
    </row>
    <row r="2009" spans="1:11">
      <c r="A2009" t="s">
        <v>5006</v>
      </c>
      <c r="B2009">
        <v>2016</v>
      </c>
      <c r="C2009">
        <v>0</v>
      </c>
      <c r="D2009">
        <v>0</v>
      </c>
      <c r="E2009">
        <v>0</v>
      </c>
      <c r="F2009">
        <v>0</v>
      </c>
      <c r="G2009">
        <v>0</v>
      </c>
      <c r="H2009">
        <v>24</v>
      </c>
      <c r="I2009">
        <v>0</v>
      </c>
      <c r="J2009" t="s">
        <v>5810</v>
      </c>
      <c r="K2009" t="str">
        <f>INDEX('Planning Periods'!$O$2:$O$540,MATCH('Table B Values'!A2009,'Planning Periods'!$A$2:$A$540,0))</f>
        <v>Imperial County</v>
      </c>
    </row>
    <row r="2010" spans="1:11">
      <c r="A2010" t="s">
        <v>5783</v>
      </c>
      <c r="B2010">
        <v>2016</v>
      </c>
      <c r="C2010">
        <v>0</v>
      </c>
      <c r="D2010">
        <v>0</v>
      </c>
      <c r="E2010">
        <v>0</v>
      </c>
      <c r="F2010">
        <v>0</v>
      </c>
      <c r="G2010">
        <v>0</v>
      </c>
      <c r="H2010">
        <v>0</v>
      </c>
      <c r="I2010">
        <v>36</v>
      </c>
      <c r="J2010" t="s">
        <v>5810</v>
      </c>
      <c r="K2010" t="str">
        <f>INDEX('Planning Periods'!$O$2:$O$540,MATCH('Table B Values'!A2010,'Planning Periods'!$A$2:$A$540,0))</f>
        <v>Riverside County</v>
      </c>
    </row>
    <row r="2011" spans="1:11">
      <c r="A2011" t="s">
        <v>5524</v>
      </c>
      <c r="B2011">
        <v>2016</v>
      </c>
      <c r="C2011">
        <v>0</v>
      </c>
      <c r="D2011">
        <v>0</v>
      </c>
      <c r="E2011">
        <v>0</v>
      </c>
      <c r="F2011">
        <v>0</v>
      </c>
      <c r="G2011">
        <v>0</v>
      </c>
      <c r="H2011">
        <v>0</v>
      </c>
      <c r="I2011">
        <v>228</v>
      </c>
      <c r="J2011" t="s">
        <v>5810</v>
      </c>
      <c r="K2011" t="str">
        <f>INDEX('Planning Periods'!$O$2:$O$540,MATCH('Table B Values'!A2011,'Planning Periods'!$A$2:$A$540,0))</f>
        <v>Riverside County</v>
      </c>
    </row>
    <row r="2012" spans="1:11">
      <c r="A2012" t="s">
        <v>5525</v>
      </c>
      <c r="B2012">
        <v>2016</v>
      </c>
      <c r="C2012">
        <v>0</v>
      </c>
      <c r="D2012">
        <v>0</v>
      </c>
      <c r="E2012">
        <v>0</v>
      </c>
      <c r="F2012">
        <v>0</v>
      </c>
      <c r="G2012">
        <v>0</v>
      </c>
      <c r="H2012">
        <v>0</v>
      </c>
      <c r="I2012">
        <v>12</v>
      </c>
      <c r="J2012" t="s">
        <v>5810</v>
      </c>
      <c r="K2012" t="str">
        <f>INDEX('Planning Periods'!$O$2:$O$540,MATCH('Table B Values'!A2012,'Planning Periods'!$A$2:$A$540,0))</f>
        <v>Los Angeles County</v>
      </c>
    </row>
    <row r="2013" spans="1:11">
      <c r="A2013" t="s">
        <v>5526</v>
      </c>
      <c r="B2013">
        <v>2016</v>
      </c>
      <c r="C2013">
        <v>0</v>
      </c>
      <c r="D2013">
        <v>0</v>
      </c>
      <c r="E2013">
        <v>0</v>
      </c>
      <c r="F2013">
        <v>0</v>
      </c>
      <c r="G2013">
        <v>0</v>
      </c>
      <c r="H2013">
        <v>0</v>
      </c>
      <c r="I2013">
        <v>9</v>
      </c>
      <c r="J2013" t="s">
        <v>5810</v>
      </c>
      <c r="K2013" t="str">
        <f>INDEX('Planning Periods'!$O$2:$O$540,MATCH('Table B Values'!A2013,'Planning Periods'!$A$2:$A$540,0))</f>
        <v>Inyo County</v>
      </c>
    </row>
    <row r="2014" spans="1:11">
      <c r="A2014" t="s">
        <v>5527</v>
      </c>
      <c r="B2014">
        <v>2016</v>
      </c>
      <c r="C2014">
        <v>0</v>
      </c>
      <c r="D2014">
        <v>0</v>
      </c>
      <c r="E2014">
        <v>0</v>
      </c>
      <c r="F2014">
        <v>0</v>
      </c>
      <c r="G2014">
        <v>0</v>
      </c>
      <c r="H2014">
        <v>0</v>
      </c>
      <c r="I2014">
        <v>3</v>
      </c>
      <c r="J2014" t="s">
        <v>5810</v>
      </c>
      <c r="K2014" t="str">
        <f>INDEX('Planning Periods'!$O$2:$O$540,MATCH('Table B Values'!A2014,'Planning Periods'!$A$2:$A$540,0))</f>
        <v>Amador County</v>
      </c>
    </row>
    <row r="2015" spans="1:11">
      <c r="A2015" t="s">
        <v>5528</v>
      </c>
      <c r="B2015">
        <v>2016</v>
      </c>
      <c r="C2015">
        <v>724</v>
      </c>
      <c r="D2015">
        <v>0</v>
      </c>
      <c r="E2015">
        <v>2</v>
      </c>
      <c r="F2015">
        <v>0</v>
      </c>
      <c r="G2015">
        <v>0</v>
      </c>
      <c r="H2015">
        <v>4582</v>
      </c>
      <c r="I2015">
        <v>2987</v>
      </c>
      <c r="J2015" t="s">
        <v>5810</v>
      </c>
      <c r="K2015" t="str">
        <f>INDEX('Planning Periods'!$O$2:$O$540,MATCH('Table B Values'!A2015,'Planning Periods'!$A$2:$A$540,0))</f>
        <v>Orange County</v>
      </c>
    </row>
    <row r="2016" spans="1:11">
      <c r="A2016" t="s">
        <v>5530</v>
      </c>
      <c r="B2016">
        <v>2016</v>
      </c>
      <c r="C2016">
        <v>0</v>
      </c>
      <c r="D2016">
        <v>0</v>
      </c>
      <c r="E2016">
        <v>0</v>
      </c>
      <c r="F2016">
        <v>0</v>
      </c>
      <c r="G2016">
        <v>0</v>
      </c>
      <c r="H2016">
        <v>4</v>
      </c>
      <c r="I2016">
        <v>0</v>
      </c>
      <c r="J2016" t="s">
        <v>5810</v>
      </c>
      <c r="K2016" t="str">
        <f>INDEX('Planning Periods'!$O$2:$O$540,MATCH('Table B Values'!A2016,'Planning Periods'!$A$2:$A$540,0))</f>
        <v>Amador County</v>
      </c>
    </row>
    <row r="2017" spans="1:11">
      <c r="A2017" t="s">
        <v>5019</v>
      </c>
      <c r="B2017">
        <v>2016</v>
      </c>
      <c r="C2017">
        <v>103</v>
      </c>
      <c r="D2017">
        <v>0</v>
      </c>
      <c r="E2017">
        <v>57</v>
      </c>
      <c r="F2017">
        <v>0</v>
      </c>
      <c r="G2017">
        <v>0</v>
      </c>
      <c r="H2017">
        <v>0</v>
      </c>
      <c r="I2017">
        <v>3</v>
      </c>
      <c r="J2017" t="s">
        <v>5810</v>
      </c>
      <c r="K2017" t="str">
        <f>INDEX('Planning Periods'!$O$2:$O$540,MATCH('Table B Values'!A2017,'Planning Periods'!$A$2:$A$540,0))</f>
        <v>Kern County</v>
      </c>
    </row>
    <row r="2018" spans="1:11">
      <c r="A2018" t="s">
        <v>5533</v>
      </c>
      <c r="B2018">
        <v>2016</v>
      </c>
      <c r="C2018">
        <v>0</v>
      </c>
      <c r="D2018">
        <v>0</v>
      </c>
      <c r="E2018">
        <v>4</v>
      </c>
      <c r="F2018">
        <v>0</v>
      </c>
      <c r="G2018">
        <v>0</v>
      </c>
      <c r="H2018">
        <v>1</v>
      </c>
      <c r="I2018">
        <v>30</v>
      </c>
      <c r="J2018" t="s">
        <v>5810</v>
      </c>
      <c r="K2018" t="str">
        <f>INDEX('Planning Periods'!$O$2:$O$540,MATCH('Table B Values'!A2018,'Planning Periods'!$A$2:$A$540,0))</f>
        <v>Monterey County</v>
      </c>
    </row>
    <row r="2019" spans="1:11">
      <c r="A2019" t="s">
        <v>5535</v>
      </c>
      <c r="B2019">
        <v>2016</v>
      </c>
      <c r="C2019">
        <v>0</v>
      </c>
      <c r="D2019">
        <v>0</v>
      </c>
      <c r="E2019">
        <v>0</v>
      </c>
      <c r="F2019">
        <v>0</v>
      </c>
      <c r="G2019">
        <v>0</v>
      </c>
      <c r="H2019">
        <v>0</v>
      </c>
      <c r="I2019">
        <v>0</v>
      </c>
      <c r="J2019" t="s">
        <v>5810</v>
      </c>
      <c r="K2019" t="str">
        <f>INDEX('Planning Periods'!$O$2:$O$540,MATCH('Table B Values'!A2019,'Planning Periods'!$A$2:$A$540,0))</f>
        <v>Los Angeles County</v>
      </c>
    </row>
    <row r="2020" spans="1:11">
      <c r="A2020" t="s">
        <v>5536</v>
      </c>
      <c r="B2020">
        <v>2016</v>
      </c>
      <c r="C2020">
        <v>0</v>
      </c>
      <c r="D2020">
        <v>0</v>
      </c>
      <c r="E2020">
        <v>0</v>
      </c>
      <c r="F2020">
        <v>0</v>
      </c>
      <c r="G2020">
        <v>0</v>
      </c>
      <c r="H2020">
        <v>0</v>
      </c>
      <c r="I2020">
        <v>357</v>
      </c>
      <c r="J2020" t="s">
        <v>5810</v>
      </c>
      <c r="K2020" t="str">
        <f>INDEX('Planning Periods'!$O$2:$O$540,MATCH('Table B Values'!A2020,'Planning Periods'!$A$2:$A$540,0))</f>
        <v>Orange County</v>
      </c>
    </row>
    <row r="2021" spans="1:11">
      <c r="A2021" t="s">
        <v>5538</v>
      </c>
      <c r="B2021">
        <v>2016</v>
      </c>
      <c r="C2021">
        <v>0</v>
      </c>
      <c r="D2021">
        <v>0</v>
      </c>
      <c r="E2021">
        <v>0</v>
      </c>
      <c r="F2021">
        <v>0</v>
      </c>
      <c r="G2021">
        <v>0</v>
      </c>
      <c r="H2021">
        <v>0</v>
      </c>
      <c r="I2021">
        <v>106</v>
      </c>
      <c r="J2021" t="s">
        <v>5810</v>
      </c>
      <c r="K2021" t="str">
        <f>INDEX('Planning Periods'!$O$2:$O$540,MATCH('Table B Values'!A2021,'Planning Periods'!$A$2:$A$540,0))</f>
        <v>San Diego County</v>
      </c>
    </row>
    <row r="2022" spans="1:11">
      <c r="A2022" t="s">
        <v>5539</v>
      </c>
      <c r="B2022">
        <v>2016</v>
      </c>
      <c r="C2022">
        <v>0</v>
      </c>
      <c r="D2022">
        <v>0</v>
      </c>
      <c r="E2022">
        <v>0</v>
      </c>
      <c r="F2022">
        <v>0</v>
      </c>
      <c r="G2022">
        <v>0</v>
      </c>
      <c r="H2022">
        <v>0</v>
      </c>
      <c r="I2022">
        <v>0</v>
      </c>
      <c r="J2022" t="s">
        <v>5810</v>
      </c>
      <c r="K2022" t="str">
        <f>INDEX('Planning Periods'!$O$2:$O$540,MATCH('Table B Values'!A2022,'Planning Periods'!$A$2:$A$540,0))</f>
        <v>Orange County</v>
      </c>
    </row>
    <row r="2023" spans="1:11">
      <c r="A2023" t="s">
        <v>5542</v>
      </c>
      <c r="B2023">
        <v>2016</v>
      </c>
      <c r="C2023">
        <v>0</v>
      </c>
      <c r="D2023">
        <v>0</v>
      </c>
      <c r="E2023">
        <v>0</v>
      </c>
      <c r="F2023">
        <v>0</v>
      </c>
      <c r="G2023">
        <v>0</v>
      </c>
      <c r="H2023">
        <v>0</v>
      </c>
      <c r="I2023">
        <v>10</v>
      </c>
      <c r="J2023" t="s">
        <v>5810</v>
      </c>
      <c r="K2023" t="str">
        <f>INDEX('Planning Periods'!$O$2:$O$540,MATCH('Table B Values'!A2023,'Planning Periods'!$A$2:$A$540,0))</f>
        <v>Los Angeles County</v>
      </c>
    </row>
    <row r="2024" spans="1:11">
      <c r="A2024" t="s">
        <v>5543</v>
      </c>
      <c r="B2024">
        <v>2016</v>
      </c>
      <c r="C2024">
        <v>2</v>
      </c>
      <c r="D2024">
        <v>0</v>
      </c>
      <c r="E2024">
        <v>2</v>
      </c>
      <c r="F2024">
        <v>0</v>
      </c>
      <c r="G2024">
        <v>0</v>
      </c>
      <c r="H2024">
        <v>10</v>
      </c>
      <c r="I2024">
        <v>62</v>
      </c>
      <c r="J2024" t="s">
        <v>5810</v>
      </c>
      <c r="K2024" t="str">
        <f>INDEX('Planning Periods'!$O$2:$O$540,MATCH('Table B Values'!A2024,'Planning Periods'!$A$2:$A$540,0))</f>
        <v>Contra Costa County</v>
      </c>
    </row>
    <row r="2025" spans="1:11">
      <c r="A2025" t="s">
        <v>5544</v>
      </c>
      <c r="B2025">
        <v>2016</v>
      </c>
      <c r="C2025">
        <v>0</v>
      </c>
      <c r="D2025">
        <v>0</v>
      </c>
      <c r="E2025">
        <v>0</v>
      </c>
      <c r="F2025">
        <v>0</v>
      </c>
      <c r="G2025">
        <v>0</v>
      </c>
      <c r="H2025">
        <v>4</v>
      </c>
      <c r="I2025">
        <v>8</v>
      </c>
      <c r="J2025" t="s">
        <v>5810</v>
      </c>
      <c r="K2025" t="str">
        <f>INDEX('Planning Periods'!$O$2:$O$540,MATCH('Table B Values'!A2025,'Planning Periods'!$A$2:$A$540,0))</f>
        <v>Orange County</v>
      </c>
    </row>
    <row r="2026" spans="1:11">
      <c r="A2026" t="s">
        <v>5545</v>
      </c>
      <c r="B2026">
        <v>2016</v>
      </c>
      <c r="C2026">
        <v>0</v>
      </c>
      <c r="D2026">
        <v>0</v>
      </c>
      <c r="E2026">
        <v>0</v>
      </c>
      <c r="F2026">
        <v>0</v>
      </c>
      <c r="G2026">
        <v>0</v>
      </c>
      <c r="H2026">
        <v>291</v>
      </c>
      <c r="I2026">
        <v>1</v>
      </c>
      <c r="J2026" t="s">
        <v>5810</v>
      </c>
      <c r="K2026" t="str">
        <f>INDEX('Planning Periods'!$O$2:$O$540,MATCH('Table B Values'!A2026,'Planning Periods'!$A$2:$A$540,0))</f>
        <v>Orange County</v>
      </c>
    </row>
    <row r="2027" spans="1:11">
      <c r="A2027" t="s">
        <v>5546</v>
      </c>
      <c r="B2027">
        <v>2016</v>
      </c>
      <c r="C2027">
        <v>18</v>
      </c>
      <c r="D2027">
        <v>0</v>
      </c>
      <c r="E2027">
        <v>0</v>
      </c>
      <c r="F2027">
        <v>0</v>
      </c>
      <c r="G2027">
        <v>0</v>
      </c>
      <c r="H2027">
        <v>0</v>
      </c>
      <c r="I2027">
        <v>508</v>
      </c>
      <c r="J2027" t="s">
        <v>5810</v>
      </c>
      <c r="K2027" t="str">
        <f>INDEX('Planning Periods'!$O$2:$O$540,MATCH('Table B Values'!A2027,'Planning Periods'!$A$2:$A$540,0))</f>
        <v>Orange County</v>
      </c>
    </row>
    <row r="2028" spans="1:11">
      <c r="A2028" t="s">
        <v>5822</v>
      </c>
      <c r="B2028">
        <v>2016</v>
      </c>
      <c r="C2028">
        <v>0</v>
      </c>
      <c r="D2028">
        <v>0</v>
      </c>
      <c r="E2028">
        <v>0</v>
      </c>
      <c r="F2028">
        <v>0</v>
      </c>
      <c r="G2028">
        <v>0</v>
      </c>
      <c r="H2028">
        <v>0</v>
      </c>
      <c r="I2028">
        <v>0</v>
      </c>
      <c r="J2028" t="s">
        <v>5810</v>
      </c>
      <c r="K2028" t="str">
        <f>INDEX('Planning Periods'!$O$2:$O$540,MATCH('Table B Values'!A2028,'Planning Periods'!$A$2:$A$540,0))</f>
        <v>Orange County</v>
      </c>
    </row>
    <row r="2029" spans="1:11">
      <c r="A2029" t="s">
        <v>5547</v>
      </c>
      <c r="B2029">
        <v>2016</v>
      </c>
      <c r="C2029">
        <v>0</v>
      </c>
      <c r="D2029">
        <v>0</v>
      </c>
      <c r="E2029">
        <v>0</v>
      </c>
      <c r="F2029">
        <v>0</v>
      </c>
      <c r="G2029">
        <v>0</v>
      </c>
      <c r="H2029">
        <v>203</v>
      </c>
      <c r="I2029">
        <v>258</v>
      </c>
      <c r="J2029" t="s">
        <v>5810</v>
      </c>
      <c r="K2029" t="str">
        <f>INDEX('Planning Periods'!$O$2:$O$540,MATCH('Table B Values'!A2029,'Planning Periods'!$A$2:$A$540,0))</f>
        <v>Riverside County</v>
      </c>
    </row>
    <row r="2030" spans="1:11">
      <c r="A2030" t="s">
        <v>5548</v>
      </c>
      <c r="B2030">
        <v>2016</v>
      </c>
      <c r="C2030">
        <v>0</v>
      </c>
      <c r="D2030">
        <v>0</v>
      </c>
      <c r="E2030">
        <v>0</v>
      </c>
      <c r="F2030">
        <v>0</v>
      </c>
      <c r="G2030">
        <v>0</v>
      </c>
      <c r="H2030">
        <v>8</v>
      </c>
      <c r="I2030">
        <v>489</v>
      </c>
      <c r="J2030" t="s">
        <v>5810</v>
      </c>
      <c r="K2030" t="str">
        <f>INDEX('Planning Periods'!$O$2:$O$540,MATCH('Table B Values'!A2030,'Planning Periods'!$A$2:$A$540,0))</f>
        <v>Orange County</v>
      </c>
    </row>
    <row r="2031" spans="1:11">
      <c r="A2031" t="s">
        <v>5368</v>
      </c>
      <c r="B2031">
        <v>2016</v>
      </c>
      <c r="C2031">
        <v>0</v>
      </c>
      <c r="D2031">
        <v>0</v>
      </c>
      <c r="E2031">
        <v>0</v>
      </c>
      <c r="F2031">
        <v>0</v>
      </c>
      <c r="G2031">
        <v>0</v>
      </c>
      <c r="H2031">
        <v>0</v>
      </c>
      <c r="I2031">
        <v>2</v>
      </c>
      <c r="J2031" t="s">
        <v>5810</v>
      </c>
      <c r="K2031" t="str">
        <f>INDEX('Planning Periods'!$O$2:$O$540,MATCH('Table B Values'!A2031,'Planning Periods'!$A$2:$A$540,0))</f>
        <v>Lake County</v>
      </c>
    </row>
    <row r="2032" spans="1:11">
      <c r="A2032" t="s">
        <v>5549</v>
      </c>
      <c r="B2032">
        <v>2016</v>
      </c>
      <c r="C2032">
        <v>0</v>
      </c>
      <c r="D2032">
        <v>0</v>
      </c>
      <c r="E2032">
        <v>0</v>
      </c>
      <c r="F2032">
        <v>0</v>
      </c>
      <c r="G2032">
        <v>0</v>
      </c>
      <c r="H2032">
        <v>0</v>
      </c>
      <c r="I2032">
        <v>20</v>
      </c>
      <c r="J2032" t="s">
        <v>5810</v>
      </c>
      <c r="K2032" t="str">
        <f>INDEX('Planning Periods'!$O$2:$O$540,MATCH('Table B Values'!A2032,'Planning Periods'!$A$2:$A$540,0))</f>
        <v>Los Angeles County</v>
      </c>
    </row>
    <row r="2033" spans="1:11">
      <c r="A2033" t="s">
        <v>5551</v>
      </c>
      <c r="B2033">
        <v>2016</v>
      </c>
      <c r="C2033">
        <v>0</v>
      </c>
      <c r="D2033">
        <v>0</v>
      </c>
      <c r="E2033">
        <v>0</v>
      </c>
      <c r="F2033">
        <v>0</v>
      </c>
      <c r="G2033">
        <v>0</v>
      </c>
      <c r="H2033">
        <v>1</v>
      </c>
      <c r="I2033">
        <v>3</v>
      </c>
      <c r="J2033" t="s">
        <v>5810</v>
      </c>
      <c r="K2033" t="str">
        <f>INDEX('Planning Periods'!$O$2:$O$540,MATCH('Table B Values'!A2033,'Planning Periods'!$A$2:$A$540,0))</f>
        <v>Marin County</v>
      </c>
    </row>
    <row r="2034" spans="1:11">
      <c r="A2034" t="s">
        <v>5552</v>
      </c>
      <c r="B2034">
        <v>2016</v>
      </c>
      <c r="C2034">
        <v>0</v>
      </c>
      <c r="D2034">
        <v>0</v>
      </c>
      <c r="E2034">
        <v>0</v>
      </c>
      <c r="F2034">
        <v>0</v>
      </c>
      <c r="G2034">
        <v>0</v>
      </c>
      <c r="H2034">
        <v>0</v>
      </c>
      <c r="I2034">
        <v>170</v>
      </c>
      <c r="J2034" t="s">
        <v>5810</v>
      </c>
      <c r="K2034" t="str">
        <f>INDEX('Planning Periods'!$O$2:$O$540,MATCH('Table B Values'!A2034,'Planning Periods'!$A$2:$A$540,0))</f>
        <v>San Joaquin County</v>
      </c>
    </row>
    <row r="2035" spans="1:11">
      <c r="A2035" t="s">
        <v>5553</v>
      </c>
      <c r="B2035">
        <v>2016</v>
      </c>
      <c r="C2035">
        <v>0</v>
      </c>
      <c r="D2035">
        <v>0</v>
      </c>
      <c r="E2035">
        <v>0</v>
      </c>
      <c r="F2035">
        <v>0</v>
      </c>
      <c r="G2035">
        <v>0</v>
      </c>
      <c r="H2035">
        <v>0</v>
      </c>
      <c r="I2035">
        <v>3</v>
      </c>
      <c r="J2035" t="s">
        <v>5810</v>
      </c>
      <c r="K2035" t="str">
        <f>INDEX('Planning Periods'!$O$2:$O$540,MATCH('Table B Values'!A2035,'Planning Periods'!$A$2:$A$540,0))</f>
        <v>Los Angeles County</v>
      </c>
    </row>
    <row r="2036" spans="1:11">
      <c r="A2036" t="s">
        <v>5554</v>
      </c>
      <c r="B2036">
        <v>2016</v>
      </c>
      <c r="C2036">
        <v>1</v>
      </c>
      <c r="D2036">
        <v>0</v>
      </c>
      <c r="E2036">
        <v>2</v>
      </c>
      <c r="F2036">
        <v>0</v>
      </c>
      <c r="G2036">
        <v>0</v>
      </c>
      <c r="H2036">
        <v>15</v>
      </c>
      <c r="I2036">
        <v>0</v>
      </c>
      <c r="J2036" t="s">
        <v>5810</v>
      </c>
      <c r="K2036" t="str">
        <f>INDEX('Planning Periods'!$O$2:$O$540,MATCH('Table B Values'!A2036,'Planning Periods'!$A$2:$A$540,0))</f>
        <v>San Diego County</v>
      </c>
    </row>
    <row r="2037" spans="1:11">
      <c r="A2037" t="s">
        <v>5556</v>
      </c>
      <c r="B2037">
        <v>2016</v>
      </c>
      <c r="C2037">
        <v>0</v>
      </c>
      <c r="D2037">
        <v>0</v>
      </c>
      <c r="E2037">
        <v>0</v>
      </c>
      <c r="F2037">
        <v>0</v>
      </c>
      <c r="G2037">
        <v>0</v>
      </c>
      <c r="H2037">
        <v>0</v>
      </c>
      <c r="I2037">
        <v>217</v>
      </c>
      <c r="J2037" t="s">
        <v>5810</v>
      </c>
      <c r="K2037" t="str">
        <f>INDEX('Planning Periods'!$O$2:$O$540,MATCH('Table B Values'!A2037,'Planning Periods'!$A$2:$A$540,0))</f>
        <v>Placer County</v>
      </c>
    </row>
    <row r="2038" spans="1:11">
      <c r="A2038" t="s">
        <v>5557</v>
      </c>
      <c r="B2038">
        <v>2016</v>
      </c>
      <c r="C2038">
        <v>3</v>
      </c>
      <c r="D2038">
        <v>0</v>
      </c>
      <c r="E2038">
        <v>20</v>
      </c>
      <c r="F2038">
        <v>0</v>
      </c>
      <c r="G2038">
        <v>0</v>
      </c>
      <c r="H2038">
        <v>0</v>
      </c>
      <c r="I2038">
        <v>1</v>
      </c>
      <c r="J2038" t="s">
        <v>5810</v>
      </c>
      <c r="K2038" t="str">
        <f>INDEX('Planning Periods'!$O$2:$O$540,MATCH('Table B Values'!A2038,'Planning Periods'!$A$2:$A$540,0))</f>
        <v>Tulare County</v>
      </c>
    </row>
    <row r="2039" spans="1:11">
      <c r="A2039" t="s">
        <v>5558</v>
      </c>
      <c r="B2039">
        <v>2016</v>
      </c>
      <c r="C2039">
        <v>0</v>
      </c>
      <c r="D2039">
        <v>0</v>
      </c>
      <c r="E2039">
        <v>0</v>
      </c>
      <c r="F2039">
        <v>0</v>
      </c>
      <c r="G2039">
        <v>0</v>
      </c>
      <c r="H2039">
        <v>0</v>
      </c>
      <c r="I2039">
        <v>2</v>
      </c>
      <c r="J2039" t="s">
        <v>5810</v>
      </c>
      <c r="K2039" t="str">
        <f>INDEX('Planning Periods'!$O$2:$O$540,MATCH('Table B Values'!A2039,'Planning Periods'!$A$2:$A$540,0))</f>
        <v>Sutter County</v>
      </c>
    </row>
    <row r="2040" spans="1:11">
      <c r="A2040" t="s">
        <v>5559</v>
      </c>
      <c r="B2040">
        <v>2016</v>
      </c>
      <c r="C2040">
        <v>0</v>
      </c>
      <c r="D2040">
        <v>0</v>
      </c>
      <c r="E2040">
        <v>4</v>
      </c>
      <c r="F2040">
        <v>12</v>
      </c>
      <c r="G2040">
        <v>0</v>
      </c>
      <c r="H2040">
        <v>395</v>
      </c>
      <c r="I2040">
        <v>15</v>
      </c>
      <c r="J2040" t="s">
        <v>5810</v>
      </c>
      <c r="K2040" t="str">
        <f>INDEX('Planning Periods'!$O$2:$O$540,MATCH('Table B Values'!A2040,'Planning Periods'!$A$2:$A$540,0))</f>
        <v>Alameda County</v>
      </c>
    </row>
    <row r="2041" spans="1:11">
      <c r="A2041" t="s">
        <v>5560</v>
      </c>
      <c r="B2041">
        <v>2016</v>
      </c>
      <c r="C2041">
        <v>0</v>
      </c>
      <c r="D2041">
        <v>0</v>
      </c>
      <c r="E2041">
        <v>0</v>
      </c>
      <c r="F2041">
        <v>0</v>
      </c>
      <c r="G2041">
        <v>0</v>
      </c>
      <c r="H2041">
        <v>0</v>
      </c>
      <c r="I2041">
        <v>34</v>
      </c>
      <c r="J2041" t="s">
        <v>5810</v>
      </c>
      <c r="K2041" t="str">
        <f>INDEX('Planning Periods'!$O$2:$O$540,MATCH('Table B Values'!A2041,'Planning Periods'!$A$2:$A$540,0))</f>
        <v>Merced County</v>
      </c>
    </row>
    <row r="2042" spans="1:11">
      <c r="A2042" t="s">
        <v>5563</v>
      </c>
      <c r="B2042">
        <v>2016</v>
      </c>
      <c r="C2042">
        <v>0</v>
      </c>
      <c r="D2042">
        <v>0</v>
      </c>
      <c r="E2042">
        <v>0</v>
      </c>
      <c r="F2042">
        <v>2</v>
      </c>
      <c r="G2042">
        <v>0</v>
      </c>
      <c r="H2042">
        <v>13</v>
      </c>
      <c r="I2042">
        <v>6</v>
      </c>
      <c r="J2042" t="s">
        <v>5810</v>
      </c>
      <c r="K2042" t="str">
        <f>INDEX('Planning Periods'!$O$2:$O$540,MATCH('Table B Values'!A2042,'Planning Periods'!$A$2:$A$540,0))</f>
        <v>Los Angeles County</v>
      </c>
    </row>
    <row r="2043" spans="1:11">
      <c r="A2043" t="s">
        <v>5564</v>
      </c>
      <c r="B2043">
        <v>2016</v>
      </c>
      <c r="C2043">
        <v>0</v>
      </c>
      <c r="D2043">
        <v>0</v>
      </c>
      <c r="E2043">
        <v>0</v>
      </c>
      <c r="F2043">
        <v>0</v>
      </c>
      <c r="G2043">
        <v>0</v>
      </c>
      <c r="H2043">
        <v>0</v>
      </c>
      <c r="I2043">
        <v>0</v>
      </c>
      <c r="J2043" t="s">
        <v>5810</v>
      </c>
      <c r="K2043" t="str">
        <f>INDEX('Planning Periods'!$O$2:$O$540,MATCH('Table B Values'!A2043,'Planning Periods'!$A$2:$A$540,0))</f>
        <v>Santa Barbara County</v>
      </c>
    </row>
    <row r="2044" spans="1:11">
      <c r="A2044" t="s">
        <v>5565</v>
      </c>
      <c r="B2044">
        <v>2016</v>
      </c>
      <c r="C2044">
        <v>0</v>
      </c>
      <c r="D2044">
        <v>0</v>
      </c>
      <c r="E2044">
        <v>0</v>
      </c>
      <c r="F2044">
        <v>0</v>
      </c>
      <c r="G2044">
        <v>0</v>
      </c>
      <c r="H2044">
        <v>0</v>
      </c>
      <c r="I2044" s="356">
        <v>675</v>
      </c>
      <c r="J2044" t="s">
        <v>5810</v>
      </c>
      <c r="K2044" t="str">
        <f>INDEX('Planning Periods'!$O$2:$O$540,MATCH('Table B Values'!A2044,'Planning Periods'!$A$2:$A$540,0))</f>
        <v>Los Angeles County</v>
      </c>
    </row>
    <row r="2045" spans="1:11">
      <c r="A2045" t="s">
        <v>5568</v>
      </c>
      <c r="B2045">
        <v>2016</v>
      </c>
      <c r="C2045">
        <v>0</v>
      </c>
      <c r="D2045">
        <v>0</v>
      </c>
      <c r="E2045">
        <v>0</v>
      </c>
      <c r="F2045">
        <v>0</v>
      </c>
      <c r="G2045">
        <v>0</v>
      </c>
      <c r="H2045">
        <v>0</v>
      </c>
      <c r="I2045">
        <v>9</v>
      </c>
      <c r="J2045" t="s">
        <v>5810</v>
      </c>
      <c r="K2045" t="str">
        <f>INDEX('Planning Periods'!$O$2:$O$540,MATCH('Table B Values'!A2045,'Planning Periods'!$A$2:$A$540,0))</f>
        <v>Santa Clara County</v>
      </c>
    </row>
    <row r="2046" spans="1:11">
      <c r="A2046" t="s">
        <v>5570</v>
      </c>
      <c r="B2046">
        <v>2016</v>
      </c>
      <c r="C2046">
        <v>718</v>
      </c>
      <c r="D2046">
        <v>0</v>
      </c>
      <c r="E2046">
        <v>604</v>
      </c>
      <c r="F2046">
        <v>0</v>
      </c>
      <c r="G2046">
        <v>0</v>
      </c>
      <c r="H2046">
        <v>143</v>
      </c>
      <c r="I2046">
        <v>12231</v>
      </c>
      <c r="J2046" t="s">
        <v>5810</v>
      </c>
      <c r="K2046" t="str">
        <f>INDEX('Planning Periods'!$O$2:$O$540,MATCH('Table B Values'!A2046,'Planning Periods'!$A$2:$A$540,0))</f>
        <v>Los Angeles County</v>
      </c>
    </row>
    <row r="2047" spans="1:11">
      <c r="A2047" t="s">
        <v>5066</v>
      </c>
      <c r="B2047">
        <v>2016</v>
      </c>
      <c r="C2047">
        <v>35</v>
      </c>
      <c r="D2047">
        <v>0</v>
      </c>
      <c r="E2047">
        <v>0</v>
      </c>
      <c r="F2047">
        <v>0</v>
      </c>
      <c r="G2047">
        <v>0</v>
      </c>
      <c r="H2047">
        <v>0</v>
      </c>
      <c r="I2047">
        <v>620</v>
      </c>
      <c r="J2047" t="s">
        <v>5810</v>
      </c>
      <c r="K2047" t="str">
        <f>INDEX('Planning Periods'!$O$2:$O$540,MATCH('Table B Values'!A2047,'Planning Periods'!$A$2:$A$540,0))</f>
        <v>Los Angeles County</v>
      </c>
    </row>
    <row r="2048" spans="1:11">
      <c r="A2048" t="s">
        <v>5571</v>
      </c>
      <c r="B2048">
        <v>2016</v>
      </c>
      <c r="C2048">
        <v>41</v>
      </c>
      <c r="D2048">
        <v>0</v>
      </c>
      <c r="E2048">
        <v>21</v>
      </c>
      <c r="F2048">
        <v>0</v>
      </c>
      <c r="G2048">
        <v>0</v>
      </c>
      <c r="H2048">
        <v>7</v>
      </c>
      <c r="I2048">
        <v>0</v>
      </c>
      <c r="J2048" t="s">
        <v>5810</v>
      </c>
      <c r="K2048" t="str">
        <f>INDEX('Planning Periods'!$O$2:$O$540,MATCH('Table B Values'!A2048,'Planning Periods'!$A$2:$A$540,0))</f>
        <v>Merced County</v>
      </c>
    </row>
    <row r="2049" spans="1:11">
      <c r="A2049" t="s">
        <v>5572</v>
      </c>
      <c r="B2049">
        <v>2016</v>
      </c>
      <c r="C2049">
        <v>0</v>
      </c>
      <c r="D2049">
        <v>0</v>
      </c>
      <c r="E2049">
        <v>2</v>
      </c>
      <c r="F2049">
        <v>0</v>
      </c>
      <c r="G2049">
        <v>0</v>
      </c>
      <c r="H2049">
        <v>3</v>
      </c>
      <c r="I2049">
        <v>38</v>
      </c>
      <c r="J2049" t="s">
        <v>5810</v>
      </c>
      <c r="K2049" t="str">
        <f>INDEX('Planning Periods'!$O$2:$O$540,MATCH('Table B Values'!A2049,'Planning Periods'!$A$2:$A$540,0))</f>
        <v>Santa Clara County</v>
      </c>
    </row>
    <row r="2050" spans="1:11">
      <c r="A2050" t="s">
        <v>5784</v>
      </c>
      <c r="B2050">
        <v>2016</v>
      </c>
      <c r="C2050">
        <v>0</v>
      </c>
      <c r="D2050">
        <v>104</v>
      </c>
      <c r="E2050">
        <v>0</v>
      </c>
      <c r="F2050">
        <v>304</v>
      </c>
      <c r="G2050">
        <v>0</v>
      </c>
      <c r="H2050">
        <v>137</v>
      </c>
      <c r="I2050">
        <v>4</v>
      </c>
      <c r="J2050" t="s">
        <v>5810</v>
      </c>
      <c r="K2050" t="str">
        <f>INDEX('Planning Periods'!$O$2:$O$540,MATCH('Table B Values'!A2050,'Planning Periods'!$A$2:$A$540,0))</f>
        <v>Madera County</v>
      </c>
    </row>
    <row r="2051" spans="1:11">
      <c r="A2051" t="s">
        <v>5073</v>
      </c>
      <c r="B2051">
        <v>2016</v>
      </c>
      <c r="C2051">
        <v>0</v>
      </c>
      <c r="D2051">
        <v>0</v>
      </c>
      <c r="E2051">
        <v>20</v>
      </c>
      <c r="F2051">
        <v>0</v>
      </c>
      <c r="G2051">
        <v>0</v>
      </c>
      <c r="H2051">
        <v>0</v>
      </c>
      <c r="I2051">
        <v>0</v>
      </c>
      <c r="J2051" t="s">
        <v>5810</v>
      </c>
      <c r="K2051" t="str">
        <f>INDEX('Planning Periods'!$O$2:$O$540,MATCH('Table B Values'!A2051,'Planning Periods'!$A$2:$A$540,0))</f>
        <v>Madera County</v>
      </c>
    </row>
    <row r="2052" spans="1:11">
      <c r="A2052" t="s">
        <v>5574</v>
      </c>
      <c r="B2052">
        <v>2016</v>
      </c>
      <c r="C2052">
        <v>0</v>
      </c>
      <c r="D2052">
        <v>0</v>
      </c>
      <c r="E2052">
        <v>0</v>
      </c>
      <c r="F2052">
        <v>0</v>
      </c>
      <c r="G2052">
        <v>0</v>
      </c>
      <c r="H2052">
        <v>0</v>
      </c>
      <c r="I2052">
        <v>3</v>
      </c>
      <c r="J2052" t="s">
        <v>5810</v>
      </c>
      <c r="K2052" t="str">
        <f>INDEX('Planning Periods'!$O$2:$O$540,MATCH('Table B Values'!A2052,'Planning Periods'!$A$2:$A$540,0))</f>
        <v>Los Angeles County</v>
      </c>
    </row>
    <row r="2053" spans="1:11">
      <c r="A2053" t="s">
        <v>5369</v>
      </c>
      <c r="B2053">
        <v>2016</v>
      </c>
      <c r="C2053">
        <v>0</v>
      </c>
      <c r="D2053">
        <v>0</v>
      </c>
      <c r="E2053">
        <v>0</v>
      </c>
      <c r="F2053">
        <v>0</v>
      </c>
      <c r="G2053">
        <v>0</v>
      </c>
      <c r="H2053">
        <v>0</v>
      </c>
      <c r="I2053">
        <v>23</v>
      </c>
      <c r="J2053" t="s">
        <v>5810</v>
      </c>
      <c r="K2053" t="str">
        <f>INDEX('Planning Periods'!$O$2:$O$540,MATCH('Table B Values'!A2053,'Planning Periods'!$A$2:$A$540,0))</f>
        <v>Mono County</v>
      </c>
    </row>
    <row r="2054" spans="1:11">
      <c r="A2054" t="s">
        <v>5785</v>
      </c>
      <c r="B2054">
        <v>2016</v>
      </c>
      <c r="C2054">
        <v>0</v>
      </c>
      <c r="D2054">
        <v>0</v>
      </c>
      <c r="E2054">
        <v>0</v>
      </c>
      <c r="F2054">
        <v>0</v>
      </c>
      <c r="G2054">
        <v>0</v>
      </c>
      <c r="H2054">
        <v>0</v>
      </c>
      <c r="I2054">
        <v>40</v>
      </c>
      <c r="J2054" t="s">
        <v>5810</v>
      </c>
      <c r="K2054" t="str">
        <f>INDEX('Planning Periods'!$O$2:$O$540,MATCH('Table B Values'!A2054,'Planning Periods'!$A$2:$A$540,0))</f>
        <v>Los Angeles County</v>
      </c>
    </row>
    <row r="2055" spans="1:11">
      <c r="A2055" t="s">
        <v>5080</v>
      </c>
      <c r="B2055">
        <v>2016</v>
      </c>
      <c r="C2055">
        <v>1</v>
      </c>
      <c r="D2055">
        <v>1</v>
      </c>
      <c r="E2055">
        <v>2</v>
      </c>
      <c r="F2055">
        <v>3</v>
      </c>
      <c r="G2055">
        <v>0</v>
      </c>
      <c r="H2055">
        <v>2</v>
      </c>
      <c r="I2055" s="356">
        <v>21</v>
      </c>
      <c r="J2055" t="s">
        <v>5810</v>
      </c>
      <c r="K2055" t="str">
        <f>INDEX('Planning Periods'!$O$2:$O$540,MATCH('Table B Values'!A2055,'Planning Periods'!$A$2:$A$540,0))</f>
        <v>Marin County</v>
      </c>
    </row>
    <row r="2056" spans="1:11">
      <c r="A2056" t="s">
        <v>5576</v>
      </c>
      <c r="B2056">
        <v>2016</v>
      </c>
      <c r="C2056">
        <v>0</v>
      </c>
      <c r="D2056">
        <v>0</v>
      </c>
      <c r="E2056">
        <v>0</v>
      </c>
      <c r="F2056">
        <v>0</v>
      </c>
      <c r="G2056">
        <v>0</v>
      </c>
      <c r="H2056">
        <v>0</v>
      </c>
      <c r="I2056">
        <v>74</v>
      </c>
      <c r="J2056" t="s">
        <v>5810</v>
      </c>
      <c r="K2056" t="str">
        <f>INDEX('Planning Periods'!$O$2:$O$540,MATCH('Table B Values'!A2056,'Planning Periods'!$A$2:$A$540,0))</f>
        <v>Monterey County</v>
      </c>
    </row>
    <row r="2057" spans="1:11">
      <c r="A2057" t="s">
        <v>5370</v>
      </c>
      <c r="B2057">
        <v>2016</v>
      </c>
      <c r="C2057">
        <v>0</v>
      </c>
      <c r="D2057">
        <v>0</v>
      </c>
      <c r="E2057">
        <v>0</v>
      </c>
      <c r="F2057">
        <v>0</v>
      </c>
      <c r="G2057">
        <v>0</v>
      </c>
      <c r="H2057">
        <v>19</v>
      </c>
      <c r="I2057">
        <v>28</v>
      </c>
      <c r="J2057" t="s">
        <v>5810</v>
      </c>
      <c r="K2057" t="str">
        <f>INDEX('Planning Periods'!$O$2:$O$540,MATCH('Table B Values'!A2057,'Planning Periods'!$A$2:$A$540,0))</f>
        <v>Mariposa County</v>
      </c>
    </row>
    <row r="2058" spans="1:11">
      <c r="A2058" t="s">
        <v>5577</v>
      </c>
      <c r="B2058">
        <v>2016</v>
      </c>
      <c r="C2058">
        <v>0</v>
      </c>
      <c r="D2058">
        <v>0</v>
      </c>
      <c r="E2058">
        <v>0</v>
      </c>
      <c r="F2058">
        <v>0</v>
      </c>
      <c r="G2058">
        <v>0</v>
      </c>
      <c r="H2058">
        <v>1</v>
      </c>
      <c r="I2058">
        <v>40</v>
      </c>
      <c r="J2058" t="s">
        <v>5810</v>
      </c>
      <c r="K2058" t="str">
        <f>INDEX('Planning Periods'!$O$2:$O$540,MATCH('Table B Values'!A2058,'Planning Periods'!$A$2:$A$540,0))</f>
        <v>Contra Costa County</v>
      </c>
    </row>
    <row r="2059" spans="1:11">
      <c r="A2059" t="s">
        <v>5786</v>
      </c>
      <c r="B2059">
        <v>2016</v>
      </c>
      <c r="C2059">
        <v>0</v>
      </c>
      <c r="D2059">
        <v>6</v>
      </c>
      <c r="E2059">
        <v>0</v>
      </c>
      <c r="F2059">
        <v>6</v>
      </c>
      <c r="G2059">
        <v>0</v>
      </c>
      <c r="H2059">
        <v>7</v>
      </c>
      <c r="I2059">
        <v>0</v>
      </c>
      <c r="J2059" t="s">
        <v>5810</v>
      </c>
      <c r="K2059" t="str">
        <f>INDEX('Planning Periods'!$O$2:$O$540,MATCH('Table B Values'!A2059,'Planning Periods'!$A$2:$A$540,0))</f>
        <v>Kern County</v>
      </c>
    </row>
    <row r="2060" spans="1:11">
      <c r="A2060" t="s">
        <v>5089</v>
      </c>
      <c r="B2060">
        <v>2016</v>
      </c>
      <c r="C2060">
        <v>0</v>
      </c>
      <c r="D2060">
        <v>0</v>
      </c>
      <c r="E2060">
        <v>7</v>
      </c>
      <c r="F2060">
        <v>0</v>
      </c>
      <c r="G2060">
        <v>0</v>
      </c>
      <c r="H2060">
        <v>36</v>
      </c>
      <c r="I2060">
        <v>40</v>
      </c>
      <c r="J2060" t="s">
        <v>5810</v>
      </c>
      <c r="K2060" t="str">
        <f>INDEX('Planning Periods'!$O$2:$O$540,MATCH('Table B Values'!A2060,'Planning Periods'!$A$2:$A$540,0))</f>
        <v>Mendocino County</v>
      </c>
    </row>
    <row r="2061" spans="1:11">
      <c r="A2061" t="s">
        <v>5580</v>
      </c>
      <c r="B2061">
        <v>2016</v>
      </c>
      <c r="C2061">
        <v>0</v>
      </c>
      <c r="D2061">
        <v>3</v>
      </c>
      <c r="E2061">
        <v>0</v>
      </c>
      <c r="F2061">
        <v>2</v>
      </c>
      <c r="G2061">
        <v>0</v>
      </c>
      <c r="H2061">
        <v>184</v>
      </c>
      <c r="I2061">
        <v>349</v>
      </c>
      <c r="J2061" t="s">
        <v>5810</v>
      </c>
      <c r="K2061" t="str">
        <f>INDEX('Planning Periods'!$O$2:$O$540,MATCH('Table B Values'!A2061,'Planning Periods'!$A$2:$A$540,0))</f>
        <v>Riverside County</v>
      </c>
    </row>
    <row r="2062" spans="1:11">
      <c r="A2062" t="s">
        <v>5581</v>
      </c>
      <c r="B2062">
        <v>2016</v>
      </c>
      <c r="C2062">
        <v>42</v>
      </c>
      <c r="D2062">
        <v>3</v>
      </c>
      <c r="E2062">
        <v>0</v>
      </c>
      <c r="F2062">
        <v>4</v>
      </c>
      <c r="G2062">
        <v>0</v>
      </c>
      <c r="H2062">
        <v>0</v>
      </c>
      <c r="I2062">
        <v>17</v>
      </c>
      <c r="J2062" t="s">
        <v>5810</v>
      </c>
      <c r="K2062" t="str">
        <f>INDEX('Planning Periods'!$O$2:$O$540,MATCH('Table B Values'!A2062,'Planning Periods'!$A$2:$A$540,0))</f>
        <v>San Mateo County</v>
      </c>
    </row>
    <row r="2063" spans="1:11">
      <c r="A2063" t="s">
        <v>5094</v>
      </c>
      <c r="B2063">
        <v>2016</v>
      </c>
      <c r="C2063">
        <v>0</v>
      </c>
      <c r="D2063">
        <v>0</v>
      </c>
      <c r="E2063">
        <v>0</v>
      </c>
      <c r="F2063">
        <v>0</v>
      </c>
      <c r="G2063">
        <v>0</v>
      </c>
      <c r="H2063">
        <v>37</v>
      </c>
      <c r="I2063">
        <v>137</v>
      </c>
      <c r="J2063" t="s">
        <v>5810</v>
      </c>
      <c r="K2063" t="str">
        <f>INDEX('Planning Periods'!$O$2:$O$540,MATCH('Table B Values'!A2063,'Planning Periods'!$A$2:$A$540,0))</f>
        <v>Merced County</v>
      </c>
    </row>
    <row r="2064" spans="1:11">
      <c r="A2064" t="s">
        <v>5583</v>
      </c>
      <c r="B2064">
        <v>2016</v>
      </c>
      <c r="C2064">
        <v>0</v>
      </c>
      <c r="D2064">
        <v>4</v>
      </c>
      <c r="E2064">
        <v>0</v>
      </c>
      <c r="F2064">
        <v>3</v>
      </c>
      <c r="G2064">
        <v>0</v>
      </c>
      <c r="H2064">
        <v>2</v>
      </c>
      <c r="I2064">
        <v>2</v>
      </c>
      <c r="J2064" t="s">
        <v>5810</v>
      </c>
      <c r="K2064" t="str">
        <f>INDEX('Planning Periods'!$O$2:$O$540,MATCH('Table B Values'!A2064,'Planning Periods'!$A$2:$A$540,0))</f>
        <v>Marin County</v>
      </c>
    </row>
    <row r="2065" spans="1:11">
      <c r="A2065" t="s">
        <v>5584</v>
      </c>
      <c r="B2065">
        <v>2016</v>
      </c>
      <c r="C2065">
        <v>0</v>
      </c>
      <c r="D2065">
        <v>0</v>
      </c>
      <c r="E2065">
        <v>0</v>
      </c>
      <c r="F2065">
        <v>0</v>
      </c>
      <c r="G2065">
        <v>0</v>
      </c>
      <c r="H2065">
        <v>0</v>
      </c>
      <c r="I2065">
        <v>0</v>
      </c>
      <c r="J2065" t="s">
        <v>5810</v>
      </c>
      <c r="K2065" t="str">
        <f>INDEX('Planning Periods'!$O$2:$O$540,MATCH('Table B Values'!A2065,'Planning Periods'!$A$2:$A$540,0))</f>
        <v>San Mateo County</v>
      </c>
    </row>
    <row r="2066" spans="1:11">
      <c r="A2066" t="s">
        <v>5585</v>
      </c>
      <c r="B2066">
        <v>2016</v>
      </c>
      <c r="C2066">
        <v>0</v>
      </c>
      <c r="D2066">
        <v>0</v>
      </c>
      <c r="E2066">
        <v>0</v>
      </c>
      <c r="F2066">
        <v>0</v>
      </c>
      <c r="G2066">
        <v>0</v>
      </c>
      <c r="H2066">
        <v>0</v>
      </c>
      <c r="I2066">
        <v>82</v>
      </c>
      <c r="J2066" t="s">
        <v>5810</v>
      </c>
      <c r="K2066" t="str">
        <f>INDEX('Planning Periods'!$O$2:$O$540,MATCH('Table B Values'!A2066,'Planning Periods'!$A$2:$A$540,0))</f>
        <v>Santa Clara County</v>
      </c>
    </row>
    <row r="2067" spans="1:11">
      <c r="A2067" t="s">
        <v>5586</v>
      </c>
      <c r="B2067">
        <v>2016</v>
      </c>
      <c r="C2067">
        <v>1</v>
      </c>
      <c r="D2067">
        <v>0</v>
      </c>
      <c r="E2067">
        <v>0</v>
      </c>
      <c r="F2067">
        <v>0</v>
      </c>
      <c r="G2067">
        <v>0</v>
      </c>
      <c r="H2067" s="356">
        <v>0</v>
      </c>
      <c r="I2067" s="356">
        <v>6</v>
      </c>
      <c r="J2067" t="s">
        <v>5810</v>
      </c>
      <c r="K2067" t="str">
        <f>INDEX('Planning Periods'!$O$2:$O$540,MATCH('Table B Values'!A2067,'Planning Periods'!$A$2:$A$540,0))</f>
        <v>Orange County</v>
      </c>
    </row>
    <row r="2068" spans="1:11">
      <c r="A2068" t="s">
        <v>5587</v>
      </c>
      <c r="B2068">
        <v>2016</v>
      </c>
      <c r="C2068">
        <v>0</v>
      </c>
      <c r="D2068">
        <v>0</v>
      </c>
      <c r="E2068">
        <v>50</v>
      </c>
      <c r="F2068">
        <v>0</v>
      </c>
      <c r="G2068">
        <v>0</v>
      </c>
      <c r="H2068">
        <v>56</v>
      </c>
      <c r="I2068">
        <v>150</v>
      </c>
      <c r="J2068" t="s">
        <v>5810</v>
      </c>
      <c r="K2068" t="str">
        <f>INDEX('Planning Periods'!$O$2:$O$540,MATCH('Table B Values'!A2068,'Planning Periods'!$A$2:$A$540,0))</f>
        <v>Stanislaus County</v>
      </c>
    </row>
    <row r="2069" spans="1:11">
      <c r="A2069" t="s">
        <v>5100</v>
      </c>
      <c r="B2069">
        <v>2016</v>
      </c>
      <c r="C2069">
        <v>0</v>
      </c>
      <c r="D2069">
        <v>0</v>
      </c>
      <c r="E2069">
        <v>0</v>
      </c>
      <c r="F2069">
        <v>3</v>
      </c>
      <c r="G2069">
        <v>0</v>
      </c>
      <c r="H2069">
        <v>6</v>
      </c>
      <c r="I2069">
        <v>0</v>
      </c>
      <c r="J2069" t="s">
        <v>5810</v>
      </c>
      <c r="K2069" t="str">
        <f>INDEX('Planning Periods'!$O$2:$O$540,MATCH('Table B Values'!A2069,'Planning Periods'!$A$2:$A$540,0))</f>
        <v>Modoc County</v>
      </c>
    </row>
    <row r="2070" spans="1:11">
      <c r="A2070" t="s">
        <v>5101</v>
      </c>
      <c r="B2070">
        <v>2016</v>
      </c>
      <c r="C2070">
        <v>0</v>
      </c>
      <c r="D2070">
        <v>0</v>
      </c>
      <c r="E2070">
        <v>0</v>
      </c>
      <c r="F2070">
        <v>5</v>
      </c>
      <c r="G2070">
        <v>0</v>
      </c>
      <c r="H2070">
        <v>12</v>
      </c>
      <c r="I2070">
        <v>9</v>
      </c>
      <c r="J2070" t="s">
        <v>5810</v>
      </c>
      <c r="K2070" t="str">
        <f>INDEX('Planning Periods'!$O$2:$O$540,MATCH('Table B Values'!A2070,'Planning Periods'!$A$2:$A$540,0))</f>
        <v>Mono County</v>
      </c>
    </row>
    <row r="2071" spans="1:11">
      <c r="A2071" t="s">
        <v>5588</v>
      </c>
      <c r="B2071">
        <v>2016</v>
      </c>
      <c r="C2071">
        <v>0</v>
      </c>
      <c r="D2071">
        <v>0</v>
      </c>
      <c r="E2071">
        <v>0</v>
      </c>
      <c r="F2071">
        <v>0</v>
      </c>
      <c r="G2071">
        <v>0</v>
      </c>
      <c r="H2071">
        <v>0</v>
      </c>
      <c r="I2071">
        <v>445</v>
      </c>
      <c r="J2071" t="s">
        <v>5810</v>
      </c>
      <c r="K2071" t="str">
        <f>INDEX('Planning Periods'!$O$2:$O$540,MATCH('Table B Values'!A2071,'Planning Periods'!$A$2:$A$540,0))</f>
        <v>Los Angeles County</v>
      </c>
    </row>
    <row r="2072" spans="1:11">
      <c r="A2072" t="s">
        <v>5590</v>
      </c>
      <c r="B2072">
        <v>2016</v>
      </c>
      <c r="C2072">
        <v>0</v>
      </c>
      <c r="D2072">
        <v>0</v>
      </c>
      <c r="E2072">
        <v>0</v>
      </c>
      <c r="F2072">
        <v>0</v>
      </c>
      <c r="G2072">
        <v>0</v>
      </c>
      <c r="H2072">
        <v>0</v>
      </c>
      <c r="I2072">
        <v>39</v>
      </c>
      <c r="J2072" t="s">
        <v>5810</v>
      </c>
      <c r="K2072" t="str">
        <f>INDEX('Planning Periods'!$O$2:$O$540,MATCH('Table B Values'!A2072,'Planning Periods'!$A$2:$A$540,0))</f>
        <v>San Bernardino County</v>
      </c>
    </row>
    <row r="2073" spans="1:11">
      <c r="A2073" t="s">
        <v>5591</v>
      </c>
      <c r="B2073">
        <v>2016</v>
      </c>
      <c r="C2073">
        <v>5</v>
      </c>
      <c r="D2073">
        <v>0</v>
      </c>
      <c r="E2073">
        <v>0</v>
      </c>
      <c r="F2073">
        <v>0</v>
      </c>
      <c r="G2073">
        <v>0</v>
      </c>
      <c r="H2073">
        <v>0</v>
      </c>
      <c r="I2073">
        <v>8</v>
      </c>
      <c r="J2073" t="s">
        <v>5810</v>
      </c>
      <c r="K2073" t="str">
        <f>INDEX('Planning Periods'!$O$2:$O$540,MATCH('Table B Values'!A2073,'Planning Periods'!$A$2:$A$540,0))</f>
        <v>Santa Clara County</v>
      </c>
    </row>
    <row r="2074" spans="1:11">
      <c r="A2074" t="s">
        <v>5593</v>
      </c>
      <c r="B2074">
        <v>2016</v>
      </c>
      <c r="C2074">
        <v>0</v>
      </c>
      <c r="D2074">
        <v>0</v>
      </c>
      <c r="E2074">
        <v>0</v>
      </c>
      <c r="F2074">
        <v>0</v>
      </c>
      <c r="G2074">
        <v>0</v>
      </c>
      <c r="H2074">
        <v>0</v>
      </c>
      <c r="I2074">
        <v>2</v>
      </c>
      <c r="J2074" t="s">
        <v>5810</v>
      </c>
      <c r="K2074" t="str">
        <f>INDEX('Planning Periods'!$O$2:$O$540,MATCH('Table B Values'!A2074,'Planning Periods'!$A$2:$A$540,0))</f>
        <v>Monterey County</v>
      </c>
    </row>
    <row r="2075" spans="1:11">
      <c r="A2075" t="s">
        <v>5108</v>
      </c>
      <c r="B2075">
        <v>2016</v>
      </c>
      <c r="C2075">
        <v>0</v>
      </c>
      <c r="D2075">
        <v>0</v>
      </c>
      <c r="E2075">
        <v>0</v>
      </c>
      <c r="F2075">
        <v>0</v>
      </c>
      <c r="G2075">
        <v>0</v>
      </c>
      <c r="H2075">
        <v>3</v>
      </c>
      <c r="I2075">
        <v>260</v>
      </c>
      <c r="J2075" t="s">
        <v>5810</v>
      </c>
      <c r="K2075" t="str">
        <f>INDEX('Planning Periods'!$O$2:$O$540,MATCH('Table B Values'!A2075,'Planning Periods'!$A$2:$A$540,0))</f>
        <v>Monterey County</v>
      </c>
    </row>
    <row r="2076" spans="1:11">
      <c r="A2076" t="s">
        <v>5594</v>
      </c>
      <c r="B2076">
        <v>2016</v>
      </c>
      <c r="C2076">
        <v>0</v>
      </c>
      <c r="D2076">
        <v>0</v>
      </c>
      <c r="E2076">
        <v>0</v>
      </c>
      <c r="F2076">
        <v>0</v>
      </c>
      <c r="G2076">
        <v>0</v>
      </c>
      <c r="H2076">
        <v>0</v>
      </c>
      <c r="I2076">
        <v>88</v>
      </c>
      <c r="J2076" t="s">
        <v>5810</v>
      </c>
      <c r="K2076" t="str">
        <f>INDEX('Planning Periods'!$O$2:$O$540,MATCH('Table B Values'!A2076,'Planning Periods'!$A$2:$A$540,0))</f>
        <v>Ventura County</v>
      </c>
    </row>
    <row r="2077" spans="1:11">
      <c r="A2077" t="s">
        <v>5595</v>
      </c>
      <c r="B2077">
        <v>2016</v>
      </c>
      <c r="C2077">
        <v>0</v>
      </c>
      <c r="D2077">
        <v>0</v>
      </c>
      <c r="E2077">
        <v>0</v>
      </c>
      <c r="F2077">
        <v>0</v>
      </c>
      <c r="G2077">
        <v>0</v>
      </c>
      <c r="H2077">
        <v>0</v>
      </c>
      <c r="I2077">
        <v>35</v>
      </c>
      <c r="J2077" t="s">
        <v>5810</v>
      </c>
      <c r="K2077" t="str">
        <f>INDEX('Planning Periods'!$O$2:$O$540,MATCH('Table B Values'!A2077,'Planning Periods'!$A$2:$A$540,0))</f>
        <v>Contra Costa County</v>
      </c>
    </row>
    <row r="2078" spans="1:11">
      <c r="A2078" t="s">
        <v>5596</v>
      </c>
      <c r="B2078">
        <v>2016</v>
      </c>
      <c r="C2078">
        <v>0</v>
      </c>
      <c r="D2078">
        <v>0</v>
      </c>
      <c r="E2078">
        <v>0</v>
      </c>
      <c r="F2078">
        <v>0</v>
      </c>
      <c r="G2078">
        <v>0</v>
      </c>
      <c r="H2078">
        <v>0</v>
      </c>
      <c r="I2078">
        <v>119</v>
      </c>
      <c r="J2078" t="s">
        <v>5810</v>
      </c>
      <c r="K2078" t="str">
        <f>INDEX('Planning Periods'!$O$2:$O$540,MATCH('Table B Values'!A2078,'Planning Periods'!$A$2:$A$540,0))</f>
        <v>Riverside County</v>
      </c>
    </row>
    <row r="2079" spans="1:11">
      <c r="A2079" t="s">
        <v>5597</v>
      </c>
      <c r="B2079">
        <v>2016</v>
      </c>
      <c r="C2079">
        <v>29</v>
      </c>
      <c r="D2079">
        <v>0</v>
      </c>
      <c r="E2079">
        <v>23</v>
      </c>
      <c r="F2079">
        <v>0</v>
      </c>
      <c r="G2079">
        <v>0</v>
      </c>
      <c r="H2079">
        <v>6</v>
      </c>
      <c r="I2079">
        <v>219</v>
      </c>
      <c r="J2079" t="s">
        <v>5810</v>
      </c>
      <c r="K2079" t="str">
        <f>INDEX('Planning Periods'!$O$2:$O$540,MATCH('Table B Values'!A2079,'Planning Periods'!$A$2:$A$540,0))</f>
        <v>Santa Clara County</v>
      </c>
    </row>
    <row r="2080" spans="1:11">
      <c r="A2080" t="s">
        <v>5599</v>
      </c>
      <c r="B2080">
        <v>2016</v>
      </c>
      <c r="C2080">
        <v>0</v>
      </c>
      <c r="D2080">
        <v>0</v>
      </c>
      <c r="E2080">
        <v>0</v>
      </c>
      <c r="F2080">
        <v>0</v>
      </c>
      <c r="G2080">
        <v>0</v>
      </c>
      <c r="H2080">
        <v>2</v>
      </c>
      <c r="I2080" s="356">
        <v>8</v>
      </c>
      <c r="J2080" t="s">
        <v>5810</v>
      </c>
      <c r="K2080" t="str">
        <f>INDEX('Planning Periods'!$O$2:$O$540,MATCH('Table B Values'!A2080,'Planning Periods'!$A$2:$A$540,0))</f>
        <v>Siskiyou County</v>
      </c>
    </row>
    <row r="2081" spans="1:11">
      <c r="A2081" t="s">
        <v>5600</v>
      </c>
      <c r="B2081">
        <v>2016</v>
      </c>
      <c r="C2081">
        <v>17</v>
      </c>
      <c r="D2081">
        <v>0</v>
      </c>
      <c r="E2081">
        <v>109</v>
      </c>
      <c r="F2081">
        <v>0</v>
      </c>
      <c r="G2081">
        <v>0</v>
      </c>
      <c r="H2081">
        <v>0</v>
      </c>
      <c r="I2081">
        <v>376</v>
      </c>
      <c r="J2081" t="s">
        <v>5810</v>
      </c>
      <c r="K2081" t="str">
        <f>INDEX('Planning Periods'!$O$2:$O$540,MATCH('Table B Values'!A2081,'Planning Periods'!$A$2:$A$540,0))</f>
        <v>Santa Clara County</v>
      </c>
    </row>
    <row r="2082" spans="1:11">
      <c r="A2082" t="s">
        <v>5601</v>
      </c>
      <c r="B2082">
        <v>2016</v>
      </c>
      <c r="C2082">
        <v>0</v>
      </c>
      <c r="D2082">
        <v>0</v>
      </c>
      <c r="E2082">
        <v>0</v>
      </c>
      <c r="F2082">
        <v>0</v>
      </c>
      <c r="G2082">
        <v>0</v>
      </c>
      <c r="H2082">
        <v>0</v>
      </c>
      <c r="I2082">
        <v>559</v>
      </c>
      <c r="J2082" t="s">
        <v>5810</v>
      </c>
      <c r="K2082" t="str">
        <f>INDEX('Planning Periods'!$O$2:$O$540,MATCH('Table B Values'!A2082,'Planning Periods'!$A$2:$A$540,0))</f>
        <v>Riverside County</v>
      </c>
    </row>
    <row r="2083" spans="1:11">
      <c r="A2083" t="s">
        <v>5602</v>
      </c>
      <c r="B2083">
        <v>2016</v>
      </c>
      <c r="C2083">
        <v>0</v>
      </c>
      <c r="D2083">
        <v>0</v>
      </c>
      <c r="E2083">
        <v>6</v>
      </c>
      <c r="F2083">
        <v>0</v>
      </c>
      <c r="G2083">
        <v>0</v>
      </c>
      <c r="H2083">
        <v>4</v>
      </c>
      <c r="I2083" s="356">
        <v>135</v>
      </c>
      <c r="J2083" t="s">
        <v>5810</v>
      </c>
      <c r="K2083" t="str">
        <f>INDEX('Planning Periods'!$O$2:$O$540,MATCH('Table B Values'!A2083,'Planning Periods'!$A$2:$A$540,0))</f>
        <v>Napa County</v>
      </c>
    </row>
    <row r="2084" spans="1:11">
      <c r="A2084" t="s">
        <v>5119</v>
      </c>
      <c r="B2084">
        <v>2016</v>
      </c>
      <c r="C2084">
        <v>0</v>
      </c>
      <c r="D2084">
        <v>0</v>
      </c>
      <c r="E2084">
        <v>0</v>
      </c>
      <c r="F2084">
        <v>1</v>
      </c>
      <c r="G2084">
        <v>0</v>
      </c>
      <c r="H2084">
        <v>13</v>
      </c>
      <c r="I2084" s="356">
        <v>14</v>
      </c>
      <c r="J2084" t="s">
        <v>5810</v>
      </c>
      <c r="K2084" t="str">
        <f>INDEX('Planning Periods'!$O$2:$O$540,MATCH('Table B Values'!A2084,'Planning Periods'!$A$2:$A$540,0))</f>
        <v>Napa County</v>
      </c>
    </row>
    <row r="2085" spans="1:11">
      <c r="A2085" t="s">
        <v>5603</v>
      </c>
      <c r="B2085">
        <v>2016</v>
      </c>
      <c r="C2085">
        <v>45</v>
      </c>
      <c r="D2085">
        <v>0</v>
      </c>
      <c r="E2085">
        <v>0</v>
      </c>
      <c r="F2085">
        <v>0</v>
      </c>
      <c r="G2085">
        <v>0</v>
      </c>
      <c r="H2085">
        <v>46</v>
      </c>
      <c r="I2085">
        <v>12</v>
      </c>
      <c r="J2085" t="s">
        <v>5810</v>
      </c>
      <c r="K2085" t="str">
        <f>INDEX('Planning Periods'!$O$2:$O$540,MATCH('Table B Values'!A2085,'Planning Periods'!$A$2:$A$540,0))</f>
        <v>San Diego County</v>
      </c>
    </row>
    <row r="2086" spans="1:11">
      <c r="A2086" t="s">
        <v>5604</v>
      </c>
      <c r="B2086">
        <v>2016</v>
      </c>
      <c r="C2086">
        <v>0</v>
      </c>
      <c r="D2086">
        <v>0</v>
      </c>
      <c r="E2086">
        <v>0</v>
      </c>
      <c r="F2086">
        <v>0</v>
      </c>
      <c r="G2086">
        <v>0</v>
      </c>
      <c r="H2086">
        <v>6</v>
      </c>
      <c r="I2086">
        <v>2</v>
      </c>
      <c r="J2086" t="s">
        <v>5810</v>
      </c>
      <c r="K2086" t="str">
        <f>INDEX('Planning Periods'!$O$2:$O$540,MATCH('Table B Values'!A2086,'Planning Periods'!$A$2:$A$540,0))</f>
        <v>San Bernardino County</v>
      </c>
    </row>
    <row r="2087" spans="1:11">
      <c r="A2087" t="s">
        <v>5371</v>
      </c>
      <c r="B2087">
        <v>2016</v>
      </c>
      <c r="C2087">
        <v>0</v>
      </c>
      <c r="D2087">
        <v>0</v>
      </c>
      <c r="E2087">
        <v>0</v>
      </c>
      <c r="F2087">
        <v>1</v>
      </c>
      <c r="G2087">
        <v>0</v>
      </c>
      <c r="H2087">
        <v>3</v>
      </c>
      <c r="I2087">
        <v>0</v>
      </c>
      <c r="J2087" t="s">
        <v>5810</v>
      </c>
      <c r="K2087" t="str">
        <f>INDEX('Planning Periods'!$O$2:$O$540,MATCH('Table B Values'!A2087,'Planning Periods'!$A$2:$A$540,0))</f>
        <v>Nevada County</v>
      </c>
    </row>
    <row r="2088" spans="1:11">
      <c r="A2088" t="s">
        <v>5123</v>
      </c>
      <c r="B2088">
        <v>2016</v>
      </c>
      <c r="C2088">
        <v>7</v>
      </c>
      <c r="D2088">
        <v>0</v>
      </c>
      <c r="E2088">
        <v>18</v>
      </c>
      <c r="F2088">
        <v>0</v>
      </c>
      <c r="G2088">
        <v>0</v>
      </c>
      <c r="H2088">
        <v>22</v>
      </c>
      <c r="I2088">
        <v>54</v>
      </c>
      <c r="J2088" t="s">
        <v>5810</v>
      </c>
      <c r="K2088" t="str">
        <f>INDEX('Planning Periods'!$O$2:$O$540,MATCH('Table B Values'!A2088,'Planning Periods'!$A$2:$A$540,0))</f>
        <v>Nevada County</v>
      </c>
    </row>
    <row r="2089" spans="1:11">
      <c r="A2089" t="s">
        <v>5605</v>
      </c>
      <c r="B2089">
        <v>2016</v>
      </c>
      <c r="C2089">
        <v>0</v>
      </c>
      <c r="D2089">
        <v>0</v>
      </c>
      <c r="E2089">
        <v>0</v>
      </c>
      <c r="F2089">
        <v>0</v>
      </c>
      <c r="G2089">
        <v>0</v>
      </c>
      <c r="H2089">
        <v>0</v>
      </c>
      <c r="I2089">
        <v>0</v>
      </c>
      <c r="J2089" t="s">
        <v>5810</v>
      </c>
      <c r="K2089" t="str">
        <f>INDEX('Planning Periods'!$O$2:$O$540,MATCH('Table B Values'!A2089,'Planning Periods'!$A$2:$A$540,0))</f>
        <v>Alameda County</v>
      </c>
    </row>
    <row r="2090" spans="1:11">
      <c r="A2090" t="s">
        <v>5607</v>
      </c>
      <c r="B2090">
        <v>2016</v>
      </c>
      <c r="C2090">
        <v>0</v>
      </c>
      <c r="D2090">
        <v>0</v>
      </c>
      <c r="E2090">
        <v>0</v>
      </c>
      <c r="F2090">
        <v>0</v>
      </c>
      <c r="G2090">
        <v>0</v>
      </c>
      <c r="H2090">
        <v>0</v>
      </c>
      <c r="I2090" s="356">
        <v>186</v>
      </c>
      <c r="J2090" t="s">
        <v>5810</v>
      </c>
      <c r="K2090" t="str">
        <f>INDEX('Planning Periods'!$O$2:$O$540,MATCH('Table B Values'!A2090,'Planning Periods'!$A$2:$A$540,0))</f>
        <v>Orange County</v>
      </c>
    </row>
    <row r="2091" spans="1:11">
      <c r="A2091" t="s">
        <v>5609</v>
      </c>
      <c r="B2091">
        <v>2016</v>
      </c>
      <c r="C2091">
        <v>0</v>
      </c>
      <c r="D2091">
        <v>0</v>
      </c>
      <c r="E2091">
        <v>0</v>
      </c>
      <c r="F2091">
        <v>0</v>
      </c>
      <c r="G2091">
        <v>0</v>
      </c>
      <c r="H2091">
        <v>8</v>
      </c>
      <c r="I2091">
        <v>5</v>
      </c>
      <c r="J2091" t="s">
        <v>5810</v>
      </c>
      <c r="K2091" t="str">
        <f>INDEX('Planning Periods'!$O$2:$O$540,MATCH('Table B Values'!A2091,'Planning Periods'!$A$2:$A$540,0))</f>
        <v>Los Angeles County</v>
      </c>
    </row>
    <row r="2092" spans="1:11">
      <c r="A2092" t="s">
        <v>5610</v>
      </c>
      <c r="B2092">
        <v>2016</v>
      </c>
      <c r="C2092">
        <v>1</v>
      </c>
      <c r="D2092">
        <v>0</v>
      </c>
      <c r="E2092">
        <v>2</v>
      </c>
      <c r="F2092">
        <v>0</v>
      </c>
      <c r="G2092">
        <v>0</v>
      </c>
      <c r="H2092">
        <v>0</v>
      </c>
      <c r="I2092">
        <v>5</v>
      </c>
      <c r="J2092" t="s">
        <v>5810</v>
      </c>
      <c r="K2092" t="str">
        <f>INDEX('Planning Periods'!$O$2:$O$540,MATCH('Table B Values'!A2092,'Planning Periods'!$A$2:$A$540,0))</f>
        <v>Marin County</v>
      </c>
    </row>
    <row r="2093" spans="1:11">
      <c r="A2093" t="s">
        <v>5611</v>
      </c>
      <c r="B2093">
        <v>2016</v>
      </c>
      <c r="C2093">
        <v>0</v>
      </c>
      <c r="D2093">
        <v>0</v>
      </c>
      <c r="E2093">
        <v>0</v>
      </c>
      <c r="F2093">
        <v>0</v>
      </c>
      <c r="G2093">
        <v>0</v>
      </c>
      <c r="H2093">
        <v>4</v>
      </c>
      <c r="I2093">
        <v>101</v>
      </c>
      <c r="J2093" t="s">
        <v>5810</v>
      </c>
      <c r="K2093" t="str">
        <f>INDEX('Planning Periods'!$O$2:$O$540,MATCH('Table B Values'!A2093,'Planning Periods'!$A$2:$A$540,0))</f>
        <v>Stanislaus County</v>
      </c>
    </row>
    <row r="2094" spans="1:11">
      <c r="A2094" t="s">
        <v>350</v>
      </c>
      <c r="B2094">
        <v>2016</v>
      </c>
      <c r="C2094">
        <v>26</v>
      </c>
      <c r="D2094">
        <v>0</v>
      </c>
      <c r="E2094">
        <v>13</v>
      </c>
      <c r="F2094">
        <v>0</v>
      </c>
      <c r="G2094">
        <v>0</v>
      </c>
      <c r="H2094">
        <v>0</v>
      </c>
      <c r="I2094">
        <v>2082</v>
      </c>
      <c r="J2094" t="s">
        <v>5810</v>
      </c>
      <c r="K2094" t="str">
        <f>INDEX('Planning Periods'!$O$2:$O$540,MATCH('Table B Values'!A2094,'Planning Periods'!$A$2:$A$540,0))</f>
        <v>Alameda County</v>
      </c>
    </row>
    <row r="2095" spans="1:11">
      <c r="A2095" t="s">
        <v>5612</v>
      </c>
      <c r="B2095">
        <v>2016</v>
      </c>
      <c r="C2095">
        <v>0</v>
      </c>
      <c r="D2095">
        <v>0</v>
      </c>
      <c r="E2095">
        <v>0</v>
      </c>
      <c r="F2095">
        <v>0</v>
      </c>
      <c r="G2095">
        <v>0</v>
      </c>
      <c r="H2095">
        <v>88</v>
      </c>
      <c r="I2095">
        <v>208</v>
      </c>
      <c r="J2095" t="s">
        <v>5810</v>
      </c>
      <c r="K2095" t="str">
        <f>INDEX('Planning Periods'!$O$2:$O$540,MATCH('Table B Values'!A2095,'Planning Periods'!$A$2:$A$540,0))</f>
        <v>Contra Costa County</v>
      </c>
    </row>
    <row r="2096" spans="1:11">
      <c r="A2096" t="s">
        <v>5613</v>
      </c>
      <c r="B2096">
        <v>2016</v>
      </c>
      <c r="C2096">
        <v>0</v>
      </c>
      <c r="D2096">
        <v>0</v>
      </c>
      <c r="E2096">
        <v>0</v>
      </c>
      <c r="F2096">
        <v>0</v>
      </c>
      <c r="G2096">
        <v>0</v>
      </c>
      <c r="H2096">
        <v>0</v>
      </c>
      <c r="I2096" s="356">
        <v>0</v>
      </c>
      <c r="J2096" t="s">
        <v>5810</v>
      </c>
      <c r="K2096" t="str">
        <f>INDEX('Planning Periods'!$O$2:$O$540,MATCH('Table B Values'!A2096,'Planning Periods'!$A$2:$A$540,0))</f>
        <v>San Diego County</v>
      </c>
    </row>
    <row r="2097" spans="1:11">
      <c r="A2097" t="s">
        <v>5614</v>
      </c>
      <c r="B2097">
        <v>2016</v>
      </c>
      <c r="C2097">
        <v>0</v>
      </c>
      <c r="D2097">
        <v>0</v>
      </c>
      <c r="E2097">
        <v>0</v>
      </c>
      <c r="F2097">
        <v>0</v>
      </c>
      <c r="G2097">
        <v>0</v>
      </c>
      <c r="H2097">
        <v>8</v>
      </c>
      <c r="I2097" s="356">
        <v>0</v>
      </c>
      <c r="J2097" t="s">
        <v>5810</v>
      </c>
      <c r="K2097" t="str">
        <f>INDEX('Planning Periods'!$O$2:$O$540,MATCH('Table B Values'!A2097,'Planning Periods'!$A$2:$A$540,0))</f>
        <v>Ventura County</v>
      </c>
    </row>
    <row r="2098" spans="1:11">
      <c r="A2098" t="s">
        <v>5615</v>
      </c>
      <c r="B2098">
        <v>2016</v>
      </c>
      <c r="C2098">
        <v>0</v>
      </c>
      <c r="D2098">
        <v>0</v>
      </c>
      <c r="E2098">
        <v>0</v>
      </c>
      <c r="F2098">
        <v>0</v>
      </c>
      <c r="G2098">
        <v>0</v>
      </c>
      <c r="H2098">
        <v>340</v>
      </c>
      <c r="I2098">
        <v>287</v>
      </c>
      <c r="J2098" t="s">
        <v>5810</v>
      </c>
      <c r="K2098" t="str">
        <f>INDEX('Planning Periods'!$O$2:$O$540,MATCH('Table B Values'!A2098,'Planning Periods'!$A$2:$A$540,0))</f>
        <v>San Bernardino County</v>
      </c>
    </row>
    <row r="2099" spans="1:11">
      <c r="A2099" t="s">
        <v>5616</v>
      </c>
      <c r="B2099">
        <v>2016</v>
      </c>
      <c r="C2099">
        <v>9</v>
      </c>
      <c r="D2099">
        <v>0</v>
      </c>
      <c r="E2099">
        <v>72</v>
      </c>
      <c r="F2099">
        <v>0</v>
      </c>
      <c r="G2099">
        <v>0</v>
      </c>
      <c r="H2099">
        <v>4</v>
      </c>
      <c r="I2099">
        <v>22</v>
      </c>
      <c r="J2099" t="s">
        <v>5810</v>
      </c>
      <c r="K2099" t="str">
        <f>INDEX('Planning Periods'!$O$2:$O$540,MATCH('Table B Values'!A2099,'Planning Periods'!$A$2:$A$540,0))</f>
        <v>Orange County</v>
      </c>
    </row>
    <row r="2100" spans="1:11">
      <c r="A2100" t="s">
        <v>5137</v>
      </c>
      <c r="B2100">
        <v>2016</v>
      </c>
      <c r="C2100">
        <v>81</v>
      </c>
      <c r="D2100">
        <v>0</v>
      </c>
      <c r="E2100">
        <v>151</v>
      </c>
      <c r="F2100">
        <v>0</v>
      </c>
      <c r="G2100">
        <v>0</v>
      </c>
      <c r="H2100">
        <v>0</v>
      </c>
      <c r="I2100">
        <v>780</v>
      </c>
      <c r="J2100" t="s">
        <v>5810</v>
      </c>
      <c r="K2100" t="str">
        <f>INDEX('Planning Periods'!$O$2:$O$540,MATCH('Table B Values'!A2100,'Planning Periods'!$A$2:$A$540,0))</f>
        <v>Orange County</v>
      </c>
    </row>
    <row r="2101" spans="1:11">
      <c r="A2101" t="s">
        <v>5618</v>
      </c>
      <c r="B2101">
        <v>2016</v>
      </c>
      <c r="C2101">
        <v>0</v>
      </c>
      <c r="D2101">
        <v>0</v>
      </c>
      <c r="E2101">
        <v>0</v>
      </c>
      <c r="F2101">
        <v>0</v>
      </c>
      <c r="G2101">
        <v>0</v>
      </c>
      <c r="H2101">
        <v>2</v>
      </c>
      <c r="I2101">
        <v>53</v>
      </c>
      <c r="J2101" t="s">
        <v>5810</v>
      </c>
      <c r="K2101" t="str">
        <f>INDEX('Planning Periods'!$O$2:$O$540,MATCH('Table B Values'!A2101,'Planning Periods'!$A$2:$A$540,0))</f>
        <v>Contra Costa County</v>
      </c>
    </row>
    <row r="2102" spans="1:11">
      <c r="A2102" t="s">
        <v>5619</v>
      </c>
      <c r="B2102">
        <v>2016</v>
      </c>
      <c r="C2102">
        <v>0</v>
      </c>
      <c r="D2102">
        <v>0</v>
      </c>
      <c r="E2102">
        <v>39</v>
      </c>
      <c r="F2102">
        <v>0</v>
      </c>
      <c r="G2102">
        <v>0</v>
      </c>
      <c r="H2102">
        <v>5</v>
      </c>
      <c r="I2102">
        <v>0</v>
      </c>
      <c r="J2102" t="s">
        <v>5810</v>
      </c>
      <c r="K2102" t="str">
        <f>INDEX('Planning Periods'!$O$2:$O$540,MATCH('Table B Values'!A2102,'Planning Periods'!$A$2:$A$540,0))</f>
        <v>Glenn County</v>
      </c>
    </row>
    <row r="2103" spans="1:11">
      <c r="A2103" t="s">
        <v>5620</v>
      </c>
      <c r="B2103">
        <v>2016</v>
      </c>
      <c r="C2103">
        <v>0</v>
      </c>
      <c r="D2103">
        <v>8</v>
      </c>
      <c r="E2103">
        <v>0</v>
      </c>
      <c r="F2103">
        <v>6</v>
      </c>
      <c r="G2103">
        <v>0</v>
      </c>
      <c r="H2103">
        <v>0</v>
      </c>
      <c r="I2103" s="356">
        <v>1</v>
      </c>
      <c r="J2103" t="s">
        <v>5810</v>
      </c>
      <c r="K2103" t="str">
        <f>INDEX('Planning Periods'!$O$2:$O$540,MATCH('Table B Values'!A2103,'Planning Periods'!$A$2:$A$540,0))</f>
        <v>Butte County</v>
      </c>
    </row>
    <row r="2104" spans="1:11">
      <c r="A2104" t="s">
        <v>5621</v>
      </c>
      <c r="B2104">
        <v>2016</v>
      </c>
      <c r="C2104">
        <v>50</v>
      </c>
      <c r="D2104">
        <v>0</v>
      </c>
      <c r="E2104">
        <v>118</v>
      </c>
      <c r="F2104">
        <v>89</v>
      </c>
      <c r="G2104">
        <v>0</v>
      </c>
      <c r="H2104">
        <v>2</v>
      </c>
      <c r="I2104">
        <v>80</v>
      </c>
      <c r="J2104" t="s">
        <v>5810</v>
      </c>
      <c r="K2104" t="str">
        <f>INDEX('Planning Periods'!$O$2:$O$540,MATCH('Table B Values'!A2104,'Planning Periods'!$A$2:$A$540,0))</f>
        <v>Ventura County</v>
      </c>
    </row>
    <row r="2105" spans="1:11">
      <c r="A2105" t="s">
        <v>5622</v>
      </c>
      <c r="B2105">
        <v>2016</v>
      </c>
      <c r="C2105">
        <v>0</v>
      </c>
      <c r="D2105">
        <v>0</v>
      </c>
      <c r="E2105">
        <v>0</v>
      </c>
      <c r="F2105">
        <v>0</v>
      </c>
      <c r="G2105">
        <v>0</v>
      </c>
      <c r="H2105">
        <v>0</v>
      </c>
      <c r="I2105">
        <v>4</v>
      </c>
      <c r="J2105" t="s">
        <v>5810</v>
      </c>
      <c r="K2105" t="str">
        <f>INDEX('Planning Periods'!$O$2:$O$540,MATCH('Table B Values'!A2105,'Planning Periods'!$A$2:$A$540,0))</f>
        <v>Monterey County</v>
      </c>
    </row>
    <row r="2106" spans="1:11">
      <c r="A2106" t="s">
        <v>5623</v>
      </c>
      <c r="B2106">
        <v>2016</v>
      </c>
      <c r="C2106">
        <v>0</v>
      </c>
      <c r="D2106">
        <v>0</v>
      </c>
      <c r="E2106">
        <v>0</v>
      </c>
      <c r="F2106">
        <v>0</v>
      </c>
      <c r="G2106">
        <v>0</v>
      </c>
      <c r="H2106">
        <v>1</v>
      </c>
      <c r="I2106">
        <v>12</v>
      </c>
      <c r="J2106" t="s">
        <v>5810</v>
      </c>
      <c r="K2106" t="str">
        <f>INDEX('Planning Periods'!$O$2:$O$540,MATCH('Table B Values'!A2106,'Planning Periods'!$A$2:$A$540,0))</f>
        <v>San Mateo County</v>
      </c>
    </row>
    <row r="2107" spans="1:11">
      <c r="A2107" t="s">
        <v>5624</v>
      </c>
      <c r="B2107">
        <v>2016</v>
      </c>
      <c r="C2107">
        <v>0</v>
      </c>
      <c r="D2107">
        <v>0</v>
      </c>
      <c r="E2107">
        <v>0</v>
      </c>
      <c r="F2107">
        <v>0</v>
      </c>
      <c r="G2107">
        <v>0</v>
      </c>
      <c r="H2107">
        <v>0</v>
      </c>
      <c r="I2107">
        <v>80</v>
      </c>
      <c r="J2107" t="s">
        <v>5810</v>
      </c>
      <c r="K2107" t="str">
        <f>INDEX('Planning Periods'!$O$2:$O$540,MATCH('Table B Values'!A2107,'Planning Periods'!$A$2:$A$540,0))</f>
        <v>Riverside County</v>
      </c>
    </row>
    <row r="2108" spans="1:11">
      <c r="A2108" t="s">
        <v>5625</v>
      </c>
      <c r="B2108">
        <v>2016</v>
      </c>
      <c r="C2108">
        <v>0</v>
      </c>
      <c r="D2108">
        <v>0</v>
      </c>
      <c r="E2108">
        <v>0</v>
      </c>
      <c r="F2108">
        <v>0</v>
      </c>
      <c r="G2108">
        <v>0</v>
      </c>
      <c r="H2108">
        <v>0</v>
      </c>
      <c r="I2108">
        <v>0</v>
      </c>
      <c r="J2108" t="s">
        <v>5810</v>
      </c>
      <c r="K2108" t="str">
        <f>INDEX('Planning Periods'!$O$2:$O$540,MATCH('Table B Values'!A2108,'Planning Periods'!$A$2:$A$540,0))</f>
        <v>Riverside County</v>
      </c>
    </row>
    <row r="2109" spans="1:11">
      <c r="A2109" t="s">
        <v>5626</v>
      </c>
      <c r="B2109">
        <v>2016</v>
      </c>
      <c r="C2109">
        <v>0</v>
      </c>
      <c r="D2109">
        <v>0</v>
      </c>
      <c r="E2109">
        <v>0</v>
      </c>
      <c r="F2109">
        <v>0</v>
      </c>
      <c r="G2109">
        <v>0</v>
      </c>
      <c r="H2109">
        <v>3</v>
      </c>
      <c r="I2109" s="356">
        <v>15</v>
      </c>
      <c r="J2109" t="s">
        <v>5810</v>
      </c>
      <c r="K2109" t="str">
        <f>INDEX('Planning Periods'!$O$2:$O$540,MATCH('Table B Values'!A2109,'Planning Periods'!$A$2:$A$540,0))</f>
        <v>Santa Clara County</v>
      </c>
    </row>
    <row r="2110" spans="1:11">
      <c r="A2110" t="s">
        <v>5628</v>
      </c>
      <c r="B2110">
        <v>2016</v>
      </c>
      <c r="C2110">
        <v>0</v>
      </c>
      <c r="D2110">
        <v>0</v>
      </c>
      <c r="E2110">
        <v>7</v>
      </c>
      <c r="F2110">
        <v>0</v>
      </c>
      <c r="G2110">
        <v>0</v>
      </c>
      <c r="H2110">
        <v>3</v>
      </c>
      <c r="I2110">
        <v>17</v>
      </c>
      <c r="J2110" t="s">
        <v>5810</v>
      </c>
      <c r="K2110" t="str">
        <f>INDEX('Planning Periods'!$O$2:$O$540,MATCH('Table B Values'!A2110,'Planning Periods'!$A$2:$A$540,0))</f>
        <v>Butte County</v>
      </c>
    </row>
    <row r="2111" spans="1:11">
      <c r="A2111" t="s">
        <v>5629</v>
      </c>
      <c r="B2111">
        <v>2016</v>
      </c>
      <c r="C2111">
        <v>0</v>
      </c>
      <c r="D2111">
        <v>0</v>
      </c>
      <c r="E2111">
        <v>0</v>
      </c>
      <c r="F2111">
        <v>0</v>
      </c>
      <c r="G2111">
        <v>0</v>
      </c>
      <c r="H2111">
        <v>0</v>
      </c>
      <c r="I2111">
        <v>1</v>
      </c>
      <c r="J2111" t="s">
        <v>5810</v>
      </c>
      <c r="K2111" t="str">
        <f>INDEX('Planning Periods'!$O$2:$O$540,MATCH('Table B Values'!A2111,'Planning Periods'!$A$2:$A$540,0))</f>
        <v>Los Angeles County</v>
      </c>
    </row>
    <row r="2112" spans="1:11">
      <c r="A2112" t="s">
        <v>5630</v>
      </c>
      <c r="B2112">
        <v>2016</v>
      </c>
      <c r="C2112">
        <v>48</v>
      </c>
      <c r="D2112">
        <v>8</v>
      </c>
      <c r="E2112">
        <v>2</v>
      </c>
      <c r="F2112">
        <v>2</v>
      </c>
      <c r="G2112">
        <v>0</v>
      </c>
      <c r="H2112">
        <v>3</v>
      </c>
      <c r="I2112">
        <v>0</v>
      </c>
      <c r="J2112" t="s">
        <v>5810</v>
      </c>
      <c r="K2112" t="str">
        <f>INDEX('Planning Periods'!$O$2:$O$540,MATCH('Table B Values'!A2112,'Planning Periods'!$A$2:$A$540,0))</f>
        <v>Fresno County</v>
      </c>
    </row>
    <row r="2113" spans="1:11">
      <c r="A2113" t="s">
        <v>5631</v>
      </c>
      <c r="B2113">
        <v>2016</v>
      </c>
      <c r="C2113">
        <v>1</v>
      </c>
      <c r="D2113">
        <v>0</v>
      </c>
      <c r="E2113">
        <v>34</v>
      </c>
      <c r="F2113">
        <v>0</v>
      </c>
      <c r="G2113">
        <v>0</v>
      </c>
      <c r="H2113">
        <v>18</v>
      </c>
      <c r="I2113">
        <v>357</v>
      </c>
      <c r="J2113" t="s">
        <v>5810</v>
      </c>
      <c r="K2113" t="str">
        <f>INDEX('Planning Periods'!$O$2:$O$540,MATCH('Table B Values'!A2113,'Planning Periods'!$A$2:$A$540,0))</f>
        <v>Los Angeles County</v>
      </c>
    </row>
    <row r="2114" spans="1:11">
      <c r="A2114" t="s">
        <v>5632</v>
      </c>
      <c r="B2114">
        <v>2016</v>
      </c>
      <c r="C2114">
        <v>0</v>
      </c>
      <c r="D2114">
        <v>0</v>
      </c>
      <c r="E2114">
        <v>0</v>
      </c>
      <c r="F2114">
        <v>0</v>
      </c>
      <c r="G2114">
        <v>0</v>
      </c>
      <c r="H2114">
        <v>21</v>
      </c>
      <c r="I2114">
        <v>44</v>
      </c>
      <c r="J2114" t="s">
        <v>5810</v>
      </c>
      <c r="K2114" t="str">
        <f>INDEX('Planning Periods'!$O$2:$O$540,MATCH('Table B Values'!A2114,'Planning Periods'!$A$2:$A$540,0))</f>
        <v>San Luis Obispo County</v>
      </c>
    </row>
    <row r="2115" spans="1:11">
      <c r="A2115" t="s">
        <v>5633</v>
      </c>
      <c r="B2115">
        <v>2016</v>
      </c>
      <c r="C2115">
        <v>0</v>
      </c>
      <c r="D2115">
        <v>0</v>
      </c>
      <c r="E2115">
        <v>0</v>
      </c>
      <c r="F2115">
        <v>0</v>
      </c>
      <c r="G2115">
        <v>0</v>
      </c>
      <c r="H2115">
        <v>0</v>
      </c>
      <c r="I2115">
        <v>701</v>
      </c>
      <c r="J2115" t="s">
        <v>5810</v>
      </c>
      <c r="K2115" t="str">
        <f>INDEX('Planning Periods'!$O$2:$O$540,MATCH('Table B Values'!A2115,'Planning Periods'!$A$2:$A$540,0))</f>
        <v>Riverside County</v>
      </c>
    </row>
    <row r="2116" spans="1:11">
      <c r="A2116" t="s">
        <v>5634</v>
      </c>
      <c r="B2116">
        <v>2016</v>
      </c>
      <c r="C2116">
        <v>0</v>
      </c>
      <c r="D2116">
        <v>0</v>
      </c>
      <c r="E2116">
        <v>0</v>
      </c>
      <c r="F2116">
        <v>0</v>
      </c>
      <c r="G2116">
        <v>0</v>
      </c>
      <c r="H2116">
        <v>8</v>
      </c>
      <c r="I2116">
        <v>206</v>
      </c>
      <c r="J2116" t="s">
        <v>5810</v>
      </c>
      <c r="K2116" t="str">
        <f>INDEX('Planning Periods'!$O$2:$O$540,MATCH('Table B Values'!A2116,'Planning Periods'!$A$2:$A$540,0))</f>
        <v>Sonoma County</v>
      </c>
    </row>
    <row r="2117" spans="1:11">
      <c r="A2117" t="s">
        <v>5636</v>
      </c>
      <c r="B2117">
        <v>2016</v>
      </c>
      <c r="C2117">
        <v>2</v>
      </c>
      <c r="D2117">
        <v>0</v>
      </c>
      <c r="E2117">
        <v>0</v>
      </c>
      <c r="F2117">
        <v>0</v>
      </c>
      <c r="G2117">
        <v>0</v>
      </c>
      <c r="H2117">
        <v>0</v>
      </c>
      <c r="I2117">
        <v>3</v>
      </c>
      <c r="J2117" t="s">
        <v>5810</v>
      </c>
      <c r="K2117" t="str">
        <f>INDEX('Planning Periods'!$O$2:$O$540,MATCH('Table B Values'!A2117,'Planning Periods'!$A$2:$A$540,0))</f>
        <v>Alameda County</v>
      </c>
    </row>
    <row r="2118" spans="1:11">
      <c r="A2118" t="s">
        <v>5637</v>
      </c>
      <c r="B2118">
        <v>2016</v>
      </c>
      <c r="C2118">
        <v>0</v>
      </c>
      <c r="D2118">
        <v>0</v>
      </c>
      <c r="E2118">
        <v>0</v>
      </c>
      <c r="F2118">
        <v>0</v>
      </c>
      <c r="G2118">
        <v>0</v>
      </c>
      <c r="H2118">
        <v>1</v>
      </c>
      <c r="I2118">
        <v>2</v>
      </c>
      <c r="J2118" t="s">
        <v>5810</v>
      </c>
      <c r="K2118" t="str">
        <f>INDEX('Planning Periods'!$O$2:$O$540,MATCH('Table B Values'!A2118,'Planning Periods'!$A$2:$A$540,0))</f>
        <v>Contra Costa County</v>
      </c>
    </row>
    <row r="2119" spans="1:11">
      <c r="A2119" t="s">
        <v>5789</v>
      </c>
      <c r="B2119">
        <v>2016</v>
      </c>
      <c r="C2119">
        <v>0</v>
      </c>
      <c r="D2119">
        <v>0</v>
      </c>
      <c r="E2119">
        <v>0</v>
      </c>
      <c r="F2119">
        <v>0</v>
      </c>
      <c r="G2119">
        <v>0</v>
      </c>
      <c r="H2119">
        <v>0</v>
      </c>
      <c r="I2119">
        <v>65</v>
      </c>
      <c r="J2119" t="s">
        <v>5810</v>
      </c>
      <c r="K2119" t="str">
        <f>INDEX('Planning Periods'!$O$2:$O$540,MATCH('Table B Values'!A2119,'Planning Periods'!$A$2:$A$540,0))</f>
        <v>San Luis Obispo County</v>
      </c>
    </row>
    <row r="2120" spans="1:11">
      <c r="A2120" t="s">
        <v>5638</v>
      </c>
      <c r="B2120">
        <v>2016</v>
      </c>
      <c r="C2120">
        <v>0</v>
      </c>
      <c r="D2120">
        <v>0</v>
      </c>
      <c r="E2120">
        <v>2</v>
      </c>
      <c r="F2120">
        <v>0</v>
      </c>
      <c r="G2120">
        <v>0</v>
      </c>
      <c r="H2120">
        <v>0</v>
      </c>
      <c r="I2120">
        <v>171</v>
      </c>
      <c r="J2120" t="s">
        <v>5810</v>
      </c>
      <c r="K2120" t="str">
        <f>INDEX('Planning Periods'!$O$2:$O$540,MATCH('Table B Values'!A2120,'Planning Periods'!$A$2:$A$540,0))</f>
        <v>Contra Costa County</v>
      </c>
    </row>
    <row r="2121" spans="1:11">
      <c r="A2121" t="s">
        <v>5639</v>
      </c>
      <c r="B2121">
        <v>2016</v>
      </c>
      <c r="C2121">
        <v>0</v>
      </c>
      <c r="D2121">
        <v>0</v>
      </c>
      <c r="E2121">
        <v>0</v>
      </c>
      <c r="F2121">
        <v>0</v>
      </c>
      <c r="G2121">
        <v>0</v>
      </c>
      <c r="H2121">
        <v>10</v>
      </c>
      <c r="I2121">
        <v>23</v>
      </c>
      <c r="J2121" t="s">
        <v>5810</v>
      </c>
      <c r="K2121" t="str">
        <f>INDEX('Planning Periods'!$O$2:$O$540,MATCH('Table B Values'!A2121,'Planning Periods'!$A$2:$A$540,0))</f>
        <v>Orange County</v>
      </c>
    </row>
    <row r="2122" spans="1:11">
      <c r="A2122" t="s">
        <v>5164</v>
      </c>
      <c r="B2122">
        <v>2016</v>
      </c>
      <c r="C2122">
        <v>36</v>
      </c>
      <c r="D2122">
        <v>0</v>
      </c>
      <c r="E2122">
        <v>31</v>
      </c>
      <c r="F2122">
        <v>0</v>
      </c>
      <c r="G2122">
        <v>0</v>
      </c>
      <c r="H2122">
        <v>15</v>
      </c>
      <c r="I2122">
        <v>334</v>
      </c>
      <c r="J2122" t="s">
        <v>5810</v>
      </c>
      <c r="K2122" t="str">
        <f>INDEX('Planning Periods'!$O$2:$O$540,MATCH('Table B Values'!A2122,'Planning Periods'!$A$2:$A$540,0))</f>
        <v>Placer County</v>
      </c>
    </row>
    <row r="2123" spans="1:11">
      <c r="A2123" t="s">
        <v>5640</v>
      </c>
      <c r="B2123">
        <v>2016</v>
      </c>
      <c r="C2123">
        <v>0</v>
      </c>
      <c r="D2123">
        <v>0</v>
      </c>
      <c r="E2123">
        <v>0</v>
      </c>
      <c r="F2123">
        <v>0</v>
      </c>
      <c r="G2123">
        <v>0</v>
      </c>
      <c r="H2123">
        <v>15</v>
      </c>
      <c r="I2123">
        <v>53</v>
      </c>
      <c r="J2123" t="s">
        <v>5810</v>
      </c>
      <c r="K2123" t="str">
        <f>INDEX('Planning Periods'!$O$2:$O$540,MATCH('Table B Values'!A2123,'Planning Periods'!$A$2:$A$540,0))</f>
        <v>El Dorado County</v>
      </c>
    </row>
    <row r="2124" spans="1:11">
      <c r="A2124" t="s">
        <v>5641</v>
      </c>
      <c r="B2124">
        <v>2016</v>
      </c>
      <c r="C2124">
        <v>0</v>
      </c>
      <c r="D2124">
        <v>0</v>
      </c>
      <c r="E2124">
        <v>0</v>
      </c>
      <c r="F2124">
        <v>0</v>
      </c>
      <c r="G2124">
        <v>0</v>
      </c>
      <c r="H2124">
        <v>0</v>
      </c>
      <c r="I2124" s="356">
        <v>6</v>
      </c>
      <c r="J2124" t="s">
        <v>5810</v>
      </c>
      <c r="K2124" t="str">
        <f>INDEX('Planning Periods'!$O$2:$O$540,MATCH('Table B Values'!A2124,'Planning Periods'!$A$2:$A$540,0))</f>
        <v>Contra Costa County</v>
      </c>
    </row>
    <row r="2125" spans="1:11">
      <c r="A2125" t="s">
        <v>5642</v>
      </c>
      <c r="B2125">
        <v>2016</v>
      </c>
      <c r="C2125">
        <v>128</v>
      </c>
      <c r="D2125">
        <v>0</v>
      </c>
      <c r="E2125">
        <v>21</v>
      </c>
      <c r="F2125">
        <v>0</v>
      </c>
      <c r="G2125">
        <v>0</v>
      </c>
      <c r="H2125">
        <v>10</v>
      </c>
      <c r="I2125">
        <v>228</v>
      </c>
      <c r="J2125" t="s">
        <v>5810</v>
      </c>
      <c r="K2125" t="str">
        <f>INDEX('Planning Periods'!$O$2:$O$540,MATCH('Table B Values'!A2125,'Planning Periods'!$A$2:$A$540,0))</f>
        <v>Alameda County</v>
      </c>
    </row>
    <row r="2126" spans="1:11">
      <c r="A2126" t="s">
        <v>5168</v>
      </c>
      <c r="B2126">
        <v>2016</v>
      </c>
      <c r="C2126">
        <v>0</v>
      </c>
      <c r="D2126">
        <v>0</v>
      </c>
      <c r="E2126">
        <v>0</v>
      </c>
      <c r="F2126">
        <v>0</v>
      </c>
      <c r="G2126">
        <v>0</v>
      </c>
      <c r="H2126">
        <v>4</v>
      </c>
      <c r="I2126">
        <v>34</v>
      </c>
      <c r="J2126" t="s">
        <v>5810</v>
      </c>
      <c r="K2126" t="str">
        <f>INDEX('Planning Periods'!$O$2:$O$540,MATCH('Table B Values'!A2126,'Planning Periods'!$A$2:$A$540,0))</f>
        <v>Plumas County</v>
      </c>
    </row>
    <row r="2127" spans="1:11">
      <c r="A2127" t="s">
        <v>5806</v>
      </c>
      <c r="B2127">
        <v>2016</v>
      </c>
      <c r="C2127">
        <v>0</v>
      </c>
      <c r="D2127">
        <v>0</v>
      </c>
      <c r="E2127">
        <v>0</v>
      </c>
      <c r="F2127">
        <v>0</v>
      </c>
      <c r="G2127">
        <v>0</v>
      </c>
      <c r="H2127">
        <v>0</v>
      </c>
      <c r="I2127">
        <v>0</v>
      </c>
      <c r="J2127" t="s">
        <v>5810</v>
      </c>
      <c r="K2127" t="str">
        <f>INDEX('Planning Periods'!$O$2:$O$540,MATCH('Table B Values'!A2127,'Planning Periods'!$A$2:$A$540,0))</f>
        <v>Mendocino County</v>
      </c>
    </row>
    <row r="2128" spans="1:11">
      <c r="A2128" t="s">
        <v>5645</v>
      </c>
      <c r="B2128">
        <v>2016</v>
      </c>
      <c r="C2128">
        <v>0</v>
      </c>
      <c r="D2128">
        <v>0</v>
      </c>
      <c r="E2128">
        <v>2</v>
      </c>
      <c r="F2128">
        <v>0</v>
      </c>
      <c r="G2128">
        <v>0</v>
      </c>
      <c r="H2128">
        <v>40</v>
      </c>
      <c r="I2128">
        <v>1</v>
      </c>
      <c r="J2128" t="s">
        <v>5810</v>
      </c>
      <c r="K2128" t="str">
        <f>INDEX('Planning Periods'!$O$2:$O$540,MATCH('Table B Values'!A2128,'Planning Periods'!$A$2:$A$540,0))</f>
        <v>Tulare County</v>
      </c>
    </row>
    <row r="2129" spans="1:11">
      <c r="A2129" t="s">
        <v>5646</v>
      </c>
      <c r="B2129">
        <v>2016</v>
      </c>
      <c r="C2129">
        <v>0</v>
      </c>
      <c r="D2129">
        <v>0</v>
      </c>
      <c r="E2129">
        <v>0</v>
      </c>
      <c r="F2129">
        <v>0</v>
      </c>
      <c r="G2129">
        <v>0</v>
      </c>
      <c r="H2129">
        <v>1</v>
      </c>
      <c r="I2129">
        <v>8</v>
      </c>
      <c r="J2129" t="s">
        <v>5810</v>
      </c>
      <c r="K2129" t="str">
        <f>INDEX('Planning Periods'!$O$2:$O$540,MATCH('Table B Values'!A2129,'Planning Periods'!$A$2:$A$540,0))</f>
        <v>San Mateo County</v>
      </c>
    </row>
    <row r="2130" spans="1:11">
      <c r="A2130" t="s">
        <v>5647</v>
      </c>
      <c r="B2130">
        <v>2016</v>
      </c>
      <c r="C2130">
        <v>0</v>
      </c>
      <c r="D2130">
        <v>0</v>
      </c>
      <c r="E2130">
        <v>0</v>
      </c>
      <c r="F2130">
        <v>0</v>
      </c>
      <c r="G2130">
        <v>0</v>
      </c>
      <c r="H2130">
        <v>0</v>
      </c>
      <c r="I2130">
        <v>17</v>
      </c>
      <c r="J2130" t="s">
        <v>5810</v>
      </c>
      <c r="K2130" t="str">
        <f>INDEX('Planning Periods'!$O$2:$O$540,MATCH('Table B Values'!A2130,'Planning Periods'!$A$2:$A$540,0))</f>
        <v>San Diego County</v>
      </c>
    </row>
    <row r="2131" spans="1:11">
      <c r="A2131" t="s">
        <v>5648</v>
      </c>
      <c r="B2131">
        <v>2016</v>
      </c>
      <c r="C2131">
        <v>0</v>
      </c>
      <c r="D2131">
        <v>0</v>
      </c>
      <c r="E2131">
        <v>0</v>
      </c>
      <c r="F2131">
        <v>0</v>
      </c>
      <c r="G2131">
        <v>0</v>
      </c>
      <c r="H2131">
        <v>0</v>
      </c>
      <c r="I2131">
        <v>330</v>
      </c>
      <c r="J2131" t="s">
        <v>5810</v>
      </c>
      <c r="K2131" t="str">
        <f>INDEX('Planning Periods'!$O$2:$O$540,MATCH('Table B Values'!A2131,'Planning Periods'!$A$2:$A$540,0))</f>
        <v>Sacramento County</v>
      </c>
    </row>
    <row r="2132" spans="1:11">
      <c r="A2132" t="s">
        <v>5649</v>
      </c>
      <c r="B2132">
        <v>2016</v>
      </c>
      <c r="C2132">
        <v>0</v>
      </c>
      <c r="D2132">
        <v>0</v>
      </c>
      <c r="E2132">
        <v>0</v>
      </c>
      <c r="F2132">
        <v>0</v>
      </c>
      <c r="G2132">
        <v>0</v>
      </c>
      <c r="H2132">
        <v>0</v>
      </c>
      <c r="I2132">
        <v>171</v>
      </c>
      <c r="J2132" t="s">
        <v>5810</v>
      </c>
      <c r="K2132" t="str">
        <f>INDEX('Planning Periods'!$O$2:$O$540,MATCH('Table B Values'!A2132,'Planning Periods'!$A$2:$A$540,0))</f>
        <v>San Bernardino County</v>
      </c>
    </row>
    <row r="2133" spans="1:11">
      <c r="A2133" t="s">
        <v>5651</v>
      </c>
      <c r="B2133">
        <v>2016</v>
      </c>
      <c r="C2133">
        <v>4</v>
      </c>
      <c r="D2133">
        <v>0</v>
      </c>
      <c r="E2133">
        <v>0</v>
      </c>
      <c r="F2133">
        <v>0</v>
      </c>
      <c r="G2133">
        <v>0</v>
      </c>
      <c r="H2133">
        <v>0</v>
      </c>
      <c r="I2133">
        <v>48</v>
      </c>
      <c r="J2133" t="s">
        <v>5810</v>
      </c>
      <c r="K2133" t="str">
        <f>INDEX('Planning Periods'!$O$2:$O$540,MATCH('Table B Values'!A2133,'Planning Periods'!$A$2:$A$540,0))</f>
        <v>Los Angeles County</v>
      </c>
    </row>
    <row r="2134" spans="1:11">
      <c r="A2134" t="s">
        <v>5791</v>
      </c>
      <c r="B2134">
        <v>2016</v>
      </c>
      <c r="C2134">
        <v>0</v>
      </c>
      <c r="D2134">
        <v>0</v>
      </c>
      <c r="E2134">
        <v>0</v>
      </c>
      <c r="F2134">
        <v>0</v>
      </c>
      <c r="G2134">
        <v>0</v>
      </c>
      <c r="H2134">
        <v>0</v>
      </c>
      <c r="I2134" s="356">
        <v>0</v>
      </c>
      <c r="J2134" t="s">
        <v>5810</v>
      </c>
      <c r="K2134" t="str">
        <f>INDEX('Planning Periods'!$O$2:$O$540,MATCH('Table B Values'!A2134,'Planning Periods'!$A$2:$A$540,0))</f>
        <v>Orange County</v>
      </c>
    </row>
    <row r="2135" spans="1:11">
      <c r="A2135" t="s">
        <v>5372</v>
      </c>
      <c r="B2135">
        <v>2016</v>
      </c>
      <c r="C2135">
        <v>0</v>
      </c>
      <c r="D2135">
        <v>0</v>
      </c>
      <c r="E2135">
        <v>0</v>
      </c>
      <c r="F2135">
        <v>0</v>
      </c>
      <c r="G2135">
        <v>0</v>
      </c>
      <c r="H2135">
        <v>4</v>
      </c>
      <c r="I2135">
        <v>0</v>
      </c>
      <c r="J2135" t="s">
        <v>5810</v>
      </c>
      <c r="K2135" t="str">
        <f>INDEX('Planning Periods'!$O$2:$O$540,MATCH('Table B Values'!A2135,'Planning Periods'!$A$2:$A$540,0))</f>
        <v>Tehama County</v>
      </c>
    </row>
    <row r="2136" spans="1:11">
      <c r="A2136" t="s">
        <v>5373</v>
      </c>
      <c r="B2136">
        <v>2016</v>
      </c>
      <c r="C2136">
        <v>0</v>
      </c>
      <c r="D2136">
        <v>0</v>
      </c>
      <c r="E2136">
        <v>0</v>
      </c>
      <c r="F2136">
        <v>0</v>
      </c>
      <c r="G2136">
        <v>0</v>
      </c>
      <c r="H2136">
        <v>6</v>
      </c>
      <c r="I2136">
        <v>128</v>
      </c>
      <c r="J2136" t="s">
        <v>5810</v>
      </c>
      <c r="K2136" t="str">
        <f>INDEX('Planning Periods'!$O$2:$O$540,MATCH('Table B Values'!A2136,'Planning Periods'!$A$2:$A$540,0))</f>
        <v>Shasta County</v>
      </c>
    </row>
    <row r="2137" spans="1:11">
      <c r="A2137" t="s">
        <v>5652</v>
      </c>
      <c r="B2137">
        <v>2016</v>
      </c>
      <c r="C2137">
        <v>0</v>
      </c>
      <c r="D2137">
        <v>0</v>
      </c>
      <c r="E2137">
        <v>0</v>
      </c>
      <c r="F2137">
        <v>0</v>
      </c>
      <c r="G2137">
        <v>0</v>
      </c>
      <c r="H2137">
        <v>2</v>
      </c>
      <c r="I2137">
        <v>42</v>
      </c>
      <c r="J2137" t="s">
        <v>5810</v>
      </c>
      <c r="K2137" t="str">
        <f>INDEX('Planning Periods'!$O$2:$O$540,MATCH('Table B Values'!A2137,'Planning Periods'!$A$2:$A$540,0))</f>
        <v>San Bernardino County</v>
      </c>
    </row>
    <row r="2138" spans="1:11">
      <c r="A2138" t="s">
        <v>5653</v>
      </c>
      <c r="B2138">
        <v>2016</v>
      </c>
      <c r="C2138">
        <v>0</v>
      </c>
      <c r="D2138">
        <v>0</v>
      </c>
      <c r="E2138">
        <v>0</v>
      </c>
      <c r="F2138">
        <v>0</v>
      </c>
      <c r="G2138">
        <v>0</v>
      </c>
      <c r="H2138">
        <v>0</v>
      </c>
      <c r="I2138">
        <v>21</v>
      </c>
      <c r="J2138" t="s">
        <v>5810</v>
      </c>
      <c r="K2138" t="str">
        <f>INDEX('Planning Periods'!$O$2:$O$540,MATCH('Table B Values'!A2138,'Planning Periods'!$A$2:$A$540,0))</f>
        <v>Los Angeles County</v>
      </c>
    </row>
    <row r="2139" spans="1:11">
      <c r="A2139" t="s">
        <v>5654</v>
      </c>
      <c r="B2139">
        <v>2016</v>
      </c>
      <c r="C2139">
        <v>7</v>
      </c>
      <c r="D2139">
        <v>0</v>
      </c>
      <c r="E2139">
        <v>0</v>
      </c>
      <c r="F2139">
        <v>16</v>
      </c>
      <c r="G2139">
        <v>0</v>
      </c>
      <c r="H2139">
        <v>0</v>
      </c>
      <c r="I2139">
        <v>240</v>
      </c>
      <c r="J2139" t="s">
        <v>5810</v>
      </c>
      <c r="K2139" t="str">
        <f>INDEX('Planning Periods'!$O$2:$O$540,MATCH('Table B Values'!A2139,'Planning Periods'!$A$2:$A$540,0))</f>
        <v>San Mateo County</v>
      </c>
    </row>
    <row r="2140" spans="1:11">
      <c r="A2140" t="s">
        <v>5655</v>
      </c>
      <c r="B2140">
        <v>2016</v>
      </c>
      <c r="C2140">
        <v>0</v>
      </c>
      <c r="D2140">
        <v>0</v>
      </c>
      <c r="E2140">
        <v>0</v>
      </c>
      <c r="F2140">
        <v>0</v>
      </c>
      <c r="G2140">
        <v>0</v>
      </c>
      <c r="H2140">
        <v>9</v>
      </c>
      <c r="I2140">
        <v>0</v>
      </c>
      <c r="J2140" t="s">
        <v>5810</v>
      </c>
      <c r="K2140" t="str">
        <f>INDEX('Planning Periods'!$O$2:$O$540,MATCH('Table B Values'!A2140,'Planning Periods'!$A$2:$A$540,0))</f>
        <v>Fresno County</v>
      </c>
    </row>
    <row r="2141" spans="1:11">
      <c r="A2141" t="s">
        <v>5656</v>
      </c>
      <c r="B2141">
        <v>2016</v>
      </c>
      <c r="C2141">
        <v>0</v>
      </c>
      <c r="D2141">
        <v>0</v>
      </c>
      <c r="E2141">
        <v>0</v>
      </c>
      <c r="F2141">
        <v>0</v>
      </c>
      <c r="G2141">
        <v>0</v>
      </c>
      <c r="H2141">
        <v>0</v>
      </c>
      <c r="I2141">
        <v>5</v>
      </c>
      <c r="J2141" t="s">
        <v>5810</v>
      </c>
      <c r="K2141" t="str">
        <f>INDEX('Planning Periods'!$O$2:$O$540,MATCH('Table B Values'!A2141,'Planning Periods'!$A$2:$A$540,0))</f>
        <v>San Bernardino County</v>
      </c>
    </row>
    <row r="2142" spans="1:11">
      <c r="A2142" t="s">
        <v>5657</v>
      </c>
      <c r="B2142">
        <v>2016</v>
      </c>
      <c r="C2142">
        <v>0</v>
      </c>
      <c r="D2142">
        <v>0</v>
      </c>
      <c r="E2142">
        <v>0</v>
      </c>
      <c r="F2142">
        <v>0</v>
      </c>
      <c r="G2142">
        <v>0</v>
      </c>
      <c r="H2142">
        <v>0</v>
      </c>
      <c r="I2142">
        <v>56</v>
      </c>
      <c r="J2142" t="s">
        <v>5810</v>
      </c>
      <c r="K2142" t="str">
        <f>INDEX('Planning Periods'!$O$2:$O$540,MATCH('Table B Values'!A2142,'Planning Periods'!$A$2:$A$540,0))</f>
        <v>Contra Costa County</v>
      </c>
    </row>
    <row r="2143" spans="1:11">
      <c r="A2143" t="s">
        <v>5792</v>
      </c>
      <c r="B2143">
        <v>2016</v>
      </c>
      <c r="C2143">
        <v>0</v>
      </c>
      <c r="D2143">
        <v>0</v>
      </c>
      <c r="E2143">
        <v>0</v>
      </c>
      <c r="F2143">
        <v>0</v>
      </c>
      <c r="G2143">
        <v>0</v>
      </c>
      <c r="H2143">
        <v>12</v>
      </c>
      <c r="I2143">
        <v>156</v>
      </c>
      <c r="J2143" t="s">
        <v>5810</v>
      </c>
      <c r="K2143" t="str">
        <f>INDEX('Planning Periods'!$O$2:$O$540,MATCH('Table B Values'!A2143,'Planning Periods'!$A$2:$A$540,0))</f>
        <v>Solano County</v>
      </c>
    </row>
    <row r="2144" spans="1:11">
      <c r="A2144" t="s">
        <v>5660</v>
      </c>
      <c r="B2144">
        <v>2016</v>
      </c>
      <c r="C2144">
        <v>33</v>
      </c>
      <c r="D2144">
        <v>0</v>
      </c>
      <c r="E2144">
        <v>38</v>
      </c>
      <c r="F2144">
        <v>0</v>
      </c>
      <c r="G2144">
        <v>0</v>
      </c>
      <c r="H2144">
        <v>0</v>
      </c>
      <c r="I2144">
        <v>0</v>
      </c>
      <c r="J2144" t="s">
        <v>5810</v>
      </c>
      <c r="K2144" t="str">
        <f>INDEX('Planning Periods'!$O$2:$O$540,MATCH('Table B Values'!A2144,'Planning Periods'!$A$2:$A$540,0))</f>
        <v>Stanislaus County</v>
      </c>
    </row>
    <row r="2145" spans="1:11">
      <c r="A2145" t="s">
        <v>5197</v>
      </c>
      <c r="B2145">
        <v>2016</v>
      </c>
      <c r="C2145">
        <v>23</v>
      </c>
      <c r="D2145">
        <v>0</v>
      </c>
      <c r="E2145">
        <v>2</v>
      </c>
      <c r="F2145">
        <v>0</v>
      </c>
      <c r="G2145">
        <v>0</v>
      </c>
      <c r="H2145">
        <v>0</v>
      </c>
      <c r="I2145">
        <v>394</v>
      </c>
      <c r="J2145" t="s">
        <v>5810</v>
      </c>
      <c r="K2145" t="str">
        <f>INDEX('Planning Periods'!$O$2:$O$540,MATCH('Table B Values'!A2145,'Planning Periods'!$A$2:$A$540,0))</f>
        <v>Riverside County</v>
      </c>
    </row>
    <row r="2146" spans="1:11">
      <c r="A2146" t="s">
        <v>5662</v>
      </c>
      <c r="B2146">
        <v>2016</v>
      </c>
      <c r="C2146">
        <v>0</v>
      </c>
      <c r="D2146">
        <v>0</v>
      </c>
      <c r="E2146">
        <v>0</v>
      </c>
      <c r="F2146">
        <v>0</v>
      </c>
      <c r="G2146">
        <v>0</v>
      </c>
      <c r="H2146">
        <v>349</v>
      </c>
      <c r="I2146">
        <v>407</v>
      </c>
      <c r="J2146" t="s">
        <v>5810</v>
      </c>
      <c r="K2146" t="str">
        <f>INDEX('Planning Periods'!$O$2:$O$540,MATCH('Table B Values'!A2146,'Planning Periods'!$A$2:$A$540,0))</f>
        <v>Placer County</v>
      </c>
    </row>
    <row r="2147" spans="1:11">
      <c r="A2147" t="s">
        <v>5663</v>
      </c>
      <c r="B2147">
        <v>2016</v>
      </c>
      <c r="C2147">
        <v>0</v>
      </c>
      <c r="D2147">
        <v>0</v>
      </c>
      <c r="E2147">
        <v>0</v>
      </c>
      <c r="F2147">
        <v>0</v>
      </c>
      <c r="G2147">
        <v>0</v>
      </c>
      <c r="H2147">
        <v>1</v>
      </c>
      <c r="I2147">
        <v>161</v>
      </c>
      <c r="J2147" t="s">
        <v>5810</v>
      </c>
      <c r="K2147" t="str">
        <f>INDEX('Planning Periods'!$O$2:$O$540,MATCH('Table B Values'!A2147,'Planning Periods'!$A$2:$A$540,0))</f>
        <v>Sonoma County</v>
      </c>
    </row>
    <row r="2148" spans="1:11">
      <c r="A2148" t="s">
        <v>5665</v>
      </c>
      <c r="B2148">
        <v>2016</v>
      </c>
      <c r="C2148">
        <v>0</v>
      </c>
      <c r="D2148">
        <v>0</v>
      </c>
      <c r="E2148">
        <v>0</v>
      </c>
      <c r="F2148">
        <v>0</v>
      </c>
      <c r="G2148">
        <v>0</v>
      </c>
      <c r="H2148">
        <v>0</v>
      </c>
      <c r="I2148">
        <v>0</v>
      </c>
      <c r="J2148" t="s">
        <v>5810</v>
      </c>
      <c r="K2148" t="str">
        <f>INDEX('Planning Periods'!$O$2:$O$540,MATCH('Table B Values'!A2148,'Planning Periods'!$A$2:$A$540,0))</f>
        <v>Los Angeles County</v>
      </c>
    </row>
    <row r="2149" spans="1:11">
      <c r="A2149" t="s">
        <v>5666</v>
      </c>
      <c r="B2149">
        <v>2016</v>
      </c>
      <c r="C2149">
        <v>42</v>
      </c>
      <c r="D2149">
        <v>0</v>
      </c>
      <c r="E2149">
        <v>15</v>
      </c>
      <c r="F2149">
        <v>0</v>
      </c>
      <c r="G2149">
        <v>0</v>
      </c>
      <c r="H2149">
        <v>216</v>
      </c>
      <c r="I2149">
        <v>584</v>
      </c>
      <c r="J2149" t="s">
        <v>5810</v>
      </c>
      <c r="K2149" t="str">
        <f>INDEX('Planning Periods'!$O$2:$O$540,MATCH('Table B Values'!A2149,'Planning Periods'!$A$2:$A$540,0))</f>
        <v>Placer County</v>
      </c>
    </row>
    <row r="2150" spans="1:11">
      <c r="A2150" t="s">
        <v>5667</v>
      </c>
      <c r="B2150">
        <v>2016</v>
      </c>
      <c r="C2150">
        <v>1</v>
      </c>
      <c r="D2150">
        <v>0</v>
      </c>
      <c r="E2150">
        <v>0</v>
      </c>
      <c r="F2150">
        <v>0</v>
      </c>
      <c r="G2150">
        <v>0</v>
      </c>
      <c r="H2150">
        <v>0</v>
      </c>
      <c r="I2150">
        <v>1</v>
      </c>
      <c r="J2150" t="s">
        <v>5810</v>
      </c>
      <c r="K2150" t="str">
        <f>INDEX('Planning Periods'!$O$2:$O$540,MATCH('Table B Values'!A2150,'Planning Periods'!$A$2:$A$540,0))</f>
        <v>Marin County</v>
      </c>
    </row>
    <row r="2151" spans="1:11">
      <c r="A2151" t="s">
        <v>5668</v>
      </c>
      <c r="B2151">
        <v>2016</v>
      </c>
      <c r="C2151">
        <v>0</v>
      </c>
      <c r="D2151">
        <v>0</v>
      </c>
      <c r="E2151">
        <v>27</v>
      </c>
      <c r="F2151">
        <v>0</v>
      </c>
      <c r="G2151">
        <v>0</v>
      </c>
      <c r="H2151">
        <v>820</v>
      </c>
      <c r="I2151">
        <v>730</v>
      </c>
      <c r="J2151" t="s">
        <v>5810</v>
      </c>
      <c r="K2151" t="str">
        <f>INDEX('Planning Periods'!$O$2:$O$540,MATCH('Table B Values'!A2151,'Planning Periods'!$A$2:$A$540,0))</f>
        <v>Sacramento County</v>
      </c>
    </row>
    <row r="2152" spans="1:11">
      <c r="A2152" t="s">
        <v>5206</v>
      </c>
      <c r="B2152">
        <v>2016</v>
      </c>
      <c r="C2152">
        <v>46</v>
      </c>
      <c r="D2152">
        <v>0</v>
      </c>
      <c r="E2152">
        <v>0</v>
      </c>
      <c r="F2152">
        <v>0</v>
      </c>
      <c r="G2152">
        <v>0</v>
      </c>
      <c r="H2152">
        <v>274</v>
      </c>
      <c r="I2152">
        <v>353</v>
      </c>
      <c r="J2152" t="s">
        <v>5810</v>
      </c>
      <c r="K2152" t="str">
        <f>INDEX('Planning Periods'!$O$2:$O$540,MATCH('Table B Values'!A2152,'Planning Periods'!$A$2:$A$540,0))</f>
        <v>Sacramento County</v>
      </c>
    </row>
    <row r="2153" spans="1:11">
      <c r="A2153" t="s">
        <v>5283</v>
      </c>
      <c r="B2153">
        <v>2016</v>
      </c>
      <c r="C2153">
        <v>5</v>
      </c>
      <c r="D2153">
        <v>0</v>
      </c>
      <c r="E2153">
        <v>3</v>
      </c>
      <c r="F2153">
        <v>0</v>
      </c>
      <c r="G2153">
        <v>0</v>
      </c>
      <c r="H2153">
        <v>0</v>
      </c>
      <c r="I2153">
        <v>6</v>
      </c>
      <c r="J2153" t="s">
        <v>5810</v>
      </c>
      <c r="K2153" t="str">
        <f>INDEX('Planning Periods'!$O$2:$O$540,MATCH('Table B Values'!A2153,'Planning Periods'!$A$2:$A$540,0))</f>
        <v>Napa County</v>
      </c>
    </row>
    <row r="2154" spans="1:11">
      <c r="A2154" t="s">
        <v>5669</v>
      </c>
      <c r="B2154">
        <v>2016</v>
      </c>
      <c r="C2154">
        <v>24</v>
      </c>
      <c r="D2154">
        <v>0</v>
      </c>
      <c r="E2154">
        <v>16</v>
      </c>
      <c r="F2154">
        <v>0</v>
      </c>
      <c r="G2154">
        <v>0</v>
      </c>
      <c r="H2154">
        <v>1</v>
      </c>
      <c r="I2154">
        <v>52</v>
      </c>
      <c r="J2154" t="s">
        <v>5810</v>
      </c>
      <c r="K2154" t="str">
        <f>INDEX('Planning Periods'!$O$2:$O$540,MATCH('Table B Values'!A2154,'Planning Periods'!$A$2:$A$540,0))</f>
        <v>Napa County</v>
      </c>
    </row>
    <row r="2155" spans="1:11">
      <c r="A2155" t="s">
        <v>5670</v>
      </c>
      <c r="B2155">
        <v>2016</v>
      </c>
      <c r="C2155">
        <v>1</v>
      </c>
      <c r="D2155">
        <v>0</v>
      </c>
      <c r="E2155">
        <v>0</v>
      </c>
      <c r="F2155">
        <v>0</v>
      </c>
      <c r="G2155">
        <v>0</v>
      </c>
      <c r="H2155">
        <v>1</v>
      </c>
      <c r="I2155">
        <v>4</v>
      </c>
      <c r="J2155" t="s">
        <v>5810</v>
      </c>
      <c r="K2155" t="str">
        <f>INDEX('Planning Periods'!$O$2:$O$540,MATCH('Table B Values'!A2155,'Planning Periods'!$A$2:$A$540,0))</f>
        <v>Monterey County</v>
      </c>
    </row>
    <row r="2156" spans="1:11">
      <c r="A2156" t="s">
        <v>5209</v>
      </c>
      <c r="B2156">
        <v>2016</v>
      </c>
      <c r="C2156">
        <v>0</v>
      </c>
      <c r="D2156">
        <v>0</v>
      </c>
      <c r="E2156">
        <v>0</v>
      </c>
      <c r="F2156">
        <v>0</v>
      </c>
      <c r="G2156">
        <v>0</v>
      </c>
      <c r="H2156">
        <v>0</v>
      </c>
      <c r="I2156">
        <v>61</v>
      </c>
      <c r="J2156" t="s">
        <v>5810</v>
      </c>
      <c r="K2156" t="str">
        <f>INDEX('Planning Periods'!$O$2:$O$540,MATCH('Table B Values'!A2156,'Planning Periods'!$A$2:$A$540,0))</f>
        <v>Marin County</v>
      </c>
    </row>
    <row r="2157" spans="1:11">
      <c r="A2157" t="s">
        <v>5211</v>
      </c>
      <c r="B2157">
        <v>2016</v>
      </c>
      <c r="C2157">
        <v>0</v>
      </c>
      <c r="D2157">
        <v>33</v>
      </c>
      <c r="E2157">
        <v>0</v>
      </c>
      <c r="F2157">
        <v>142</v>
      </c>
      <c r="G2157">
        <v>0</v>
      </c>
      <c r="H2157">
        <v>123</v>
      </c>
      <c r="I2157">
        <v>200</v>
      </c>
      <c r="J2157" t="s">
        <v>5810</v>
      </c>
      <c r="K2157" t="str">
        <f>INDEX('Planning Periods'!$O$2:$O$540,MATCH('Table B Values'!A2157,'Planning Periods'!$A$2:$A$540,0))</f>
        <v>San Bernardino County</v>
      </c>
    </row>
    <row r="2158" spans="1:11">
      <c r="A2158" t="s">
        <v>5671</v>
      </c>
      <c r="B2158">
        <v>2016</v>
      </c>
      <c r="C2158">
        <v>0</v>
      </c>
      <c r="D2158">
        <v>0</v>
      </c>
      <c r="E2158">
        <v>4</v>
      </c>
      <c r="F2158">
        <v>0</v>
      </c>
      <c r="G2158">
        <v>0</v>
      </c>
      <c r="H2158">
        <v>41</v>
      </c>
      <c r="I2158">
        <v>42</v>
      </c>
      <c r="J2158" t="s">
        <v>5810</v>
      </c>
      <c r="K2158" t="str">
        <f>INDEX('Planning Periods'!$O$2:$O$540,MATCH('Table B Values'!A2158,'Planning Periods'!$A$2:$A$540,0))</f>
        <v>San Bernardino County</v>
      </c>
    </row>
    <row r="2159" spans="1:11">
      <c r="A2159" t="s">
        <v>5672</v>
      </c>
      <c r="B2159">
        <v>2016</v>
      </c>
      <c r="C2159">
        <v>4</v>
      </c>
      <c r="D2159">
        <v>0</v>
      </c>
      <c r="E2159">
        <v>13</v>
      </c>
      <c r="F2159">
        <v>0</v>
      </c>
      <c r="G2159">
        <v>0</v>
      </c>
      <c r="H2159">
        <v>10</v>
      </c>
      <c r="I2159">
        <v>358</v>
      </c>
      <c r="J2159" t="s">
        <v>5810</v>
      </c>
      <c r="K2159" t="str">
        <f>INDEX('Planning Periods'!$O$2:$O$540,MATCH('Table B Values'!A2159,'Planning Periods'!$A$2:$A$540,0))</f>
        <v>San Mateo County</v>
      </c>
    </row>
    <row r="2160" spans="1:11">
      <c r="A2160" t="s">
        <v>5673</v>
      </c>
      <c r="B2160">
        <v>2016</v>
      </c>
      <c r="C2160">
        <v>0</v>
      </c>
      <c r="D2160">
        <v>0</v>
      </c>
      <c r="E2160">
        <v>0</v>
      </c>
      <c r="F2160">
        <v>0</v>
      </c>
      <c r="G2160">
        <v>0</v>
      </c>
      <c r="H2160">
        <v>0</v>
      </c>
      <c r="I2160">
        <v>107</v>
      </c>
      <c r="J2160" t="s">
        <v>5810</v>
      </c>
      <c r="K2160" t="str">
        <f>INDEX('Planning Periods'!$O$2:$O$540,MATCH('Table B Values'!A2160,'Planning Periods'!$A$2:$A$540,0))</f>
        <v>Orange County</v>
      </c>
    </row>
    <row r="2161" spans="1:11">
      <c r="A2161" t="s">
        <v>5674</v>
      </c>
      <c r="B2161">
        <v>2016</v>
      </c>
      <c r="C2161">
        <v>103</v>
      </c>
      <c r="D2161">
        <v>0</v>
      </c>
      <c r="E2161">
        <v>253</v>
      </c>
      <c r="F2161">
        <v>0</v>
      </c>
      <c r="G2161">
        <v>0</v>
      </c>
      <c r="H2161">
        <v>0</v>
      </c>
      <c r="I2161">
        <v>7028</v>
      </c>
      <c r="J2161" t="s">
        <v>5810</v>
      </c>
      <c r="K2161" t="str">
        <f>INDEX('Planning Periods'!$O$2:$O$540,MATCH('Table B Values'!A2161,'Planning Periods'!$A$2:$A$540,0))</f>
        <v>San Diego County</v>
      </c>
    </row>
    <row r="2162" spans="1:11">
      <c r="A2162" t="s">
        <v>5217</v>
      </c>
      <c r="B2162">
        <v>2016</v>
      </c>
      <c r="C2162">
        <v>0</v>
      </c>
      <c r="D2162">
        <v>0</v>
      </c>
      <c r="E2162">
        <v>24</v>
      </c>
      <c r="F2162">
        <v>0</v>
      </c>
      <c r="G2162">
        <v>0</v>
      </c>
      <c r="H2162">
        <v>177</v>
      </c>
      <c r="I2162">
        <v>381</v>
      </c>
      <c r="J2162" t="s">
        <v>5810</v>
      </c>
      <c r="K2162" t="str">
        <f>INDEX('Planning Periods'!$O$2:$O$540,MATCH('Table B Values'!A2162,'Planning Periods'!$A$2:$A$540,0))</f>
        <v>San Diego County</v>
      </c>
    </row>
    <row r="2163" spans="1:11">
      <c r="A2163" t="s">
        <v>5675</v>
      </c>
      <c r="B2163">
        <v>2016</v>
      </c>
      <c r="C2163">
        <v>0</v>
      </c>
      <c r="D2163">
        <v>0</v>
      </c>
      <c r="E2163">
        <v>0</v>
      </c>
      <c r="F2163">
        <v>0</v>
      </c>
      <c r="G2163">
        <v>0</v>
      </c>
      <c r="H2163">
        <v>0</v>
      </c>
      <c r="I2163">
        <v>18</v>
      </c>
      <c r="J2163" t="s">
        <v>5810</v>
      </c>
      <c r="K2163" t="str">
        <f>INDEX('Planning Periods'!$O$2:$O$540,MATCH('Table B Values'!A2163,'Planning Periods'!$A$2:$A$540,0))</f>
        <v>Los Angeles County</v>
      </c>
    </row>
    <row r="2164" spans="1:11">
      <c r="A2164" t="s">
        <v>5676</v>
      </c>
      <c r="B2164">
        <v>2016</v>
      </c>
      <c r="C2164">
        <v>0</v>
      </c>
      <c r="D2164">
        <v>0</v>
      </c>
      <c r="E2164">
        <v>0</v>
      </c>
      <c r="F2164">
        <v>5</v>
      </c>
      <c r="G2164">
        <v>0</v>
      </c>
      <c r="H2164">
        <v>0</v>
      </c>
      <c r="I2164">
        <v>9</v>
      </c>
      <c r="J2164" t="s">
        <v>5810</v>
      </c>
      <c r="K2164" t="str">
        <f>INDEX('Planning Periods'!$O$2:$O$540,MATCH('Table B Values'!A2164,'Planning Periods'!$A$2:$A$540,0))</f>
        <v>Los Angeles County</v>
      </c>
    </row>
    <row r="2165" spans="1:11">
      <c r="A2165" t="s">
        <v>5677</v>
      </c>
      <c r="B2165">
        <v>2016</v>
      </c>
      <c r="C2165">
        <v>410</v>
      </c>
      <c r="D2165">
        <v>0</v>
      </c>
      <c r="E2165">
        <v>353</v>
      </c>
      <c r="F2165">
        <v>0</v>
      </c>
      <c r="G2165">
        <v>0</v>
      </c>
      <c r="H2165">
        <v>333</v>
      </c>
      <c r="I2165">
        <v>3604</v>
      </c>
      <c r="J2165" t="s">
        <v>5810</v>
      </c>
      <c r="K2165" t="str">
        <f>INDEX('Planning Periods'!$O$2:$O$540,MATCH('Table B Values'!A2165,'Planning Periods'!$A$2:$A$540,0))</f>
        <v>San Francisco County</v>
      </c>
    </row>
    <row r="2166" spans="1:11">
      <c r="A2166" t="s">
        <v>5678</v>
      </c>
      <c r="B2166">
        <v>2016</v>
      </c>
      <c r="C2166">
        <v>0</v>
      </c>
      <c r="D2166">
        <v>0</v>
      </c>
      <c r="E2166">
        <v>0</v>
      </c>
      <c r="F2166">
        <v>2</v>
      </c>
      <c r="G2166">
        <v>0</v>
      </c>
      <c r="H2166">
        <v>31</v>
      </c>
      <c r="I2166">
        <v>37</v>
      </c>
      <c r="J2166" t="s">
        <v>5810</v>
      </c>
      <c r="K2166" t="str">
        <f>INDEX('Planning Periods'!$O$2:$O$540,MATCH('Table B Values'!A2166,'Planning Periods'!$A$2:$A$540,0))</f>
        <v>Los Angeles County</v>
      </c>
    </row>
    <row r="2167" spans="1:11">
      <c r="A2167" t="s">
        <v>5679</v>
      </c>
      <c r="B2167">
        <v>2016</v>
      </c>
      <c r="C2167">
        <v>0</v>
      </c>
      <c r="D2167">
        <v>0</v>
      </c>
      <c r="E2167">
        <v>0</v>
      </c>
      <c r="F2167">
        <v>0</v>
      </c>
      <c r="G2167">
        <v>0</v>
      </c>
      <c r="H2167">
        <v>0</v>
      </c>
      <c r="I2167">
        <v>0</v>
      </c>
      <c r="J2167" t="s">
        <v>5810</v>
      </c>
      <c r="K2167" t="str">
        <f>INDEX('Planning Periods'!$O$2:$O$540,MATCH('Table B Values'!A2167,'Planning Periods'!$A$2:$A$540,0))</f>
        <v>Riverside County</v>
      </c>
    </row>
    <row r="2168" spans="1:11">
      <c r="A2168" t="s">
        <v>5681</v>
      </c>
      <c r="B2168">
        <v>2016</v>
      </c>
      <c r="C2168">
        <v>0</v>
      </c>
      <c r="D2168">
        <v>1</v>
      </c>
      <c r="E2168">
        <v>0</v>
      </c>
      <c r="F2168">
        <v>134</v>
      </c>
      <c r="G2168">
        <v>0</v>
      </c>
      <c r="H2168">
        <v>96</v>
      </c>
      <c r="I2168">
        <v>234</v>
      </c>
      <c r="J2168" t="s">
        <v>5810</v>
      </c>
      <c r="K2168" t="str">
        <f>INDEX('Planning Periods'!$O$2:$O$540,MATCH('Table B Values'!A2168,'Planning Periods'!$A$2:$A$540,0))</f>
        <v>San Joaquin County</v>
      </c>
    </row>
    <row r="2169" spans="1:11">
      <c r="A2169" t="s">
        <v>5682</v>
      </c>
      <c r="B2169">
        <v>2016</v>
      </c>
      <c r="C2169">
        <v>314</v>
      </c>
      <c r="D2169">
        <v>0</v>
      </c>
      <c r="E2169">
        <v>0</v>
      </c>
      <c r="F2169">
        <v>0</v>
      </c>
      <c r="G2169">
        <v>0</v>
      </c>
      <c r="H2169">
        <v>0</v>
      </c>
      <c r="I2169">
        <v>1774</v>
      </c>
      <c r="J2169" t="s">
        <v>5810</v>
      </c>
      <c r="K2169" t="str">
        <f>INDEX('Planning Periods'!$O$2:$O$540,MATCH('Table B Values'!A2169,'Planning Periods'!$A$2:$A$540,0))</f>
        <v>Santa Clara County</v>
      </c>
    </row>
    <row r="2170" spans="1:11">
      <c r="A2170" t="s">
        <v>5683</v>
      </c>
      <c r="B2170">
        <v>2016</v>
      </c>
      <c r="C2170">
        <v>0</v>
      </c>
      <c r="D2170">
        <v>0</v>
      </c>
      <c r="E2170">
        <v>0</v>
      </c>
      <c r="F2170">
        <v>0</v>
      </c>
      <c r="G2170">
        <v>0</v>
      </c>
      <c r="H2170">
        <v>0</v>
      </c>
      <c r="I2170">
        <v>62</v>
      </c>
      <c r="J2170" t="s">
        <v>5810</v>
      </c>
      <c r="K2170" t="str">
        <f>INDEX('Planning Periods'!$O$2:$O$540,MATCH('Table B Values'!A2170,'Planning Periods'!$A$2:$A$540,0))</f>
        <v>Orange County</v>
      </c>
    </row>
    <row r="2171" spans="1:11">
      <c r="A2171" t="s">
        <v>5684</v>
      </c>
      <c r="B2171">
        <v>2016</v>
      </c>
      <c r="C2171">
        <v>0</v>
      </c>
      <c r="D2171">
        <v>0</v>
      </c>
      <c r="E2171">
        <v>0</v>
      </c>
      <c r="F2171">
        <v>0</v>
      </c>
      <c r="G2171">
        <v>0</v>
      </c>
      <c r="H2171">
        <v>0</v>
      </c>
      <c r="I2171">
        <v>3</v>
      </c>
      <c r="J2171" t="s">
        <v>5810</v>
      </c>
      <c r="K2171" t="str">
        <f>INDEX('Planning Periods'!$O$2:$O$540,MATCH('Table B Values'!A2171,'Planning Periods'!$A$2:$A$540,0))</f>
        <v>Alameda County</v>
      </c>
    </row>
    <row r="2172" spans="1:11">
      <c r="A2172" t="s">
        <v>5685</v>
      </c>
      <c r="B2172">
        <v>2016</v>
      </c>
      <c r="C2172">
        <v>19</v>
      </c>
      <c r="D2172">
        <v>0</v>
      </c>
      <c r="E2172">
        <v>1</v>
      </c>
      <c r="F2172">
        <v>0</v>
      </c>
      <c r="G2172">
        <v>0</v>
      </c>
      <c r="H2172">
        <v>3</v>
      </c>
      <c r="I2172">
        <v>111</v>
      </c>
      <c r="J2172" t="s">
        <v>5810</v>
      </c>
      <c r="K2172" t="str">
        <f>INDEX('Planning Periods'!$O$2:$O$540,MATCH('Table B Values'!A2172,'Planning Periods'!$A$2:$A$540,0))</f>
        <v>San Luis Obispo County</v>
      </c>
    </row>
    <row r="2173" spans="1:11">
      <c r="A2173" t="s">
        <v>5231</v>
      </c>
      <c r="B2173">
        <v>2016</v>
      </c>
      <c r="C2173">
        <v>14</v>
      </c>
      <c r="D2173">
        <v>6</v>
      </c>
      <c r="E2173">
        <v>34</v>
      </c>
      <c r="F2173">
        <v>9</v>
      </c>
      <c r="G2173">
        <v>0</v>
      </c>
      <c r="H2173">
        <v>48</v>
      </c>
      <c r="I2173">
        <v>278</v>
      </c>
      <c r="J2173" t="s">
        <v>5810</v>
      </c>
      <c r="K2173" t="str">
        <f>INDEX('Planning Periods'!$O$2:$O$540,MATCH('Table B Values'!A2173,'Planning Periods'!$A$2:$A$540,0))</f>
        <v>San Luis Obispo County</v>
      </c>
    </row>
    <row r="2174" spans="1:11">
      <c r="A2174" t="s">
        <v>5686</v>
      </c>
      <c r="B2174">
        <v>2016</v>
      </c>
      <c r="C2174">
        <v>0</v>
      </c>
      <c r="D2174">
        <v>0</v>
      </c>
      <c r="E2174">
        <v>0</v>
      </c>
      <c r="F2174">
        <v>0</v>
      </c>
      <c r="G2174">
        <v>0</v>
      </c>
      <c r="H2174">
        <v>0</v>
      </c>
      <c r="I2174">
        <v>329</v>
      </c>
      <c r="J2174" t="s">
        <v>5810</v>
      </c>
      <c r="K2174" t="str">
        <f>INDEX('Planning Periods'!$O$2:$O$540,MATCH('Table B Values'!A2174,'Planning Periods'!$A$2:$A$540,0))</f>
        <v>San Diego County</v>
      </c>
    </row>
    <row r="2175" spans="1:11">
      <c r="A2175" t="s">
        <v>5687</v>
      </c>
      <c r="B2175">
        <v>2016</v>
      </c>
      <c r="C2175">
        <v>0</v>
      </c>
      <c r="D2175">
        <v>0</v>
      </c>
      <c r="E2175">
        <v>0</v>
      </c>
      <c r="F2175">
        <v>0</v>
      </c>
      <c r="G2175">
        <v>0</v>
      </c>
      <c r="H2175">
        <v>2</v>
      </c>
      <c r="I2175">
        <v>8</v>
      </c>
      <c r="J2175" t="s">
        <v>5810</v>
      </c>
      <c r="K2175" t="str">
        <f>INDEX('Planning Periods'!$O$2:$O$540,MATCH('Table B Values'!A2175,'Planning Periods'!$A$2:$A$540,0))</f>
        <v>Los Angeles County</v>
      </c>
    </row>
    <row r="2176" spans="1:11">
      <c r="A2176" t="s">
        <v>5688</v>
      </c>
      <c r="B2176">
        <v>2016</v>
      </c>
      <c r="C2176">
        <v>12</v>
      </c>
      <c r="D2176">
        <v>0</v>
      </c>
      <c r="E2176">
        <v>3</v>
      </c>
      <c r="F2176">
        <v>0</v>
      </c>
      <c r="G2176">
        <v>0</v>
      </c>
      <c r="H2176">
        <v>2</v>
      </c>
      <c r="I2176">
        <v>172</v>
      </c>
      <c r="J2176" t="s">
        <v>5810</v>
      </c>
      <c r="K2176" t="str">
        <f>INDEX('Planning Periods'!$O$2:$O$540,MATCH('Table B Values'!A2176,'Planning Periods'!$A$2:$A$540,0))</f>
        <v>San Mateo County</v>
      </c>
    </row>
    <row r="2177" spans="1:11">
      <c r="A2177" t="s">
        <v>5235</v>
      </c>
      <c r="B2177">
        <v>2016</v>
      </c>
      <c r="C2177">
        <v>0</v>
      </c>
      <c r="D2177">
        <v>0</v>
      </c>
      <c r="E2177">
        <v>0</v>
      </c>
      <c r="F2177">
        <v>3</v>
      </c>
      <c r="G2177">
        <v>0</v>
      </c>
      <c r="H2177">
        <v>7</v>
      </c>
      <c r="I2177">
        <v>50</v>
      </c>
      <c r="J2177" t="s">
        <v>5810</v>
      </c>
      <c r="K2177" t="str">
        <f>INDEX('Planning Periods'!$O$2:$O$540,MATCH('Table B Values'!A2177,'Planning Periods'!$A$2:$A$540,0))</f>
        <v>San Mateo County</v>
      </c>
    </row>
    <row r="2178" spans="1:11">
      <c r="A2178" t="s">
        <v>5689</v>
      </c>
      <c r="B2178">
        <v>2016</v>
      </c>
      <c r="C2178">
        <v>0</v>
      </c>
      <c r="D2178">
        <v>0</v>
      </c>
      <c r="E2178">
        <v>2</v>
      </c>
      <c r="F2178">
        <v>0</v>
      </c>
      <c r="G2178">
        <v>0</v>
      </c>
      <c r="H2178">
        <v>5</v>
      </c>
      <c r="I2178">
        <v>0</v>
      </c>
      <c r="J2178" t="s">
        <v>5810</v>
      </c>
      <c r="K2178" t="str">
        <f>INDEX('Planning Periods'!$O$2:$O$540,MATCH('Table B Values'!A2178,'Planning Periods'!$A$2:$A$540,0))</f>
        <v>Contra Costa County</v>
      </c>
    </row>
    <row r="2179" spans="1:11">
      <c r="A2179" t="s">
        <v>5690</v>
      </c>
      <c r="B2179">
        <v>2016</v>
      </c>
      <c r="C2179">
        <v>0</v>
      </c>
      <c r="D2179">
        <v>0</v>
      </c>
      <c r="E2179">
        <v>5</v>
      </c>
      <c r="F2179">
        <v>0</v>
      </c>
      <c r="G2179">
        <v>0</v>
      </c>
      <c r="H2179">
        <v>0</v>
      </c>
      <c r="I2179">
        <v>21</v>
      </c>
      <c r="J2179" t="s">
        <v>5810</v>
      </c>
      <c r="K2179" t="str">
        <f>INDEX('Planning Periods'!$O$2:$O$540,MATCH('Table B Values'!A2179,'Planning Periods'!$A$2:$A$540,0))</f>
        <v>Marin County</v>
      </c>
    </row>
    <row r="2180" spans="1:11">
      <c r="A2180" t="s">
        <v>5691</v>
      </c>
      <c r="B2180">
        <v>2016</v>
      </c>
      <c r="C2180">
        <v>20</v>
      </c>
      <c r="D2180">
        <v>0</v>
      </c>
      <c r="E2180">
        <v>82</v>
      </c>
      <c r="F2180">
        <v>0</v>
      </c>
      <c r="G2180">
        <v>0</v>
      </c>
      <c r="H2180">
        <v>162</v>
      </c>
      <c r="I2180">
        <v>618</v>
      </c>
      <c r="J2180" t="s">
        <v>5810</v>
      </c>
      <c r="K2180" t="str">
        <f>INDEX('Planning Periods'!$O$2:$O$540,MATCH('Table B Values'!A2180,'Planning Periods'!$A$2:$A$540,0))</f>
        <v>Contra Costa County</v>
      </c>
    </row>
    <row r="2181" spans="1:11">
      <c r="A2181" t="s">
        <v>5692</v>
      </c>
      <c r="B2181">
        <v>2016</v>
      </c>
      <c r="C2181">
        <v>0</v>
      </c>
      <c r="D2181">
        <v>0</v>
      </c>
      <c r="E2181">
        <v>0</v>
      </c>
      <c r="F2181">
        <v>0</v>
      </c>
      <c r="G2181">
        <v>0</v>
      </c>
      <c r="H2181">
        <v>0</v>
      </c>
      <c r="I2181">
        <v>0</v>
      </c>
      <c r="J2181" t="s">
        <v>5810</v>
      </c>
      <c r="K2181" t="str">
        <f>INDEX('Planning Periods'!$O$2:$O$540,MATCH('Table B Values'!A2181,'Planning Periods'!$A$2:$A$540,0))</f>
        <v>Fresno County</v>
      </c>
    </row>
    <row r="2182" spans="1:11">
      <c r="A2182" t="s">
        <v>5693</v>
      </c>
      <c r="B2182">
        <v>2016</v>
      </c>
      <c r="C2182">
        <v>0</v>
      </c>
      <c r="D2182">
        <v>0</v>
      </c>
      <c r="E2182">
        <v>12</v>
      </c>
      <c r="F2182">
        <v>0</v>
      </c>
      <c r="G2182">
        <v>0</v>
      </c>
      <c r="H2182">
        <v>5</v>
      </c>
      <c r="I2182">
        <v>285</v>
      </c>
      <c r="J2182" t="s">
        <v>5810</v>
      </c>
      <c r="K2182" t="str">
        <f>INDEX('Planning Periods'!$O$2:$O$540,MATCH('Table B Values'!A2182,'Planning Periods'!$A$2:$A$540,0))</f>
        <v>Orange County</v>
      </c>
    </row>
    <row r="2183" spans="1:11">
      <c r="A2183" t="s">
        <v>5694</v>
      </c>
      <c r="B2183">
        <v>2016</v>
      </c>
      <c r="C2183">
        <v>61</v>
      </c>
      <c r="D2183">
        <v>0</v>
      </c>
      <c r="E2183">
        <v>36</v>
      </c>
      <c r="F2183">
        <v>0</v>
      </c>
      <c r="G2183">
        <v>0</v>
      </c>
      <c r="H2183">
        <v>0</v>
      </c>
      <c r="I2183">
        <v>159</v>
      </c>
      <c r="J2183" t="s">
        <v>5810</v>
      </c>
      <c r="K2183" t="str">
        <f>INDEX('Planning Periods'!$O$2:$O$540,MATCH('Table B Values'!A2183,'Planning Periods'!$A$2:$A$540,0))</f>
        <v>Santa Barbara County</v>
      </c>
    </row>
    <row r="2184" spans="1:11">
      <c r="A2184" t="s">
        <v>5243</v>
      </c>
      <c r="B2184">
        <v>2016</v>
      </c>
      <c r="C2184">
        <v>0</v>
      </c>
      <c r="D2184">
        <v>0</v>
      </c>
      <c r="E2184">
        <v>0</v>
      </c>
      <c r="F2184">
        <v>7</v>
      </c>
      <c r="G2184">
        <v>0</v>
      </c>
      <c r="H2184">
        <v>13</v>
      </c>
      <c r="I2184">
        <v>31</v>
      </c>
      <c r="J2184" t="s">
        <v>5810</v>
      </c>
      <c r="K2184" t="str">
        <f>INDEX('Planning Periods'!$O$2:$O$540,MATCH('Table B Values'!A2184,'Planning Periods'!$A$2:$A$540,0))</f>
        <v>Santa Barbara County</v>
      </c>
    </row>
    <row r="2185" spans="1:11">
      <c r="A2185" t="s">
        <v>5695</v>
      </c>
      <c r="B2185">
        <v>2016</v>
      </c>
      <c r="C2185">
        <v>1</v>
      </c>
      <c r="D2185">
        <v>0</v>
      </c>
      <c r="E2185">
        <v>1</v>
      </c>
      <c r="F2185">
        <v>0</v>
      </c>
      <c r="G2185">
        <v>0</v>
      </c>
      <c r="H2185">
        <v>16</v>
      </c>
      <c r="I2185">
        <v>399</v>
      </c>
      <c r="J2185" t="s">
        <v>5810</v>
      </c>
      <c r="K2185" t="str">
        <f>INDEX('Planning Periods'!$O$2:$O$540,MATCH('Table B Values'!A2185,'Planning Periods'!$A$2:$A$540,0))</f>
        <v>Santa Clara County</v>
      </c>
    </row>
    <row r="2186" spans="1:11">
      <c r="A2186" t="s">
        <v>5245</v>
      </c>
      <c r="B2186">
        <v>2016</v>
      </c>
      <c r="C2186">
        <v>11</v>
      </c>
      <c r="D2186">
        <v>0</v>
      </c>
      <c r="E2186">
        <v>0</v>
      </c>
      <c r="F2186">
        <v>0</v>
      </c>
      <c r="G2186">
        <v>0</v>
      </c>
      <c r="H2186">
        <v>0</v>
      </c>
      <c r="I2186">
        <v>66</v>
      </c>
      <c r="J2186" t="s">
        <v>5810</v>
      </c>
      <c r="K2186" t="str">
        <f>INDEX('Planning Periods'!$O$2:$O$540,MATCH('Table B Values'!A2186,'Planning Periods'!$A$2:$A$540,0))</f>
        <v>Santa Clara County</v>
      </c>
    </row>
    <row r="2187" spans="1:11">
      <c r="A2187" t="s">
        <v>5696</v>
      </c>
      <c r="B2187">
        <v>2016</v>
      </c>
      <c r="C2187">
        <v>10</v>
      </c>
      <c r="D2187">
        <v>0</v>
      </c>
      <c r="E2187">
        <v>19</v>
      </c>
      <c r="F2187">
        <v>0</v>
      </c>
      <c r="G2187">
        <v>0</v>
      </c>
      <c r="H2187">
        <v>0</v>
      </c>
      <c r="I2187">
        <v>433</v>
      </c>
      <c r="J2187" t="s">
        <v>5810</v>
      </c>
      <c r="K2187" t="str">
        <f>INDEX('Planning Periods'!$O$2:$O$540,MATCH('Table B Values'!A2187,'Planning Periods'!$A$2:$A$540,0))</f>
        <v>Los Angeles County</v>
      </c>
    </row>
    <row r="2188" spans="1:11">
      <c r="A2188" t="s">
        <v>5697</v>
      </c>
      <c r="B2188">
        <v>2016</v>
      </c>
      <c r="C2188">
        <v>1</v>
      </c>
      <c r="D2188">
        <v>0</v>
      </c>
      <c r="E2188">
        <v>15</v>
      </c>
      <c r="F2188">
        <v>0</v>
      </c>
      <c r="G2188">
        <v>0</v>
      </c>
      <c r="H2188">
        <v>112</v>
      </c>
      <c r="I2188">
        <v>44</v>
      </c>
      <c r="J2188" t="s">
        <v>5810</v>
      </c>
      <c r="K2188" t="str">
        <f>INDEX('Planning Periods'!$O$2:$O$540,MATCH('Table B Values'!A2188,'Planning Periods'!$A$2:$A$540,0))</f>
        <v>Santa Cruz County</v>
      </c>
    </row>
    <row r="2189" spans="1:11">
      <c r="A2189" t="s">
        <v>5248</v>
      </c>
      <c r="B2189">
        <v>2016</v>
      </c>
      <c r="C2189">
        <v>42</v>
      </c>
      <c r="D2189">
        <v>0</v>
      </c>
      <c r="E2189">
        <v>23</v>
      </c>
      <c r="F2189">
        <v>0</v>
      </c>
      <c r="G2189">
        <v>0</v>
      </c>
      <c r="H2189">
        <v>35</v>
      </c>
      <c r="I2189">
        <v>17</v>
      </c>
      <c r="J2189" t="s">
        <v>5810</v>
      </c>
      <c r="K2189" t="str">
        <f>INDEX('Planning Periods'!$O$2:$O$540,MATCH('Table B Values'!A2189,'Planning Periods'!$A$2:$A$540,0))</f>
        <v>Santa Cruz County</v>
      </c>
    </row>
    <row r="2190" spans="1:11">
      <c r="A2190" t="s">
        <v>5698</v>
      </c>
      <c r="B2190">
        <v>2016</v>
      </c>
      <c r="C2190">
        <v>0</v>
      </c>
      <c r="D2190">
        <v>0</v>
      </c>
      <c r="E2190">
        <v>0</v>
      </c>
      <c r="F2190">
        <v>0</v>
      </c>
      <c r="G2190">
        <v>0</v>
      </c>
      <c r="H2190">
        <v>0</v>
      </c>
      <c r="I2190">
        <v>0</v>
      </c>
      <c r="J2190" t="s">
        <v>5810</v>
      </c>
      <c r="K2190" t="str">
        <f>INDEX('Planning Periods'!$O$2:$O$540,MATCH('Table B Values'!A2190,'Planning Periods'!$A$2:$A$540,0))</f>
        <v>Los Angeles County</v>
      </c>
    </row>
    <row r="2191" spans="1:11">
      <c r="A2191" t="s">
        <v>5699</v>
      </c>
      <c r="B2191">
        <v>2016</v>
      </c>
      <c r="C2191">
        <v>27</v>
      </c>
      <c r="D2191">
        <v>0</v>
      </c>
      <c r="E2191">
        <v>59</v>
      </c>
      <c r="F2191">
        <v>0</v>
      </c>
      <c r="G2191">
        <v>0</v>
      </c>
      <c r="H2191">
        <v>14</v>
      </c>
      <c r="I2191">
        <v>191</v>
      </c>
      <c r="J2191" t="s">
        <v>5810</v>
      </c>
      <c r="K2191" t="str">
        <f>INDEX('Planning Periods'!$O$2:$O$540,MATCH('Table B Values'!A2191,'Planning Periods'!$A$2:$A$540,0))</f>
        <v>Santa Barbara County</v>
      </c>
    </row>
    <row r="2192" spans="1:11">
      <c r="A2192" t="s">
        <v>5700</v>
      </c>
      <c r="B2192">
        <v>2016</v>
      </c>
      <c r="C2192">
        <v>6</v>
      </c>
      <c r="D2192">
        <v>0</v>
      </c>
      <c r="E2192">
        <v>6</v>
      </c>
      <c r="F2192">
        <v>0</v>
      </c>
      <c r="G2192">
        <v>0</v>
      </c>
      <c r="H2192">
        <v>0</v>
      </c>
      <c r="I2192">
        <v>244</v>
      </c>
      <c r="J2192" t="s">
        <v>5810</v>
      </c>
      <c r="K2192" t="str">
        <f>INDEX('Planning Periods'!$O$2:$O$540,MATCH('Table B Values'!A2192,'Planning Periods'!$A$2:$A$540,0))</f>
        <v>Los Angeles County</v>
      </c>
    </row>
    <row r="2193" spans="1:11">
      <c r="A2193" t="s">
        <v>5701</v>
      </c>
      <c r="B2193">
        <v>2016</v>
      </c>
      <c r="C2193">
        <v>38</v>
      </c>
      <c r="D2193">
        <v>0</v>
      </c>
      <c r="E2193">
        <v>3</v>
      </c>
      <c r="F2193">
        <v>0</v>
      </c>
      <c r="G2193">
        <v>0</v>
      </c>
      <c r="H2193">
        <v>16</v>
      </c>
      <c r="I2193">
        <v>246</v>
      </c>
      <c r="J2193" t="s">
        <v>5810</v>
      </c>
      <c r="K2193" t="str">
        <f>INDEX('Planning Periods'!$O$2:$O$540,MATCH('Table B Values'!A2193,'Planning Periods'!$A$2:$A$540,0))</f>
        <v>Sonoma County</v>
      </c>
    </row>
    <row r="2194" spans="1:11">
      <c r="A2194" t="s">
        <v>5702</v>
      </c>
      <c r="B2194">
        <v>2016</v>
      </c>
      <c r="C2194">
        <v>0</v>
      </c>
      <c r="D2194">
        <v>0</v>
      </c>
      <c r="E2194">
        <v>0</v>
      </c>
      <c r="F2194">
        <v>2</v>
      </c>
      <c r="G2194">
        <v>0</v>
      </c>
      <c r="H2194">
        <v>0</v>
      </c>
      <c r="I2194">
        <v>50</v>
      </c>
      <c r="J2194" t="s">
        <v>5810</v>
      </c>
      <c r="K2194" t="str">
        <f>INDEX('Planning Periods'!$O$2:$O$540,MATCH('Table B Values'!A2194,'Planning Periods'!$A$2:$A$540,0))</f>
        <v>San Diego County</v>
      </c>
    </row>
    <row r="2195" spans="1:11">
      <c r="A2195" t="s">
        <v>5703</v>
      </c>
      <c r="B2195">
        <v>2016</v>
      </c>
      <c r="C2195">
        <v>0</v>
      </c>
      <c r="D2195">
        <v>0</v>
      </c>
      <c r="E2195">
        <v>11</v>
      </c>
      <c r="F2195">
        <v>0</v>
      </c>
      <c r="G2195">
        <v>0</v>
      </c>
      <c r="H2195">
        <v>1</v>
      </c>
      <c r="I2195">
        <v>6</v>
      </c>
      <c r="J2195" t="s">
        <v>5810</v>
      </c>
      <c r="K2195" t="str">
        <f>INDEX('Planning Periods'!$O$2:$O$540,MATCH('Table B Values'!A2195,'Planning Periods'!$A$2:$A$540,0))</f>
        <v>Santa Clara County</v>
      </c>
    </row>
    <row r="2196" spans="1:11">
      <c r="A2196" t="s">
        <v>5704</v>
      </c>
      <c r="B2196">
        <v>2016</v>
      </c>
      <c r="C2196">
        <v>1</v>
      </c>
      <c r="D2196">
        <v>0</v>
      </c>
      <c r="E2196">
        <v>1</v>
      </c>
      <c r="F2196">
        <v>0</v>
      </c>
      <c r="G2196">
        <v>0</v>
      </c>
      <c r="H2196">
        <v>0</v>
      </c>
      <c r="I2196">
        <v>3</v>
      </c>
      <c r="J2196" t="s">
        <v>5810</v>
      </c>
      <c r="K2196" t="str">
        <f>INDEX('Planning Periods'!$O$2:$O$540,MATCH('Table B Values'!A2196,'Planning Periods'!$A$2:$A$540,0))</f>
        <v>Marin County</v>
      </c>
    </row>
    <row r="2197" spans="1:11">
      <c r="A2197" t="s">
        <v>5705</v>
      </c>
      <c r="B2197">
        <v>2016</v>
      </c>
      <c r="C2197">
        <v>0</v>
      </c>
      <c r="D2197">
        <v>0</v>
      </c>
      <c r="E2197">
        <v>0</v>
      </c>
      <c r="F2197">
        <v>0</v>
      </c>
      <c r="G2197">
        <v>0</v>
      </c>
      <c r="H2197">
        <v>0</v>
      </c>
      <c r="I2197">
        <v>9</v>
      </c>
      <c r="J2197" t="s">
        <v>5810</v>
      </c>
      <c r="K2197" t="str">
        <f>INDEX('Planning Periods'!$O$2:$O$540,MATCH('Table B Values'!A2197,'Planning Periods'!$A$2:$A$540,0))</f>
        <v>Santa Cruz County</v>
      </c>
    </row>
    <row r="2198" spans="1:11">
      <c r="A2198" t="s">
        <v>5707</v>
      </c>
      <c r="B2198">
        <v>2016</v>
      </c>
      <c r="C2198">
        <v>0</v>
      </c>
      <c r="D2198">
        <v>0</v>
      </c>
      <c r="E2198">
        <v>0</v>
      </c>
      <c r="F2198">
        <v>0</v>
      </c>
      <c r="G2198">
        <v>0</v>
      </c>
      <c r="H2198">
        <v>1</v>
      </c>
      <c r="I2198">
        <v>0</v>
      </c>
      <c r="J2198" t="s">
        <v>5810</v>
      </c>
      <c r="K2198" t="str">
        <f>INDEX('Planning Periods'!$O$2:$O$540,MATCH('Table B Values'!A2198,'Planning Periods'!$A$2:$A$540,0))</f>
        <v>Monterey County</v>
      </c>
    </row>
    <row r="2199" spans="1:11">
      <c r="A2199" t="s">
        <v>5708</v>
      </c>
      <c r="B2199">
        <v>2016</v>
      </c>
      <c r="C2199">
        <v>0</v>
      </c>
      <c r="D2199">
        <v>0</v>
      </c>
      <c r="E2199">
        <v>0</v>
      </c>
      <c r="F2199">
        <v>0</v>
      </c>
      <c r="G2199">
        <v>0</v>
      </c>
      <c r="H2199">
        <v>6</v>
      </c>
      <c r="I2199">
        <v>2</v>
      </c>
      <c r="J2199" t="s">
        <v>5810</v>
      </c>
      <c r="K2199" t="str">
        <f>INDEX('Planning Periods'!$O$2:$O$540,MATCH('Table B Values'!A2199,'Planning Periods'!$A$2:$A$540,0))</f>
        <v>Sonoma County</v>
      </c>
    </row>
    <row r="2200" spans="1:11">
      <c r="A2200" t="s">
        <v>5709</v>
      </c>
      <c r="B2200">
        <v>2016</v>
      </c>
      <c r="C2200">
        <v>18</v>
      </c>
      <c r="D2200">
        <v>0</v>
      </c>
      <c r="E2200">
        <v>29</v>
      </c>
      <c r="F2200">
        <v>0</v>
      </c>
      <c r="G2200">
        <v>0</v>
      </c>
      <c r="H2200">
        <v>0</v>
      </c>
      <c r="I2200">
        <v>0</v>
      </c>
      <c r="J2200" t="s">
        <v>5810</v>
      </c>
      <c r="K2200" t="str">
        <f>INDEX('Planning Periods'!$O$2:$O$540,MATCH('Table B Values'!A2200,'Planning Periods'!$A$2:$A$540,0))</f>
        <v>Fresno County</v>
      </c>
    </row>
    <row r="2201" spans="1:11">
      <c r="A2201" t="s">
        <v>5374</v>
      </c>
      <c r="B2201">
        <v>2016</v>
      </c>
      <c r="C2201">
        <v>2</v>
      </c>
      <c r="D2201">
        <v>0</v>
      </c>
      <c r="E2201">
        <v>0</v>
      </c>
      <c r="F2201">
        <v>0</v>
      </c>
      <c r="G2201">
        <v>0</v>
      </c>
      <c r="H2201">
        <v>8</v>
      </c>
      <c r="I2201">
        <v>0</v>
      </c>
      <c r="J2201" t="s">
        <v>5810</v>
      </c>
      <c r="K2201" t="str">
        <f>INDEX('Planning Periods'!$O$2:$O$540,MATCH('Table B Values'!A2201,'Planning Periods'!$A$2:$A$540,0))</f>
        <v>Shasta County</v>
      </c>
    </row>
    <row r="2202" spans="1:11">
      <c r="A2202" t="s">
        <v>5710</v>
      </c>
      <c r="B2202">
        <v>2016</v>
      </c>
      <c r="C2202">
        <v>0</v>
      </c>
      <c r="D2202">
        <v>0</v>
      </c>
      <c r="E2202">
        <v>0</v>
      </c>
      <c r="F2202">
        <v>1</v>
      </c>
      <c r="G2202">
        <v>0</v>
      </c>
      <c r="H2202">
        <v>0</v>
      </c>
      <c r="I2202">
        <v>0</v>
      </c>
      <c r="J2202" t="s">
        <v>5810</v>
      </c>
      <c r="K2202" t="str">
        <f>INDEX('Planning Periods'!$O$2:$O$540,MATCH('Table B Values'!A2202,'Planning Periods'!$A$2:$A$540,0))</f>
        <v>Los Angeles County</v>
      </c>
    </row>
    <row r="2203" spans="1:11">
      <c r="A2203" t="s">
        <v>5711</v>
      </c>
      <c r="B2203">
        <v>2016</v>
      </c>
      <c r="C2203">
        <v>0</v>
      </c>
      <c r="D2203">
        <v>0</v>
      </c>
      <c r="E2203">
        <v>0</v>
      </c>
      <c r="F2203">
        <v>0</v>
      </c>
      <c r="G2203">
        <v>0</v>
      </c>
      <c r="H2203">
        <v>0</v>
      </c>
      <c r="I2203">
        <v>3</v>
      </c>
      <c r="J2203" t="s">
        <v>5810</v>
      </c>
      <c r="K2203" t="str">
        <f>INDEX('Planning Periods'!$O$2:$O$540,MATCH('Table B Values'!A2203,'Planning Periods'!$A$2:$A$540,0))</f>
        <v>Los Angeles County</v>
      </c>
    </row>
    <row r="2204" spans="1:11">
      <c r="A2204" t="s">
        <v>5712</v>
      </c>
      <c r="B2204">
        <v>2016</v>
      </c>
      <c r="C2204">
        <v>0</v>
      </c>
      <c r="D2204">
        <v>0</v>
      </c>
      <c r="E2204">
        <v>1</v>
      </c>
      <c r="F2204">
        <v>0</v>
      </c>
      <c r="G2204">
        <v>0</v>
      </c>
      <c r="H2204">
        <v>0</v>
      </c>
      <c r="I2204">
        <v>152</v>
      </c>
      <c r="J2204" t="s">
        <v>5810</v>
      </c>
      <c r="K2204" t="str">
        <f>INDEX('Planning Periods'!$O$2:$O$540,MATCH('Table B Values'!A2204,'Planning Periods'!$A$2:$A$540,0))</f>
        <v>Ventura County</v>
      </c>
    </row>
    <row r="2205" spans="1:11">
      <c r="A2205" t="s">
        <v>5713</v>
      </c>
      <c r="B2205">
        <v>2016</v>
      </c>
      <c r="C2205">
        <v>0</v>
      </c>
      <c r="D2205">
        <v>0</v>
      </c>
      <c r="E2205">
        <v>1</v>
      </c>
      <c r="F2205">
        <v>0</v>
      </c>
      <c r="G2205">
        <v>0</v>
      </c>
      <c r="H2205">
        <v>0</v>
      </c>
      <c r="I2205">
        <v>5</v>
      </c>
      <c r="J2205" t="s">
        <v>5810</v>
      </c>
      <c r="K2205" t="str">
        <f>INDEX('Planning Periods'!$O$2:$O$540,MATCH('Table B Values'!A2205,'Planning Periods'!$A$2:$A$540,0))</f>
        <v>San Diego County</v>
      </c>
    </row>
    <row r="2206" spans="1:11">
      <c r="A2206" t="s">
        <v>5271</v>
      </c>
      <c r="B2206">
        <v>2016</v>
      </c>
      <c r="C2206">
        <v>0</v>
      </c>
      <c r="D2206">
        <v>3</v>
      </c>
      <c r="E2206">
        <v>0</v>
      </c>
      <c r="F2206">
        <v>8</v>
      </c>
      <c r="G2206">
        <v>0</v>
      </c>
      <c r="H2206">
        <v>5</v>
      </c>
      <c r="I2206">
        <v>16</v>
      </c>
      <c r="J2206" t="s">
        <v>5810</v>
      </c>
      <c r="K2206" t="str">
        <f>INDEX('Planning Periods'!$O$2:$O$540,MATCH('Table B Values'!A2206,'Planning Periods'!$A$2:$A$540,0))</f>
        <v>Solano County</v>
      </c>
    </row>
    <row r="2207" spans="1:11">
      <c r="A2207" t="s">
        <v>5808</v>
      </c>
      <c r="B2207">
        <v>2016</v>
      </c>
      <c r="C2207">
        <v>0</v>
      </c>
      <c r="D2207">
        <v>0</v>
      </c>
      <c r="E2207">
        <v>0</v>
      </c>
      <c r="F2207">
        <v>0</v>
      </c>
      <c r="G2207">
        <v>0</v>
      </c>
      <c r="H2207">
        <v>0</v>
      </c>
      <c r="I2207">
        <v>83</v>
      </c>
      <c r="J2207" t="s">
        <v>5810</v>
      </c>
      <c r="K2207" t="str">
        <f>INDEX('Planning Periods'!$O$2:$O$540,MATCH('Table B Values'!A2207,'Planning Periods'!$A$2:$A$540,0))</f>
        <v>Monterey County</v>
      </c>
    </row>
    <row r="2208" spans="1:11">
      <c r="A2208" t="s">
        <v>5825</v>
      </c>
      <c r="B2208">
        <v>2016</v>
      </c>
      <c r="C2208">
        <v>35</v>
      </c>
      <c r="D2208">
        <v>0</v>
      </c>
      <c r="E2208">
        <v>10</v>
      </c>
      <c r="F2208">
        <v>0</v>
      </c>
      <c r="G2208">
        <v>0</v>
      </c>
      <c r="H2208">
        <v>0</v>
      </c>
      <c r="I2208">
        <v>23</v>
      </c>
      <c r="J2208" t="s">
        <v>5810</v>
      </c>
      <c r="K2208" t="str">
        <f>INDEX('Planning Periods'!$O$2:$O$540,MATCH('Table B Values'!A2208,'Planning Periods'!$A$2:$A$540,0))</f>
        <v>Santa Barbara County</v>
      </c>
    </row>
    <row r="2209" spans="1:11">
      <c r="A2209" t="s">
        <v>5714</v>
      </c>
      <c r="B2209">
        <v>2016</v>
      </c>
      <c r="C2209">
        <v>0</v>
      </c>
      <c r="D2209">
        <v>0</v>
      </c>
      <c r="E2209">
        <v>0</v>
      </c>
      <c r="F2209">
        <v>0</v>
      </c>
      <c r="G2209">
        <v>0</v>
      </c>
      <c r="H2209">
        <v>0</v>
      </c>
      <c r="I2209">
        <v>12</v>
      </c>
      <c r="J2209" t="s">
        <v>5810</v>
      </c>
      <c r="K2209" t="str">
        <f>INDEX('Planning Periods'!$O$2:$O$540,MATCH('Table B Values'!A2209,'Planning Periods'!$A$2:$A$540,0))</f>
        <v>Sonoma County</v>
      </c>
    </row>
    <row r="2210" spans="1:11">
      <c r="A2210" t="s">
        <v>5275</v>
      </c>
      <c r="B2210">
        <v>2016</v>
      </c>
      <c r="C2210">
        <v>78</v>
      </c>
      <c r="D2210">
        <v>0</v>
      </c>
      <c r="E2210">
        <v>17</v>
      </c>
      <c r="F2210">
        <v>1</v>
      </c>
      <c r="G2210">
        <v>0</v>
      </c>
      <c r="H2210">
        <v>55</v>
      </c>
      <c r="I2210">
        <v>154</v>
      </c>
      <c r="J2210" t="s">
        <v>5810</v>
      </c>
      <c r="K2210" t="str">
        <f>INDEX('Planning Periods'!$O$2:$O$540,MATCH('Table B Values'!A2210,'Planning Periods'!$A$2:$A$540,0))</f>
        <v>Sonoma County</v>
      </c>
    </row>
    <row r="2211" spans="1:11">
      <c r="A2211" t="s">
        <v>5375</v>
      </c>
      <c r="B2211">
        <v>2016</v>
      </c>
      <c r="C2211">
        <v>0</v>
      </c>
      <c r="D2211">
        <v>0</v>
      </c>
      <c r="E2211">
        <v>8</v>
      </c>
      <c r="F2211">
        <v>0</v>
      </c>
      <c r="G2211">
        <v>0</v>
      </c>
      <c r="H2211">
        <v>2</v>
      </c>
      <c r="I2211">
        <v>4</v>
      </c>
      <c r="J2211" t="s">
        <v>5810</v>
      </c>
      <c r="K2211" t="str">
        <f>INDEX('Planning Periods'!$O$2:$O$540,MATCH('Table B Values'!A2211,'Planning Periods'!$A$2:$A$540,0))</f>
        <v>Tuolumne County</v>
      </c>
    </row>
    <row r="2212" spans="1:11">
      <c r="A2212" t="s">
        <v>5715</v>
      </c>
      <c r="B2212">
        <v>2016</v>
      </c>
      <c r="C2212">
        <v>0</v>
      </c>
      <c r="D2212">
        <v>0</v>
      </c>
      <c r="E2212">
        <v>0</v>
      </c>
      <c r="F2212">
        <v>6</v>
      </c>
      <c r="G2212">
        <v>0</v>
      </c>
      <c r="H2212">
        <v>0</v>
      </c>
      <c r="I2212">
        <v>25</v>
      </c>
      <c r="J2212" t="s">
        <v>5810</v>
      </c>
      <c r="K2212" t="str">
        <f>INDEX('Planning Periods'!$O$2:$O$540,MATCH('Table B Values'!A2212,'Planning Periods'!$A$2:$A$540,0))</f>
        <v>Los Angeles County</v>
      </c>
    </row>
    <row r="2213" spans="1:11">
      <c r="A2213" t="s">
        <v>5716</v>
      </c>
      <c r="B2213">
        <v>2016</v>
      </c>
      <c r="C2213">
        <v>0</v>
      </c>
      <c r="D2213">
        <v>0</v>
      </c>
      <c r="E2213">
        <v>0</v>
      </c>
      <c r="F2213">
        <v>0</v>
      </c>
      <c r="G2213">
        <v>0</v>
      </c>
      <c r="H2213">
        <v>15</v>
      </c>
      <c r="I2213">
        <v>4</v>
      </c>
      <c r="J2213" t="s">
        <v>5810</v>
      </c>
      <c r="K2213" t="str">
        <f>INDEX('Planning Periods'!$O$2:$O$540,MATCH('Table B Values'!A2213,'Planning Periods'!$A$2:$A$540,0))</f>
        <v>Los Angeles County</v>
      </c>
    </row>
    <row r="2214" spans="1:11">
      <c r="A2214" t="s">
        <v>5718</v>
      </c>
      <c r="B2214">
        <v>2016</v>
      </c>
      <c r="C2214">
        <v>0</v>
      </c>
      <c r="D2214">
        <v>0</v>
      </c>
      <c r="E2214">
        <v>0</v>
      </c>
      <c r="F2214">
        <v>0</v>
      </c>
      <c r="G2214">
        <v>0</v>
      </c>
      <c r="H2214">
        <v>0</v>
      </c>
      <c r="I2214">
        <v>11</v>
      </c>
      <c r="J2214" t="s">
        <v>5810</v>
      </c>
      <c r="K2214" t="str">
        <f>INDEX('Planning Periods'!$O$2:$O$540,MATCH('Table B Values'!A2214,'Planning Periods'!$A$2:$A$540,0))</f>
        <v>Los Angeles County</v>
      </c>
    </row>
    <row r="2215" spans="1:11">
      <c r="A2215" t="s">
        <v>5719</v>
      </c>
      <c r="B2215">
        <v>2016</v>
      </c>
      <c r="C2215">
        <v>0</v>
      </c>
      <c r="D2215">
        <v>0</v>
      </c>
      <c r="E2215">
        <v>1</v>
      </c>
      <c r="F2215">
        <v>0</v>
      </c>
      <c r="G2215">
        <v>0</v>
      </c>
      <c r="H2215">
        <v>13</v>
      </c>
      <c r="I2215">
        <v>92</v>
      </c>
      <c r="J2215" t="s">
        <v>5810</v>
      </c>
      <c r="K2215" t="str">
        <f>INDEX('Planning Periods'!$O$2:$O$540,MATCH('Table B Values'!A2215,'Planning Periods'!$A$2:$A$540,0))</f>
        <v>San Mateo County</v>
      </c>
    </row>
    <row r="2216" spans="1:11">
      <c r="A2216" t="s">
        <v>5284</v>
      </c>
      <c r="B2216">
        <v>2016</v>
      </c>
      <c r="C2216">
        <v>0</v>
      </c>
      <c r="D2216">
        <v>0</v>
      </c>
      <c r="E2216">
        <v>0</v>
      </c>
      <c r="F2216">
        <v>10</v>
      </c>
      <c r="G2216">
        <v>0</v>
      </c>
      <c r="H2216">
        <v>3</v>
      </c>
      <c r="I2216">
        <v>121</v>
      </c>
      <c r="J2216" t="s">
        <v>5810</v>
      </c>
      <c r="K2216" t="str">
        <f>INDEX('Planning Periods'!$O$2:$O$540,MATCH('Table B Values'!A2216,'Planning Periods'!$A$2:$A$540,0))</f>
        <v>Stanislaus County</v>
      </c>
    </row>
    <row r="2217" spans="1:11">
      <c r="A2217" t="s">
        <v>5720</v>
      </c>
      <c r="B2217">
        <v>2016</v>
      </c>
      <c r="C2217">
        <v>0</v>
      </c>
      <c r="D2217">
        <v>0</v>
      </c>
      <c r="E2217">
        <v>0</v>
      </c>
      <c r="F2217">
        <v>0</v>
      </c>
      <c r="G2217">
        <v>0</v>
      </c>
      <c r="H2217">
        <v>0</v>
      </c>
      <c r="I2217">
        <v>25</v>
      </c>
      <c r="J2217" t="s">
        <v>5810</v>
      </c>
      <c r="K2217" t="str">
        <f>INDEX('Planning Periods'!$O$2:$O$540,MATCH('Table B Values'!A2217,'Planning Periods'!$A$2:$A$540,0))</f>
        <v>Orange County</v>
      </c>
    </row>
    <row r="2218" spans="1:11">
      <c r="A2218" t="s">
        <v>5722</v>
      </c>
      <c r="B2218">
        <v>2016</v>
      </c>
      <c r="C2218">
        <v>0</v>
      </c>
      <c r="D2218">
        <v>0</v>
      </c>
      <c r="E2218">
        <v>0</v>
      </c>
      <c r="F2218">
        <v>0</v>
      </c>
      <c r="G2218">
        <v>0</v>
      </c>
      <c r="H2218">
        <v>0</v>
      </c>
      <c r="I2218">
        <v>52</v>
      </c>
      <c r="J2218" t="s">
        <v>5810</v>
      </c>
      <c r="K2218" t="str">
        <f>INDEX('Planning Periods'!$O$2:$O$540,MATCH('Table B Values'!A2218,'Planning Periods'!$A$2:$A$540,0))</f>
        <v>Solano County</v>
      </c>
    </row>
    <row r="2219" spans="1:11">
      <c r="A2219" t="s">
        <v>5723</v>
      </c>
      <c r="B2219">
        <v>2016</v>
      </c>
      <c r="C2219">
        <v>0</v>
      </c>
      <c r="D2219">
        <v>0</v>
      </c>
      <c r="E2219">
        <v>1</v>
      </c>
      <c r="F2219">
        <v>0</v>
      </c>
      <c r="G2219">
        <v>0</v>
      </c>
      <c r="H2219">
        <v>32</v>
      </c>
      <c r="I2219">
        <v>222</v>
      </c>
      <c r="J2219" t="s">
        <v>5810</v>
      </c>
      <c r="K2219" t="str">
        <f>INDEX('Planning Periods'!$O$2:$O$540,MATCH('Table B Values'!A2219,'Planning Periods'!$A$2:$A$540,0))</f>
        <v>Santa Clara County</v>
      </c>
    </row>
    <row r="2220" spans="1:11">
      <c r="A2220" t="s">
        <v>5290</v>
      </c>
      <c r="B2220">
        <v>2016</v>
      </c>
      <c r="C2220">
        <v>0</v>
      </c>
      <c r="D2220">
        <v>0</v>
      </c>
      <c r="E2220">
        <v>0</v>
      </c>
      <c r="F2220">
        <v>0</v>
      </c>
      <c r="G2220">
        <v>0</v>
      </c>
      <c r="H2220">
        <v>2</v>
      </c>
      <c r="I2220">
        <v>8</v>
      </c>
      <c r="J2220" t="s">
        <v>5810</v>
      </c>
      <c r="K2220" t="str">
        <f>INDEX('Planning Periods'!$O$2:$O$540,MATCH('Table B Values'!A2220,'Planning Periods'!$A$2:$A$540,0))</f>
        <v>Sutter County</v>
      </c>
    </row>
    <row r="2221" spans="1:11">
      <c r="A2221" t="s">
        <v>5724</v>
      </c>
      <c r="B2221">
        <v>2016</v>
      </c>
      <c r="C2221">
        <v>0</v>
      </c>
      <c r="D2221">
        <v>0</v>
      </c>
      <c r="E2221">
        <v>0</v>
      </c>
      <c r="F2221">
        <v>0</v>
      </c>
      <c r="G2221">
        <v>0</v>
      </c>
      <c r="H2221">
        <v>1</v>
      </c>
      <c r="I2221">
        <v>10</v>
      </c>
      <c r="J2221" t="s">
        <v>5810</v>
      </c>
      <c r="K2221" t="str">
        <f>INDEX('Planning Periods'!$O$2:$O$540,MATCH('Table B Values'!A2221,'Planning Periods'!$A$2:$A$540,0))</f>
        <v>Amador County</v>
      </c>
    </row>
    <row r="2222" spans="1:11">
      <c r="A2222" t="s">
        <v>5725</v>
      </c>
      <c r="B2222">
        <v>2016</v>
      </c>
      <c r="C2222">
        <v>0</v>
      </c>
      <c r="D2222">
        <v>0</v>
      </c>
      <c r="E2222">
        <v>0</v>
      </c>
      <c r="F2222">
        <v>0</v>
      </c>
      <c r="G2222">
        <v>0</v>
      </c>
      <c r="H2222">
        <v>0</v>
      </c>
      <c r="I2222">
        <v>9</v>
      </c>
      <c r="J2222" t="s">
        <v>5810</v>
      </c>
      <c r="K2222" t="str">
        <f>INDEX('Planning Periods'!$O$2:$O$540,MATCH('Table B Values'!A2222,'Planning Periods'!$A$2:$A$540,0))</f>
        <v>Kern County</v>
      </c>
    </row>
    <row r="2223" spans="1:11">
      <c r="A2223" t="s">
        <v>5295</v>
      </c>
      <c r="B2223">
        <v>2016</v>
      </c>
      <c r="C2223">
        <v>0</v>
      </c>
      <c r="D2223">
        <v>0</v>
      </c>
      <c r="E2223">
        <v>23</v>
      </c>
      <c r="F2223">
        <v>0</v>
      </c>
      <c r="G2223">
        <v>0</v>
      </c>
      <c r="H2223">
        <v>8</v>
      </c>
      <c r="I2223">
        <v>0</v>
      </c>
      <c r="J2223" t="s">
        <v>5810</v>
      </c>
      <c r="K2223" t="str">
        <f>INDEX('Planning Periods'!$O$2:$O$540,MATCH('Table B Values'!A2223,'Planning Periods'!$A$2:$A$540,0))</f>
        <v>Tehama County</v>
      </c>
    </row>
    <row r="2224" spans="1:11">
      <c r="A2224" t="s">
        <v>5727</v>
      </c>
      <c r="B2224">
        <v>2016</v>
      </c>
      <c r="C2224">
        <v>0</v>
      </c>
      <c r="D2224">
        <v>0</v>
      </c>
      <c r="E2224">
        <v>0</v>
      </c>
      <c r="F2224">
        <v>0</v>
      </c>
      <c r="G2224">
        <v>0</v>
      </c>
      <c r="H2224">
        <v>0</v>
      </c>
      <c r="I2224">
        <v>299</v>
      </c>
      <c r="J2224" t="s">
        <v>5810</v>
      </c>
      <c r="K2224" t="str">
        <f>INDEX('Planning Periods'!$O$2:$O$540,MATCH('Table B Values'!A2224,'Planning Periods'!$A$2:$A$540,0))</f>
        <v>Riverside County</v>
      </c>
    </row>
    <row r="2225" spans="1:11">
      <c r="A2225" t="s">
        <v>5728</v>
      </c>
      <c r="B2225">
        <v>2016</v>
      </c>
      <c r="C2225">
        <v>0</v>
      </c>
      <c r="D2225">
        <v>0</v>
      </c>
      <c r="E2225">
        <v>5</v>
      </c>
      <c r="F2225">
        <v>0</v>
      </c>
      <c r="G2225">
        <v>0</v>
      </c>
      <c r="H2225">
        <v>0</v>
      </c>
      <c r="I2225">
        <v>97</v>
      </c>
      <c r="J2225" t="s">
        <v>5810</v>
      </c>
      <c r="K2225" t="str">
        <f>INDEX('Planning Periods'!$O$2:$O$540,MATCH('Table B Values'!A2225,'Planning Periods'!$A$2:$A$540,0))</f>
        <v>Los Angeles County</v>
      </c>
    </row>
    <row r="2226" spans="1:11">
      <c r="A2226" t="s">
        <v>5729</v>
      </c>
      <c r="B2226">
        <v>2016</v>
      </c>
      <c r="C2226">
        <v>0</v>
      </c>
      <c r="D2226">
        <v>0</v>
      </c>
      <c r="E2226">
        <v>0</v>
      </c>
      <c r="F2226">
        <v>0</v>
      </c>
      <c r="G2226">
        <v>0</v>
      </c>
      <c r="H2226">
        <v>38</v>
      </c>
      <c r="I2226">
        <v>62</v>
      </c>
      <c r="J2226" t="s">
        <v>5810</v>
      </c>
      <c r="K2226" t="str">
        <f>INDEX('Planning Periods'!$O$2:$O$540,MATCH('Table B Values'!A2226,'Planning Periods'!$A$2:$A$540,0))</f>
        <v>Ventura County</v>
      </c>
    </row>
    <row r="2227" spans="1:11">
      <c r="A2227" t="s">
        <v>5794</v>
      </c>
      <c r="B2227">
        <v>2016</v>
      </c>
      <c r="C2227">
        <v>0</v>
      </c>
      <c r="D2227">
        <v>0</v>
      </c>
      <c r="E2227">
        <v>0</v>
      </c>
      <c r="F2227">
        <v>0</v>
      </c>
      <c r="G2227">
        <v>0</v>
      </c>
      <c r="H2227">
        <v>0</v>
      </c>
      <c r="I2227">
        <v>2</v>
      </c>
      <c r="J2227" t="s">
        <v>5810</v>
      </c>
      <c r="K2227" t="str">
        <f>INDEX('Planning Periods'!$O$2:$O$540,MATCH('Table B Values'!A2227,'Planning Periods'!$A$2:$A$540,0))</f>
        <v>Marin County</v>
      </c>
    </row>
    <row r="2228" spans="1:11">
      <c r="A2228" t="s">
        <v>5730</v>
      </c>
      <c r="B2228">
        <v>2016</v>
      </c>
      <c r="C2228">
        <v>0</v>
      </c>
      <c r="D2228">
        <v>0</v>
      </c>
      <c r="E2228">
        <v>0</v>
      </c>
      <c r="F2228">
        <v>0</v>
      </c>
      <c r="G2228">
        <v>0</v>
      </c>
      <c r="H2228">
        <v>1</v>
      </c>
      <c r="I2228">
        <v>49</v>
      </c>
      <c r="J2228" t="s">
        <v>5810</v>
      </c>
      <c r="K2228" t="str">
        <f>INDEX('Planning Periods'!$O$2:$O$540,MATCH('Table B Values'!A2228,'Planning Periods'!$A$2:$A$540,0))</f>
        <v>Los Angeles County</v>
      </c>
    </row>
    <row r="2229" spans="1:11">
      <c r="A2229" t="s">
        <v>5731</v>
      </c>
      <c r="B2229">
        <v>2016</v>
      </c>
      <c r="C2229">
        <v>0</v>
      </c>
      <c r="D2229">
        <v>0</v>
      </c>
      <c r="E2229">
        <v>0</v>
      </c>
      <c r="F2229">
        <v>0</v>
      </c>
      <c r="G2229">
        <v>0</v>
      </c>
      <c r="H2229">
        <v>2</v>
      </c>
      <c r="I2229">
        <v>1003</v>
      </c>
      <c r="J2229" t="s">
        <v>5810</v>
      </c>
      <c r="K2229" t="str">
        <f>INDEX('Planning Periods'!$O$2:$O$540,MATCH('Table B Values'!A2229,'Planning Periods'!$A$2:$A$540,0))</f>
        <v>San Joaquin County</v>
      </c>
    </row>
    <row r="2230" spans="1:11">
      <c r="A2230" t="s">
        <v>5377</v>
      </c>
      <c r="B2230">
        <v>2016</v>
      </c>
      <c r="C2230">
        <v>0</v>
      </c>
      <c r="D2230">
        <v>0</v>
      </c>
      <c r="E2230">
        <v>0</v>
      </c>
      <c r="F2230">
        <v>0</v>
      </c>
      <c r="G2230">
        <v>0</v>
      </c>
      <c r="H2230">
        <v>0</v>
      </c>
      <c r="I2230">
        <v>116</v>
      </c>
      <c r="J2230" t="s">
        <v>5810</v>
      </c>
      <c r="K2230" t="str">
        <f>INDEX('Planning Periods'!$O$2:$O$540,MATCH('Table B Values'!A2230,'Planning Periods'!$A$2:$A$540,0))</f>
        <v>Nevada County</v>
      </c>
    </row>
    <row r="2231" spans="1:11">
      <c r="A2231" t="s">
        <v>5732</v>
      </c>
      <c r="B2231">
        <v>2016</v>
      </c>
      <c r="C2231">
        <v>0</v>
      </c>
      <c r="D2231">
        <v>0</v>
      </c>
      <c r="E2231">
        <v>0</v>
      </c>
      <c r="F2231">
        <v>0</v>
      </c>
      <c r="G2231">
        <v>0</v>
      </c>
      <c r="H2231">
        <v>0</v>
      </c>
      <c r="I2231">
        <v>335</v>
      </c>
      <c r="J2231" t="s">
        <v>5810</v>
      </c>
      <c r="K2231" t="str">
        <f>INDEX('Planning Periods'!$O$2:$O$540,MATCH('Table B Values'!A2231,'Planning Periods'!$A$2:$A$540,0))</f>
        <v>Tulare County</v>
      </c>
    </row>
    <row r="2232" spans="1:11">
      <c r="A2232" t="s">
        <v>5307</v>
      </c>
      <c r="B2232">
        <v>2016</v>
      </c>
      <c r="C2232">
        <v>0</v>
      </c>
      <c r="D2232">
        <v>67</v>
      </c>
      <c r="E2232">
        <v>0</v>
      </c>
      <c r="F2232">
        <v>27</v>
      </c>
      <c r="G2232">
        <v>0</v>
      </c>
      <c r="H2232">
        <v>57</v>
      </c>
      <c r="I2232">
        <v>58</v>
      </c>
      <c r="J2232" t="s">
        <v>5810</v>
      </c>
      <c r="K2232" t="str">
        <f>INDEX('Planning Periods'!$O$2:$O$540,MATCH('Table B Values'!A2232,'Planning Periods'!$A$2:$A$540,0))</f>
        <v>Tulare County</v>
      </c>
    </row>
    <row r="2233" spans="1:11">
      <c r="A2233" t="s">
        <v>5309</v>
      </c>
      <c r="B2233">
        <v>2016</v>
      </c>
      <c r="C2233">
        <v>0</v>
      </c>
      <c r="D2233">
        <v>0</v>
      </c>
      <c r="E2233">
        <v>2</v>
      </c>
      <c r="F2233">
        <v>0</v>
      </c>
      <c r="G2233">
        <v>0</v>
      </c>
      <c r="H2233">
        <v>0</v>
      </c>
      <c r="I2233">
        <v>0</v>
      </c>
      <c r="J2233" t="s">
        <v>5810</v>
      </c>
      <c r="K2233" t="str">
        <f>INDEX('Planning Periods'!$O$2:$O$540,MATCH('Table B Values'!A2233,'Planning Periods'!$A$2:$A$540,0))</f>
        <v>Tuolumne County</v>
      </c>
    </row>
    <row r="2234" spans="1:11">
      <c r="A2234" t="s">
        <v>5733</v>
      </c>
      <c r="B2234">
        <v>2016</v>
      </c>
      <c r="C2234">
        <v>1</v>
      </c>
      <c r="D2234">
        <v>0</v>
      </c>
      <c r="E2234">
        <v>120</v>
      </c>
      <c r="F2234">
        <v>0</v>
      </c>
      <c r="G2234">
        <v>0</v>
      </c>
      <c r="H2234">
        <v>547</v>
      </c>
      <c r="I2234">
        <v>13</v>
      </c>
      <c r="J2234" t="s">
        <v>5810</v>
      </c>
      <c r="K2234" t="str">
        <f>INDEX('Planning Periods'!$O$2:$O$540,MATCH('Table B Values'!A2234,'Planning Periods'!$A$2:$A$540,0))</f>
        <v>Stanislaus County</v>
      </c>
    </row>
    <row r="2235" spans="1:11">
      <c r="A2235" t="s">
        <v>5734</v>
      </c>
      <c r="B2235">
        <v>2016</v>
      </c>
      <c r="C2235">
        <v>1</v>
      </c>
      <c r="D2235">
        <v>0</v>
      </c>
      <c r="E2235">
        <v>0</v>
      </c>
      <c r="F2235">
        <v>0</v>
      </c>
      <c r="G2235">
        <v>0</v>
      </c>
      <c r="H2235">
        <v>0</v>
      </c>
      <c r="I2235">
        <v>157</v>
      </c>
      <c r="J2235" t="s">
        <v>5810</v>
      </c>
      <c r="K2235" t="str">
        <f>INDEX('Planning Periods'!$O$2:$O$540,MATCH('Table B Values'!A2235,'Planning Periods'!$A$2:$A$540,0))</f>
        <v>Orange County</v>
      </c>
    </row>
    <row r="2236" spans="1:11">
      <c r="A2236" t="s">
        <v>5735</v>
      </c>
      <c r="B2236">
        <v>2016</v>
      </c>
      <c r="C2236">
        <v>0</v>
      </c>
      <c r="D2236">
        <v>0</v>
      </c>
      <c r="E2236">
        <v>0</v>
      </c>
      <c r="F2236">
        <v>0</v>
      </c>
      <c r="G2236">
        <v>0</v>
      </c>
      <c r="H2236">
        <v>1</v>
      </c>
      <c r="I2236">
        <v>0</v>
      </c>
      <c r="J2236" t="s">
        <v>5810</v>
      </c>
      <c r="K2236" t="str">
        <f>INDEX('Planning Periods'!$O$2:$O$540,MATCH('Table B Values'!A2236,'Planning Periods'!$A$2:$A$540,0))</f>
        <v>San Bernardino County</v>
      </c>
    </row>
    <row r="2237" spans="1:11">
      <c r="A2237" t="s">
        <v>5378</v>
      </c>
      <c r="B2237">
        <v>2016</v>
      </c>
      <c r="C2237">
        <v>0</v>
      </c>
      <c r="D2237">
        <v>0</v>
      </c>
      <c r="E2237">
        <v>0</v>
      </c>
      <c r="F2237">
        <v>0</v>
      </c>
      <c r="G2237">
        <v>0</v>
      </c>
      <c r="H2237">
        <v>0</v>
      </c>
      <c r="I2237">
        <v>7</v>
      </c>
      <c r="J2237" t="s">
        <v>5810</v>
      </c>
      <c r="K2237" t="str">
        <f>INDEX('Planning Periods'!$O$2:$O$540,MATCH('Table B Values'!A2237,'Planning Periods'!$A$2:$A$540,0))</f>
        <v>Mendocino County</v>
      </c>
    </row>
    <row r="2238" spans="1:11">
      <c r="A2238" t="s">
        <v>5736</v>
      </c>
      <c r="B2238">
        <v>2016</v>
      </c>
      <c r="C2238">
        <v>0</v>
      </c>
      <c r="D2238">
        <v>0</v>
      </c>
      <c r="E2238">
        <v>0</v>
      </c>
      <c r="F2238">
        <v>0</v>
      </c>
      <c r="G2238">
        <v>0</v>
      </c>
      <c r="H2238">
        <v>1</v>
      </c>
      <c r="I2238">
        <v>1</v>
      </c>
      <c r="J2238" t="s">
        <v>5810</v>
      </c>
      <c r="K2238" t="str">
        <f>INDEX('Planning Periods'!$O$2:$O$540,MATCH('Table B Values'!A2238,'Planning Periods'!$A$2:$A$540,0))</f>
        <v>Alameda County</v>
      </c>
    </row>
    <row r="2239" spans="1:11">
      <c r="A2239" t="s">
        <v>5737</v>
      </c>
      <c r="B2239">
        <v>2016</v>
      </c>
      <c r="C2239">
        <v>0</v>
      </c>
      <c r="D2239">
        <v>0</v>
      </c>
      <c r="E2239">
        <v>0</v>
      </c>
      <c r="F2239">
        <v>0</v>
      </c>
      <c r="G2239">
        <v>0</v>
      </c>
      <c r="H2239">
        <v>0</v>
      </c>
      <c r="I2239">
        <v>103</v>
      </c>
      <c r="J2239" t="s">
        <v>5810</v>
      </c>
      <c r="K2239" t="str">
        <f>INDEX('Planning Periods'!$O$2:$O$540,MATCH('Table B Values'!A2239,'Planning Periods'!$A$2:$A$540,0))</f>
        <v>San Bernardino County</v>
      </c>
    </row>
    <row r="2240" spans="1:11">
      <c r="A2240" t="s">
        <v>5738</v>
      </c>
      <c r="B2240">
        <v>2016</v>
      </c>
      <c r="C2240">
        <v>0</v>
      </c>
      <c r="D2240">
        <v>0</v>
      </c>
      <c r="E2240">
        <v>0</v>
      </c>
      <c r="F2240">
        <v>0</v>
      </c>
      <c r="G2240">
        <v>0</v>
      </c>
      <c r="H2240">
        <v>160</v>
      </c>
      <c r="I2240">
        <v>177</v>
      </c>
      <c r="J2240" t="s">
        <v>5810</v>
      </c>
      <c r="K2240" t="str">
        <f>INDEX('Planning Periods'!$O$2:$O$540,MATCH('Table B Values'!A2240,'Planning Periods'!$A$2:$A$540,0))</f>
        <v>Solano County</v>
      </c>
    </row>
    <row r="2241" spans="1:11">
      <c r="A2241" t="s">
        <v>5739</v>
      </c>
      <c r="B2241">
        <v>2016</v>
      </c>
      <c r="C2241">
        <v>0</v>
      </c>
      <c r="D2241">
        <v>0</v>
      </c>
      <c r="E2241">
        <v>0</v>
      </c>
      <c r="F2241">
        <v>0</v>
      </c>
      <c r="G2241">
        <v>0</v>
      </c>
      <c r="H2241">
        <v>0</v>
      </c>
      <c r="I2241">
        <v>47</v>
      </c>
      <c r="J2241" t="s">
        <v>5810</v>
      </c>
      <c r="K2241" t="str">
        <f>INDEX('Planning Periods'!$O$2:$O$540,MATCH('Table B Values'!A2241,'Planning Periods'!$A$2:$A$540,0))</f>
        <v>Solano County</v>
      </c>
    </row>
    <row r="2242" spans="1:11">
      <c r="A2242" t="s">
        <v>5740</v>
      </c>
      <c r="B2242">
        <v>2016</v>
      </c>
      <c r="C2242">
        <v>0</v>
      </c>
      <c r="D2242">
        <v>0</v>
      </c>
      <c r="E2242">
        <v>12</v>
      </c>
      <c r="F2242">
        <v>0</v>
      </c>
      <c r="G2242">
        <v>0</v>
      </c>
      <c r="H2242">
        <v>0</v>
      </c>
      <c r="I2242">
        <v>223</v>
      </c>
      <c r="J2242" t="s">
        <v>5810</v>
      </c>
      <c r="K2242" t="str">
        <f>INDEX('Planning Periods'!$O$2:$O$540,MATCH('Table B Values'!A2242,'Planning Periods'!$A$2:$A$540,0))</f>
        <v>Ventura County</v>
      </c>
    </row>
    <row r="2243" spans="1:11">
      <c r="A2243" t="s">
        <v>5318</v>
      </c>
      <c r="B2243">
        <v>2016</v>
      </c>
      <c r="C2243">
        <v>0</v>
      </c>
      <c r="D2243">
        <v>4</v>
      </c>
      <c r="E2243">
        <v>0</v>
      </c>
      <c r="F2243">
        <v>8</v>
      </c>
      <c r="G2243">
        <v>0</v>
      </c>
      <c r="H2243">
        <v>7</v>
      </c>
      <c r="I2243">
        <v>44</v>
      </c>
      <c r="J2243" t="s">
        <v>5810</v>
      </c>
      <c r="K2243" t="str">
        <f>INDEX('Planning Periods'!$O$2:$O$540,MATCH('Table B Values'!A2243,'Planning Periods'!$A$2:$A$540,0))</f>
        <v>Ventura County</v>
      </c>
    </row>
    <row r="2244" spans="1:11">
      <c r="A2244" t="s">
        <v>5742</v>
      </c>
      <c r="B2244">
        <v>2016</v>
      </c>
      <c r="C2244">
        <v>36</v>
      </c>
      <c r="D2244">
        <v>42</v>
      </c>
      <c r="E2244">
        <v>0</v>
      </c>
      <c r="F2244">
        <v>118</v>
      </c>
      <c r="G2244">
        <v>0</v>
      </c>
      <c r="H2244">
        <v>279</v>
      </c>
      <c r="I2244">
        <v>246</v>
      </c>
      <c r="J2244" t="s">
        <v>5810</v>
      </c>
      <c r="K2244" t="str">
        <f>INDEX('Planning Periods'!$O$2:$O$540,MATCH('Table B Values'!A2244,'Planning Periods'!$A$2:$A$540,0))</f>
        <v>Tulare County</v>
      </c>
    </row>
    <row r="2245" spans="1:11">
      <c r="A2245" t="s">
        <v>5743</v>
      </c>
      <c r="B2245">
        <v>2016</v>
      </c>
      <c r="C2245">
        <v>0</v>
      </c>
      <c r="D2245">
        <v>0</v>
      </c>
      <c r="E2245">
        <v>0</v>
      </c>
      <c r="F2245">
        <v>0</v>
      </c>
      <c r="G2245">
        <v>0</v>
      </c>
      <c r="H2245">
        <v>0</v>
      </c>
      <c r="I2245">
        <v>35</v>
      </c>
      <c r="J2245" t="s">
        <v>5810</v>
      </c>
      <c r="K2245" t="str">
        <f>INDEX('Planning Periods'!$O$2:$O$540,MATCH('Table B Values'!A2245,'Planning Periods'!$A$2:$A$540,0))</f>
        <v>San Diego County</v>
      </c>
    </row>
    <row r="2246" spans="1:11">
      <c r="A2246" t="s">
        <v>5744</v>
      </c>
      <c r="B2246">
        <v>2016</v>
      </c>
      <c r="C2246">
        <v>0</v>
      </c>
      <c r="D2246">
        <v>0</v>
      </c>
      <c r="E2246">
        <v>0</v>
      </c>
      <c r="F2246">
        <v>0</v>
      </c>
      <c r="G2246">
        <v>0</v>
      </c>
      <c r="H2246">
        <v>0</v>
      </c>
      <c r="I2246">
        <v>12</v>
      </c>
      <c r="J2246" t="s">
        <v>5810</v>
      </c>
      <c r="K2246" t="str">
        <f>INDEX('Planning Periods'!$O$2:$O$540,MATCH('Table B Values'!A2246,'Planning Periods'!$A$2:$A$540,0))</f>
        <v>Los Angeles County</v>
      </c>
    </row>
    <row r="2247" spans="1:11">
      <c r="A2247" t="s">
        <v>5745</v>
      </c>
      <c r="B2247">
        <v>2016</v>
      </c>
      <c r="C2247">
        <v>42</v>
      </c>
      <c r="D2247">
        <v>0</v>
      </c>
      <c r="E2247">
        <v>16</v>
      </c>
      <c r="F2247">
        <v>0</v>
      </c>
      <c r="G2247">
        <v>0</v>
      </c>
      <c r="H2247">
        <v>12</v>
      </c>
      <c r="I2247">
        <v>392</v>
      </c>
      <c r="J2247" t="s">
        <v>5810</v>
      </c>
      <c r="K2247" t="str">
        <f>INDEX('Planning Periods'!$O$2:$O$540,MATCH('Table B Values'!A2247,'Planning Periods'!$A$2:$A$540,0))</f>
        <v>Contra Costa County</v>
      </c>
    </row>
    <row r="2248" spans="1:11">
      <c r="A2248" t="s">
        <v>5746</v>
      </c>
      <c r="B2248">
        <v>2016</v>
      </c>
      <c r="C2248">
        <v>0</v>
      </c>
      <c r="D2248">
        <v>0</v>
      </c>
      <c r="E2248">
        <v>0</v>
      </c>
      <c r="F2248">
        <v>16</v>
      </c>
      <c r="G2248">
        <v>0</v>
      </c>
      <c r="H2248">
        <v>3</v>
      </c>
      <c r="I2248">
        <v>85</v>
      </c>
      <c r="J2248" t="s">
        <v>5810</v>
      </c>
      <c r="K2248" t="str">
        <f>INDEX('Planning Periods'!$O$2:$O$540,MATCH('Table B Values'!A2248,'Planning Periods'!$A$2:$A$540,0))</f>
        <v>Kern County</v>
      </c>
    </row>
    <row r="2249" spans="1:11">
      <c r="A2249" t="s">
        <v>5747</v>
      </c>
      <c r="B2249">
        <v>2016</v>
      </c>
      <c r="C2249">
        <v>0</v>
      </c>
      <c r="D2249">
        <v>0</v>
      </c>
      <c r="E2249">
        <v>0</v>
      </c>
      <c r="F2249">
        <v>0</v>
      </c>
      <c r="G2249">
        <v>0</v>
      </c>
      <c r="H2249">
        <v>0</v>
      </c>
      <c r="I2249">
        <v>3</v>
      </c>
      <c r="J2249" t="s">
        <v>5810</v>
      </c>
      <c r="K2249" t="str">
        <f>INDEX('Planning Periods'!$O$2:$O$540,MATCH('Table B Values'!A2249,'Planning Periods'!$A$2:$A$540,0))</f>
        <v>Stanislaus County</v>
      </c>
    </row>
    <row r="2250" spans="1:11">
      <c r="A2250" t="s">
        <v>5748</v>
      </c>
      <c r="B2250">
        <v>2016</v>
      </c>
      <c r="C2250">
        <v>20</v>
      </c>
      <c r="D2250">
        <v>0</v>
      </c>
      <c r="E2250">
        <v>2</v>
      </c>
      <c r="F2250">
        <v>0</v>
      </c>
      <c r="G2250">
        <v>0</v>
      </c>
      <c r="H2250">
        <v>4</v>
      </c>
      <c r="I2250">
        <v>27</v>
      </c>
      <c r="J2250" t="s">
        <v>5810</v>
      </c>
      <c r="K2250" t="str">
        <f>INDEX('Planning Periods'!$O$2:$O$540,MATCH('Table B Values'!A2250,'Planning Periods'!$A$2:$A$540,0))</f>
        <v>Santa Cruz County</v>
      </c>
    </row>
    <row r="2251" spans="1:11">
      <c r="A2251" t="s">
        <v>5797</v>
      </c>
      <c r="B2251">
        <v>2016</v>
      </c>
      <c r="C2251">
        <v>0</v>
      </c>
      <c r="D2251">
        <v>0</v>
      </c>
      <c r="E2251">
        <v>0</v>
      </c>
      <c r="F2251">
        <v>0</v>
      </c>
      <c r="G2251">
        <v>0</v>
      </c>
      <c r="H2251">
        <v>0</v>
      </c>
      <c r="I2251">
        <v>3</v>
      </c>
      <c r="J2251" t="s">
        <v>5810</v>
      </c>
      <c r="K2251" t="str">
        <f>INDEX('Planning Periods'!$O$2:$O$540,MATCH('Table B Values'!A2251,'Planning Periods'!$A$2:$A$540,0))</f>
        <v>Siskiyou County</v>
      </c>
    </row>
    <row r="2252" spans="1:11">
      <c r="A2252" t="s">
        <v>5749</v>
      </c>
      <c r="B2252">
        <v>2016</v>
      </c>
      <c r="C2252">
        <v>0</v>
      </c>
      <c r="D2252">
        <v>0</v>
      </c>
      <c r="E2252">
        <v>0</v>
      </c>
      <c r="F2252">
        <v>0</v>
      </c>
      <c r="G2252">
        <v>0</v>
      </c>
      <c r="H2252">
        <v>0</v>
      </c>
      <c r="I2252">
        <v>37</v>
      </c>
      <c r="J2252" t="s">
        <v>5810</v>
      </c>
      <c r="K2252" t="str">
        <f>INDEX('Planning Periods'!$O$2:$O$540,MATCH('Table B Values'!A2252,'Planning Periods'!$A$2:$A$540,0))</f>
        <v>Los Angeles County</v>
      </c>
    </row>
    <row r="2253" spans="1:11">
      <c r="A2253" t="s">
        <v>5750</v>
      </c>
      <c r="B2253">
        <v>2016</v>
      </c>
      <c r="C2253">
        <v>27</v>
      </c>
      <c r="D2253">
        <v>0</v>
      </c>
      <c r="E2253">
        <v>13</v>
      </c>
      <c r="F2253">
        <v>0</v>
      </c>
      <c r="G2253">
        <v>0</v>
      </c>
      <c r="H2253">
        <v>20</v>
      </c>
      <c r="I2253">
        <v>589</v>
      </c>
      <c r="J2253" t="s">
        <v>5810</v>
      </c>
      <c r="K2253" t="str">
        <f>INDEX('Planning Periods'!$O$2:$O$540,MATCH('Table B Values'!A2253,'Planning Periods'!$A$2:$A$540,0))</f>
        <v>Los Angeles County</v>
      </c>
    </row>
    <row r="2254" spans="1:11">
      <c r="A2254" t="s">
        <v>5751</v>
      </c>
      <c r="B2254">
        <v>2016</v>
      </c>
      <c r="C2254">
        <v>0</v>
      </c>
      <c r="D2254">
        <v>0</v>
      </c>
      <c r="E2254">
        <v>0</v>
      </c>
      <c r="F2254">
        <v>0</v>
      </c>
      <c r="G2254">
        <v>0</v>
      </c>
      <c r="H2254">
        <v>83</v>
      </c>
      <c r="I2254">
        <v>20</v>
      </c>
      <c r="J2254" t="s">
        <v>5810</v>
      </c>
      <c r="K2254" t="str">
        <f>INDEX('Planning Periods'!$O$2:$O$540,MATCH('Table B Values'!A2254,'Planning Periods'!$A$2:$A$540,0))</f>
        <v>Yolo County</v>
      </c>
    </row>
    <row r="2255" spans="1:11">
      <c r="A2255" t="s">
        <v>5752</v>
      </c>
      <c r="B2255">
        <v>2016</v>
      </c>
      <c r="C2255">
        <v>0</v>
      </c>
      <c r="D2255">
        <v>0</v>
      </c>
      <c r="E2255">
        <v>0</v>
      </c>
      <c r="F2255">
        <v>0</v>
      </c>
      <c r="G2255">
        <v>0</v>
      </c>
      <c r="H2255">
        <v>0</v>
      </c>
      <c r="I2255">
        <v>9</v>
      </c>
      <c r="J2255" t="s">
        <v>5810</v>
      </c>
      <c r="K2255" t="str">
        <f>INDEX('Planning Periods'!$O$2:$O$540,MATCH('Table B Values'!A2255,'Planning Periods'!$A$2:$A$540,0))</f>
        <v>Orange County</v>
      </c>
    </row>
    <row r="2256" spans="1:11">
      <c r="A2256" t="s">
        <v>5827</v>
      </c>
      <c r="B2256">
        <v>2016</v>
      </c>
      <c r="C2256">
        <v>0</v>
      </c>
      <c r="D2256">
        <v>0</v>
      </c>
      <c r="E2256">
        <v>0</v>
      </c>
      <c r="F2256">
        <v>0</v>
      </c>
      <c r="G2256">
        <v>0</v>
      </c>
      <c r="H2256">
        <v>0</v>
      </c>
      <c r="I2256">
        <v>0</v>
      </c>
      <c r="J2256" t="s">
        <v>5810</v>
      </c>
      <c r="K2256" t="str">
        <f>INDEX('Planning Periods'!$O$2:$O$540,MATCH('Table B Values'!A2256,'Planning Periods'!$A$2:$A$540,0))</f>
        <v>Imperial County</v>
      </c>
    </row>
    <row r="2257" spans="1:11">
      <c r="A2257" t="s">
        <v>5753</v>
      </c>
      <c r="B2257">
        <v>2016</v>
      </c>
      <c r="C2257">
        <v>0</v>
      </c>
      <c r="D2257">
        <v>0</v>
      </c>
      <c r="E2257">
        <v>0</v>
      </c>
      <c r="F2257">
        <v>0</v>
      </c>
      <c r="G2257">
        <v>0</v>
      </c>
      <c r="H2257">
        <v>13</v>
      </c>
      <c r="I2257">
        <v>38</v>
      </c>
      <c r="J2257" t="s">
        <v>5810</v>
      </c>
      <c r="K2257" t="str">
        <f>INDEX('Planning Periods'!$O$2:$O$540,MATCH('Table B Values'!A2257,'Planning Periods'!$A$2:$A$540,0))</f>
        <v>Los Angeles County</v>
      </c>
    </row>
    <row r="2258" spans="1:11">
      <c r="A2258" t="s">
        <v>5754</v>
      </c>
      <c r="B2258">
        <v>2016</v>
      </c>
      <c r="C2258">
        <v>0</v>
      </c>
      <c r="D2258">
        <v>0</v>
      </c>
      <c r="E2258">
        <v>0</v>
      </c>
      <c r="F2258">
        <v>0</v>
      </c>
      <c r="G2258">
        <v>0</v>
      </c>
      <c r="H2258">
        <v>9</v>
      </c>
      <c r="I2258">
        <v>141</v>
      </c>
      <c r="J2258" t="s">
        <v>5810</v>
      </c>
      <c r="K2258" t="str">
        <f>INDEX('Planning Periods'!$O$2:$O$540,MATCH('Table B Values'!A2258,'Planning Periods'!$A$2:$A$540,0))</f>
        <v>Riverside County</v>
      </c>
    </row>
    <row r="2259" spans="1:11">
      <c r="A2259" t="s">
        <v>5756</v>
      </c>
      <c r="B2259">
        <v>2016</v>
      </c>
      <c r="C2259">
        <v>0</v>
      </c>
      <c r="D2259">
        <v>0</v>
      </c>
      <c r="E2259">
        <v>2</v>
      </c>
      <c r="F2259">
        <v>0</v>
      </c>
      <c r="G2259">
        <v>0</v>
      </c>
      <c r="H2259">
        <v>1</v>
      </c>
      <c r="I2259">
        <v>0</v>
      </c>
      <c r="J2259" t="s">
        <v>5810</v>
      </c>
      <c r="K2259" t="str">
        <f>INDEX('Planning Periods'!$O$2:$O$540,MATCH('Table B Values'!A2259,'Planning Periods'!$A$2:$A$540,0))</f>
        <v>Glenn County</v>
      </c>
    </row>
    <row r="2260" spans="1:11">
      <c r="A2260" t="s">
        <v>5757</v>
      </c>
      <c r="B2260">
        <v>2016</v>
      </c>
      <c r="C2260">
        <v>0</v>
      </c>
      <c r="D2260">
        <v>0</v>
      </c>
      <c r="E2260">
        <v>0</v>
      </c>
      <c r="F2260">
        <v>0</v>
      </c>
      <c r="G2260">
        <v>0</v>
      </c>
      <c r="H2260">
        <v>0</v>
      </c>
      <c r="I2260">
        <v>3</v>
      </c>
      <c r="J2260" t="s">
        <v>5810</v>
      </c>
      <c r="K2260" t="str">
        <f>INDEX('Planning Periods'!$O$2:$O$540,MATCH('Table B Values'!A2260,'Planning Periods'!$A$2:$A$540,0))</f>
        <v>Sonoma County</v>
      </c>
    </row>
    <row r="2261" spans="1:11">
      <c r="A2261" t="s">
        <v>5758</v>
      </c>
      <c r="B2261">
        <v>2016</v>
      </c>
      <c r="C2261">
        <v>0</v>
      </c>
      <c r="D2261">
        <v>0</v>
      </c>
      <c r="E2261">
        <v>0</v>
      </c>
      <c r="F2261">
        <v>0</v>
      </c>
      <c r="G2261">
        <v>0</v>
      </c>
      <c r="H2261">
        <v>7</v>
      </c>
      <c r="I2261">
        <v>26</v>
      </c>
      <c r="J2261" t="s">
        <v>5810</v>
      </c>
      <c r="K2261" t="str">
        <f>INDEX('Planning Periods'!$O$2:$O$540,MATCH('Table B Values'!A2261,'Planning Periods'!$A$2:$A$540,0))</f>
        <v>Yolo County</v>
      </c>
    </row>
    <row r="2262" spans="1:11">
      <c r="A2262" t="s">
        <v>5759</v>
      </c>
      <c r="B2262">
        <v>2016</v>
      </c>
      <c r="C2262">
        <v>0</v>
      </c>
      <c r="D2262">
        <v>3</v>
      </c>
      <c r="E2262">
        <v>0</v>
      </c>
      <c r="F2262">
        <v>3</v>
      </c>
      <c r="G2262">
        <v>0</v>
      </c>
      <c r="H2262">
        <v>1</v>
      </c>
      <c r="I2262">
        <v>0</v>
      </c>
      <c r="J2262" t="s">
        <v>5810</v>
      </c>
      <c r="K2262" t="str">
        <f>INDEX('Planning Periods'!$O$2:$O$540,MATCH('Table B Values'!A2262,'Planning Periods'!$A$2:$A$540,0))</f>
        <v>Tulare County</v>
      </c>
    </row>
    <row r="2263" spans="1:11">
      <c r="A2263" t="s">
        <v>5760</v>
      </c>
      <c r="B2263">
        <v>2016</v>
      </c>
      <c r="C2263">
        <v>0</v>
      </c>
      <c r="D2263">
        <v>0</v>
      </c>
      <c r="E2263">
        <v>1</v>
      </c>
      <c r="F2263">
        <v>0</v>
      </c>
      <c r="G2263">
        <v>0</v>
      </c>
      <c r="H2263">
        <v>67</v>
      </c>
      <c r="I2263">
        <v>199</v>
      </c>
      <c r="J2263" t="s">
        <v>5810</v>
      </c>
      <c r="K2263" t="str">
        <f>INDEX('Planning Periods'!$O$2:$O$540,MATCH('Table B Values'!A2263,'Planning Periods'!$A$2:$A$540,0))</f>
        <v>Yolo County</v>
      </c>
    </row>
    <row r="2264" spans="1:11">
      <c r="A2264" t="s">
        <v>5798</v>
      </c>
      <c r="B2264">
        <v>2016</v>
      </c>
      <c r="C2264">
        <v>0</v>
      </c>
      <c r="D2264">
        <v>5</v>
      </c>
      <c r="E2264">
        <v>0</v>
      </c>
      <c r="F2264">
        <v>1</v>
      </c>
      <c r="G2264">
        <v>0</v>
      </c>
      <c r="H2264">
        <v>1</v>
      </c>
      <c r="I2264">
        <v>8</v>
      </c>
      <c r="J2264" t="s">
        <v>5810</v>
      </c>
      <c r="K2264" t="str">
        <f>INDEX('Planning Periods'!$O$2:$O$540,MATCH('Table B Values'!A2264,'Planning Periods'!$A$2:$A$540,0))</f>
        <v>San Mateo County</v>
      </c>
    </row>
    <row r="2265" spans="1:11">
      <c r="A2265" t="s">
        <v>5347</v>
      </c>
      <c r="B2265">
        <v>2016</v>
      </c>
      <c r="C2265">
        <v>40</v>
      </c>
      <c r="D2265">
        <v>0</v>
      </c>
      <c r="E2265">
        <v>0</v>
      </c>
      <c r="F2265">
        <v>4</v>
      </c>
      <c r="G2265">
        <v>0</v>
      </c>
      <c r="H2265">
        <v>7</v>
      </c>
      <c r="I2265">
        <v>3</v>
      </c>
      <c r="J2265" t="s">
        <v>5810</v>
      </c>
      <c r="K2265" t="str">
        <f>INDEX('Planning Periods'!$O$2:$O$540,MATCH('Table B Values'!A2265,'Planning Periods'!$A$2:$A$540,0))</f>
        <v>Yolo County</v>
      </c>
    </row>
    <row r="2266" spans="1:11">
      <c r="A2266" t="s">
        <v>5761</v>
      </c>
      <c r="B2266">
        <v>2016</v>
      </c>
      <c r="C2266">
        <v>20</v>
      </c>
      <c r="D2266">
        <v>4</v>
      </c>
      <c r="E2266">
        <v>4</v>
      </c>
      <c r="F2266">
        <v>0</v>
      </c>
      <c r="G2266">
        <v>0</v>
      </c>
      <c r="H2266">
        <v>0</v>
      </c>
      <c r="I2266">
        <v>130</v>
      </c>
      <c r="J2266" t="s">
        <v>5810</v>
      </c>
      <c r="K2266" t="str">
        <f>INDEX('Planning Periods'!$O$2:$O$540,MATCH('Table B Values'!A2266,'Planning Periods'!$A$2:$A$540,0))</f>
        <v>Orange County</v>
      </c>
    </row>
    <row r="2267" spans="1:11">
      <c r="A2267" t="s">
        <v>5762</v>
      </c>
      <c r="B2267">
        <v>2016</v>
      </c>
      <c r="C2267">
        <v>0</v>
      </c>
      <c r="D2267">
        <v>0</v>
      </c>
      <c r="E2267">
        <v>0</v>
      </c>
      <c r="F2267">
        <v>0</v>
      </c>
      <c r="G2267">
        <v>0</v>
      </c>
      <c r="H2267">
        <v>1</v>
      </c>
      <c r="I2267">
        <v>0</v>
      </c>
      <c r="J2267" t="s">
        <v>5810</v>
      </c>
      <c r="K2267" t="str">
        <f>INDEX('Planning Periods'!$O$2:$O$540,MATCH('Table B Values'!A2267,'Planning Periods'!$A$2:$A$540,0))</f>
        <v>Napa County</v>
      </c>
    </row>
    <row r="2268" spans="1:11">
      <c r="A2268" t="s">
        <v>5763</v>
      </c>
      <c r="B2268">
        <v>2016</v>
      </c>
      <c r="C2268">
        <v>0</v>
      </c>
      <c r="D2268">
        <v>0</v>
      </c>
      <c r="E2268">
        <v>0</v>
      </c>
      <c r="F2268">
        <v>0</v>
      </c>
      <c r="G2268">
        <v>0</v>
      </c>
      <c r="H2268">
        <v>0</v>
      </c>
      <c r="I2268">
        <v>0</v>
      </c>
      <c r="J2268" t="s">
        <v>5810</v>
      </c>
      <c r="K2268" t="str">
        <f>INDEX('Planning Periods'!$O$2:$O$540,MATCH('Table B Values'!A2268,'Planning Periods'!$A$2:$A$540,0))</f>
        <v>Siskiyou County</v>
      </c>
    </row>
    <row r="2269" spans="1:11">
      <c r="A2269" t="s">
        <v>5764</v>
      </c>
      <c r="B2269">
        <v>2016</v>
      </c>
      <c r="C2269">
        <v>1</v>
      </c>
      <c r="D2269">
        <v>0</v>
      </c>
      <c r="E2269">
        <v>5</v>
      </c>
      <c r="F2269">
        <v>0</v>
      </c>
      <c r="G2269">
        <v>0</v>
      </c>
      <c r="H2269">
        <v>47</v>
      </c>
      <c r="I2269">
        <v>0</v>
      </c>
      <c r="J2269" t="s">
        <v>5810</v>
      </c>
      <c r="K2269" t="str">
        <f>INDEX('Planning Periods'!$O$2:$O$540,MATCH('Table B Values'!A2269,'Planning Periods'!$A$2:$A$540,0))</f>
        <v>Sutter County</v>
      </c>
    </row>
    <row r="2270" spans="1:11">
      <c r="A2270" t="s">
        <v>5765</v>
      </c>
      <c r="B2270">
        <v>2016</v>
      </c>
      <c r="C2270">
        <v>11</v>
      </c>
      <c r="D2270">
        <v>0</v>
      </c>
      <c r="E2270">
        <v>0</v>
      </c>
      <c r="F2270">
        <v>0</v>
      </c>
      <c r="G2270">
        <v>0</v>
      </c>
      <c r="H2270">
        <v>0</v>
      </c>
      <c r="I2270">
        <v>196</v>
      </c>
      <c r="J2270" t="s">
        <v>5810</v>
      </c>
      <c r="K2270" t="str">
        <f>INDEX('Planning Periods'!$O$2:$O$540,MATCH('Table B Values'!A2270,'Planning Periods'!$A$2:$A$540,0))</f>
        <v>Yuba County</v>
      </c>
    </row>
    <row r="2271" spans="1:11">
      <c r="A2271" t="s">
        <v>5766</v>
      </c>
      <c r="B2271">
        <v>2016</v>
      </c>
      <c r="C2271">
        <v>0</v>
      </c>
      <c r="D2271">
        <v>0</v>
      </c>
      <c r="E2271">
        <v>30</v>
      </c>
      <c r="F2271">
        <v>0</v>
      </c>
      <c r="G2271">
        <v>0</v>
      </c>
      <c r="H2271">
        <v>17</v>
      </c>
      <c r="I2271">
        <v>102</v>
      </c>
      <c r="J2271" t="s">
        <v>5810</v>
      </c>
      <c r="K2271" t="str">
        <f>INDEX('Planning Periods'!$O$2:$O$540,MATCH('Table B Values'!A2271,'Planning Periods'!$A$2:$A$540,0))</f>
        <v>San Bernardino County</v>
      </c>
    </row>
    <row r="2272" spans="1:11">
      <c r="A2272" t="s">
        <v>5767</v>
      </c>
      <c r="B2272">
        <v>2016</v>
      </c>
      <c r="C2272">
        <v>0</v>
      </c>
      <c r="D2272">
        <v>0</v>
      </c>
      <c r="E2272">
        <v>0</v>
      </c>
      <c r="F2272">
        <v>0</v>
      </c>
      <c r="G2272">
        <v>0</v>
      </c>
      <c r="H2272">
        <v>0</v>
      </c>
      <c r="I2272">
        <v>17</v>
      </c>
      <c r="J2272" t="s">
        <v>5810</v>
      </c>
      <c r="K2272" t="str">
        <f>INDEX('Planning Periods'!$O$2:$O$540,MATCH('Table B Values'!A2272,'Planning Periods'!$A$2:$A$540,0))</f>
        <v>San Bernardino County</v>
      </c>
    </row>
    <row r="2273" spans="1:11">
      <c r="A2273" t="s">
        <v>5382</v>
      </c>
      <c r="B2273">
        <v>2015</v>
      </c>
      <c r="C2273">
        <v>0</v>
      </c>
      <c r="D2273">
        <v>0</v>
      </c>
      <c r="E2273">
        <v>0</v>
      </c>
      <c r="F2273">
        <v>0</v>
      </c>
      <c r="G2273">
        <v>0</v>
      </c>
      <c r="H2273">
        <v>0</v>
      </c>
      <c r="I2273">
        <v>15</v>
      </c>
      <c r="J2273" t="s">
        <v>5810</v>
      </c>
      <c r="K2273" t="str">
        <f>INDEX('Planning Periods'!$O$2:$O$540,MATCH('Table B Values'!A2273,'Planning Periods'!$A$2:$A$540,0))</f>
        <v>Los Angeles County</v>
      </c>
    </row>
    <row r="2274" spans="1:11">
      <c r="A2274" t="s">
        <v>5384</v>
      </c>
      <c r="B2274">
        <v>2015</v>
      </c>
      <c r="C2274">
        <v>19</v>
      </c>
      <c r="D2274">
        <v>0</v>
      </c>
      <c r="E2274">
        <v>22</v>
      </c>
      <c r="F2274">
        <v>0</v>
      </c>
      <c r="G2274">
        <v>0</v>
      </c>
      <c r="H2274">
        <v>14</v>
      </c>
      <c r="I2274">
        <v>192</v>
      </c>
      <c r="J2274" t="s">
        <v>5810</v>
      </c>
      <c r="K2274" t="str">
        <f>INDEX('Planning Periods'!$O$2:$O$540,MATCH('Table B Values'!A2274,'Planning Periods'!$A$2:$A$540,0))</f>
        <v>Alameda County</v>
      </c>
    </row>
    <row r="2275" spans="1:11">
      <c r="A2275" t="s">
        <v>4763</v>
      </c>
      <c r="B2275">
        <v>2015</v>
      </c>
      <c r="C2275">
        <v>35</v>
      </c>
      <c r="D2275">
        <v>0</v>
      </c>
      <c r="E2275">
        <v>65</v>
      </c>
      <c r="F2275">
        <v>0</v>
      </c>
      <c r="G2275">
        <v>0</v>
      </c>
      <c r="H2275">
        <v>21</v>
      </c>
      <c r="I2275">
        <v>17</v>
      </c>
      <c r="J2275" t="s">
        <v>5810</v>
      </c>
      <c r="K2275" t="str">
        <f>INDEX('Planning Periods'!$O$2:$O$540,MATCH('Table B Values'!A2275,'Planning Periods'!$A$2:$A$540,0))</f>
        <v>Alameda County</v>
      </c>
    </row>
    <row r="2276" spans="1:11">
      <c r="A2276" t="s">
        <v>5386</v>
      </c>
      <c r="B2276">
        <v>2015</v>
      </c>
      <c r="C2276">
        <v>0</v>
      </c>
      <c r="D2276">
        <v>0</v>
      </c>
      <c r="E2276">
        <v>0</v>
      </c>
      <c r="F2276">
        <v>0</v>
      </c>
      <c r="G2276">
        <v>0</v>
      </c>
      <c r="H2276">
        <v>0</v>
      </c>
      <c r="I2276">
        <v>0</v>
      </c>
      <c r="J2276" t="s">
        <v>5810</v>
      </c>
      <c r="K2276" t="str">
        <f>INDEX('Planning Periods'!$O$2:$O$540,MATCH('Table B Values'!A2276,'Planning Periods'!$A$2:$A$540,0))</f>
        <v>Los Angeles County</v>
      </c>
    </row>
    <row r="2277" spans="1:11">
      <c r="A2277" t="s">
        <v>5811</v>
      </c>
      <c r="B2277">
        <v>2015</v>
      </c>
      <c r="C2277">
        <v>33</v>
      </c>
      <c r="D2277">
        <v>0</v>
      </c>
      <c r="E2277">
        <v>187</v>
      </c>
      <c r="F2277">
        <v>0</v>
      </c>
      <c r="G2277">
        <v>0</v>
      </c>
      <c r="H2277">
        <v>419</v>
      </c>
      <c r="I2277">
        <v>0</v>
      </c>
      <c r="J2277" t="s">
        <v>5810</v>
      </c>
      <c r="K2277" t="str">
        <f>INDEX('Planning Periods'!$O$2:$O$540,MATCH('Table B Values'!A2277,'Planning Periods'!$A$2:$A$540,0))</f>
        <v>Orange County</v>
      </c>
    </row>
    <row r="2278" spans="1:11">
      <c r="A2278" t="s">
        <v>4768</v>
      </c>
      <c r="B2278">
        <v>2015</v>
      </c>
      <c r="C2278">
        <v>0</v>
      </c>
      <c r="D2278">
        <v>0</v>
      </c>
      <c r="E2278">
        <v>0</v>
      </c>
      <c r="F2278">
        <v>0</v>
      </c>
      <c r="G2278">
        <v>0</v>
      </c>
      <c r="H2278">
        <v>0</v>
      </c>
      <c r="I2278">
        <v>4</v>
      </c>
      <c r="J2278" t="s">
        <v>5810</v>
      </c>
      <c r="K2278" t="str">
        <f>INDEX('Planning Periods'!$O$2:$O$540,MATCH('Table B Values'!A2278,'Planning Periods'!$A$2:$A$540,0))</f>
        <v>Alpine County</v>
      </c>
    </row>
    <row r="2279" spans="1:11">
      <c r="A2279" t="s">
        <v>5387</v>
      </c>
      <c r="B2279">
        <v>2015</v>
      </c>
      <c r="C2279">
        <v>0</v>
      </c>
      <c r="D2279">
        <v>0</v>
      </c>
      <c r="E2279">
        <v>9</v>
      </c>
      <c r="F2279">
        <v>0</v>
      </c>
      <c r="G2279">
        <v>0</v>
      </c>
      <c r="H2279">
        <v>140</v>
      </c>
      <c r="I2279">
        <v>0</v>
      </c>
      <c r="J2279" t="s">
        <v>5810</v>
      </c>
      <c r="K2279" t="str">
        <f>INDEX('Planning Periods'!$O$2:$O$540,MATCH('Table B Values'!A2279,'Planning Periods'!$A$2:$A$540,0))</f>
        <v>Napa County</v>
      </c>
    </row>
    <row r="2280" spans="1:11">
      <c r="A2280" t="s">
        <v>5388</v>
      </c>
      <c r="B2280">
        <v>2015</v>
      </c>
      <c r="C2280">
        <v>69</v>
      </c>
      <c r="D2280">
        <v>0</v>
      </c>
      <c r="E2280">
        <v>13</v>
      </c>
      <c r="F2280">
        <v>0</v>
      </c>
      <c r="G2280">
        <v>0</v>
      </c>
      <c r="H2280">
        <v>23</v>
      </c>
      <c r="I2280">
        <v>1169</v>
      </c>
      <c r="J2280" t="s">
        <v>5810</v>
      </c>
      <c r="K2280" t="str">
        <f>INDEX('Planning Periods'!$O$2:$O$540,MATCH('Table B Values'!A2280,'Planning Periods'!$A$2:$A$540,0))</f>
        <v>Orange County</v>
      </c>
    </row>
    <row r="2281" spans="1:11">
      <c r="A2281" t="s">
        <v>5359</v>
      </c>
      <c r="B2281">
        <v>2015</v>
      </c>
      <c r="C2281">
        <v>0</v>
      </c>
      <c r="D2281">
        <v>0</v>
      </c>
      <c r="E2281">
        <v>0</v>
      </c>
      <c r="F2281">
        <v>0</v>
      </c>
      <c r="G2281">
        <v>0</v>
      </c>
      <c r="H2281">
        <v>19</v>
      </c>
      <c r="I2281">
        <v>1</v>
      </c>
      <c r="J2281" t="s">
        <v>5810</v>
      </c>
      <c r="K2281" t="str">
        <f>INDEX('Planning Periods'!$O$2:$O$540,MATCH('Table B Values'!A2281,'Planning Periods'!$A$2:$A$540,0))</f>
        <v>Shasta County</v>
      </c>
    </row>
    <row r="2282" spans="1:11">
      <c r="A2282" t="s">
        <v>5380</v>
      </c>
      <c r="B2282">
        <v>2015</v>
      </c>
      <c r="C2282">
        <v>0</v>
      </c>
      <c r="D2282">
        <v>0</v>
      </c>
      <c r="E2282">
        <v>0</v>
      </c>
      <c r="F2282">
        <v>0</v>
      </c>
      <c r="G2282">
        <v>0</v>
      </c>
      <c r="H2282">
        <v>0</v>
      </c>
      <c r="I2282">
        <v>8</v>
      </c>
      <c r="J2282" t="s">
        <v>5810</v>
      </c>
      <c r="K2282" t="str">
        <f>INDEX('Planning Periods'!$O$2:$O$540,MATCH('Table B Values'!A2282,'Planning Periods'!$A$2:$A$540,0))</f>
        <v>Calaveras County</v>
      </c>
    </row>
    <row r="2283" spans="1:11">
      <c r="A2283" t="s">
        <v>5389</v>
      </c>
      <c r="B2283">
        <v>2015</v>
      </c>
      <c r="C2283">
        <v>0</v>
      </c>
      <c r="D2283">
        <v>1</v>
      </c>
      <c r="E2283">
        <v>0</v>
      </c>
      <c r="F2283">
        <v>0</v>
      </c>
      <c r="G2283">
        <v>0</v>
      </c>
      <c r="H2283">
        <v>19</v>
      </c>
      <c r="I2283">
        <v>47</v>
      </c>
      <c r="J2283" t="s">
        <v>5810</v>
      </c>
      <c r="K2283" t="str">
        <f>INDEX('Planning Periods'!$O$2:$O$540,MATCH('Table B Values'!A2283,'Planning Periods'!$A$2:$A$540,0))</f>
        <v>Contra Costa County</v>
      </c>
    </row>
    <row r="2284" spans="1:11">
      <c r="A2284" t="s">
        <v>5799</v>
      </c>
      <c r="B2284">
        <v>2015</v>
      </c>
      <c r="C2284">
        <v>0</v>
      </c>
      <c r="D2284">
        <v>0</v>
      </c>
      <c r="E2284">
        <v>0</v>
      </c>
      <c r="F2284">
        <v>0</v>
      </c>
      <c r="G2284">
        <v>0</v>
      </c>
      <c r="H2284">
        <v>0</v>
      </c>
      <c r="I2284">
        <v>0</v>
      </c>
      <c r="J2284" t="s">
        <v>5810</v>
      </c>
      <c r="K2284" t="str">
        <f>INDEX('Planning Periods'!$O$2:$O$540,MATCH('Table B Values'!A2284,'Planning Periods'!$A$2:$A$540,0))</f>
        <v>San Bernardino County</v>
      </c>
    </row>
    <row r="2285" spans="1:11">
      <c r="A2285" t="s">
        <v>5360</v>
      </c>
      <c r="B2285">
        <v>2015</v>
      </c>
      <c r="C2285">
        <v>17</v>
      </c>
      <c r="D2285">
        <v>0</v>
      </c>
      <c r="E2285">
        <v>0</v>
      </c>
      <c r="F2285">
        <v>0</v>
      </c>
      <c r="G2285">
        <v>0</v>
      </c>
      <c r="H2285">
        <v>3</v>
      </c>
      <c r="I2285">
        <v>2</v>
      </c>
      <c r="J2285" t="s">
        <v>5810</v>
      </c>
      <c r="K2285" t="str">
        <f>INDEX('Planning Periods'!$O$2:$O$540,MATCH('Table B Values'!A2285,'Planning Periods'!$A$2:$A$540,0))</f>
        <v>Humboldt County</v>
      </c>
    </row>
    <row r="2286" spans="1:11">
      <c r="A2286" t="s">
        <v>5392</v>
      </c>
      <c r="B2286">
        <v>2015</v>
      </c>
      <c r="C2286">
        <v>0</v>
      </c>
      <c r="D2286">
        <v>0</v>
      </c>
      <c r="E2286">
        <v>0</v>
      </c>
      <c r="F2286">
        <v>0</v>
      </c>
      <c r="G2286">
        <v>0</v>
      </c>
      <c r="H2286">
        <v>0</v>
      </c>
      <c r="I2286">
        <v>8</v>
      </c>
      <c r="J2286" t="s">
        <v>5810</v>
      </c>
      <c r="K2286" t="str">
        <f>INDEX('Planning Periods'!$O$2:$O$540,MATCH('Table B Values'!A2286,'Planning Periods'!$A$2:$A$540,0))</f>
        <v>Los Angeles County</v>
      </c>
    </row>
    <row r="2287" spans="1:11">
      <c r="A2287" t="s">
        <v>5393</v>
      </c>
      <c r="B2287">
        <v>2015</v>
      </c>
      <c r="C2287">
        <v>0</v>
      </c>
      <c r="D2287">
        <v>0</v>
      </c>
      <c r="E2287">
        <v>9</v>
      </c>
      <c r="F2287">
        <v>17</v>
      </c>
      <c r="G2287">
        <v>0</v>
      </c>
      <c r="H2287">
        <v>60</v>
      </c>
      <c r="I2287">
        <v>0</v>
      </c>
      <c r="J2287" t="s">
        <v>5810</v>
      </c>
      <c r="K2287" t="str">
        <f>INDEX('Planning Periods'!$O$2:$O$540,MATCH('Table B Values'!A2287,'Planning Periods'!$A$2:$A$540,0))</f>
        <v>Kern County</v>
      </c>
    </row>
    <row r="2288" spans="1:11">
      <c r="A2288" t="s">
        <v>5394</v>
      </c>
      <c r="B2288">
        <v>2015</v>
      </c>
      <c r="C2288">
        <v>1</v>
      </c>
      <c r="D2288">
        <v>0</v>
      </c>
      <c r="E2288">
        <v>0</v>
      </c>
      <c r="F2288">
        <v>0</v>
      </c>
      <c r="G2288">
        <v>0</v>
      </c>
      <c r="H2288">
        <v>58</v>
      </c>
      <c r="I2288">
        <v>29</v>
      </c>
      <c r="J2288" t="s">
        <v>5810</v>
      </c>
      <c r="K2288" t="str">
        <f>INDEX('Planning Periods'!$O$2:$O$540,MATCH('Table B Values'!A2288,'Planning Periods'!$A$2:$A$540,0))</f>
        <v>San Luis Obispo County</v>
      </c>
    </row>
    <row r="2289" spans="1:11">
      <c r="A2289" t="s">
        <v>5395</v>
      </c>
      <c r="B2289">
        <v>2015</v>
      </c>
      <c r="C2289">
        <v>12</v>
      </c>
      <c r="D2289">
        <v>0</v>
      </c>
      <c r="E2289">
        <v>0</v>
      </c>
      <c r="F2289">
        <v>0</v>
      </c>
      <c r="G2289">
        <v>0</v>
      </c>
      <c r="H2289">
        <v>0</v>
      </c>
      <c r="I2289">
        <v>0</v>
      </c>
      <c r="J2289" t="s">
        <v>5810</v>
      </c>
      <c r="K2289" t="str">
        <f>INDEX('Planning Periods'!$O$2:$O$540,MATCH('Table B Values'!A2289,'Planning Periods'!$A$2:$A$540,0))</f>
        <v>San Mateo County</v>
      </c>
    </row>
    <row r="2290" spans="1:11">
      <c r="A2290" t="s">
        <v>5396</v>
      </c>
      <c r="B2290">
        <v>2015</v>
      </c>
      <c r="C2290">
        <v>0</v>
      </c>
      <c r="D2290">
        <v>0</v>
      </c>
      <c r="E2290">
        <v>0</v>
      </c>
      <c r="F2290">
        <v>0</v>
      </c>
      <c r="G2290">
        <v>0</v>
      </c>
      <c r="H2290">
        <v>0</v>
      </c>
      <c r="I2290">
        <v>0</v>
      </c>
      <c r="J2290" t="s">
        <v>5810</v>
      </c>
      <c r="K2290" t="str">
        <f>INDEX('Planning Periods'!$O$2:$O$540,MATCH('Table B Values'!A2290,'Planning Periods'!$A$2:$A$540,0))</f>
        <v>Merced County</v>
      </c>
    </row>
    <row r="2291" spans="1:11">
      <c r="A2291" t="s">
        <v>5397</v>
      </c>
      <c r="B2291">
        <v>2015</v>
      </c>
      <c r="C2291">
        <v>0</v>
      </c>
      <c r="D2291">
        <v>0</v>
      </c>
      <c r="E2291">
        <v>0</v>
      </c>
      <c r="F2291">
        <v>0</v>
      </c>
      <c r="G2291">
        <v>0</v>
      </c>
      <c r="H2291">
        <v>0</v>
      </c>
      <c r="I2291">
        <v>10</v>
      </c>
      <c r="J2291" t="s">
        <v>5810</v>
      </c>
      <c r="K2291" t="str">
        <f>INDEX('Planning Periods'!$O$2:$O$540,MATCH('Table B Values'!A2291,'Planning Periods'!$A$2:$A$540,0))</f>
        <v>Placer County</v>
      </c>
    </row>
    <row r="2292" spans="1:11">
      <c r="A2292" t="s">
        <v>5398</v>
      </c>
      <c r="B2292">
        <v>2015</v>
      </c>
      <c r="C2292">
        <v>0</v>
      </c>
      <c r="D2292">
        <v>0</v>
      </c>
      <c r="E2292">
        <v>0</v>
      </c>
      <c r="F2292">
        <v>0</v>
      </c>
      <c r="G2292">
        <v>0</v>
      </c>
      <c r="H2292">
        <v>0</v>
      </c>
      <c r="I2292">
        <v>1</v>
      </c>
      <c r="J2292" t="s">
        <v>5810</v>
      </c>
      <c r="K2292" t="str">
        <f>INDEX('Planning Periods'!$O$2:$O$540,MATCH('Table B Values'!A2292,'Planning Periods'!$A$2:$A$540,0))</f>
        <v>Los Angeles County</v>
      </c>
    </row>
    <row r="2293" spans="1:11">
      <c r="A2293" t="s">
        <v>5399</v>
      </c>
      <c r="B2293">
        <v>2015</v>
      </c>
      <c r="C2293">
        <v>0</v>
      </c>
      <c r="D2293">
        <v>0</v>
      </c>
      <c r="E2293">
        <v>0</v>
      </c>
      <c r="F2293">
        <v>0</v>
      </c>
      <c r="G2293">
        <v>0</v>
      </c>
      <c r="H2293">
        <v>112</v>
      </c>
      <c r="I2293">
        <v>0</v>
      </c>
      <c r="J2293" t="s">
        <v>5810</v>
      </c>
      <c r="K2293" t="str">
        <f>INDEX('Planning Periods'!$O$2:$O$540,MATCH('Table B Values'!A2293,'Planning Periods'!$A$2:$A$540,0))</f>
        <v>Los Angeles County</v>
      </c>
    </row>
    <row r="2294" spans="1:11">
      <c r="A2294" t="s">
        <v>5401</v>
      </c>
      <c r="B2294">
        <v>2015</v>
      </c>
      <c r="C2294">
        <v>0</v>
      </c>
      <c r="D2294">
        <v>0</v>
      </c>
      <c r="E2294">
        <v>1</v>
      </c>
      <c r="F2294">
        <v>0</v>
      </c>
      <c r="G2294">
        <v>0</v>
      </c>
      <c r="H2294">
        <v>0</v>
      </c>
      <c r="I2294">
        <v>21</v>
      </c>
      <c r="J2294" t="s">
        <v>5810</v>
      </c>
      <c r="K2294" t="str">
        <f>INDEX('Planning Periods'!$O$2:$O$540,MATCH('Table B Values'!A2294,'Planning Periods'!$A$2:$A$540,0))</f>
        <v>Los Angeles County</v>
      </c>
    </row>
    <row r="2295" spans="1:11">
      <c r="A2295" t="s">
        <v>5770</v>
      </c>
      <c r="B2295">
        <v>2015</v>
      </c>
      <c r="C2295">
        <v>0</v>
      </c>
      <c r="D2295">
        <v>0</v>
      </c>
      <c r="E2295">
        <v>0</v>
      </c>
      <c r="F2295">
        <v>0</v>
      </c>
      <c r="G2295">
        <v>0</v>
      </c>
      <c r="H2295">
        <v>0</v>
      </c>
      <c r="I2295">
        <v>0</v>
      </c>
      <c r="J2295" t="s">
        <v>5810</v>
      </c>
      <c r="K2295" t="str">
        <f>INDEX('Planning Periods'!$O$2:$O$540,MATCH('Table B Values'!A2295,'Planning Periods'!$A$2:$A$540,0))</f>
        <v>Riverside County</v>
      </c>
    </row>
    <row r="2296" spans="1:11">
      <c r="A2296" t="s">
        <v>5812</v>
      </c>
      <c r="B2296">
        <v>2015</v>
      </c>
      <c r="C2296">
        <v>0</v>
      </c>
      <c r="D2296">
        <v>0</v>
      </c>
      <c r="E2296">
        <v>0</v>
      </c>
      <c r="F2296">
        <v>0</v>
      </c>
      <c r="G2296">
        <v>0</v>
      </c>
      <c r="H2296">
        <v>0</v>
      </c>
      <c r="I2296">
        <v>6</v>
      </c>
      <c r="J2296" t="s">
        <v>5810</v>
      </c>
      <c r="K2296" t="str">
        <f>INDEX('Planning Periods'!$O$2:$O$540,MATCH('Table B Values'!A2296,'Planning Periods'!$A$2:$A$540,0))</f>
        <v>San Bernardino County</v>
      </c>
    </row>
    <row r="2297" spans="1:11">
      <c r="A2297" t="s">
        <v>5771</v>
      </c>
      <c r="B2297">
        <v>2015</v>
      </c>
      <c r="C2297">
        <v>0</v>
      </c>
      <c r="D2297">
        <v>0</v>
      </c>
      <c r="E2297">
        <v>0</v>
      </c>
      <c r="F2297">
        <v>0</v>
      </c>
      <c r="G2297">
        <v>0</v>
      </c>
      <c r="H2297">
        <v>3</v>
      </c>
      <c r="I2297">
        <v>0</v>
      </c>
      <c r="J2297" t="s">
        <v>5810</v>
      </c>
      <c r="K2297" t="str">
        <f>INDEX('Planning Periods'!$O$2:$O$540,MATCH('Table B Values'!A2297,'Planning Periods'!$A$2:$A$540,0))</f>
        <v>Los Angeles County</v>
      </c>
    </row>
    <row r="2298" spans="1:11">
      <c r="A2298" t="s">
        <v>5403</v>
      </c>
      <c r="B2298">
        <v>2015</v>
      </c>
      <c r="C2298">
        <v>0</v>
      </c>
      <c r="D2298">
        <v>0</v>
      </c>
      <c r="E2298">
        <v>0</v>
      </c>
      <c r="F2298">
        <v>0</v>
      </c>
      <c r="G2298">
        <v>0</v>
      </c>
      <c r="H2298">
        <v>1</v>
      </c>
      <c r="I2298">
        <v>3</v>
      </c>
      <c r="J2298" t="s">
        <v>5810</v>
      </c>
      <c r="K2298" t="str">
        <f>INDEX('Planning Periods'!$O$2:$O$540,MATCH('Table B Values'!A2298,'Planning Periods'!$A$2:$A$540,0))</f>
        <v>Los Angeles County</v>
      </c>
    </row>
    <row r="2299" spans="1:11">
      <c r="A2299" t="s">
        <v>5404</v>
      </c>
      <c r="B2299">
        <v>2015</v>
      </c>
      <c r="C2299">
        <v>0</v>
      </c>
      <c r="D2299">
        <v>0</v>
      </c>
      <c r="E2299">
        <v>0</v>
      </c>
      <c r="F2299">
        <v>0</v>
      </c>
      <c r="G2299">
        <v>0</v>
      </c>
      <c r="H2299">
        <v>0</v>
      </c>
      <c r="I2299">
        <v>3</v>
      </c>
      <c r="J2299" t="s">
        <v>5810</v>
      </c>
      <c r="K2299" t="str">
        <f>INDEX('Planning Periods'!$O$2:$O$540,MATCH('Table B Values'!A2299,'Planning Periods'!$A$2:$A$540,0))</f>
        <v>Los Angeles County</v>
      </c>
    </row>
    <row r="2300" spans="1:11">
      <c r="A2300" t="s">
        <v>5405</v>
      </c>
      <c r="B2300">
        <v>2015</v>
      </c>
      <c r="C2300">
        <v>0</v>
      </c>
      <c r="D2300">
        <v>0</v>
      </c>
      <c r="E2300">
        <v>0</v>
      </c>
      <c r="F2300">
        <v>0</v>
      </c>
      <c r="G2300">
        <v>0</v>
      </c>
      <c r="H2300">
        <v>0</v>
      </c>
      <c r="I2300">
        <v>7</v>
      </c>
      <c r="J2300" t="s">
        <v>5810</v>
      </c>
      <c r="K2300" t="str">
        <f>INDEX('Planning Periods'!$O$2:$O$540,MATCH('Table B Values'!A2300,'Planning Periods'!$A$2:$A$540,0))</f>
        <v>San Mateo County</v>
      </c>
    </row>
    <row r="2301" spans="1:11">
      <c r="A2301" t="s">
        <v>5406</v>
      </c>
      <c r="B2301">
        <v>2015</v>
      </c>
      <c r="C2301">
        <v>0</v>
      </c>
      <c r="D2301">
        <v>0</v>
      </c>
      <c r="E2301">
        <v>0</v>
      </c>
      <c r="F2301">
        <v>0</v>
      </c>
      <c r="G2301">
        <v>0</v>
      </c>
      <c r="H2301">
        <v>0</v>
      </c>
      <c r="I2301">
        <v>0</v>
      </c>
      <c r="J2301" t="s">
        <v>5810</v>
      </c>
      <c r="K2301" t="str">
        <f>INDEX('Planning Periods'!$O$2:$O$540,MATCH('Table B Values'!A2301,'Planning Periods'!$A$2:$A$540,0))</f>
        <v>Marin County</v>
      </c>
    </row>
    <row r="2302" spans="1:11">
      <c r="A2302" t="s">
        <v>5407</v>
      </c>
      <c r="B2302">
        <v>2015</v>
      </c>
      <c r="C2302">
        <v>0</v>
      </c>
      <c r="D2302">
        <v>0</v>
      </c>
      <c r="E2302">
        <v>1</v>
      </c>
      <c r="F2302">
        <v>0</v>
      </c>
      <c r="G2302">
        <v>0</v>
      </c>
      <c r="H2302">
        <v>0</v>
      </c>
      <c r="I2302" s="356">
        <v>2</v>
      </c>
      <c r="J2302" t="s">
        <v>5810</v>
      </c>
      <c r="K2302" t="str">
        <f>INDEX('Planning Periods'!$O$2:$O$540,MATCH('Table B Values'!A2302,'Planning Periods'!$A$2:$A$540,0))</f>
        <v>Solano County</v>
      </c>
    </row>
    <row r="2303" spans="1:11">
      <c r="A2303" t="s">
        <v>5408</v>
      </c>
      <c r="B2303">
        <v>2015</v>
      </c>
      <c r="C2303">
        <v>70</v>
      </c>
      <c r="D2303">
        <v>0</v>
      </c>
      <c r="E2303">
        <v>25</v>
      </c>
      <c r="F2303">
        <v>0</v>
      </c>
      <c r="G2303">
        <v>0</v>
      </c>
      <c r="H2303">
        <v>1</v>
      </c>
      <c r="I2303" s="356">
        <v>392</v>
      </c>
      <c r="J2303" t="s">
        <v>5810</v>
      </c>
      <c r="K2303" t="str">
        <f>INDEX('Planning Periods'!$O$2:$O$540,MATCH('Table B Values'!A2303,'Planning Periods'!$A$2:$A$540,0))</f>
        <v>Alameda County</v>
      </c>
    </row>
    <row r="2304" spans="1:11">
      <c r="A2304" t="s">
        <v>5409</v>
      </c>
      <c r="B2304">
        <v>2015</v>
      </c>
      <c r="C2304">
        <v>2</v>
      </c>
      <c r="D2304">
        <v>0</v>
      </c>
      <c r="E2304">
        <v>0</v>
      </c>
      <c r="F2304">
        <v>0</v>
      </c>
      <c r="G2304">
        <v>0</v>
      </c>
      <c r="H2304">
        <v>0</v>
      </c>
      <c r="I2304">
        <v>21</v>
      </c>
      <c r="J2304" t="s">
        <v>5810</v>
      </c>
      <c r="K2304" t="str">
        <f>INDEX('Planning Periods'!$O$2:$O$540,MATCH('Table B Values'!A2304,'Planning Periods'!$A$2:$A$540,0))</f>
        <v>Los Angeles County</v>
      </c>
    </row>
    <row r="2305" spans="1:11">
      <c r="A2305" t="s">
        <v>5813</v>
      </c>
      <c r="B2305">
        <v>2015</v>
      </c>
      <c r="C2305">
        <v>26</v>
      </c>
      <c r="D2305">
        <v>0</v>
      </c>
      <c r="E2305">
        <v>30</v>
      </c>
      <c r="F2305">
        <v>0</v>
      </c>
      <c r="G2305">
        <v>0</v>
      </c>
      <c r="H2305">
        <v>0</v>
      </c>
      <c r="I2305">
        <v>0</v>
      </c>
      <c r="J2305" t="s">
        <v>5810</v>
      </c>
      <c r="K2305" t="str">
        <f>INDEX('Planning Periods'!$O$2:$O$540,MATCH('Table B Values'!A2305,'Planning Periods'!$A$2:$A$540,0))</f>
        <v>Butte County</v>
      </c>
    </row>
    <row r="2306" spans="1:11">
      <c r="A2306" t="s">
        <v>5411</v>
      </c>
      <c r="B2306">
        <v>2015</v>
      </c>
      <c r="C2306">
        <v>0</v>
      </c>
      <c r="D2306">
        <v>0</v>
      </c>
      <c r="E2306">
        <v>1</v>
      </c>
      <c r="F2306">
        <v>0</v>
      </c>
      <c r="G2306">
        <v>0</v>
      </c>
      <c r="H2306">
        <v>2</v>
      </c>
      <c r="I2306">
        <v>0</v>
      </c>
      <c r="J2306" t="s">
        <v>5810</v>
      </c>
      <c r="K2306" t="str">
        <f>INDEX('Planning Periods'!$O$2:$O$540,MATCH('Table B Values'!A2306,'Planning Periods'!$A$2:$A$540,0))</f>
        <v>Inyo County</v>
      </c>
    </row>
    <row r="2307" spans="1:11">
      <c r="A2307" t="s">
        <v>5412</v>
      </c>
      <c r="B2307">
        <v>2015</v>
      </c>
      <c r="C2307">
        <v>20</v>
      </c>
      <c r="D2307">
        <v>0</v>
      </c>
      <c r="E2307">
        <v>27</v>
      </c>
      <c r="F2307">
        <v>0</v>
      </c>
      <c r="G2307">
        <v>0</v>
      </c>
      <c r="H2307">
        <v>0</v>
      </c>
      <c r="I2307">
        <v>0</v>
      </c>
      <c r="J2307" t="s">
        <v>5810</v>
      </c>
      <c r="K2307" t="str">
        <f>INDEX('Planning Periods'!$O$2:$O$540,MATCH('Table B Values'!A2307,'Planning Periods'!$A$2:$A$540,0))</f>
        <v>Imperial County</v>
      </c>
    </row>
    <row r="2308" spans="1:11">
      <c r="A2308" t="s">
        <v>5413</v>
      </c>
      <c r="B2308">
        <v>2015</v>
      </c>
      <c r="C2308">
        <v>0</v>
      </c>
      <c r="D2308">
        <v>0</v>
      </c>
      <c r="E2308">
        <v>0</v>
      </c>
      <c r="F2308">
        <v>0</v>
      </c>
      <c r="G2308">
        <v>0</v>
      </c>
      <c r="H2308">
        <v>0</v>
      </c>
      <c r="I2308">
        <v>461</v>
      </c>
      <c r="J2308" t="s">
        <v>5810</v>
      </c>
      <c r="K2308" t="str">
        <f>INDEX('Planning Periods'!$O$2:$O$540,MATCH('Table B Values'!A2308,'Planning Periods'!$A$2:$A$540,0))</f>
        <v>Orange County</v>
      </c>
    </row>
    <row r="2309" spans="1:11">
      <c r="A2309" t="s">
        <v>5414</v>
      </c>
      <c r="B2309">
        <v>2015</v>
      </c>
      <c r="C2309">
        <v>0</v>
      </c>
      <c r="D2309">
        <v>0</v>
      </c>
      <c r="E2309">
        <v>5</v>
      </c>
      <c r="F2309">
        <v>0</v>
      </c>
      <c r="G2309">
        <v>0</v>
      </c>
      <c r="H2309">
        <v>0</v>
      </c>
      <c r="I2309">
        <v>449</v>
      </c>
      <c r="J2309" t="s">
        <v>5810</v>
      </c>
      <c r="K2309" t="str">
        <f>INDEX('Planning Periods'!$O$2:$O$540,MATCH('Table B Values'!A2309,'Planning Periods'!$A$2:$A$540,0))</f>
        <v>Contra Costa County</v>
      </c>
    </row>
    <row r="2310" spans="1:11">
      <c r="A2310" t="s">
        <v>5415</v>
      </c>
      <c r="B2310">
        <v>2015</v>
      </c>
      <c r="C2310">
        <v>0</v>
      </c>
      <c r="D2310">
        <v>0</v>
      </c>
      <c r="E2310">
        <v>0</v>
      </c>
      <c r="F2310">
        <v>0</v>
      </c>
      <c r="G2310">
        <v>0</v>
      </c>
      <c r="H2310">
        <v>1</v>
      </c>
      <c r="I2310">
        <v>2</v>
      </c>
      <c r="J2310" t="s">
        <v>5810</v>
      </c>
      <c r="K2310" t="str">
        <f>INDEX('Planning Periods'!$O$2:$O$540,MATCH('Table B Values'!A2310,'Planning Periods'!$A$2:$A$540,0))</f>
        <v>San Mateo County</v>
      </c>
    </row>
    <row r="2311" spans="1:11">
      <c r="A2311" t="s">
        <v>5773</v>
      </c>
      <c r="B2311">
        <v>2015</v>
      </c>
      <c r="C2311">
        <v>5</v>
      </c>
      <c r="D2311">
        <v>0</v>
      </c>
      <c r="E2311">
        <v>4</v>
      </c>
      <c r="F2311">
        <v>0</v>
      </c>
      <c r="G2311">
        <v>0</v>
      </c>
      <c r="H2311">
        <v>60</v>
      </c>
      <c r="I2311">
        <v>0</v>
      </c>
      <c r="J2311" t="s">
        <v>5810</v>
      </c>
      <c r="K2311" t="str">
        <f>INDEX('Planning Periods'!$O$2:$O$540,MATCH('Table B Values'!A2311,'Planning Periods'!$A$2:$A$540,0))</f>
        <v>Santa Barbara County</v>
      </c>
    </row>
    <row r="2312" spans="1:11">
      <c r="A2312" t="s">
        <v>5416</v>
      </c>
      <c r="B2312">
        <v>2015</v>
      </c>
      <c r="C2312">
        <v>0</v>
      </c>
      <c r="D2312">
        <v>0</v>
      </c>
      <c r="E2312">
        <v>0</v>
      </c>
      <c r="F2312">
        <v>0</v>
      </c>
      <c r="G2312">
        <v>0</v>
      </c>
      <c r="H2312">
        <v>72</v>
      </c>
      <c r="I2312" s="356">
        <v>65</v>
      </c>
      <c r="J2312" t="s">
        <v>5810</v>
      </c>
      <c r="K2312" t="str">
        <f>INDEX('Planning Periods'!$O$2:$O$540,MATCH('Table B Values'!A2312,'Planning Periods'!$A$2:$A$540,0))</f>
        <v>Orange County</v>
      </c>
    </row>
    <row r="2313" spans="1:11">
      <c r="A2313" t="s">
        <v>5417</v>
      </c>
      <c r="B2313">
        <v>2015</v>
      </c>
      <c r="C2313">
        <v>0</v>
      </c>
      <c r="D2313">
        <v>0</v>
      </c>
      <c r="E2313">
        <v>0</v>
      </c>
      <c r="F2313">
        <v>0</v>
      </c>
      <c r="G2313">
        <v>0</v>
      </c>
      <c r="H2313">
        <v>0</v>
      </c>
      <c r="I2313">
        <v>14</v>
      </c>
      <c r="J2313" t="s">
        <v>5810</v>
      </c>
      <c r="K2313" t="str">
        <f>INDEX('Planning Periods'!$O$2:$O$540,MATCH('Table B Values'!A2313,'Planning Periods'!$A$2:$A$540,0))</f>
        <v>Los Angeles County</v>
      </c>
    </row>
    <row r="2314" spans="1:11">
      <c r="A2314" t="s">
        <v>5418</v>
      </c>
      <c r="B2314">
        <v>2015</v>
      </c>
      <c r="C2314">
        <v>0</v>
      </c>
      <c r="D2314">
        <v>0</v>
      </c>
      <c r="E2314">
        <v>0</v>
      </c>
      <c r="F2314">
        <v>0</v>
      </c>
      <c r="G2314">
        <v>0</v>
      </c>
      <c r="H2314">
        <v>0</v>
      </c>
      <c r="I2314">
        <v>5</v>
      </c>
      <c r="J2314" t="s">
        <v>5810</v>
      </c>
      <c r="K2314" t="str">
        <f>INDEX('Planning Periods'!$O$2:$O$540,MATCH('Table B Values'!A2314,'Planning Periods'!$A$2:$A$540,0))</f>
        <v>San Mateo County</v>
      </c>
    </row>
    <row r="2315" spans="1:11">
      <c r="A2315" t="s">
        <v>5419</v>
      </c>
      <c r="B2315">
        <v>2015</v>
      </c>
      <c r="C2315">
        <v>8</v>
      </c>
      <c r="D2315">
        <v>0</v>
      </c>
      <c r="E2315">
        <v>0</v>
      </c>
      <c r="F2315">
        <v>0</v>
      </c>
      <c r="G2315">
        <v>0</v>
      </c>
      <c r="H2315">
        <v>1</v>
      </c>
      <c r="I2315">
        <v>15</v>
      </c>
      <c r="J2315" t="s">
        <v>5810</v>
      </c>
      <c r="K2315" t="str">
        <f>INDEX('Planning Periods'!$O$2:$O$540,MATCH('Table B Values'!A2315,'Planning Periods'!$A$2:$A$540,0))</f>
        <v>Los Angeles County</v>
      </c>
    </row>
    <row r="2316" spans="1:11">
      <c r="A2316" t="s">
        <v>4841</v>
      </c>
      <c r="B2316">
        <v>2015</v>
      </c>
      <c r="C2316">
        <v>0</v>
      </c>
      <c r="D2316">
        <v>8</v>
      </c>
      <c r="E2316">
        <v>0</v>
      </c>
      <c r="F2316">
        <v>15</v>
      </c>
      <c r="G2316">
        <v>0</v>
      </c>
      <c r="H2316">
        <v>45</v>
      </c>
      <c r="I2316">
        <v>49</v>
      </c>
      <c r="J2316" t="s">
        <v>5810</v>
      </c>
      <c r="K2316" t="str">
        <f>INDEX('Planning Periods'!$O$2:$O$540,MATCH('Table B Values'!A2316,'Planning Periods'!$A$2:$A$540,0))</f>
        <v>Calaveras County</v>
      </c>
    </row>
    <row r="2317" spans="1:11">
      <c r="A2317" t="s">
        <v>5420</v>
      </c>
      <c r="B2317">
        <v>2015</v>
      </c>
      <c r="C2317">
        <v>0</v>
      </c>
      <c r="D2317">
        <v>0</v>
      </c>
      <c r="E2317">
        <v>0</v>
      </c>
      <c r="F2317">
        <v>0</v>
      </c>
      <c r="G2317">
        <v>0</v>
      </c>
      <c r="H2317">
        <v>10</v>
      </c>
      <c r="I2317">
        <v>0</v>
      </c>
      <c r="J2317" t="s">
        <v>5810</v>
      </c>
      <c r="K2317" t="str">
        <f>INDEX('Planning Periods'!$O$2:$O$540,MATCH('Table B Values'!A2317,'Planning Periods'!$A$2:$A$540,0))</f>
        <v>Imperial County</v>
      </c>
    </row>
    <row r="2318" spans="1:11">
      <c r="A2318" t="s">
        <v>5421</v>
      </c>
      <c r="B2318">
        <v>2015</v>
      </c>
      <c r="C2318">
        <v>0</v>
      </c>
      <c r="D2318">
        <v>0</v>
      </c>
      <c r="E2318">
        <v>0</v>
      </c>
      <c r="F2318">
        <v>0</v>
      </c>
      <c r="G2318">
        <v>0</v>
      </c>
      <c r="H2318">
        <v>0</v>
      </c>
      <c r="I2318">
        <v>77</v>
      </c>
      <c r="J2318" t="s">
        <v>5810</v>
      </c>
      <c r="K2318" t="str">
        <f>INDEX('Planning Periods'!$O$2:$O$540,MATCH('Table B Values'!A2318,'Planning Periods'!$A$2:$A$540,0))</f>
        <v>Riverside County</v>
      </c>
    </row>
    <row r="2319" spans="1:11">
      <c r="A2319" t="s">
        <v>5422</v>
      </c>
      <c r="B2319">
        <v>2015</v>
      </c>
      <c r="C2319">
        <v>0</v>
      </c>
      <c r="D2319">
        <v>0</v>
      </c>
      <c r="E2319">
        <v>0</v>
      </c>
      <c r="F2319">
        <v>0</v>
      </c>
      <c r="G2319">
        <v>0</v>
      </c>
      <c r="H2319">
        <v>0</v>
      </c>
      <c r="I2319">
        <v>4</v>
      </c>
      <c r="J2319" t="s">
        <v>5810</v>
      </c>
      <c r="K2319" t="str">
        <f>INDEX('Planning Periods'!$O$2:$O$540,MATCH('Table B Values'!A2319,'Planning Periods'!$A$2:$A$540,0))</f>
        <v>Napa County</v>
      </c>
    </row>
    <row r="2320" spans="1:11">
      <c r="A2320" t="s">
        <v>5423</v>
      </c>
      <c r="B2320">
        <v>2015</v>
      </c>
      <c r="C2320">
        <v>0</v>
      </c>
      <c r="D2320">
        <v>0</v>
      </c>
      <c r="E2320">
        <v>0</v>
      </c>
      <c r="F2320">
        <v>0</v>
      </c>
      <c r="G2320">
        <v>0</v>
      </c>
      <c r="H2320">
        <v>2</v>
      </c>
      <c r="I2320">
        <v>94</v>
      </c>
      <c r="J2320" t="s">
        <v>5810</v>
      </c>
      <c r="K2320" t="str">
        <f>INDEX('Planning Periods'!$O$2:$O$540,MATCH('Table B Values'!A2320,'Planning Periods'!$A$2:$A$540,0))</f>
        <v>Ventura County</v>
      </c>
    </row>
    <row r="2321" spans="1:11">
      <c r="A2321" t="s">
        <v>5424</v>
      </c>
      <c r="B2321">
        <v>2015</v>
      </c>
      <c r="C2321">
        <v>0</v>
      </c>
      <c r="D2321">
        <v>0</v>
      </c>
      <c r="E2321">
        <v>0</v>
      </c>
      <c r="F2321">
        <v>0</v>
      </c>
      <c r="G2321">
        <v>0</v>
      </c>
      <c r="H2321">
        <v>0</v>
      </c>
      <c r="I2321">
        <v>52</v>
      </c>
      <c r="J2321" t="s">
        <v>5810</v>
      </c>
      <c r="K2321" t="str">
        <f>INDEX('Planning Periods'!$O$2:$O$540,MATCH('Table B Values'!A2321,'Planning Periods'!$A$2:$A$540,0))</f>
        <v>Santa Clara County</v>
      </c>
    </row>
    <row r="2322" spans="1:11">
      <c r="A2322" t="s">
        <v>5800</v>
      </c>
      <c r="B2322">
        <v>2015</v>
      </c>
      <c r="C2322">
        <v>0</v>
      </c>
      <c r="D2322">
        <v>0</v>
      </c>
      <c r="E2322">
        <v>0</v>
      </c>
      <c r="F2322">
        <v>0</v>
      </c>
      <c r="G2322">
        <v>0</v>
      </c>
      <c r="H2322">
        <v>4</v>
      </c>
      <c r="I2322">
        <v>6</v>
      </c>
      <c r="J2322" t="s">
        <v>5810</v>
      </c>
      <c r="K2322" t="str">
        <f>INDEX('Planning Periods'!$O$2:$O$540,MATCH('Table B Values'!A2322,'Planning Periods'!$A$2:$A$540,0))</f>
        <v>Riverside County</v>
      </c>
    </row>
    <row r="2323" spans="1:11">
      <c r="A2323" t="s">
        <v>5425</v>
      </c>
      <c r="B2323">
        <v>2015</v>
      </c>
      <c r="C2323">
        <v>0</v>
      </c>
      <c r="D2323">
        <v>0</v>
      </c>
      <c r="E2323">
        <v>0</v>
      </c>
      <c r="F2323">
        <v>0</v>
      </c>
      <c r="G2323">
        <v>0</v>
      </c>
      <c r="H2323">
        <v>0</v>
      </c>
      <c r="I2323">
        <v>2</v>
      </c>
      <c r="J2323" t="s">
        <v>5810</v>
      </c>
      <c r="K2323" t="str">
        <f>INDEX('Planning Periods'!$O$2:$O$540,MATCH('Table B Values'!A2323,'Planning Periods'!$A$2:$A$540,0))</f>
        <v>Santa Cruz County</v>
      </c>
    </row>
    <row r="2324" spans="1:11">
      <c r="A2324" t="s">
        <v>5426</v>
      </c>
      <c r="B2324">
        <v>2015</v>
      </c>
      <c r="C2324">
        <v>0</v>
      </c>
      <c r="D2324">
        <v>0</v>
      </c>
      <c r="E2324">
        <v>9</v>
      </c>
      <c r="F2324">
        <v>0</v>
      </c>
      <c r="G2324">
        <v>0</v>
      </c>
      <c r="H2324">
        <v>20</v>
      </c>
      <c r="I2324">
        <v>200</v>
      </c>
      <c r="J2324" t="s">
        <v>5810</v>
      </c>
      <c r="K2324" t="str">
        <f>INDEX('Planning Periods'!$O$2:$O$540,MATCH('Table B Values'!A2324,'Planning Periods'!$A$2:$A$540,0))</f>
        <v>San Diego County</v>
      </c>
    </row>
    <row r="2325" spans="1:11">
      <c r="A2325" t="s">
        <v>5427</v>
      </c>
      <c r="B2325">
        <v>2015</v>
      </c>
      <c r="C2325">
        <v>33</v>
      </c>
      <c r="D2325">
        <v>0</v>
      </c>
      <c r="E2325">
        <v>9</v>
      </c>
      <c r="F2325">
        <v>0</v>
      </c>
      <c r="G2325">
        <v>0</v>
      </c>
      <c r="H2325">
        <v>2</v>
      </c>
      <c r="I2325">
        <v>82</v>
      </c>
      <c r="J2325" t="s">
        <v>5810</v>
      </c>
      <c r="K2325" t="str">
        <f>INDEX('Planning Periods'!$O$2:$O$540,MATCH('Table B Values'!A2325,'Planning Periods'!$A$2:$A$540,0))</f>
        <v>Santa Barbara County</v>
      </c>
    </row>
    <row r="2326" spans="1:11">
      <c r="A2326" t="s">
        <v>5428</v>
      </c>
      <c r="B2326">
        <v>2015</v>
      </c>
      <c r="C2326">
        <v>0</v>
      </c>
      <c r="D2326">
        <v>0</v>
      </c>
      <c r="E2326">
        <v>0</v>
      </c>
      <c r="F2326">
        <v>0</v>
      </c>
      <c r="G2326">
        <v>0</v>
      </c>
      <c r="H2326">
        <v>11</v>
      </c>
      <c r="I2326">
        <v>83</v>
      </c>
      <c r="J2326" t="s">
        <v>5810</v>
      </c>
      <c r="K2326" t="str">
        <f>INDEX('Planning Periods'!$O$2:$O$540,MATCH('Table B Values'!A2326,'Planning Periods'!$A$2:$A$540,0))</f>
        <v>Los Angeles County</v>
      </c>
    </row>
    <row r="2327" spans="1:11">
      <c r="A2327" t="s">
        <v>5429</v>
      </c>
      <c r="B2327">
        <v>2015</v>
      </c>
      <c r="C2327">
        <v>0</v>
      </c>
      <c r="D2327">
        <v>0</v>
      </c>
      <c r="E2327">
        <v>0</v>
      </c>
      <c r="F2327">
        <v>0</v>
      </c>
      <c r="G2327">
        <v>0</v>
      </c>
      <c r="H2327">
        <v>21</v>
      </c>
      <c r="I2327">
        <v>3</v>
      </c>
      <c r="J2327" t="s">
        <v>5810</v>
      </c>
      <c r="K2327" t="str">
        <f>INDEX('Planning Periods'!$O$2:$O$540,MATCH('Table B Values'!A2327,'Planning Periods'!$A$2:$A$540,0))</f>
        <v>Riverside County</v>
      </c>
    </row>
    <row r="2328" spans="1:11">
      <c r="A2328" t="s">
        <v>5774</v>
      </c>
      <c r="B2328">
        <v>2015</v>
      </c>
      <c r="C2328">
        <v>0</v>
      </c>
      <c r="D2328">
        <v>0</v>
      </c>
      <c r="E2328">
        <v>0</v>
      </c>
      <c r="F2328">
        <v>0</v>
      </c>
      <c r="G2328">
        <v>0</v>
      </c>
      <c r="H2328">
        <v>0</v>
      </c>
      <c r="I2328">
        <v>0</v>
      </c>
      <c r="J2328" t="s">
        <v>5810</v>
      </c>
      <c r="K2328" t="str">
        <f>INDEX('Planning Periods'!$O$2:$O$540,MATCH('Table B Values'!A2328,'Planning Periods'!$A$2:$A$540,0))</f>
        <v>Los Angeles County</v>
      </c>
    </row>
    <row r="2329" spans="1:11">
      <c r="A2329" t="s">
        <v>5431</v>
      </c>
      <c r="B2329">
        <v>2015</v>
      </c>
      <c r="C2329">
        <v>0</v>
      </c>
      <c r="D2329">
        <v>0</v>
      </c>
      <c r="E2329">
        <v>2</v>
      </c>
      <c r="F2329">
        <v>0</v>
      </c>
      <c r="G2329">
        <v>0</v>
      </c>
      <c r="H2329">
        <v>0</v>
      </c>
      <c r="I2329">
        <v>522</v>
      </c>
      <c r="J2329" t="s">
        <v>5810</v>
      </c>
      <c r="K2329" t="str">
        <f>INDEX('Planning Periods'!$O$2:$O$540,MATCH('Table B Values'!A2329,'Planning Periods'!$A$2:$A$540,0))</f>
        <v>Butte County</v>
      </c>
    </row>
    <row r="2330" spans="1:11">
      <c r="A2330" t="s">
        <v>5432</v>
      </c>
      <c r="B2330">
        <v>2015</v>
      </c>
      <c r="C2330">
        <v>135</v>
      </c>
      <c r="D2330">
        <v>0</v>
      </c>
      <c r="E2330">
        <v>0</v>
      </c>
      <c r="F2330">
        <v>0</v>
      </c>
      <c r="G2330">
        <v>0</v>
      </c>
      <c r="H2330">
        <v>0</v>
      </c>
      <c r="I2330">
        <v>342</v>
      </c>
      <c r="J2330" t="s">
        <v>5810</v>
      </c>
      <c r="K2330" t="str">
        <f>INDEX('Planning Periods'!$O$2:$O$540,MATCH('Table B Values'!A2330,'Planning Periods'!$A$2:$A$540,0))</f>
        <v>San Bernardino County</v>
      </c>
    </row>
    <row r="2331" spans="1:11">
      <c r="A2331" t="s">
        <v>5433</v>
      </c>
      <c r="B2331">
        <v>2015</v>
      </c>
      <c r="C2331">
        <v>0</v>
      </c>
      <c r="D2331">
        <v>0</v>
      </c>
      <c r="E2331">
        <v>0</v>
      </c>
      <c r="F2331">
        <v>0</v>
      </c>
      <c r="G2331">
        <v>0</v>
      </c>
      <c r="H2331">
        <v>11</v>
      </c>
      <c r="I2331">
        <v>94</v>
      </c>
      <c r="J2331" t="s">
        <v>5810</v>
      </c>
      <c r="K2331" t="str">
        <f>INDEX('Planning Periods'!$O$2:$O$540,MATCH('Table B Values'!A2331,'Planning Periods'!$A$2:$A$540,0))</f>
        <v>San Bernardino County</v>
      </c>
    </row>
    <row r="2332" spans="1:11">
      <c r="A2332" t="s">
        <v>5434</v>
      </c>
      <c r="B2332">
        <v>2015</v>
      </c>
      <c r="C2332">
        <v>0</v>
      </c>
      <c r="D2332">
        <v>0</v>
      </c>
      <c r="E2332">
        <v>0</v>
      </c>
      <c r="F2332">
        <v>0</v>
      </c>
      <c r="G2332">
        <v>0</v>
      </c>
      <c r="H2332">
        <v>0</v>
      </c>
      <c r="I2332">
        <v>689</v>
      </c>
      <c r="J2332" t="s">
        <v>5810</v>
      </c>
      <c r="K2332" t="str">
        <f>INDEX('Planning Periods'!$O$2:$O$540,MATCH('Table B Values'!A2332,'Planning Periods'!$A$2:$A$540,0))</f>
        <v>San Diego County</v>
      </c>
    </row>
    <row r="2333" spans="1:11">
      <c r="A2333" t="s">
        <v>5435</v>
      </c>
      <c r="B2333">
        <v>2015</v>
      </c>
      <c r="C2333">
        <v>0</v>
      </c>
      <c r="D2333">
        <v>0</v>
      </c>
      <c r="E2333">
        <v>1</v>
      </c>
      <c r="F2333">
        <v>0</v>
      </c>
      <c r="G2333">
        <v>0</v>
      </c>
      <c r="H2333">
        <v>0</v>
      </c>
      <c r="I2333">
        <v>43</v>
      </c>
      <c r="J2333" t="s">
        <v>5810</v>
      </c>
      <c r="K2333" t="str">
        <f>INDEX('Planning Periods'!$O$2:$O$540,MATCH('Table B Values'!A2333,'Planning Periods'!$A$2:$A$540,0))</f>
        <v>Sacramento County</v>
      </c>
    </row>
    <row r="2334" spans="1:11">
      <c r="A2334" t="s">
        <v>5437</v>
      </c>
      <c r="B2334">
        <v>2015</v>
      </c>
      <c r="C2334">
        <v>0</v>
      </c>
      <c r="D2334">
        <v>0</v>
      </c>
      <c r="E2334">
        <v>0</v>
      </c>
      <c r="F2334">
        <v>0</v>
      </c>
      <c r="G2334">
        <v>0</v>
      </c>
      <c r="H2334">
        <v>0</v>
      </c>
      <c r="I2334">
        <v>0</v>
      </c>
      <c r="J2334" t="s">
        <v>5810</v>
      </c>
      <c r="K2334" t="str">
        <f>INDEX('Planning Periods'!$O$2:$O$540,MATCH('Table B Values'!A2334,'Planning Periods'!$A$2:$A$540,0))</f>
        <v>Contra Costa County</v>
      </c>
    </row>
    <row r="2335" spans="1:11">
      <c r="A2335" t="s">
        <v>5361</v>
      </c>
      <c r="B2335">
        <v>2015</v>
      </c>
      <c r="C2335">
        <v>1</v>
      </c>
      <c r="D2335">
        <v>0</v>
      </c>
      <c r="E2335">
        <v>0</v>
      </c>
      <c r="F2335">
        <v>0</v>
      </c>
      <c r="G2335">
        <v>0</v>
      </c>
      <c r="H2335">
        <v>0</v>
      </c>
      <c r="I2335">
        <v>1</v>
      </c>
      <c r="J2335" t="s">
        <v>5810</v>
      </c>
      <c r="K2335" t="str">
        <f>INDEX('Planning Periods'!$O$2:$O$540,MATCH('Table B Values'!A2335,'Planning Periods'!$A$2:$A$540,0))</f>
        <v>Lake County</v>
      </c>
    </row>
    <row r="2336" spans="1:11">
      <c r="A2336" t="s">
        <v>5438</v>
      </c>
      <c r="B2336">
        <v>2015</v>
      </c>
      <c r="C2336">
        <v>25</v>
      </c>
      <c r="D2336">
        <v>0</v>
      </c>
      <c r="E2336">
        <v>7</v>
      </c>
      <c r="F2336">
        <v>0</v>
      </c>
      <c r="G2336">
        <v>0</v>
      </c>
      <c r="H2336">
        <v>0</v>
      </c>
      <c r="I2336">
        <v>0</v>
      </c>
      <c r="J2336" t="s">
        <v>5810</v>
      </c>
      <c r="K2336" t="str">
        <f>INDEX('Planning Periods'!$O$2:$O$540,MATCH('Table B Values'!A2336,'Planning Periods'!$A$2:$A$540,0))</f>
        <v>Sonoma County</v>
      </c>
    </row>
    <row r="2337" spans="1:11">
      <c r="A2337" t="s">
        <v>5439</v>
      </c>
      <c r="B2337">
        <v>2015</v>
      </c>
      <c r="C2337">
        <v>0</v>
      </c>
      <c r="D2337">
        <v>0</v>
      </c>
      <c r="E2337">
        <v>0</v>
      </c>
      <c r="F2337">
        <v>0</v>
      </c>
      <c r="G2337">
        <v>0</v>
      </c>
      <c r="H2337">
        <v>456</v>
      </c>
      <c r="I2337">
        <v>1296</v>
      </c>
      <c r="J2337" t="s">
        <v>5810</v>
      </c>
      <c r="K2337" t="str">
        <f>INDEX('Planning Periods'!$O$2:$O$540,MATCH('Table B Values'!A2337,'Planning Periods'!$A$2:$A$540,0))</f>
        <v>Fresno County</v>
      </c>
    </row>
    <row r="2338" spans="1:11">
      <c r="A2338" t="s">
        <v>5440</v>
      </c>
      <c r="B2338">
        <v>2015</v>
      </c>
      <c r="C2338">
        <v>0</v>
      </c>
      <c r="D2338">
        <v>0</v>
      </c>
      <c r="E2338">
        <v>0</v>
      </c>
      <c r="F2338">
        <v>0</v>
      </c>
      <c r="G2338">
        <v>0</v>
      </c>
      <c r="H2338">
        <v>0</v>
      </c>
      <c r="I2338">
        <v>24</v>
      </c>
      <c r="J2338" t="s">
        <v>5810</v>
      </c>
      <c r="K2338" t="str">
        <f>INDEX('Planning Periods'!$O$2:$O$540,MATCH('Table B Values'!A2338,'Planning Periods'!$A$2:$A$540,0))</f>
        <v>Riverside County</v>
      </c>
    </row>
    <row r="2339" spans="1:11">
      <c r="A2339" t="s">
        <v>5776</v>
      </c>
      <c r="B2339">
        <v>2015</v>
      </c>
      <c r="C2339">
        <v>36</v>
      </c>
      <c r="D2339">
        <v>0</v>
      </c>
      <c r="E2339">
        <v>32</v>
      </c>
      <c r="F2339">
        <v>0</v>
      </c>
      <c r="G2339">
        <v>0</v>
      </c>
      <c r="H2339">
        <v>24</v>
      </c>
      <c r="I2339">
        <v>15</v>
      </c>
      <c r="J2339" t="s">
        <v>5810</v>
      </c>
      <c r="K2339" t="str">
        <f>INDEX('Planning Periods'!$O$2:$O$540,MATCH('Table B Values'!A2339,'Planning Periods'!$A$2:$A$540,0))</f>
        <v>Fresno County</v>
      </c>
    </row>
    <row r="2340" spans="1:11">
      <c r="A2340" t="s">
        <v>5801</v>
      </c>
      <c r="B2340">
        <v>2015</v>
      </c>
      <c r="C2340">
        <v>0</v>
      </c>
      <c r="D2340">
        <v>0</v>
      </c>
      <c r="E2340">
        <v>0</v>
      </c>
      <c r="F2340">
        <v>0</v>
      </c>
      <c r="G2340">
        <v>0</v>
      </c>
      <c r="H2340">
        <v>0</v>
      </c>
      <c r="I2340">
        <v>0</v>
      </c>
      <c r="J2340" t="s">
        <v>5810</v>
      </c>
      <c r="K2340" t="str">
        <f>INDEX('Planning Periods'!$O$2:$O$540,MATCH('Table B Values'!A2340,'Planning Periods'!$A$2:$A$540,0))</f>
        <v>San Mateo County</v>
      </c>
    </row>
    <row r="2341" spans="1:11">
      <c r="A2341" t="s">
        <v>5442</v>
      </c>
      <c r="B2341">
        <v>2015</v>
      </c>
      <c r="C2341">
        <v>0</v>
      </c>
      <c r="D2341">
        <v>0</v>
      </c>
      <c r="E2341">
        <v>0</v>
      </c>
      <c r="F2341">
        <v>0</v>
      </c>
      <c r="G2341">
        <v>0</v>
      </c>
      <c r="H2341">
        <v>3</v>
      </c>
      <c r="I2341">
        <v>13</v>
      </c>
      <c r="J2341" t="s">
        <v>5810</v>
      </c>
      <c r="K2341" t="str">
        <f>INDEX('Planning Periods'!$O$2:$O$540,MATCH('Table B Values'!A2341,'Planning Periods'!$A$2:$A$540,0))</f>
        <v>San Bernardino County</v>
      </c>
    </row>
    <row r="2342" spans="1:11">
      <c r="A2342" t="s">
        <v>4887</v>
      </c>
      <c r="B2342">
        <v>2015</v>
      </c>
      <c r="C2342">
        <v>1</v>
      </c>
      <c r="D2342">
        <v>0</v>
      </c>
      <c r="E2342">
        <v>0</v>
      </c>
      <c r="F2342">
        <v>1</v>
      </c>
      <c r="G2342">
        <v>0</v>
      </c>
      <c r="H2342">
        <v>30</v>
      </c>
      <c r="I2342">
        <v>13</v>
      </c>
      <c r="J2342" t="s">
        <v>5810</v>
      </c>
      <c r="K2342" t="str">
        <f>INDEX('Planning Periods'!$O$2:$O$540,MATCH('Table B Values'!A2342,'Planning Periods'!$A$2:$A$540,0))</f>
        <v>Colusa County</v>
      </c>
    </row>
    <row r="2343" spans="1:11">
      <c r="A2343" t="s">
        <v>5444</v>
      </c>
      <c r="B2343">
        <v>2015</v>
      </c>
      <c r="C2343">
        <v>0</v>
      </c>
      <c r="D2343">
        <v>0</v>
      </c>
      <c r="E2343">
        <v>0</v>
      </c>
      <c r="F2343">
        <v>0</v>
      </c>
      <c r="G2343">
        <v>0</v>
      </c>
      <c r="H2343">
        <v>4</v>
      </c>
      <c r="I2343">
        <v>33</v>
      </c>
      <c r="J2343" t="s">
        <v>5810</v>
      </c>
      <c r="K2343" t="str">
        <f>INDEX('Planning Periods'!$O$2:$O$540,MATCH('Table B Values'!A2343,'Planning Periods'!$A$2:$A$540,0))</f>
        <v>Contra Costa County</v>
      </c>
    </row>
    <row r="2344" spans="1:11">
      <c r="A2344" t="s">
        <v>4891</v>
      </c>
      <c r="B2344">
        <v>2015</v>
      </c>
      <c r="C2344">
        <v>0</v>
      </c>
      <c r="D2344">
        <v>0</v>
      </c>
      <c r="E2344">
        <v>0</v>
      </c>
      <c r="F2344">
        <v>8</v>
      </c>
      <c r="G2344">
        <v>0</v>
      </c>
      <c r="H2344">
        <v>65</v>
      </c>
      <c r="I2344">
        <v>276</v>
      </c>
      <c r="J2344" t="s">
        <v>5810</v>
      </c>
      <c r="K2344" t="str">
        <f>INDEX('Planning Periods'!$O$2:$O$540,MATCH('Table B Values'!A2344,'Planning Periods'!$A$2:$A$540,0))</f>
        <v>Contra Costa County</v>
      </c>
    </row>
    <row r="2345" spans="1:11">
      <c r="A2345" t="s">
        <v>5445</v>
      </c>
      <c r="B2345">
        <v>2015</v>
      </c>
      <c r="C2345">
        <v>0</v>
      </c>
      <c r="D2345">
        <v>0</v>
      </c>
      <c r="E2345">
        <v>0</v>
      </c>
      <c r="F2345">
        <v>0</v>
      </c>
      <c r="G2345">
        <v>0</v>
      </c>
      <c r="H2345">
        <v>2</v>
      </c>
      <c r="I2345" s="356">
        <v>559</v>
      </c>
      <c r="J2345" t="s">
        <v>5810</v>
      </c>
      <c r="K2345" t="str">
        <f>INDEX('Planning Periods'!$O$2:$O$540,MATCH('Table B Values'!A2345,'Planning Periods'!$A$2:$A$540,0))</f>
        <v>Riverside County</v>
      </c>
    </row>
    <row r="2346" spans="1:11">
      <c r="A2346" t="s">
        <v>5446</v>
      </c>
      <c r="B2346">
        <v>2015</v>
      </c>
      <c r="C2346">
        <v>0</v>
      </c>
      <c r="D2346">
        <v>0</v>
      </c>
      <c r="E2346">
        <v>0</v>
      </c>
      <c r="F2346">
        <v>0</v>
      </c>
      <c r="G2346">
        <v>0</v>
      </c>
      <c r="H2346">
        <v>0</v>
      </c>
      <c r="I2346">
        <v>53</v>
      </c>
      <c r="J2346" t="s">
        <v>5810</v>
      </c>
      <c r="K2346" t="str">
        <f>INDEX('Planning Periods'!$O$2:$O$540,MATCH('Table B Values'!A2346,'Planning Periods'!$A$2:$A$540,0))</f>
        <v>San Diego County</v>
      </c>
    </row>
    <row r="2347" spans="1:11">
      <c r="A2347" t="s">
        <v>5447</v>
      </c>
      <c r="B2347">
        <v>2015</v>
      </c>
      <c r="C2347">
        <v>4</v>
      </c>
      <c r="D2347">
        <v>1</v>
      </c>
      <c r="E2347">
        <v>12</v>
      </c>
      <c r="F2347">
        <v>0</v>
      </c>
      <c r="G2347">
        <v>0</v>
      </c>
      <c r="H2347">
        <v>2</v>
      </c>
      <c r="I2347">
        <v>164</v>
      </c>
      <c r="J2347" t="s">
        <v>5810</v>
      </c>
      <c r="K2347" t="str">
        <f>INDEX('Planning Periods'!$O$2:$O$540,MATCH('Table B Values'!A2347,'Planning Periods'!$A$2:$A$540,0))</f>
        <v>Marin County</v>
      </c>
    </row>
    <row r="2348" spans="1:11">
      <c r="A2348" t="s">
        <v>5448</v>
      </c>
      <c r="B2348">
        <v>2015</v>
      </c>
      <c r="C2348">
        <v>0</v>
      </c>
      <c r="D2348">
        <v>0</v>
      </c>
      <c r="E2348">
        <v>0</v>
      </c>
      <c r="F2348">
        <v>0</v>
      </c>
      <c r="G2348">
        <v>0</v>
      </c>
      <c r="H2348">
        <v>0</v>
      </c>
      <c r="I2348">
        <v>93</v>
      </c>
      <c r="J2348" t="s">
        <v>5810</v>
      </c>
      <c r="K2348" t="str">
        <f>INDEX('Planning Periods'!$O$2:$O$540,MATCH('Table B Values'!A2348,'Planning Periods'!$A$2:$A$540,0))</f>
        <v>Orange County</v>
      </c>
    </row>
    <row r="2349" spans="1:11">
      <c r="A2349" t="s">
        <v>5449</v>
      </c>
      <c r="B2349">
        <v>2015</v>
      </c>
      <c r="C2349">
        <v>0</v>
      </c>
      <c r="D2349">
        <v>0</v>
      </c>
      <c r="E2349">
        <v>0</v>
      </c>
      <c r="F2349">
        <v>0</v>
      </c>
      <c r="G2349">
        <v>0</v>
      </c>
      <c r="H2349">
        <v>2</v>
      </c>
      <c r="I2349">
        <v>3</v>
      </c>
      <c r="J2349" t="s">
        <v>5810</v>
      </c>
      <c r="K2349" t="str">
        <f>INDEX('Planning Periods'!$O$2:$O$540,MATCH('Table B Values'!A2349,'Planning Periods'!$A$2:$A$540,0))</f>
        <v>Sonoma County</v>
      </c>
    </row>
    <row r="2350" spans="1:11">
      <c r="A2350" t="s">
        <v>5453</v>
      </c>
      <c r="B2350">
        <v>2015</v>
      </c>
      <c r="C2350">
        <v>0</v>
      </c>
      <c r="D2350">
        <v>0</v>
      </c>
      <c r="E2350">
        <v>0</v>
      </c>
      <c r="F2350">
        <v>0</v>
      </c>
      <c r="G2350">
        <v>0</v>
      </c>
      <c r="H2350">
        <v>14</v>
      </c>
      <c r="I2350">
        <v>164</v>
      </c>
      <c r="J2350" t="s">
        <v>5810</v>
      </c>
      <c r="K2350" t="str">
        <f>INDEX('Planning Periods'!$O$2:$O$540,MATCH('Table B Values'!A2350,'Planning Periods'!$A$2:$A$540,0))</f>
        <v>Santa Clara County</v>
      </c>
    </row>
    <row r="2351" spans="1:11">
      <c r="A2351" t="s">
        <v>5454</v>
      </c>
      <c r="B2351">
        <v>2015</v>
      </c>
      <c r="C2351">
        <v>5</v>
      </c>
      <c r="D2351">
        <v>0</v>
      </c>
      <c r="E2351">
        <v>3</v>
      </c>
      <c r="F2351">
        <v>0</v>
      </c>
      <c r="G2351">
        <v>0</v>
      </c>
      <c r="H2351">
        <v>2</v>
      </c>
      <c r="I2351">
        <v>5</v>
      </c>
      <c r="J2351" t="s">
        <v>5810</v>
      </c>
      <c r="K2351" t="str">
        <f>INDEX('Planning Periods'!$O$2:$O$540,MATCH('Table B Values'!A2351,'Planning Periods'!$A$2:$A$540,0))</f>
        <v>Orange County</v>
      </c>
    </row>
    <row r="2352" spans="1:11">
      <c r="A2352" t="s">
        <v>5455</v>
      </c>
      <c r="B2352">
        <v>2015</v>
      </c>
      <c r="C2352">
        <v>38</v>
      </c>
      <c r="D2352">
        <v>0</v>
      </c>
      <c r="E2352">
        <v>15</v>
      </c>
      <c r="F2352">
        <v>0</v>
      </c>
      <c r="G2352">
        <v>0</v>
      </c>
      <c r="H2352">
        <v>14</v>
      </c>
      <c r="I2352">
        <v>89</v>
      </c>
      <c r="J2352" t="s">
        <v>5810</v>
      </c>
      <c r="K2352" t="str">
        <f>INDEX('Planning Periods'!$O$2:$O$540,MATCH('Table B Values'!A2352,'Planning Periods'!$A$2:$A$540,0))</f>
        <v>San Mateo County</v>
      </c>
    </row>
    <row r="2353" spans="1:11">
      <c r="A2353" t="s">
        <v>5456</v>
      </c>
      <c r="B2353">
        <v>2015</v>
      </c>
      <c r="C2353">
        <v>0</v>
      </c>
      <c r="D2353">
        <v>0</v>
      </c>
      <c r="E2353">
        <v>0</v>
      </c>
      <c r="F2353">
        <v>0</v>
      </c>
      <c r="G2353">
        <v>0</v>
      </c>
      <c r="H2353">
        <v>2</v>
      </c>
      <c r="I2353">
        <v>36</v>
      </c>
      <c r="J2353" t="s">
        <v>5810</v>
      </c>
      <c r="K2353" t="str">
        <f>INDEX('Planning Periods'!$O$2:$O$540,MATCH('Table B Values'!A2353,'Planning Periods'!$A$2:$A$540,0))</f>
        <v>Orange County</v>
      </c>
    </row>
    <row r="2354" spans="1:11">
      <c r="A2354" t="s">
        <v>5457</v>
      </c>
      <c r="B2354">
        <v>2015</v>
      </c>
      <c r="C2354">
        <v>0</v>
      </c>
      <c r="D2354">
        <v>0</v>
      </c>
      <c r="E2354">
        <v>0</v>
      </c>
      <c r="F2354">
        <v>1</v>
      </c>
      <c r="G2354">
        <v>0</v>
      </c>
      <c r="H2354">
        <v>13</v>
      </c>
      <c r="I2354">
        <v>87</v>
      </c>
      <c r="J2354" t="s">
        <v>5810</v>
      </c>
      <c r="K2354" t="str">
        <f>INDEX('Planning Periods'!$O$2:$O$540,MATCH('Table B Values'!A2354,'Planning Periods'!$A$2:$A$540,0))</f>
        <v>Contra Costa County</v>
      </c>
    </row>
    <row r="2355" spans="1:11">
      <c r="A2355" t="s">
        <v>5458</v>
      </c>
      <c r="B2355">
        <v>2015</v>
      </c>
      <c r="C2355">
        <v>0</v>
      </c>
      <c r="D2355">
        <v>0</v>
      </c>
      <c r="E2355">
        <v>0</v>
      </c>
      <c r="F2355">
        <v>8</v>
      </c>
      <c r="G2355">
        <v>0</v>
      </c>
      <c r="H2355">
        <v>3</v>
      </c>
      <c r="I2355">
        <v>94</v>
      </c>
      <c r="J2355" t="s">
        <v>5810</v>
      </c>
      <c r="K2355" t="str">
        <f>INDEX('Planning Periods'!$O$2:$O$540,MATCH('Table B Values'!A2355,'Planning Periods'!$A$2:$A$540,0))</f>
        <v>Yolo County</v>
      </c>
    </row>
    <row r="2356" spans="1:11">
      <c r="A2356" t="s">
        <v>5459</v>
      </c>
      <c r="B2356">
        <v>2015</v>
      </c>
      <c r="C2356">
        <v>0</v>
      </c>
      <c r="D2356">
        <v>0</v>
      </c>
      <c r="E2356">
        <v>0</v>
      </c>
      <c r="F2356">
        <v>0</v>
      </c>
      <c r="G2356">
        <v>0</v>
      </c>
      <c r="H2356">
        <v>0</v>
      </c>
      <c r="I2356">
        <v>4</v>
      </c>
      <c r="J2356" t="s">
        <v>5810</v>
      </c>
      <c r="K2356" t="str">
        <f>INDEX('Planning Periods'!$O$2:$O$540,MATCH('Table B Values'!A2356,'Planning Periods'!$A$2:$A$540,0))</f>
        <v>San Diego County</v>
      </c>
    </row>
    <row r="2357" spans="1:11">
      <c r="A2357" t="s">
        <v>4913</v>
      </c>
      <c r="B2357">
        <v>2015</v>
      </c>
      <c r="C2357">
        <v>0</v>
      </c>
      <c r="D2357">
        <v>4</v>
      </c>
      <c r="E2357">
        <v>0</v>
      </c>
      <c r="F2357">
        <v>4</v>
      </c>
      <c r="G2357">
        <v>0</v>
      </c>
      <c r="H2357">
        <v>4</v>
      </c>
      <c r="I2357">
        <v>17</v>
      </c>
      <c r="J2357" t="s">
        <v>5810</v>
      </c>
      <c r="K2357" t="str">
        <f>INDEX('Planning Periods'!$O$2:$O$540,MATCH('Table B Values'!A2357,'Planning Periods'!$A$2:$A$540,0))</f>
        <v>Del Norte County</v>
      </c>
    </row>
    <row r="2358" spans="1:11">
      <c r="A2358" t="s">
        <v>5461</v>
      </c>
      <c r="B2358">
        <v>2015</v>
      </c>
      <c r="C2358">
        <v>0</v>
      </c>
      <c r="D2358">
        <v>0</v>
      </c>
      <c r="E2358">
        <v>0</v>
      </c>
      <c r="F2358">
        <v>0</v>
      </c>
      <c r="G2358">
        <v>0</v>
      </c>
      <c r="H2358">
        <v>2</v>
      </c>
      <c r="I2358">
        <v>0</v>
      </c>
      <c r="J2358" t="s">
        <v>5810</v>
      </c>
      <c r="K2358" t="str">
        <f>INDEX('Planning Periods'!$O$2:$O$540,MATCH('Table B Values'!A2358,'Planning Periods'!$A$2:$A$540,0))</f>
        <v>Kern County</v>
      </c>
    </row>
    <row r="2359" spans="1:11">
      <c r="A2359" t="s">
        <v>5463</v>
      </c>
      <c r="B2359">
        <v>2015</v>
      </c>
      <c r="C2359">
        <v>0</v>
      </c>
      <c r="D2359">
        <v>0</v>
      </c>
      <c r="E2359">
        <v>0</v>
      </c>
      <c r="F2359">
        <v>0</v>
      </c>
      <c r="G2359">
        <v>0</v>
      </c>
      <c r="H2359">
        <v>0</v>
      </c>
      <c r="I2359">
        <v>127</v>
      </c>
      <c r="J2359" t="s">
        <v>5810</v>
      </c>
      <c r="K2359" t="str">
        <f>INDEX('Planning Periods'!$O$2:$O$540,MATCH('Table B Values'!A2359,'Planning Periods'!$A$2:$A$540,0))</f>
        <v>Los Angeles County</v>
      </c>
    </row>
    <row r="2360" spans="1:11">
      <c r="A2360" t="s">
        <v>5464</v>
      </c>
      <c r="B2360">
        <v>2015</v>
      </c>
      <c r="C2360">
        <v>0</v>
      </c>
      <c r="D2360">
        <v>0</v>
      </c>
      <c r="E2360">
        <v>0</v>
      </c>
      <c r="F2360">
        <v>64</v>
      </c>
      <c r="G2360">
        <v>0</v>
      </c>
      <c r="H2360">
        <v>50</v>
      </c>
      <c r="I2360">
        <v>0</v>
      </c>
      <c r="J2360" t="s">
        <v>5810</v>
      </c>
      <c r="K2360" t="str">
        <f>INDEX('Planning Periods'!$O$2:$O$540,MATCH('Table B Values'!A2360,'Planning Periods'!$A$2:$A$540,0))</f>
        <v>Tulare County</v>
      </c>
    </row>
    <row r="2361" spans="1:11">
      <c r="A2361" t="s">
        <v>5465</v>
      </c>
      <c r="B2361">
        <v>2015</v>
      </c>
      <c r="C2361">
        <v>0</v>
      </c>
      <c r="D2361">
        <v>0</v>
      </c>
      <c r="E2361">
        <v>0</v>
      </c>
      <c r="F2361">
        <v>0</v>
      </c>
      <c r="G2361">
        <v>0</v>
      </c>
      <c r="H2361">
        <v>59</v>
      </c>
      <c r="I2361">
        <v>0</v>
      </c>
      <c r="J2361" t="s">
        <v>5810</v>
      </c>
      <c r="K2361" t="str">
        <f>INDEX('Planning Periods'!$O$2:$O$540,MATCH('Table B Values'!A2361,'Planning Periods'!$A$2:$A$540,0))</f>
        <v>Solano County</v>
      </c>
    </row>
    <row r="2362" spans="1:11">
      <c r="A2362" t="s">
        <v>5815</v>
      </c>
      <c r="B2362">
        <v>2015</v>
      </c>
      <c r="C2362">
        <v>0</v>
      </c>
      <c r="D2362">
        <v>0</v>
      </c>
      <c r="E2362">
        <v>1</v>
      </c>
      <c r="F2362">
        <v>0</v>
      </c>
      <c r="G2362">
        <v>0</v>
      </c>
      <c r="H2362">
        <v>1</v>
      </c>
      <c r="I2362">
        <v>0</v>
      </c>
      <c r="J2362" t="s">
        <v>5810</v>
      </c>
      <c r="K2362" t="str">
        <f>INDEX('Planning Periods'!$O$2:$O$540,MATCH('Table B Values'!A2362,'Planning Periods'!$A$2:$A$540,0))</f>
        <v>Siskiyou County</v>
      </c>
    </row>
    <row r="2363" spans="1:11">
      <c r="A2363" t="s">
        <v>5466</v>
      </c>
      <c r="B2363">
        <v>2015</v>
      </c>
      <c r="C2363">
        <v>0</v>
      </c>
      <c r="D2363">
        <v>0</v>
      </c>
      <c r="E2363">
        <v>0</v>
      </c>
      <c r="F2363">
        <v>0</v>
      </c>
      <c r="G2363">
        <v>0</v>
      </c>
      <c r="H2363">
        <v>50</v>
      </c>
      <c r="I2363">
        <v>13</v>
      </c>
      <c r="J2363" t="s">
        <v>5810</v>
      </c>
      <c r="K2363" t="str">
        <f>INDEX('Planning Periods'!$O$2:$O$540,MATCH('Table B Values'!A2363,'Planning Periods'!$A$2:$A$540,0))</f>
        <v>Los Angeles County</v>
      </c>
    </row>
    <row r="2364" spans="1:11">
      <c r="A2364" t="s">
        <v>5467</v>
      </c>
      <c r="B2364">
        <v>2015</v>
      </c>
      <c r="C2364">
        <v>42</v>
      </c>
      <c r="D2364">
        <v>0</v>
      </c>
      <c r="E2364">
        <v>1</v>
      </c>
      <c r="F2364">
        <v>0</v>
      </c>
      <c r="G2364">
        <v>0</v>
      </c>
      <c r="H2364">
        <v>0</v>
      </c>
      <c r="I2364">
        <v>0</v>
      </c>
      <c r="J2364" t="s">
        <v>5810</v>
      </c>
      <c r="K2364" t="str">
        <f>INDEX('Planning Periods'!$O$2:$O$540,MATCH('Table B Values'!A2364,'Planning Periods'!$A$2:$A$540,0))</f>
        <v>Los Angeles County</v>
      </c>
    </row>
    <row r="2365" spans="1:11">
      <c r="A2365" t="s">
        <v>5468</v>
      </c>
      <c r="B2365">
        <v>2015</v>
      </c>
      <c r="C2365">
        <v>26</v>
      </c>
      <c r="D2365">
        <v>0</v>
      </c>
      <c r="E2365">
        <v>39</v>
      </c>
      <c r="F2365">
        <v>0</v>
      </c>
      <c r="G2365">
        <v>0</v>
      </c>
      <c r="H2365">
        <v>4</v>
      </c>
      <c r="I2365">
        <v>839</v>
      </c>
      <c r="J2365" t="s">
        <v>5810</v>
      </c>
      <c r="K2365" t="str">
        <f>INDEX('Planning Periods'!$O$2:$O$540,MATCH('Table B Values'!A2365,'Planning Periods'!$A$2:$A$540,0))</f>
        <v>Alameda County</v>
      </c>
    </row>
    <row r="2366" spans="1:11">
      <c r="A2366" t="s">
        <v>5469</v>
      </c>
      <c r="B2366">
        <v>2015</v>
      </c>
      <c r="C2366">
        <v>0</v>
      </c>
      <c r="D2366">
        <v>0</v>
      </c>
      <c r="E2366">
        <v>0</v>
      </c>
      <c r="F2366">
        <v>0</v>
      </c>
      <c r="G2366">
        <v>0</v>
      </c>
      <c r="H2366">
        <v>0</v>
      </c>
      <c r="I2366">
        <v>1</v>
      </c>
      <c r="J2366" t="s">
        <v>5810</v>
      </c>
      <c r="K2366" t="str">
        <f>INDEX('Planning Periods'!$O$2:$O$540,MATCH('Table B Values'!A2366,'Planning Periods'!$A$2:$A$540,0))</f>
        <v>Siskiyou County</v>
      </c>
    </row>
    <row r="2367" spans="1:11">
      <c r="A2367" t="s">
        <v>5470</v>
      </c>
      <c r="B2367">
        <v>2015</v>
      </c>
      <c r="C2367">
        <v>0</v>
      </c>
      <c r="D2367">
        <v>0</v>
      </c>
      <c r="E2367">
        <v>8</v>
      </c>
      <c r="F2367">
        <v>0</v>
      </c>
      <c r="G2367">
        <v>0</v>
      </c>
      <c r="H2367">
        <v>0</v>
      </c>
      <c r="I2367">
        <v>0</v>
      </c>
      <c r="J2367" t="s">
        <v>5810</v>
      </c>
      <c r="K2367" t="str">
        <f>INDEX('Planning Periods'!$O$2:$O$540,MATCH('Table B Values'!A2367,'Planning Periods'!$A$2:$A$540,0))</f>
        <v>San Mateo County</v>
      </c>
    </row>
    <row r="2368" spans="1:11">
      <c r="A2368" t="s">
        <v>5471</v>
      </c>
      <c r="B2368">
        <v>2015</v>
      </c>
      <c r="C2368">
        <v>0</v>
      </c>
      <c r="D2368">
        <v>0</v>
      </c>
      <c r="E2368">
        <v>0</v>
      </c>
      <c r="F2368">
        <v>0</v>
      </c>
      <c r="G2368">
        <v>0</v>
      </c>
      <c r="H2368">
        <v>0</v>
      </c>
      <c r="I2368">
        <v>306</v>
      </c>
      <c r="J2368" t="s">
        <v>5810</v>
      </c>
      <c r="K2368" t="str">
        <f>INDEX('Planning Periods'!$O$2:$O$540,MATCH('Table B Values'!A2368,'Planning Periods'!$A$2:$A$540,0))</f>
        <v>Riverside County</v>
      </c>
    </row>
    <row r="2369" spans="1:11">
      <c r="A2369" t="s">
        <v>5472</v>
      </c>
      <c r="B2369">
        <v>2015</v>
      </c>
      <c r="C2369">
        <v>0</v>
      </c>
      <c r="D2369">
        <v>0</v>
      </c>
      <c r="E2369">
        <v>1</v>
      </c>
      <c r="F2369">
        <v>0</v>
      </c>
      <c r="G2369">
        <v>0</v>
      </c>
      <c r="H2369">
        <v>2</v>
      </c>
      <c r="I2369">
        <v>23</v>
      </c>
      <c r="J2369" t="s">
        <v>5810</v>
      </c>
      <c r="K2369" t="str">
        <f>INDEX('Planning Periods'!$O$2:$O$540,MATCH('Table B Values'!A2369,'Planning Periods'!$A$2:$A$540,0))</f>
        <v>San Diego County</v>
      </c>
    </row>
    <row r="2370" spans="1:11">
      <c r="A2370" t="s">
        <v>5473</v>
      </c>
      <c r="B2370">
        <v>2015</v>
      </c>
      <c r="C2370">
        <v>0</v>
      </c>
      <c r="D2370">
        <v>0</v>
      </c>
      <c r="E2370">
        <v>5</v>
      </c>
      <c r="F2370">
        <v>0</v>
      </c>
      <c r="G2370">
        <v>0</v>
      </c>
      <c r="H2370">
        <v>84</v>
      </c>
      <c r="I2370" s="356">
        <v>11</v>
      </c>
      <c r="J2370" t="s">
        <v>5810</v>
      </c>
      <c r="K2370" t="str">
        <f>INDEX('Planning Periods'!$O$2:$O$540,MATCH('Table B Values'!A2370,'Planning Periods'!$A$2:$A$540,0))</f>
        <v>Imperial County</v>
      </c>
    </row>
    <row r="2371" spans="1:11">
      <c r="A2371" t="s">
        <v>5474</v>
      </c>
      <c r="B2371">
        <v>2015</v>
      </c>
      <c r="C2371">
        <v>0</v>
      </c>
      <c r="D2371">
        <v>0</v>
      </c>
      <c r="E2371">
        <v>6</v>
      </c>
      <c r="F2371">
        <v>0</v>
      </c>
      <c r="G2371">
        <v>0</v>
      </c>
      <c r="H2371">
        <v>26</v>
      </c>
      <c r="I2371">
        <v>229</v>
      </c>
      <c r="J2371" t="s">
        <v>5810</v>
      </c>
      <c r="K2371" t="str">
        <f>INDEX('Planning Periods'!$O$2:$O$540,MATCH('Table B Values'!A2371,'Planning Periods'!$A$2:$A$540,0))</f>
        <v>Contra Costa County</v>
      </c>
    </row>
    <row r="2372" spans="1:11">
      <c r="A2372" t="s">
        <v>4933</v>
      </c>
      <c r="B2372">
        <v>2015</v>
      </c>
      <c r="C2372">
        <v>0</v>
      </c>
      <c r="D2372">
        <v>0</v>
      </c>
      <c r="E2372">
        <v>53</v>
      </c>
      <c r="F2372">
        <v>0</v>
      </c>
      <c r="G2372">
        <v>0</v>
      </c>
      <c r="H2372">
        <v>0</v>
      </c>
      <c r="I2372">
        <v>512</v>
      </c>
      <c r="J2372" t="s">
        <v>5810</v>
      </c>
      <c r="K2372" t="str">
        <f>INDEX('Planning Periods'!$O$2:$O$540,MATCH('Table B Values'!A2372,'Planning Periods'!$A$2:$A$540,0))</f>
        <v>El Dorado County</v>
      </c>
    </row>
    <row r="2373" spans="1:11">
      <c r="A2373" t="s">
        <v>5475</v>
      </c>
      <c r="B2373">
        <v>2015</v>
      </c>
      <c r="C2373">
        <v>96</v>
      </c>
      <c r="D2373">
        <v>0</v>
      </c>
      <c r="E2373">
        <v>36</v>
      </c>
      <c r="F2373">
        <v>0</v>
      </c>
      <c r="G2373">
        <v>0</v>
      </c>
      <c r="H2373">
        <v>0</v>
      </c>
      <c r="I2373">
        <v>8</v>
      </c>
      <c r="J2373" t="s">
        <v>5810</v>
      </c>
      <c r="K2373" t="str">
        <f>INDEX('Planning Periods'!$O$2:$O$540,MATCH('Table B Values'!A2373,'Planning Periods'!$A$2:$A$540,0))</f>
        <v>Los Angeles County</v>
      </c>
    </row>
    <row r="2374" spans="1:11">
      <c r="A2374" t="s">
        <v>5477</v>
      </c>
      <c r="B2374">
        <v>2015</v>
      </c>
      <c r="C2374">
        <v>0</v>
      </c>
      <c r="D2374">
        <v>0</v>
      </c>
      <c r="E2374">
        <v>0</v>
      </c>
      <c r="F2374">
        <v>0</v>
      </c>
      <c r="G2374">
        <v>0</v>
      </c>
      <c r="H2374">
        <v>23</v>
      </c>
      <c r="I2374" s="356">
        <v>616</v>
      </c>
      <c r="J2374" t="s">
        <v>5810</v>
      </c>
      <c r="K2374" t="str">
        <f>INDEX('Planning Periods'!$O$2:$O$540,MATCH('Table B Values'!A2374,'Planning Periods'!$A$2:$A$540,0))</f>
        <v>Sacramento County</v>
      </c>
    </row>
    <row r="2375" spans="1:11">
      <c r="A2375" t="s">
        <v>5478</v>
      </c>
      <c r="B2375">
        <v>2015</v>
      </c>
      <c r="C2375">
        <v>5</v>
      </c>
      <c r="D2375">
        <v>0</v>
      </c>
      <c r="E2375">
        <v>0</v>
      </c>
      <c r="F2375">
        <v>0</v>
      </c>
      <c r="G2375">
        <v>0</v>
      </c>
      <c r="H2375">
        <v>7</v>
      </c>
      <c r="I2375">
        <v>178</v>
      </c>
      <c r="J2375" t="s">
        <v>5810</v>
      </c>
      <c r="K2375" t="str">
        <f>INDEX('Planning Periods'!$O$2:$O$540,MATCH('Table B Values'!A2375,'Planning Periods'!$A$2:$A$540,0))</f>
        <v>Alameda County</v>
      </c>
    </row>
    <row r="2376" spans="1:11">
      <c r="A2376" t="s">
        <v>5479</v>
      </c>
      <c r="B2376">
        <v>2015</v>
      </c>
      <c r="C2376">
        <v>0</v>
      </c>
      <c r="D2376">
        <v>0</v>
      </c>
      <c r="E2376">
        <v>3</v>
      </c>
      <c r="F2376">
        <v>0</v>
      </c>
      <c r="G2376">
        <v>0</v>
      </c>
      <c r="H2376">
        <v>0</v>
      </c>
      <c r="I2376">
        <v>155</v>
      </c>
      <c r="J2376" t="s">
        <v>5810</v>
      </c>
      <c r="K2376" t="str">
        <f>INDEX('Planning Periods'!$O$2:$O$540,MATCH('Table B Values'!A2376,'Planning Periods'!$A$2:$A$540,0))</f>
        <v>San Diego County</v>
      </c>
    </row>
    <row r="2377" spans="1:11">
      <c r="A2377" t="s">
        <v>5481</v>
      </c>
      <c r="B2377">
        <v>2015</v>
      </c>
      <c r="C2377">
        <v>0</v>
      </c>
      <c r="D2377">
        <v>0</v>
      </c>
      <c r="E2377">
        <v>11</v>
      </c>
      <c r="F2377">
        <v>0</v>
      </c>
      <c r="G2377">
        <v>0</v>
      </c>
      <c r="H2377">
        <v>0</v>
      </c>
      <c r="I2377">
        <v>7</v>
      </c>
      <c r="J2377" t="s">
        <v>5810</v>
      </c>
      <c r="K2377" t="str">
        <f>INDEX('Planning Periods'!$O$2:$O$540,MATCH('Table B Values'!A2377,'Planning Periods'!$A$2:$A$540,0))</f>
        <v>San Diego County</v>
      </c>
    </row>
    <row r="2378" spans="1:11">
      <c r="A2378" t="s">
        <v>5363</v>
      </c>
      <c r="B2378">
        <v>2015</v>
      </c>
      <c r="C2378">
        <v>0</v>
      </c>
      <c r="D2378">
        <v>0</v>
      </c>
      <c r="E2378">
        <v>49</v>
      </c>
      <c r="F2378">
        <v>6</v>
      </c>
      <c r="G2378">
        <v>0</v>
      </c>
      <c r="H2378">
        <v>8</v>
      </c>
      <c r="I2378">
        <v>14</v>
      </c>
      <c r="J2378" t="s">
        <v>5810</v>
      </c>
      <c r="K2378" t="str">
        <f>INDEX('Planning Periods'!$O$2:$O$540,MATCH('Table B Values'!A2378,'Planning Periods'!$A$2:$A$540,0))</f>
        <v>Humboldt County</v>
      </c>
    </row>
    <row r="2379" spans="1:11">
      <c r="A2379" t="s">
        <v>5483</v>
      </c>
      <c r="B2379">
        <v>2015</v>
      </c>
      <c r="C2379">
        <v>0</v>
      </c>
      <c r="D2379">
        <v>0</v>
      </c>
      <c r="E2379">
        <v>0</v>
      </c>
      <c r="F2379">
        <v>0</v>
      </c>
      <c r="G2379">
        <v>0</v>
      </c>
      <c r="H2379">
        <v>0</v>
      </c>
      <c r="I2379">
        <v>0</v>
      </c>
      <c r="J2379" t="s">
        <v>5810</v>
      </c>
      <c r="K2379" t="str">
        <f>INDEX('Planning Periods'!$O$2:$O$540,MATCH('Table B Values'!A2379,'Planning Periods'!$A$2:$A$540,0))</f>
        <v>Marin County</v>
      </c>
    </row>
    <row r="2380" spans="1:11">
      <c r="A2380" t="s">
        <v>5484</v>
      </c>
      <c r="B2380">
        <v>2015</v>
      </c>
      <c r="C2380">
        <v>0</v>
      </c>
      <c r="D2380">
        <v>0</v>
      </c>
      <c r="E2380">
        <v>0</v>
      </c>
      <c r="F2380">
        <v>0</v>
      </c>
      <c r="G2380">
        <v>0</v>
      </c>
      <c r="H2380">
        <v>290</v>
      </c>
      <c r="I2380" s="356">
        <v>448</v>
      </c>
      <c r="J2380" t="s">
        <v>5810</v>
      </c>
      <c r="K2380" t="str">
        <f>INDEX('Planning Periods'!$O$2:$O$540,MATCH('Table B Values'!A2380,'Planning Periods'!$A$2:$A$540,0))</f>
        <v>Solano County</v>
      </c>
    </row>
    <row r="2381" spans="1:11">
      <c r="A2381" t="s">
        <v>5364</v>
      </c>
      <c r="B2381">
        <v>2015</v>
      </c>
      <c r="C2381">
        <v>0</v>
      </c>
      <c r="D2381">
        <v>0</v>
      </c>
      <c r="E2381">
        <v>0</v>
      </c>
      <c r="F2381">
        <v>0</v>
      </c>
      <c r="G2381">
        <v>0</v>
      </c>
      <c r="H2381">
        <v>0</v>
      </c>
      <c r="I2381">
        <v>0</v>
      </c>
      <c r="J2381" t="s">
        <v>5810</v>
      </c>
      <c r="K2381" t="str">
        <f>INDEX('Planning Periods'!$O$2:$O$540,MATCH('Table B Values'!A2381,'Planning Periods'!$A$2:$A$540,0))</f>
        <v>Humboldt County</v>
      </c>
    </row>
    <row r="2382" spans="1:11">
      <c r="A2382" t="s">
        <v>5488</v>
      </c>
      <c r="B2382">
        <v>2015</v>
      </c>
      <c r="C2382">
        <v>0</v>
      </c>
      <c r="D2382">
        <v>0</v>
      </c>
      <c r="E2382">
        <v>0</v>
      </c>
      <c r="F2382">
        <v>0</v>
      </c>
      <c r="G2382">
        <v>0</v>
      </c>
      <c r="H2382">
        <v>54</v>
      </c>
      <c r="I2382">
        <v>180</v>
      </c>
      <c r="J2382" t="s">
        <v>5810</v>
      </c>
      <c r="K2382" t="str">
        <f>INDEX('Planning Periods'!$O$2:$O$540,MATCH('Table B Values'!A2382,'Planning Periods'!$A$2:$A$540,0))</f>
        <v>Sacramento County</v>
      </c>
    </row>
    <row r="2383" spans="1:11">
      <c r="A2383" t="s">
        <v>5778</v>
      </c>
      <c r="B2383">
        <v>2015</v>
      </c>
      <c r="C2383">
        <v>0</v>
      </c>
      <c r="D2383">
        <v>0</v>
      </c>
      <c r="E2383">
        <v>147</v>
      </c>
      <c r="F2383">
        <v>0</v>
      </c>
      <c r="G2383">
        <v>0</v>
      </c>
      <c r="H2383">
        <v>0</v>
      </c>
      <c r="I2383">
        <v>368</v>
      </c>
      <c r="J2383" t="s">
        <v>5810</v>
      </c>
      <c r="K2383" t="str">
        <f>INDEX('Planning Periods'!$O$2:$O$540,MATCH('Table B Values'!A2383,'Planning Periods'!$A$2:$A$540,0))</f>
        <v>San Bernardino County</v>
      </c>
    </row>
    <row r="2384" spans="1:11">
      <c r="A2384" t="s">
        <v>5365</v>
      </c>
      <c r="B2384">
        <v>2015</v>
      </c>
      <c r="C2384">
        <v>0</v>
      </c>
      <c r="D2384">
        <v>0</v>
      </c>
      <c r="E2384">
        <v>2</v>
      </c>
      <c r="F2384">
        <v>0</v>
      </c>
      <c r="G2384">
        <v>0</v>
      </c>
      <c r="H2384">
        <v>0</v>
      </c>
      <c r="I2384">
        <v>3</v>
      </c>
      <c r="J2384" t="s">
        <v>5810</v>
      </c>
      <c r="K2384" t="str">
        <f>INDEX('Planning Periods'!$O$2:$O$540,MATCH('Table B Values'!A2384,'Planning Periods'!$A$2:$A$540,0))</f>
        <v>Mendocino County</v>
      </c>
    </row>
    <row r="2385" spans="1:11">
      <c r="A2385" t="s">
        <v>5490</v>
      </c>
      <c r="B2385">
        <v>2015</v>
      </c>
      <c r="C2385">
        <v>83</v>
      </c>
      <c r="D2385">
        <v>0</v>
      </c>
      <c r="E2385">
        <v>49</v>
      </c>
      <c r="F2385">
        <v>0</v>
      </c>
      <c r="G2385">
        <v>0</v>
      </c>
      <c r="H2385">
        <v>14</v>
      </c>
      <c r="I2385">
        <v>563</v>
      </c>
      <c r="J2385" t="s">
        <v>5810</v>
      </c>
      <c r="K2385" t="str">
        <f>INDEX('Planning Periods'!$O$2:$O$540,MATCH('Table B Values'!A2385,'Planning Periods'!$A$2:$A$540,0))</f>
        <v>San Mateo County</v>
      </c>
    </row>
    <row r="2386" spans="1:11">
      <c r="A2386" t="s">
        <v>5491</v>
      </c>
      <c r="B2386">
        <v>2015</v>
      </c>
      <c r="C2386">
        <v>0</v>
      </c>
      <c r="D2386">
        <v>0</v>
      </c>
      <c r="E2386">
        <v>0</v>
      </c>
      <c r="F2386">
        <v>0</v>
      </c>
      <c r="G2386">
        <v>0</v>
      </c>
      <c r="H2386">
        <v>0</v>
      </c>
      <c r="I2386">
        <v>6</v>
      </c>
      <c r="J2386" t="s">
        <v>5810</v>
      </c>
      <c r="K2386" t="str">
        <f>INDEX('Planning Periods'!$O$2:$O$540,MATCH('Table B Values'!A2386,'Planning Periods'!$A$2:$A$540,0))</f>
        <v>Orange County</v>
      </c>
    </row>
    <row r="2387" spans="1:11">
      <c r="A2387" t="s">
        <v>5493</v>
      </c>
      <c r="B2387">
        <v>2015</v>
      </c>
      <c r="C2387">
        <v>64</v>
      </c>
      <c r="D2387">
        <v>0</v>
      </c>
      <c r="E2387">
        <v>0</v>
      </c>
      <c r="F2387">
        <v>0</v>
      </c>
      <c r="G2387">
        <v>0</v>
      </c>
      <c r="H2387">
        <v>0</v>
      </c>
      <c r="I2387">
        <v>383</v>
      </c>
      <c r="J2387" t="s">
        <v>5810</v>
      </c>
      <c r="K2387" t="str">
        <f>INDEX('Planning Periods'!$O$2:$O$540,MATCH('Table B Values'!A2387,'Planning Periods'!$A$2:$A$540,0))</f>
        <v>Alameda County</v>
      </c>
    </row>
    <row r="2388" spans="1:11">
      <c r="A2388" t="s">
        <v>5494</v>
      </c>
      <c r="B2388">
        <v>2015</v>
      </c>
      <c r="C2388">
        <v>290</v>
      </c>
      <c r="D2388">
        <v>0</v>
      </c>
      <c r="E2388">
        <v>268</v>
      </c>
      <c r="F2388">
        <v>0</v>
      </c>
      <c r="G2388">
        <v>0</v>
      </c>
      <c r="H2388">
        <v>384</v>
      </c>
      <c r="I2388">
        <v>2328</v>
      </c>
      <c r="J2388" t="s">
        <v>5810</v>
      </c>
      <c r="K2388" t="str">
        <f>INDEX('Planning Periods'!$O$2:$O$540,MATCH('Table B Values'!A2388,'Planning Periods'!$A$2:$A$540,0))</f>
        <v>Fresno County</v>
      </c>
    </row>
    <row r="2389" spans="1:11">
      <c r="A2389" t="s">
        <v>4963</v>
      </c>
      <c r="B2389">
        <v>2015</v>
      </c>
      <c r="C2389">
        <v>0</v>
      </c>
      <c r="D2389">
        <v>0</v>
      </c>
      <c r="E2389">
        <v>0</v>
      </c>
      <c r="F2389">
        <v>0</v>
      </c>
      <c r="G2389">
        <v>0</v>
      </c>
      <c r="H2389">
        <v>102</v>
      </c>
      <c r="I2389" s="356">
        <v>162</v>
      </c>
      <c r="J2389" t="s">
        <v>5810</v>
      </c>
      <c r="K2389" t="str">
        <f>INDEX('Planning Periods'!$O$2:$O$540,MATCH('Table B Values'!A2389,'Planning Periods'!$A$2:$A$540,0))</f>
        <v>Fresno County</v>
      </c>
    </row>
    <row r="2390" spans="1:11">
      <c r="A2390" t="s">
        <v>5495</v>
      </c>
      <c r="B2390">
        <v>2015</v>
      </c>
      <c r="C2390">
        <v>0</v>
      </c>
      <c r="D2390">
        <v>0</v>
      </c>
      <c r="E2390">
        <v>0</v>
      </c>
      <c r="F2390">
        <v>0</v>
      </c>
      <c r="G2390">
        <v>0</v>
      </c>
      <c r="H2390">
        <v>0</v>
      </c>
      <c r="I2390">
        <v>131</v>
      </c>
      <c r="J2390" t="s">
        <v>5810</v>
      </c>
      <c r="K2390" t="str">
        <f>INDEX('Planning Periods'!$O$2:$O$540,MATCH('Table B Values'!A2390,'Planning Periods'!$A$2:$A$540,0))</f>
        <v>Orange County</v>
      </c>
    </row>
    <row r="2391" spans="1:11">
      <c r="A2391" t="s">
        <v>5496</v>
      </c>
      <c r="B2391">
        <v>2015</v>
      </c>
      <c r="C2391">
        <v>0</v>
      </c>
      <c r="D2391">
        <v>0</v>
      </c>
      <c r="E2391">
        <v>0</v>
      </c>
      <c r="F2391">
        <v>0</v>
      </c>
      <c r="G2391">
        <v>0</v>
      </c>
      <c r="H2391">
        <v>0</v>
      </c>
      <c r="I2391">
        <v>45</v>
      </c>
      <c r="J2391" t="s">
        <v>5810</v>
      </c>
      <c r="K2391" t="str">
        <f>INDEX('Planning Periods'!$O$2:$O$540,MATCH('Table B Values'!A2391,'Planning Periods'!$A$2:$A$540,0))</f>
        <v>Sacramento County</v>
      </c>
    </row>
    <row r="2392" spans="1:11">
      <c r="A2392" t="s">
        <v>5497</v>
      </c>
      <c r="B2392">
        <v>2015</v>
      </c>
      <c r="C2392">
        <v>0</v>
      </c>
      <c r="D2392">
        <v>0</v>
      </c>
      <c r="E2392">
        <v>0</v>
      </c>
      <c r="F2392">
        <v>0</v>
      </c>
      <c r="G2392">
        <v>0</v>
      </c>
      <c r="H2392">
        <v>7</v>
      </c>
      <c r="I2392">
        <v>46</v>
      </c>
      <c r="J2392" t="s">
        <v>5810</v>
      </c>
      <c r="K2392" t="str">
        <f>INDEX('Planning Periods'!$O$2:$O$540,MATCH('Table B Values'!A2392,'Planning Periods'!$A$2:$A$540,0))</f>
        <v>Orange County</v>
      </c>
    </row>
    <row r="2393" spans="1:11">
      <c r="A2393" t="s">
        <v>5498</v>
      </c>
      <c r="B2393">
        <v>2015</v>
      </c>
      <c r="C2393">
        <v>0</v>
      </c>
      <c r="D2393">
        <v>0</v>
      </c>
      <c r="E2393">
        <v>0</v>
      </c>
      <c r="F2393">
        <v>0</v>
      </c>
      <c r="G2393">
        <v>0</v>
      </c>
      <c r="H2393">
        <v>14</v>
      </c>
      <c r="I2393">
        <v>42</v>
      </c>
      <c r="J2393" t="s">
        <v>5810</v>
      </c>
      <c r="K2393" t="str">
        <f>INDEX('Planning Periods'!$O$2:$O$540,MATCH('Table B Values'!A2393,'Planning Periods'!$A$2:$A$540,0))</f>
        <v>Los Angeles County</v>
      </c>
    </row>
    <row r="2394" spans="1:11">
      <c r="A2394" t="s">
        <v>5499</v>
      </c>
      <c r="B2394">
        <v>2015</v>
      </c>
      <c r="C2394">
        <v>26</v>
      </c>
      <c r="D2394">
        <v>0</v>
      </c>
      <c r="E2394">
        <v>247</v>
      </c>
      <c r="F2394">
        <v>0</v>
      </c>
      <c r="G2394">
        <v>0</v>
      </c>
      <c r="H2394">
        <v>14</v>
      </c>
      <c r="I2394">
        <v>406</v>
      </c>
      <c r="J2394" t="s">
        <v>5810</v>
      </c>
      <c r="K2394" t="str">
        <f>INDEX('Planning Periods'!$O$2:$O$540,MATCH('Table B Values'!A2394,'Planning Periods'!$A$2:$A$540,0))</f>
        <v>Santa Clara County</v>
      </c>
    </row>
    <row r="2395" spans="1:11">
      <c r="A2395" t="s">
        <v>5500</v>
      </c>
      <c r="B2395">
        <v>2015</v>
      </c>
      <c r="C2395">
        <v>0</v>
      </c>
      <c r="D2395">
        <v>0</v>
      </c>
      <c r="E2395">
        <v>0</v>
      </c>
      <c r="F2395">
        <v>0</v>
      </c>
      <c r="G2395">
        <v>0</v>
      </c>
      <c r="H2395">
        <v>1</v>
      </c>
      <c r="I2395">
        <v>776</v>
      </c>
      <c r="J2395" t="s">
        <v>5810</v>
      </c>
      <c r="K2395" t="str">
        <f>INDEX('Planning Periods'!$O$2:$O$540,MATCH('Table B Values'!A2395,'Planning Periods'!$A$2:$A$540,0))</f>
        <v>Los Angeles County</v>
      </c>
    </row>
    <row r="2396" spans="1:11">
      <c r="A2396" t="s">
        <v>5501</v>
      </c>
      <c r="B2396">
        <v>2015</v>
      </c>
      <c r="C2396">
        <v>0</v>
      </c>
      <c r="D2396">
        <v>0</v>
      </c>
      <c r="E2396">
        <v>0</v>
      </c>
      <c r="F2396">
        <v>0</v>
      </c>
      <c r="G2396">
        <v>0</v>
      </c>
      <c r="H2396">
        <v>0</v>
      </c>
      <c r="I2396">
        <v>22</v>
      </c>
      <c r="J2396" t="s">
        <v>5810</v>
      </c>
      <c r="K2396" t="str">
        <f>INDEX('Planning Periods'!$O$2:$O$540,MATCH('Table B Values'!A2396,'Planning Periods'!$A$2:$A$540,0))</f>
        <v>Los Angeles County</v>
      </c>
    </row>
    <row r="2397" spans="1:11">
      <c r="A2397" t="s">
        <v>4971</v>
      </c>
      <c r="B2397">
        <v>2015</v>
      </c>
      <c r="C2397">
        <v>4</v>
      </c>
      <c r="D2397">
        <v>0</v>
      </c>
      <c r="E2397">
        <v>0</v>
      </c>
      <c r="F2397">
        <v>1</v>
      </c>
      <c r="G2397">
        <v>0</v>
      </c>
      <c r="H2397">
        <v>1</v>
      </c>
      <c r="I2397">
        <v>6</v>
      </c>
      <c r="J2397" t="s">
        <v>5810</v>
      </c>
      <c r="K2397" t="str">
        <f>INDEX('Planning Periods'!$O$2:$O$540,MATCH('Table B Values'!A2397,'Planning Periods'!$A$2:$A$540,0))</f>
        <v>Glenn County</v>
      </c>
    </row>
    <row r="2398" spans="1:11">
      <c r="A2398" t="s">
        <v>5502</v>
      </c>
      <c r="B2398">
        <v>2015</v>
      </c>
      <c r="C2398">
        <v>0</v>
      </c>
      <c r="D2398">
        <v>0</v>
      </c>
      <c r="E2398">
        <v>0</v>
      </c>
      <c r="F2398">
        <v>0</v>
      </c>
      <c r="G2398">
        <v>0</v>
      </c>
      <c r="H2398">
        <v>5</v>
      </c>
      <c r="I2398">
        <v>346</v>
      </c>
      <c r="J2398" t="s">
        <v>5810</v>
      </c>
      <c r="K2398" t="str">
        <f>INDEX('Planning Periods'!$O$2:$O$540,MATCH('Table B Values'!A2398,'Planning Periods'!$A$2:$A$540,0))</f>
        <v>Santa Barbara County</v>
      </c>
    </row>
    <row r="2399" spans="1:11">
      <c r="A2399" t="s">
        <v>5817</v>
      </c>
      <c r="B2399">
        <v>2015</v>
      </c>
      <c r="C2399">
        <v>0</v>
      </c>
      <c r="D2399">
        <v>0</v>
      </c>
      <c r="E2399">
        <v>0</v>
      </c>
      <c r="F2399">
        <v>0</v>
      </c>
      <c r="G2399">
        <v>0</v>
      </c>
      <c r="H2399">
        <v>0</v>
      </c>
      <c r="I2399">
        <v>0</v>
      </c>
      <c r="J2399" t="s">
        <v>5810</v>
      </c>
      <c r="K2399" t="str">
        <f>INDEX('Planning Periods'!$O$2:$O$540,MATCH('Table B Values'!A2399,'Planning Periods'!$A$2:$A$540,0))</f>
        <v>Monterey County</v>
      </c>
    </row>
    <row r="2400" spans="1:11">
      <c r="A2400" t="s">
        <v>5779</v>
      </c>
      <c r="B2400">
        <v>2015</v>
      </c>
      <c r="C2400">
        <v>0</v>
      </c>
      <c r="D2400">
        <v>0</v>
      </c>
      <c r="E2400">
        <v>0</v>
      </c>
      <c r="F2400">
        <v>0</v>
      </c>
      <c r="G2400">
        <v>0</v>
      </c>
      <c r="H2400">
        <v>10</v>
      </c>
      <c r="I2400">
        <v>0</v>
      </c>
      <c r="J2400" t="s">
        <v>5810</v>
      </c>
      <c r="K2400" t="str">
        <f>INDEX('Planning Periods'!$O$2:$O$540,MATCH('Table B Values'!A2400,'Planning Periods'!$A$2:$A$540,0))</f>
        <v>San Bernardino County</v>
      </c>
    </row>
    <row r="2401" spans="1:11">
      <c r="A2401" t="s">
        <v>5367</v>
      </c>
      <c r="B2401">
        <v>2015</v>
      </c>
      <c r="C2401">
        <v>2</v>
      </c>
      <c r="D2401">
        <v>0</v>
      </c>
      <c r="E2401">
        <v>0</v>
      </c>
      <c r="F2401">
        <v>0</v>
      </c>
      <c r="G2401">
        <v>0</v>
      </c>
      <c r="H2401">
        <v>0</v>
      </c>
      <c r="I2401" s="356">
        <v>5</v>
      </c>
      <c r="J2401" t="s">
        <v>5810</v>
      </c>
      <c r="K2401" t="str">
        <f>INDEX('Planning Periods'!$O$2:$O$540,MATCH('Table B Values'!A2401,'Planning Periods'!$A$2:$A$540,0))</f>
        <v>Nevada County</v>
      </c>
    </row>
    <row r="2402" spans="1:11">
      <c r="A2402" t="s">
        <v>5503</v>
      </c>
      <c r="B2402">
        <v>2015</v>
      </c>
      <c r="C2402">
        <v>4</v>
      </c>
      <c r="D2402">
        <v>0</v>
      </c>
      <c r="E2402">
        <v>27</v>
      </c>
      <c r="F2402">
        <v>0</v>
      </c>
      <c r="G2402">
        <v>0</v>
      </c>
      <c r="H2402">
        <v>22</v>
      </c>
      <c r="I2402" s="356">
        <v>3</v>
      </c>
      <c r="J2402" t="s">
        <v>5810</v>
      </c>
      <c r="K2402" t="str">
        <f>INDEX('Planning Periods'!$O$2:$O$540,MATCH('Table B Values'!A2402,'Planning Periods'!$A$2:$A$540,0))</f>
        <v>Monterey County</v>
      </c>
    </row>
    <row r="2403" spans="1:11">
      <c r="A2403" t="s">
        <v>5504</v>
      </c>
      <c r="B2403">
        <v>2015</v>
      </c>
      <c r="C2403">
        <v>0</v>
      </c>
      <c r="D2403">
        <v>0</v>
      </c>
      <c r="E2403">
        <v>0</v>
      </c>
      <c r="F2403">
        <v>0</v>
      </c>
      <c r="G2403">
        <v>0</v>
      </c>
      <c r="H2403">
        <v>0</v>
      </c>
      <c r="I2403">
        <v>3</v>
      </c>
      <c r="J2403" t="s">
        <v>5810</v>
      </c>
      <c r="K2403" t="str">
        <f>INDEX('Planning Periods'!$O$2:$O$540,MATCH('Table B Values'!A2403,'Planning Periods'!$A$2:$A$540,0))</f>
        <v>Butte County</v>
      </c>
    </row>
    <row r="2404" spans="1:11">
      <c r="A2404" t="s">
        <v>5505</v>
      </c>
      <c r="B2404">
        <v>2015</v>
      </c>
      <c r="C2404">
        <v>0</v>
      </c>
      <c r="D2404">
        <v>0</v>
      </c>
      <c r="E2404">
        <v>2</v>
      </c>
      <c r="F2404">
        <v>0</v>
      </c>
      <c r="G2404">
        <v>0</v>
      </c>
      <c r="H2404">
        <v>0</v>
      </c>
      <c r="I2404">
        <v>30</v>
      </c>
      <c r="J2404" t="s">
        <v>5810</v>
      </c>
      <c r="K2404" t="str">
        <f>INDEX('Planning Periods'!$O$2:$O$540,MATCH('Table B Values'!A2404,'Planning Periods'!$A$2:$A$540,0))</f>
        <v>San Luis Obispo County</v>
      </c>
    </row>
    <row r="2405" spans="1:11">
      <c r="A2405" t="s">
        <v>5508</v>
      </c>
      <c r="B2405">
        <v>2015</v>
      </c>
      <c r="C2405">
        <v>0</v>
      </c>
      <c r="D2405">
        <v>0</v>
      </c>
      <c r="E2405">
        <v>0</v>
      </c>
      <c r="F2405">
        <v>0</v>
      </c>
      <c r="G2405">
        <v>0</v>
      </c>
      <c r="H2405">
        <v>0</v>
      </c>
      <c r="I2405">
        <v>9</v>
      </c>
      <c r="J2405" t="s">
        <v>5810</v>
      </c>
      <c r="K2405" t="str">
        <f>INDEX('Planning Periods'!$O$2:$O$540,MATCH('Table B Values'!A2405,'Planning Periods'!$A$2:$A$540,0))</f>
        <v>San Mateo County</v>
      </c>
    </row>
    <row r="2406" spans="1:11">
      <c r="A2406" t="s">
        <v>5510</v>
      </c>
      <c r="B2406">
        <v>2015</v>
      </c>
      <c r="C2406">
        <v>0</v>
      </c>
      <c r="D2406">
        <v>0</v>
      </c>
      <c r="E2406">
        <v>127</v>
      </c>
      <c r="F2406">
        <v>0</v>
      </c>
      <c r="G2406">
        <v>0</v>
      </c>
      <c r="H2406">
        <v>0</v>
      </c>
      <c r="I2406">
        <v>0</v>
      </c>
      <c r="J2406" t="s">
        <v>5810</v>
      </c>
      <c r="K2406" t="str">
        <f>INDEX('Planning Periods'!$O$2:$O$540,MATCH('Table B Values'!A2406,'Planning Periods'!$A$2:$A$540,0))</f>
        <v>Los Angeles County</v>
      </c>
    </row>
    <row r="2407" spans="1:11">
      <c r="A2407" t="s">
        <v>5511</v>
      </c>
      <c r="B2407">
        <v>2015</v>
      </c>
      <c r="C2407">
        <v>0</v>
      </c>
      <c r="D2407">
        <v>0</v>
      </c>
      <c r="E2407">
        <v>0</v>
      </c>
      <c r="F2407">
        <v>0</v>
      </c>
      <c r="G2407">
        <v>0</v>
      </c>
      <c r="H2407">
        <v>0</v>
      </c>
      <c r="I2407">
        <v>108</v>
      </c>
      <c r="J2407" t="s">
        <v>5810</v>
      </c>
      <c r="K2407" t="str">
        <f>INDEX('Planning Periods'!$O$2:$O$540,MATCH('Table B Values'!A2407,'Planning Periods'!$A$2:$A$540,0))</f>
        <v>Alameda County</v>
      </c>
    </row>
    <row r="2408" spans="1:11">
      <c r="A2408" t="s">
        <v>5512</v>
      </c>
      <c r="B2408">
        <v>2015</v>
      </c>
      <c r="C2408">
        <v>1</v>
      </c>
      <c r="D2408">
        <v>0</v>
      </c>
      <c r="E2408">
        <v>2</v>
      </c>
      <c r="F2408">
        <v>0</v>
      </c>
      <c r="G2408">
        <v>0</v>
      </c>
      <c r="H2408">
        <v>12</v>
      </c>
      <c r="I2408">
        <v>44</v>
      </c>
      <c r="J2408" t="s">
        <v>5810</v>
      </c>
      <c r="K2408" t="str">
        <f>INDEX('Planning Periods'!$O$2:$O$540,MATCH('Table B Values'!A2408,'Planning Periods'!$A$2:$A$540,0))</f>
        <v>Sonoma County</v>
      </c>
    </row>
    <row r="2409" spans="1:11">
      <c r="A2409" t="s">
        <v>5513</v>
      </c>
      <c r="B2409">
        <v>2015</v>
      </c>
      <c r="C2409">
        <v>0</v>
      </c>
      <c r="D2409">
        <v>0</v>
      </c>
      <c r="E2409">
        <v>12</v>
      </c>
      <c r="F2409">
        <v>2</v>
      </c>
      <c r="G2409">
        <v>0</v>
      </c>
      <c r="H2409">
        <v>76</v>
      </c>
      <c r="I2409">
        <v>17</v>
      </c>
      <c r="J2409" t="s">
        <v>5810</v>
      </c>
      <c r="K2409" t="str">
        <f>INDEX('Planning Periods'!$O$2:$O$540,MATCH('Table B Values'!A2409,'Planning Periods'!$A$2:$A$540,0))</f>
        <v>Riverside County</v>
      </c>
    </row>
    <row r="2410" spans="1:11">
      <c r="A2410" t="s">
        <v>5514</v>
      </c>
      <c r="B2410">
        <v>2015</v>
      </c>
      <c r="C2410">
        <v>0</v>
      </c>
      <c r="D2410">
        <v>0</v>
      </c>
      <c r="E2410">
        <v>0</v>
      </c>
      <c r="F2410">
        <v>0</v>
      </c>
      <c r="G2410">
        <v>0</v>
      </c>
      <c r="H2410">
        <v>0</v>
      </c>
      <c r="I2410">
        <v>190</v>
      </c>
      <c r="J2410" t="s">
        <v>5810</v>
      </c>
      <c r="K2410" t="str">
        <f>INDEX('Planning Periods'!$O$2:$O$540,MATCH('Table B Values'!A2410,'Planning Periods'!$A$2:$A$540,0))</f>
        <v>Contra Costa County</v>
      </c>
    </row>
    <row r="2411" spans="1:11">
      <c r="A2411" t="s">
        <v>5818</v>
      </c>
      <c r="B2411">
        <v>2015</v>
      </c>
      <c r="C2411">
        <v>0</v>
      </c>
      <c r="D2411">
        <v>0</v>
      </c>
      <c r="E2411">
        <v>0</v>
      </c>
      <c r="F2411">
        <v>0</v>
      </c>
      <c r="G2411">
        <v>0</v>
      </c>
      <c r="H2411">
        <v>0</v>
      </c>
      <c r="I2411">
        <v>98</v>
      </c>
      <c r="J2411" t="s">
        <v>5810</v>
      </c>
      <c r="K2411" t="str">
        <f>INDEX('Planning Periods'!$O$2:$O$540,MATCH('Table B Values'!A2411,'Planning Periods'!$A$2:$A$540,0))</f>
        <v>San Bernardino County</v>
      </c>
    </row>
    <row r="2412" spans="1:11">
      <c r="A2412" t="s">
        <v>5517</v>
      </c>
      <c r="B2412">
        <v>2015</v>
      </c>
      <c r="C2412">
        <v>0</v>
      </c>
      <c r="D2412">
        <v>0</v>
      </c>
      <c r="E2412">
        <v>0</v>
      </c>
      <c r="F2412">
        <v>0</v>
      </c>
      <c r="G2412">
        <v>0</v>
      </c>
      <c r="H2412">
        <v>0</v>
      </c>
      <c r="I2412">
        <v>6</v>
      </c>
      <c r="J2412" t="s">
        <v>5810</v>
      </c>
      <c r="K2412" t="str">
        <f>INDEX('Planning Periods'!$O$2:$O$540,MATCH('Table B Values'!A2412,'Planning Periods'!$A$2:$A$540,0))</f>
        <v>San Bernardino County</v>
      </c>
    </row>
    <row r="2413" spans="1:11">
      <c r="A2413" t="s">
        <v>5518</v>
      </c>
      <c r="B2413">
        <v>2015</v>
      </c>
      <c r="C2413">
        <v>0</v>
      </c>
      <c r="D2413">
        <v>16</v>
      </c>
      <c r="E2413">
        <v>0</v>
      </c>
      <c r="F2413">
        <v>8</v>
      </c>
      <c r="G2413">
        <v>0</v>
      </c>
      <c r="H2413">
        <v>10</v>
      </c>
      <c r="I2413">
        <v>5</v>
      </c>
      <c r="J2413" t="s">
        <v>5810</v>
      </c>
      <c r="K2413" t="str">
        <f>INDEX('Planning Periods'!$O$2:$O$540,MATCH('Table B Values'!A2413,'Planning Periods'!$A$2:$A$540,0))</f>
        <v>San Mateo County</v>
      </c>
    </row>
    <row r="2414" spans="1:11">
      <c r="A2414" t="s">
        <v>5519</v>
      </c>
      <c r="B2414">
        <v>2015</v>
      </c>
      <c r="C2414">
        <v>0</v>
      </c>
      <c r="D2414">
        <v>0</v>
      </c>
      <c r="E2414">
        <v>0</v>
      </c>
      <c r="F2414">
        <v>0</v>
      </c>
      <c r="G2414">
        <v>0</v>
      </c>
      <c r="H2414">
        <v>0</v>
      </c>
      <c r="I2414">
        <v>68</v>
      </c>
      <c r="J2414" t="s">
        <v>5810</v>
      </c>
      <c r="K2414" t="str">
        <f>INDEX('Planning Periods'!$O$2:$O$540,MATCH('Table B Values'!A2414,'Planning Periods'!$A$2:$A$540,0))</f>
        <v>San Benito County</v>
      </c>
    </row>
    <row r="2415" spans="1:11">
      <c r="A2415" t="s">
        <v>5781</v>
      </c>
      <c r="B2415">
        <v>2015</v>
      </c>
      <c r="C2415">
        <v>0</v>
      </c>
      <c r="D2415">
        <v>0</v>
      </c>
      <c r="E2415">
        <v>0</v>
      </c>
      <c r="F2415">
        <v>0</v>
      </c>
      <c r="G2415">
        <v>0</v>
      </c>
      <c r="H2415">
        <v>0</v>
      </c>
      <c r="I2415">
        <v>32</v>
      </c>
      <c r="J2415" t="s">
        <v>5810</v>
      </c>
      <c r="K2415" t="str">
        <f>INDEX('Planning Periods'!$O$2:$O$540,MATCH('Table B Values'!A2415,'Planning Periods'!$A$2:$A$540,0))</f>
        <v>Stanislaus County</v>
      </c>
    </row>
    <row r="2416" spans="1:11">
      <c r="A2416" t="s">
        <v>5000</v>
      </c>
      <c r="B2416">
        <v>2015</v>
      </c>
      <c r="C2416">
        <v>0</v>
      </c>
      <c r="D2416">
        <v>5</v>
      </c>
      <c r="E2416">
        <v>0</v>
      </c>
      <c r="F2416">
        <v>4</v>
      </c>
      <c r="G2416">
        <v>0</v>
      </c>
      <c r="H2416">
        <v>53</v>
      </c>
      <c r="I2416">
        <v>39</v>
      </c>
      <c r="J2416" t="s">
        <v>5810</v>
      </c>
      <c r="K2416" t="str">
        <f>INDEX('Planning Periods'!$O$2:$O$540,MATCH('Table B Values'!A2416,'Planning Periods'!$A$2:$A$540,0))</f>
        <v>Humboldt County</v>
      </c>
    </row>
    <row r="2417" spans="1:11">
      <c r="A2417" t="s">
        <v>5522</v>
      </c>
      <c r="B2417">
        <v>2015</v>
      </c>
      <c r="C2417">
        <v>0</v>
      </c>
      <c r="D2417">
        <v>0</v>
      </c>
      <c r="E2417">
        <v>0</v>
      </c>
      <c r="F2417">
        <v>0</v>
      </c>
      <c r="G2417">
        <v>0</v>
      </c>
      <c r="H2417">
        <v>1</v>
      </c>
      <c r="I2417">
        <v>0</v>
      </c>
      <c r="J2417" t="s">
        <v>5810</v>
      </c>
      <c r="K2417" t="str">
        <f>INDEX('Planning Periods'!$O$2:$O$540,MATCH('Table B Values'!A2417,'Planning Periods'!$A$2:$A$540,0))</f>
        <v>Los Angeles County</v>
      </c>
    </row>
    <row r="2418" spans="1:11">
      <c r="A2418" t="s">
        <v>5804</v>
      </c>
      <c r="B2418">
        <v>2015</v>
      </c>
      <c r="C2418">
        <v>0</v>
      </c>
      <c r="D2418">
        <v>0</v>
      </c>
      <c r="E2418">
        <v>0</v>
      </c>
      <c r="F2418">
        <v>0</v>
      </c>
      <c r="G2418">
        <v>0</v>
      </c>
      <c r="H2418">
        <v>0</v>
      </c>
      <c r="I2418">
        <v>0</v>
      </c>
      <c r="J2418" t="s">
        <v>5810</v>
      </c>
      <c r="K2418" t="str">
        <f>INDEX('Planning Periods'!$O$2:$O$540,MATCH('Table B Values'!A2418,'Planning Periods'!$A$2:$A$540,0))</f>
        <v>Fresno County</v>
      </c>
    </row>
    <row r="2419" spans="1:11">
      <c r="A2419" t="s">
        <v>5782</v>
      </c>
      <c r="B2419">
        <v>2015</v>
      </c>
      <c r="C2419">
        <v>0</v>
      </c>
      <c r="D2419">
        <v>0</v>
      </c>
      <c r="E2419">
        <v>10</v>
      </c>
      <c r="F2419">
        <v>0</v>
      </c>
      <c r="G2419">
        <v>0</v>
      </c>
      <c r="H2419">
        <v>77</v>
      </c>
      <c r="I2419">
        <v>19</v>
      </c>
      <c r="J2419" t="s">
        <v>5810</v>
      </c>
      <c r="K2419" t="str">
        <f>INDEX('Planning Periods'!$O$2:$O$540,MATCH('Table B Values'!A2419,'Planning Periods'!$A$2:$A$540,0))</f>
        <v>Imperial County</v>
      </c>
    </row>
    <row r="2420" spans="1:11">
      <c r="A2420" t="s">
        <v>5523</v>
      </c>
      <c r="B2420">
        <v>2015</v>
      </c>
      <c r="C2420">
        <v>0</v>
      </c>
      <c r="D2420">
        <v>0</v>
      </c>
      <c r="E2420">
        <v>0</v>
      </c>
      <c r="F2420">
        <v>0</v>
      </c>
      <c r="G2420">
        <v>0</v>
      </c>
      <c r="H2420">
        <v>0</v>
      </c>
      <c r="I2420">
        <v>20</v>
      </c>
      <c r="J2420" t="s">
        <v>5810</v>
      </c>
      <c r="K2420" t="str">
        <f>INDEX('Planning Periods'!$O$2:$O$540,MATCH('Table B Values'!A2420,'Planning Periods'!$A$2:$A$540,0))</f>
        <v>San Diego County</v>
      </c>
    </row>
    <row r="2421" spans="1:11">
      <c r="A2421" t="s">
        <v>5783</v>
      </c>
      <c r="B2421">
        <v>2015</v>
      </c>
      <c r="C2421">
        <v>0</v>
      </c>
      <c r="D2421">
        <v>0</v>
      </c>
      <c r="E2421">
        <v>0</v>
      </c>
      <c r="F2421">
        <v>0</v>
      </c>
      <c r="G2421">
        <v>0</v>
      </c>
      <c r="H2421">
        <v>0</v>
      </c>
      <c r="I2421">
        <v>43</v>
      </c>
      <c r="J2421" t="s">
        <v>5810</v>
      </c>
      <c r="K2421" t="str">
        <f>INDEX('Planning Periods'!$O$2:$O$540,MATCH('Table B Values'!A2421,'Planning Periods'!$A$2:$A$540,0))</f>
        <v>Riverside County</v>
      </c>
    </row>
    <row r="2422" spans="1:11">
      <c r="A2422" t="s">
        <v>5524</v>
      </c>
      <c r="B2422">
        <v>2015</v>
      </c>
      <c r="C2422">
        <v>0</v>
      </c>
      <c r="D2422">
        <v>0</v>
      </c>
      <c r="E2422">
        <v>0</v>
      </c>
      <c r="F2422">
        <v>0</v>
      </c>
      <c r="G2422">
        <v>0</v>
      </c>
      <c r="H2422">
        <v>0</v>
      </c>
      <c r="I2422">
        <v>319</v>
      </c>
      <c r="J2422" t="s">
        <v>5810</v>
      </c>
      <c r="K2422" t="str">
        <f>INDEX('Planning Periods'!$O$2:$O$540,MATCH('Table B Values'!A2422,'Planning Periods'!$A$2:$A$540,0))</f>
        <v>Riverside County</v>
      </c>
    </row>
    <row r="2423" spans="1:11">
      <c r="A2423" t="s">
        <v>5525</v>
      </c>
      <c r="B2423">
        <v>2015</v>
      </c>
      <c r="C2423">
        <v>0</v>
      </c>
      <c r="D2423">
        <v>0</v>
      </c>
      <c r="E2423">
        <v>0</v>
      </c>
      <c r="F2423">
        <v>0</v>
      </c>
      <c r="G2423">
        <v>0</v>
      </c>
      <c r="H2423">
        <v>0</v>
      </c>
      <c r="I2423">
        <v>5</v>
      </c>
      <c r="J2423" t="s">
        <v>5810</v>
      </c>
      <c r="K2423" t="str">
        <f>INDEX('Planning Periods'!$O$2:$O$540,MATCH('Table B Values'!A2423,'Planning Periods'!$A$2:$A$540,0))</f>
        <v>Los Angeles County</v>
      </c>
    </row>
    <row r="2424" spans="1:11">
      <c r="A2424" t="s">
        <v>5526</v>
      </c>
      <c r="B2424">
        <v>2015</v>
      </c>
      <c r="C2424">
        <v>0</v>
      </c>
      <c r="D2424">
        <v>0</v>
      </c>
      <c r="E2424">
        <v>0</v>
      </c>
      <c r="F2424">
        <v>0</v>
      </c>
      <c r="G2424">
        <v>0</v>
      </c>
      <c r="H2424">
        <v>0</v>
      </c>
      <c r="I2424">
        <v>2</v>
      </c>
      <c r="J2424" t="s">
        <v>5810</v>
      </c>
      <c r="K2424" t="str">
        <f>INDEX('Planning Periods'!$O$2:$O$540,MATCH('Table B Values'!A2424,'Planning Periods'!$A$2:$A$540,0))</f>
        <v>Inyo County</v>
      </c>
    </row>
    <row r="2425" spans="1:11">
      <c r="A2425" t="s">
        <v>5528</v>
      </c>
      <c r="B2425">
        <v>2015</v>
      </c>
      <c r="C2425">
        <v>22</v>
      </c>
      <c r="D2425">
        <v>0</v>
      </c>
      <c r="E2425">
        <v>1</v>
      </c>
      <c r="F2425">
        <v>0</v>
      </c>
      <c r="G2425">
        <v>0</v>
      </c>
      <c r="H2425">
        <v>4531</v>
      </c>
      <c r="I2425">
        <v>1645</v>
      </c>
      <c r="J2425" t="s">
        <v>5810</v>
      </c>
      <c r="K2425" t="str">
        <f>INDEX('Planning Periods'!$O$2:$O$540,MATCH('Table B Values'!A2425,'Planning Periods'!$A$2:$A$540,0))</f>
        <v>Orange County</v>
      </c>
    </row>
    <row r="2426" spans="1:11">
      <c r="A2426" t="s">
        <v>5530</v>
      </c>
      <c r="B2426">
        <v>2015</v>
      </c>
      <c r="C2426">
        <v>0</v>
      </c>
      <c r="D2426">
        <v>0</v>
      </c>
      <c r="E2426">
        <v>0</v>
      </c>
      <c r="F2426">
        <v>0</v>
      </c>
      <c r="G2426">
        <v>0</v>
      </c>
      <c r="H2426">
        <v>11</v>
      </c>
      <c r="I2426">
        <v>0</v>
      </c>
      <c r="J2426" t="s">
        <v>5810</v>
      </c>
      <c r="K2426" t="str">
        <f>INDEX('Planning Periods'!$O$2:$O$540,MATCH('Table B Values'!A2426,'Planning Periods'!$A$2:$A$540,0))</f>
        <v>Amador County</v>
      </c>
    </row>
    <row r="2427" spans="1:11">
      <c r="A2427" t="s">
        <v>5019</v>
      </c>
      <c r="B2427">
        <v>2015</v>
      </c>
      <c r="C2427">
        <v>0</v>
      </c>
      <c r="D2427">
        <v>0</v>
      </c>
      <c r="E2427">
        <v>0</v>
      </c>
      <c r="F2427">
        <v>0</v>
      </c>
      <c r="G2427">
        <v>0</v>
      </c>
      <c r="H2427">
        <v>0</v>
      </c>
      <c r="I2427">
        <v>0</v>
      </c>
      <c r="J2427" t="s">
        <v>5810</v>
      </c>
      <c r="K2427" t="str">
        <f>INDEX('Planning Periods'!$O$2:$O$540,MATCH('Table B Values'!A2427,'Planning Periods'!$A$2:$A$540,0))</f>
        <v>Kern County</v>
      </c>
    </row>
    <row r="2428" spans="1:11">
      <c r="A2428" t="s">
        <v>5533</v>
      </c>
      <c r="B2428">
        <v>2015</v>
      </c>
      <c r="C2428">
        <v>0</v>
      </c>
      <c r="D2428">
        <v>0</v>
      </c>
      <c r="E2428">
        <v>0</v>
      </c>
      <c r="F2428">
        <v>0</v>
      </c>
      <c r="G2428">
        <v>0</v>
      </c>
      <c r="H2428">
        <v>0</v>
      </c>
      <c r="I2428">
        <v>25</v>
      </c>
      <c r="J2428" t="s">
        <v>5810</v>
      </c>
      <c r="K2428" t="str">
        <f>INDEX('Planning Periods'!$O$2:$O$540,MATCH('Table B Values'!A2428,'Planning Periods'!$A$2:$A$540,0))</f>
        <v>Monterey County</v>
      </c>
    </row>
    <row r="2429" spans="1:11">
      <c r="A2429" t="s">
        <v>5535</v>
      </c>
      <c r="B2429">
        <v>2015</v>
      </c>
      <c r="C2429">
        <v>0</v>
      </c>
      <c r="D2429">
        <v>0</v>
      </c>
      <c r="E2429">
        <v>0</v>
      </c>
      <c r="F2429">
        <v>0</v>
      </c>
      <c r="G2429">
        <v>0</v>
      </c>
      <c r="H2429">
        <v>0</v>
      </c>
      <c r="I2429">
        <v>18</v>
      </c>
      <c r="J2429" t="s">
        <v>5810</v>
      </c>
      <c r="K2429" t="str">
        <f>INDEX('Planning Periods'!$O$2:$O$540,MATCH('Table B Values'!A2429,'Planning Periods'!$A$2:$A$540,0))</f>
        <v>Los Angeles County</v>
      </c>
    </row>
    <row r="2430" spans="1:11">
      <c r="A2430" t="s">
        <v>5536</v>
      </c>
      <c r="B2430">
        <v>2015</v>
      </c>
      <c r="C2430">
        <v>0</v>
      </c>
      <c r="D2430">
        <v>0</v>
      </c>
      <c r="E2430">
        <v>3</v>
      </c>
      <c r="F2430">
        <v>0</v>
      </c>
      <c r="G2430">
        <v>0</v>
      </c>
      <c r="H2430">
        <v>4</v>
      </c>
      <c r="I2430">
        <v>22</v>
      </c>
      <c r="J2430" t="s">
        <v>5810</v>
      </c>
      <c r="K2430" t="str">
        <f>INDEX('Planning Periods'!$O$2:$O$540,MATCH('Table B Values'!A2430,'Planning Periods'!$A$2:$A$540,0))</f>
        <v>Orange County</v>
      </c>
    </row>
    <row r="2431" spans="1:11">
      <c r="A2431" t="s">
        <v>5538</v>
      </c>
      <c r="B2431">
        <v>2015</v>
      </c>
      <c r="C2431">
        <v>0</v>
      </c>
      <c r="D2431">
        <v>0</v>
      </c>
      <c r="E2431">
        <v>0</v>
      </c>
      <c r="F2431">
        <v>1</v>
      </c>
      <c r="G2431">
        <v>0</v>
      </c>
      <c r="H2431">
        <v>0</v>
      </c>
      <c r="I2431">
        <v>28</v>
      </c>
      <c r="J2431" t="s">
        <v>5810</v>
      </c>
      <c r="K2431" t="str">
        <f>INDEX('Planning Periods'!$O$2:$O$540,MATCH('Table B Values'!A2431,'Planning Periods'!$A$2:$A$540,0))</f>
        <v>San Diego County</v>
      </c>
    </row>
    <row r="2432" spans="1:11">
      <c r="A2432" t="s">
        <v>5539</v>
      </c>
      <c r="B2432">
        <v>2015</v>
      </c>
      <c r="C2432">
        <v>0</v>
      </c>
      <c r="D2432">
        <v>0</v>
      </c>
      <c r="E2432">
        <v>0</v>
      </c>
      <c r="F2432">
        <v>0</v>
      </c>
      <c r="G2432">
        <v>0</v>
      </c>
      <c r="H2432">
        <v>0</v>
      </c>
      <c r="I2432">
        <v>0</v>
      </c>
      <c r="J2432" t="s">
        <v>5810</v>
      </c>
      <c r="K2432" t="str">
        <f>INDEX('Planning Periods'!$O$2:$O$540,MATCH('Table B Values'!A2432,'Planning Periods'!$A$2:$A$540,0))</f>
        <v>Orange County</v>
      </c>
    </row>
    <row r="2433" spans="1:11">
      <c r="A2433" t="s">
        <v>5542</v>
      </c>
      <c r="B2433">
        <v>2015</v>
      </c>
      <c r="C2433">
        <v>0</v>
      </c>
      <c r="D2433">
        <v>0</v>
      </c>
      <c r="E2433">
        <v>0</v>
      </c>
      <c r="F2433">
        <v>1</v>
      </c>
      <c r="G2433">
        <v>0</v>
      </c>
      <c r="H2433">
        <v>0</v>
      </c>
      <c r="I2433">
        <v>4</v>
      </c>
      <c r="J2433" t="s">
        <v>5810</v>
      </c>
      <c r="K2433" t="str">
        <f>INDEX('Planning Periods'!$O$2:$O$540,MATCH('Table B Values'!A2433,'Planning Periods'!$A$2:$A$540,0))</f>
        <v>Los Angeles County</v>
      </c>
    </row>
    <row r="2434" spans="1:11">
      <c r="A2434" t="s">
        <v>5543</v>
      </c>
      <c r="B2434">
        <v>2015</v>
      </c>
      <c r="C2434">
        <v>0</v>
      </c>
      <c r="D2434">
        <v>0</v>
      </c>
      <c r="E2434">
        <v>0</v>
      </c>
      <c r="F2434">
        <v>0</v>
      </c>
      <c r="G2434">
        <v>0</v>
      </c>
      <c r="H2434">
        <v>3</v>
      </c>
      <c r="I2434">
        <v>13</v>
      </c>
      <c r="J2434" t="s">
        <v>5810</v>
      </c>
      <c r="K2434" t="str">
        <f>INDEX('Planning Periods'!$O$2:$O$540,MATCH('Table B Values'!A2434,'Planning Periods'!$A$2:$A$540,0))</f>
        <v>Contra Costa County</v>
      </c>
    </row>
    <row r="2435" spans="1:11">
      <c r="A2435" t="s">
        <v>5544</v>
      </c>
      <c r="B2435">
        <v>2015</v>
      </c>
      <c r="C2435">
        <v>0</v>
      </c>
      <c r="D2435">
        <v>0</v>
      </c>
      <c r="E2435">
        <v>0</v>
      </c>
      <c r="F2435">
        <v>0</v>
      </c>
      <c r="G2435">
        <v>0</v>
      </c>
      <c r="H2435">
        <v>0</v>
      </c>
      <c r="I2435">
        <v>15</v>
      </c>
      <c r="J2435" t="s">
        <v>5810</v>
      </c>
      <c r="K2435" t="str">
        <f>INDEX('Planning Periods'!$O$2:$O$540,MATCH('Table B Values'!A2435,'Planning Periods'!$A$2:$A$540,0))</f>
        <v>Orange County</v>
      </c>
    </row>
    <row r="2436" spans="1:11">
      <c r="A2436" t="s">
        <v>5545</v>
      </c>
      <c r="B2436">
        <v>2015</v>
      </c>
      <c r="C2436">
        <v>0</v>
      </c>
      <c r="D2436">
        <v>0</v>
      </c>
      <c r="E2436">
        <v>0</v>
      </c>
      <c r="F2436">
        <v>0</v>
      </c>
      <c r="G2436">
        <v>0</v>
      </c>
      <c r="H2436">
        <v>0</v>
      </c>
      <c r="I2436">
        <v>0</v>
      </c>
      <c r="J2436" t="s">
        <v>5810</v>
      </c>
      <c r="K2436" t="str">
        <f>INDEX('Planning Periods'!$O$2:$O$540,MATCH('Table B Values'!A2436,'Planning Periods'!$A$2:$A$540,0))</f>
        <v>Orange County</v>
      </c>
    </row>
    <row r="2437" spans="1:11">
      <c r="A2437" t="s">
        <v>5546</v>
      </c>
      <c r="B2437">
        <v>2015</v>
      </c>
      <c r="C2437">
        <v>0</v>
      </c>
      <c r="D2437">
        <v>0</v>
      </c>
      <c r="E2437">
        <v>0</v>
      </c>
      <c r="F2437">
        <v>0</v>
      </c>
      <c r="G2437">
        <v>0</v>
      </c>
      <c r="H2437">
        <v>2</v>
      </c>
      <c r="I2437">
        <v>4</v>
      </c>
      <c r="J2437" t="s">
        <v>5810</v>
      </c>
      <c r="K2437" t="str">
        <f>INDEX('Planning Periods'!$O$2:$O$540,MATCH('Table B Values'!A2437,'Planning Periods'!$A$2:$A$540,0))</f>
        <v>Orange County</v>
      </c>
    </row>
    <row r="2438" spans="1:11">
      <c r="A2438" t="s">
        <v>5822</v>
      </c>
      <c r="B2438">
        <v>2015</v>
      </c>
      <c r="C2438">
        <v>0</v>
      </c>
      <c r="D2438">
        <v>0</v>
      </c>
      <c r="E2438">
        <v>0</v>
      </c>
      <c r="F2438">
        <v>0</v>
      </c>
      <c r="G2438">
        <v>0</v>
      </c>
      <c r="H2438">
        <v>0</v>
      </c>
      <c r="I2438">
        <v>0</v>
      </c>
      <c r="J2438" t="s">
        <v>5810</v>
      </c>
      <c r="K2438" t="str">
        <f>INDEX('Planning Periods'!$O$2:$O$540,MATCH('Table B Values'!A2438,'Planning Periods'!$A$2:$A$540,0))</f>
        <v>Orange County</v>
      </c>
    </row>
    <row r="2439" spans="1:11">
      <c r="A2439" t="s">
        <v>5547</v>
      </c>
      <c r="B2439">
        <v>2015</v>
      </c>
      <c r="C2439">
        <v>0</v>
      </c>
      <c r="D2439">
        <v>0</v>
      </c>
      <c r="E2439">
        <v>0</v>
      </c>
      <c r="F2439">
        <v>0</v>
      </c>
      <c r="G2439">
        <v>0</v>
      </c>
      <c r="H2439">
        <v>341</v>
      </c>
      <c r="I2439">
        <v>2</v>
      </c>
      <c r="J2439" t="s">
        <v>5810</v>
      </c>
      <c r="K2439" t="str">
        <f>INDEX('Planning Periods'!$O$2:$O$540,MATCH('Table B Values'!A2439,'Planning Periods'!$A$2:$A$540,0))</f>
        <v>Riverside County</v>
      </c>
    </row>
    <row r="2440" spans="1:11">
      <c r="A2440" t="s">
        <v>5548</v>
      </c>
      <c r="B2440">
        <v>2015</v>
      </c>
      <c r="C2440">
        <v>0</v>
      </c>
      <c r="D2440">
        <v>0</v>
      </c>
      <c r="E2440">
        <v>0</v>
      </c>
      <c r="F2440">
        <v>0</v>
      </c>
      <c r="G2440">
        <v>0</v>
      </c>
      <c r="H2440">
        <v>48</v>
      </c>
      <c r="I2440">
        <v>461</v>
      </c>
      <c r="J2440" t="s">
        <v>5810</v>
      </c>
      <c r="K2440" t="str">
        <f>INDEX('Planning Periods'!$O$2:$O$540,MATCH('Table B Values'!A2440,'Planning Periods'!$A$2:$A$540,0))</f>
        <v>Orange County</v>
      </c>
    </row>
    <row r="2441" spans="1:11">
      <c r="A2441" t="s">
        <v>5368</v>
      </c>
      <c r="B2441">
        <v>2015</v>
      </c>
      <c r="C2441">
        <v>0</v>
      </c>
      <c r="D2441">
        <v>0</v>
      </c>
      <c r="E2441">
        <v>0</v>
      </c>
      <c r="F2441">
        <v>0</v>
      </c>
      <c r="G2441">
        <v>0</v>
      </c>
      <c r="H2441">
        <v>0</v>
      </c>
      <c r="I2441">
        <v>0</v>
      </c>
      <c r="J2441" t="s">
        <v>5810</v>
      </c>
      <c r="K2441" t="str">
        <f>INDEX('Planning Periods'!$O$2:$O$540,MATCH('Table B Values'!A2441,'Planning Periods'!$A$2:$A$540,0))</f>
        <v>Lake County</v>
      </c>
    </row>
    <row r="2442" spans="1:11">
      <c r="A2442" t="s">
        <v>5549</v>
      </c>
      <c r="B2442">
        <v>2015</v>
      </c>
      <c r="C2442">
        <v>0</v>
      </c>
      <c r="D2442">
        <v>0</v>
      </c>
      <c r="E2442">
        <v>0</v>
      </c>
      <c r="F2442">
        <v>0</v>
      </c>
      <c r="G2442">
        <v>0</v>
      </c>
      <c r="H2442">
        <v>0</v>
      </c>
      <c r="I2442">
        <v>52</v>
      </c>
      <c r="J2442" t="s">
        <v>5810</v>
      </c>
      <c r="K2442" t="str">
        <f>INDEX('Planning Periods'!$O$2:$O$540,MATCH('Table B Values'!A2442,'Planning Periods'!$A$2:$A$540,0))</f>
        <v>Los Angeles County</v>
      </c>
    </row>
    <row r="2443" spans="1:11">
      <c r="A2443" t="s">
        <v>5551</v>
      </c>
      <c r="B2443">
        <v>2015</v>
      </c>
      <c r="C2443">
        <v>3</v>
      </c>
      <c r="D2443">
        <v>0</v>
      </c>
      <c r="E2443">
        <v>9</v>
      </c>
      <c r="F2443">
        <v>0</v>
      </c>
      <c r="G2443">
        <v>0</v>
      </c>
      <c r="H2443">
        <v>8</v>
      </c>
      <c r="I2443">
        <v>83</v>
      </c>
      <c r="J2443" t="s">
        <v>5810</v>
      </c>
      <c r="K2443" t="str">
        <f>INDEX('Planning Periods'!$O$2:$O$540,MATCH('Table B Values'!A2443,'Planning Periods'!$A$2:$A$540,0))</f>
        <v>Marin County</v>
      </c>
    </row>
    <row r="2444" spans="1:11">
      <c r="A2444" t="s">
        <v>5552</v>
      </c>
      <c r="B2444">
        <v>2015</v>
      </c>
      <c r="C2444">
        <v>0</v>
      </c>
      <c r="D2444">
        <v>0</v>
      </c>
      <c r="E2444">
        <v>0</v>
      </c>
      <c r="F2444">
        <v>0</v>
      </c>
      <c r="G2444">
        <v>0</v>
      </c>
      <c r="H2444">
        <v>0</v>
      </c>
      <c r="I2444">
        <v>343</v>
      </c>
      <c r="J2444" t="s">
        <v>5810</v>
      </c>
      <c r="K2444" t="str">
        <f>INDEX('Planning Periods'!$O$2:$O$540,MATCH('Table B Values'!A2444,'Planning Periods'!$A$2:$A$540,0))</f>
        <v>San Joaquin County</v>
      </c>
    </row>
    <row r="2445" spans="1:11">
      <c r="A2445" t="s">
        <v>5554</v>
      </c>
      <c r="B2445">
        <v>2015</v>
      </c>
      <c r="C2445">
        <v>0</v>
      </c>
      <c r="D2445">
        <v>0</v>
      </c>
      <c r="E2445">
        <v>5</v>
      </c>
      <c r="F2445">
        <v>0</v>
      </c>
      <c r="G2445">
        <v>0</v>
      </c>
      <c r="H2445">
        <v>0</v>
      </c>
      <c r="I2445">
        <v>72</v>
      </c>
      <c r="J2445" t="s">
        <v>5810</v>
      </c>
      <c r="K2445" t="str">
        <f>INDEX('Planning Periods'!$O$2:$O$540,MATCH('Table B Values'!A2445,'Planning Periods'!$A$2:$A$540,0))</f>
        <v>San Diego County</v>
      </c>
    </row>
    <row r="2446" spans="1:11">
      <c r="A2446" t="s">
        <v>5556</v>
      </c>
      <c r="B2446">
        <v>2015</v>
      </c>
      <c r="C2446">
        <v>0</v>
      </c>
      <c r="D2446">
        <v>0</v>
      </c>
      <c r="E2446">
        <v>0</v>
      </c>
      <c r="F2446">
        <v>0</v>
      </c>
      <c r="G2446">
        <v>0</v>
      </c>
      <c r="H2446">
        <v>0</v>
      </c>
      <c r="I2446">
        <v>234</v>
      </c>
      <c r="J2446" t="s">
        <v>5810</v>
      </c>
      <c r="K2446" t="str">
        <f>INDEX('Planning Periods'!$O$2:$O$540,MATCH('Table B Values'!A2446,'Planning Periods'!$A$2:$A$540,0))</f>
        <v>Placer County</v>
      </c>
    </row>
    <row r="2447" spans="1:11">
      <c r="A2447" t="s">
        <v>5557</v>
      </c>
      <c r="B2447">
        <v>2015</v>
      </c>
      <c r="C2447">
        <v>4</v>
      </c>
      <c r="D2447">
        <v>0</v>
      </c>
      <c r="E2447">
        <v>27</v>
      </c>
      <c r="F2447">
        <v>1</v>
      </c>
      <c r="G2447">
        <v>0</v>
      </c>
      <c r="H2447">
        <v>7</v>
      </c>
      <c r="I2447">
        <v>9</v>
      </c>
      <c r="J2447" t="s">
        <v>5810</v>
      </c>
      <c r="K2447" t="str">
        <f>INDEX('Planning Periods'!$O$2:$O$540,MATCH('Table B Values'!A2447,'Planning Periods'!$A$2:$A$540,0))</f>
        <v>Tulare County</v>
      </c>
    </row>
    <row r="2448" spans="1:11">
      <c r="A2448" t="s">
        <v>5558</v>
      </c>
      <c r="B2448">
        <v>2015</v>
      </c>
      <c r="C2448">
        <v>46</v>
      </c>
      <c r="D2448">
        <v>0</v>
      </c>
      <c r="E2448">
        <v>37</v>
      </c>
      <c r="F2448">
        <v>0</v>
      </c>
      <c r="G2448">
        <v>0</v>
      </c>
      <c r="H2448">
        <v>2</v>
      </c>
      <c r="I2448">
        <v>2</v>
      </c>
      <c r="J2448" t="s">
        <v>5810</v>
      </c>
      <c r="K2448" t="str">
        <f>INDEX('Planning Periods'!$O$2:$O$540,MATCH('Table B Values'!A2448,'Planning Periods'!$A$2:$A$540,0))</f>
        <v>Sutter County</v>
      </c>
    </row>
    <row r="2449" spans="1:11">
      <c r="A2449" t="s">
        <v>5559</v>
      </c>
      <c r="B2449">
        <v>2015</v>
      </c>
      <c r="C2449">
        <v>0</v>
      </c>
      <c r="D2449">
        <v>0</v>
      </c>
      <c r="E2449">
        <v>2</v>
      </c>
      <c r="F2449">
        <v>0</v>
      </c>
      <c r="G2449">
        <v>0</v>
      </c>
      <c r="H2449">
        <v>14</v>
      </c>
      <c r="I2449">
        <v>420</v>
      </c>
      <c r="J2449" t="s">
        <v>5810</v>
      </c>
      <c r="K2449" t="str">
        <f>INDEX('Planning Periods'!$O$2:$O$540,MATCH('Table B Values'!A2449,'Planning Periods'!$A$2:$A$540,0))</f>
        <v>Alameda County</v>
      </c>
    </row>
    <row r="2450" spans="1:11">
      <c r="A2450" t="s">
        <v>5563</v>
      </c>
      <c r="B2450">
        <v>2015</v>
      </c>
      <c r="C2450">
        <v>0</v>
      </c>
      <c r="D2450">
        <v>0</v>
      </c>
      <c r="E2450">
        <v>0</v>
      </c>
      <c r="F2450">
        <v>2</v>
      </c>
      <c r="G2450">
        <v>0</v>
      </c>
      <c r="H2450">
        <v>0</v>
      </c>
      <c r="I2450">
        <v>0</v>
      </c>
      <c r="J2450" t="s">
        <v>5810</v>
      </c>
      <c r="K2450" t="str">
        <f>INDEX('Planning Periods'!$O$2:$O$540,MATCH('Table B Values'!A2450,'Planning Periods'!$A$2:$A$540,0))</f>
        <v>Los Angeles County</v>
      </c>
    </row>
    <row r="2451" spans="1:11">
      <c r="A2451" t="s">
        <v>5564</v>
      </c>
      <c r="B2451">
        <v>2015</v>
      </c>
      <c r="C2451">
        <v>0</v>
      </c>
      <c r="D2451">
        <v>0</v>
      </c>
      <c r="E2451">
        <v>0</v>
      </c>
      <c r="F2451">
        <v>0</v>
      </c>
      <c r="G2451">
        <v>0</v>
      </c>
      <c r="H2451">
        <v>44</v>
      </c>
      <c r="I2451">
        <v>0</v>
      </c>
      <c r="J2451" t="s">
        <v>5810</v>
      </c>
      <c r="K2451" t="str">
        <f>INDEX('Planning Periods'!$O$2:$O$540,MATCH('Table B Values'!A2451,'Planning Periods'!$A$2:$A$540,0))</f>
        <v>Santa Barbara County</v>
      </c>
    </row>
    <row r="2452" spans="1:11">
      <c r="A2452" t="s">
        <v>5565</v>
      </c>
      <c r="B2452">
        <v>2015</v>
      </c>
      <c r="C2452">
        <v>111</v>
      </c>
      <c r="D2452">
        <v>0</v>
      </c>
      <c r="E2452">
        <v>8</v>
      </c>
      <c r="F2452">
        <v>0</v>
      </c>
      <c r="G2452">
        <v>0</v>
      </c>
      <c r="H2452">
        <v>0</v>
      </c>
      <c r="I2452" s="356">
        <v>31</v>
      </c>
      <c r="J2452" t="s">
        <v>5810</v>
      </c>
      <c r="K2452" t="str">
        <f>INDEX('Planning Periods'!$O$2:$O$540,MATCH('Table B Values'!A2452,'Planning Periods'!$A$2:$A$540,0))</f>
        <v>Los Angeles County</v>
      </c>
    </row>
    <row r="2453" spans="1:11">
      <c r="A2453" t="s">
        <v>5568</v>
      </c>
      <c r="B2453">
        <v>2015</v>
      </c>
      <c r="C2453">
        <v>1</v>
      </c>
      <c r="D2453">
        <v>0</v>
      </c>
      <c r="E2453">
        <v>17</v>
      </c>
      <c r="F2453">
        <v>0</v>
      </c>
      <c r="G2453">
        <v>0</v>
      </c>
      <c r="H2453">
        <v>1</v>
      </c>
      <c r="I2453">
        <v>224</v>
      </c>
      <c r="J2453" t="s">
        <v>5810</v>
      </c>
      <c r="K2453" t="str">
        <f>INDEX('Planning Periods'!$O$2:$O$540,MATCH('Table B Values'!A2453,'Planning Periods'!$A$2:$A$540,0))</f>
        <v>Santa Clara County</v>
      </c>
    </row>
    <row r="2454" spans="1:11">
      <c r="A2454" t="s">
        <v>5570</v>
      </c>
      <c r="B2454">
        <v>2015</v>
      </c>
      <c r="C2454">
        <v>893</v>
      </c>
      <c r="D2454">
        <v>0</v>
      </c>
      <c r="E2454">
        <v>536</v>
      </c>
      <c r="F2454">
        <v>0</v>
      </c>
      <c r="G2454">
        <v>0</v>
      </c>
      <c r="H2454">
        <v>45</v>
      </c>
      <c r="I2454">
        <v>15833</v>
      </c>
      <c r="J2454" t="s">
        <v>5810</v>
      </c>
      <c r="K2454" t="str">
        <f>INDEX('Planning Periods'!$O$2:$O$540,MATCH('Table B Values'!A2454,'Planning Periods'!$A$2:$A$540,0))</f>
        <v>Los Angeles County</v>
      </c>
    </row>
    <row r="2455" spans="1:11">
      <c r="A2455" t="s">
        <v>5066</v>
      </c>
      <c r="B2455">
        <v>2015</v>
      </c>
      <c r="C2455">
        <v>32</v>
      </c>
      <c r="D2455">
        <v>0</v>
      </c>
      <c r="E2455">
        <v>0</v>
      </c>
      <c r="F2455">
        <v>0</v>
      </c>
      <c r="G2455">
        <v>0</v>
      </c>
      <c r="H2455">
        <v>0</v>
      </c>
      <c r="I2455">
        <v>1790</v>
      </c>
      <c r="J2455" t="s">
        <v>5810</v>
      </c>
      <c r="K2455" t="str">
        <f>INDEX('Planning Periods'!$O$2:$O$540,MATCH('Table B Values'!A2455,'Planning Periods'!$A$2:$A$540,0))</f>
        <v>Los Angeles County</v>
      </c>
    </row>
    <row r="2456" spans="1:11">
      <c r="A2456" t="s">
        <v>5572</v>
      </c>
      <c r="B2456">
        <v>2015</v>
      </c>
      <c r="C2456">
        <v>0</v>
      </c>
      <c r="D2456">
        <v>0</v>
      </c>
      <c r="E2456">
        <v>0</v>
      </c>
      <c r="F2456">
        <v>0</v>
      </c>
      <c r="G2456">
        <v>0</v>
      </c>
      <c r="H2456">
        <v>2</v>
      </c>
      <c r="I2456">
        <v>13</v>
      </c>
      <c r="J2456" t="s">
        <v>5810</v>
      </c>
      <c r="K2456" t="str">
        <f>INDEX('Planning Periods'!$O$2:$O$540,MATCH('Table B Values'!A2456,'Planning Periods'!$A$2:$A$540,0))</f>
        <v>Santa Clara County</v>
      </c>
    </row>
    <row r="2457" spans="1:11">
      <c r="A2457" t="s">
        <v>5784</v>
      </c>
      <c r="B2457">
        <v>2015</v>
      </c>
      <c r="C2457">
        <v>2</v>
      </c>
      <c r="D2457">
        <v>0</v>
      </c>
      <c r="E2457">
        <v>140</v>
      </c>
      <c r="F2457">
        <v>0</v>
      </c>
      <c r="G2457">
        <v>0</v>
      </c>
      <c r="H2457">
        <v>17</v>
      </c>
      <c r="I2457">
        <v>1</v>
      </c>
      <c r="J2457" t="s">
        <v>5810</v>
      </c>
      <c r="K2457" t="str">
        <f>INDEX('Planning Periods'!$O$2:$O$540,MATCH('Table B Values'!A2457,'Planning Periods'!$A$2:$A$540,0))</f>
        <v>Madera County</v>
      </c>
    </row>
    <row r="2458" spans="1:11">
      <c r="A2458" t="s">
        <v>5073</v>
      </c>
      <c r="B2458">
        <v>2015</v>
      </c>
      <c r="C2458">
        <v>0</v>
      </c>
      <c r="D2458">
        <v>0</v>
      </c>
      <c r="E2458">
        <v>0</v>
      </c>
      <c r="F2458">
        <v>0</v>
      </c>
      <c r="G2458">
        <v>0</v>
      </c>
      <c r="H2458">
        <v>0</v>
      </c>
      <c r="I2458">
        <v>0</v>
      </c>
      <c r="J2458" t="s">
        <v>5810</v>
      </c>
      <c r="K2458" t="str">
        <f>INDEX('Planning Periods'!$O$2:$O$540,MATCH('Table B Values'!A2458,'Planning Periods'!$A$2:$A$540,0))</f>
        <v>Madera County</v>
      </c>
    </row>
    <row r="2459" spans="1:11">
      <c r="A2459" t="s">
        <v>5574</v>
      </c>
      <c r="B2459">
        <v>2015</v>
      </c>
      <c r="C2459">
        <v>0</v>
      </c>
      <c r="D2459">
        <v>0</v>
      </c>
      <c r="E2459">
        <v>0</v>
      </c>
      <c r="F2459">
        <v>0</v>
      </c>
      <c r="G2459">
        <v>0</v>
      </c>
      <c r="H2459">
        <v>0</v>
      </c>
      <c r="I2459">
        <v>16</v>
      </c>
      <c r="J2459" t="s">
        <v>5810</v>
      </c>
      <c r="K2459" t="str">
        <f>INDEX('Planning Periods'!$O$2:$O$540,MATCH('Table B Values'!A2459,'Planning Periods'!$A$2:$A$540,0))</f>
        <v>Los Angeles County</v>
      </c>
    </row>
    <row r="2460" spans="1:11">
      <c r="A2460" t="s">
        <v>5369</v>
      </c>
      <c r="B2460">
        <v>2015</v>
      </c>
      <c r="C2460">
        <v>0</v>
      </c>
      <c r="D2460">
        <v>0</v>
      </c>
      <c r="E2460">
        <v>0</v>
      </c>
      <c r="F2460">
        <v>0</v>
      </c>
      <c r="G2460">
        <v>0</v>
      </c>
      <c r="H2460">
        <v>0</v>
      </c>
      <c r="I2460">
        <v>22</v>
      </c>
      <c r="J2460" t="s">
        <v>5810</v>
      </c>
      <c r="K2460" t="str">
        <f>INDEX('Planning Periods'!$O$2:$O$540,MATCH('Table B Values'!A2460,'Planning Periods'!$A$2:$A$540,0))</f>
        <v>Mono County</v>
      </c>
    </row>
    <row r="2461" spans="1:11">
      <c r="A2461" t="s">
        <v>5785</v>
      </c>
      <c r="B2461">
        <v>2015</v>
      </c>
      <c r="C2461">
        <v>0</v>
      </c>
      <c r="D2461">
        <v>0</v>
      </c>
      <c r="E2461">
        <v>0</v>
      </c>
      <c r="F2461">
        <v>0</v>
      </c>
      <c r="G2461">
        <v>0</v>
      </c>
      <c r="H2461">
        <v>0</v>
      </c>
      <c r="I2461">
        <v>86</v>
      </c>
      <c r="J2461" t="s">
        <v>5810</v>
      </c>
      <c r="K2461" t="str">
        <f>INDEX('Planning Periods'!$O$2:$O$540,MATCH('Table B Values'!A2461,'Planning Periods'!$A$2:$A$540,0))</f>
        <v>Los Angeles County</v>
      </c>
    </row>
    <row r="2462" spans="1:11">
      <c r="A2462" t="s">
        <v>5080</v>
      </c>
      <c r="B2462">
        <v>2015</v>
      </c>
      <c r="C2462">
        <v>6</v>
      </c>
      <c r="D2462">
        <v>1</v>
      </c>
      <c r="E2462">
        <v>3</v>
      </c>
      <c r="F2462">
        <v>3</v>
      </c>
      <c r="G2462">
        <v>0</v>
      </c>
      <c r="H2462">
        <v>3</v>
      </c>
      <c r="I2462" s="356">
        <v>23</v>
      </c>
      <c r="J2462" t="s">
        <v>5810</v>
      </c>
      <c r="K2462" t="str">
        <f>INDEX('Planning Periods'!$O$2:$O$540,MATCH('Table B Values'!A2462,'Planning Periods'!$A$2:$A$540,0))</f>
        <v>Marin County</v>
      </c>
    </row>
    <row r="2463" spans="1:11">
      <c r="A2463" t="s">
        <v>5576</v>
      </c>
      <c r="B2463">
        <v>2015</v>
      </c>
      <c r="C2463">
        <v>0</v>
      </c>
      <c r="D2463">
        <v>0</v>
      </c>
      <c r="E2463">
        <v>0</v>
      </c>
      <c r="F2463">
        <v>0</v>
      </c>
      <c r="G2463">
        <v>0</v>
      </c>
      <c r="H2463">
        <v>0</v>
      </c>
      <c r="I2463">
        <v>61</v>
      </c>
      <c r="J2463" t="s">
        <v>5810</v>
      </c>
      <c r="K2463" t="str">
        <f>INDEX('Planning Periods'!$O$2:$O$540,MATCH('Table B Values'!A2463,'Planning Periods'!$A$2:$A$540,0))</f>
        <v>Monterey County</v>
      </c>
    </row>
    <row r="2464" spans="1:11">
      <c r="A2464" t="s">
        <v>5370</v>
      </c>
      <c r="B2464">
        <v>2015</v>
      </c>
      <c r="C2464">
        <v>0</v>
      </c>
      <c r="D2464">
        <v>0</v>
      </c>
      <c r="E2464">
        <v>0</v>
      </c>
      <c r="F2464">
        <v>0</v>
      </c>
      <c r="G2464">
        <v>0</v>
      </c>
      <c r="H2464">
        <v>44</v>
      </c>
      <c r="I2464">
        <v>10</v>
      </c>
      <c r="J2464" t="s">
        <v>5810</v>
      </c>
      <c r="K2464" t="str">
        <f>INDEX('Planning Periods'!$O$2:$O$540,MATCH('Table B Values'!A2464,'Planning Periods'!$A$2:$A$540,0))</f>
        <v>Mariposa County</v>
      </c>
    </row>
    <row r="2465" spans="1:11">
      <c r="A2465" t="s">
        <v>5786</v>
      </c>
      <c r="B2465">
        <v>2015</v>
      </c>
      <c r="C2465">
        <v>0</v>
      </c>
      <c r="D2465">
        <v>0</v>
      </c>
      <c r="E2465">
        <v>29</v>
      </c>
      <c r="F2465">
        <v>0</v>
      </c>
      <c r="G2465">
        <v>0</v>
      </c>
      <c r="H2465">
        <v>36</v>
      </c>
      <c r="I2465">
        <v>0</v>
      </c>
      <c r="J2465" t="s">
        <v>5810</v>
      </c>
      <c r="K2465" t="str">
        <f>INDEX('Planning Periods'!$O$2:$O$540,MATCH('Table B Values'!A2465,'Planning Periods'!$A$2:$A$540,0))</f>
        <v>Kern County</v>
      </c>
    </row>
    <row r="2466" spans="1:11">
      <c r="A2466" t="s">
        <v>5089</v>
      </c>
      <c r="B2466">
        <v>2015</v>
      </c>
      <c r="C2466">
        <v>0</v>
      </c>
      <c r="D2466">
        <v>0</v>
      </c>
      <c r="E2466">
        <v>0</v>
      </c>
      <c r="F2466">
        <v>0</v>
      </c>
      <c r="G2466">
        <v>0</v>
      </c>
      <c r="H2466">
        <v>56</v>
      </c>
      <c r="I2466">
        <v>52</v>
      </c>
      <c r="J2466" t="s">
        <v>5810</v>
      </c>
      <c r="K2466" t="str">
        <f>INDEX('Planning Periods'!$O$2:$O$540,MATCH('Table B Values'!A2466,'Planning Periods'!$A$2:$A$540,0))</f>
        <v>Mendocino County</v>
      </c>
    </row>
    <row r="2467" spans="1:11">
      <c r="A2467" t="s">
        <v>5580</v>
      </c>
      <c r="B2467">
        <v>2015</v>
      </c>
      <c r="C2467">
        <v>0</v>
      </c>
      <c r="D2467">
        <v>4</v>
      </c>
      <c r="E2467">
        <v>0</v>
      </c>
      <c r="F2467">
        <v>0</v>
      </c>
      <c r="G2467">
        <v>0</v>
      </c>
      <c r="H2467">
        <v>193</v>
      </c>
      <c r="I2467">
        <v>215</v>
      </c>
      <c r="J2467" t="s">
        <v>5810</v>
      </c>
      <c r="K2467" t="str">
        <f>INDEX('Planning Periods'!$O$2:$O$540,MATCH('Table B Values'!A2467,'Planning Periods'!$A$2:$A$540,0))</f>
        <v>Riverside County</v>
      </c>
    </row>
    <row r="2468" spans="1:11">
      <c r="A2468" t="s">
        <v>5581</v>
      </c>
      <c r="B2468">
        <v>2015</v>
      </c>
      <c r="C2468">
        <v>84</v>
      </c>
      <c r="D2468">
        <v>1</v>
      </c>
      <c r="E2468">
        <v>20</v>
      </c>
      <c r="F2468">
        <v>2</v>
      </c>
      <c r="G2468">
        <v>0</v>
      </c>
      <c r="H2468">
        <v>0</v>
      </c>
      <c r="I2468">
        <v>712</v>
      </c>
      <c r="J2468" t="s">
        <v>5810</v>
      </c>
      <c r="K2468" t="str">
        <f>INDEX('Planning Periods'!$O$2:$O$540,MATCH('Table B Values'!A2468,'Planning Periods'!$A$2:$A$540,0))</f>
        <v>San Mateo County</v>
      </c>
    </row>
    <row r="2469" spans="1:11">
      <c r="A2469" t="s">
        <v>5094</v>
      </c>
      <c r="B2469">
        <v>2015</v>
      </c>
      <c r="C2469">
        <v>0</v>
      </c>
      <c r="D2469">
        <v>0</v>
      </c>
      <c r="E2469">
        <v>0</v>
      </c>
      <c r="F2469">
        <v>0</v>
      </c>
      <c r="G2469">
        <v>0</v>
      </c>
      <c r="H2469">
        <v>10</v>
      </c>
      <c r="I2469">
        <v>45</v>
      </c>
      <c r="J2469" t="s">
        <v>5810</v>
      </c>
      <c r="K2469" t="str">
        <f>INDEX('Planning Periods'!$O$2:$O$540,MATCH('Table B Values'!A2469,'Planning Periods'!$A$2:$A$540,0))</f>
        <v>Merced County</v>
      </c>
    </row>
    <row r="2470" spans="1:11">
      <c r="A2470" t="s">
        <v>5583</v>
      </c>
      <c r="B2470">
        <v>2015</v>
      </c>
      <c r="C2470">
        <v>0</v>
      </c>
      <c r="D2470">
        <v>6</v>
      </c>
      <c r="E2470">
        <v>0</v>
      </c>
      <c r="F2470">
        <v>8</v>
      </c>
      <c r="G2470">
        <v>0</v>
      </c>
      <c r="H2470">
        <v>3</v>
      </c>
      <c r="I2470">
        <v>9</v>
      </c>
      <c r="J2470" t="s">
        <v>5810</v>
      </c>
      <c r="K2470" t="str">
        <f>INDEX('Planning Periods'!$O$2:$O$540,MATCH('Table B Values'!A2470,'Planning Periods'!$A$2:$A$540,0))</f>
        <v>Marin County</v>
      </c>
    </row>
    <row r="2471" spans="1:11">
      <c r="A2471" t="s">
        <v>5585</v>
      </c>
      <c r="B2471">
        <v>2015</v>
      </c>
      <c r="C2471">
        <v>0</v>
      </c>
      <c r="D2471">
        <v>0</v>
      </c>
      <c r="E2471">
        <v>0</v>
      </c>
      <c r="F2471">
        <v>0</v>
      </c>
      <c r="G2471">
        <v>0</v>
      </c>
      <c r="H2471">
        <v>0</v>
      </c>
      <c r="I2471">
        <v>270</v>
      </c>
      <c r="J2471" t="s">
        <v>5810</v>
      </c>
      <c r="K2471" t="str">
        <f>INDEX('Planning Periods'!$O$2:$O$540,MATCH('Table B Values'!A2471,'Planning Periods'!$A$2:$A$540,0))</f>
        <v>Santa Clara County</v>
      </c>
    </row>
    <row r="2472" spans="1:11">
      <c r="A2472" t="s">
        <v>5586</v>
      </c>
      <c r="B2472">
        <v>2015</v>
      </c>
      <c r="C2472">
        <v>3</v>
      </c>
      <c r="D2472">
        <v>0</v>
      </c>
      <c r="E2472">
        <v>22</v>
      </c>
      <c r="F2472">
        <v>0</v>
      </c>
      <c r="G2472">
        <v>0</v>
      </c>
      <c r="H2472" s="356">
        <v>0</v>
      </c>
      <c r="I2472" s="356">
        <v>468</v>
      </c>
      <c r="J2472" t="s">
        <v>5810</v>
      </c>
      <c r="K2472" t="str">
        <f>INDEX('Planning Periods'!$O$2:$O$540,MATCH('Table B Values'!A2472,'Planning Periods'!$A$2:$A$540,0))</f>
        <v>Orange County</v>
      </c>
    </row>
    <row r="2473" spans="1:11">
      <c r="A2473" t="s">
        <v>5587</v>
      </c>
      <c r="B2473">
        <v>2015</v>
      </c>
      <c r="C2473">
        <v>0</v>
      </c>
      <c r="D2473">
        <v>0</v>
      </c>
      <c r="E2473">
        <v>0</v>
      </c>
      <c r="F2473">
        <v>0</v>
      </c>
      <c r="G2473">
        <v>0</v>
      </c>
      <c r="H2473">
        <v>0</v>
      </c>
      <c r="I2473">
        <v>18</v>
      </c>
      <c r="J2473" t="s">
        <v>5810</v>
      </c>
      <c r="K2473" t="str">
        <f>INDEX('Planning Periods'!$O$2:$O$540,MATCH('Table B Values'!A2473,'Planning Periods'!$A$2:$A$540,0))</f>
        <v>Stanislaus County</v>
      </c>
    </row>
    <row r="2474" spans="1:11">
      <c r="A2474" t="s">
        <v>5100</v>
      </c>
      <c r="B2474">
        <v>2015</v>
      </c>
      <c r="C2474">
        <v>0</v>
      </c>
      <c r="D2474">
        <v>2</v>
      </c>
      <c r="E2474">
        <v>0</v>
      </c>
      <c r="F2474">
        <v>1</v>
      </c>
      <c r="G2474">
        <v>0</v>
      </c>
      <c r="H2474">
        <v>9</v>
      </c>
      <c r="I2474">
        <v>0</v>
      </c>
      <c r="J2474" t="s">
        <v>5810</v>
      </c>
      <c r="K2474" t="str">
        <f>INDEX('Planning Periods'!$O$2:$O$540,MATCH('Table B Values'!A2474,'Planning Periods'!$A$2:$A$540,0))</f>
        <v>Modoc County</v>
      </c>
    </row>
    <row r="2475" spans="1:11">
      <c r="A2475" t="s">
        <v>5101</v>
      </c>
      <c r="B2475">
        <v>2015</v>
      </c>
      <c r="C2475">
        <v>0</v>
      </c>
      <c r="D2475">
        <v>0</v>
      </c>
      <c r="E2475">
        <v>0</v>
      </c>
      <c r="F2475">
        <v>2</v>
      </c>
      <c r="G2475">
        <v>0</v>
      </c>
      <c r="H2475">
        <v>10</v>
      </c>
      <c r="I2475" s="356">
        <v>14</v>
      </c>
      <c r="J2475" t="s">
        <v>5810</v>
      </c>
      <c r="K2475" t="str">
        <f>INDEX('Planning Periods'!$O$2:$O$540,MATCH('Table B Values'!A2475,'Planning Periods'!$A$2:$A$540,0))</f>
        <v>Mono County</v>
      </c>
    </row>
    <row r="2476" spans="1:11">
      <c r="A2476" t="s">
        <v>5588</v>
      </c>
      <c r="B2476">
        <v>2015</v>
      </c>
      <c r="C2476">
        <v>0</v>
      </c>
      <c r="D2476">
        <v>0</v>
      </c>
      <c r="E2476">
        <v>0</v>
      </c>
      <c r="F2476">
        <v>0</v>
      </c>
      <c r="G2476">
        <v>0</v>
      </c>
      <c r="H2476">
        <v>0</v>
      </c>
      <c r="I2476">
        <v>9</v>
      </c>
      <c r="J2476" t="s">
        <v>5810</v>
      </c>
      <c r="K2476" t="str">
        <f>INDEX('Planning Periods'!$O$2:$O$540,MATCH('Table B Values'!A2476,'Planning Periods'!$A$2:$A$540,0))</f>
        <v>Los Angeles County</v>
      </c>
    </row>
    <row r="2477" spans="1:11">
      <c r="A2477" t="s">
        <v>5590</v>
      </c>
      <c r="B2477">
        <v>2015</v>
      </c>
      <c r="C2477">
        <v>0</v>
      </c>
      <c r="D2477">
        <v>0</v>
      </c>
      <c r="E2477">
        <v>0</v>
      </c>
      <c r="F2477">
        <v>0</v>
      </c>
      <c r="G2477">
        <v>0</v>
      </c>
      <c r="H2477">
        <v>0</v>
      </c>
      <c r="I2477">
        <v>20</v>
      </c>
      <c r="J2477" t="s">
        <v>5810</v>
      </c>
      <c r="K2477" t="str">
        <f>INDEX('Planning Periods'!$O$2:$O$540,MATCH('Table B Values'!A2477,'Planning Periods'!$A$2:$A$540,0))</f>
        <v>San Bernardino County</v>
      </c>
    </row>
    <row r="2478" spans="1:11">
      <c r="A2478" t="s">
        <v>5591</v>
      </c>
      <c r="B2478">
        <v>2015</v>
      </c>
      <c r="C2478">
        <v>0</v>
      </c>
      <c r="D2478">
        <v>4</v>
      </c>
      <c r="E2478">
        <v>0</v>
      </c>
      <c r="F2478">
        <v>0</v>
      </c>
      <c r="G2478">
        <v>0</v>
      </c>
      <c r="H2478">
        <v>1</v>
      </c>
      <c r="I2478">
        <v>2</v>
      </c>
      <c r="J2478" t="s">
        <v>5810</v>
      </c>
      <c r="K2478" t="str">
        <f>INDEX('Planning Periods'!$O$2:$O$540,MATCH('Table B Values'!A2478,'Planning Periods'!$A$2:$A$540,0))</f>
        <v>Santa Clara County</v>
      </c>
    </row>
    <row r="2479" spans="1:11">
      <c r="A2479" t="s">
        <v>5593</v>
      </c>
      <c r="B2479">
        <v>2015</v>
      </c>
      <c r="C2479">
        <v>0</v>
      </c>
      <c r="D2479">
        <v>0</v>
      </c>
      <c r="E2479">
        <v>0</v>
      </c>
      <c r="F2479">
        <v>0</v>
      </c>
      <c r="G2479">
        <v>0</v>
      </c>
      <c r="H2479">
        <v>2</v>
      </c>
      <c r="I2479">
        <v>55</v>
      </c>
      <c r="J2479" t="s">
        <v>5810</v>
      </c>
      <c r="K2479" t="str">
        <f>INDEX('Planning Periods'!$O$2:$O$540,MATCH('Table B Values'!A2479,'Planning Periods'!$A$2:$A$540,0))</f>
        <v>Monterey County</v>
      </c>
    </row>
    <row r="2480" spans="1:11">
      <c r="A2480" t="s">
        <v>5108</v>
      </c>
      <c r="B2480">
        <v>2015</v>
      </c>
      <c r="C2480">
        <v>37</v>
      </c>
      <c r="D2480">
        <v>100</v>
      </c>
      <c r="E2480">
        <v>6</v>
      </c>
      <c r="F2480">
        <v>0</v>
      </c>
      <c r="G2480">
        <v>0</v>
      </c>
      <c r="H2480">
        <v>0</v>
      </c>
      <c r="I2480">
        <v>189</v>
      </c>
      <c r="J2480" t="s">
        <v>5810</v>
      </c>
      <c r="K2480" t="str">
        <f>INDEX('Planning Periods'!$O$2:$O$540,MATCH('Table B Values'!A2480,'Planning Periods'!$A$2:$A$540,0))</f>
        <v>Monterey County</v>
      </c>
    </row>
    <row r="2481" spans="1:11">
      <c r="A2481" t="s">
        <v>5594</v>
      </c>
      <c r="B2481">
        <v>2015</v>
      </c>
      <c r="C2481">
        <v>5</v>
      </c>
      <c r="D2481">
        <v>0</v>
      </c>
      <c r="E2481">
        <v>15</v>
      </c>
      <c r="F2481">
        <v>0</v>
      </c>
      <c r="G2481">
        <v>0</v>
      </c>
      <c r="H2481">
        <v>9</v>
      </c>
      <c r="I2481">
        <v>144</v>
      </c>
      <c r="J2481" t="s">
        <v>5810</v>
      </c>
      <c r="K2481" t="str">
        <f>INDEX('Planning Periods'!$O$2:$O$540,MATCH('Table B Values'!A2481,'Planning Periods'!$A$2:$A$540,0))</f>
        <v>Ventura County</v>
      </c>
    </row>
    <row r="2482" spans="1:11">
      <c r="A2482" t="s">
        <v>5595</v>
      </c>
      <c r="B2482">
        <v>2015</v>
      </c>
      <c r="C2482">
        <v>0</v>
      </c>
      <c r="D2482">
        <v>0</v>
      </c>
      <c r="E2482">
        <v>0</v>
      </c>
      <c r="F2482">
        <v>0</v>
      </c>
      <c r="G2482">
        <v>0</v>
      </c>
      <c r="H2482">
        <v>0</v>
      </c>
      <c r="I2482" s="356">
        <v>8</v>
      </c>
      <c r="J2482" t="s">
        <v>5810</v>
      </c>
      <c r="K2482" t="str">
        <f>INDEX('Planning Periods'!$O$2:$O$540,MATCH('Table B Values'!A2482,'Planning Periods'!$A$2:$A$540,0))</f>
        <v>Contra Costa County</v>
      </c>
    </row>
    <row r="2483" spans="1:11">
      <c r="A2483" t="s">
        <v>5596</v>
      </c>
      <c r="B2483">
        <v>2015</v>
      </c>
      <c r="C2483">
        <v>0</v>
      </c>
      <c r="D2483">
        <v>0</v>
      </c>
      <c r="E2483">
        <v>0</v>
      </c>
      <c r="F2483">
        <v>0</v>
      </c>
      <c r="G2483">
        <v>0</v>
      </c>
      <c r="H2483">
        <v>0</v>
      </c>
      <c r="I2483">
        <v>103</v>
      </c>
      <c r="J2483" t="s">
        <v>5810</v>
      </c>
      <c r="K2483" t="str">
        <f>INDEX('Planning Periods'!$O$2:$O$540,MATCH('Table B Values'!A2483,'Planning Periods'!$A$2:$A$540,0))</f>
        <v>Riverside County</v>
      </c>
    </row>
    <row r="2484" spans="1:11">
      <c r="A2484" t="s">
        <v>5597</v>
      </c>
      <c r="B2484">
        <v>2015</v>
      </c>
      <c r="C2484">
        <v>12</v>
      </c>
      <c r="D2484">
        <v>0</v>
      </c>
      <c r="E2484">
        <v>118</v>
      </c>
      <c r="F2484">
        <v>0</v>
      </c>
      <c r="G2484">
        <v>0</v>
      </c>
      <c r="H2484">
        <v>107</v>
      </c>
      <c r="I2484">
        <v>647</v>
      </c>
      <c r="J2484" t="s">
        <v>5810</v>
      </c>
      <c r="K2484" t="str">
        <f>INDEX('Planning Periods'!$O$2:$O$540,MATCH('Table B Values'!A2484,'Planning Periods'!$A$2:$A$540,0))</f>
        <v>Santa Clara County</v>
      </c>
    </row>
    <row r="2485" spans="1:11">
      <c r="A2485" t="s">
        <v>5600</v>
      </c>
      <c r="B2485">
        <v>2015</v>
      </c>
      <c r="C2485">
        <v>0</v>
      </c>
      <c r="D2485">
        <v>0</v>
      </c>
      <c r="E2485">
        <v>9</v>
      </c>
      <c r="F2485">
        <v>0</v>
      </c>
      <c r="G2485">
        <v>0</v>
      </c>
      <c r="H2485">
        <v>0</v>
      </c>
      <c r="I2485">
        <v>278</v>
      </c>
      <c r="J2485" t="s">
        <v>5810</v>
      </c>
      <c r="K2485" t="str">
        <f>INDEX('Planning Periods'!$O$2:$O$540,MATCH('Table B Values'!A2485,'Planning Periods'!$A$2:$A$540,0))</f>
        <v>Santa Clara County</v>
      </c>
    </row>
    <row r="2486" spans="1:11">
      <c r="A2486" t="s">
        <v>5601</v>
      </c>
      <c r="B2486">
        <v>2015</v>
      </c>
      <c r="C2486">
        <v>0</v>
      </c>
      <c r="D2486">
        <v>0</v>
      </c>
      <c r="E2486">
        <v>0</v>
      </c>
      <c r="F2486">
        <v>0</v>
      </c>
      <c r="G2486">
        <v>0</v>
      </c>
      <c r="H2486">
        <v>0</v>
      </c>
      <c r="I2486">
        <v>93</v>
      </c>
      <c r="J2486" t="s">
        <v>5810</v>
      </c>
      <c r="K2486" t="str">
        <f>INDEX('Planning Periods'!$O$2:$O$540,MATCH('Table B Values'!A2486,'Planning Periods'!$A$2:$A$540,0))</f>
        <v>Riverside County</v>
      </c>
    </row>
    <row r="2487" spans="1:11">
      <c r="A2487" t="s">
        <v>5602</v>
      </c>
      <c r="B2487">
        <v>2015</v>
      </c>
      <c r="C2487">
        <v>0</v>
      </c>
      <c r="D2487">
        <v>0</v>
      </c>
      <c r="E2487">
        <v>0</v>
      </c>
      <c r="F2487">
        <v>0</v>
      </c>
      <c r="G2487">
        <v>0</v>
      </c>
      <c r="H2487">
        <v>0</v>
      </c>
      <c r="I2487" s="356">
        <v>0</v>
      </c>
      <c r="J2487" t="s">
        <v>5810</v>
      </c>
      <c r="K2487" t="str">
        <f>INDEX('Planning Periods'!$O$2:$O$540,MATCH('Table B Values'!A2487,'Planning Periods'!$A$2:$A$540,0))</f>
        <v>Napa County</v>
      </c>
    </row>
    <row r="2488" spans="1:11">
      <c r="A2488" t="s">
        <v>5119</v>
      </c>
      <c r="B2488">
        <v>2015</v>
      </c>
      <c r="C2488">
        <v>0</v>
      </c>
      <c r="D2488">
        <v>0</v>
      </c>
      <c r="E2488">
        <v>0</v>
      </c>
      <c r="F2488">
        <v>0</v>
      </c>
      <c r="G2488">
        <v>0</v>
      </c>
      <c r="H2488">
        <v>8</v>
      </c>
      <c r="I2488" s="356">
        <v>11</v>
      </c>
      <c r="J2488" t="s">
        <v>5810</v>
      </c>
      <c r="K2488" t="str">
        <f>INDEX('Planning Periods'!$O$2:$O$540,MATCH('Table B Values'!A2488,'Planning Periods'!$A$2:$A$540,0))</f>
        <v>Napa County</v>
      </c>
    </row>
    <row r="2489" spans="1:11">
      <c r="A2489" t="s">
        <v>5603</v>
      </c>
      <c r="B2489">
        <v>2015</v>
      </c>
      <c r="C2489">
        <v>0</v>
      </c>
      <c r="D2489">
        <v>0</v>
      </c>
      <c r="E2489">
        <v>0</v>
      </c>
      <c r="F2489">
        <v>0</v>
      </c>
      <c r="G2489">
        <v>0</v>
      </c>
      <c r="H2489">
        <v>0</v>
      </c>
      <c r="I2489">
        <v>143</v>
      </c>
      <c r="J2489" t="s">
        <v>5810</v>
      </c>
      <c r="K2489" t="str">
        <f>INDEX('Planning Periods'!$O$2:$O$540,MATCH('Table B Values'!A2489,'Planning Periods'!$A$2:$A$540,0))</f>
        <v>San Diego County</v>
      </c>
    </row>
    <row r="2490" spans="1:11">
      <c r="A2490" t="s">
        <v>5604</v>
      </c>
      <c r="B2490">
        <v>2015</v>
      </c>
      <c r="C2490">
        <v>0</v>
      </c>
      <c r="D2490">
        <v>0</v>
      </c>
      <c r="E2490">
        <v>0</v>
      </c>
      <c r="F2490">
        <v>0</v>
      </c>
      <c r="G2490">
        <v>0</v>
      </c>
      <c r="H2490">
        <v>0</v>
      </c>
      <c r="I2490">
        <v>6</v>
      </c>
      <c r="J2490" t="s">
        <v>5810</v>
      </c>
      <c r="K2490" t="str">
        <f>INDEX('Planning Periods'!$O$2:$O$540,MATCH('Table B Values'!A2490,'Planning Periods'!$A$2:$A$540,0))</f>
        <v>San Bernardino County</v>
      </c>
    </row>
    <row r="2491" spans="1:11">
      <c r="A2491" t="s">
        <v>5371</v>
      </c>
      <c r="B2491">
        <v>2015</v>
      </c>
      <c r="C2491">
        <v>0</v>
      </c>
      <c r="D2491">
        <v>0</v>
      </c>
      <c r="E2491">
        <v>0</v>
      </c>
      <c r="F2491">
        <v>1</v>
      </c>
      <c r="G2491">
        <v>0</v>
      </c>
      <c r="H2491">
        <v>1</v>
      </c>
      <c r="I2491">
        <v>0</v>
      </c>
      <c r="J2491" t="s">
        <v>5810</v>
      </c>
      <c r="K2491" t="str">
        <f>INDEX('Planning Periods'!$O$2:$O$540,MATCH('Table B Values'!A2491,'Planning Periods'!$A$2:$A$540,0))</f>
        <v>Nevada County</v>
      </c>
    </row>
    <row r="2492" spans="1:11">
      <c r="A2492" t="s">
        <v>5123</v>
      </c>
      <c r="B2492">
        <v>2015</v>
      </c>
      <c r="C2492">
        <v>0</v>
      </c>
      <c r="D2492">
        <v>27</v>
      </c>
      <c r="E2492">
        <v>20</v>
      </c>
      <c r="F2492">
        <v>1</v>
      </c>
      <c r="G2492">
        <v>0</v>
      </c>
      <c r="H2492">
        <v>29</v>
      </c>
      <c r="I2492">
        <v>70</v>
      </c>
      <c r="J2492" t="s">
        <v>5810</v>
      </c>
      <c r="K2492" t="str">
        <f>INDEX('Planning Periods'!$O$2:$O$540,MATCH('Table B Values'!A2492,'Planning Periods'!$A$2:$A$540,0))</f>
        <v>Nevada County</v>
      </c>
    </row>
    <row r="2493" spans="1:11">
      <c r="A2493" t="s">
        <v>5605</v>
      </c>
      <c r="B2493">
        <v>2015</v>
      </c>
      <c r="C2493">
        <v>0</v>
      </c>
      <c r="D2493">
        <v>0</v>
      </c>
      <c r="E2493">
        <v>0</v>
      </c>
      <c r="F2493">
        <v>0</v>
      </c>
      <c r="G2493">
        <v>0</v>
      </c>
      <c r="H2493">
        <v>36</v>
      </c>
      <c r="I2493">
        <v>40</v>
      </c>
      <c r="J2493" t="s">
        <v>5810</v>
      </c>
      <c r="K2493" t="str">
        <f>INDEX('Planning Periods'!$O$2:$O$540,MATCH('Table B Values'!A2493,'Planning Periods'!$A$2:$A$540,0))</f>
        <v>Alameda County</v>
      </c>
    </row>
    <row r="2494" spans="1:11">
      <c r="A2494" t="s">
        <v>5607</v>
      </c>
      <c r="B2494">
        <v>2015</v>
      </c>
      <c r="C2494">
        <v>0</v>
      </c>
      <c r="D2494">
        <v>0</v>
      </c>
      <c r="E2494">
        <v>0</v>
      </c>
      <c r="F2494">
        <v>0</v>
      </c>
      <c r="G2494">
        <v>0</v>
      </c>
      <c r="H2494">
        <v>0</v>
      </c>
      <c r="I2494" s="356">
        <v>197</v>
      </c>
      <c r="J2494" t="s">
        <v>5810</v>
      </c>
      <c r="K2494" t="str">
        <f>INDEX('Planning Periods'!$O$2:$O$540,MATCH('Table B Values'!A2494,'Planning Periods'!$A$2:$A$540,0))</f>
        <v>Orange County</v>
      </c>
    </row>
    <row r="2495" spans="1:11">
      <c r="A2495" t="s">
        <v>5609</v>
      </c>
      <c r="B2495">
        <v>2015</v>
      </c>
      <c r="C2495">
        <v>0</v>
      </c>
      <c r="D2495">
        <v>0</v>
      </c>
      <c r="E2495">
        <v>0</v>
      </c>
      <c r="F2495">
        <v>0</v>
      </c>
      <c r="G2495">
        <v>0</v>
      </c>
      <c r="H2495">
        <v>0</v>
      </c>
      <c r="I2495">
        <v>4</v>
      </c>
      <c r="J2495" t="s">
        <v>5810</v>
      </c>
      <c r="K2495" t="str">
        <f>INDEX('Planning Periods'!$O$2:$O$540,MATCH('Table B Values'!A2495,'Planning Periods'!$A$2:$A$540,0))</f>
        <v>Los Angeles County</v>
      </c>
    </row>
    <row r="2496" spans="1:11">
      <c r="A2496" t="s">
        <v>5610</v>
      </c>
      <c r="B2496">
        <v>2015</v>
      </c>
      <c r="C2496">
        <v>16</v>
      </c>
      <c r="D2496">
        <v>0</v>
      </c>
      <c r="E2496">
        <v>0</v>
      </c>
      <c r="F2496">
        <v>0</v>
      </c>
      <c r="G2496">
        <v>0</v>
      </c>
      <c r="H2496">
        <v>1</v>
      </c>
      <c r="I2496">
        <v>15</v>
      </c>
      <c r="J2496" t="s">
        <v>5810</v>
      </c>
      <c r="K2496" t="str">
        <f>INDEX('Planning Periods'!$O$2:$O$540,MATCH('Table B Values'!A2496,'Planning Periods'!$A$2:$A$540,0))</f>
        <v>Marin County</v>
      </c>
    </row>
    <row r="2497" spans="1:11">
      <c r="A2497" t="s">
        <v>350</v>
      </c>
      <c r="B2497">
        <v>2015</v>
      </c>
      <c r="C2497">
        <v>98</v>
      </c>
      <c r="D2497">
        <v>0</v>
      </c>
      <c r="E2497">
        <v>30</v>
      </c>
      <c r="F2497">
        <v>0</v>
      </c>
      <c r="G2497">
        <v>0</v>
      </c>
      <c r="H2497">
        <v>0</v>
      </c>
      <c r="I2497">
        <v>643</v>
      </c>
      <c r="J2497" t="s">
        <v>5810</v>
      </c>
      <c r="K2497" t="str">
        <f>INDEX('Planning Periods'!$O$2:$O$540,MATCH('Table B Values'!A2497,'Planning Periods'!$A$2:$A$540,0))</f>
        <v>Alameda County</v>
      </c>
    </row>
    <row r="2498" spans="1:11">
      <c r="A2498" t="s">
        <v>5612</v>
      </c>
      <c r="B2498">
        <v>2015</v>
      </c>
      <c r="C2498">
        <v>0</v>
      </c>
      <c r="D2498">
        <v>0</v>
      </c>
      <c r="E2498">
        <v>0</v>
      </c>
      <c r="F2498">
        <v>0</v>
      </c>
      <c r="G2498">
        <v>0</v>
      </c>
      <c r="H2498">
        <v>70</v>
      </c>
      <c r="I2498">
        <v>164</v>
      </c>
      <c r="J2498" t="s">
        <v>5810</v>
      </c>
      <c r="K2498" t="str">
        <f>INDEX('Planning Periods'!$O$2:$O$540,MATCH('Table B Values'!A2498,'Planning Periods'!$A$2:$A$540,0))</f>
        <v>Contra Costa County</v>
      </c>
    </row>
    <row r="2499" spans="1:11">
      <c r="A2499" t="s">
        <v>5613</v>
      </c>
      <c r="B2499">
        <v>2015</v>
      </c>
      <c r="C2499">
        <v>0</v>
      </c>
      <c r="D2499">
        <v>0</v>
      </c>
      <c r="E2499">
        <v>0</v>
      </c>
      <c r="F2499">
        <v>0</v>
      </c>
      <c r="G2499">
        <v>0</v>
      </c>
      <c r="H2499">
        <v>27</v>
      </c>
      <c r="I2499" s="356">
        <v>73</v>
      </c>
      <c r="J2499" t="s">
        <v>5810</v>
      </c>
      <c r="K2499" t="str">
        <f>INDEX('Planning Periods'!$O$2:$O$540,MATCH('Table B Values'!A2499,'Planning Periods'!$A$2:$A$540,0))</f>
        <v>San Diego County</v>
      </c>
    </row>
    <row r="2500" spans="1:11">
      <c r="A2500" t="s">
        <v>5614</v>
      </c>
      <c r="B2500">
        <v>2015</v>
      </c>
      <c r="C2500">
        <v>0</v>
      </c>
      <c r="D2500">
        <v>0</v>
      </c>
      <c r="E2500">
        <v>0</v>
      </c>
      <c r="F2500">
        <v>0</v>
      </c>
      <c r="G2500">
        <v>0</v>
      </c>
      <c r="H2500" s="356">
        <v>3</v>
      </c>
      <c r="I2500" s="356">
        <v>1</v>
      </c>
      <c r="J2500" t="s">
        <v>5810</v>
      </c>
      <c r="K2500" t="str">
        <f>INDEX('Planning Periods'!$O$2:$O$540,MATCH('Table B Values'!A2500,'Planning Periods'!$A$2:$A$540,0))</f>
        <v>Ventura County</v>
      </c>
    </row>
    <row r="2501" spans="1:11">
      <c r="A2501" t="s">
        <v>5615</v>
      </c>
      <c r="B2501">
        <v>2015</v>
      </c>
      <c r="C2501">
        <v>0</v>
      </c>
      <c r="D2501">
        <v>0</v>
      </c>
      <c r="E2501">
        <v>0</v>
      </c>
      <c r="F2501">
        <v>0</v>
      </c>
      <c r="G2501">
        <v>0</v>
      </c>
      <c r="H2501">
        <v>138</v>
      </c>
      <c r="I2501" s="356">
        <v>420</v>
      </c>
      <c r="J2501" t="s">
        <v>5810</v>
      </c>
      <c r="K2501" t="str">
        <f>INDEX('Planning Periods'!$O$2:$O$540,MATCH('Table B Values'!A2501,'Planning Periods'!$A$2:$A$540,0))</f>
        <v>San Bernardino County</v>
      </c>
    </row>
    <row r="2502" spans="1:11">
      <c r="A2502" t="s">
        <v>5616</v>
      </c>
      <c r="B2502">
        <v>2015</v>
      </c>
      <c r="C2502">
        <v>0</v>
      </c>
      <c r="D2502">
        <v>0</v>
      </c>
      <c r="E2502">
        <v>0</v>
      </c>
      <c r="F2502">
        <v>0</v>
      </c>
      <c r="G2502">
        <v>0</v>
      </c>
      <c r="H2502">
        <v>264</v>
      </c>
      <c r="I2502">
        <v>3</v>
      </c>
      <c r="J2502" t="s">
        <v>5810</v>
      </c>
      <c r="K2502" t="str">
        <f>INDEX('Planning Periods'!$O$2:$O$540,MATCH('Table B Values'!A2502,'Planning Periods'!$A$2:$A$540,0))</f>
        <v>Orange County</v>
      </c>
    </row>
    <row r="2503" spans="1:11">
      <c r="A2503" t="s">
        <v>5137</v>
      </c>
      <c r="B2503">
        <v>2015</v>
      </c>
      <c r="C2503">
        <v>0</v>
      </c>
      <c r="D2503">
        <v>0</v>
      </c>
      <c r="E2503">
        <v>0</v>
      </c>
      <c r="F2503">
        <v>0</v>
      </c>
      <c r="G2503">
        <v>0</v>
      </c>
      <c r="H2503">
        <v>0</v>
      </c>
      <c r="I2503">
        <v>513</v>
      </c>
      <c r="J2503" t="s">
        <v>5810</v>
      </c>
      <c r="K2503" t="str">
        <f>INDEX('Planning Periods'!$O$2:$O$540,MATCH('Table B Values'!A2503,'Planning Periods'!$A$2:$A$540,0))</f>
        <v>Orange County</v>
      </c>
    </row>
    <row r="2504" spans="1:11">
      <c r="A2504" t="s">
        <v>5618</v>
      </c>
      <c r="B2504">
        <v>2015</v>
      </c>
      <c r="C2504">
        <v>0</v>
      </c>
      <c r="D2504">
        <v>0</v>
      </c>
      <c r="E2504">
        <v>0</v>
      </c>
      <c r="F2504">
        <v>0</v>
      </c>
      <c r="G2504">
        <v>0</v>
      </c>
      <c r="H2504">
        <v>0</v>
      </c>
      <c r="I2504">
        <v>44</v>
      </c>
      <c r="J2504" t="s">
        <v>5810</v>
      </c>
      <c r="K2504" t="str">
        <f>INDEX('Planning Periods'!$O$2:$O$540,MATCH('Table B Values'!A2504,'Planning Periods'!$A$2:$A$540,0))</f>
        <v>Contra Costa County</v>
      </c>
    </row>
    <row r="2505" spans="1:11">
      <c r="A2505" t="s">
        <v>5619</v>
      </c>
      <c r="B2505">
        <v>2015</v>
      </c>
      <c r="C2505">
        <v>0</v>
      </c>
      <c r="D2505">
        <v>0</v>
      </c>
      <c r="E2505">
        <v>0</v>
      </c>
      <c r="F2505">
        <v>0</v>
      </c>
      <c r="G2505">
        <v>0</v>
      </c>
      <c r="H2505">
        <v>10</v>
      </c>
      <c r="I2505">
        <v>0</v>
      </c>
      <c r="J2505" t="s">
        <v>5810</v>
      </c>
      <c r="K2505" t="str">
        <f>INDEX('Planning Periods'!$O$2:$O$540,MATCH('Table B Values'!A2505,'Planning Periods'!$A$2:$A$540,0))</f>
        <v>Glenn County</v>
      </c>
    </row>
    <row r="2506" spans="1:11">
      <c r="A2506" t="s">
        <v>5620</v>
      </c>
      <c r="B2506">
        <v>2015</v>
      </c>
      <c r="C2506">
        <v>0</v>
      </c>
      <c r="D2506">
        <v>2</v>
      </c>
      <c r="E2506">
        <v>0</v>
      </c>
      <c r="F2506">
        <v>4</v>
      </c>
      <c r="G2506">
        <v>0</v>
      </c>
      <c r="H2506">
        <v>0</v>
      </c>
      <c r="I2506" s="356">
        <v>11</v>
      </c>
      <c r="J2506" t="s">
        <v>5810</v>
      </c>
      <c r="K2506" t="str">
        <f>INDEX('Planning Periods'!$O$2:$O$540,MATCH('Table B Values'!A2506,'Planning Periods'!$A$2:$A$540,0))</f>
        <v>Butte County</v>
      </c>
    </row>
    <row r="2507" spans="1:11">
      <c r="A2507" t="s">
        <v>5621</v>
      </c>
      <c r="B2507">
        <v>2015</v>
      </c>
      <c r="C2507">
        <v>0</v>
      </c>
      <c r="D2507">
        <v>0</v>
      </c>
      <c r="E2507">
        <v>0</v>
      </c>
      <c r="F2507">
        <v>0</v>
      </c>
      <c r="G2507">
        <v>0</v>
      </c>
      <c r="H2507">
        <v>0</v>
      </c>
      <c r="I2507" s="356">
        <v>5</v>
      </c>
      <c r="J2507" t="s">
        <v>5810</v>
      </c>
      <c r="K2507" t="str">
        <f>INDEX('Planning Periods'!$O$2:$O$540,MATCH('Table B Values'!A2507,'Planning Periods'!$A$2:$A$540,0))</f>
        <v>Ventura County</v>
      </c>
    </row>
    <row r="2508" spans="1:11">
      <c r="A2508" t="s">
        <v>5622</v>
      </c>
      <c r="B2508">
        <v>2015</v>
      </c>
      <c r="C2508">
        <v>0</v>
      </c>
      <c r="D2508">
        <v>0</v>
      </c>
      <c r="E2508">
        <v>0</v>
      </c>
      <c r="F2508">
        <v>0</v>
      </c>
      <c r="G2508">
        <v>0</v>
      </c>
      <c r="H2508">
        <v>0</v>
      </c>
      <c r="I2508">
        <v>25</v>
      </c>
      <c r="J2508" t="s">
        <v>5810</v>
      </c>
      <c r="K2508" t="str">
        <f>INDEX('Planning Periods'!$O$2:$O$540,MATCH('Table B Values'!A2508,'Planning Periods'!$A$2:$A$540,0))</f>
        <v>Monterey County</v>
      </c>
    </row>
    <row r="2509" spans="1:11">
      <c r="A2509" t="s">
        <v>5623</v>
      </c>
      <c r="B2509">
        <v>2015</v>
      </c>
      <c r="C2509">
        <v>0</v>
      </c>
      <c r="D2509">
        <v>0</v>
      </c>
      <c r="E2509">
        <v>0</v>
      </c>
      <c r="F2509">
        <v>0</v>
      </c>
      <c r="G2509">
        <v>0</v>
      </c>
      <c r="H2509">
        <v>1</v>
      </c>
      <c r="I2509">
        <v>7</v>
      </c>
      <c r="J2509" t="s">
        <v>5810</v>
      </c>
      <c r="K2509" t="str">
        <f>INDEX('Planning Periods'!$O$2:$O$540,MATCH('Table B Values'!A2509,'Planning Periods'!$A$2:$A$540,0))</f>
        <v>San Mateo County</v>
      </c>
    </row>
    <row r="2510" spans="1:11">
      <c r="A2510" t="s">
        <v>5624</v>
      </c>
      <c r="B2510">
        <v>2015</v>
      </c>
      <c r="C2510">
        <v>38</v>
      </c>
      <c r="D2510">
        <v>0</v>
      </c>
      <c r="E2510">
        <v>36</v>
      </c>
      <c r="F2510">
        <v>0</v>
      </c>
      <c r="G2510">
        <v>0</v>
      </c>
      <c r="H2510">
        <v>0</v>
      </c>
      <c r="I2510">
        <v>0</v>
      </c>
      <c r="J2510" t="s">
        <v>5810</v>
      </c>
      <c r="K2510" t="str">
        <f>INDEX('Planning Periods'!$O$2:$O$540,MATCH('Table B Values'!A2510,'Planning Periods'!$A$2:$A$540,0))</f>
        <v>Riverside County</v>
      </c>
    </row>
    <row r="2511" spans="1:11">
      <c r="A2511" t="s">
        <v>5625</v>
      </c>
      <c r="B2511">
        <v>2015</v>
      </c>
      <c r="C2511">
        <v>0</v>
      </c>
      <c r="D2511">
        <v>0</v>
      </c>
      <c r="E2511">
        <v>0</v>
      </c>
      <c r="F2511">
        <v>0</v>
      </c>
      <c r="G2511">
        <v>0</v>
      </c>
      <c r="H2511">
        <v>0</v>
      </c>
      <c r="I2511">
        <v>188</v>
      </c>
      <c r="J2511" t="s">
        <v>5810</v>
      </c>
      <c r="K2511" t="str">
        <f>INDEX('Planning Periods'!$O$2:$O$540,MATCH('Table B Values'!A2511,'Planning Periods'!$A$2:$A$540,0))</f>
        <v>Riverside County</v>
      </c>
    </row>
    <row r="2512" spans="1:11">
      <c r="A2512" t="s">
        <v>5788</v>
      </c>
      <c r="B2512">
        <v>2015</v>
      </c>
      <c r="C2512">
        <v>0</v>
      </c>
      <c r="D2512">
        <v>0</v>
      </c>
      <c r="E2512">
        <v>0</v>
      </c>
      <c r="F2512">
        <v>0</v>
      </c>
      <c r="G2512">
        <v>0</v>
      </c>
      <c r="H2512">
        <v>0</v>
      </c>
      <c r="I2512" s="356">
        <v>95</v>
      </c>
      <c r="J2512" t="s">
        <v>5810</v>
      </c>
      <c r="K2512" t="str">
        <f>INDEX('Planning Periods'!$O$2:$O$540,MATCH('Table B Values'!A2512,'Planning Periods'!$A$2:$A$540,0))</f>
        <v>Los Angeles County</v>
      </c>
    </row>
    <row r="2513" spans="1:11">
      <c r="A2513" t="s">
        <v>5626</v>
      </c>
      <c r="B2513">
        <v>2015</v>
      </c>
      <c r="C2513">
        <v>43</v>
      </c>
      <c r="D2513">
        <v>0</v>
      </c>
      <c r="E2513">
        <v>58</v>
      </c>
      <c r="F2513">
        <v>0</v>
      </c>
      <c r="G2513">
        <v>0</v>
      </c>
      <c r="H2513" s="356">
        <v>11</v>
      </c>
      <c r="I2513" s="356">
        <v>174</v>
      </c>
      <c r="J2513" t="s">
        <v>5810</v>
      </c>
      <c r="K2513" t="str">
        <f>INDEX('Planning Periods'!$O$2:$O$540,MATCH('Table B Values'!A2513,'Planning Periods'!$A$2:$A$540,0))</f>
        <v>Santa Clara County</v>
      </c>
    </row>
    <row r="2514" spans="1:11">
      <c r="A2514" t="s">
        <v>5629</v>
      </c>
      <c r="B2514">
        <v>2015</v>
      </c>
      <c r="C2514">
        <v>0</v>
      </c>
      <c r="D2514">
        <v>0</v>
      </c>
      <c r="E2514">
        <v>0</v>
      </c>
      <c r="F2514">
        <v>0</v>
      </c>
      <c r="G2514">
        <v>0</v>
      </c>
      <c r="H2514">
        <v>0</v>
      </c>
      <c r="I2514">
        <v>4</v>
      </c>
      <c r="J2514" t="s">
        <v>5810</v>
      </c>
      <c r="K2514" t="str">
        <f>INDEX('Planning Periods'!$O$2:$O$540,MATCH('Table B Values'!A2514,'Planning Periods'!$A$2:$A$540,0))</f>
        <v>Los Angeles County</v>
      </c>
    </row>
    <row r="2515" spans="1:11">
      <c r="A2515" t="s">
        <v>5630</v>
      </c>
      <c r="B2515">
        <v>2015</v>
      </c>
      <c r="C2515">
        <v>43</v>
      </c>
      <c r="D2515">
        <v>10</v>
      </c>
      <c r="E2515">
        <v>0</v>
      </c>
      <c r="F2515">
        <v>2</v>
      </c>
      <c r="G2515">
        <v>0</v>
      </c>
      <c r="H2515">
        <v>0</v>
      </c>
      <c r="I2515">
        <v>0</v>
      </c>
      <c r="J2515" t="s">
        <v>5810</v>
      </c>
      <c r="K2515" t="str">
        <f>INDEX('Planning Periods'!$O$2:$O$540,MATCH('Table B Values'!A2515,'Planning Periods'!$A$2:$A$540,0))</f>
        <v>Fresno County</v>
      </c>
    </row>
    <row r="2516" spans="1:11">
      <c r="A2516" t="s">
        <v>5631</v>
      </c>
      <c r="B2516">
        <v>2015</v>
      </c>
      <c r="C2516">
        <v>104</v>
      </c>
      <c r="D2516">
        <v>0</v>
      </c>
      <c r="E2516">
        <v>0</v>
      </c>
      <c r="F2516">
        <v>0</v>
      </c>
      <c r="G2516">
        <v>0</v>
      </c>
      <c r="H2516">
        <v>10</v>
      </c>
      <c r="I2516">
        <v>508</v>
      </c>
      <c r="J2516" t="s">
        <v>5810</v>
      </c>
      <c r="K2516" t="str">
        <f>INDEX('Planning Periods'!$O$2:$O$540,MATCH('Table B Values'!A2516,'Planning Periods'!$A$2:$A$540,0))</f>
        <v>Los Angeles County</v>
      </c>
    </row>
    <row r="2517" spans="1:11">
      <c r="A2517" t="s">
        <v>5632</v>
      </c>
      <c r="B2517">
        <v>2015</v>
      </c>
      <c r="C2517">
        <v>49</v>
      </c>
      <c r="D2517">
        <v>0</v>
      </c>
      <c r="E2517">
        <v>20</v>
      </c>
      <c r="F2517">
        <v>0</v>
      </c>
      <c r="G2517">
        <v>0</v>
      </c>
      <c r="H2517">
        <v>23</v>
      </c>
      <c r="I2517">
        <v>61</v>
      </c>
      <c r="J2517" t="s">
        <v>5810</v>
      </c>
      <c r="K2517" t="str">
        <f>INDEX('Planning Periods'!$O$2:$O$540,MATCH('Table B Values'!A2517,'Planning Periods'!$A$2:$A$540,0))</f>
        <v>San Luis Obispo County</v>
      </c>
    </row>
    <row r="2518" spans="1:11">
      <c r="A2518" t="s">
        <v>5633</v>
      </c>
      <c r="B2518">
        <v>2015</v>
      </c>
      <c r="C2518">
        <v>0</v>
      </c>
      <c r="D2518">
        <v>0</v>
      </c>
      <c r="E2518">
        <v>0</v>
      </c>
      <c r="F2518">
        <v>0</v>
      </c>
      <c r="G2518">
        <v>0</v>
      </c>
      <c r="H2518">
        <v>0</v>
      </c>
      <c r="I2518">
        <v>222</v>
      </c>
      <c r="J2518" t="s">
        <v>5810</v>
      </c>
      <c r="K2518" t="str">
        <f>INDEX('Planning Periods'!$O$2:$O$540,MATCH('Table B Values'!A2518,'Planning Periods'!$A$2:$A$540,0))</f>
        <v>Riverside County</v>
      </c>
    </row>
    <row r="2519" spans="1:11">
      <c r="A2519" t="s">
        <v>5634</v>
      </c>
      <c r="B2519">
        <v>2015</v>
      </c>
      <c r="C2519">
        <v>0</v>
      </c>
      <c r="D2519">
        <v>0</v>
      </c>
      <c r="E2519">
        <v>0</v>
      </c>
      <c r="F2519">
        <v>0</v>
      </c>
      <c r="G2519">
        <v>0</v>
      </c>
      <c r="H2519">
        <v>7</v>
      </c>
      <c r="I2519">
        <v>235</v>
      </c>
      <c r="J2519" t="s">
        <v>5810</v>
      </c>
      <c r="K2519" t="str">
        <f>INDEX('Planning Periods'!$O$2:$O$540,MATCH('Table B Values'!A2519,'Planning Periods'!$A$2:$A$540,0))</f>
        <v>Sonoma County</v>
      </c>
    </row>
    <row r="2520" spans="1:11">
      <c r="A2520" t="s">
        <v>5636</v>
      </c>
      <c r="B2520">
        <v>2015</v>
      </c>
      <c r="C2520">
        <v>1</v>
      </c>
      <c r="D2520">
        <v>0</v>
      </c>
      <c r="E2520">
        <v>1</v>
      </c>
      <c r="F2520">
        <v>1</v>
      </c>
      <c r="G2520">
        <v>0</v>
      </c>
      <c r="H2520">
        <v>2</v>
      </c>
      <c r="I2520" s="356">
        <v>7</v>
      </c>
      <c r="J2520" t="s">
        <v>5810</v>
      </c>
      <c r="K2520" t="str">
        <f>INDEX('Planning Periods'!$O$2:$O$540,MATCH('Table B Values'!A2520,'Planning Periods'!$A$2:$A$540,0))</f>
        <v>Alameda County</v>
      </c>
    </row>
    <row r="2521" spans="1:11">
      <c r="A2521" t="s">
        <v>5637</v>
      </c>
      <c r="B2521">
        <v>2015</v>
      </c>
      <c r="C2521">
        <v>0</v>
      </c>
      <c r="D2521">
        <v>0</v>
      </c>
      <c r="E2521">
        <v>0</v>
      </c>
      <c r="F2521">
        <v>0</v>
      </c>
      <c r="G2521">
        <v>0</v>
      </c>
      <c r="H2521">
        <v>0</v>
      </c>
      <c r="I2521">
        <v>0</v>
      </c>
      <c r="J2521" t="s">
        <v>5810</v>
      </c>
      <c r="K2521" t="str">
        <f>INDEX('Planning Periods'!$O$2:$O$540,MATCH('Table B Values'!A2521,'Planning Periods'!$A$2:$A$540,0))</f>
        <v>Contra Costa County</v>
      </c>
    </row>
    <row r="2522" spans="1:11">
      <c r="A2522" t="s">
        <v>5789</v>
      </c>
      <c r="B2522">
        <v>2015</v>
      </c>
      <c r="C2522">
        <v>0</v>
      </c>
      <c r="D2522">
        <v>0</v>
      </c>
      <c r="E2522">
        <v>0</v>
      </c>
      <c r="F2522">
        <v>0</v>
      </c>
      <c r="G2522">
        <v>0</v>
      </c>
      <c r="H2522">
        <v>0</v>
      </c>
      <c r="I2522">
        <v>55</v>
      </c>
      <c r="J2522" t="s">
        <v>5810</v>
      </c>
      <c r="K2522" t="str">
        <f>INDEX('Planning Periods'!$O$2:$O$540,MATCH('Table B Values'!A2522,'Planning Periods'!$A$2:$A$540,0))</f>
        <v>San Luis Obispo County</v>
      </c>
    </row>
    <row r="2523" spans="1:11">
      <c r="A2523" t="s">
        <v>5638</v>
      </c>
      <c r="B2523">
        <v>2015</v>
      </c>
      <c r="C2523">
        <v>0</v>
      </c>
      <c r="D2523">
        <v>0</v>
      </c>
      <c r="E2523">
        <v>2</v>
      </c>
      <c r="F2523">
        <v>0</v>
      </c>
      <c r="G2523">
        <v>0</v>
      </c>
      <c r="H2523">
        <v>150</v>
      </c>
      <c r="I2523">
        <v>252</v>
      </c>
      <c r="J2523" t="s">
        <v>5810</v>
      </c>
      <c r="K2523" t="str">
        <f>INDEX('Planning Periods'!$O$2:$O$540,MATCH('Table B Values'!A2523,'Planning Periods'!$A$2:$A$540,0))</f>
        <v>Contra Costa County</v>
      </c>
    </row>
    <row r="2524" spans="1:11">
      <c r="A2524" t="s">
        <v>5639</v>
      </c>
      <c r="B2524">
        <v>2015</v>
      </c>
      <c r="C2524">
        <v>0</v>
      </c>
      <c r="D2524">
        <v>0</v>
      </c>
      <c r="E2524">
        <v>0</v>
      </c>
      <c r="F2524">
        <v>0</v>
      </c>
      <c r="G2524">
        <v>0</v>
      </c>
      <c r="H2524">
        <v>10</v>
      </c>
      <c r="I2524">
        <v>45</v>
      </c>
      <c r="J2524" t="s">
        <v>5810</v>
      </c>
      <c r="K2524" t="str">
        <f>INDEX('Planning Periods'!$O$2:$O$540,MATCH('Table B Values'!A2524,'Planning Periods'!$A$2:$A$540,0))</f>
        <v>Orange County</v>
      </c>
    </row>
    <row r="2525" spans="1:11">
      <c r="A2525" t="s">
        <v>5164</v>
      </c>
      <c r="B2525">
        <v>2015</v>
      </c>
      <c r="C2525">
        <v>0</v>
      </c>
      <c r="D2525">
        <v>0</v>
      </c>
      <c r="E2525">
        <v>1</v>
      </c>
      <c r="F2525">
        <v>15</v>
      </c>
      <c r="G2525">
        <v>0</v>
      </c>
      <c r="H2525">
        <v>0</v>
      </c>
      <c r="I2525">
        <v>282</v>
      </c>
      <c r="J2525" t="s">
        <v>5810</v>
      </c>
      <c r="K2525" t="str">
        <f>INDEX('Planning Periods'!$O$2:$O$540,MATCH('Table B Values'!A2525,'Planning Periods'!$A$2:$A$540,0))</f>
        <v>Placer County</v>
      </c>
    </row>
    <row r="2526" spans="1:11">
      <c r="A2526" t="s">
        <v>5640</v>
      </c>
      <c r="B2526">
        <v>2015</v>
      </c>
      <c r="C2526">
        <v>0</v>
      </c>
      <c r="D2526">
        <v>0</v>
      </c>
      <c r="E2526">
        <v>0</v>
      </c>
      <c r="F2526">
        <v>0</v>
      </c>
      <c r="G2526">
        <v>0</v>
      </c>
      <c r="H2526">
        <v>4</v>
      </c>
      <c r="I2526">
        <v>20</v>
      </c>
      <c r="J2526" t="s">
        <v>5810</v>
      </c>
      <c r="K2526" t="str">
        <f>INDEX('Planning Periods'!$O$2:$O$540,MATCH('Table B Values'!A2526,'Planning Periods'!$A$2:$A$540,0))</f>
        <v>El Dorado County</v>
      </c>
    </row>
    <row r="2527" spans="1:11">
      <c r="A2527" t="s">
        <v>5641</v>
      </c>
      <c r="B2527">
        <v>2015</v>
      </c>
      <c r="C2527">
        <v>0</v>
      </c>
      <c r="D2527">
        <v>0</v>
      </c>
      <c r="E2527">
        <v>0</v>
      </c>
      <c r="F2527">
        <v>0</v>
      </c>
      <c r="G2527">
        <v>0</v>
      </c>
      <c r="H2527">
        <v>2</v>
      </c>
      <c r="I2527">
        <v>6</v>
      </c>
      <c r="J2527" t="s">
        <v>5810</v>
      </c>
      <c r="K2527" t="str">
        <f>INDEX('Planning Periods'!$O$2:$O$540,MATCH('Table B Values'!A2527,'Planning Periods'!$A$2:$A$540,0))</f>
        <v>Contra Costa County</v>
      </c>
    </row>
    <row r="2528" spans="1:11">
      <c r="A2528" t="s">
        <v>5642</v>
      </c>
      <c r="B2528">
        <v>2015</v>
      </c>
      <c r="C2528">
        <v>54</v>
      </c>
      <c r="D2528">
        <v>0</v>
      </c>
      <c r="E2528">
        <v>16</v>
      </c>
      <c r="F2528">
        <v>0</v>
      </c>
      <c r="G2528">
        <v>0</v>
      </c>
      <c r="H2528">
        <v>2</v>
      </c>
      <c r="I2528">
        <v>819</v>
      </c>
      <c r="J2528" t="s">
        <v>5810</v>
      </c>
      <c r="K2528" t="str">
        <f>INDEX('Planning Periods'!$O$2:$O$540,MATCH('Table B Values'!A2528,'Planning Periods'!$A$2:$A$540,0))</f>
        <v>Alameda County</v>
      </c>
    </row>
    <row r="2529" spans="1:11">
      <c r="A2529" t="s">
        <v>5806</v>
      </c>
      <c r="B2529">
        <v>2015</v>
      </c>
      <c r="C2529">
        <v>0</v>
      </c>
      <c r="D2529">
        <v>0</v>
      </c>
      <c r="E2529">
        <v>0</v>
      </c>
      <c r="F2529">
        <v>0</v>
      </c>
      <c r="G2529">
        <v>0</v>
      </c>
      <c r="H2529">
        <v>1</v>
      </c>
      <c r="I2529">
        <v>0</v>
      </c>
      <c r="J2529" t="s">
        <v>5810</v>
      </c>
      <c r="K2529" t="str">
        <f>INDEX('Planning Periods'!$O$2:$O$540,MATCH('Table B Values'!A2529,'Planning Periods'!$A$2:$A$540,0))</f>
        <v>Mendocino County</v>
      </c>
    </row>
    <row r="2530" spans="1:11">
      <c r="A2530" t="s">
        <v>5645</v>
      </c>
      <c r="B2530">
        <v>2015</v>
      </c>
      <c r="C2530">
        <v>0</v>
      </c>
      <c r="D2530">
        <v>0</v>
      </c>
      <c r="E2530">
        <v>3</v>
      </c>
      <c r="F2530">
        <v>0</v>
      </c>
      <c r="G2530">
        <v>0</v>
      </c>
      <c r="H2530">
        <v>97</v>
      </c>
      <c r="I2530">
        <v>8</v>
      </c>
      <c r="J2530" t="s">
        <v>5810</v>
      </c>
      <c r="K2530" t="str">
        <f>INDEX('Planning Periods'!$O$2:$O$540,MATCH('Table B Values'!A2530,'Planning Periods'!$A$2:$A$540,0))</f>
        <v>Tulare County</v>
      </c>
    </row>
    <row r="2531" spans="1:11">
      <c r="A2531" t="s">
        <v>5646</v>
      </c>
      <c r="B2531">
        <v>2015</v>
      </c>
      <c r="C2531">
        <v>0</v>
      </c>
      <c r="D2531">
        <v>0</v>
      </c>
      <c r="E2531">
        <v>0</v>
      </c>
      <c r="F2531">
        <v>0</v>
      </c>
      <c r="G2531">
        <v>0</v>
      </c>
      <c r="H2531">
        <v>0</v>
      </c>
      <c r="I2531">
        <v>8</v>
      </c>
      <c r="J2531" t="s">
        <v>5810</v>
      </c>
      <c r="K2531" t="str">
        <f>INDEX('Planning Periods'!$O$2:$O$540,MATCH('Table B Values'!A2531,'Planning Periods'!$A$2:$A$540,0))</f>
        <v>San Mateo County</v>
      </c>
    </row>
    <row r="2532" spans="1:11">
      <c r="A2532" t="s">
        <v>5647</v>
      </c>
      <c r="B2532">
        <v>2015</v>
      </c>
      <c r="C2532">
        <v>0</v>
      </c>
      <c r="D2532">
        <v>0</v>
      </c>
      <c r="E2532">
        <v>0</v>
      </c>
      <c r="F2532">
        <v>0</v>
      </c>
      <c r="G2532">
        <v>0</v>
      </c>
      <c r="H2532">
        <v>0</v>
      </c>
      <c r="I2532">
        <v>11</v>
      </c>
      <c r="J2532" t="s">
        <v>5810</v>
      </c>
      <c r="K2532" t="str">
        <f>INDEX('Planning Periods'!$O$2:$O$540,MATCH('Table B Values'!A2532,'Planning Periods'!$A$2:$A$540,0))</f>
        <v>San Diego County</v>
      </c>
    </row>
    <row r="2533" spans="1:11">
      <c r="A2533" t="s">
        <v>5648</v>
      </c>
      <c r="B2533">
        <v>2015</v>
      </c>
      <c r="C2533">
        <v>50</v>
      </c>
      <c r="D2533">
        <v>0</v>
      </c>
      <c r="E2533">
        <v>0</v>
      </c>
      <c r="F2533">
        <v>0</v>
      </c>
      <c r="G2533">
        <v>0</v>
      </c>
      <c r="H2533">
        <v>0</v>
      </c>
      <c r="I2533">
        <v>402</v>
      </c>
      <c r="J2533" t="s">
        <v>5810</v>
      </c>
      <c r="K2533" t="str">
        <f>INDEX('Planning Periods'!$O$2:$O$540,MATCH('Table B Values'!A2533,'Planning Periods'!$A$2:$A$540,0))</f>
        <v>Sacramento County</v>
      </c>
    </row>
    <row r="2534" spans="1:11">
      <c r="A2534" t="s">
        <v>5649</v>
      </c>
      <c r="B2534">
        <v>2015</v>
      </c>
      <c r="C2534">
        <v>0</v>
      </c>
      <c r="D2534">
        <v>0</v>
      </c>
      <c r="E2534">
        <v>0</v>
      </c>
      <c r="F2534">
        <v>0</v>
      </c>
      <c r="G2534">
        <v>0</v>
      </c>
      <c r="H2534">
        <v>0</v>
      </c>
      <c r="I2534">
        <v>425</v>
      </c>
      <c r="J2534" t="s">
        <v>5810</v>
      </c>
      <c r="K2534" t="str">
        <f>INDEX('Planning Periods'!$O$2:$O$540,MATCH('Table B Values'!A2534,'Planning Periods'!$A$2:$A$540,0))</f>
        <v>San Bernardino County</v>
      </c>
    </row>
    <row r="2535" spans="1:11">
      <c r="A2535" t="s">
        <v>5651</v>
      </c>
      <c r="B2535">
        <v>2015</v>
      </c>
      <c r="C2535">
        <v>0</v>
      </c>
      <c r="D2535">
        <v>0</v>
      </c>
      <c r="E2535">
        <v>0</v>
      </c>
      <c r="F2535">
        <v>0</v>
      </c>
      <c r="G2535">
        <v>0</v>
      </c>
      <c r="H2535">
        <v>0</v>
      </c>
      <c r="I2535">
        <v>4</v>
      </c>
      <c r="J2535" t="s">
        <v>5810</v>
      </c>
      <c r="K2535" t="str">
        <f>INDEX('Planning Periods'!$O$2:$O$540,MATCH('Table B Values'!A2535,'Planning Periods'!$A$2:$A$540,0))</f>
        <v>Los Angeles County</v>
      </c>
    </row>
    <row r="2536" spans="1:11">
      <c r="A2536" t="s">
        <v>5791</v>
      </c>
      <c r="B2536">
        <v>2015</v>
      </c>
      <c r="C2536">
        <v>0</v>
      </c>
      <c r="D2536">
        <v>0</v>
      </c>
      <c r="E2536">
        <v>0</v>
      </c>
      <c r="F2536">
        <v>0</v>
      </c>
      <c r="G2536">
        <v>0</v>
      </c>
      <c r="H2536">
        <v>0</v>
      </c>
      <c r="I2536" s="356">
        <v>0</v>
      </c>
      <c r="J2536" t="s">
        <v>5810</v>
      </c>
      <c r="K2536" t="str">
        <f>INDEX('Planning Periods'!$O$2:$O$540,MATCH('Table B Values'!A2536,'Planning Periods'!$A$2:$A$540,0))</f>
        <v>Orange County</v>
      </c>
    </row>
    <row r="2537" spans="1:11">
      <c r="A2537" t="s">
        <v>5372</v>
      </c>
      <c r="B2537">
        <v>2015</v>
      </c>
      <c r="C2537">
        <v>0</v>
      </c>
      <c r="D2537">
        <v>0</v>
      </c>
      <c r="E2537">
        <v>0</v>
      </c>
      <c r="F2537">
        <v>0</v>
      </c>
      <c r="G2537">
        <v>0</v>
      </c>
      <c r="H2537">
        <v>1</v>
      </c>
      <c r="I2537">
        <v>0</v>
      </c>
      <c r="J2537" t="s">
        <v>5810</v>
      </c>
      <c r="K2537" t="str">
        <f>INDEX('Planning Periods'!$O$2:$O$540,MATCH('Table B Values'!A2537,'Planning Periods'!$A$2:$A$540,0))</f>
        <v>Tehama County</v>
      </c>
    </row>
    <row r="2538" spans="1:11">
      <c r="A2538" t="s">
        <v>5373</v>
      </c>
      <c r="B2538">
        <v>2015</v>
      </c>
      <c r="C2538">
        <v>35</v>
      </c>
      <c r="D2538">
        <v>0</v>
      </c>
      <c r="E2538">
        <v>48</v>
      </c>
      <c r="F2538">
        <v>0</v>
      </c>
      <c r="G2538">
        <v>0</v>
      </c>
      <c r="H2538" s="356">
        <v>63</v>
      </c>
      <c r="I2538">
        <v>174</v>
      </c>
      <c r="J2538" t="s">
        <v>5810</v>
      </c>
      <c r="K2538" t="str">
        <f>INDEX('Planning Periods'!$O$2:$O$540,MATCH('Table B Values'!A2538,'Planning Periods'!$A$2:$A$540,0))</f>
        <v>Shasta County</v>
      </c>
    </row>
    <row r="2539" spans="1:11">
      <c r="A2539" t="s">
        <v>5652</v>
      </c>
      <c r="B2539">
        <v>2015</v>
      </c>
      <c r="C2539">
        <v>0</v>
      </c>
      <c r="D2539">
        <v>0</v>
      </c>
      <c r="E2539">
        <v>0</v>
      </c>
      <c r="F2539">
        <v>0</v>
      </c>
      <c r="G2539">
        <v>0</v>
      </c>
      <c r="H2539">
        <v>2</v>
      </c>
      <c r="I2539">
        <v>68</v>
      </c>
      <c r="J2539" t="s">
        <v>5810</v>
      </c>
      <c r="K2539" t="str">
        <f>INDEX('Planning Periods'!$O$2:$O$540,MATCH('Table B Values'!A2539,'Planning Periods'!$A$2:$A$540,0))</f>
        <v>San Bernardino County</v>
      </c>
    </row>
    <row r="2540" spans="1:11">
      <c r="A2540" t="s">
        <v>5653</v>
      </c>
      <c r="B2540">
        <v>2015</v>
      </c>
      <c r="C2540">
        <v>0</v>
      </c>
      <c r="D2540">
        <v>0</v>
      </c>
      <c r="E2540">
        <v>0</v>
      </c>
      <c r="F2540">
        <v>0</v>
      </c>
      <c r="G2540">
        <v>0</v>
      </c>
      <c r="H2540">
        <v>0</v>
      </c>
      <c r="I2540">
        <v>68</v>
      </c>
      <c r="J2540" t="s">
        <v>5810</v>
      </c>
      <c r="K2540" t="str">
        <f>INDEX('Planning Periods'!$O$2:$O$540,MATCH('Table B Values'!A2540,'Planning Periods'!$A$2:$A$540,0))</f>
        <v>Los Angeles County</v>
      </c>
    </row>
    <row r="2541" spans="1:11">
      <c r="A2541" t="s">
        <v>5654</v>
      </c>
      <c r="B2541">
        <v>2015</v>
      </c>
      <c r="C2541">
        <v>5</v>
      </c>
      <c r="D2541">
        <v>0</v>
      </c>
      <c r="E2541">
        <v>32</v>
      </c>
      <c r="F2541">
        <v>2</v>
      </c>
      <c r="G2541">
        <v>0</v>
      </c>
      <c r="H2541">
        <v>0</v>
      </c>
      <c r="I2541">
        <v>1678</v>
      </c>
      <c r="J2541" t="s">
        <v>5810</v>
      </c>
      <c r="K2541" t="str">
        <f>INDEX('Planning Periods'!$O$2:$O$540,MATCH('Table B Values'!A2541,'Planning Periods'!$A$2:$A$540,0))</f>
        <v>San Mateo County</v>
      </c>
    </row>
    <row r="2542" spans="1:11">
      <c r="A2542" t="s">
        <v>5655</v>
      </c>
      <c r="B2542">
        <v>2015</v>
      </c>
      <c r="C2542">
        <v>55</v>
      </c>
      <c r="D2542">
        <v>0</v>
      </c>
      <c r="E2542">
        <v>0</v>
      </c>
      <c r="F2542">
        <v>0</v>
      </c>
      <c r="G2542">
        <v>0</v>
      </c>
      <c r="H2542">
        <v>3</v>
      </c>
      <c r="I2542">
        <v>5</v>
      </c>
      <c r="J2542" t="s">
        <v>5810</v>
      </c>
      <c r="K2542" t="str">
        <f>INDEX('Planning Periods'!$O$2:$O$540,MATCH('Table B Values'!A2542,'Planning Periods'!$A$2:$A$540,0))</f>
        <v>Fresno County</v>
      </c>
    </row>
    <row r="2543" spans="1:11">
      <c r="A2543" t="s">
        <v>5656</v>
      </c>
      <c r="B2543">
        <v>2015</v>
      </c>
      <c r="C2543">
        <v>0</v>
      </c>
      <c r="D2543">
        <v>0</v>
      </c>
      <c r="E2543">
        <v>0</v>
      </c>
      <c r="F2543">
        <v>0</v>
      </c>
      <c r="G2543">
        <v>0</v>
      </c>
      <c r="H2543">
        <v>0</v>
      </c>
      <c r="I2543">
        <v>8</v>
      </c>
      <c r="J2543" t="s">
        <v>5810</v>
      </c>
      <c r="K2543" t="str">
        <f>INDEX('Planning Periods'!$O$2:$O$540,MATCH('Table B Values'!A2543,'Planning Periods'!$A$2:$A$540,0))</f>
        <v>San Bernardino County</v>
      </c>
    </row>
    <row r="2544" spans="1:11">
      <c r="A2544" t="s">
        <v>5657</v>
      </c>
      <c r="B2544">
        <v>2015</v>
      </c>
      <c r="C2544">
        <v>0</v>
      </c>
      <c r="D2544">
        <v>0</v>
      </c>
      <c r="E2544">
        <v>79</v>
      </c>
      <c r="F2544">
        <v>0</v>
      </c>
      <c r="G2544">
        <v>0</v>
      </c>
      <c r="H2544">
        <v>0</v>
      </c>
      <c r="I2544">
        <v>112</v>
      </c>
      <c r="J2544" t="s">
        <v>5810</v>
      </c>
      <c r="K2544" t="str">
        <f>INDEX('Planning Periods'!$O$2:$O$540,MATCH('Table B Values'!A2544,'Planning Periods'!$A$2:$A$540,0))</f>
        <v>Contra Costa County</v>
      </c>
    </row>
    <row r="2545" spans="1:11">
      <c r="A2545" t="s">
        <v>5792</v>
      </c>
      <c r="B2545">
        <v>2015</v>
      </c>
      <c r="C2545">
        <v>0</v>
      </c>
      <c r="D2545">
        <v>0</v>
      </c>
      <c r="E2545">
        <v>0</v>
      </c>
      <c r="F2545">
        <v>0</v>
      </c>
      <c r="G2545">
        <v>0</v>
      </c>
      <c r="H2545">
        <v>67</v>
      </c>
      <c r="I2545">
        <v>80</v>
      </c>
      <c r="J2545" t="s">
        <v>5810</v>
      </c>
      <c r="K2545" t="str">
        <f>INDEX('Planning Periods'!$O$2:$O$540,MATCH('Table B Values'!A2545,'Planning Periods'!$A$2:$A$540,0))</f>
        <v>Solano County</v>
      </c>
    </row>
    <row r="2546" spans="1:11">
      <c r="A2546" t="s">
        <v>5660</v>
      </c>
      <c r="B2546">
        <v>2015</v>
      </c>
      <c r="C2546">
        <v>0</v>
      </c>
      <c r="D2546">
        <v>0</v>
      </c>
      <c r="E2546">
        <v>0</v>
      </c>
      <c r="F2546">
        <v>0</v>
      </c>
      <c r="G2546">
        <v>0</v>
      </c>
      <c r="H2546">
        <v>0</v>
      </c>
      <c r="I2546">
        <v>52</v>
      </c>
      <c r="J2546" t="s">
        <v>5810</v>
      </c>
      <c r="K2546" t="str">
        <f>INDEX('Planning Periods'!$O$2:$O$540,MATCH('Table B Values'!A2546,'Planning Periods'!$A$2:$A$540,0))</f>
        <v>Stanislaus County</v>
      </c>
    </row>
    <row r="2547" spans="1:11">
      <c r="A2547" t="s">
        <v>5197</v>
      </c>
      <c r="B2547">
        <v>2015</v>
      </c>
      <c r="C2547">
        <v>3</v>
      </c>
      <c r="D2547">
        <v>9</v>
      </c>
      <c r="E2547">
        <v>8</v>
      </c>
      <c r="F2547">
        <v>0</v>
      </c>
      <c r="G2547">
        <v>0</v>
      </c>
      <c r="H2547">
        <v>98</v>
      </c>
      <c r="I2547">
        <v>914</v>
      </c>
      <c r="J2547" t="s">
        <v>5810</v>
      </c>
      <c r="K2547" t="str">
        <f>INDEX('Planning Periods'!$O$2:$O$540,MATCH('Table B Values'!A2547,'Planning Periods'!$A$2:$A$540,0))</f>
        <v>Riverside County</v>
      </c>
    </row>
    <row r="2548" spans="1:11">
      <c r="A2548" t="s">
        <v>5662</v>
      </c>
      <c r="B2548">
        <v>2015</v>
      </c>
      <c r="C2548">
        <v>0</v>
      </c>
      <c r="D2548">
        <v>0</v>
      </c>
      <c r="E2548">
        <v>0</v>
      </c>
      <c r="F2548">
        <v>0</v>
      </c>
      <c r="G2548">
        <v>0</v>
      </c>
      <c r="H2548">
        <v>385</v>
      </c>
      <c r="I2548">
        <v>312</v>
      </c>
      <c r="J2548" t="s">
        <v>5810</v>
      </c>
      <c r="K2548" t="str">
        <f>INDEX('Planning Periods'!$O$2:$O$540,MATCH('Table B Values'!A2548,'Planning Periods'!$A$2:$A$540,0))</f>
        <v>Placer County</v>
      </c>
    </row>
    <row r="2549" spans="1:11">
      <c r="A2549" t="s">
        <v>5663</v>
      </c>
      <c r="B2549">
        <v>2015</v>
      </c>
      <c r="C2549">
        <v>0</v>
      </c>
      <c r="D2549">
        <v>0</v>
      </c>
      <c r="E2549">
        <v>0</v>
      </c>
      <c r="F2549">
        <v>0</v>
      </c>
      <c r="G2549">
        <v>0</v>
      </c>
      <c r="H2549">
        <v>0</v>
      </c>
      <c r="I2549">
        <v>244</v>
      </c>
      <c r="J2549" t="s">
        <v>5810</v>
      </c>
      <c r="K2549" t="str">
        <f>INDEX('Planning Periods'!$O$2:$O$540,MATCH('Table B Values'!A2549,'Planning Periods'!$A$2:$A$540,0))</f>
        <v>Sonoma County</v>
      </c>
    </row>
    <row r="2550" spans="1:11">
      <c r="A2550" t="s">
        <v>5665</v>
      </c>
      <c r="B2550">
        <v>2015</v>
      </c>
      <c r="C2550">
        <v>0</v>
      </c>
      <c r="D2550">
        <v>0</v>
      </c>
      <c r="E2550">
        <v>0</v>
      </c>
      <c r="F2550">
        <v>0</v>
      </c>
      <c r="G2550">
        <v>0</v>
      </c>
      <c r="H2550">
        <v>0</v>
      </c>
      <c r="I2550">
        <v>0</v>
      </c>
      <c r="J2550" t="s">
        <v>5810</v>
      </c>
      <c r="K2550" t="str">
        <f>INDEX('Planning Periods'!$O$2:$O$540,MATCH('Table B Values'!A2550,'Planning Periods'!$A$2:$A$540,0))</f>
        <v>Los Angeles County</v>
      </c>
    </row>
    <row r="2551" spans="1:11">
      <c r="A2551" t="s">
        <v>5666</v>
      </c>
      <c r="B2551">
        <v>2015</v>
      </c>
      <c r="C2551">
        <v>0</v>
      </c>
      <c r="D2551">
        <v>0</v>
      </c>
      <c r="E2551">
        <v>0</v>
      </c>
      <c r="F2551">
        <v>0</v>
      </c>
      <c r="G2551">
        <v>0</v>
      </c>
      <c r="H2551">
        <v>378</v>
      </c>
      <c r="I2551">
        <v>544</v>
      </c>
      <c r="J2551" t="s">
        <v>5810</v>
      </c>
      <c r="K2551" t="str">
        <f>INDEX('Planning Periods'!$O$2:$O$540,MATCH('Table B Values'!A2551,'Planning Periods'!$A$2:$A$540,0))</f>
        <v>Placer County</v>
      </c>
    </row>
    <row r="2552" spans="1:11">
      <c r="A2552" t="s">
        <v>5667</v>
      </c>
      <c r="B2552">
        <v>2015</v>
      </c>
      <c r="C2552">
        <v>1</v>
      </c>
      <c r="D2552">
        <v>0</v>
      </c>
      <c r="E2552">
        <v>0</v>
      </c>
      <c r="F2552">
        <v>0</v>
      </c>
      <c r="G2552">
        <v>0</v>
      </c>
      <c r="H2552">
        <v>1</v>
      </c>
      <c r="I2552">
        <v>0</v>
      </c>
      <c r="J2552" t="s">
        <v>5810</v>
      </c>
      <c r="K2552" t="str">
        <f>INDEX('Planning Periods'!$O$2:$O$540,MATCH('Table B Values'!A2552,'Planning Periods'!$A$2:$A$540,0))</f>
        <v>Marin County</v>
      </c>
    </row>
    <row r="2553" spans="1:11">
      <c r="A2553" t="s">
        <v>5668</v>
      </c>
      <c r="B2553">
        <v>2015</v>
      </c>
      <c r="C2553">
        <v>0</v>
      </c>
      <c r="D2553">
        <v>0</v>
      </c>
      <c r="E2553">
        <v>0</v>
      </c>
      <c r="F2553">
        <v>68</v>
      </c>
      <c r="G2553">
        <v>0</v>
      </c>
      <c r="H2553">
        <v>851</v>
      </c>
      <c r="I2553">
        <v>104</v>
      </c>
      <c r="J2553" t="s">
        <v>5810</v>
      </c>
      <c r="K2553" t="str">
        <f>INDEX('Planning Periods'!$O$2:$O$540,MATCH('Table B Values'!A2553,'Planning Periods'!$A$2:$A$540,0))</f>
        <v>Sacramento County</v>
      </c>
    </row>
    <row r="2554" spans="1:11">
      <c r="A2554" t="s">
        <v>5206</v>
      </c>
      <c r="B2554">
        <v>2015</v>
      </c>
      <c r="C2554">
        <v>30</v>
      </c>
      <c r="D2554">
        <v>0</v>
      </c>
      <c r="E2554">
        <v>117</v>
      </c>
      <c r="F2554">
        <v>0</v>
      </c>
      <c r="G2554">
        <v>0</v>
      </c>
      <c r="H2554">
        <v>135</v>
      </c>
      <c r="I2554">
        <v>264</v>
      </c>
      <c r="J2554" t="s">
        <v>5810</v>
      </c>
      <c r="K2554" t="str">
        <f>INDEX('Planning Periods'!$O$2:$O$540,MATCH('Table B Values'!A2554,'Planning Periods'!$A$2:$A$540,0))</f>
        <v>Sacramento County</v>
      </c>
    </row>
    <row r="2555" spans="1:11">
      <c r="A2555" t="s">
        <v>5283</v>
      </c>
      <c r="B2555">
        <v>2015</v>
      </c>
      <c r="C2555">
        <v>0</v>
      </c>
      <c r="D2555">
        <v>0</v>
      </c>
      <c r="E2555">
        <v>0</v>
      </c>
      <c r="F2555">
        <v>0</v>
      </c>
      <c r="G2555">
        <v>0</v>
      </c>
      <c r="H2555">
        <v>4</v>
      </c>
      <c r="I2555">
        <v>23</v>
      </c>
      <c r="J2555" t="s">
        <v>5810</v>
      </c>
      <c r="K2555" t="str">
        <f>INDEX('Planning Periods'!$O$2:$O$540,MATCH('Table B Values'!A2555,'Planning Periods'!$A$2:$A$540,0))</f>
        <v>Napa County</v>
      </c>
    </row>
    <row r="2556" spans="1:11">
      <c r="A2556" t="s">
        <v>5669</v>
      </c>
      <c r="B2556">
        <v>2015</v>
      </c>
      <c r="C2556">
        <v>0</v>
      </c>
      <c r="D2556">
        <v>0</v>
      </c>
      <c r="E2556">
        <v>0</v>
      </c>
      <c r="F2556">
        <v>0</v>
      </c>
      <c r="G2556">
        <v>0</v>
      </c>
      <c r="H2556">
        <v>0</v>
      </c>
      <c r="I2556">
        <v>53</v>
      </c>
      <c r="J2556" t="s">
        <v>5810</v>
      </c>
      <c r="K2556" t="str">
        <f>INDEX('Planning Periods'!$O$2:$O$540,MATCH('Table B Values'!A2556,'Planning Periods'!$A$2:$A$540,0))</f>
        <v>Napa County</v>
      </c>
    </row>
    <row r="2557" spans="1:11">
      <c r="A2557" t="s">
        <v>5670</v>
      </c>
      <c r="B2557">
        <v>2015</v>
      </c>
      <c r="C2557">
        <v>0</v>
      </c>
      <c r="D2557">
        <v>2</v>
      </c>
      <c r="E2557">
        <v>0</v>
      </c>
      <c r="F2557">
        <v>0</v>
      </c>
      <c r="G2557">
        <v>0</v>
      </c>
      <c r="H2557">
        <v>2</v>
      </c>
      <c r="I2557">
        <v>1</v>
      </c>
      <c r="J2557" t="s">
        <v>5810</v>
      </c>
      <c r="K2557" t="str">
        <f>INDEX('Planning Periods'!$O$2:$O$540,MATCH('Table B Values'!A2557,'Planning Periods'!$A$2:$A$540,0))</f>
        <v>Monterey County</v>
      </c>
    </row>
    <row r="2558" spans="1:11">
      <c r="A2558" t="s">
        <v>5209</v>
      </c>
      <c r="B2558">
        <v>2015</v>
      </c>
      <c r="C2558">
        <v>0</v>
      </c>
      <c r="D2558">
        <v>0</v>
      </c>
      <c r="E2558">
        <v>0</v>
      </c>
      <c r="F2558">
        <v>0</v>
      </c>
      <c r="G2558">
        <v>0</v>
      </c>
      <c r="H2558">
        <v>2</v>
      </c>
      <c r="I2558">
        <v>17</v>
      </c>
      <c r="J2558" t="s">
        <v>5810</v>
      </c>
      <c r="K2558" t="str">
        <f>INDEX('Planning Periods'!$O$2:$O$540,MATCH('Table B Values'!A2558,'Planning Periods'!$A$2:$A$540,0))</f>
        <v>Marin County</v>
      </c>
    </row>
    <row r="2559" spans="1:11">
      <c r="A2559" t="s">
        <v>5211</v>
      </c>
      <c r="B2559">
        <v>2015</v>
      </c>
      <c r="C2559">
        <v>0</v>
      </c>
      <c r="D2559">
        <v>16</v>
      </c>
      <c r="E2559">
        <v>0</v>
      </c>
      <c r="F2559">
        <v>236</v>
      </c>
      <c r="G2559">
        <v>0</v>
      </c>
      <c r="H2559">
        <v>86</v>
      </c>
      <c r="I2559">
        <v>126</v>
      </c>
      <c r="J2559" t="s">
        <v>5810</v>
      </c>
      <c r="K2559" t="str">
        <f>INDEX('Planning Periods'!$O$2:$O$540,MATCH('Table B Values'!A2559,'Planning Periods'!$A$2:$A$540,0))</f>
        <v>San Bernardino County</v>
      </c>
    </row>
    <row r="2560" spans="1:11">
      <c r="A2560" t="s">
        <v>5671</v>
      </c>
      <c r="B2560">
        <v>2015</v>
      </c>
      <c r="C2560">
        <v>0</v>
      </c>
      <c r="D2560">
        <v>0</v>
      </c>
      <c r="E2560">
        <v>0</v>
      </c>
      <c r="F2560">
        <v>0</v>
      </c>
      <c r="G2560">
        <v>0</v>
      </c>
      <c r="H2560">
        <v>1</v>
      </c>
      <c r="I2560">
        <v>9</v>
      </c>
      <c r="J2560" t="s">
        <v>5810</v>
      </c>
      <c r="K2560" t="str">
        <f>INDEX('Planning Periods'!$O$2:$O$540,MATCH('Table B Values'!A2560,'Planning Periods'!$A$2:$A$540,0))</f>
        <v>San Bernardino County</v>
      </c>
    </row>
    <row r="2561" spans="1:11">
      <c r="A2561" t="s">
        <v>5672</v>
      </c>
      <c r="B2561">
        <v>2015</v>
      </c>
      <c r="C2561">
        <v>0</v>
      </c>
      <c r="D2561">
        <v>0</v>
      </c>
      <c r="E2561">
        <v>0</v>
      </c>
      <c r="F2561">
        <v>0</v>
      </c>
      <c r="G2561">
        <v>0</v>
      </c>
      <c r="H2561">
        <v>0</v>
      </c>
      <c r="I2561">
        <v>4</v>
      </c>
      <c r="J2561" t="s">
        <v>5810</v>
      </c>
      <c r="K2561" t="str">
        <f>INDEX('Planning Periods'!$O$2:$O$540,MATCH('Table B Values'!A2561,'Planning Periods'!$A$2:$A$540,0))</f>
        <v>San Mateo County</v>
      </c>
    </row>
    <row r="2562" spans="1:11">
      <c r="A2562" t="s">
        <v>5673</v>
      </c>
      <c r="B2562">
        <v>2015</v>
      </c>
      <c r="C2562">
        <v>0</v>
      </c>
      <c r="D2562">
        <v>0</v>
      </c>
      <c r="E2562">
        <v>0</v>
      </c>
      <c r="F2562">
        <v>0</v>
      </c>
      <c r="G2562">
        <v>0</v>
      </c>
      <c r="H2562">
        <v>1</v>
      </c>
      <c r="I2562">
        <v>129</v>
      </c>
      <c r="J2562" t="s">
        <v>5810</v>
      </c>
      <c r="K2562" t="str">
        <f>INDEX('Planning Periods'!$O$2:$O$540,MATCH('Table B Values'!A2562,'Planning Periods'!$A$2:$A$540,0))</f>
        <v>Orange County</v>
      </c>
    </row>
    <row r="2563" spans="1:11">
      <c r="A2563" t="s">
        <v>5674</v>
      </c>
      <c r="B2563">
        <v>2015</v>
      </c>
      <c r="C2563">
        <v>265</v>
      </c>
      <c r="D2563">
        <v>0</v>
      </c>
      <c r="E2563">
        <v>446</v>
      </c>
      <c r="F2563">
        <v>0</v>
      </c>
      <c r="G2563">
        <v>0</v>
      </c>
      <c r="H2563">
        <v>0</v>
      </c>
      <c r="I2563">
        <v>4221</v>
      </c>
      <c r="J2563" t="s">
        <v>5810</v>
      </c>
      <c r="K2563" t="str">
        <f>INDEX('Planning Periods'!$O$2:$O$540,MATCH('Table B Values'!A2563,'Planning Periods'!$A$2:$A$540,0))</f>
        <v>San Diego County</v>
      </c>
    </row>
    <row r="2564" spans="1:11">
      <c r="A2564" t="s">
        <v>5217</v>
      </c>
      <c r="B2564">
        <v>2015</v>
      </c>
      <c r="C2564">
        <v>2</v>
      </c>
      <c r="D2564">
        <v>0</v>
      </c>
      <c r="E2564">
        <v>24</v>
      </c>
      <c r="F2564">
        <v>0</v>
      </c>
      <c r="G2564">
        <v>0</v>
      </c>
      <c r="H2564">
        <v>228</v>
      </c>
      <c r="I2564">
        <v>613</v>
      </c>
      <c r="J2564" t="s">
        <v>5810</v>
      </c>
      <c r="K2564" t="str">
        <f>INDEX('Planning Periods'!$O$2:$O$540,MATCH('Table B Values'!A2564,'Planning Periods'!$A$2:$A$540,0))</f>
        <v>San Diego County</v>
      </c>
    </row>
    <row r="2565" spans="1:11">
      <c r="A2565" t="s">
        <v>5675</v>
      </c>
      <c r="B2565">
        <v>2015</v>
      </c>
      <c r="C2565">
        <v>0</v>
      </c>
      <c r="D2565">
        <v>0</v>
      </c>
      <c r="E2565">
        <v>0</v>
      </c>
      <c r="F2565">
        <v>0</v>
      </c>
      <c r="G2565">
        <v>0</v>
      </c>
      <c r="H2565">
        <v>0</v>
      </c>
      <c r="I2565">
        <v>7</v>
      </c>
      <c r="J2565" t="s">
        <v>5810</v>
      </c>
      <c r="K2565" t="str">
        <f>INDEX('Planning Periods'!$O$2:$O$540,MATCH('Table B Values'!A2565,'Planning Periods'!$A$2:$A$540,0))</f>
        <v>Los Angeles County</v>
      </c>
    </row>
    <row r="2566" spans="1:11">
      <c r="A2566" t="s">
        <v>5676</v>
      </c>
      <c r="B2566">
        <v>2015</v>
      </c>
      <c r="C2566">
        <v>0</v>
      </c>
      <c r="D2566">
        <v>0</v>
      </c>
      <c r="E2566">
        <v>0</v>
      </c>
      <c r="F2566">
        <v>5</v>
      </c>
      <c r="G2566">
        <v>0</v>
      </c>
      <c r="H2566">
        <v>0</v>
      </c>
      <c r="I2566">
        <v>0</v>
      </c>
      <c r="J2566" t="s">
        <v>5810</v>
      </c>
      <c r="K2566" t="str">
        <f>INDEX('Planning Periods'!$O$2:$O$540,MATCH('Table B Values'!A2566,'Planning Periods'!$A$2:$A$540,0))</f>
        <v>Los Angeles County</v>
      </c>
    </row>
    <row r="2567" spans="1:11">
      <c r="A2567" t="s">
        <v>5677</v>
      </c>
      <c r="B2567">
        <v>2015</v>
      </c>
      <c r="C2567">
        <v>429</v>
      </c>
      <c r="D2567">
        <v>0</v>
      </c>
      <c r="E2567">
        <v>179</v>
      </c>
      <c r="F2567">
        <v>0</v>
      </c>
      <c r="G2567">
        <v>0</v>
      </c>
      <c r="H2567">
        <v>113</v>
      </c>
      <c r="I2567">
        <v>2874</v>
      </c>
      <c r="J2567" t="s">
        <v>5810</v>
      </c>
      <c r="K2567" t="str">
        <f>INDEX('Planning Periods'!$O$2:$O$540,MATCH('Table B Values'!A2567,'Planning Periods'!$A$2:$A$540,0))</f>
        <v>San Francisco County</v>
      </c>
    </row>
    <row r="2568" spans="1:11">
      <c r="A2568" t="s">
        <v>5678</v>
      </c>
      <c r="B2568">
        <v>2015</v>
      </c>
      <c r="C2568">
        <v>0</v>
      </c>
      <c r="D2568">
        <v>1</v>
      </c>
      <c r="E2568">
        <v>0</v>
      </c>
      <c r="F2568">
        <v>0</v>
      </c>
      <c r="G2568">
        <v>0</v>
      </c>
      <c r="H2568">
        <v>54</v>
      </c>
      <c r="I2568">
        <v>63</v>
      </c>
      <c r="J2568" t="s">
        <v>5810</v>
      </c>
      <c r="K2568" t="str">
        <f>INDEX('Planning Periods'!$O$2:$O$540,MATCH('Table B Values'!A2568,'Planning Periods'!$A$2:$A$540,0))</f>
        <v>Los Angeles County</v>
      </c>
    </row>
    <row r="2569" spans="1:11">
      <c r="A2569" t="s">
        <v>5681</v>
      </c>
      <c r="B2569">
        <v>2015</v>
      </c>
      <c r="C2569">
        <v>0</v>
      </c>
      <c r="D2569">
        <v>10</v>
      </c>
      <c r="E2569">
        <v>10</v>
      </c>
      <c r="F2569">
        <v>46</v>
      </c>
      <c r="G2569">
        <v>0</v>
      </c>
      <c r="H2569">
        <v>90</v>
      </c>
      <c r="I2569">
        <v>183</v>
      </c>
      <c r="J2569" t="s">
        <v>5810</v>
      </c>
      <c r="K2569" t="str">
        <f>INDEX('Planning Periods'!$O$2:$O$540,MATCH('Table B Values'!A2569,'Planning Periods'!$A$2:$A$540,0))</f>
        <v>San Joaquin County</v>
      </c>
    </row>
    <row r="2570" spans="1:11">
      <c r="A2570" t="s">
        <v>5682</v>
      </c>
      <c r="B2570">
        <v>2015</v>
      </c>
      <c r="C2570">
        <v>70</v>
      </c>
      <c r="D2570">
        <v>0</v>
      </c>
      <c r="E2570">
        <v>0</v>
      </c>
      <c r="F2570">
        <v>0</v>
      </c>
      <c r="G2570">
        <v>0</v>
      </c>
      <c r="H2570">
        <v>0</v>
      </c>
      <c r="I2570">
        <v>1951</v>
      </c>
      <c r="J2570" t="s">
        <v>5810</v>
      </c>
      <c r="K2570" t="str">
        <f>INDEX('Planning Periods'!$O$2:$O$540,MATCH('Table B Values'!A2570,'Planning Periods'!$A$2:$A$540,0))</f>
        <v>Santa Clara County</v>
      </c>
    </row>
    <row r="2571" spans="1:11">
      <c r="A2571" t="s">
        <v>5683</v>
      </c>
      <c r="B2571">
        <v>2015</v>
      </c>
      <c r="C2571">
        <v>0</v>
      </c>
      <c r="D2571">
        <v>0</v>
      </c>
      <c r="E2571">
        <v>0</v>
      </c>
      <c r="F2571">
        <v>0</v>
      </c>
      <c r="G2571">
        <v>0</v>
      </c>
      <c r="H2571">
        <v>0</v>
      </c>
      <c r="I2571">
        <v>96</v>
      </c>
      <c r="J2571" t="s">
        <v>5810</v>
      </c>
      <c r="K2571" t="str">
        <f>INDEX('Planning Periods'!$O$2:$O$540,MATCH('Table B Values'!A2571,'Planning Periods'!$A$2:$A$540,0))</f>
        <v>Orange County</v>
      </c>
    </row>
    <row r="2572" spans="1:11">
      <c r="A2572" t="s">
        <v>5684</v>
      </c>
      <c r="B2572">
        <v>2015</v>
      </c>
      <c r="C2572">
        <v>82</v>
      </c>
      <c r="D2572">
        <v>0</v>
      </c>
      <c r="E2572">
        <v>31</v>
      </c>
      <c r="F2572">
        <v>0</v>
      </c>
      <c r="G2572">
        <v>0</v>
      </c>
      <c r="H2572">
        <v>0</v>
      </c>
      <c r="I2572">
        <v>5</v>
      </c>
      <c r="J2572" t="s">
        <v>5810</v>
      </c>
      <c r="K2572" t="str">
        <f>INDEX('Planning Periods'!$O$2:$O$540,MATCH('Table B Values'!A2572,'Planning Periods'!$A$2:$A$540,0))</f>
        <v>Alameda County</v>
      </c>
    </row>
    <row r="2573" spans="1:11">
      <c r="A2573" t="s">
        <v>5685</v>
      </c>
      <c r="B2573">
        <v>2015</v>
      </c>
      <c r="C2573">
        <v>1</v>
      </c>
      <c r="D2573">
        <v>0</v>
      </c>
      <c r="E2573">
        <v>1</v>
      </c>
      <c r="F2573">
        <v>0</v>
      </c>
      <c r="G2573">
        <v>0</v>
      </c>
      <c r="H2573">
        <v>2</v>
      </c>
      <c r="I2573">
        <v>168</v>
      </c>
      <c r="J2573" t="s">
        <v>5810</v>
      </c>
      <c r="K2573" t="str">
        <f>INDEX('Planning Periods'!$O$2:$O$540,MATCH('Table B Values'!A2573,'Planning Periods'!$A$2:$A$540,0))</f>
        <v>San Luis Obispo County</v>
      </c>
    </row>
    <row r="2574" spans="1:11">
      <c r="A2574" t="s">
        <v>5231</v>
      </c>
      <c r="B2574">
        <v>2015</v>
      </c>
      <c r="C2574">
        <v>2</v>
      </c>
      <c r="D2574">
        <v>5</v>
      </c>
      <c r="E2574">
        <v>3</v>
      </c>
      <c r="F2574">
        <v>7</v>
      </c>
      <c r="G2574">
        <v>0</v>
      </c>
      <c r="H2574">
        <v>27</v>
      </c>
      <c r="I2574">
        <v>282</v>
      </c>
      <c r="J2574" t="s">
        <v>5810</v>
      </c>
      <c r="K2574" t="str">
        <f>INDEX('Planning Periods'!$O$2:$O$540,MATCH('Table B Values'!A2574,'Planning Periods'!$A$2:$A$540,0))</f>
        <v>San Luis Obispo County</v>
      </c>
    </row>
    <row r="2575" spans="1:11">
      <c r="A2575" t="s">
        <v>5686</v>
      </c>
      <c r="B2575">
        <v>2015</v>
      </c>
      <c r="C2575">
        <v>51</v>
      </c>
      <c r="D2575">
        <v>0</v>
      </c>
      <c r="E2575">
        <v>54</v>
      </c>
      <c r="F2575">
        <v>0</v>
      </c>
      <c r="G2575">
        <v>0</v>
      </c>
      <c r="H2575">
        <v>1</v>
      </c>
      <c r="I2575">
        <v>487</v>
      </c>
      <c r="J2575" t="s">
        <v>5810</v>
      </c>
      <c r="K2575" t="str">
        <f>INDEX('Planning Periods'!$O$2:$O$540,MATCH('Table B Values'!A2575,'Planning Periods'!$A$2:$A$540,0))</f>
        <v>San Diego County</v>
      </c>
    </row>
    <row r="2576" spans="1:11">
      <c r="A2576" t="s">
        <v>5687</v>
      </c>
      <c r="B2576">
        <v>2015</v>
      </c>
      <c r="C2576">
        <v>0</v>
      </c>
      <c r="D2576">
        <v>0</v>
      </c>
      <c r="E2576">
        <v>0</v>
      </c>
      <c r="F2576">
        <v>0</v>
      </c>
      <c r="G2576">
        <v>0</v>
      </c>
      <c r="H2576">
        <v>0</v>
      </c>
      <c r="I2576">
        <v>9</v>
      </c>
      <c r="J2576" t="s">
        <v>5810</v>
      </c>
      <c r="K2576" t="str">
        <f>INDEX('Planning Periods'!$O$2:$O$540,MATCH('Table B Values'!A2576,'Planning Periods'!$A$2:$A$540,0))</f>
        <v>Los Angeles County</v>
      </c>
    </row>
    <row r="2577" spans="1:11">
      <c r="A2577" t="s">
        <v>5688</v>
      </c>
      <c r="B2577">
        <v>2015</v>
      </c>
      <c r="C2577">
        <v>0</v>
      </c>
      <c r="D2577">
        <v>0</v>
      </c>
      <c r="E2577">
        <v>23</v>
      </c>
      <c r="F2577">
        <v>0</v>
      </c>
      <c r="G2577">
        <v>0</v>
      </c>
      <c r="H2577">
        <v>88</v>
      </c>
      <c r="I2577">
        <v>480</v>
      </c>
      <c r="J2577" t="s">
        <v>5810</v>
      </c>
      <c r="K2577" t="str">
        <f>INDEX('Planning Periods'!$O$2:$O$540,MATCH('Table B Values'!A2577,'Planning Periods'!$A$2:$A$540,0))</f>
        <v>San Mateo County</v>
      </c>
    </row>
    <row r="2578" spans="1:11">
      <c r="A2578" t="s">
        <v>5235</v>
      </c>
      <c r="B2578">
        <v>2015</v>
      </c>
      <c r="C2578">
        <v>0</v>
      </c>
      <c r="D2578">
        <v>0</v>
      </c>
      <c r="E2578">
        <v>0</v>
      </c>
      <c r="F2578">
        <v>1</v>
      </c>
      <c r="G2578">
        <v>0</v>
      </c>
      <c r="H2578">
        <v>6</v>
      </c>
      <c r="I2578">
        <v>53</v>
      </c>
      <c r="J2578" t="s">
        <v>5810</v>
      </c>
      <c r="K2578" t="str">
        <f>INDEX('Planning Periods'!$O$2:$O$540,MATCH('Table B Values'!A2578,'Planning Periods'!$A$2:$A$540,0))</f>
        <v>San Mateo County</v>
      </c>
    </row>
    <row r="2579" spans="1:11">
      <c r="A2579" t="s">
        <v>5689</v>
      </c>
      <c r="B2579">
        <v>2015</v>
      </c>
      <c r="C2579">
        <v>0</v>
      </c>
      <c r="D2579">
        <v>0</v>
      </c>
      <c r="E2579">
        <v>0</v>
      </c>
      <c r="F2579">
        <v>0</v>
      </c>
      <c r="G2579">
        <v>0</v>
      </c>
      <c r="H2579">
        <v>1</v>
      </c>
      <c r="I2579">
        <v>29</v>
      </c>
      <c r="J2579" t="s">
        <v>5810</v>
      </c>
      <c r="K2579" t="str">
        <f>INDEX('Planning Periods'!$O$2:$O$540,MATCH('Table B Values'!A2579,'Planning Periods'!$A$2:$A$540,0))</f>
        <v>Contra Costa County</v>
      </c>
    </row>
    <row r="2580" spans="1:11">
      <c r="A2580" t="s">
        <v>5690</v>
      </c>
      <c r="B2580">
        <v>2015</v>
      </c>
      <c r="C2580">
        <v>2</v>
      </c>
      <c r="D2580">
        <v>0</v>
      </c>
      <c r="E2580">
        <v>10</v>
      </c>
      <c r="F2580">
        <v>4</v>
      </c>
      <c r="G2580">
        <v>0</v>
      </c>
      <c r="H2580">
        <v>10</v>
      </c>
      <c r="I2580">
        <v>94</v>
      </c>
      <c r="J2580" t="s">
        <v>5810</v>
      </c>
      <c r="K2580" t="str">
        <f>INDEX('Planning Periods'!$O$2:$O$540,MATCH('Table B Values'!A2580,'Planning Periods'!$A$2:$A$540,0))</f>
        <v>Marin County</v>
      </c>
    </row>
    <row r="2581" spans="1:11">
      <c r="A2581" t="s">
        <v>5691</v>
      </c>
      <c r="B2581">
        <v>2015</v>
      </c>
      <c r="C2581">
        <v>0</v>
      </c>
      <c r="D2581">
        <v>0</v>
      </c>
      <c r="E2581">
        <v>0</v>
      </c>
      <c r="F2581">
        <v>0</v>
      </c>
      <c r="G2581">
        <v>0</v>
      </c>
      <c r="H2581">
        <v>2</v>
      </c>
      <c r="I2581">
        <v>386</v>
      </c>
      <c r="J2581" t="s">
        <v>5810</v>
      </c>
      <c r="K2581" t="str">
        <f>INDEX('Planning Periods'!$O$2:$O$540,MATCH('Table B Values'!A2581,'Planning Periods'!$A$2:$A$540,0))</f>
        <v>Contra Costa County</v>
      </c>
    </row>
    <row r="2582" spans="1:11">
      <c r="A2582" t="s">
        <v>5693</v>
      </c>
      <c r="B2582">
        <v>2015</v>
      </c>
      <c r="C2582">
        <v>0</v>
      </c>
      <c r="D2582">
        <v>0</v>
      </c>
      <c r="E2582">
        <v>0</v>
      </c>
      <c r="F2582">
        <v>0</v>
      </c>
      <c r="G2582">
        <v>0</v>
      </c>
      <c r="H2582">
        <v>11</v>
      </c>
      <c r="I2582">
        <v>127</v>
      </c>
      <c r="J2582" t="s">
        <v>5810</v>
      </c>
      <c r="K2582" t="str">
        <f>INDEX('Planning Periods'!$O$2:$O$540,MATCH('Table B Values'!A2582,'Planning Periods'!$A$2:$A$540,0))</f>
        <v>Orange County</v>
      </c>
    </row>
    <row r="2583" spans="1:11">
      <c r="A2583" t="s">
        <v>5694</v>
      </c>
      <c r="B2583">
        <v>2015</v>
      </c>
      <c r="C2583">
        <v>0</v>
      </c>
      <c r="D2583">
        <v>0</v>
      </c>
      <c r="E2583">
        <v>0</v>
      </c>
      <c r="F2583">
        <v>0</v>
      </c>
      <c r="G2583">
        <v>0</v>
      </c>
      <c r="H2583">
        <v>4</v>
      </c>
      <c r="I2583">
        <v>290</v>
      </c>
      <c r="J2583" t="s">
        <v>5810</v>
      </c>
      <c r="K2583" t="str">
        <f>INDEX('Planning Periods'!$O$2:$O$540,MATCH('Table B Values'!A2583,'Planning Periods'!$A$2:$A$540,0))</f>
        <v>Santa Barbara County</v>
      </c>
    </row>
    <row r="2584" spans="1:11">
      <c r="A2584" t="s">
        <v>5243</v>
      </c>
      <c r="B2584">
        <v>2015</v>
      </c>
      <c r="C2584">
        <v>49</v>
      </c>
      <c r="D2584">
        <v>0</v>
      </c>
      <c r="E2584">
        <v>36</v>
      </c>
      <c r="F2584">
        <v>5</v>
      </c>
      <c r="G2584">
        <v>0</v>
      </c>
      <c r="H2584">
        <v>44</v>
      </c>
      <c r="I2584">
        <v>94</v>
      </c>
      <c r="J2584" t="s">
        <v>5810</v>
      </c>
      <c r="K2584" t="str">
        <f>INDEX('Planning Periods'!$O$2:$O$540,MATCH('Table B Values'!A2584,'Planning Periods'!$A$2:$A$540,0))</f>
        <v>Santa Barbara County</v>
      </c>
    </row>
    <row r="2585" spans="1:11">
      <c r="A2585" t="s">
        <v>5695</v>
      </c>
      <c r="B2585">
        <v>2015</v>
      </c>
      <c r="C2585">
        <v>0</v>
      </c>
      <c r="D2585">
        <v>0</v>
      </c>
      <c r="E2585">
        <v>0</v>
      </c>
      <c r="F2585">
        <v>0</v>
      </c>
      <c r="G2585">
        <v>0</v>
      </c>
      <c r="H2585">
        <v>19</v>
      </c>
      <c r="I2585">
        <v>212</v>
      </c>
      <c r="J2585" t="s">
        <v>5810</v>
      </c>
      <c r="K2585" t="str">
        <f>INDEX('Planning Periods'!$O$2:$O$540,MATCH('Table B Values'!A2585,'Planning Periods'!$A$2:$A$540,0))</f>
        <v>Santa Clara County</v>
      </c>
    </row>
    <row r="2586" spans="1:11">
      <c r="A2586" t="s">
        <v>5245</v>
      </c>
      <c r="B2586">
        <v>2015</v>
      </c>
      <c r="C2586">
        <v>5</v>
      </c>
      <c r="D2586">
        <v>0</v>
      </c>
      <c r="E2586">
        <v>0</v>
      </c>
      <c r="F2586">
        <v>0</v>
      </c>
      <c r="G2586">
        <v>0</v>
      </c>
      <c r="H2586">
        <v>0</v>
      </c>
      <c r="I2586">
        <v>60</v>
      </c>
      <c r="J2586" t="s">
        <v>5810</v>
      </c>
      <c r="K2586" t="str">
        <f>INDEX('Planning Periods'!$O$2:$O$540,MATCH('Table B Values'!A2586,'Planning Periods'!$A$2:$A$540,0))</f>
        <v>Santa Clara County</v>
      </c>
    </row>
    <row r="2587" spans="1:11">
      <c r="A2587" t="s">
        <v>5696</v>
      </c>
      <c r="B2587">
        <v>2015</v>
      </c>
      <c r="C2587">
        <v>0</v>
      </c>
      <c r="D2587">
        <v>0</v>
      </c>
      <c r="E2587">
        <v>73</v>
      </c>
      <c r="F2587">
        <v>0</v>
      </c>
      <c r="G2587">
        <v>0</v>
      </c>
      <c r="H2587">
        <v>11</v>
      </c>
      <c r="I2587">
        <v>306</v>
      </c>
      <c r="J2587" t="s">
        <v>5810</v>
      </c>
      <c r="K2587" t="str">
        <f>INDEX('Planning Periods'!$O$2:$O$540,MATCH('Table B Values'!A2587,'Planning Periods'!$A$2:$A$540,0))</f>
        <v>Los Angeles County</v>
      </c>
    </row>
    <row r="2588" spans="1:11">
      <c r="A2588" t="s">
        <v>5697</v>
      </c>
      <c r="B2588">
        <v>2015</v>
      </c>
      <c r="C2588">
        <v>5</v>
      </c>
      <c r="D2588">
        <v>0</v>
      </c>
      <c r="E2588">
        <v>7</v>
      </c>
      <c r="F2588">
        <v>0</v>
      </c>
      <c r="G2588">
        <v>0</v>
      </c>
      <c r="H2588">
        <v>39</v>
      </c>
      <c r="I2588">
        <v>94</v>
      </c>
      <c r="J2588" t="s">
        <v>5810</v>
      </c>
      <c r="K2588" t="str">
        <f>INDEX('Planning Periods'!$O$2:$O$540,MATCH('Table B Values'!A2588,'Planning Periods'!$A$2:$A$540,0))</f>
        <v>Santa Cruz County</v>
      </c>
    </row>
    <row r="2589" spans="1:11">
      <c r="A2589" t="s">
        <v>5248</v>
      </c>
      <c r="B2589">
        <v>2015</v>
      </c>
      <c r="C2589">
        <v>1</v>
      </c>
      <c r="D2589">
        <v>0</v>
      </c>
      <c r="E2589">
        <v>2</v>
      </c>
      <c r="F2589">
        <v>0</v>
      </c>
      <c r="G2589">
        <v>0</v>
      </c>
      <c r="H2589">
        <v>84</v>
      </c>
      <c r="I2589">
        <v>33</v>
      </c>
      <c r="J2589" t="s">
        <v>5810</v>
      </c>
      <c r="K2589" t="str">
        <f>INDEX('Planning Periods'!$O$2:$O$540,MATCH('Table B Values'!A2589,'Planning Periods'!$A$2:$A$540,0))</f>
        <v>Santa Cruz County</v>
      </c>
    </row>
    <row r="2590" spans="1:11">
      <c r="A2590" t="s">
        <v>5698</v>
      </c>
      <c r="B2590">
        <v>2015</v>
      </c>
      <c r="C2590">
        <v>0</v>
      </c>
      <c r="D2590">
        <v>0</v>
      </c>
      <c r="E2590">
        <v>0</v>
      </c>
      <c r="F2590">
        <v>0</v>
      </c>
      <c r="G2590">
        <v>0</v>
      </c>
      <c r="H2590">
        <v>0</v>
      </c>
      <c r="I2590">
        <v>51</v>
      </c>
      <c r="J2590" t="s">
        <v>5810</v>
      </c>
      <c r="K2590" t="str">
        <f>INDEX('Planning Periods'!$O$2:$O$540,MATCH('Table B Values'!A2590,'Planning Periods'!$A$2:$A$540,0))</f>
        <v>Los Angeles County</v>
      </c>
    </row>
    <row r="2591" spans="1:11">
      <c r="A2591" t="s">
        <v>5699</v>
      </c>
      <c r="B2591">
        <v>2015</v>
      </c>
      <c r="C2591">
        <v>0</v>
      </c>
      <c r="D2591">
        <v>0</v>
      </c>
      <c r="E2591">
        <v>0</v>
      </c>
      <c r="F2591">
        <v>0</v>
      </c>
      <c r="G2591">
        <v>0</v>
      </c>
      <c r="H2591">
        <v>286</v>
      </c>
      <c r="I2591">
        <v>150</v>
      </c>
      <c r="J2591" t="s">
        <v>5810</v>
      </c>
      <c r="K2591" t="str">
        <f>INDEX('Planning Periods'!$O$2:$O$540,MATCH('Table B Values'!A2591,'Planning Periods'!$A$2:$A$540,0))</f>
        <v>Santa Barbara County</v>
      </c>
    </row>
    <row r="2592" spans="1:11">
      <c r="A2592" t="s">
        <v>5700</v>
      </c>
      <c r="B2592">
        <v>2015</v>
      </c>
      <c r="C2592">
        <v>37</v>
      </c>
      <c r="D2592">
        <v>0</v>
      </c>
      <c r="E2592">
        <v>0</v>
      </c>
      <c r="F2592">
        <v>0</v>
      </c>
      <c r="G2592">
        <v>0</v>
      </c>
      <c r="H2592">
        <v>1</v>
      </c>
      <c r="I2592">
        <v>108</v>
      </c>
      <c r="J2592" t="s">
        <v>5810</v>
      </c>
      <c r="K2592" t="str">
        <f>INDEX('Planning Periods'!$O$2:$O$540,MATCH('Table B Values'!A2592,'Planning Periods'!$A$2:$A$540,0))</f>
        <v>Los Angeles County</v>
      </c>
    </row>
    <row r="2593" spans="1:11">
      <c r="A2593" t="s">
        <v>5701</v>
      </c>
      <c r="B2593">
        <v>2015</v>
      </c>
      <c r="C2593">
        <v>0</v>
      </c>
      <c r="D2593">
        <v>0</v>
      </c>
      <c r="E2593">
        <v>24</v>
      </c>
      <c r="F2593">
        <v>0</v>
      </c>
      <c r="G2593">
        <v>0</v>
      </c>
      <c r="H2593">
        <v>8</v>
      </c>
      <c r="I2593">
        <v>94</v>
      </c>
      <c r="J2593" t="s">
        <v>5810</v>
      </c>
      <c r="K2593" t="str">
        <f>INDEX('Planning Periods'!$O$2:$O$540,MATCH('Table B Values'!A2593,'Planning Periods'!$A$2:$A$540,0))</f>
        <v>Sonoma County</v>
      </c>
    </row>
    <row r="2594" spans="1:11">
      <c r="A2594" t="s">
        <v>5702</v>
      </c>
      <c r="B2594">
        <v>2015</v>
      </c>
      <c r="C2594">
        <v>0</v>
      </c>
      <c r="D2594">
        <v>0</v>
      </c>
      <c r="E2594">
        <v>0</v>
      </c>
      <c r="F2594">
        <v>0</v>
      </c>
      <c r="G2594">
        <v>0</v>
      </c>
      <c r="H2594">
        <v>0</v>
      </c>
      <c r="I2594" s="356">
        <v>5</v>
      </c>
      <c r="J2594" t="s">
        <v>5810</v>
      </c>
      <c r="K2594" t="str">
        <f>INDEX('Planning Periods'!$O$2:$O$540,MATCH('Table B Values'!A2594,'Planning Periods'!$A$2:$A$540,0))</f>
        <v>San Diego County</v>
      </c>
    </row>
    <row r="2595" spans="1:11">
      <c r="A2595" t="s">
        <v>5703</v>
      </c>
      <c r="B2595">
        <v>2015</v>
      </c>
      <c r="C2595">
        <v>0</v>
      </c>
      <c r="D2595">
        <v>0</v>
      </c>
      <c r="E2595">
        <v>7</v>
      </c>
      <c r="F2595">
        <v>0</v>
      </c>
      <c r="G2595">
        <v>0</v>
      </c>
      <c r="H2595">
        <v>1</v>
      </c>
      <c r="I2595">
        <v>6</v>
      </c>
      <c r="J2595" t="s">
        <v>5810</v>
      </c>
      <c r="K2595" t="str">
        <f>INDEX('Planning Periods'!$O$2:$O$540,MATCH('Table B Values'!A2595,'Planning Periods'!$A$2:$A$540,0))</f>
        <v>Santa Clara County</v>
      </c>
    </row>
    <row r="2596" spans="1:11">
      <c r="A2596" t="s">
        <v>5704</v>
      </c>
      <c r="B2596">
        <v>2015</v>
      </c>
      <c r="C2596">
        <v>0</v>
      </c>
      <c r="D2596">
        <v>2</v>
      </c>
      <c r="E2596">
        <v>0</v>
      </c>
      <c r="F2596">
        <v>3</v>
      </c>
      <c r="G2596">
        <v>0</v>
      </c>
      <c r="H2596">
        <v>0</v>
      </c>
      <c r="I2596">
        <v>0</v>
      </c>
      <c r="J2596" t="s">
        <v>5810</v>
      </c>
      <c r="K2596" t="str">
        <f>INDEX('Planning Periods'!$O$2:$O$540,MATCH('Table B Values'!A2596,'Planning Periods'!$A$2:$A$540,0))</f>
        <v>Marin County</v>
      </c>
    </row>
    <row r="2597" spans="1:11">
      <c r="A2597" t="s">
        <v>5705</v>
      </c>
      <c r="B2597">
        <v>2015</v>
      </c>
      <c r="C2597">
        <v>0</v>
      </c>
      <c r="D2597">
        <v>0</v>
      </c>
      <c r="E2597">
        <v>0</v>
      </c>
      <c r="F2597">
        <v>0</v>
      </c>
      <c r="G2597">
        <v>0</v>
      </c>
      <c r="H2597">
        <v>0</v>
      </c>
      <c r="I2597">
        <v>5</v>
      </c>
      <c r="J2597" t="s">
        <v>5810</v>
      </c>
      <c r="K2597" t="str">
        <f>INDEX('Planning Periods'!$O$2:$O$540,MATCH('Table B Values'!A2597,'Planning Periods'!$A$2:$A$540,0))</f>
        <v>Santa Cruz County</v>
      </c>
    </row>
    <row r="2598" spans="1:11">
      <c r="A2598" t="s">
        <v>5707</v>
      </c>
      <c r="B2598">
        <v>2015</v>
      </c>
      <c r="C2598">
        <v>0</v>
      </c>
      <c r="D2598">
        <v>0</v>
      </c>
      <c r="E2598">
        <v>0</v>
      </c>
      <c r="F2598">
        <v>0</v>
      </c>
      <c r="G2598">
        <v>0</v>
      </c>
      <c r="H2598">
        <v>1</v>
      </c>
      <c r="I2598">
        <v>0</v>
      </c>
      <c r="J2598" t="s">
        <v>5810</v>
      </c>
      <c r="K2598" t="str">
        <f>INDEX('Planning Periods'!$O$2:$O$540,MATCH('Table B Values'!A2598,'Planning Periods'!$A$2:$A$540,0))</f>
        <v>Monterey County</v>
      </c>
    </row>
    <row r="2599" spans="1:11">
      <c r="A2599" t="s">
        <v>5708</v>
      </c>
      <c r="B2599">
        <v>2015</v>
      </c>
      <c r="C2599">
        <v>0</v>
      </c>
      <c r="D2599">
        <v>0</v>
      </c>
      <c r="E2599">
        <v>1</v>
      </c>
      <c r="F2599">
        <v>0</v>
      </c>
      <c r="G2599">
        <v>0</v>
      </c>
      <c r="H2599">
        <v>2</v>
      </c>
      <c r="I2599">
        <v>9</v>
      </c>
      <c r="J2599" t="s">
        <v>5810</v>
      </c>
      <c r="K2599" t="str">
        <f>INDEX('Planning Periods'!$O$2:$O$540,MATCH('Table B Values'!A2599,'Planning Periods'!$A$2:$A$540,0))</f>
        <v>Sonoma County</v>
      </c>
    </row>
    <row r="2600" spans="1:11">
      <c r="A2600" t="s">
        <v>5709</v>
      </c>
      <c r="B2600">
        <v>2015</v>
      </c>
      <c r="C2600">
        <v>74</v>
      </c>
      <c r="D2600">
        <v>0</v>
      </c>
      <c r="E2600">
        <v>20</v>
      </c>
      <c r="F2600">
        <v>0</v>
      </c>
      <c r="G2600">
        <v>0</v>
      </c>
      <c r="H2600">
        <v>44</v>
      </c>
      <c r="I2600">
        <v>0</v>
      </c>
      <c r="J2600" t="s">
        <v>5810</v>
      </c>
      <c r="K2600" t="str">
        <f>INDEX('Planning Periods'!$O$2:$O$540,MATCH('Table B Values'!A2600,'Planning Periods'!$A$2:$A$540,0))</f>
        <v>Fresno County</v>
      </c>
    </row>
    <row r="2601" spans="1:11">
      <c r="A2601" t="s">
        <v>5374</v>
      </c>
      <c r="B2601">
        <v>2015</v>
      </c>
      <c r="C2601">
        <v>7</v>
      </c>
      <c r="D2601">
        <v>0</v>
      </c>
      <c r="E2601">
        <v>13</v>
      </c>
      <c r="F2601">
        <v>0</v>
      </c>
      <c r="G2601">
        <v>0</v>
      </c>
      <c r="H2601">
        <v>0</v>
      </c>
      <c r="I2601">
        <v>0</v>
      </c>
      <c r="J2601" t="s">
        <v>5810</v>
      </c>
      <c r="K2601" t="str">
        <f>INDEX('Planning Periods'!$O$2:$O$540,MATCH('Table B Values'!A2601,'Planning Periods'!$A$2:$A$540,0))</f>
        <v>Shasta County</v>
      </c>
    </row>
    <row r="2602" spans="1:11">
      <c r="A2602" t="s">
        <v>5710</v>
      </c>
      <c r="B2602">
        <v>2015</v>
      </c>
      <c r="C2602">
        <v>0</v>
      </c>
      <c r="D2602">
        <v>0</v>
      </c>
      <c r="E2602">
        <v>0</v>
      </c>
      <c r="F2602">
        <v>0</v>
      </c>
      <c r="G2602">
        <v>0</v>
      </c>
      <c r="H2602">
        <v>0</v>
      </c>
      <c r="I2602">
        <v>42</v>
      </c>
      <c r="J2602" t="s">
        <v>5810</v>
      </c>
      <c r="K2602" t="str">
        <f>INDEX('Planning Periods'!$O$2:$O$540,MATCH('Table B Values'!A2602,'Planning Periods'!$A$2:$A$540,0))</f>
        <v>Los Angeles County</v>
      </c>
    </row>
    <row r="2603" spans="1:11">
      <c r="A2603" t="s">
        <v>5711</v>
      </c>
      <c r="B2603">
        <v>2015</v>
      </c>
      <c r="C2603">
        <v>44</v>
      </c>
      <c r="D2603">
        <v>0</v>
      </c>
      <c r="E2603">
        <v>27</v>
      </c>
      <c r="F2603">
        <v>0</v>
      </c>
      <c r="G2603">
        <v>0</v>
      </c>
      <c r="H2603">
        <v>2</v>
      </c>
      <c r="I2603">
        <v>0</v>
      </c>
      <c r="J2603" t="s">
        <v>5810</v>
      </c>
      <c r="K2603" t="str">
        <f>INDEX('Planning Periods'!$O$2:$O$540,MATCH('Table B Values'!A2603,'Planning Periods'!$A$2:$A$540,0))</f>
        <v>Los Angeles County</v>
      </c>
    </row>
    <row r="2604" spans="1:11">
      <c r="A2604" t="s">
        <v>5712</v>
      </c>
      <c r="B2604">
        <v>2015</v>
      </c>
      <c r="C2604">
        <v>0</v>
      </c>
      <c r="D2604">
        <v>0</v>
      </c>
      <c r="E2604">
        <v>0</v>
      </c>
      <c r="F2604">
        <v>0</v>
      </c>
      <c r="G2604">
        <v>0</v>
      </c>
      <c r="H2604">
        <v>15</v>
      </c>
      <c r="I2604">
        <v>11</v>
      </c>
      <c r="J2604" t="s">
        <v>5810</v>
      </c>
      <c r="K2604" t="str">
        <f>INDEX('Planning Periods'!$O$2:$O$540,MATCH('Table B Values'!A2604,'Planning Periods'!$A$2:$A$540,0))</f>
        <v>Ventura County</v>
      </c>
    </row>
    <row r="2605" spans="1:11">
      <c r="A2605" t="s">
        <v>5713</v>
      </c>
      <c r="B2605">
        <v>2015</v>
      </c>
      <c r="C2605">
        <v>0</v>
      </c>
      <c r="D2605">
        <v>0</v>
      </c>
      <c r="E2605">
        <v>1</v>
      </c>
      <c r="F2605">
        <v>0</v>
      </c>
      <c r="G2605">
        <v>0</v>
      </c>
      <c r="H2605">
        <v>0</v>
      </c>
      <c r="I2605">
        <v>3</v>
      </c>
      <c r="J2605" t="s">
        <v>5810</v>
      </c>
      <c r="K2605" t="str">
        <f>INDEX('Planning Periods'!$O$2:$O$540,MATCH('Table B Values'!A2605,'Planning Periods'!$A$2:$A$540,0))</f>
        <v>San Diego County</v>
      </c>
    </row>
    <row r="2606" spans="1:11">
      <c r="A2606" t="s">
        <v>5271</v>
      </c>
      <c r="B2606">
        <v>2015</v>
      </c>
      <c r="C2606">
        <v>0</v>
      </c>
      <c r="D2606">
        <v>0</v>
      </c>
      <c r="E2606">
        <v>0</v>
      </c>
      <c r="F2606">
        <v>11</v>
      </c>
      <c r="G2606">
        <v>0</v>
      </c>
      <c r="H2606">
        <v>7</v>
      </c>
      <c r="I2606">
        <v>14</v>
      </c>
      <c r="J2606" t="s">
        <v>5810</v>
      </c>
      <c r="K2606" t="str">
        <f>INDEX('Planning Periods'!$O$2:$O$540,MATCH('Table B Values'!A2606,'Planning Periods'!$A$2:$A$540,0))</f>
        <v>Solano County</v>
      </c>
    </row>
    <row r="2607" spans="1:11">
      <c r="A2607" t="s">
        <v>5808</v>
      </c>
      <c r="B2607">
        <v>2015</v>
      </c>
      <c r="C2607">
        <v>0</v>
      </c>
      <c r="D2607">
        <v>0</v>
      </c>
      <c r="E2607">
        <v>0</v>
      </c>
      <c r="F2607">
        <v>0</v>
      </c>
      <c r="G2607">
        <v>0</v>
      </c>
      <c r="H2607">
        <v>0</v>
      </c>
      <c r="I2607">
        <v>3</v>
      </c>
      <c r="J2607" t="s">
        <v>5810</v>
      </c>
      <c r="K2607" t="str">
        <f>INDEX('Planning Periods'!$O$2:$O$540,MATCH('Table B Values'!A2607,'Planning Periods'!$A$2:$A$540,0))</f>
        <v>Monterey County</v>
      </c>
    </row>
    <row r="2608" spans="1:11">
      <c r="A2608" t="s">
        <v>5825</v>
      </c>
      <c r="B2608">
        <v>2015</v>
      </c>
      <c r="C2608">
        <v>0</v>
      </c>
      <c r="D2608">
        <v>0</v>
      </c>
      <c r="E2608">
        <v>0</v>
      </c>
      <c r="F2608">
        <v>0</v>
      </c>
      <c r="G2608">
        <v>0</v>
      </c>
      <c r="H2608">
        <v>0</v>
      </c>
      <c r="I2608">
        <v>35</v>
      </c>
      <c r="J2608" t="s">
        <v>5810</v>
      </c>
      <c r="K2608" t="str">
        <f>INDEX('Planning Periods'!$O$2:$O$540,MATCH('Table B Values'!A2608,'Planning Periods'!$A$2:$A$540,0))</f>
        <v>Santa Barbara County</v>
      </c>
    </row>
    <row r="2609" spans="1:11">
      <c r="A2609" t="s">
        <v>5714</v>
      </c>
      <c r="B2609">
        <v>2015</v>
      </c>
      <c r="C2609">
        <v>0</v>
      </c>
      <c r="D2609">
        <v>0</v>
      </c>
      <c r="E2609">
        <v>0</v>
      </c>
      <c r="F2609">
        <v>0</v>
      </c>
      <c r="G2609">
        <v>0</v>
      </c>
      <c r="H2609">
        <v>4</v>
      </c>
      <c r="I2609">
        <v>8</v>
      </c>
      <c r="J2609" t="s">
        <v>5810</v>
      </c>
      <c r="K2609" t="str">
        <f>INDEX('Planning Periods'!$O$2:$O$540,MATCH('Table B Values'!A2609,'Planning Periods'!$A$2:$A$540,0))</f>
        <v>Sonoma County</v>
      </c>
    </row>
    <row r="2610" spans="1:11">
      <c r="A2610" t="s">
        <v>5275</v>
      </c>
      <c r="B2610">
        <v>2015</v>
      </c>
      <c r="C2610">
        <v>24</v>
      </c>
      <c r="D2610">
        <v>0</v>
      </c>
      <c r="E2610">
        <v>46</v>
      </c>
      <c r="F2610">
        <v>0</v>
      </c>
      <c r="G2610">
        <v>0</v>
      </c>
      <c r="H2610">
        <v>44</v>
      </c>
      <c r="I2610">
        <v>79</v>
      </c>
      <c r="J2610" t="s">
        <v>5810</v>
      </c>
      <c r="K2610" t="str">
        <f>INDEX('Planning Periods'!$O$2:$O$540,MATCH('Table B Values'!A2610,'Planning Periods'!$A$2:$A$540,0))</f>
        <v>Sonoma County</v>
      </c>
    </row>
    <row r="2611" spans="1:11">
      <c r="A2611" t="s">
        <v>5375</v>
      </c>
      <c r="B2611">
        <v>2015</v>
      </c>
      <c r="C2611">
        <v>0</v>
      </c>
      <c r="D2611">
        <v>0</v>
      </c>
      <c r="E2611">
        <v>0</v>
      </c>
      <c r="F2611">
        <v>1</v>
      </c>
      <c r="G2611">
        <v>0</v>
      </c>
      <c r="H2611">
        <v>2</v>
      </c>
      <c r="I2611" s="356">
        <v>0</v>
      </c>
      <c r="J2611" t="s">
        <v>5810</v>
      </c>
      <c r="K2611" t="str">
        <f>INDEX('Planning Periods'!$O$2:$O$540,MATCH('Table B Values'!A2611,'Planning Periods'!$A$2:$A$540,0))</f>
        <v>Tuolumne County</v>
      </c>
    </row>
    <row r="2612" spans="1:11">
      <c r="A2612" t="s">
        <v>5715</v>
      </c>
      <c r="B2612">
        <v>2015</v>
      </c>
      <c r="C2612">
        <v>0</v>
      </c>
      <c r="D2612">
        <v>0</v>
      </c>
      <c r="E2612">
        <v>0</v>
      </c>
      <c r="F2612">
        <v>2</v>
      </c>
      <c r="G2612">
        <v>0</v>
      </c>
      <c r="H2612">
        <v>0</v>
      </c>
      <c r="I2612">
        <v>33</v>
      </c>
      <c r="J2612" t="s">
        <v>5810</v>
      </c>
      <c r="K2612" t="str">
        <f>INDEX('Planning Periods'!$O$2:$O$540,MATCH('Table B Values'!A2612,'Planning Periods'!$A$2:$A$540,0))</f>
        <v>Los Angeles County</v>
      </c>
    </row>
    <row r="2613" spans="1:11">
      <c r="A2613" t="s">
        <v>5716</v>
      </c>
      <c r="B2613">
        <v>2015</v>
      </c>
      <c r="C2613">
        <v>0</v>
      </c>
      <c r="D2613">
        <v>0</v>
      </c>
      <c r="E2613">
        <v>0</v>
      </c>
      <c r="F2613">
        <v>0</v>
      </c>
      <c r="G2613">
        <v>0</v>
      </c>
      <c r="H2613">
        <v>12</v>
      </c>
      <c r="I2613">
        <v>3</v>
      </c>
      <c r="J2613" t="s">
        <v>5810</v>
      </c>
      <c r="K2613" t="str">
        <f>INDEX('Planning Periods'!$O$2:$O$540,MATCH('Table B Values'!A2613,'Planning Periods'!$A$2:$A$540,0))</f>
        <v>Los Angeles County</v>
      </c>
    </row>
    <row r="2614" spans="1:11">
      <c r="A2614" t="s">
        <v>5718</v>
      </c>
      <c r="B2614">
        <v>2015</v>
      </c>
      <c r="C2614">
        <v>0</v>
      </c>
      <c r="D2614">
        <v>0</v>
      </c>
      <c r="E2614">
        <v>0</v>
      </c>
      <c r="F2614">
        <v>0</v>
      </c>
      <c r="G2614">
        <v>0</v>
      </c>
      <c r="H2614">
        <v>0</v>
      </c>
      <c r="I2614">
        <v>6</v>
      </c>
      <c r="J2614" t="s">
        <v>5810</v>
      </c>
      <c r="K2614" t="str">
        <f>INDEX('Planning Periods'!$O$2:$O$540,MATCH('Table B Values'!A2614,'Planning Periods'!$A$2:$A$540,0))</f>
        <v>Los Angeles County</v>
      </c>
    </row>
    <row r="2615" spans="1:11">
      <c r="A2615" t="s">
        <v>5719</v>
      </c>
      <c r="B2615">
        <v>2015</v>
      </c>
      <c r="C2615">
        <v>0</v>
      </c>
      <c r="D2615">
        <v>0</v>
      </c>
      <c r="E2615">
        <v>3</v>
      </c>
      <c r="F2615">
        <v>0</v>
      </c>
      <c r="G2615">
        <v>0</v>
      </c>
      <c r="H2615">
        <v>10</v>
      </c>
      <c r="I2615">
        <v>28</v>
      </c>
      <c r="J2615" t="s">
        <v>5810</v>
      </c>
      <c r="K2615" t="str">
        <f>INDEX('Planning Periods'!$O$2:$O$540,MATCH('Table B Values'!A2615,'Planning Periods'!$A$2:$A$540,0))</f>
        <v>San Mateo County</v>
      </c>
    </row>
    <row r="2616" spans="1:11">
      <c r="A2616" t="s">
        <v>5284</v>
      </c>
      <c r="B2616">
        <v>2015</v>
      </c>
      <c r="C2616">
        <v>0</v>
      </c>
      <c r="D2616">
        <v>0</v>
      </c>
      <c r="E2616">
        <v>0</v>
      </c>
      <c r="F2616">
        <v>0</v>
      </c>
      <c r="G2616">
        <v>0</v>
      </c>
      <c r="H2616">
        <v>30</v>
      </c>
      <c r="I2616">
        <v>76</v>
      </c>
      <c r="J2616" t="s">
        <v>5810</v>
      </c>
      <c r="K2616" t="str">
        <f>INDEX('Planning Periods'!$O$2:$O$540,MATCH('Table B Values'!A2616,'Planning Periods'!$A$2:$A$540,0))</f>
        <v>Stanislaus County</v>
      </c>
    </row>
    <row r="2617" spans="1:11">
      <c r="A2617" t="s">
        <v>5720</v>
      </c>
      <c r="B2617">
        <v>2015</v>
      </c>
      <c r="C2617">
        <v>0</v>
      </c>
      <c r="D2617">
        <v>0</v>
      </c>
      <c r="E2617">
        <v>0</v>
      </c>
      <c r="F2617">
        <v>0</v>
      </c>
      <c r="G2617">
        <v>0</v>
      </c>
      <c r="H2617">
        <v>0</v>
      </c>
      <c r="I2617">
        <v>37</v>
      </c>
      <c r="J2617" t="s">
        <v>5810</v>
      </c>
      <c r="K2617" t="str">
        <f>INDEX('Planning Periods'!$O$2:$O$540,MATCH('Table B Values'!A2617,'Planning Periods'!$A$2:$A$540,0))</f>
        <v>Orange County</v>
      </c>
    </row>
    <row r="2618" spans="1:11">
      <c r="A2618" t="s">
        <v>5722</v>
      </c>
      <c r="B2618">
        <v>2015</v>
      </c>
      <c r="C2618">
        <v>0</v>
      </c>
      <c r="D2618">
        <v>0</v>
      </c>
      <c r="E2618">
        <v>0</v>
      </c>
      <c r="F2618">
        <v>0</v>
      </c>
      <c r="G2618">
        <v>0</v>
      </c>
      <c r="H2618">
        <v>0</v>
      </c>
      <c r="I2618">
        <v>8</v>
      </c>
      <c r="J2618" t="s">
        <v>5810</v>
      </c>
      <c r="K2618" t="str">
        <f>INDEX('Planning Periods'!$O$2:$O$540,MATCH('Table B Values'!A2618,'Planning Periods'!$A$2:$A$540,0))</f>
        <v>Solano County</v>
      </c>
    </row>
    <row r="2619" spans="1:11">
      <c r="A2619" t="s">
        <v>5723</v>
      </c>
      <c r="B2619">
        <v>2015</v>
      </c>
      <c r="C2619">
        <v>43</v>
      </c>
      <c r="D2619">
        <v>0</v>
      </c>
      <c r="E2619">
        <v>0</v>
      </c>
      <c r="F2619">
        <v>0</v>
      </c>
      <c r="G2619">
        <v>0</v>
      </c>
      <c r="H2619">
        <v>26</v>
      </c>
      <c r="I2619">
        <v>796</v>
      </c>
      <c r="J2619" t="s">
        <v>5810</v>
      </c>
      <c r="K2619" t="str">
        <f>INDEX('Planning Periods'!$O$2:$O$540,MATCH('Table B Values'!A2619,'Planning Periods'!$A$2:$A$540,0))</f>
        <v>Santa Clara County</v>
      </c>
    </row>
    <row r="2620" spans="1:11">
      <c r="A2620" t="s">
        <v>5290</v>
      </c>
      <c r="B2620">
        <v>2015</v>
      </c>
      <c r="C2620">
        <v>0</v>
      </c>
      <c r="D2620">
        <v>0</v>
      </c>
      <c r="E2620">
        <v>0</v>
      </c>
      <c r="F2620">
        <v>0</v>
      </c>
      <c r="G2620">
        <v>0</v>
      </c>
      <c r="H2620">
        <v>7</v>
      </c>
      <c r="I2620">
        <v>19</v>
      </c>
      <c r="J2620" t="s">
        <v>5810</v>
      </c>
      <c r="K2620" t="str">
        <f>INDEX('Planning Periods'!$O$2:$O$540,MATCH('Table B Values'!A2620,'Planning Periods'!$A$2:$A$540,0))</f>
        <v>Sutter County</v>
      </c>
    </row>
    <row r="2621" spans="1:11">
      <c r="A2621" t="s">
        <v>5724</v>
      </c>
      <c r="B2621">
        <v>2015</v>
      </c>
      <c r="C2621">
        <v>0</v>
      </c>
      <c r="D2621">
        <v>0</v>
      </c>
      <c r="E2621">
        <v>0</v>
      </c>
      <c r="F2621">
        <v>0</v>
      </c>
      <c r="G2621">
        <v>0</v>
      </c>
      <c r="H2621">
        <v>1</v>
      </c>
      <c r="I2621">
        <v>0</v>
      </c>
      <c r="J2621" t="s">
        <v>5810</v>
      </c>
      <c r="K2621" t="str">
        <f>INDEX('Planning Periods'!$O$2:$O$540,MATCH('Table B Values'!A2621,'Planning Periods'!$A$2:$A$540,0))</f>
        <v>Amador County</v>
      </c>
    </row>
    <row r="2622" spans="1:11">
      <c r="A2622" t="s">
        <v>5725</v>
      </c>
      <c r="B2622">
        <v>2015</v>
      </c>
      <c r="C2622">
        <v>0</v>
      </c>
      <c r="D2622">
        <v>0</v>
      </c>
      <c r="E2622">
        <v>0</v>
      </c>
      <c r="F2622">
        <v>0</v>
      </c>
      <c r="G2622">
        <v>0</v>
      </c>
      <c r="H2622">
        <v>0</v>
      </c>
      <c r="I2622">
        <v>11</v>
      </c>
      <c r="J2622" t="s">
        <v>5810</v>
      </c>
      <c r="K2622" t="str">
        <f>INDEX('Planning Periods'!$O$2:$O$540,MATCH('Table B Values'!A2622,'Planning Periods'!$A$2:$A$540,0))</f>
        <v>Kern County</v>
      </c>
    </row>
    <row r="2623" spans="1:11">
      <c r="A2623" t="s">
        <v>5295</v>
      </c>
      <c r="B2623">
        <v>2015</v>
      </c>
      <c r="C2623">
        <v>0</v>
      </c>
      <c r="D2623">
        <v>0</v>
      </c>
      <c r="E2623">
        <v>0</v>
      </c>
      <c r="F2623">
        <v>28</v>
      </c>
      <c r="G2623">
        <v>0</v>
      </c>
      <c r="H2623">
        <v>33</v>
      </c>
      <c r="I2623">
        <v>4</v>
      </c>
      <c r="J2623" t="s">
        <v>5810</v>
      </c>
      <c r="K2623" t="str">
        <f>INDEX('Planning Periods'!$O$2:$O$540,MATCH('Table B Values'!A2623,'Planning Periods'!$A$2:$A$540,0))</f>
        <v>Tehama County</v>
      </c>
    </row>
    <row r="2624" spans="1:11">
      <c r="A2624" t="s">
        <v>5727</v>
      </c>
      <c r="B2624">
        <v>2015</v>
      </c>
      <c r="C2624">
        <v>0</v>
      </c>
      <c r="D2624">
        <v>0</v>
      </c>
      <c r="E2624">
        <v>0</v>
      </c>
      <c r="F2624">
        <v>0</v>
      </c>
      <c r="G2624">
        <v>0</v>
      </c>
      <c r="H2624">
        <v>0</v>
      </c>
      <c r="I2624">
        <v>223</v>
      </c>
      <c r="J2624" t="s">
        <v>5810</v>
      </c>
      <c r="K2624" t="str">
        <f>INDEX('Planning Periods'!$O$2:$O$540,MATCH('Table B Values'!A2624,'Planning Periods'!$A$2:$A$540,0))</f>
        <v>Riverside County</v>
      </c>
    </row>
    <row r="2625" spans="1:11">
      <c r="A2625" t="s">
        <v>5728</v>
      </c>
      <c r="B2625">
        <v>2015</v>
      </c>
      <c r="C2625">
        <v>0</v>
      </c>
      <c r="D2625">
        <v>0</v>
      </c>
      <c r="E2625">
        <v>1</v>
      </c>
      <c r="F2625">
        <v>0</v>
      </c>
      <c r="G2625">
        <v>0</v>
      </c>
      <c r="H2625">
        <v>0</v>
      </c>
      <c r="I2625">
        <v>119</v>
      </c>
      <c r="J2625" t="s">
        <v>5810</v>
      </c>
      <c r="K2625" t="str">
        <f>INDEX('Planning Periods'!$O$2:$O$540,MATCH('Table B Values'!A2625,'Planning Periods'!$A$2:$A$540,0))</f>
        <v>Los Angeles County</v>
      </c>
    </row>
    <row r="2626" spans="1:11">
      <c r="A2626" t="s">
        <v>5729</v>
      </c>
      <c r="B2626">
        <v>2015</v>
      </c>
      <c r="C2626">
        <v>0</v>
      </c>
      <c r="D2626">
        <v>0</v>
      </c>
      <c r="E2626">
        <v>0</v>
      </c>
      <c r="F2626">
        <v>0</v>
      </c>
      <c r="G2626">
        <v>0</v>
      </c>
      <c r="H2626">
        <v>0</v>
      </c>
      <c r="I2626">
        <v>115</v>
      </c>
      <c r="J2626" t="s">
        <v>5810</v>
      </c>
      <c r="K2626" t="str">
        <f>INDEX('Planning Periods'!$O$2:$O$540,MATCH('Table B Values'!A2626,'Planning Periods'!$A$2:$A$540,0))</f>
        <v>Ventura County</v>
      </c>
    </row>
    <row r="2627" spans="1:11">
      <c r="A2627" t="s">
        <v>5794</v>
      </c>
      <c r="B2627">
        <v>2015</v>
      </c>
      <c r="C2627">
        <v>0</v>
      </c>
      <c r="D2627">
        <v>0</v>
      </c>
      <c r="E2627">
        <v>0</v>
      </c>
      <c r="F2627">
        <v>0</v>
      </c>
      <c r="G2627">
        <v>0</v>
      </c>
      <c r="H2627">
        <v>0</v>
      </c>
      <c r="I2627">
        <v>0</v>
      </c>
      <c r="J2627" t="s">
        <v>5810</v>
      </c>
      <c r="K2627" t="str">
        <f>INDEX('Planning Periods'!$O$2:$O$540,MATCH('Table B Values'!A2627,'Planning Periods'!$A$2:$A$540,0))</f>
        <v>Marin County</v>
      </c>
    </row>
    <row r="2628" spans="1:11">
      <c r="A2628" t="s">
        <v>5730</v>
      </c>
      <c r="B2628">
        <v>2015</v>
      </c>
      <c r="C2628">
        <v>0</v>
      </c>
      <c r="D2628">
        <v>0</v>
      </c>
      <c r="E2628">
        <v>0</v>
      </c>
      <c r="F2628">
        <v>0</v>
      </c>
      <c r="G2628">
        <v>0</v>
      </c>
      <c r="H2628">
        <v>0</v>
      </c>
      <c r="I2628">
        <v>21</v>
      </c>
      <c r="J2628" t="s">
        <v>5810</v>
      </c>
      <c r="K2628" t="str">
        <f>INDEX('Planning Periods'!$O$2:$O$540,MATCH('Table B Values'!A2628,'Planning Periods'!$A$2:$A$540,0))</f>
        <v>Los Angeles County</v>
      </c>
    </row>
    <row r="2629" spans="1:11">
      <c r="A2629" t="s">
        <v>5731</v>
      </c>
      <c r="B2629">
        <v>2015</v>
      </c>
      <c r="C2629">
        <v>0</v>
      </c>
      <c r="D2629">
        <v>0</v>
      </c>
      <c r="E2629">
        <v>0</v>
      </c>
      <c r="F2629">
        <v>0</v>
      </c>
      <c r="G2629">
        <v>0</v>
      </c>
      <c r="H2629">
        <v>0</v>
      </c>
      <c r="I2629">
        <v>0</v>
      </c>
      <c r="J2629" t="s">
        <v>5810</v>
      </c>
      <c r="K2629" t="str">
        <f>INDEX('Planning Periods'!$O$2:$O$540,MATCH('Table B Values'!A2629,'Planning Periods'!$A$2:$A$540,0))</f>
        <v>San Joaquin County</v>
      </c>
    </row>
    <row r="2630" spans="1:11">
      <c r="A2630" t="s">
        <v>5377</v>
      </c>
      <c r="B2630">
        <v>2015</v>
      </c>
      <c r="C2630">
        <v>0</v>
      </c>
      <c r="D2630">
        <v>0</v>
      </c>
      <c r="E2630">
        <v>0</v>
      </c>
      <c r="F2630">
        <v>0</v>
      </c>
      <c r="G2630">
        <v>0</v>
      </c>
      <c r="H2630">
        <v>0</v>
      </c>
      <c r="I2630">
        <v>87</v>
      </c>
      <c r="J2630" t="s">
        <v>5810</v>
      </c>
      <c r="K2630" t="str">
        <f>INDEX('Planning Periods'!$O$2:$O$540,MATCH('Table B Values'!A2630,'Planning Periods'!$A$2:$A$540,0))</f>
        <v>Nevada County</v>
      </c>
    </row>
    <row r="2631" spans="1:11">
      <c r="A2631" t="s">
        <v>5732</v>
      </c>
      <c r="B2631">
        <v>2015</v>
      </c>
      <c r="C2631">
        <v>0</v>
      </c>
      <c r="D2631">
        <v>0</v>
      </c>
      <c r="E2631">
        <v>0</v>
      </c>
      <c r="F2631">
        <v>0</v>
      </c>
      <c r="G2631">
        <v>0</v>
      </c>
      <c r="H2631">
        <v>0</v>
      </c>
      <c r="I2631">
        <v>485</v>
      </c>
      <c r="J2631" t="s">
        <v>5810</v>
      </c>
      <c r="K2631" t="str">
        <f>INDEX('Planning Periods'!$O$2:$O$540,MATCH('Table B Values'!A2631,'Planning Periods'!$A$2:$A$540,0))</f>
        <v>Tulare County</v>
      </c>
    </row>
    <row r="2632" spans="1:11">
      <c r="A2632" t="s">
        <v>5307</v>
      </c>
      <c r="B2632">
        <v>2015</v>
      </c>
      <c r="C2632">
        <v>0</v>
      </c>
      <c r="D2632">
        <v>55</v>
      </c>
      <c r="E2632">
        <v>0</v>
      </c>
      <c r="F2632">
        <v>63</v>
      </c>
      <c r="G2632">
        <v>0</v>
      </c>
      <c r="H2632">
        <v>25</v>
      </c>
      <c r="I2632">
        <v>23</v>
      </c>
      <c r="J2632" t="s">
        <v>5810</v>
      </c>
      <c r="K2632" t="str">
        <f>INDEX('Planning Periods'!$O$2:$O$540,MATCH('Table B Values'!A2632,'Planning Periods'!$A$2:$A$540,0))</f>
        <v>Tulare County</v>
      </c>
    </row>
    <row r="2633" spans="1:11">
      <c r="A2633" t="s">
        <v>5309</v>
      </c>
      <c r="B2633">
        <v>2015</v>
      </c>
      <c r="C2633">
        <v>0</v>
      </c>
      <c r="D2633">
        <v>0</v>
      </c>
      <c r="E2633">
        <v>0</v>
      </c>
      <c r="F2633">
        <v>0</v>
      </c>
      <c r="G2633">
        <v>0</v>
      </c>
      <c r="H2633">
        <v>0</v>
      </c>
      <c r="I2633">
        <v>33</v>
      </c>
      <c r="J2633" t="s">
        <v>5810</v>
      </c>
      <c r="K2633" t="str">
        <f>INDEX('Planning Periods'!$O$2:$O$540,MATCH('Table B Values'!A2633,'Planning Periods'!$A$2:$A$540,0))</f>
        <v>Tuolumne County</v>
      </c>
    </row>
    <row r="2634" spans="1:11">
      <c r="A2634" t="s">
        <v>5733</v>
      </c>
      <c r="B2634">
        <v>2015</v>
      </c>
      <c r="C2634">
        <v>1</v>
      </c>
      <c r="D2634">
        <v>0</v>
      </c>
      <c r="E2634">
        <v>3</v>
      </c>
      <c r="F2634">
        <v>0</v>
      </c>
      <c r="G2634">
        <v>0</v>
      </c>
      <c r="H2634">
        <v>41</v>
      </c>
      <c r="I2634">
        <v>15</v>
      </c>
      <c r="J2634" t="s">
        <v>5810</v>
      </c>
      <c r="K2634" t="str">
        <f>INDEX('Planning Periods'!$O$2:$O$540,MATCH('Table B Values'!A2634,'Planning Periods'!$A$2:$A$540,0))</f>
        <v>Stanislaus County</v>
      </c>
    </row>
    <row r="2635" spans="1:11">
      <c r="A2635" t="s">
        <v>5734</v>
      </c>
      <c r="B2635">
        <v>2015</v>
      </c>
      <c r="C2635">
        <v>0</v>
      </c>
      <c r="D2635">
        <v>0</v>
      </c>
      <c r="E2635">
        <v>0</v>
      </c>
      <c r="F2635">
        <v>0</v>
      </c>
      <c r="G2635">
        <v>0</v>
      </c>
      <c r="H2635">
        <v>0</v>
      </c>
      <c r="I2635">
        <v>240</v>
      </c>
      <c r="J2635" t="s">
        <v>5810</v>
      </c>
      <c r="K2635" t="str">
        <f>INDEX('Planning Periods'!$O$2:$O$540,MATCH('Table B Values'!A2635,'Planning Periods'!$A$2:$A$540,0))</f>
        <v>Orange County</v>
      </c>
    </row>
    <row r="2636" spans="1:11">
      <c r="A2636" t="s">
        <v>5735</v>
      </c>
      <c r="B2636">
        <v>2015</v>
      </c>
      <c r="C2636">
        <v>0</v>
      </c>
      <c r="D2636">
        <v>0</v>
      </c>
      <c r="E2636">
        <v>0</v>
      </c>
      <c r="F2636">
        <v>0</v>
      </c>
      <c r="G2636">
        <v>0</v>
      </c>
      <c r="H2636">
        <v>5</v>
      </c>
      <c r="I2636">
        <v>0</v>
      </c>
      <c r="J2636" t="s">
        <v>5810</v>
      </c>
      <c r="K2636" t="str">
        <f>INDEX('Planning Periods'!$O$2:$O$540,MATCH('Table B Values'!A2636,'Planning Periods'!$A$2:$A$540,0))</f>
        <v>San Bernardino County</v>
      </c>
    </row>
    <row r="2637" spans="1:11">
      <c r="A2637" t="s">
        <v>5378</v>
      </c>
      <c r="B2637">
        <v>2015</v>
      </c>
      <c r="C2637">
        <v>31</v>
      </c>
      <c r="D2637">
        <v>0</v>
      </c>
      <c r="E2637">
        <v>10</v>
      </c>
      <c r="F2637">
        <v>0</v>
      </c>
      <c r="G2637">
        <v>0</v>
      </c>
      <c r="H2637">
        <v>0</v>
      </c>
      <c r="I2637">
        <v>5</v>
      </c>
      <c r="J2637" t="s">
        <v>5810</v>
      </c>
      <c r="K2637" t="str">
        <f>INDEX('Planning Periods'!$O$2:$O$540,MATCH('Table B Values'!A2637,'Planning Periods'!$A$2:$A$540,0))</f>
        <v>Mendocino County</v>
      </c>
    </row>
    <row r="2638" spans="1:11">
      <c r="A2638" t="s">
        <v>5736</v>
      </c>
      <c r="B2638">
        <v>2015</v>
      </c>
      <c r="C2638">
        <v>0</v>
      </c>
      <c r="D2638">
        <v>0</v>
      </c>
      <c r="E2638">
        <v>0</v>
      </c>
      <c r="F2638">
        <v>0</v>
      </c>
      <c r="G2638">
        <v>0</v>
      </c>
      <c r="H2638">
        <v>2</v>
      </c>
      <c r="I2638">
        <v>288</v>
      </c>
      <c r="J2638" t="s">
        <v>5810</v>
      </c>
      <c r="K2638" t="str">
        <f>INDEX('Planning Periods'!$O$2:$O$540,MATCH('Table B Values'!A2638,'Planning Periods'!$A$2:$A$540,0))</f>
        <v>Alameda County</v>
      </c>
    </row>
    <row r="2639" spans="1:11">
      <c r="A2639" t="s">
        <v>5737</v>
      </c>
      <c r="B2639">
        <v>2015</v>
      </c>
      <c r="C2639">
        <v>0</v>
      </c>
      <c r="D2639">
        <v>0</v>
      </c>
      <c r="E2639">
        <v>0</v>
      </c>
      <c r="F2639">
        <v>0</v>
      </c>
      <c r="G2639">
        <v>0</v>
      </c>
      <c r="H2639">
        <v>0</v>
      </c>
      <c r="I2639">
        <v>100</v>
      </c>
      <c r="J2639" t="s">
        <v>5810</v>
      </c>
      <c r="K2639" t="str">
        <f>INDEX('Planning Periods'!$O$2:$O$540,MATCH('Table B Values'!A2639,'Planning Periods'!$A$2:$A$540,0))</f>
        <v>San Bernardino County</v>
      </c>
    </row>
    <row r="2640" spans="1:11">
      <c r="A2640" t="s">
        <v>5738</v>
      </c>
      <c r="B2640">
        <v>2015</v>
      </c>
      <c r="C2640">
        <v>20</v>
      </c>
      <c r="D2640">
        <v>0</v>
      </c>
      <c r="E2640">
        <v>46</v>
      </c>
      <c r="F2640">
        <v>0</v>
      </c>
      <c r="G2640">
        <v>0</v>
      </c>
      <c r="H2640">
        <v>158</v>
      </c>
      <c r="I2640">
        <v>212</v>
      </c>
      <c r="J2640" t="s">
        <v>5810</v>
      </c>
      <c r="K2640" t="str">
        <f>INDEX('Planning Periods'!$O$2:$O$540,MATCH('Table B Values'!A2640,'Planning Periods'!$A$2:$A$540,0))</f>
        <v>Solano County</v>
      </c>
    </row>
    <row r="2641" spans="1:11">
      <c r="A2641" t="s">
        <v>5740</v>
      </c>
      <c r="B2641">
        <v>2015</v>
      </c>
      <c r="C2641">
        <v>49</v>
      </c>
      <c r="D2641">
        <v>0</v>
      </c>
      <c r="E2641">
        <v>0</v>
      </c>
      <c r="F2641">
        <v>0</v>
      </c>
      <c r="G2641">
        <v>0</v>
      </c>
      <c r="H2641">
        <v>41</v>
      </c>
      <c r="I2641">
        <v>55</v>
      </c>
      <c r="J2641" t="s">
        <v>5810</v>
      </c>
      <c r="K2641" t="str">
        <f>INDEX('Planning Periods'!$O$2:$O$540,MATCH('Table B Values'!A2641,'Planning Periods'!$A$2:$A$540,0))</f>
        <v>Ventura County</v>
      </c>
    </row>
    <row r="2642" spans="1:11">
      <c r="A2642" t="s">
        <v>5318</v>
      </c>
      <c r="B2642">
        <v>2015</v>
      </c>
      <c r="C2642">
        <v>0</v>
      </c>
      <c r="D2642">
        <v>8</v>
      </c>
      <c r="E2642">
        <v>0</v>
      </c>
      <c r="F2642">
        <v>12</v>
      </c>
      <c r="G2642">
        <v>0</v>
      </c>
      <c r="H2642">
        <v>13</v>
      </c>
      <c r="I2642">
        <v>46</v>
      </c>
      <c r="J2642" t="s">
        <v>5810</v>
      </c>
      <c r="K2642" t="str">
        <f>INDEX('Planning Periods'!$O$2:$O$540,MATCH('Table B Values'!A2642,'Planning Periods'!$A$2:$A$540,0))</f>
        <v>Ventura County</v>
      </c>
    </row>
    <row r="2643" spans="1:11">
      <c r="A2643" t="s">
        <v>5742</v>
      </c>
      <c r="B2643">
        <v>2015</v>
      </c>
      <c r="C2643">
        <v>9</v>
      </c>
      <c r="D2643">
        <v>0</v>
      </c>
      <c r="E2643">
        <v>106</v>
      </c>
      <c r="F2643">
        <v>0</v>
      </c>
      <c r="G2643">
        <v>0</v>
      </c>
      <c r="H2643">
        <v>132</v>
      </c>
      <c r="I2643">
        <v>367</v>
      </c>
      <c r="J2643" t="s">
        <v>5810</v>
      </c>
      <c r="K2643" t="str">
        <f>INDEX('Planning Periods'!$O$2:$O$540,MATCH('Table B Values'!A2643,'Planning Periods'!$A$2:$A$540,0))</f>
        <v>Tulare County</v>
      </c>
    </row>
    <row r="2644" spans="1:11">
      <c r="A2644" t="s">
        <v>5743</v>
      </c>
      <c r="B2644">
        <v>2015</v>
      </c>
      <c r="C2644">
        <v>0</v>
      </c>
      <c r="D2644">
        <v>0</v>
      </c>
      <c r="E2644">
        <v>0</v>
      </c>
      <c r="F2644">
        <v>0</v>
      </c>
      <c r="G2644">
        <v>0</v>
      </c>
      <c r="H2644">
        <v>0</v>
      </c>
      <c r="I2644">
        <v>415</v>
      </c>
      <c r="J2644" t="s">
        <v>5810</v>
      </c>
      <c r="K2644" t="str">
        <f>INDEX('Planning Periods'!$O$2:$O$540,MATCH('Table B Values'!A2644,'Planning Periods'!$A$2:$A$540,0))</f>
        <v>San Diego County</v>
      </c>
    </row>
    <row r="2645" spans="1:11">
      <c r="A2645" t="s">
        <v>5745</v>
      </c>
      <c r="B2645">
        <v>2015</v>
      </c>
      <c r="C2645">
        <v>0</v>
      </c>
      <c r="D2645">
        <v>0</v>
      </c>
      <c r="E2645">
        <v>0</v>
      </c>
      <c r="F2645">
        <v>0</v>
      </c>
      <c r="G2645">
        <v>0</v>
      </c>
      <c r="H2645">
        <v>3</v>
      </c>
      <c r="I2645">
        <v>562</v>
      </c>
      <c r="J2645" t="s">
        <v>5810</v>
      </c>
      <c r="K2645" t="str">
        <f>INDEX('Planning Periods'!$O$2:$O$540,MATCH('Table B Values'!A2645,'Planning Periods'!$A$2:$A$540,0))</f>
        <v>Contra Costa County</v>
      </c>
    </row>
    <row r="2646" spans="1:11">
      <c r="A2646" t="s">
        <v>5746</v>
      </c>
      <c r="B2646">
        <v>2015</v>
      </c>
      <c r="C2646">
        <v>0</v>
      </c>
      <c r="D2646">
        <v>0</v>
      </c>
      <c r="E2646">
        <v>0</v>
      </c>
      <c r="F2646">
        <v>8</v>
      </c>
      <c r="G2646">
        <v>0</v>
      </c>
      <c r="H2646">
        <v>0</v>
      </c>
      <c r="I2646">
        <v>37</v>
      </c>
      <c r="J2646" t="s">
        <v>5810</v>
      </c>
      <c r="K2646" t="str">
        <f>INDEX('Planning Periods'!$O$2:$O$540,MATCH('Table B Values'!A2646,'Planning Periods'!$A$2:$A$540,0))</f>
        <v>Kern County</v>
      </c>
    </row>
    <row r="2647" spans="1:11">
      <c r="A2647" t="s">
        <v>5747</v>
      </c>
      <c r="B2647">
        <v>2015</v>
      </c>
      <c r="C2647">
        <v>0</v>
      </c>
      <c r="D2647">
        <v>0</v>
      </c>
      <c r="E2647">
        <v>0</v>
      </c>
      <c r="F2647">
        <v>0</v>
      </c>
      <c r="G2647">
        <v>0</v>
      </c>
      <c r="H2647">
        <v>0</v>
      </c>
      <c r="I2647">
        <v>1</v>
      </c>
      <c r="J2647" t="s">
        <v>5810</v>
      </c>
      <c r="K2647" t="str">
        <f>INDEX('Planning Periods'!$O$2:$O$540,MATCH('Table B Values'!A2647,'Planning Periods'!$A$2:$A$540,0))</f>
        <v>Stanislaus County</v>
      </c>
    </row>
    <row r="2648" spans="1:11">
      <c r="A2648" t="s">
        <v>5797</v>
      </c>
      <c r="B2648">
        <v>2015</v>
      </c>
      <c r="C2648">
        <v>0</v>
      </c>
      <c r="D2648">
        <v>0</v>
      </c>
      <c r="E2648">
        <v>0</v>
      </c>
      <c r="F2648">
        <v>0</v>
      </c>
      <c r="G2648">
        <v>0</v>
      </c>
      <c r="H2648">
        <v>0</v>
      </c>
      <c r="I2648">
        <v>42</v>
      </c>
      <c r="J2648" t="s">
        <v>5810</v>
      </c>
      <c r="K2648" t="str">
        <f>INDEX('Planning Periods'!$O$2:$O$540,MATCH('Table B Values'!A2648,'Planning Periods'!$A$2:$A$540,0))</f>
        <v>Siskiyou County</v>
      </c>
    </row>
    <row r="2649" spans="1:11">
      <c r="A2649" t="s">
        <v>5749</v>
      </c>
      <c r="B2649">
        <v>2015</v>
      </c>
      <c r="C2649">
        <v>0</v>
      </c>
      <c r="D2649">
        <v>0</v>
      </c>
      <c r="E2649">
        <v>0</v>
      </c>
      <c r="F2649">
        <v>0</v>
      </c>
      <c r="G2649">
        <v>0</v>
      </c>
      <c r="H2649">
        <v>0</v>
      </c>
      <c r="I2649">
        <v>140</v>
      </c>
      <c r="J2649" t="s">
        <v>5810</v>
      </c>
      <c r="K2649" t="str">
        <f>INDEX('Planning Periods'!$O$2:$O$540,MATCH('Table B Values'!A2649,'Planning Periods'!$A$2:$A$540,0))</f>
        <v>Los Angeles County</v>
      </c>
    </row>
    <row r="2650" spans="1:11">
      <c r="A2650" t="s">
        <v>5750</v>
      </c>
      <c r="B2650">
        <v>2015</v>
      </c>
      <c r="C2650">
        <v>42</v>
      </c>
      <c r="D2650">
        <v>0</v>
      </c>
      <c r="E2650">
        <v>43</v>
      </c>
      <c r="F2650">
        <v>0</v>
      </c>
      <c r="G2650">
        <v>0</v>
      </c>
      <c r="H2650">
        <v>0</v>
      </c>
      <c r="I2650">
        <v>390</v>
      </c>
      <c r="J2650" t="s">
        <v>5810</v>
      </c>
      <c r="K2650" t="str">
        <f>INDEX('Planning Periods'!$O$2:$O$540,MATCH('Table B Values'!A2650,'Planning Periods'!$A$2:$A$540,0))</f>
        <v>Los Angeles County</v>
      </c>
    </row>
    <row r="2651" spans="1:11">
      <c r="A2651" t="s">
        <v>5751</v>
      </c>
      <c r="B2651">
        <v>2015</v>
      </c>
      <c r="C2651">
        <v>58</v>
      </c>
      <c r="D2651">
        <v>0</v>
      </c>
      <c r="E2651">
        <v>18</v>
      </c>
      <c r="F2651">
        <v>0</v>
      </c>
      <c r="G2651">
        <v>0</v>
      </c>
      <c r="H2651">
        <v>42</v>
      </c>
      <c r="I2651">
        <v>19</v>
      </c>
      <c r="J2651" t="s">
        <v>5810</v>
      </c>
      <c r="K2651" t="str">
        <f>INDEX('Planning Periods'!$O$2:$O$540,MATCH('Table B Values'!A2651,'Planning Periods'!$A$2:$A$540,0))</f>
        <v>Yolo County</v>
      </c>
    </row>
    <row r="2652" spans="1:11">
      <c r="A2652" t="s">
        <v>5809</v>
      </c>
      <c r="B2652">
        <v>2015</v>
      </c>
      <c r="C2652">
        <v>0</v>
      </c>
      <c r="D2652">
        <v>0</v>
      </c>
      <c r="E2652">
        <v>0</v>
      </c>
      <c r="F2652">
        <v>0</v>
      </c>
      <c r="G2652">
        <v>0</v>
      </c>
      <c r="H2652">
        <v>0</v>
      </c>
      <c r="I2652">
        <v>1</v>
      </c>
      <c r="J2652" t="s">
        <v>5810</v>
      </c>
      <c r="K2652" t="str">
        <f>INDEX('Planning Periods'!$O$2:$O$540,MATCH('Table B Values'!A2652,'Planning Periods'!$A$2:$A$540,0))</f>
        <v>Los Angeles County</v>
      </c>
    </row>
    <row r="2653" spans="1:11">
      <c r="A2653" t="s">
        <v>5752</v>
      </c>
      <c r="B2653">
        <v>2015</v>
      </c>
      <c r="C2653">
        <v>0</v>
      </c>
      <c r="D2653">
        <v>0</v>
      </c>
      <c r="E2653">
        <v>0</v>
      </c>
      <c r="F2653">
        <v>0</v>
      </c>
      <c r="G2653">
        <v>0</v>
      </c>
      <c r="H2653">
        <v>0</v>
      </c>
      <c r="I2653">
        <v>81</v>
      </c>
      <c r="J2653" t="s">
        <v>5810</v>
      </c>
      <c r="K2653" t="str">
        <f>INDEX('Planning Periods'!$O$2:$O$540,MATCH('Table B Values'!A2653,'Planning Periods'!$A$2:$A$540,0))</f>
        <v>Orange County</v>
      </c>
    </row>
    <row r="2654" spans="1:11">
      <c r="A2654" t="s">
        <v>5827</v>
      </c>
      <c r="B2654">
        <v>2015</v>
      </c>
      <c r="C2654">
        <v>0</v>
      </c>
      <c r="D2654">
        <v>0</v>
      </c>
      <c r="E2654">
        <v>0</v>
      </c>
      <c r="F2654">
        <v>0</v>
      </c>
      <c r="G2654">
        <v>0</v>
      </c>
      <c r="H2654">
        <v>0</v>
      </c>
      <c r="I2654">
        <v>0</v>
      </c>
      <c r="J2654" t="s">
        <v>5810</v>
      </c>
      <c r="K2654" t="str">
        <f>INDEX('Planning Periods'!$O$2:$O$540,MATCH('Table B Values'!A2654,'Planning Periods'!$A$2:$A$540,0))</f>
        <v>Imperial County</v>
      </c>
    </row>
    <row r="2655" spans="1:11">
      <c r="A2655" t="s">
        <v>5753</v>
      </c>
      <c r="B2655">
        <v>2015</v>
      </c>
      <c r="C2655">
        <v>0</v>
      </c>
      <c r="D2655">
        <v>0</v>
      </c>
      <c r="E2655">
        <v>0</v>
      </c>
      <c r="F2655">
        <v>0</v>
      </c>
      <c r="G2655">
        <v>0</v>
      </c>
      <c r="H2655">
        <v>78</v>
      </c>
      <c r="I2655">
        <v>0</v>
      </c>
      <c r="J2655" t="s">
        <v>5810</v>
      </c>
      <c r="K2655" t="str">
        <f>INDEX('Planning Periods'!$O$2:$O$540,MATCH('Table B Values'!A2655,'Planning Periods'!$A$2:$A$540,0))</f>
        <v>Los Angeles County</v>
      </c>
    </row>
    <row r="2656" spans="1:11">
      <c r="A2656" t="s">
        <v>5754</v>
      </c>
      <c r="B2656">
        <v>2015</v>
      </c>
      <c r="C2656">
        <v>0</v>
      </c>
      <c r="D2656">
        <v>0</v>
      </c>
      <c r="E2656">
        <v>0</v>
      </c>
      <c r="F2656">
        <v>0</v>
      </c>
      <c r="G2656">
        <v>0</v>
      </c>
      <c r="H2656">
        <v>2</v>
      </c>
      <c r="I2656">
        <v>12</v>
      </c>
      <c r="J2656" t="s">
        <v>5810</v>
      </c>
      <c r="K2656" t="str">
        <f>INDEX('Planning Periods'!$O$2:$O$540,MATCH('Table B Values'!A2656,'Planning Periods'!$A$2:$A$540,0))</f>
        <v>Riverside County</v>
      </c>
    </row>
    <row r="2657" spans="1:11">
      <c r="A2657" t="s">
        <v>5756</v>
      </c>
      <c r="B2657">
        <v>2015</v>
      </c>
      <c r="C2657">
        <v>49</v>
      </c>
      <c r="D2657">
        <v>0</v>
      </c>
      <c r="E2657">
        <v>0</v>
      </c>
      <c r="F2657">
        <v>0</v>
      </c>
      <c r="G2657">
        <v>0</v>
      </c>
      <c r="H2657">
        <v>0</v>
      </c>
      <c r="I2657">
        <v>0</v>
      </c>
      <c r="J2657" t="s">
        <v>5810</v>
      </c>
      <c r="K2657" t="str">
        <f>INDEX('Planning Periods'!$O$2:$O$540,MATCH('Table B Values'!A2657,'Planning Periods'!$A$2:$A$540,0))</f>
        <v>Glenn County</v>
      </c>
    </row>
    <row r="2658" spans="1:11">
      <c r="A2658" t="s">
        <v>5757</v>
      </c>
      <c r="B2658">
        <v>2015</v>
      </c>
      <c r="C2658">
        <v>0</v>
      </c>
      <c r="D2658">
        <v>0</v>
      </c>
      <c r="E2658">
        <v>0</v>
      </c>
      <c r="F2658">
        <v>0</v>
      </c>
      <c r="G2658">
        <v>0</v>
      </c>
      <c r="H2658">
        <v>0</v>
      </c>
      <c r="I2658">
        <v>55</v>
      </c>
      <c r="J2658" t="s">
        <v>5810</v>
      </c>
      <c r="K2658" t="str">
        <f>INDEX('Planning Periods'!$O$2:$O$540,MATCH('Table B Values'!A2658,'Planning Periods'!$A$2:$A$540,0))</f>
        <v>Sonoma County</v>
      </c>
    </row>
    <row r="2659" spans="1:11">
      <c r="A2659" t="s">
        <v>5758</v>
      </c>
      <c r="B2659">
        <v>2015</v>
      </c>
      <c r="C2659">
        <v>0</v>
      </c>
      <c r="D2659">
        <v>0</v>
      </c>
      <c r="E2659">
        <v>0</v>
      </c>
      <c r="F2659">
        <v>0</v>
      </c>
      <c r="G2659">
        <v>0</v>
      </c>
      <c r="H2659">
        <v>0</v>
      </c>
      <c r="I2659">
        <v>32</v>
      </c>
      <c r="J2659" t="s">
        <v>5810</v>
      </c>
      <c r="K2659" t="str">
        <f>INDEX('Planning Periods'!$O$2:$O$540,MATCH('Table B Values'!A2659,'Planning Periods'!$A$2:$A$540,0))</f>
        <v>Yolo County</v>
      </c>
    </row>
    <row r="2660" spans="1:11">
      <c r="A2660" t="s">
        <v>5759</v>
      </c>
      <c r="B2660">
        <v>2015</v>
      </c>
      <c r="C2660">
        <v>0</v>
      </c>
      <c r="D2660">
        <v>0</v>
      </c>
      <c r="E2660">
        <v>0</v>
      </c>
      <c r="F2660">
        <v>0</v>
      </c>
      <c r="G2660">
        <v>0</v>
      </c>
      <c r="H2660">
        <v>6</v>
      </c>
      <c r="I2660">
        <v>0</v>
      </c>
      <c r="J2660" t="s">
        <v>5810</v>
      </c>
      <c r="K2660" t="str">
        <f>INDEX('Planning Periods'!$O$2:$O$540,MATCH('Table B Values'!A2660,'Planning Periods'!$A$2:$A$540,0))</f>
        <v>Tulare County</v>
      </c>
    </row>
    <row r="2661" spans="1:11">
      <c r="A2661" t="s">
        <v>5760</v>
      </c>
      <c r="B2661">
        <v>2015</v>
      </c>
      <c r="C2661">
        <v>0</v>
      </c>
      <c r="D2661">
        <v>0</v>
      </c>
      <c r="E2661">
        <v>1</v>
      </c>
      <c r="F2661">
        <v>0</v>
      </c>
      <c r="G2661">
        <v>0</v>
      </c>
      <c r="H2661">
        <v>37</v>
      </c>
      <c r="I2661">
        <v>114</v>
      </c>
      <c r="J2661" t="s">
        <v>5810</v>
      </c>
      <c r="K2661" t="str">
        <f>INDEX('Planning Periods'!$O$2:$O$540,MATCH('Table B Values'!A2661,'Planning Periods'!$A$2:$A$540,0))</f>
        <v>Yolo County</v>
      </c>
    </row>
    <row r="2662" spans="1:11">
      <c r="A2662" t="s">
        <v>5798</v>
      </c>
      <c r="B2662">
        <v>2015</v>
      </c>
      <c r="C2662">
        <v>0</v>
      </c>
      <c r="D2662">
        <v>1</v>
      </c>
      <c r="E2662">
        <v>0</v>
      </c>
      <c r="F2662">
        <v>0</v>
      </c>
      <c r="G2662">
        <v>0</v>
      </c>
      <c r="H2662">
        <v>0</v>
      </c>
      <c r="I2662">
        <v>4</v>
      </c>
      <c r="J2662" t="s">
        <v>5810</v>
      </c>
      <c r="K2662" t="str">
        <f>INDEX('Planning Periods'!$O$2:$O$540,MATCH('Table B Values'!A2662,'Planning Periods'!$A$2:$A$540,0))</f>
        <v>San Mateo County</v>
      </c>
    </row>
    <row r="2663" spans="1:11">
      <c r="A2663" t="s">
        <v>5347</v>
      </c>
      <c r="B2663">
        <v>2015</v>
      </c>
      <c r="C2663">
        <v>0</v>
      </c>
      <c r="D2663">
        <v>0</v>
      </c>
      <c r="E2663">
        <v>0</v>
      </c>
      <c r="F2663">
        <v>1</v>
      </c>
      <c r="G2663">
        <v>0</v>
      </c>
      <c r="H2663">
        <v>2</v>
      </c>
      <c r="I2663">
        <v>8</v>
      </c>
      <c r="J2663" t="s">
        <v>5810</v>
      </c>
      <c r="K2663" t="str">
        <f>INDEX('Planning Periods'!$O$2:$O$540,MATCH('Table B Values'!A2663,'Planning Periods'!$A$2:$A$540,0))</f>
        <v>Yolo County</v>
      </c>
    </row>
    <row r="2664" spans="1:11">
      <c r="A2664" t="s">
        <v>5761</v>
      </c>
      <c r="B2664">
        <v>2015</v>
      </c>
      <c r="C2664">
        <v>54</v>
      </c>
      <c r="D2664">
        <v>3</v>
      </c>
      <c r="E2664">
        <v>14</v>
      </c>
      <c r="F2664">
        <v>0</v>
      </c>
      <c r="G2664">
        <v>0</v>
      </c>
      <c r="H2664">
        <v>14</v>
      </c>
      <c r="I2664">
        <v>285</v>
      </c>
      <c r="J2664" t="s">
        <v>5810</v>
      </c>
      <c r="K2664" t="str">
        <f>INDEX('Planning Periods'!$O$2:$O$540,MATCH('Table B Values'!A2664,'Planning Periods'!$A$2:$A$540,0))</f>
        <v>Orange County</v>
      </c>
    </row>
    <row r="2665" spans="1:11">
      <c r="A2665" t="s">
        <v>5762</v>
      </c>
      <c r="B2665">
        <v>2015</v>
      </c>
      <c r="C2665">
        <v>1</v>
      </c>
      <c r="D2665">
        <v>0</v>
      </c>
      <c r="E2665">
        <v>1</v>
      </c>
      <c r="F2665">
        <v>0</v>
      </c>
      <c r="G2665">
        <v>0</v>
      </c>
      <c r="H2665">
        <v>6</v>
      </c>
      <c r="I2665">
        <v>11</v>
      </c>
      <c r="J2665" t="s">
        <v>5810</v>
      </c>
      <c r="K2665" t="str">
        <f>INDEX('Planning Periods'!$O$2:$O$540,MATCH('Table B Values'!A2665,'Planning Periods'!$A$2:$A$540,0))</f>
        <v>Napa County</v>
      </c>
    </row>
    <row r="2666" spans="1:11">
      <c r="A2666" t="s">
        <v>5763</v>
      </c>
      <c r="B2666">
        <v>2015</v>
      </c>
      <c r="C2666">
        <v>0</v>
      </c>
      <c r="D2666">
        <v>0</v>
      </c>
      <c r="E2666">
        <v>0</v>
      </c>
      <c r="F2666">
        <v>0</v>
      </c>
      <c r="G2666">
        <v>0</v>
      </c>
      <c r="H2666">
        <v>2</v>
      </c>
      <c r="I2666">
        <v>0</v>
      </c>
      <c r="J2666" t="s">
        <v>5810</v>
      </c>
      <c r="K2666" t="str">
        <f>INDEX('Planning Periods'!$O$2:$O$540,MATCH('Table B Values'!A2666,'Planning Periods'!$A$2:$A$540,0))</f>
        <v>Siskiyou County</v>
      </c>
    </row>
    <row r="2667" spans="1:11">
      <c r="A2667" t="s">
        <v>5764</v>
      </c>
      <c r="B2667">
        <v>2015</v>
      </c>
      <c r="C2667">
        <v>0</v>
      </c>
      <c r="D2667">
        <v>0</v>
      </c>
      <c r="E2667">
        <v>2</v>
      </c>
      <c r="F2667">
        <v>0</v>
      </c>
      <c r="G2667">
        <v>0</v>
      </c>
      <c r="H2667">
        <v>45</v>
      </c>
      <c r="I2667">
        <v>0</v>
      </c>
      <c r="J2667" t="s">
        <v>5810</v>
      </c>
      <c r="K2667" t="str">
        <f>INDEX('Planning Periods'!$O$2:$O$540,MATCH('Table B Values'!A2667,'Planning Periods'!$A$2:$A$540,0))</f>
        <v>Sutter County</v>
      </c>
    </row>
    <row r="2668" spans="1:11">
      <c r="A2668" t="s">
        <v>5765</v>
      </c>
      <c r="B2668">
        <v>2015</v>
      </c>
      <c r="C2668">
        <v>22</v>
      </c>
      <c r="D2668">
        <v>0</v>
      </c>
      <c r="E2668">
        <v>0</v>
      </c>
      <c r="F2668">
        <v>0</v>
      </c>
      <c r="G2668">
        <v>0</v>
      </c>
      <c r="H2668">
        <v>0</v>
      </c>
      <c r="I2668">
        <v>197</v>
      </c>
      <c r="J2668" t="s">
        <v>5810</v>
      </c>
      <c r="K2668" t="str">
        <f>INDEX('Planning Periods'!$O$2:$O$540,MATCH('Table B Values'!A2668,'Planning Periods'!$A$2:$A$540,0))</f>
        <v>Yuba County</v>
      </c>
    </row>
    <row r="2669" spans="1:11">
      <c r="A2669" t="s">
        <v>5766</v>
      </c>
      <c r="B2669">
        <v>2015</v>
      </c>
      <c r="C2669">
        <v>42</v>
      </c>
      <c r="D2669">
        <v>0</v>
      </c>
      <c r="E2669">
        <v>7</v>
      </c>
      <c r="F2669">
        <v>31</v>
      </c>
      <c r="G2669">
        <v>0</v>
      </c>
      <c r="H2669">
        <v>0</v>
      </c>
      <c r="I2669">
        <v>111</v>
      </c>
      <c r="J2669" t="s">
        <v>5810</v>
      </c>
      <c r="K2669" t="str">
        <f>INDEX('Planning Periods'!$O$2:$O$540,MATCH('Table B Values'!A2669,'Planning Periods'!$A$2:$A$540,0))</f>
        <v>San Bernardino County</v>
      </c>
    </row>
    <row r="2670" spans="1:11">
      <c r="A2670" t="s">
        <v>5767</v>
      </c>
      <c r="B2670">
        <v>2015</v>
      </c>
      <c r="C2670">
        <v>0</v>
      </c>
      <c r="D2670">
        <v>0</v>
      </c>
      <c r="E2670">
        <v>0</v>
      </c>
      <c r="F2670">
        <v>0</v>
      </c>
      <c r="G2670">
        <v>0</v>
      </c>
      <c r="H2670">
        <v>0</v>
      </c>
      <c r="I2670">
        <v>17</v>
      </c>
      <c r="J2670" t="s">
        <v>5810</v>
      </c>
      <c r="K2670" t="str">
        <f>INDEX('Planning Periods'!$O$2:$O$540,MATCH('Table B Values'!A2670,'Planning Periods'!$A$2:$A$540,0))</f>
        <v>San Bernardino County</v>
      </c>
    </row>
    <row r="2671" spans="1:11">
      <c r="A2671" t="s">
        <v>5382</v>
      </c>
      <c r="B2671">
        <v>2014</v>
      </c>
      <c r="C2671">
        <v>0</v>
      </c>
      <c r="D2671">
        <v>0</v>
      </c>
      <c r="E2671">
        <v>0</v>
      </c>
      <c r="F2671">
        <v>0</v>
      </c>
      <c r="G2671">
        <v>0</v>
      </c>
      <c r="H2671">
        <v>0</v>
      </c>
      <c r="I2671">
        <v>17</v>
      </c>
      <c r="J2671" t="s">
        <v>5810</v>
      </c>
      <c r="K2671" t="str">
        <f>INDEX('Planning Periods'!$O$2:$O$540,MATCH('Table B Values'!A2671,'Planning Periods'!$A$2:$A$540,0))</f>
        <v>Los Angeles County</v>
      </c>
    </row>
    <row r="2672" spans="1:11">
      <c r="A2672" t="s">
        <v>5384</v>
      </c>
      <c r="B2672">
        <v>2014</v>
      </c>
      <c r="C2672">
        <v>0</v>
      </c>
      <c r="D2672">
        <v>0</v>
      </c>
      <c r="E2672">
        <v>0</v>
      </c>
      <c r="F2672">
        <v>0</v>
      </c>
      <c r="G2672">
        <v>0</v>
      </c>
      <c r="H2672">
        <v>1</v>
      </c>
      <c r="I2672">
        <v>54</v>
      </c>
      <c r="J2672" t="s">
        <v>5810</v>
      </c>
      <c r="K2672" t="str">
        <f>INDEX('Planning Periods'!$O$2:$O$540,MATCH('Table B Values'!A2672,'Planning Periods'!$A$2:$A$540,0))</f>
        <v>Alameda County</v>
      </c>
    </row>
    <row r="2673" spans="1:11">
      <c r="A2673" t="s">
        <v>4763</v>
      </c>
      <c r="B2673">
        <v>2014</v>
      </c>
      <c r="C2673">
        <v>0</v>
      </c>
      <c r="D2673">
        <v>0</v>
      </c>
      <c r="E2673">
        <v>0</v>
      </c>
      <c r="F2673">
        <v>3</v>
      </c>
      <c r="G2673">
        <v>0</v>
      </c>
      <c r="H2673">
        <v>14</v>
      </c>
      <c r="I2673">
        <v>12</v>
      </c>
      <c r="J2673" t="s">
        <v>5810</v>
      </c>
      <c r="K2673" t="str">
        <f>INDEX('Planning Periods'!$O$2:$O$540,MATCH('Table B Values'!A2673,'Planning Periods'!$A$2:$A$540,0))</f>
        <v>Alameda County</v>
      </c>
    </row>
    <row r="2674" spans="1:11">
      <c r="A2674" t="s">
        <v>5386</v>
      </c>
      <c r="B2674">
        <v>2014</v>
      </c>
      <c r="C2674">
        <v>0</v>
      </c>
      <c r="D2674">
        <v>0</v>
      </c>
      <c r="E2674">
        <v>0</v>
      </c>
      <c r="F2674">
        <v>0</v>
      </c>
      <c r="G2674">
        <v>0</v>
      </c>
      <c r="H2674">
        <v>3</v>
      </c>
      <c r="I2674">
        <v>29</v>
      </c>
      <c r="J2674" t="s">
        <v>5810</v>
      </c>
      <c r="K2674" t="str">
        <f>INDEX('Planning Periods'!$O$2:$O$540,MATCH('Table B Values'!A2674,'Planning Periods'!$A$2:$A$540,0))</f>
        <v>Los Angeles County</v>
      </c>
    </row>
    <row r="2675" spans="1:11">
      <c r="A2675" t="s">
        <v>5811</v>
      </c>
      <c r="B2675">
        <v>2014</v>
      </c>
      <c r="C2675">
        <v>0</v>
      </c>
      <c r="D2675">
        <v>0</v>
      </c>
      <c r="E2675">
        <v>0</v>
      </c>
      <c r="F2675">
        <v>0</v>
      </c>
      <c r="G2675">
        <v>0</v>
      </c>
      <c r="H2675">
        <v>1</v>
      </c>
      <c r="I2675">
        <v>0</v>
      </c>
      <c r="J2675" t="s">
        <v>5810</v>
      </c>
      <c r="K2675" t="str">
        <f>INDEX('Planning Periods'!$O$2:$O$540,MATCH('Table B Values'!A2675,'Planning Periods'!$A$2:$A$540,0))</f>
        <v>Orange County</v>
      </c>
    </row>
    <row r="2676" spans="1:11">
      <c r="A2676" t="s">
        <v>4768</v>
      </c>
      <c r="B2676">
        <v>2014</v>
      </c>
      <c r="C2676">
        <v>0</v>
      </c>
      <c r="D2676">
        <v>0</v>
      </c>
      <c r="E2676">
        <v>0</v>
      </c>
      <c r="F2676">
        <v>0</v>
      </c>
      <c r="G2676">
        <v>0</v>
      </c>
      <c r="H2676">
        <v>1</v>
      </c>
      <c r="I2676">
        <v>1</v>
      </c>
      <c r="J2676" t="s">
        <v>5810</v>
      </c>
      <c r="K2676" t="str">
        <f>INDEX('Planning Periods'!$O$2:$O$540,MATCH('Table B Values'!A2676,'Planning Periods'!$A$2:$A$540,0))</f>
        <v>Alpine County</v>
      </c>
    </row>
    <row r="2677" spans="1:11">
      <c r="A2677" t="s">
        <v>5388</v>
      </c>
      <c r="B2677">
        <v>2014</v>
      </c>
      <c r="C2677">
        <v>0</v>
      </c>
      <c r="D2677">
        <v>0</v>
      </c>
      <c r="E2677">
        <v>9</v>
      </c>
      <c r="F2677">
        <v>0</v>
      </c>
      <c r="G2677">
        <v>0</v>
      </c>
      <c r="H2677">
        <v>21</v>
      </c>
      <c r="I2677">
        <v>1271</v>
      </c>
      <c r="J2677" t="s">
        <v>5810</v>
      </c>
      <c r="K2677" t="str">
        <f>INDEX('Planning Periods'!$O$2:$O$540,MATCH('Table B Values'!A2677,'Planning Periods'!$A$2:$A$540,0))</f>
        <v>Orange County</v>
      </c>
    </row>
    <row r="2678" spans="1:11">
      <c r="A2678" t="s">
        <v>5380</v>
      </c>
      <c r="B2678">
        <v>2014</v>
      </c>
      <c r="C2678">
        <v>0</v>
      </c>
      <c r="D2678">
        <v>0</v>
      </c>
      <c r="E2678">
        <v>0</v>
      </c>
      <c r="F2678">
        <v>0</v>
      </c>
      <c r="G2678">
        <v>0</v>
      </c>
      <c r="H2678">
        <v>0</v>
      </c>
      <c r="I2678">
        <v>4</v>
      </c>
      <c r="J2678" t="s">
        <v>5810</v>
      </c>
      <c r="K2678" t="str">
        <f>INDEX('Planning Periods'!$O$2:$O$540,MATCH('Table B Values'!A2678,'Planning Periods'!$A$2:$A$540,0))</f>
        <v>Calaveras County</v>
      </c>
    </row>
    <row r="2679" spans="1:11">
      <c r="A2679" t="s">
        <v>5389</v>
      </c>
      <c r="B2679">
        <v>2014</v>
      </c>
      <c r="C2679">
        <v>0</v>
      </c>
      <c r="D2679">
        <v>0</v>
      </c>
      <c r="E2679">
        <v>0</v>
      </c>
      <c r="F2679">
        <v>0</v>
      </c>
      <c r="G2679">
        <v>0</v>
      </c>
      <c r="H2679">
        <v>114</v>
      </c>
      <c r="I2679">
        <v>348</v>
      </c>
      <c r="J2679" t="s">
        <v>5810</v>
      </c>
      <c r="K2679" t="str">
        <f>INDEX('Planning Periods'!$O$2:$O$540,MATCH('Table B Values'!A2679,'Planning Periods'!$A$2:$A$540,0))</f>
        <v>Contra Costa County</v>
      </c>
    </row>
    <row r="2680" spans="1:11">
      <c r="A2680" t="s">
        <v>5360</v>
      </c>
      <c r="B2680">
        <v>2014</v>
      </c>
      <c r="C2680">
        <v>52</v>
      </c>
      <c r="D2680">
        <v>0</v>
      </c>
      <c r="E2680">
        <v>10</v>
      </c>
      <c r="F2680">
        <v>0</v>
      </c>
      <c r="G2680">
        <v>0</v>
      </c>
      <c r="H2680">
        <v>16</v>
      </c>
      <c r="I2680">
        <v>14</v>
      </c>
      <c r="J2680" t="s">
        <v>5810</v>
      </c>
      <c r="K2680" t="str">
        <f>INDEX('Planning Periods'!$O$2:$O$540,MATCH('Table B Values'!A2680,'Planning Periods'!$A$2:$A$540,0))</f>
        <v>Humboldt County</v>
      </c>
    </row>
    <row r="2681" spans="1:11">
      <c r="A2681" t="s">
        <v>5392</v>
      </c>
      <c r="B2681">
        <v>2014</v>
      </c>
      <c r="C2681">
        <v>0</v>
      </c>
      <c r="D2681">
        <v>0</v>
      </c>
      <c r="E2681">
        <v>0</v>
      </c>
      <c r="F2681">
        <v>0</v>
      </c>
      <c r="G2681">
        <v>0</v>
      </c>
      <c r="H2681">
        <v>0</v>
      </c>
      <c r="I2681">
        <v>17</v>
      </c>
      <c r="J2681" t="s">
        <v>5810</v>
      </c>
      <c r="K2681" t="str">
        <f>INDEX('Planning Periods'!$O$2:$O$540,MATCH('Table B Values'!A2681,'Planning Periods'!$A$2:$A$540,0))</f>
        <v>Los Angeles County</v>
      </c>
    </row>
    <row r="2682" spans="1:11">
      <c r="A2682" t="s">
        <v>5393</v>
      </c>
      <c r="B2682">
        <v>2014</v>
      </c>
      <c r="C2682">
        <v>0</v>
      </c>
      <c r="D2682">
        <v>0</v>
      </c>
      <c r="E2682">
        <v>15</v>
      </c>
      <c r="F2682">
        <v>0</v>
      </c>
      <c r="G2682">
        <v>0</v>
      </c>
      <c r="H2682">
        <v>2</v>
      </c>
      <c r="I2682">
        <v>0</v>
      </c>
      <c r="J2682" t="s">
        <v>5810</v>
      </c>
      <c r="K2682" t="str">
        <f>INDEX('Planning Periods'!$O$2:$O$540,MATCH('Table B Values'!A2682,'Planning Periods'!$A$2:$A$540,0))</f>
        <v>Kern County</v>
      </c>
    </row>
    <row r="2683" spans="1:11">
      <c r="A2683" t="s">
        <v>5394</v>
      </c>
      <c r="B2683">
        <v>2014</v>
      </c>
      <c r="C2683">
        <v>2</v>
      </c>
      <c r="D2683">
        <v>0</v>
      </c>
      <c r="E2683">
        <v>1</v>
      </c>
      <c r="F2683">
        <v>0</v>
      </c>
      <c r="G2683">
        <v>0</v>
      </c>
      <c r="H2683">
        <v>76</v>
      </c>
      <c r="I2683">
        <v>106</v>
      </c>
      <c r="J2683" t="s">
        <v>5810</v>
      </c>
      <c r="K2683" t="str">
        <f>INDEX('Planning Periods'!$O$2:$O$540,MATCH('Table B Values'!A2683,'Planning Periods'!$A$2:$A$540,0))</f>
        <v>San Luis Obispo County</v>
      </c>
    </row>
    <row r="2684" spans="1:11">
      <c r="A2684" t="s">
        <v>5395</v>
      </c>
      <c r="B2684">
        <v>2014</v>
      </c>
      <c r="C2684">
        <v>0</v>
      </c>
      <c r="D2684">
        <v>1</v>
      </c>
      <c r="E2684">
        <v>0</v>
      </c>
      <c r="F2684">
        <v>3</v>
      </c>
      <c r="G2684">
        <v>0</v>
      </c>
      <c r="H2684">
        <v>0</v>
      </c>
      <c r="I2684">
        <v>1</v>
      </c>
      <c r="J2684" t="s">
        <v>5810</v>
      </c>
      <c r="K2684" t="str">
        <f>INDEX('Planning Periods'!$O$2:$O$540,MATCH('Table B Values'!A2684,'Planning Periods'!$A$2:$A$540,0))</f>
        <v>San Mateo County</v>
      </c>
    </row>
    <row r="2685" spans="1:11">
      <c r="A2685" t="s">
        <v>5396</v>
      </c>
      <c r="B2685">
        <v>2014</v>
      </c>
      <c r="C2685">
        <v>0</v>
      </c>
      <c r="D2685">
        <v>0</v>
      </c>
      <c r="E2685">
        <v>0</v>
      </c>
      <c r="F2685">
        <v>0</v>
      </c>
      <c r="G2685">
        <v>0</v>
      </c>
      <c r="H2685">
        <v>0</v>
      </c>
      <c r="I2685">
        <v>0</v>
      </c>
      <c r="J2685" t="s">
        <v>5810</v>
      </c>
      <c r="K2685" t="str">
        <f>INDEX('Planning Periods'!$O$2:$O$540,MATCH('Table B Values'!A2685,'Planning Periods'!$A$2:$A$540,0))</f>
        <v>Merced County</v>
      </c>
    </row>
    <row r="2686" spans="1:11">
      <c r="A2686" t="s">
        <v>5397</v>
      </c>
      <c r="B2686">
        <v>2014</v>
      </c>
      <c r="C2686">
        <v>0</v>
      </c>
      <c r="D2686">
        <v>0</v>
      </c>
      <c r="E2686">
        <v>0</v>
      </c>
      <c r="F2686">
        <v>0</v>
      </c>
      <c r="G2686">
        <v>0</v>
      </c>
      <c r="H2686">
        <v>0</v>
      </c>
      <c r="I2686">
        <v>13</v>
      </c>
      <c r="J2686" t="s">
        <v>5810</v>
      </c>
      <c r="K2686" t="str">
        <f>INDEX('Planning Periods'!$O$2:$O$540,MATCH('Table B Values'!A2686,'Planning Periods'!$A$2:$A$540,0))</f>
        <v>Placer County</v>
      </c>
    </row>
    <row r="2687" spans="1:11">
      <c r="A2687" t="s">
        <v>5398</v>
      </c>
      <c r="B2687">
        <v>2014</v>
      </c>
      <c r="C2687">
        <v>0</v>
      </c>
      <c r="D2687">
        <v>0</v>
      </c>
      <c r="E2687">
        <v>0</v>
      </c>
      <c r="F2687">
        <v>0</v>
      </c>
      <c r="G2687">
        <v>0</v>
      </c>
      <c r="H2687">
        <v>0</v>
      </c>
      <c r="I2687">
        <v>2</v>
      </c>
      <c r="J2687" t="s">
        <v>5810</v>
      </c>
      <c r="K2687" t="str">
        <f>INDEX('Planning Periods'!$O$2:$O$540,MATCH('Table B Values'!A2687,'Planning Periods'!$A$2:$A$540,0))</f>
        <v>Los Angeles County</v>
      </c>
    </row>
    <row r="2688" spans="1:11">
      <c r="A2688" t="s">
        <v>5769</v>
      </c>
      <c r="B2688">
        <v>2014</v>
      </c>
      <c r="C2688">
        <v>0</v>
      </c>
      <c r="D2688">
        <v>0</v>
      </c>
      <c r="E2688">
        <v>2</v>
      </c>
      <c r="F2688">
        <v>0</v>
      </c>
      <c r="G2688">
        <v>0</v>
      </c>
      <c r="H2688">
        <v>0</v>
      </c>
      <c r="I2688">
        <v>0</v>
      </c>
      <c r="J2688" t="s">
        <v>5810</v>
      </c>
      <c r="K2688" t="str">
        <f>INDEX('Planning Periods'!$O$2:$O$540,MATCH('Table B Values'!A2688,'Planning Periods'!$A$2:$A$540,0))</f>
        <v>Kings County</v>
      </c>
    </row>
    <row r="2689" spans="1:11">
      <c r="A2689" t="s">
        <v>5399</v>
      </c>
      <c r="B2689">
        <v>2014</v>
      </c>
      <c r="C2689">
        <v>0</v>
      </c>
      <c r="D2689">
        <v>0</v>
      </c>
      <c r="E2689">
        <v>0</v>
      </c>
      <c r="F2689">
        <v>0</v>
      </c>
      <c r="G2689">
        <v>0</v>
      </c>
      <c r="H2689">
        <v>298</v>
      </c>
      <c r="I2689">
        <v>0</v>
      </c>
      <c r="J2689" t="s">
        <v>5810</v>
      </c>
      <c r="K2689" t="str">
        <f>INDEX('Planning Periods'!$O$2:$O$540,MATCH('Table B Values'!A2689,'Planning Periods'!$A$2:$A$540,0))</f>
        <v>Los Angeles County</v>
      </c>
    </row>
    <row r="2690" spans="1:11">
      <c r="A2690" t="s">
        <v>5401</v>
      </c>
      <c r="B2690">
        <v>2014</v>
      </c>
      <c r="C2690">
        <v>47</v>
      </c>
      <c r="D2690">
        <v>0</v>
      </c>
      <c r="E2690">
        <v>16</v>
      </c>
      <c r="F2690">
        <v>0</v>
      </c>
      <c r="G2690">
        <v>0</v>
      </c>
      <c r="H2690">
        <v>0</v>
      </c>
      <c r="I2690">
        <v>19</v>
      </c>
      <c r="J2690" t="s">
        <v>5810</v>
      </c>
      <c r="K2690" t="str">
        <f>INDEX('Planning Periods'!$O$2:$O$540,MATCH('Table B Values'!A2690,'Planning Periods'!$A$2:$A$540,0))</f>
        <v>Los Angeles County</v>
      </c>
    </row>
    <row r="2691" spans="1:11">
      <c r="A2691" t="s">
        <v>5770</v>
      </c>
      <c r="B2691">
        <v>2014</v>
      </c>
      <c r="C2691">
        <v>0</v>
      </c>
      <c r="D2691">
        <v>0</v>
      </c>
      <c r="E2691">
        <v>0</v>
      </c>
      <c r="F2691">
        <v>0</v>
      </c>
      <c r="G2691">
        <v>0</v>
      </c>
      <c r="H2691">
        <v>0</v>
      </c>
      <c r="I2691">
        <v>0</v>
      </c>
      <c r="J2691" t="s">
        <v>5810</v>
      </c>
      <c r="K2691" t="str">
        <f>INDEX('Planning Periods'!$O$2:$O$540,MATCH('Table B Values'!A2691,'Planning Periods'!$A$2:$A$540,0))</f>
        <v>Riverside County</v>
      </c>
    </row>
    <row r="2692" spans="1:11">
      <c r="A2692" t="s">
        <v>5771</v>
      </c>
      <c r="B2692">
        <v>2014</v>
      </c>
      <c r="C2692">
        <v>0</v>
      </c>
      <c r="D2692">
        <v>0</v>
      </c>
      <c r="E2692">
        <v>0</v>
      </c>
      <c r="F2692">
        <v>0</v>
      </c>
      <c r="G2692">
        <v>0</v>
      </c>
      <c r="H2692">
        <v>0</v>
      </c>
      <c r="I2692">
        <v>0</v>
      </c>
      <c r="J2692" t="s">
        <v>5810</v>
      </c>
      <c r="K2692" t="str">
        <f>INDEX('Planning Periods'!$O$2:$O$540,MATCH('Table B Values'!A2692,'Planning Periods'!$A$2:$A$540,0))</f>
        <v>Los Angeles County</v>
      </c>
    </row>
    <row r="2693" spans="1:11">
      <c r="A2693" t="s">
        <v>5403</v>
      </c>
      <c r="B2693">
        <v>2014</v>
      </c>
      <c r="C2693">
        <v>0</v>
      </c>
      <c r="D2693">
        <v>0</v>
      </c>
      <c r="E2693">
        <v>0</v>
      </c>
      <c r="F2693">
        <v>0</v>
      </c>
      <c r="G2693">
        <v>0</v>
      </c>
      <c r="H2693">
        <v>4</v>
      </c>
      <c r="I2693" s="356">
        <v>2</v>
      </c>
      <c r="J2693" t="s">
        <v>5810</v>
      </c>
      <c r="K2693" t="str">
        <f>INDEX('Planning Periods'!$O$2:$O$540,MATCH('Table B Values'!A2693,'Planning Periods'!$A$2:$A$540,0))</f>
        <v>Los Angeles County</v>
      </c>
    </row>
    <row r="2694" spans="1:11">
      <c r="A2694" t="s">
        <v>5404</v>
      </c>
      <c r="B2694">
        <v>2014</v>
      </c>
      <c r="C2694">
        <v>0</v>
      </c>
      <c r="D2694">
        <v>0</v>
      </c>
      <c r="E2694">
        <v>0</v>
      </c>
      <c r="F2694">
        <v>0</v>
      </c>
      <c r="G2694">
        <v>0</v>
      </c>
      <c r="H2694">
        <v>0</v>
      </c>
      <c r="I2694">
        <v>67</v>
      </c>
      <c r="J2694" t="s">
        <v>5810</v>
      </c>
      <c r="K2694" t="str">
        <f>INDEX('Planning Periods'!$O$2:$O$540,MATCH('Table B Values'!A2694,'Planning Periods'!$A$2:$A$540,0))</f>
        <v>Los Angeles County</v>
      </c>
    </row>
    <row r="2695" spans="1:11">
      <c r="A2695" t="s">
        <v>5405</v>
      </c>
      <c r="B2695">
        <v>2014</v>
      </c>
      <c r="C2695">
        <v>0</v>
      </c>
      <c r="D2695">
        <v>0</v>
      </c>
      <c r="E2695">
        <v>0</v>
      </c>
      <c r="F2695">
        <v>0</v>
      </c>
      <c r="G2695">
        <v>0</v>
      </c>
      <c r="H2695">
        <v>0</v>
      </c>
      <c r="I2695">
        <v>25</v>
      </c>
      <c r="J2695" t="s">
        <v>5810</v>
      </c>
      <c r="K2695" t="str">
        <f>INDEX('Planning Periods'!$O$2:$O$540,MATCH('Table B Values'!A2695,'Planning Periods'!$A$2:$A$540,0))</f>
        <v>San Mateo County</v>
      </c>
    </row>
    <row r="2696" spans="1:11">
      <c r="A2696" t="s">
        <v>5406</v>
      </c>
      <c r="B2696">
        <v>2014</v>
      </c>
      <c r="C2696">
        <v>0</v>
      </c>
      <c r="D2696">
        <v>0</v>
      </c>
      <c r="E2696">
        <v>0</v>
      </c>
      <c r="F2696">
        <v>0</v>
      </c>
      <c r="G2696">
        <v>0</v>
      </c>
      <c r="H2696">
        <v>0</v>
      </c>
      <c r="I2696">
        <v>0</v>
      </c>
      <c r="J2696" t="s">
        <v>5810</v>
      </c>
      <c r="K2696" t="str">
        <f>INDEX('Planning Periods'!$O$2:$O$540,MATCH('Table B Values'!A2696,'Planning Periods'!$A$2:$A$540,0))</f>
        <v>Marin County</v>
      </c>
    </row>
    <row r="2697" spans="1:11">
      <c r="A2697" t="s">
        <v>5407</v>
      </c>
      <c r="B2697">
        <v>2014</v>
      </c>
      <c r="C2697">
        <v>0</v>
      </c>
      <c r="D2697">
        <v>0</v>
      </c>
      <c r="E2697">
        <v>0</v>
      </c>
      <c r="F2697">
        <v>0</v>
      </c>
      <c r="G2697">
        <v>0</v>
      </c>
      <c r="H2697">
        <v>0</v>
      </c>
      <c r="I2697" s="356">
        <v>4</v>
      </c>
      <c r="J2697" t="s">
        <v>5810</v>
      </c>
      <c r="K2697" t="str">
        <f>INDEX('Planning Periods'!$O$2:$O$540,MATCH('Table B Values'!A2697,'Planning Periods'!$A$2:$A$540,0))</f>
        <v>Solano County</v>
      </c>
    </row>
    <row r="2698" spans="1:11">
      <c r="A2698" t="s">
        <v>5408</v>
      </c>
      <c r="B2698">
        <v>2014</v>
      </c>
      <c r="C2698" s="356">
        <v>0</v>
      </c>
      <c r="D2698">
        <v>15</v>
      </c>
      <c r="E2698">
        <v>0</v>
      </c>
      <c r="F2698">
        <v>0</v>
      </c>
      <c r="G2698">
        <v>0</v>
      </c>
      <c r="H2698">
        <v>5</v>
      </c>
      <c r="I2698" s="356">
        <v>258</v>
      </c>
      <c r="J2698" t="s">
        <v>5810</v>
      </c>
      <c r="K2698" t="str">
        <f>INDEX('Planning Periods'!$O$2:$O$540,MATCH('Table B Values'!A2698,'Planning Periods'!$A$2:$A$540,0))</f>
        <v>Alameda County</v>
      </c>
    </row>
    <row r="2699" spans="1:11">
      <c r="A2699" t="s">
        <v>5409</v>
      </c>
      <c r="B2699">
        <v>2014</v>
      </c>
      <c r="C2699">
        <v>0</v>
      </c>
      <c r="D2699">
        <v>2</v>
      </c>
      <c r="E2699">
        <v>3</v>
      </c>
      <c r="F2699">
        <v>0</v>
      </c>
      <c r="G2699">
        <v>0</v>
      </c>
      <c r="H2699">
        <v>0</v>
      </c>
      <c r="I2699" s="356">
        <v>38</v>
      </c>
      <c r="J2699" t="s">
        <v>5810</v>
      </c>
      <c r="K2699" t="str">
        <f>INDEX('Planning Periods'!$O$2:$O$540,MATCH('Table B Values'!A2699,'Planning Periods'!$A$2:$A$540,0))</f>
        <v>Los Angeles County</v>
      </c>
    </row>
    <row r="2700" spans="1:11">
      <c r="A2700" t="s">
        <v>5813</v>
      </c>
      <c r="B2700">
        <v>2014</v>
      </c>
      <c r="C2700">
        <v>0</v>
      </c>
      <c r="D2700">
        <v>0</v>
      </c>
      <c r="E2700">
        <v>0</v>
      </c>
      <c r="F2700">
        <v>0</v>
      </c>
      <c r="G2700">
        <v>0</v>
      </c>
      <c r="H2700">
        <v>0</v>
      </c>
      <c r="I2700">
        <v>0</v>
      </c>
      <c r="J2700" t="s">
        <v>5810</v>
      </c>
      <c r="K2700" t="str">
        <f>INDEX('Planning Periods'!$O$2:$O$540,MATCH('Table B Values'!A2700,'Planning Periods'!$A$2:$A$540,0))</f>
        <v>Butte County</v>
      </c>
    </row>
    <row r="2701" spans="1:11">
      <c r="A2701" t="s">
        <v>5411</v>
      </c>
      <c r="B2701">
        <v>2014</v>
      </c>
      <c r="C2701">
        <v>0</v>
      </c>
      <c r="D2701">
        <v>0</v>
      </c>
      <c r="E2701">
        <v>0</v>
      </c>
      <c r="F2701">
        <v>0</v>
      </c>
      <c r="G2701">
        <v>0</v>
      </c>
      <c r="H2701">
        <v>0</v>
      </c>
      <c r="I2701">
        <v>0</v>
      </c>
      <c r="J2701" t="s">
        <v>5810</v>
      </c>
      <c r="K2701" t="str">
        <f>INDEX('Planning Periods'!$O$2:$O$540,MATCH('Table B Values'!A2701,'Planning Periods'!$A$2:$A$540,0))</f>
        <v>Inyo County</v>
      </c>
    </row>
    <row r="2702" spans="1:11">
      <c r="A2702" t="s">
        <v>5412</v>
      </c>
      <c r="B2702">
        <v>2014</v>
      </c>
      <c r="C2702">
        <v>8</v>
      </c>
      <c r="D2702">
        <v>0</v>
      </c>
      <c r="E2702">
        <v>5</v>
      </c>
      <c r="F2702">
        <v>0</v>
      </c>
      <c r="G2702">
        <v>0</v>
      </c>
      <c r="H2702">
        <v>0</v>
      </c>
      <c r="I2702">
        <v>6</v>
      </c>
      <c r="J2702" t="s">
        <v>5810</v>
      </c>
      <c r="K2702" t="str">
        <f>INDEX('Planning Periods'!$O$2:$O$540,MATCH('Table B Values'!A2702,'Planning Periods'!$A$2:$A$540,0))</f>
        <v>Imperial County</v>
      </c>
    </row>
    <row r="2703" spans="1:11">
      <c r="A2703" t="s">
        <v>5413</v>
      </c>
      <c r="B2703">
        <v>2014</v>
      </c>
      <c r="C2703">
        <v>0</v>
      </c>
      <c r="D2703">
        <v>0</v>
      </c>
      <c r="E2703">
        <v>0</v>
      </c>
      <c r="F2703">
        <v>0</v>
      </c>
      <c r="G2703">
        <v>0</v>
      </c>
      <c r="H2703">
        <v>0</v>
      </c>
      <c r="I2703">
        <v>321</v>
      </c>
      <c r="J2703" t="s">
        <v>5810</v>
      </c>
      <c r="K2703" t="str">
        <f>INDEX('Planning Periods'!$O$2:$O$540,MATCH('Table B Values'!A2703,'Planning Periods'!$A$2:$A$540,0))</f>
        <v>Orange County</v>
      </c>
    </row>
    <row r="2704" spans="1:11">
      <c r="A2704" t="s">
        <v>5414</v>
      </c>
      <c r="B2704">
        <v>2014</v>
      </c>
      <c r="C2704">
        <v>1</v>
      </c>
      <c r="D2704">
        <v>0</v>
      </c>
      <c r="E2704">
        <v>2</v>
      </c>
      <c r="F2704">
        <v>0</v>
      </c>
      <c r="G2704">
        <v>0</v>
      </c>
      <c r="H2704">
        <v>5</v>
      </c>
      <c r="I2704">
        <v>415</v>
      </c>
      <c r="J2704" t="s">
        <v>5810</v>
      </c>
      <c r="K2704" t="str">
        <f>INDEX('Planning Periods'!$O$2:$O$540,MATCH('Table B Values'!A2704,'Planning Periods'!$A$2:$A$540,0))</f>
        <v>Contra Costa County</v>
      </c>
    </row>
    <row r="2705" spans="1:11">
      <c r="A2705" t="s">
        <v>5415</v>
      </c>
      <c r="B2705">
        <v>2014</v>
      </c>
      <c r="C2705">
        <v>0</v>
      </c>
      <c r="D2705">
        <v>0</v>
      </c>
      <c r="E2705">
        <v>0</v>
      </c>
      <c r="F2705">
        <v>0</v>
      </c>
      <c r="G2705">
        <v>0</v>
      </c>
      <c r="H2705">
        <v>1</v>
      </c>
      <c r="I2705">
        <v>38</v>
      </c>
      <c r="J2705" t="s">
        <v>5810</v>
      </c>
      <c r="K2705" t="str">
        <f>INDEX('Planning Periods'!$O$2:$O$540,MATCH('Table B Values'!A2705,'Planning Periods'!$A$2:$A$540,0))</f>
        <v>San Mateo County</v>
      </c>
    </row>
    <row r="2706" spans="1:11">
      <c r="A2706" t="s">
        <v>5773</v>
      </c>
      <c r="B2706">
        <v>2014</v>
      </c>
      <c r="C2706">
        <v>0</v>
      </c>
      <c r="D2706">
        <v>0</v>
      </c>
      <c r="E2706">
        <v>0</v>
      </c>
      <c r="F2706">
        <v>0</v>
      </c>
      <c r="G2706">
        <v>0</v>
      </c>
      <c r="H2706">
        <v>0</v>
      </c>
      <c r="I2706">
        <v>0</v>
      </c>
      <c r="J2706" t="s">
        <v>5810</v>
      </c>
      <c r="K2706" t="str">
        <f>INDEX('Planning Periods'!$O$2:$O$540,MATCH('Table B Values'!A2706,'Planning Periods'!$A$2:$A$540,0))</f>
        <v>Santa Barbara County</v>
      </c>
    </row>
    <row r="2707" spans="1:11">
      <c r="A2707" t="s">
        <v>5416</v>
      </c>
      <c r="B2707">
        <v>2014</v>
      </c>
      <c r="C2707">
        <v>21</v>
      </c>
      <c r="D2707">
        <v>0</v>
      </c>
      <c r="E2707">
        <v>49</v>
      </c>
      <c r="F2707">
        <v>0</v>
      </c>
      <c r="G2707">
        <v>0</v>
      </c>
      <c r="H2707">
        <v>0</v>
      </c>
      <c r="I2707" s="356">
        <v>0</v>
      </c>
      <c r="J2707" t="s">
        <v>5810</v>
      </c>
      <c r="K2707" t="str">
        <f>INDEX('Planning Periods'!$O$2:$O$540,MATCH('Table B Values'!A2707,'Planning Periods'!$A$2:$A$540,0))</f>
        <v>Orange County</v>
      </c>
    </row>
    <row r="2708" spans="1:11">
      <c r="A2708" t="s">
        <v>5417</v>
      </c>
      <c r="B2708">
        <v>2014</v>
      </c>
      <c r="C2708" s="356">
        <v>0</v>
      </c>
      <c r="D2708">
        <v>0</v>
      </c>
      <c r="E2708">
        <v>0</v>
      </c>
      <c r="F2708">
        <v>0</v>
      </c>
      <c r="G2708">
        <v>0</v>
      </c>
      <c r="H2708">
        <v>0</v>
      </c>
      <c r="I2708" s="356">
        <v>19</v>
      </c>
      <c r="J2708" t="s">
        <v>5810</v>
      </c>
      <c r="K2708" t="str">
        <f>INDEX('Planning Periods'!$O$2:$O$540,MATCH('Table B Values'!A2708,'Planning Periods'!$A$2:$A$540,0))</f>
        <v>Los Angeles County</v>
      </c>
    </row>
    <row r="2709" spans="1:11">
      <c r="A2709" t="s">
        <v>5418</v>
      </c>
      <c r="B2709">
        <v>2014</v>
      </c>
      <c r="C2709">
        <v>0</v>
      </c>
      <c r="D2709">
        <v>0</v>
      </c>
      <c r="E2709">
        <v>0</v>
      </c>
      <c r="F2709">
        <v>0</v>
      </c>
      <c r="G2709">
        <v>0</v>
      </c>
      <c r="H2709">
        <v>3</v>
      </c>
      <c r="I2709">
        <v>0</v>
      </c>
      <c r="J2709" t="s">
        <v>5810</v>
      </c>
      <c r="K2709" t="str">
        <f>INDEX('Planning Periods'!$O$2:$O$540,MATCH('Table B Values'!A2709,'Planning Periods'!$A$2:$A$540,0))</f>
        <v>San Mateo County</v>
      </c>
    </row>
    <row r="2710" spans="1:11">
      <c r="A2710" t="s">
        <v>5419</v>
      </c>
      <c r="B2710">
        <v>2014</v>
      </c>
      <c r="C2710">
        <v>0</v>
      </c>
      <c r="D2710">
        <v>0</v>
      </c>
      <c r="E2710">
        <v>0</v>
      </c>
      <c r="F2710">
        <v>0</v>
      </c>
      <c r="G2710">
        <v>0</v>
      </c>
      <c r="H2710">
        <v>0</v>
      </c>
      <c r="I2710">
        <v>15</v>
      </c>
      <c r="J2710" t="s">
        <v>5810</v>
      </c>
      <c r="K2710" t="str">
        <f>INDEX('Planning Periods'!$O$2:$O$540,MATCH('Table B Values'!A2710,'Planning Periods'!$A$2:$A$540,0))</f>
        <v>Los Angeles County</v>
      </c>
    </row>
    <row r="2711" spans="1:11">
      <c r="A2711" t="s">
        <v>4841</v>
      </c>
      <c r="B2711">
        <v>2014</v>
      </c>
      <c r="C2711">
        <v>0</v>
      </c>
      <c r="D2711">
        <v>6</v>
      </c>
      <c r="E2711">
        <v>0</v>
      </c>
      <c r="F2711">
        <v>13</v>
      </c>
      <c r="G2711">
        <v>0</v>
      </c>
      <c r="H2711">
        <v>17</v>
      </c>
      <c r="I2711">
        <v>38</v>
      </c>
      <c r="J2711" t="s">
        <v>5810</v>
      </c>
      <c r="K2711" t="str">
        <f>INDEX('Planning Periods'!$O$2:$O$540,MATCH('Table B Values'!A2711,'Planning Periods'!$A$2:$A$540,0))</f>
        <v>Calaveras County</v>
      </c>
    </row>
    <row r="2712" spans="1:11">
      <c r="A2712" t="s">
        <v>5420</v>
      </c>
      <c r="B2712">
        <v>2014</v>
      </c>
      <c r="C2712">
        <v>23</v>
      </c>
      <c r="D2712">
        <v>43</v>
      </c>
      <c r="E2712">
        <v>0</v>
      </c>
      <c r="F2712">
        <v>10</v>
      </c>
      <c r="G2712">
        <v>0</v>
      </c>
      <c r="H2712">
        <v>42</v>
      </c>
      <c r="I2712">
        <v>0</v>
      </c>
      <c r="J2712" t="s">
        <v>5810</v>
      </c>
      <c r="K2712" t="str">
        <f>INDEX('Planning Periods'!$O$2:$O$540,MATCH('Table B Values'!A2712,'Planning Periods'!$A$2:$A$540,0))</f>
        <v>Imperial County</v>
      </c>
    </row>
    <row r="2713" spans="1:11">
      <c r="A2713" t="s">
        <v>5421</v>
      </c>
      <c r="B2713">
        <v>2014</v>
      </c>
      <c r="C2713">
        <v>0</v>
      </c>
      <c r="D2713">
        <v>0</v>
      </c>
      <c r="E2713">
        <v>0</v>
      </c>
      <c r="F2713">
        <v>0</v>
      </c>
      <c r="G2713">
        <v>0</v>
      </c>
      <c r="H2713">
        <v>0</v>
      </c>
      <c r="I2713">
        <v>37</v>
      </c>
      <c r="J2713" t="s">
        <v>5810</v>
      </c>
      <c r="K2713" t="str">
        <f>INDEX('Planning Periods'!$O$2:$O$540,MATCH('Table B Values'!A2713,'Planning Periods'!$A$2:$A$540,0))</f>
        <v>Riverside County</v>
      </c>
    </row>
    <row r="2714" spans="1:11">
      <c r="A2714" t="s">
        <v>5422</v>
      </c>
      <c r="B2714">
        <v>2014</v>
      </c>
      <c r="C2714">
        <v>37</v>
      </c>
      <c r="D2714">
        <v>0</v>
      </c>
      <c r="E2714">
        <v>10</v>
      </c>
      <c r="F2714">
        <v>0</v>
      </c>
      <c r="G2714">
        <v>0</v>
      </c>
      <c r="H2714">
        <v>2</v>
      </c>
      <c r="I2714">
        <v>3</v>
      </c>
      <c r="J2714" t="s">
        <v>5810</v>
      </c>
      <c r="K2714" t="str">
        <f>INDEX('Planning Periods'!$O$2:$O$540,MATCH('Table B Values'!A2714,'Planning Periods'!$A$2:$A$540,0))</f>
        <v>Napa County</v>
      </c>
    </row>
    <row r="2715" spans="1:11">
      <c r="A2715" t="s">
        <v>5423</v>
      </c>
      <c r="B2715">
        <v>2014</v>
      </c>
      <c r="C2715">
        <v>20</v>
      </c>
      <c r="D2715">
        <v>0</v>
      </c>
      <c r="E2715">
        <v>21</v>
      </c>
      <c r="F2715">
        <v>0</v>
      </c>
      <c r="G2715">
        <v>0</v>
      </c>
      <c r="H2715">
        <v>155</v>
      </c>
      <c r="I2715">
        <v>102</v>
      </c>
      <c r="J2715" t="s">
        <v>5810</v>
      </c>
      <c r="K2715" t="str">
        <f>INDEX('Planning Periods'!$O$2:$O$540,MATCH('Table B Values'!A2715,'Planning Periods'!$A$2:$A$540,0))</f>
        <v>Ventura County</v>
      </c>
    </row>
    <row r="2716" spans="1:11">
      <c r="A2716" t="s">
        <v>5424</v>
      </c>
      <c r="B2716">
        <v>2014</v>
      </c>
      <c r="C2716">
        <v>0</v>
      </c>
      <c r="D2716">
        <v>0</v>
      </c>
      <c r="E2716">
        <v>0</v>
      </c>
      <c r="F2716">
        <v>0</v>
      </c>
      <c r="G2716">
        <v>0</v>
      </c>
      <c r="H2716">
        <v>0</v>
      </c>
      <c r="I2716">
        <v>68</v>
      </c>
      <c r="J2716" t="s">
        <v>5810</v>
      </c>
      <c r="K2716" t="str">
        <f>INDEX('Planning Periods'!$O$2:$O$540,MATCH('Table B Values'!A2716,'Planning Periods'!$A$2:$A$540,0))</f>
        <v>Santa Clara County</v>
      </c>
    </row>
    <row r="2717" spans="1:11">
      <c r="A2717" t="s">
        <v>5800</v>
      </c>
      <c r="B2717">
        <v>2014</v>
      </c>
      <c r="C2717">
        <v>0</v>
      </c>
      <c r="D2717">
        <v>0</v>
      </c>
      <c r="E2717">
        <v>0</v>
      </c>
      <c r="F2717">
        <v>0</v>
      </c>
      <c r="G2717">
        <v>0</v>
      </c>
      <c r="H2717">
        <v>1</v>
      </c>
      <c r="I2717">
        <v>4</v>
      </c>
      <c r="J2717" t="s">
        <v>5810</v>
      </c>
      <c r="K2717" t="str">
        <f>INDEX('Planning Periods'!$O$2:$O$540,MATCH('Table B Values'!A2717,'Planning Periods'!$A$2:$A$540,0))</f>
        <v>Riverside County</v>
      </c>
    </row>
    <row r="2718" spans="1:11">
      <c r="A2718" t="s">
        <v>5425</v>
      </c>
      <c r="B2718">
        <v>2014</v>
      </c>
      <c r="C2718">
        <v>0</v>
      </c>
      <c r="D2718">
        <v>0</v>
      </c>
      <c r="E2718">
        <v>0</v>
      </c>
      <c r="F2718">
        <v>0</v>
      </c>
      <c r="G2718">
        <v>0</v>
      </c>
      <c r="H2718">
        <v>0</v>
      </c>
      <c r="I2718">
        <v>3</v>
      </c>
      <c r="J2718" t="s">
        <v>5810</v>
      </c>
      <c r="K2718" t="str">
        <f>INDEX('Planning Periods'!$O$2:$O$540,MATCH('Table B Values'!A2718,'Planning Periods'!$A$2:$A$540,0))</f>
        <v>Santa Cruz County</v>
      </c>
    </row>
    <row r="2719" spans="1:11">
      <c r="A2719" t="s">
        <v>5427</v>
      </c>
      <c r="B2719">
        <v>2014</v>
      </c>
      <c r="C2719">
        <v>33</v>
      </c>
      <c r="D2719">
        <v>0</v>
      </c>
      <c r="E2719">
        <v>9</v>
      </c>
      <c r="F2719">
        <v>0</v>
      </c>
      <c r="G2719">
        <v>0</v>
      </c>
      <c r="H2719">
        <v>0</v>
      </c>
      <c r="I2719">
        <v>4</v>
      </c>
      <c r="J2719" t="s">
        <v>5810</v>
      </c>
      <c r="K2719" t="str">
        <f>INDEX('Planning Periods'!$O$2:$O$540,MATCH('Table B Values'!A2719,'Planning Periods'!$A$2:$A$540,0))</f>
        <v>Santa Barbara County</v>
      </c>
    </row>
    <row r="2720" spans="1:11">
      <c r="A2720" t="s">
        <v>5428</v>
      </c>
      <c r="B2720">
        <v>2014</v>
      </c>
      <c r="C2720">
        <v>4</v>
      </c>
      <c r="D2720">
        <v>0</v>
      </c>
      <c r="E2720">
        <v>15</v>
      </c>
      <c r="F2720">
        <v>0</v>
      </c>
      <c r="G2720">
        <v>0</v>
      </c>
      <c r="H2720">
        <v>44</v>
      </c>
      <c r="I2720">
        <v>25</v>
      </c>
      <c r="J2720" t="s">
        <v>5810</v>
      </c>
      <c r="K2720" t="str">
        <f>INDEX('Planning Periods'!$O$2:$O$540,MATCH('Table B Values'!A2720,'Planning Periods'!$A$2:$A$540,0))</f>
        <v>Los Angeles County</v>
      </c>
    </row>
    <row r="2721" spans="1:11">
      <c r="A2721" t="s">
        <v>5429</v>
      </c>
      <c r="B2721">
        <v>2014</v>
      </c>
      <c r="C2721">
        <v>0</v>
      </c>
      <c r="D2721">
        <v>0</v>
      </c>
      <c r="E2721">
        <v>0</v>
      </c>
      <c r="F2721">
        <v>0</v>
      </c>
      <c r="G2721">
        <v>0</v>
      </c>
      <c r="H2721">
        <v>32</v>
      </c>
      <c r="I2721">
        <v>0</v>
      </c>
      <c r="J2721" t="s">
        <v>5810</v>
      </c>
      <c r="K2721" t="str">
        <f>INDEX('Planning Periods'!$O$2:$O$540,MATCH('Table B Values'!A2721,'Planning Periods'!$A$2:$A$540,0))</f>
        <v>Riverside County</v>
      </c>
    </row>
    <row r="2722" spans="1:11">
      <c r="A2722" t="s">
        <v>5774</v>
      </c>
      <c r="B2722">
        <v>2014</v>
      </c>
      <c r="C2722">
        <v>0</v>
      </c>
      <c r="D2722">
        <v>0</v>
      </c>
      <c r="E2722">
        <v>0</v>
      </c>
      <c r="F2722">
        <v>0</v>
      </c>
      <c r="G2722">
        <v>0</v>
      </c>
      <c r="H2722">
        <v>0</v>
      </c>
      <c r="I2722">
        <v>223</v>
      </c>
      <c r="J2722" t="s">
        <v>5810</v>
      </c>
      <c r="K2722" t="str">
        <f>INDEX('Planning Periods'!$O$2:$O$540,MATCH('Table B Values'!A2722,'Planning Periods'!$A$2:$A$540,0))</f>
        <v>Los Angeles County</v>
      </c>
    </row>
    <row r="2723" spans="1:11">
      <c r="A2723" t="s">
        <v>5431</v>
      </c>
      <c r="B2723">
        <v>2014</v>
      </c>
      <c r="C2723">
        <v>0</v>
      </c>
      <c r="D2723">
        <v>0</v>
      </c>
      <c r="E2723">
        <v>2</v>
      </c>
      <c r="F2723">
        <v>0</v>
      </c>
      <c r="G2723">
        <v>0</v>
      </c>
      <c r="H2723">
        <v>0</v>
      </c>
      <c r="I2723">
        <v>232</v>
      </c>
      <c r="J2723" t="s">
        <v>5810</v>
      </c>
      <c r="K2723" t="str">
        <f>INDEX('Planning Periods'!$O$2:$O$540,MATCH('Table B Values'!A2723,'Planning Periods'!$A$2:$A$540,0))</f>
        <v>Butte County</v>
      </c>
    </row>
    <row r="2724" spans="1:11">
      <c r="A2724" t="s">
        <v>5432</v>
      </c>
      <c r="B2724">
        <v>2014</v>
      </c>
      <c r="C2724">
        <v>0</v>
      </c>
      <c r="D2724">
        <v>0</v>
      </c>
      <c r="E2724">
        <v>0</v>
      </c>
      <c r="F2724">
        <v>0</v>
      </c>
      <c r="G2724">
        <v>0</v>
      </c>
      <c r="H2724">
        <v>0</v>
      </c>
      <c r="I2724">
        <v>342</v>
      </c>
      <c r="J2724" t="s">
        <v>5810</v>
      </c>
      <c r="K2724" t="str">
        <f>INDEX('Planning Periods'!$O$2:$O$540,MATCH('Table B Values'!A2724,'Planning Periods'!$A$2:$A$540,0))</f>
        <v>San Bernardino County</v>
      </c>
    </row>
    <row r="2725" spans="1:11">
      <c r="A2725" t="s">
        <v>5433</v>
      </c>
      <c r="B2725">
        <v>2014</v>
      </c>
      <c r="C2725">
        <v>0</v>
      </c>
      <c r="D2725">
        <v>0</v>
      </c>
      <c r="E2725">
        <v>0</v>
      </c>
      <c r="F2725">
        <v>0</v>
      </c>
      <c r="G2725">
        <v>0</v>
      </c>
      <c r="H2725">
        <v>286</v>
      </c>
      <c r="I2725">
        <v>41</v>
      </c>
      <c r="J2725" t="s">
        <v>5810</v>
      </c>
      <c r="K2725" t="str">
        <f>INDEX('Planning Periods'!$O$2:$O$540,MATCH('Table B Values'!A2725,'Planning Periods'!$A$2:$A$540,0))</f>
        <v>San Bernardino County</v>
      </c>
    </row>
    <row r="2726" spans="1:11">
      <c r="A2726" t="s">
        <v>5434</v>
      </c>
      <c r="B2726">
        <v>2014</v>
      </c>
      <c r="C2726">
        <v>24</v>
      </c>
      <c r="D2726">
        <v>0</v>
      </c>
      <c r="E2726">
        <v>8</v>
      </c>
      <c r="F2726">
        <v>0</v>
      </c>
      <c r="G2726">
        <v>0</v>
      </c>
      <c r="H2726">
        <v>11</v>
      </c>
      <c r="I2726">
        <v>956</v>
      </c>
      <c r="J2726" t="s">
        <v>5810</v>
      </c>
      <c r="K2726" t="str">
        <f>INDEX('Planning Periods'!$O$2:$O$540,MATCH('Table B Values'!A2726,'Planning Periods'!$A$2:$A$540,0))</f>
        <v>San Diego County</v>
      </c>
    </row>
    <row r="2727" spans="1:11">
      <c r="A2727" t="s">
        <v>5435</v>
      </c>
      <c r="B2727">
        <v>2014</v>
      </c>
      <c r="C2727">
        <v>0</v>
      </c>
      <c r="D2727">
        <v>0</v>
      </c>
      <c r="E2727">
        <v>2</v>
      </c>
      <c r="F2727">
        <v>0</v>
      </c>
      <c r="G2727">
        <v>0</v>
      </c>
      <c r="H2727">
        <v>0</v>
      </c>
      <c r="I2727">
        <v>5</v>
      </c>
      <c r="J2727" t="s">
        <v>5810</v>
      </c>
      <c r="K2727" t="str">
        <f>INDEX('Planning Periods'!$O$2:$O$540,MATCH('Table B Values'!A2727,'Planning Periods'!$A$2:$A$540,0))</f>
        <v>Sacramento County</v>
      </c>
    </row>
    <row r="2728" spans="1:11">
      <c r="A2728" t="s">
        <v>5437</v>
      </c>
      <c r="B2728">
        <v>2014</v>
      </c>
      <c r="C2728">
        <v>0</v>
      </c>
      <c r="D2728">
        <v>0</v>
      </c>
      <c r="E2728">
        <v>0</v>
      </c>
      <c r="F2728">
        <v>0</v>
      </c>
      <c r="G2728">
        <v>0</v>
      </c>
      <c r="H2728">
        <v>0</v>
      </c>
      <c r="I2728">
        <v>0</v>
      </c>
      <c r="J2728" t="s">
        <v>5810</v>
      </c>
      <c r="K2728" t="str">
        <f>INDEX('Planning Periods'!$O$2:$O$540,MATCH('Table B Values'!A2728,'Planning Periods'!$A$2:$A$540,0))</f>
        <v>Contra Costa County</v>
      </c>
    </row>
    <row r="2729" spans="1:11">
      <c r="A2729" t="s">
        <v>5438</v>
      </c>
      <c r="B2729">
        <v>2014</v>
      </c>
      <c r="C2729">
        <v>0</v>
      </c>
      <c r="D2729">
        <v>0</v>
      </c>
      <c r="E2729">
        <v>0</v>
      </c>
      <c r="F2729">
        <v>0</v>
      </c>
      <c r="G2729">
        <v>0</v>
      </c>
      <c r="H2729">
        <v>0</v>
      </c>
      <c r="I2729">
        <v>0</v>
      </c>
      <c r="J2729" t="s">
        <v>5810</v>
      </c>
      <c r="K2729" t="str">
        <f>INDEX('Planning Periods'!$O$2:$O$540,MATCH('Table B Values'!A2729,'Planning Periods'!$A$2:$A$540,0))</f>
        <v>Sonoma County</v>
      </c>
    </row>
    <row r="2730" spans="1:11">
      <c r="A2730" t="s">
        <v>5440</v>
      </c>
      <c r="B2730">
        <v>2014</v>
      </c>
      <c r="C2730">
        <v>52</v>
      </c>
      <c r="D2730">
        <v>0</v>
      </c>
      <c r="E2730">
        <v>32</v>
      </c>
      <c r="F2730">
        <v>0</v>
      </c>
      <c r="G2730">
        <v>0</v>
      </c>
      <c r="H2730">
        <v>0</v>
      </c>
      <c r="I2730" s="356">
        <v>64</v>
      </c>
      <c r="J2730" t="s">
        <v>5810</v>
      </c>
      <c r="K2730" t="str">
        <f>INDEX('Planning Periods'!$O$2:$O$540,MATCH('Table B Values'!A2730,'Planning Periods'!$A$2:$A$540,0))</f>
        <v>Riverside County</v>
      </c>
    </row>
    <row r="2731" spans="1:11">
      <c r="A2731" t="s">
        <v>5776</v>
      </c>
      <c r="B2731">
        <v>2014</v>
      </c>
      <c r="C2731">
        <v>0</v>
      </c>
      <c r="D2731">
        <v>0</v>
      </c>
      <c r="E2731">
        <v>0</v>
      </c>
      <c r="F2731">
        <v>0</v>
      </c>
      <c r="G2731">
        <v>0</v>
      </c>
      <c r="H2731">
        <v>0</v>
      </c>
      <c r="I2731">
        <v>11</v>
      </c>
      <c r="J2731" t="s">
        <v>5810</v>
      </c>
      <c r="K2731" t="str">
        <f>INDEX('Planning Periods'!$O$2:$O$540,MATCH('Table B Values'!A2731,'Planning Periods'!$A$2:$A$540,0))</f>
        <v>Fresno County</v>
      </c>
    </row>
    <row r="2732" spans="1:11">
      <c r="A2732" t="s">
        <v>5801</v>
      </c>
      <c r="B2732">
        <v>2014</v>
      </c>
      <c r="C2732">
        <v>0</v>
      </c>
      <c r="D2732">
        <v>0</v>
      </c>
      <c r="E2732">
        <v>0</v>
      </c>
      <c r="F2732">
        <v>0</v>
      </c>
      <c r="G2732">
        <v>0</v>
      </c>
      <c r="H2732">
        <v>0</v>
      </c>
      <c r="I2732">
        <v>0</v>
      </c>
      <c r="J2732" t="s">
        <v>5810</v>
      </c>
      <c r="K2732" t="str">
        <f>INDEX('Planning Periods'!$O$2:$O$540,MATCH('Table B Values'!A2732,'Planning Periods'!$A$2:$A$540,0))</f>
        <v>San Mateo County</v>
      </c>
    </row>
    <row r="2733" spans="1:11">
      <c r="A2733" t="s">
        <v>5442</v>
      </c>
      <c r="B2733">
        <v>2014</v>
      </c>
      <c r="C2733">
        <v>0</v>
      </c>
      <c r="D2733">
        <v>0</v>
      </c>
      <c r="E2733">
        <v>0</v>
      </c>
      <c r="F2733">
        <v>0</v>
      </c>
      <c r="G2733">
        <v>0</v>
      </c>
      <c r="H2733">
        <v>15</v>
      </c>
      <c r="I2733">
        <v>69</v>
      </c>
      <c r="J2733" t="s">
        <v>5810</v>
      </c>
      <c r="K2733" t="str">
        <f>INDEX('Planning Periods'!$O$2:$O$540,MATCH('Table B Values'!A2733,'Planning Periods'!$A$2:$A$540,0))</f>
        <v>San Bernardino County</v>
      </c>
    </row>
    <row r="2734" spans="1:11">
      <c r="A2734" t="s">
        <v>4887</v>
      </c>
      <c r="B2734">
        <v>2014</v>
      </c>
      <c r="C2734">
        <v>0</v>
      </c>
      <c r="D2734">
        <v>2</v>
      </c>
      <c r="E2734">
        <v>0</v>
      </c>
      <c r="F2734">
        <v>1</v>
      </c>
      <c r="G2734">
        <v>0</v>
      </c>
      <c r="H2734">
        <v>32</v>
      </c>
      <c r="I2734">
        <v>25</v>
      </c>
      <c r="J2734" t="s">
        <v>5810</v>
      </c>
      <c r="K2734" t="str">
        <f>INDEX('Planning Periods'!$O$2:$O$540,MATCH('Table B Values'!A2734,'Planning Periods'!$A$2:$A$540,0))</f>
        <v>Colusa County</v>
      </c>
    </row>
    <row r="2735" spans="1:11">
      <c r="A2735" t="s">
        <v>5444</v>
      </c>
      <c r="B2735">
        <v>2014</v>
      </c>
      <c r="C2735">
        <v>0</v>
      </c>
      <c r="D2735">
        <v>0</v>
      </c>
      <c r="E2735">
        <v>0</v>
      </c>
      <c r="F2735">
        <v>0</v>
      </c>
      <c r="G2735">
        <v>0</v>
      </c>
      <c r="H2735">
        <v>0</v>
      </c>
      <c r="I2735">
        <v>15</v>
      </c>
      <c r="J2735" t="s">
        <v>5810</v>
      </c>
      <c r="K2735" t="str">
        <f>INDEX('Planning Periods'!$O$2:$O$540,MATCH('Table B Values'!A2735,'Planning Periods'!$A$2:$A$540,0))</f>
        <v>Contra Costa County</v>
      </c>
    </row>
    <row r="2736" spans="1:11">
      <c r="A2736" t="s">
        <v>4891</v>
      </c>
      <c r="B2736">
        <v>2014</v>
      </c>
      <c r="C2736">
        <v>2</v>
      </c>
      <c r="D2736">
        <v>0</v>
      </c>
      <c r="E2736">
        <v>2</v>
      </c>
      <c r="F2736">
        <v>0</v>
      </c>
      <c r="G2736">
        <v>0</v>
      </c>
      <c r="H2736">
        <v>32</v>
      </c>
      <c r="I2736">
        <v>237</v>
      </c>
      <c r="J2736" t="s">
        <v>5810</v>
      </c>
      <c r="K2736" t="str">
        <f>INDEX('Planning Periods'!$O$2:$O$540,MATCH('Table B Values'!A2736,'Planning Periods'!$A$2:$A$540,0))</f>
        <v>Contra Costa County</v>
      </c>
    </row>
    <row r="2737" spans="1:11">
      <c r="A2737" t="s">
        <v>5829</v>
      </c>
      <c r="B2737">
        <v>2014</v>
      </c>
      <c r="C2737">
        <v>0</v>
      </c>
      <c r="D2737">
        <v>0</v>
      </c>
      <c r="E2737">
        <v>0</v>
      </c>
      <c r="F2737">
        <v>0</v>
      </c>
      <c r="G2737">
        <v>0</v>
      </c>
      <c r="H2737">
        <v>5</v>
      </c>
      <c r="I2737">
        <v>0</v>
      </c>
      <c r="J2737" t="s">
        <v>5810</v>
      </c>
      <c r="K2737" t="str">
        <f>INDEX('Planning Periods'!$O$2:$O$540,MATCH('Table B Values'!A2737,'Planning Periods'!$A$2:$A$540,0))</f>
        <v>Kings County</v>
      </c>
    </row>
    <row r="2738" spans="1:11">
      <c r="A2738" t="s">
        <v>5445</v>
      </c>
      <c r="B2738">
        <v>2014</v>
      </c>
      <c r="C2738">
        <v>53</v>
      </c>
      <c r="D2738">
        <v>0</v>
      </c>
      <c r="E2738">
        <v>18</v>
      </c>
      <c r="F2738">
        <v>0</v>
      </c>
      <c r="G2738">
        <v>0</v>
      </c>
      <c r="H2738">
        <v>3</v>
      </c>
      <c r="I2738">
        <v>622</v>
      </c>
      <c r="J2738" t="s">
        <v>5810</v>
      </c>
      <c r="K2738" t="str">
        <f>INDEX('Planning Periods'!$O$2:$O$540,MATCH('Table B Values'!A2738,'Planning Periods'!$A$2:$A$540,0))</f>
        <v>Riverside County</v>
      </c>
    </row>
    <row r="2739" spans="1:11">
      <c r="A2739" t="s">
        <v>5446</v>
      </c>
      <c r="B2739">
        <v>2014</v>
      </c>
      <c r="C2739">
        <v>0</v>
      </c>
      <c r="D2739">
        <v>0</v>
      </c>
      <c r="E2739">
        <v>0</v>
      </c>
      <c r="F2739">
        <v>0</v>
      </c>
      <c r="G2739">
        <v>0</v>
      </c>
      <c r="H2739">
        <v>0</v>
      </c>
      <c r="I2739">
        <v>37</v>
      </c>
      <c r="J2739" t="s">
        <v>5810</v>
      </c>
      <c r="K2739" t="str">
        <f>INDEX('Planning Periods'!$O$2:$O$540,MATCH('Table B Values'!A2739,'Planning Periods'!$A$2:$A$540,0))</f>
        <v>San Diego County</v>
      </c>
    </row>
    <row r="2740" spans="1:11">
      <c r="A2740" t="s">
        <v>5447</v>
      </c>
      <c r="B2740">
        <v>2014</v>
      </c>
      <c r="C2740">
        <v>4</v>
      </c>
      <c r="D2740">
        <v>0</v>
      </c>
      <c r="E2740">
        <v>12</v>
      </c>
      <c r="F2740">
        <v>0</v>
      </c>
      <c r="G2740">
        <v>0</v>
      </c>
      <c r="H2740">
        <v>2</v>
      </c>
      <c r="I2740">
        <v>164</v>
      </c>
      <c r="J2740" t="s">
        <v>5810</v>
      </c>
      <c r="K2740" t="str">
        <f>INDEX('Planning Periods'!$O$2:$O$540,MATCH('Table B Values'!A2740,'Planning Periods'!$A$2:$A$540,0))</f>
        <v>Marin County</v>
      </c>
    </row>
    <row r="2741" spans="1:11">
      <c r="A2741" t="s">
        <v>5448</v>
      </c>
      <c r="B2741">
        <v>2014</v>
      </c>
      <c r="C2741">
        <v>0</v>
      </c>
      <c r="D2741">
        <v>0</v>
      </c>
      <c r="E2741">
        <v>0</v>
      </c>
      <c r="F2741">
        <v>0</v>
      </c>
      <c r="G2741">
        <v>0</v>
      </c>
      <c r="H2741">
        <v>0</v>
      </c>
      <c r="I2741">
        <v>50</v>
      </c>
      <c r="J2741" t="s">
        <v>5810</v>
      </c>
      <c r="K2741" t="str">
        <f>INDEX('Planning Periods'!$O$2:$O$540,MATCH('Table B Values'!A2741,'Planning Periods'!$A$2:$A$540,0))</f>
        <v>Orange County</v>
      </c>
    </row>
    <row r="2742" spans="1:11">
      <c r="A2742" t="s">
        <v>5777</v>
      </c>
      <c r="B2742">
        <v>2014</v>
      </c>
      <c r="C2742">
        <v>0</v>
      </c>
      <c r="D2742">
        <v>0</v>
      </c>
      <c r="E2742">
        <v>0</v>
      </c>
      <c r="F2742">
        <v>0</v>
      </c>
      <c r="G2742">
        <v>0</v>
      </c>
      <c r="H2742">
        <v>0</v>
      </c>
      <c r="I2742">
        <v>0</v>
      </c>
      <c r="J2742" t="s">
        <v>5810</v>
      </c>
      <c r="K2742" t="str">
        <f>INDEX('Planning Periods'!$O$2:$O$540,MATCH('Table B Values'!A2742,'Planning Periods'!$A$2:$A$540,0))</f>
        <v>Los Angeles County</v>
      </c>
    </row>
    <row r="2743" spans="1:11">
      <c r="A2743" t="s">
        <v>5453</v>
      </c>
      <c r="B2743">
        <v>2014</v>
      </c>
      <c r="C2743">
        <v>0</v>
      </c>
      <c r="D2743">
        <v>0</v>
      </c>
      <c r="E2743">
        <v>0</v>
      </c>
      <c r="F2743">
        <v>0</v>
      </c>
      <c r="G2743">
        <v>0</v>
      </c>
      <c r="H2743">
        <v>0</v>
      </c>
      <c r="I2743">
        <v>42</v>
      </c>
      <c r="J2743" t="s">
        <v>5810</v>
      </c>
      <c r="K2743" t="str">
        <f>INDEX('Planning Periods'!$O$2:$O$540,MATCH('Table B Values'!A2743,'Planning Periods'!$A$2:$A$540,0))</f>
        <v>Santa Clara County</v>
      </c>
    </row>
    <row r="2744" spans="1:11">
      <c r="A2744" t="s">
        <v>5454</v>
      </c>
      <c r="B2744">
        <v>2014</v>
      </c>
      <c r="C2744">
        <v>0</v>
      </c>
      <c r="D2744">
        <v>0</v>
      </c>
      <c r="E2744">
        <v>0</v>
      </c>
      <c r="F2744">
        <v>0</v>
      </c>
      <c r="G2744">
        <v>0</v>
      </c>
      <c r="H2744">
        <v>0</v>
      </c>
      <c r="I2744">
        <v>39</v>
      </c>
      <c r="J2744" t="s">
        <v>5810</v>
      </c>
      <c r="K2744" t="str">
        <f>INDEX('Planning Periods'!$O$2:$O$540,MATCH('Table B Values'!A2744,'Planning Periods'!$A$2:$A$540,0))</f>
        <v>Orange County</v>
      </c>
    </row>
    <row r="2745" spans="1:11">
      <c r="A2745" t="s">
        <v>5455</v>
      </c>
      <c r="B2745">
        <v>2014</v>
      </c>
      <c r="C2745">
        <v>0</v>
      </c>
      <c r="D2745">
        <v>0</v>
      </c>
      <c r="E2745">
        <v>0</v>
      </c>
      <c r="F2745">
        <v>0</v>
      </c>
      <c r="G2745">
        <v>0</v>
      </c>
      <c r="H2745">
        <v>20</v>
      </c>
      <c r="I2745">
        <v>21</v>
      </c>
      <c r="J2745" t="s">
        <v>5810</v>
      </c>
      <c r="K2745" t="str">
        <f>INDEX('Planning Periods'!$O$2:$O$540,MATCH('Table B Values'!A2745,'Planning Periods'!$A$2:$A$540,0))</f>
        <v>San Mateo County</v>
      </c>
    </row>
    <row r="2746" spans="1:11">
      <c r="A2746" t="s">
        <v>5456</v>
      </c>
      <c r="B2746">
        <v>2014</v>
      </c>
      <c r="C2746">
        <v>0</v>
      </c>
      <c r="D2746">
        <v>0</v>
      </c>
      <c r="E2746">
        <v>0</v>
      </c>
      <c r="F2746">
        <v>0</v>
      </c>
      <c r="G2746">
        <v>0</v>
      </c>
      <c r="H2746">
        <v>3</v>
      </c>
      <c r="I2746">
        <v>12</v>
      </c>
      <c r="J2746" t="s">
        <v>5810</v>
      </c>
      <c r="K2746" t="str">
        <f>INDEX('Planning Periods'!$O$2:$O$540,MATCH('Table B Values'!A2746,'Planning Periods'!$A$2:$A$540,0))</f>
        <v>Orange County</v>
      </c>
    </row>
    <row r="2747" spans="1:11">
      <c r="A2747" t="s">
        <v>5458</v>
      </c>
      <c r="B2747">
        <v>2014</v>
      </c>
      <c r="C2747">
        <v>0</v>
      </c>
      <c r="D2747">
        <v>0</v>
      </c>
      <c r="E2747">
        <v>0</v>
      </c>
      <c r="F2747">
        <v>2</v>
      </c>
      <c r="G2747">
        <v>0</v>
      </c>
      <c r="H2747">
        <v>5</v>
      </c>
      <c r="I2747">
        <v>6</v>
      </c>
      <c r="J2747" t="s">
        <v>5810</v>
      </c>
      <c r="K2747" t="str">
        <f>INDEX('Planning Periods'!$O$2:$O$540,MATCH('Table B Values'!A2747,'Planning Periods'!$A$2:$A$540,0))</f>
        <v>Yolo County</v>
      </c>
    </row>
    <row r="2748" spans="1:11">
      <c r="A2748" t="s">
        <v>5459</v>
      </c>
      <c r="B2748">
        <v>2014</v>
      </c>
      <c r="C2748">
        <v>0</v>
      </c>
      <c r="D2748">
        <v>0</v>
      </c>
      <c r="E2748">
        <v>0</v>
      </c>
      <c r="F2748">
        <v>0</v>
      </c>
      <c r="G2748">
        <v>0</v>
      </c>
      <c r="H2748">
        <v>0</v>
      </c>
      <c r="I2748">
        <v>3</v>
      </c>
      <c r="J2748" t="s">
        <v>5810</v>
      </c>
      <c r="K2748" t="str">
        <f>INDEX('Planning Periods'!$O$2:$O$540,MATCH('Table B Values'!A2748,'Planning Periods'!$A$2:$A$540,0))</f>
        <v>San Diego County</v>
      </c>
    </row>
    <row r="2749" spans="1:11">
      <c r="A2749" t="s">
        <v>4913</v>
      </c>
      <c r="B2749">
        <v>2014</v>
      </c>
      <c r="C2749">
        <v>0</v>
      </c>
      <c r="D2749">
        <v>3</v>
      </c>
      <c r="E2749">
        <v>1</v>
      </c>
      <c r="F2749">
        <v>0</v>
      </c>
      <c r="G2749">
        <v>0</v>
      </c>
      <c r="H2749">
        <v>3</v>
      </c>
      <c r="I2749">
        <v>4</v>
      </c>
      <c r="J2749" t="s">
        <v>5810</v>
      </c>
      <c r="K2749" t="str">
        <f>INDEX('Planning Periods'!$O$2:$O$540,MATCH('Table B Values'!A2749,'Planning Periods'!$A$2:$A$540,0))</f>
        <v>Del Norte County</v>
      </c>
    </row>
    <row r="2750" spans="1:11">
      <c r="A2750" t="s">
        <v>5461</v>
      </c>
      <c r="B2750">
        <v>2014</v>
      </c>
      <c r="C2750">
        <v>0</v>
      </c>
      <c r="D2750">
        <v>0</v>
      </c>
      <c r="E2750">
        <v>0</v>
      </c>
      <c r="F2750">
        <v>0</v>
      </c>
      <c r="G2750">
        <v>0</v>
      </c>
      <c r="H2750">
        <v>2</v>
      </c>
      <c r="I2750">
        <v>0</v>
      </c>
      <c r="J2750" t="s">
        <v>5810</v>
      </c>
      <c r="K2750" t="str">
        <f>INDEX('Planning Periods'!$O$2:$O$540,MATCH('Table B Values'!A2750,'Planning Periods'!$A$2:$A$540,0))</f>
        <v>Kern County</v>
      </c>
    </row>
    <row r="2751" spans="1:11">
      <c r="A2751" t="s">
        <v>5463</v>
      </c>
      <c r="B2751">
        <v>2014</v>
      </c>
      <c r="C2751">
        <v>0</v>
      </c>
      <c r="D2751">
        <v>0</v>
      </c>
      <c r="E2751">
        <v>0</v>
      </c>
      <c r="F2751">
        <v>0</v>
      </c>
      <c r="G2751">
        <v>0</v>
      </c>
      <c r="H2751">
        <v>0</v>
      </c>
      <c r="I2751">
        <v>52</v>
      </c>
      <c r="J2751" t="s">
        <v>5810</v>
      </c>
      <c r="K2751" t="str">
        <f>INDEX('Planning Periods'!$O$2:$O$540,MATCH('Table B Values'!A2751,'Planning Periods'!$A$2:$A$540,0))</f>
        <v>Los Angeles County</v>
      </c>
    </row>
    <row r="2752" spans="1:11">
      <c r="A2752" t="s">
        <v>5464</v>
      </c>
      <c r="B2752">
        <v>2014</v>
      </c>
      <c r="C2752">
        <v>0</v>
      </c>
      <c r="D2752">
        <v>0</v>
      </c>
      <c r="E2752">
        <v>0</v>
      </c>
      <c r="F2752">
        <v>9</v>
      </c>
      <c r="G2752">
        <v>0</v>
      </c>
      <c r="H2752">
        <v>11</v>
      </c>
      <c r="I2752">
        <v>3</v>
      </c>
      <c r="J2752" t="s">
        <v>5810</v>
      </c>
      <c r="K2752" t="str">
        <f>INDEX('Planning Periods'!$O$2:$O$540,MATCH('Table B Values'!A2752,'Planning Periods'!$A$2:$A$540,0))</f>
        <v>Tulare County</v>
      </c>
    </row>
    <row r="2753" spans="1:11">
      <c r="A2753" t="s">
        <v>5815</v>
      </c>
      <c r="B2753">
        <v>2014</v>
      </c>
      <c r="C2753">
        <v>0</v>
      </c>
      <c r="D2753">
        <v>0</v>
      </c>
      <c r="E2753">
        <v>0</v>
      </c>
      <c r="F2753">
        <v>0</v>
      </c>
      <c r="G2753">
        <v>0</v>
      </c>
      <c r="H2753">
        <v>0</v>
      </c>
      <c r="I2753">
        <v>0</v>
      </c>
      <c r="J2753" t="s">
        <v>5810</v>
      </c>
      <c r="K2753" t="str">
        <f>INDEX('Planning Periods'!$O$2:$O$540,MATCH('Table B Values'!A2753,'Planning Periods'!$A$2:$A$540,0))</f>
        <v>Siskiyou County</v>
      </c>
    </row>
    <row r="2754" spans="1:11">
      <c r="A2754" t="s">
        <v>5466</v>
      </c>
      <c r="B2754">
        <v>2014</v>
      </c>
      <c r="C2754">
        <v>0</v>
      </c>
      <c r="D2754">
        <v>0</v>
      </c>
      <c r="E2754">
        <v>0</v>
      </c>
      <c r="F2754">
        <v>0</v>
      </c>
      <c r="G2754">
        <v>0</v>
      </c>
      <c r="H2754">
        <v>20</v>
      </c>
      <c r="I2754">
        <v>12</v>
      </c>
      <c r="J2754" t="s">
        <v>5810</v>
      </c>
      <c r="K2754" t="str">
        <f>INDEX('Planning Periods'!$O$2:$O$540,MATCH('Table B Values'!A2754,'Planning Periods'!$A$2:$A$540,0))</f>
        <v>Los Angeles County</v>
      </c>
    </row>
    <row r="2755" spans="1:11">
      <c r="A2755" t="s">
        <v>5467</v>
      </c>
      <c r="B2755">
        <v>2014</v>
      </c>
      <c r="C2755">
        <v>0</v>
      </c>
      <c r="D2755">
        <v>0</v>
      </c>
      <c r="E2755">
        <v>0</v>
      </c>
      <c r="F2755">
        <v>0</v>
      </c>
      <c r="G2755">
        <v>0</v>
      </c>
      <c r="H2755">
        <v>0</v>
      </c>
      <c r="I2755">
        <v>0</v>
      </c>
      <c r="J2755" t="s">
        <v>5810</v>
      </c>
      <c r="K2755" t="str">
        <f>INDEX('Planning Periods'!$O$2:$O$540,MATCH('Table B Values'!A2755,'Planning Periods'!$A$2:$A$540,0))</f>
        <v>Los Angeles County</v>
      </c>
    </row>
    <row r="2756" spans="1:11">
      <c r="A2756" t="s">
        <v>5468</v>
      </c>
      <c r="B2756">
        <v>2014</v>
      </c>
      <c r="C2756">
        <v>0</v>
      </c>
      <c r="D2756">
        <v>0</v>
      </c>
      <c r="E2756">
        <v>0</v>
      </c>
      <c r="F2756">
        <v>0</v>
      </c>
      <c r="G2756">
        <v>0</v>
      </c>
      <c r="H2756">
        <v>25</v>
      </c>
      <c r="I2756">
        <v>1320</v>
      </c>
      <c r="J2756" t="s">
        <v>5810</v>
      </c>
      <c r="K2756" t="str">
        <f>INDEX('Planning Periods'!$O$2:$O$540,MATCH('Table B Values'!A2756,'Planning Periods'!$A$2:$A$540,0))</f>
        <v>Alameda County</v>
      </c>
    </row>
    <row r="2757" spans="1:11">
      <c r="A2757" t="s">
        <v>5469</v>
      </c>
      <c r="B2757">
        <v>2014</v>
      </c>
      <c r="C2757">
        <v>0</v>
      </c>
      <c r="D2757">
        <v>0</v>
      </c>
      <c r="E2757">
        <v>0</v>
      </c>
      <c r="F2757">
        <v>0</v>
      </c>
      <c r="G2757">
        <v>0</v>
      </c>
      <c r="H2757">
        <v>0</v>
      </c>
      <c r="I2757">
        <v>0</v>
      </c>
      <c r="J2757" t="s">
        <v>5810</v>
      </c>
      <c r="K2757" t="str">
        <f>INDEX('Planning Periods'!$O$2:$O$540,MATCH('Table B Values'!A2757,'Planning Periods'!$A$2:$A$540,0))</f>
        <v>Siskiyou County</v>
      </c>
    </row>
    <row r="2758" spans="1:11">
      <c r="A2758" t="s">
        <v>5471</v>
      </c>
      <c r="B2758">
        <v>2014</v>
      </c>
      <c r="C2758">
        <v>0</v>
      </c>
      <c r="D2758">
        <v>0</v>
      </c>
      <c r="E2758">
        <v>0</v>
      </c>
      <c r="F2758">
        <v>0</v>
      </c>
      <c r="G2758">
        <v>0</v>
      </c>
      <c r="H2758">
        <v>0</v>
      </c>
      <c r="I2758">
        <v>429</v>
      </c>
      <c r="J2758" t="s">
        <v>5810</v>
      </c>
      <c r="K2758" t="str">
        <f>INDEX('Planning Periods'!$O$2:$O$540,MATCH('Table B Values'!A2758,'Planning Periods'!$A$2:$A$540,0))</f>
        <v>Riverside County</v>
      </c>
    </row>
    <row r="2759" spans="1:11">
      <c r="A2759" t="s">
        <v>5472</v>
      </c>
      <c r="B2759">
        <v>2014</v>
      </c>
      <c r="C2759">
        <v>0</v>
      </c>
      <c r="D2759">
        <v>0</v>
      </c>
      <c r="E2759">
        <v>0</v>
      </c>
      <c r="F2759">
        <v>0</v>
      </c>
      <c r="G2759">
        <v>0</v>
      </c>
      <c r="H2759">
        <v>8</v>
      </c>
      <c r="I2759">
        <v>24</v>
      </c>
      <c r="J2759" t="s">
        <v>5810</v>
      </c>
      <c r="K2759" t="str">
        <f>INDEX('Planning Periods'!$O$2:$O$540,MATCH('Table B Values'!A2759,'Planning Periods'!$A$2:$A$540,0))</f>
        <v>San Diego County</v>
      </c>
    </row>
    <row r="2760" spans="1:11">
      <c r="A2760" t="s">
        <v>5473</v>
      </c>
      <c r="B2760">
        <v>2014</v>
      </c>
      <c r="C2760">
        <v>0</v>
      </c>
      <c r="D2760">
        <v>0</v>
      </c>
      <c r="E2760">
        <v>3</v>
      </c>
      <c r="F2760">
        <v>0</v>
      </c>
      <c r="G2760">
        <v>0</v>
      </c>
      <c r="H2760">
        <v>0</v>
      </c>
      <c r="I2760">
        <v>43</v>
      </c>
      <c r="J2760" t="s">
        <v>5810</v>
      </c>
      <c r="K2760" t="str">
        <f>INDEX('Planning Periods'!$O$2:$O$540,MATCH('Table B Values'!A2760,'Planning Periods'!$A$2:$A$540,0))</f>
        <v>Imperial County</v>
      </c>
    </row>
    <row r="2761" spans="1:11">
      <c r="A2761" t="s">
        <v>5474</v>
      </c>
      <c r="B2761">
        <v>2014</v>
      </c>
      <c r="C2761">
        <v>56</v>
      </c>
      <c r="D2761">
        <v>0</v>
      </c>
      <c r="E2761">
        <v>0</v>
      </c>
      <c r="F2761">
        <v>0</v>
      </c>
      <c r="G2761">
        <v>0</v>
      </c>
      <c r="H2761">
        <v>0</v>
      </c>
      <c r="I2761">
        <v>6</v>
      </c>
      <c r="J2761" t="s">
        <v>5810</v>
      </c>
      <c r="K2761" t="str">
        <f>INDEX('Planning Periods'!$O$2:$O$540,MATCH('Table B Values'!A2761,'Planning Periods'!$A$2:$A$540,0))</f>
        <v>Contra Costa County</v>
      </c>
    </row>
    <row r="2762" spans="1:11">
      <c r="A2762" t="s">
        <v>4933</v>
      </c>
      <c r="B2762">
        <v>2014</v>
      </c>
      <c r="C2762">
        <v>1</v>
      </c>
      <c r="D2762">
        <v>0</v>
      </c>
      <c r="E2762">
        <v>55</v>
      </c>
      <c r="F2762">
        <v>0</v>
      </c>
      <c r="G2762">
        <v>0</v>
      </c>
      <c r="H2762">
        <v>13</v>
      </c>
      <c r="I2762">
        <v>343</v>
      </c>
      <c r="J2762" t="s">
        <v>5810</v>
      </c>
      <c r="K2762" t="str">
        <f>INDEX('Planning Periods'!$O$2:$O$540,MATCH('Table B Values'!A2762,'Planning Periods'!$A$2:$A$540,0))</f>
        <v>El Dorado County</v>
      </c>
    </row>
    <row r="2763" spans="1:11">
      <c r="A2763" t="s">
        <v>5475</v>
      </c>
      <c r="B2763">
        <v>2014</v>
      </c>
      <c r="C2763">
        <v>41</v>
      </c>
      <c r="D2763">
        <v>0</v>
      </c>
      <c r="E2763">
        <v>0</v>
      </c>
      <c r="F2763">
        <v>0</v>
      </c>
      <c r="G2763">
        <v>0</v>
      </c>
      <c r="H2763">
        <v>2</v>
      </c>
      <c r="I2763">
        <v>20</v>
      </c>
      <c r="J2763" t="s">
        <v>5810</v>
      </c>
      <c r="K2763" t="str">
        <f>INDEX('Planning Periods'!$O$2:$O$540,MATCH('Table B Values'!A2763,'Planning Periods'!$A$2:$A$540,0))</f>
        <v>Los Angeles County</v>
      </c>
    </row>
    <row r="2764" spans="1:11">
      <c r="A2764" t="s">
        <v>5477</v>
      </c>
      <c r="B2764">
        <v>2014</v>
      </c>
      <c r="C2764">
        <v>49</v>
      </c>
      <c r="D2764">
        <v>0</v>
      </c>
      <c r="E2764">
        <v>14</v>
      </c>
      <c r="F2764">
        <v>0</v>
      </c>
      <c r="G2764">
        <v>0</v>
      </c>
      <c r="H2764">
        <v>74</v>
      </c>
      <c r="I2764">
        <v>505</v>
      </c>
      <c r="J2764" t="s">
        <v>5810</v>
      </c>
      <c r="K2764" t="str">
        <f>INDEX('Planning Periods'!$O$2:$O$540,MATCH('Table B Values'!A2764,'Planning Periods'!$A$2:$A$540,0))</f>
        <v>Sacramento County</v>
      </c>
    </row>
    <row r="2765" spans="1:11">
      <c r="A2765" t="s">
        <v>5478</v>
      </c>
      <c r="B2765">
        <v>2014</v>
      </c>
      <c r="C2765">
        <v>5</v>
      </c>
      <c r="D2765">
        <v>0</v>
      </c>
      <c r="E2765">
        <v>0</v>
      </c>
      <c r="F2765">
        <v>0</v>
      </c>
      <c r="G2765">
        <v>0</v>
      </c>
      <c r="H2765">
        <v>7</v>
      </c>
      <c r="I2765">
        <v>176</v>
      </c>
      <c r="J2765" t="s">
        <v>5810</v>
      </c>
      <c r="K2765" t="str">
        <f>INDEX('Planning Periods'!$O$2:$O$540,MATCH('Table B Values'!A2765,'Planning Periods'!$A$2:$A$540,0))</f>
        <v>Alameda County</v>
      </c>
    </row>
    <row r="2766" spans="1:11">
      <c r="A2766" t="s">
        <v>5479</v>
      </c>
      <c r="B2766">
        <v>2014</v>
      </c>
      <c r="C2766">
        <v>1</v>
      </c>
      <c r="D2766">
        <v>0</v>
      </c>
      <c r="E2766">
        <v>8</v>
      </c>
      <c r="F2766">
        <v>0</v>
      </c>
      <c r="G2766">
        <v>0</v>
      </c>
      <c r="H2766">
        <v>3</v>
      </c>
      <c r="I2766">
        <v>150</v>
      </c>
      <c r="J2766" t="s">
        <v>5810</v>
      </c>
      <c r="K2766" t="str">
        <f>INDEX('Planning Periods'!$O$2:$O$540,MATCH('Table B Values'!A2766,'Planning Periods'!$A$2:$A$540,0))</f>
        <v>San Diego County</v>
      </c>
    </row>
    <row r="2767" spans="1:11">
      <c r="A2767" t="s">
        <v>5481</v>
      </c>
      <c r="B2767">
        <v>2014</v>
      </c>
      <c r="C2767">
        <v>0</v>
      </c>
      <c r="D2767">
        <v>0</v>
      </c>
      <c r="E2767">
        <v>0</v>
      </c>
      <c r="F2767">
        <v>0</v>
      </c>
      <c r="G2767">
        <v>0</v>
      </c>
      <c r="H2767">
        <v>0</v>
      </c>
      <c r="I2767">
        <v>56</v>
      </c>
      <c r="J2767" t="s">
        <v>5810</v>
      </c>
      <c r="K2767" t="str">
        <f>INDEX('Planning Periods'!$O$2:$O$540,MATCH('Table B Values'!A2767,'Planning Periods'!$A$2:$A$540,0))</f>
        <v>San Diego County</v>
      </c>
    </row>
    <row r="2768" spans="1:11">
      <c r="A2768" t="s">
        <v>5363</v>
      </c>
      <c r="B2768">
        <v>2014</v>
      </c>
      <c r="C2768">
        <v>0</v>
      </c>
      <c r="D2768">
        <v>0</v>
      </c>
      <c r="E2768">
        <v>0</v>
      </c>
      <c r="F2768">
        <v>0</v>
      </c>
      <c r="G2768">
        <v>0</v>
      </c>
      <c r="H2768">
        <v>0</v>
      </c>
      <c r="I2768">
        <v>7</v>
      </c>
      <c r="J2768" t="s">
        <v>5810</v>
      </c>
      <c r="K2768" t="str">
        <f>INDEX('Planning Periods'!$O$2:$O$540,MATCH('Table B Values'!A2768,'Planning Periods'!$A$2:$A$540,0))</f>
        <v>Humboldt County</v>
      </c>
    </row>
    <row r="2769" spans="1:11">
      <c r="A2769" t="s">
        <v>5483</v>
      </c>
      <c r="B2769">
        <v>2014</v>
      </c>
      <c r="C2769">
        <v>0</v>
      </c>
      <c r="D2769">
        <v>0</v>
      </c>
      <c r="E2769">
        <v>0</v>
      </c>
      <c r="F2769">
        <v>0</v>
      </c>
      <c r="G2769">
        <v>0</v>
      </c>
      <c r="H2769">
        <v>2</v>
      </c>
      <c r="I2769">
        <v>6</v>
      </c>
      <c r="J2769" t="s">
        <v>5810</v>
      </c>
      <c r="K2769" t="str">
        <f>INDEX('Planning Periods'!$O$2:$O$540,MATCH('Table B Values'!A2769,'Planning Periods'!$A$2:$A$540,0))</f>
        <v>Marin County</v>
      </c>
    </row>
    <row r="2770" spans="1:11">
      <c r="A2770" t="s">
        <v>5484</v>
      </c>
      <c r="B2770">
        <v>2014</v>
      </c>
      <c r="C2770">
        <v>0</v>
      </c>
      <c r="D2770">
        <v>0</v>
      </c>
      <c r="E2770">
        <v>0</v>
      </c>
      <c r="F2770">
        <v>0</v>
      </c>
      <c r="G2770">
        <v>0</v>
      </c>
      <c r="H2770">
        <v>6</v>
      </c>
      <c r="I2770">
        <v>319</v>
      </c>
      <c r="J2770" t="s">
        <v>5810</v>
      </c>
      <c r="K2770" t="str">
        <f>INDEX('Planning Periods'!$O$2:$O$540,MATCH('Table B Values'!A2770,'Planning Periods'!$A$2:$A$540,0))</f>
        <v>Solano County</v>
      </c>
    </row>
    <row r="2771" spans="1:11">
      <c r="A2771" t="s">
        <v>5364</v>
      </c>
      <c r="B2771">
        <v>2014</v>
      </c>
      <c r="C2771">
        <v>0</v>
      </c>
      <c r="D2771">
        <v>0</v>
      </c>
      <c r="E2771">
        <v>0</v>
      </c>
      <c r="F2771">
        <v>0</v>
      </c>
      <c r="G2771">
        <v>0</v>
      </c>
      <c r="H2771">
        <v>0</v>
      </c>
      <c r="I2771">
        <v>0</v>
      </c>
      <c r="J2771" t="s">
        <v>5810</v>
      </c>
      <c r="K2771" t="str">
        <f>INDEX('Planning Periods'!$O$2:$O$540,MATCH('Table B Values'!A2771,'Planning Periods'!$A$2:$A$540,0))</f>
        <v>Humboldt County</v>
      </c>
    </row>
    <row r="2772" spans="1:11">
      <c r="A2772" t="s">
        <v>5488</v>
      </c>
      <c r="B2772">
        <v>2014</v>
      </c>
      <c r="C2772">
        <v>0</v>
      </c>
      <c r="D2772">
        <v>0</v>
      </c>
      <c r="E2772">
        <v>0</v>
      </c>
      <c r="F2772">
        <v>0</v>
      </c>
      <c r="G2772">
        <v>0</v>
      </c>
      <c r="H2772">
        <v>68</v>
      </c>
      <c r="I2772">
        <v>205</v>
      </c>
      <c r="J2772" t="s">
        <v>5810</v>
      </c>
      <c r="K2772" t="str">
        <f>INDEX('Planning Periods'!$O$2:$O$540,MATCH('Table B Values'!A2772,'Planning Periods'!$A$2:$A$540,0))</f>
        <v>Sacramento County</v>
      </c>
    </row>
    <row r="2773" spans="1:11">
      <c r="A2773" t="s">
        <v>5778</v>
      </c>
      <c r="B2773">
        <v>2014</v>
      </c>
      <c r="C2773">
        <v>63</v>
      </c>
      <c r="D2773">
        <v>0</v>
      </c>
      <c r="E2773">
        <v>0</v>
      </c>
      <c r="F2773">
        <v>0</v>
      </c>
      <c r="G2773">
        <v>0</v>
      </c>
      <c r="H2773">
        <v>0</v>
      </c>
      <c r="I2773">
        <v>258</v>
      </c>
      <c r="J2773" t="s">
        <v>5810</v>
      </c>
      <c r="K2773" t="str">
        <f>INDEX('Planning Periods'!$O$2:$O$540,MATCH('Table B Values'!A2773,'Planning Periods'!$A$2:$A$540,0))</f>
        <v>San Bernardino County</v>
      </c>
    </row>
    <row r="2774" spans="1:11">
      <c r="A2774" t="s">
        <v>5490</v>
      </c>
      <c r="B2774">
        <v>2014</v>
      </c>
      <c r="C2774">
        <v>75</v>
      </c>
      <c r="D2774">
        <v>0</v>
      </c>
      <c r="E2774">
        <v>18</v>
      </c>
      <c r="F2774">
        <v>0</v>
      </c>
      <c r="G2774">
        <v>0</v>
      </c>
      <c r="H2774">
        <v>5</v>
      </c>
      <c r="I2774">
        <v>134</v>
      </c>
      <c r="J2774" t="s">
        <v>5810</v>
      </c>
      <c r="K2774" t="str">
        <f>INDEX('Planning Periods'!$O$2:$O$540,MATCH('Table B Values'!A2774,'Planning Periods'!$A$2:$A$540,0))</f>
        <v>San Mateo County</v>
      </c>
    </row>
    <row r="2775" spans="1:11">
      <c r="A2775" t="s">
        <v>5491</v>
      </c>
      <c r="B2775">
        <v>2014</v>
      </c>
      <c r="C2775">
        <v>0</v>
      </c>
      <c r="D2775">
        <v>0</v>
      </c>
      <c r="E2775">
        <v>0</v>
      </c>
      <c r="F2775">
        <v>0</v>
      </c>
      <c r="G2775">
        <v>0</v>
      </c>
      <c r="H2775">
        <v>0</v>
      </c>
      <c r="I2775">
        <v>6</v>
      </c>
      <c r="J2775" t="s">
        <v>5810</v>
      </c>
      <c r="K2775" t="str">
        <f>INDEX('Planning Periods'!$O$2:$O$540,MATCH('Table B Values'!A2775,'Planning Periods'!$A$2:$A$540,0))</f>
        <v>Orange County</v>
      </c>
    </row>
    <row r="2776" spans="1:11">
      <c r="A2776" t="s">
        <v>5493</v>
      </c>
      <c r="B2776">
        <v>2014</v>
      </c>
      <c r="C2776">
        <v>0</v>
      </c>
      <c r="D2776">
        <v>0</v>
      </c>
      <c r="E2776">
        <v>0</v>
      </c>
      <c r="F2776">
        <v>0</v>
      </c>
      <c r="G2776">
        <v>0</v>
      </c>
      <c r="H2776">
        <v>0</v>
      </c>
      <c r="I2776">
        <v>137</v>
      </c>
      <c r="J2776" t="s">
        <v>5810</v>
      </c>
      <c r="K2776" t="str">
        <f>INDEX('Planning Periods'!$O$2:$O$540,MATCH('Table B Values'!A2776,'Planning Periods'!$A$2:$A$540,0))</f>
        <v>Alameda County</v>
      </c>
    </row>
    <row r="2777" spans="1:11">
      <c r="A2777" t="s">
        <v>5494</v>
      </c>
      <c r="B2777">
        <v>2014</v>
      </c>
      <c r="C2777">
        <v>31</v>
      </c>
      <c r="D2777">
        <v>0</v>
      </c>
      <c r="E2777">
        <v>0</v>
      </c>
      <c r="F2777">
        <v>0</v>
      </c>
      <c r="G2777">
        <v>0</v>
      </c>
      <c r="H2777">
        <v>0</v>
      </c>
      <c r="I2777">
        <v>626</v>
      </c>
      <c r="J2777" t="s">
        <v>5810</v>
      </c>
      <c r="K2777" t="str">
        <f>INDEX('Planning Periods'!$O$2:$O$540,MATCH('Table B Values'!A2777,'Planning Periods'!$A$2:$A$540,0))</f>
        <v>Fresno County</v>
      </c>
    </row>
    <row r="2778" spans="1:11">
      <c r="A2778" t="s">
        <v>5495</v>
      </c>
      <c r="B2778">
        <v>2014</v>
      </c>
      <c r="C2778">
        <v>8</v>
      </c>
      <c r="D2778">
        <v>0</v>
      </c>
      <c r="E2778">
        <v>0</v>
      </c>
      <c r="F2778">
        <v>0</v>
      </c>
      <c r="G2778">
        <v>0</v>
      </c>
      <c r="H2778">
        <v>0</v>
      </c>
      <c r="I2778" s="356">
        <v>72</v>
      </c>
      <c r="J2778" t="s">
        <v>5810</v>
      </c>
      <c r="K2778" t="str">
        <f>INDEX('Planning Periods'!$O$2:$O$540,MATCH('Table B Values'!A2778,'Planning Periods'!$A$2:$A$540,0))</f>
        <v>Orange County</v>
      </c>
    </row>
    <row r="2779" spans="1:11">
      <c r="A2779" t="s">
        <v>5496</v>
      </c>
      <c r="B2779">
        <v>2014</v>
      </c>
      <c r="C2779">
        <v>0</v>
      </c>
      <c r="D2779">
        <v>0</v>
      </c>
      <c r="E2779">
        <v>0</v>
      </c>
      <c r="F2779">
        <v>0</v>
      </c>
      <c r="G2779">
        <v>0</v>
      </c>
      <c r="H2779">
        <v>0</v>
      </c>
      <c r="I2779">
        <v>29</v>
      </c>
      <c r="J2779" t="s">
        <v>5810</v>
      </c>
      <c r="K2779" t="str">
        <f>INDEX('Planning Periods'!$O$2:$O$540,MATCH('Table B Values'!A2779,'Planning Periods'!$A$2:$A$540,0))</f>
        <v>Sacramento County</v>
      </c>
    </row>
    <row r="2780" spans="1:11">
      <c r="A2780" t="s">
        <v>5497</v>
      </c>
      <c r="B2780">
        <v>2014</v>
      </c>
      <c r="C2780">
        <v>0</v>
      </c>
      <c r="D2780">
        <v>0</v>
      </c>
      <c r="E2780">
        <v>14</v>
      </c>
      <c r="F2780">
        <v>0</v>
      </c>
      <c r="G2780">
        <v>0</v>
      </c>
      <c r="H2780">
        <v>50</v>
      </c>
      <c r="I2780" s="356">
        <v>37</v>
      </c>
      <c r="J2780" t="s">
        <v>5810</v>
      </c>
      <c r="K2780" t="str">
        <f>INDEX('Planning Periods'!$O$2:$O$540,MATCH('Table B Values'!A2780,'Planning Periods'!$A$2:$A$540,0))</f>
        <v>Orange County</v>
      </c>
    </row>
    <row r="2781" spans="1:11">
      <c r="A2781" t="s">
        <v>5498</v>
      </c>
      <c r="B2781">
        <v>2014</v>
      </c>
      <c r="C2781">
        <v>0</v>
      </c>
      <c r="D2781">
        <v>0</v>
      </c>
      <c r="E2781">
        <v>0</v>
      </c>
      <c r="F2781">
        <v>0</v>
      </c>
      <c r="G2781">
        <v>0</v>
      </c>
      <c r="H2781">
        <v>6</v>
      </c>
      <c r="I2781">
        <v>21</v>
      </c>
      <c r="J2781" t="s">
        <v>5810</v>
      </c>
      <c r="K2781" t="str">
        <f>INDEX('Planning Periods'!$O$2:$O$540,MATCH('Table B Values'!A2781,'Planning Periods'!$A$2:$A$540,0))</f>
        <v>Los Angeles County</v>
      </c>
    </row>
    <row r="2782" spans="1:11">
      <c r="A2782" t="s">
        <v>5500</v>
      </c>
      <c r="B2782">
        <v>2014</v>
      </c>
      <c r="C2782">
        <v>71</v>
      </c>
      <c r="D2782">
        <v>0</v>
      </c>
      <c r="E2782">
        <v>48</v>
      </c>
      <c r="F2782">
        <v>0</v>
      </c>
      <c r="G2782">
        <v>0</v>
      </c>
      <c r="H2782">
        <v>0</v>
      </c>
      <c r="I2782">
        <v>532</v>
      </c>
      <c r="J2782" t="s">
        <v>5810</v>
      </c>
      <c r="K2782" t="str">
        <f>INDEX('Planning Periods'!$O$2:$O$540,MATCH('Table B Values'!A2782,'Planning Periods'!$A$2:$A$540,0))</f>
        <v>Los Angeles County</v>
      </c>
    </row>
    <row r="2783" spans="1:11">
      <c r="A2783" t="s">
        <v>5501</v>
      </c>
      <c r="B2783">
        <v>2014</v>
      </c>
      <c r="C2783">
        <v>0</v>
      </c>
      <c r="D2783">
        <v>0</v>
      </c>
      <c r="E2783">
        <v>0</v>
      </c>
      <c r="F2783">
        <v>0</v>
      </c>
      <c r="G2783">
        <v>0</v>
      </c>
      <c r="H2783">
        <v>0</v>
      </c>
      <c r="I2783">
        <v>48</v>
      </c>
      <c r="J2783" t="s">
        <v>5810</v>
      </c>
      <c r="K2783" t="str">
        <f>INDEX('Planning Periods'!$O$2:$O$540,MATCH('Table B Values'!A2783,'Planning Periods'!$A$2:$A$540,0))</f>
        <v>Los Angeles County</v>
      </c>
    </row>
    <row r="2784" spans="1:11">
      <c r="A2784" t="s">
        <v>4971</v>
      </c>
      <c r="B2784">
        <v>2014</v>
      </c>
      <c r="C2784">
        <v>1</v>
      </c>
      <c r="D2784">
        <v>0</v>
      </c>
      <c r="E2784">
        <v>2</v>
      </c>
      <c r="F2784">
        <v>1</v>
      </c>
      <c r="G2784">
        <v>0</v>
      </c>
      <c r="H2784">
        <v>1</v>
      </c>
      <c r="I2784">
        <v>4</v>
      </c>
      <c r="J2784" t="s">
        <v>5810</v>
      </c>
      <c r="K2784" t="str">
        <f>INDEX('Planning Periods'!$O$2:$O$540,MATCH('Table B Values'!A2784,'Planning Periods'!$A$2:$A$540,0))</f>
        <v>Glenn County</v>
      </c>
    </row>
    <row r="2785" spans="1:11">
      <c r="A2785" t="s">
        <v>5502</v>
      </c>
      <c r="B2785">
        <v>2014</v>
      </c>
      <c r="C2785">
        <v>0</v>
      </c>
      <c r="D2785">
        <v>0</v>
      </c>
      <c r="E2785">
        <v>0</v>
      </c>
      <c r="F2785">
        <v>0</v>
      </c>
      <c r="G2785">
        <v>0</v>
      </c>
      <c r="H2785">
        <v>0</v>
      </c>
      <c r="I2785">
        <v>132</v>
      </c>
      <c r="J2785" t="s">
        <v>5810</v>
      </c>
      <c r="K2785" t="str">
        <f>INDEX('Planning Periods'!$O$2:$O$540,MATCH('Table B Values'!A2785,'Planning Periods'!$A$2:$A$540,0))</f>
        <v>Santa Barbara County</v>
      </c>
    </row>
    <row r="2786" spans="1:11">
      <c r="A2786" t="s">
        <v>5817</v>
      </c>
      <c r="B2786">
        <v>2014</v>
      </c>
      <c r="C2786">
        <v>0</v>
      </c>
      <c r="D2786">
        <v>0</v>
      </c>
      <c r="E2786">
        <v>0</v>
      </c>
      <c r="F2786">
        <v>0</v>
      </c>
      <c r="G2786">
        <v>0</v>
      </c>
      <c r="H2786">
        <v>0</v>
      </c>
      <c r="I2786">
        <v>0</v>
      </c>
      <c r="J2786" t="s">
        <v>5810</v>
      </c>
      <c r="K2786" t="str">
        <f>INDEX('Planning Periods'!$O$2:$O$540,MATCH('Table B Values'!A2786,'Planning Periods'!$A$2:$A$540,0))</f>
        <v>Monterey County</v>
      </c>
    </row>
    <row r="2787" spans="1:11">
      <c r="A2787" t="s">
        <v>5367</v>
      </c>
      <c r="B2787">
        <v>2014</v>
      </c>
      <c r="C2787">
        <v>10</v>
      </c>
      <c r="D2787">
        <v>0</v>
      </c>
      <c r="E2787">
        <v>72</v>
      </c>
      <c r="F2787">
        <v>2</v>
      </c>
      <c r="G2787">
        <v>0</v>
      </c>
      <c r="H2787">
        <v>0</v>
      </c>
      <c r="I2787">
        <v>0</v>
      </c>
      <c r="J2787" t="s">
        <v>5810</v>
      </c>
      <c r="K2787" t="str">
        <f>INDEX('Planning Periods'!$O$2:$O$540,MATCH('Table B Values'!A2787,'Planning Periods'!$A$2:$A$540,0))</f>
        <v>Nevada County</v>
      </c>
    </row>
    <row r="2788" spans="1:11">
      <c r="A2788" t="s">
        <v>5503</v>
      </c>
      <c r="B2788">
        <v>2014</v>
      </c>
      <c r="C2788">
        <v>0</v>
      </c>
      <c r="D2788">
        <v>0</v>
      </c>
      <c r="E2788">
        <v>0</v>
      </c>
      <c r="F2788">
        <v>0</v>
      </c>
      <c r="G2788">
        <v>0</v>
      </c>
      <c r="H2788">
        <v>7</v>
      </c>
      <c r="I2788">
        <v>0</v>
      </c>
      <c r="J2788" t="s">
        <v>5810</v>
      </c>
      <c r="K2788" t="str">
        <f>INDEX('Planning Periods'!$O$2:$O$540,MATCH('Table B Values'!A2788,'Planning Periods'!$A$2:$A$540,0))</f>
        <v>Monterey County</v>
      </c>
    </row>
    <row r="2789" spans="1:11">
      <c r="A2789" t="s">
        <v>5504</v>
      </c>
      <c r="B2789">
        <v>2014</v>
      </c>
      <c r="C2789">
        <v>0</v>
      </c>
      <c r="D2789">
        <v>0</v>
      </c>
      <c r="E2789">
        <v>0</v>
      </c>
      <c r="F2789">
        <v>0</v>
      </c>
      <c r="G2789">
        <v>0</v>
      </c>
      <c r="H2789">
        <v>0</v>
      </c>
      <c r="I2789">
        <v>8</v>
      </c>
      <c r="J2789" t="s">
        <v>5810</v>
      </c>
      <c r="K2789" t="str">
        <f>INDEX('Planning Periods'!$O$2:$O$540,MATCH('Table B Values'!A2789,'Planning Periods'!$A$2:$A$540,0))</f>
        <v>Butte County</v>
      </c>
    </row>
    <row r="2790" spans="1:11">
      <c r="A2790" t="s">
        <v>5505</v>
      </c>
      <c r="B2790">
        <v>2014</v>
      </c>
      <c r="C2790">
        <v>0</v>
      </c>
      <c r="D2790">
        <v>0</v>
      </c>
      <c r="E2790">
        <v>1</v>
      </c>
      <c r="F2790">
        <v>0</v>
      </c>
      <c r="G2790">
        <v>0</v>
      </c>
      <c r="H2790">
        <v>0</v>
      </c>
      <c r="I2790">
        <v>12</v>
      </c>
      <c r="J2790" t="s">
        <v>5810</v>
      </c>
      <c r="K2790" t="str">
        <f>INDEX('Planning Periods'!$O$2:$O$540,MATCH('Table B Values'!A2790,'Planning Periods'!$A$2:$A$540,0))</f>
        <v>San Luis Obispo County</v>
      </c>
    </row>
    <row r="2791" spans="1:11">
      <c r="A2791" t="s">
        <v>5508</v>
      </c>
      <c r="B2791">
        <v>2014</v>
      </c>
      <c r="C2791">
        <v>52</v>
      </c>
      <c r="D2791">
        <v>0</v>
      </c>
      <c r="E2791">
        <v>3</v>
      </c>
      <c r="F2791">
        <v>0</v>
      </c>
      <c r="G2791">
        <v>0</v>
      </c>
      <c r="H2791">
        <v>0</v>
      </c>
      <c r="I2791">
        <v>0</v>
      </c>
      <c r="J2791" t="s">
        <v>5810</v>
      </c>
      <c r="K2791" t="str">
        <f>INDEX('Planning Periods'!$O$2:$O$540,MATCH('Table B Values'!A2791,'Planning Periods'!$A$2:$A$540,0))</f>
        <v>San Mateo County</v>
      </c>
    </row>
    <row r="2792" spans="1:11">
      <c r="A2792" t="s">
        <v>5510</v>
      </c>
      <c r="B2792">
        <v>2014</v>
      </c>
      <c r="C2792">
        <v>0</v>
      </c>
      <c r="D2792">
        <v>0</v>
      </c>
      <c r="E2792">
        <v>0</v>
      </c>
      <c r="F2792">
        <v>0</v>
      </c>
      <c r="G2792">
        <v>0</v>
      </c>
      <c r="H2792">
        <v>34</v>
      </c>
      <c r="I2792">
        <v>320</v>
      </c>
      <c r="J2792" t="s">
        <v>5810</v>
      </c>
      <c r="K2792" t="str">
        <f>INDEX('Planning Periods'!$O$2:$O$540,MATCH('Table B Values'!A2792,'Planning Periods'!$A$2:$A$540,0))</f>
        <v>Los Angeles County</v>
      </c>
    </row>
    <row r="2793" spans="1:11">
      <c r="A2793" t="s">
        <v>5511</v>
      </c>
      <c r="B2793">
        <v>2014</v>
      </c>
      <c r="C2793">
        <v>150</v>
      </c>
      <c r="D2793">
        <v>0</v>
      </c>
      <c r="E2793">
        <v>0</v>
      </c>
      <c r="F2793">
        <v>0</v>
      </c>
      <c r="G2793">
        <v>0</v>
      </c>
      <c r="H2793">
        <v>1</v>
      </c>
      <c r="I2793">
        <v>147</v>
      </c>
      <c r="J2793" t="s">
        <v>5810</v>
      </c>
      <c r="K2793" t="str">
        <f>INDEX('Planning Periods'!$O$2:$O$540,MATCH('Table B Values'!A2793,'Planning Periods'!$A$2:$A$540,0))</f>
        <v>Alameda County</v>
      </c>
    </row>
    <row r="2794" spans="1:11">
      <c r="A2794" t="s">
        <v>5512</v>
      </c>
      <c r="B2794">
        <v>2014</v>
      </c>
      <c r="C2794">
        <v>0</v>
      </c>
      <c r="D2794">
        <v>0</v>
      </c>
      <c r="E2794">
        <v>0</v>
      </c>
      <c r="F2794">
        <v>0</v>
      </c>
      <c r="G2794">
        <v>0</v>
      </c>
      <c r="H2794">
        <v>0</v>
      </c>
      <c r="I2794">
        <v>27</v>
      </c>
      <c r="J2794" t="s">
        <v>5810</v>
      </c>
      <c r="K2794" t="str">
        <f>INDEX('Planning Periods'!$O$2:$O$540,MATCH('Table B Values'!A2794,'Planning Periods'!$A$2:$A$540,0))</f>
        <v>Sonoma County</v>
      </c>
    </row>
    <row r="2795" spans="1:11">
      <c r="A2795" t="s">
        <v>5513</v>
      </c>
      <c r="B2795">
        <v>2014</v>
      </c>
      <c r="C2795">
        <v>0</v>
      </c>
      <c r="D2795">
        <v>0</v>
      </c>
      <c r="E2795">
        <v>0</v>
      </c>
      <c r="F2795">
        <v>3</v>
      </c>
      <c r="G2795">
        <v>0</v>
      </c>
      <c r="H2795">
        <v>114</v>
      </c>
      <c r="I2795">
        <v>32</v>
      </c>
      <c r="J2795" t="s">
        <v>5810</v>
      </c>
      <c r="K2795" t="str">
        <f>INDEX('Planning Periods'!$O$2:$O$540,MATCH('Table B Values'!A2795,'Planning Periods'!$A$2:$A$540,0))</f>
        <v>Riverside County</v>
      </c>
    </row>
    <row r="2796" spans="1:11">
      <c r="A2796" t="s">
        <v>5514</v>
      </c>
      <c r="B2796">
        <v>2014</v>
      </c>
      <c r="C2796">
        <v>0</v>
      </c>
      <c r="D2796">
        <v>0</v>
      </c>
      <c r="E2796">
        <v>0</v>
      </c>
      <c r="F2796">
        <v>0</v>
      </c>
      <c r="G2796">
        <v>0</v>
      </c>
      <c r="H2796">
        <v>0</v>
      </c>
      <c r="I2796">
        <v>0</v>
      </c>
      <c r="J2796" t="s">
        <v>5810</v>
      </c>
      <c r="K2796" t="str">
        <f>INDEX('Planning Periods'!$O$2:$O$540,MATCH('Table B Values'!A2796,'Planning Periods'!$A$2:$A$540,0))</f>
        <v>Contra Costa County</v>
      </c>
    </row>
    <row r="2797" spans="1:11">
      <c r="A2797" t="s">
        <v>5818</v>
      </c>
      <c r="B2797">
        <v>2014</v>
      </c>
      <c r="C2797">
        <v>0</v>
      </c>
      <c r="D2797">
        <v>0</v>
      </c>
      <c r="E2797">
        <v>0</v>
      </c>
      <c r="F2797">
        <v>0</v>
      </c>
      <c r="G2797">
        <v>0</v>
      </c>
      <c r="H2797">
        <v>82</v>
      </c>
      <c r="I2797">
        <v>0</v>
      </c>
      <c r="J2797" t="s">
        <v>5810</v>
      </c>
      <c r="K2797" t="str">
        <f>INDEX('Planning Periods'!$O$2:$O$540,MATCH('Table B Values'!A2797,'Planning Periods'!$A$2:$A$540,0))</f>
        <v>San Bernardino County</v>
      </c>
    </row>
    <row r="2798" spans="1:11">
      <c r="A2798" t="s">
        <v>5517</v>
      </c>
      <c r="B2798">
        <v>2014</v>
      </c>
      <c r="C2798">
        <v>0</v>
      </c>
      <c r="D2798">
        <v>0</v>
      </c>
      <c r="E2798">
        <v>0</v>
      </c>
      <c r="F2798">
        <v>0</v>
      </c>
      <c r="G2798">
        <v>0</v>
      </c>
      <c r="H2798">
        <v>1</v>
      </c>
      <c r="I2798">
        <v>3</v>
      </c>
      <c r="J2798" t="s">
        <v>5810</v>
      </c>
      <c r="K2798" t="str">
        <f>INDEX('Planning Periods'!$O$2:$O$540,MATCH('Table B Values'!A2798,'Planning Periods'!$A$2:$A$540,0))</f>
        <v>San Bernardino County</v>
      </c>
    </row>
    <row r="2799" spans="1:11">
      <c r="A2799" t="s">
        <v>5518</v>
      </c>
      <c r="B2799">
        <v>2014</v>
      </c>
      <c r="C2799">
        <v>0</v>
      </c>
      <c r="D2799">
        <v>7</v>
      </c>
      <c r="E2799">
        <v>0</v>
      </c>
      <c r="F2799">
        <v>4</v>
      </c>
      <c r="G2799">
        <v>0</v>
      </c>
      <c r="H2799">
        <v>4</v>
      </c>
      <c r="I2799">
        <v>3</v>
      </c>
      <c r="J2799" t="s">
        <v>5810</v>
      </c>
      <c r="K2799" t="str">
        <f>INDEX('Planning Periods'!$O$2:$O$540,MATCH('Table B Values'!A2799,'Planning Periods'!$A$2:$A$540,0))</f>
        <v>San Mateo County</v>
      </c>
    </row>
    <row r="2800" spans="1:11">
      <c r="A2800" t="s">
        <v>5519</v>
      </c>
      <c r="B2800">
        <v>2014</v>
      </c>
      <c r="C2800">
        <v>0</v>
      </c>
      <c r="D2800">
        <v>0</v>
      </c>
      <c r="E2800">
        <v>0</v>
      </c>
      <c r="F2800">
        <v>0</v>
      </c>
      <c r="G2800">
        <v>0</v>
      </c>
      <c r="H2800">
        <v>0</v>
      </c>
      <c r="I2800">
        <v>191</v>
      </c>
      <c r="J2800" t="s">
        <v>5810</v>
      </c>
      <c r="K2800" t="str">
        <f>INDEX('Planning Periods'!$O$2:$O$540,MATCH('Table B Values'!A2800,'Planning Periods'!$A$2:$A$540,0))</f>
        <v>San Benito County</v>
      </c>
    </row>
    <row r="2801" spans="1:11">
      <c r="A2801" t="s">
        <v>5781</v>
      </c>
      <c r="B2801">
        <v>2014</v>
      </c>
      <c r="C2801">
        <v>0</v>
      </c>
      <c r="D2801">
        <v>0</v>
      </c>
      <c r="E2801">
        <v>0</v>
      </c>
      <c r="F2801">
        <v>0</v>
      </c>
      <c r="G2801">
        <v>0</v>
      </c>
      <c r="H2801">
        <v>0</v>
      </c>
      <c r="I2801">
        <v>29</v>
      </c>
      <c r="J2801" t="s">
        <v>5810</v>
      </c>
      <c r="K2801" t="str">
        <f>INDEX('Planning Periods'!$O$2:$O$540,MATCH('Table B Values'!A2801,'Planning Periods'!$A$2:$A$540,0))</f>
        <v>Stanislaus County</v>
      </c>
    </row>
    <row r="2802" spans="1:11">
      <c r="A2802" t="s">
        <v>5000</v>
      </c>
      <c r="B2802">
        <v>2014</v>
      </c>
      <c r="C2802">
        <v>0</v>
      </c>
      <c r="D2802">
        <v>16</v>
      </c>
      <c r="E2802">
        <v>0</v>
      </c>
      <c r="F2802">
        <v>13</v>
      </c>
      <c r="G2802">
        <v>0</v>
      </c>
      <c r="H2802">
        <v>26</v>
      </c>
      <c r="I2802">
        <v>83</v>
      </c>
      <c r="J2802" t="s">
        <v>5810</v>
      </c>
      <c r="K2802" t="str">
        <f>INDEX('Planning Periods'!$O$2:$O$540,MATCH('Table B Values'!A2802,'Planning Periods'!$A$2:$A$540,0))</f>
        <v>Humboldt County</v>
      </c>
    </row>
    <row r="2803" spans="1:11">
      <c r="A2803" t="s">
        <v>5522</v>
      </c>
      <c r="B2803">
        <v>2014</v>
      </c>
      <c r="C2803">
        <v>0</v>
      </c>
      <c r="D2803">
        <v>0</v>
      </c>
      <c r="E2803">
        <v>25</v>
      </c>
      <c r="F2803">
        <v>0</v>
      </c>
      <c r="G2803">
        <v>0</v>
      </c>
      <c r="H2803">
        <v>3</v>
      </c>
      <c r="I2803">
        <v>0</v>
      </c>
      <c r="J2803" t="s">
        <v>5810</v>
      </c>
      <c r="K2803" t="str">
        <f>INDEX('Planning Periods'!$O$2:$O$540,MATCH('Table B Values'!A2803,'Planning Periods'!$A$2:$A$540,0))</f>
        <v>Los Angeles County</v>
      </c>
    </row>
    <row r="2804" spans="1:11">
      <c r="A2804" t="s">
        <v>5804</v>
      </c>
      <c r="B2804">
        <v>2014</v>
      </c>
      <c r="C2804">
        <v>0</v>
      </c>
      <c r="D2804">
        <v>0</v>
      </c>
      <c r="E2804">
        <v>0</v>
      </c>
      <c r="F2804">
        <v>0</v>
      </c>
      <c r="G2804">
        <v>0</v>
      </c>
      <c r="H2804">
        <v>0</v>
      </c>
      <c r="I2804">
        <v>0</v>
      </c>
      <c r="J2804" t="s">
        <v>5810</v>
      </c>
      <c r="K2804" t="str">
        <f>INDEX('Planning Periods'!$O$2:$O$540,MATCH('Table B Values'!A2804,'Planning Periods'!$A$2:$A$540,0))</f>
        <v>Fresno County</v>
      </c>
    </row>
    <row r="2805" spans="1:11">
      <c r="A2805" t="s">
        <v>5782</v>
      </c>
      <c r="B2805">
        <v>2014</v>
      </c>
      <c r="C2805">
        <v>56</v>
      </c>
      <c r="D2805">
        <v>0</v>
      </c>
      <c r="E2805">
        <v>0</v>
      </c>
      <c r="F2805">
        <v>0</v>
      </c>
      <c r="G2805">
        <v>0</v>
      </c>
      <c r="H2805">
        <v>43</v>
      </c>
      <c r="I2805">
        <v>16</v>
      </c>
      <c r="J2805" t="s">
        <v>5810</v>
      </c>
      <c r="K2805" t="str">
        <f>INDEX('Planning Periods'!$O$2:$O$540,MATCH('Table B Values'!A2805,'Planning Periods'!$A$2:$A$540,0))</f>
        <v>Imperial County</v>
      </c>
    </row>
    <row r="2806" spans="1:11">
      <c r="A2806" t="s">
        <v>5523</v>
      </c>
      <c r="B2806">
        <v>2014</v>
      </c>
      <c r="C2806">
        <v>0</v>
      </c>
      <c r="D2806">
        <v>0</v>
      </c>
      <c r="E2806">
        <v>6</v>
      </c>
      <c r="F2806">
        <v>0</v>
      </c>
      <c r="G2806">
        <v>0</v>
      </c>
      <c r="H2806">
        <v>0</v>
      </c>
      <c r="I2806">
        <v>40</v>
      </c>
      <c r="J2806" t="s">
        <v>5810</v>
      </c>
      <c r="K2806" t="str">
        <f>INDEX('Planning Periods'!$O$2:$O$540,MATCH('Table B Values'!A2806,'Planning Periods'!$A$2:$A$540,0))</f>
        <v>San Diego County</v>
      </c>
    </row>
    <row r="2807" spans="1:11">
      <c r="A2807" t="s">
        <v>5783</v>
      </c>
      <c r="B2807">
        <v>2014</v>
      </c>
      <c r="C2807">
        <v>0</v>
      </c>
      <c r="D2807">
        <v>0</v>
      </c>
      <c r="E2807">
        <v>0</v>
      </c>
      <c r="F2807">
        <v>0</v>
      </c>
      <c r="G2807">
        <v>0</v>
      </c>
      <c r="H2807">
        <v>0</v>
      </c>
      <c r="I2807">
        <v>40</v>
      </c>
      <c r="J2807" t="s">
        <v>5810</v>
      </c>
      <c r="K2807" t="str">
        <f>INDEX('Planning Periods'!$O$2:$O$540,MATCH('Table B Values'!A2807,'Planning Periods'!$A$2:$A$540,0))</f>
        <v>Riverside County</v>
      </c>
    </row>
    <row r="2808" spans="1:11">
      <c r="A2808" t="s">
        <v>5524</v>
      </c>
      <c r="B2808">
        <v>2014</v>
      </c>
      <c r="C2808">
        <v>84</v>
      </c>
      <c r="D2808">
        <v>0</v>
      </c>
      <c r="E2808">
        <v>0</v>
      </c>
      <c r="F2808">
        <v>0</v>
      </c>
      <c r="G2808">
        <v>0</v>
      </c>
      <c r="H2808">
        <v>1</v>
      </c>
      <c r="I2808">
        <v>367</v>
      </c>
      <c r="J2808" t="s">
        <v>5810</v>
      </c>
      <c r="K2808" t="str">
        <f>INDEX('Planning Periods'!$O$2:$O$540,MATCH('Table B Values'!A2808,'Planning Periods'!$A$2:$A$540,0))</f>
        <v>Riverside County</v>
      </c>
    </row>
    <row r="2809" spans="1:11">
      <c r="A2809" t="s">
        <v>5525</v>
      </c>
      <c r="B2809">
        <v>2014</v>
      </c>
      <c r="C2809">
        <v>0</v>
      </c>
      <c r="D2809">
        <v>0</v>
      </c>
      <c r="E2809">
        <v>0</v>
      </c>
      <c r="F2809">
        <v>0</v>
      </c>
      <c r="G2809">
        <v>0</v>
      </c>
      <c r="H2809">
        <v>0</v>
      </c>
      <c r="I2809">
        <v>3</v>
      </c>
      <c r="J2809" t="s">
        <v>5810</v>
      </c>
      <c r="K2809" t="str">
        <f>INDEX('Planning Periods'!$O$2:$O$540,MATCH('Table B Values'!A2809,'Planning Periods'!$A$2:$A$540,0))</f>
        <v>Los Angeles County</v>
      </c>
    </row>
    <row r="2810" spans="1:11">
      <c r="A2810" t="s">
        <v>5526</v>
      </c>
      <c r="B2810">
        <v>2014</v>
      </c>
      <c r="C2810">
        <v>0</v>
      </c>
      <c r="D2810">
        <v>0</v>
      </c>
      <c r="E2810">
        <v>0</v>
      </c>
      <c r="F2810">
        <v>0</v>
      </c>
      <c r="G2810">
        <v>0</v>
      </c>
      <c r="H2810">
        <v>0</v>
      </c>
      <c r="I2810">
        <v>6</v>
      </c>
      <c r="J2810" t="s">
        <v>5810</v>
      </c>
      <c r="K2810" t="str">
        <f>INDEX('Planning Periods'!$O$2:$O$540,MATCH('Table B Values'!A2810,'Planning Periods'!$A$2:$A$540,0))</f>
        <v>Inyo County</v>
      </c>
    </row>
    <row r="2811" spans="1:11">
      <c r="A2811" t="s">
        <v>5528</v>
      </c>
      <c r="B2811">
        <v>2014</v>
      </c>
      <c r="C2811">
        <v>137</v>
      </c>
      <c r="D2811">
        <v>0</v>
      </c>
      <c r="E2811">
        <v>0</v>
      </c>
      <c r="F2811">
        <v>0</v>
      </c>
      <c r="G2811">
        <v>0</v>
      </c>
      <c r="H2811">
        <v>1702</v>
      </c>
      <c r="I2811">
        <v>1654</v>
      </c>
      <c r="J2811" t="s">
        <v>5810</v>
      </c>
      <c r="K2811" t="str">
        <f>INDEX('Planning Periods'!$O$2:$O$540,MATCH('Table B Values'!A2811,'Planning Periods'!$A$2:$A$540,0))</f>
        <v>Orange County</v>
      </c>
    </row>
    <row r="2812" spans="1:11">
      <c r="A2812" t="s">
        <v>5530</v>
      </c>
      <c r="B2812">
        <v>2014</v>
      </c>
      <c r="C2812">
        <v>0</v>
      </c>
      <c r="D2812">
        <v>0</v>
      </c>
      <c r="E2812">
        <v>0</v>
      </c>
      <c r="F2812">
        <v>0</v>
      </c>
      <c r="G2812">
        <v>0</v>
      </c>
      <c r="H2812">
        <v>1</v>
      </c>
      <c r="I2812">
        <v>0</v>
      </c>
      <c r="J2812" t="s">
        <v>5810</v>
      </c>
      <c r="K2812" t="str">
        <f>INDEX('Planning Periods'!$O$2:$O$540,MATCH('Table B Values'!A2812,'Planning Periods'!$A$2:$A$540,0))</f>
        <v>Amador County</v>
      </c>
    </row>
    <row r="2813" spans="1:11">
      <c r="A2813" t="s">
        <v>5019</v>
      </c>
      <c r="B2813">
        <v>2014</v>
      </c>
      <c r="C2813">
        <v>20</v>
      </c>
      <c r="D2813">
        <v>0</v>
      </c>
      <c r="E2813">
        <v>131</v>
      </c>
      <c r="F2813">
        <v>0</v>
      </c>
      <c r="G2813">
        <v>0</v>
      </c>
      <c r="H2813">
        <v>21</v>
      </c>
      <c r="I2813">
        <v>0</v>
      </c>
      <c r="J2813" t="s">
        <v>5810</v>
      </c>
      <c r="K2813" t="str">
        <f>INDEX('Planning Periods'!$O$2:$O$540,MATCH('Table B Values'!A2813,'Planning Periods'!$A$2:$A$540,0))</f>
        <v>Kern County</v>
      </c>
    </row>
    <row r="2814" spans="1:11">
      <c r="A2814" t="s">
        <v>5534</v>
      </c>
      <c r="B2814">
        <v>2014</v>
      </c>
      <c r="C2814">
        <v>20</v>
      </c>
      <c r="D2814">
        <v>0</v>
      </c>
      <c r="E2814">
        <v>25</v>
      </c>
      <c r="F2814">
        <v>0</v>
      </c>
      <c r="G2814">
        <v>0</v>
      </c>
      <c r="H2814">
        <v>0</v>
      </c>
      <c r="I2814">
        <v>10</v>
      </c>
      <c r="J2814" t="s">
        <v>5810</v>
      </c>
      <c r="K2814" t="str">
        <f>INDEX('Planning Periods'!$O$2:$O$540,MATCH('Table B Values'!A2814,'Planning Periods'!$A$2:$A$540,0))</f>
        <v>Fresno County</v>
      </c>
    </row>
    <row r="2815" spans="1:11">
      <c r="A2815" t="s">
        <v>5535</v>
      </c>
      <c r="B2815">
        <v>2014</v>
      </c>
      <c r="C2815">
        <v>0</v>
      </c>
      <c r="D2815">
        <v>0</v>
      </c>
      <c r="E2815">
        <v>0</v>
      </c>
      <c r="F2815">
        <v>0</v>
      </c>
      <c r="G2815">
        <v>0</v>
      </c>
      <c r="H2815">
        <v>0</v>
      </c>
      <c r="I2815">
        <v>5</v>
      </c>
      <c r="J2815" t="s">
        <v>5810</v>
      </c>
      <c r="K2815" t="str">
        <f>INDEX('Planning Periods'!$O$2:$O$540,MATCH('Table B Values'!A2815,'Planning Periods'!$A$2:$A$540,0))</f>
        <v>Los Angeles County</v>
      </c>
    </row>
    <row r="2816" spans="1:11">
      <c r="A2816" t="s">
        <v>5536</v>
      </c>
      <c r="B2816">
        <v>2014</v>
      </c>
      <c r="C2816">
        <v>0</v>
      </c>
      <c r="D2816">
        <v>0</v>
      </c>
      <c r="E2816">
        <v>0</v>
      </c>
      <c r="F2816">
        <v>0</v>
      </c>
      <c r="G2816">
        <v>0</v>
      </c>
      <c r="H2816">
        <v>7</v>
      </c>
      <c r="I2816">
        <v>0</v>
      </c>
      <c r="J2816" t="s">
        <v>5810</v>
      </c>
      <c r="K2816" t="str">
        <f>INDEX('Planning Periods'!$O$2:$O$540,MATCH('Table B Values'!A2816,'Planning Periods'!$A$2:$A$540,0))</f>
        <v>Orange County</v>
      </c>
    </row>
    <row r="2817" spans="1:11">
      <c r="A2817" t="s">
        <v>5538</v>
      </c>
      <c r="B2817">
        <v>2014</v>
      </c>
      <c r="C2817">
        <v>0</v>
      </c>
      <c r="D2817">
        <v>0</v>
      </c>
      <c r="E2817">
        <v>0</v>
      </c>
      <c r="F2817">
        <v>1</v>
      </c>
      <c r="G2817">
        <v>0</v>
      </c>
      <c r="H2817">
        <v>0</v>
      </c>
      <c r="I2817">
        <v>310</v>
      </c>
      <c r="J2817" t="s">
        <v>5810</v>
      </c>
      <c r="K2817" t="str">
        <f>INDEX('Planning Periods'!$O$2:$O$540,MATCH('Table B Values'!A2817,'Planning Periods'!$A$2:$A$540,0))</f>
        <v>San Diego County</v>
      </c>
    </row>
    <row r="2818" spans="1:11">
      <c r="A2818" t="s">
        <v>5539</v>
      </c>
      <c r="B2818">
        <v>2014</v>
      </c>
      <c r="C2818">
        <v>0</v>
      </c>
      <c r="D2818">
        <v>0</v>
      </c>
      <c r="E2818">
        <v>0</v>
      </c>
      <c r="F2818">
        <v>0</v>
      </c>
      <c r="G2818">
        <v>0</v>
      </c>
      <c r="H2818">
        <v>0</v>
      </c>
      <c r="I2818">
        <v>0</v>
      </c>
      <c r="J2818" t="s">
        <v>5810</v>
      </c>
      <c r="K2818" t="str">
        <f>INDEX('Planning Periods'!$O$2:$O$540,MATCH('Table B Values'!A2818,'Planning Periods'!$A$2:$A$540,0))</f>
        <v>Orange County</v>
      </c>
    </row>
    <row r="2819" spans="1:11">
      <c r="A2819" t="s">
        <v>5541</v>
      </c>
      <c r="B2819">
        <v>2014</v>
      </c>
      <c r="C2819">
        <v>36</v>
      </c>
      <c r="D2819">
        <v>0</v>
      </c>
      <c r="E2819">
        <v>138</v>
      </c>
      <c r="F2819">
        <v>0</v>
      </c>
      <c r="G2819">
        <v>0</v>
      </c>
      <c r="H2819">
        <v>2</v>
      </c>
      <c r="I2819">
        <v>0</v>
      </c>
      <c r="J2819" t="s">
        <v>5810</v>
      </c>
      <c r="K2819" t="str">
        <f>INDEX('Planning Periods'!$O$2:$O$540,MATCH('Table B Values'!A2819,'Planning Periods'!$A$2:$A$540,0))</f>
        <v>Riverside County</v>
      </c>
    </row>
    <row r="2820" spans="1:11">
      <c r="A2820" t="s">
        <v>5542</v>
      </c>
      <c r="B2820">
        <v>2014</v>
      </c>
      <c r="C2820">
        <v>35</v>
      </c>
      <c r="D2820">
        <v>0</v>
      </c>
      <c r="E2820">
        <v>2</v>
      </c>
      <c r="F2820">
        <v>0</v>
      </c>
      <c r="G2820">
        <v>0</v>
      </c>
      <c r="H2820">
        <v>0</v>
      </c>
      <c r="I2820">
        <v>78</v>
      </c>
      <c r="J2820" t="s">
        <v>5810</v>
      </c>
      <c r="K2820" t="str">
        <f>INDEX('Planning Periods'!$O$2:$O$540,MATCH('Table B Values'!A2820,'Planning Periods'!$A$2:$A$540,0))</f>
        <v>Los Angeles County</v>
      </c>
    </row>
    <row r="2821" spans="1:11">
      <c r="A2821" t="s">
        <v>5543</v>
      </c>
      <c r="B2821">
        <v>2014</v>
      </c>
      <c r="C2821">
        <v>0</v>
      </c>
      <c r="D2821">
        <v>0</v>
      </c>
      <c r="E2821">
        <v>0</v>
      </c>
      <c r="F2821">
        <v>0</v>
      </c>
      <c r="G2821">
        <v>0</v>
      </c>
      <c r="H2821">
        <v>21</v>
      </c>
      <c r="I2821">
        <v>247</v>
      </c>
      <c r="J2821" t="s">
        <v>5810</v>
      </c>
      <c r="K2821" t="str">
        <f>INDEX('Planning Periods'!$O$2:$O$540,MATCH('Table B Values'!A2821,'Planning Periods'!$A$2:$A$540,0))</f>
        <v>Contra Costa County</v>
      </c>
    </row>
    <row r="2822" spans="1:11">
      <c r="A2822" t="s">
        <v>5544</v>
      </c>
      <c r="B2822">
        <v>2014</v>
      </c>
      <c r="C2822">
        <v>0</v>
      </c>
      <c r="D2822">
        <v>0</v>
      </c>
      <c r="E2822">
        <v>0</v>
      </c>
      <c r="F2822">
        <v>0</v>
      </c>
      <c r="G2822">
        <v>0</v>
      </c>
      <c r="H2822">
        <v>0</v>
      </c>
      <c r="I2822">
        <v>15</v>
      </c>
      <c r="J2822" t="s">
        <v>5810</v>
      </c>
      <c r="K2822" t="str">
        <f>INDEX('Planning Periods'!$O$2:$O$540,MATCH('Table B Values'!A2822,'Planning Periods'!$A$2:$A$540,0))</f>
        <v>Orange County</v>
      </c>
    </row>
    <row r="2823" spans="1:11">
      <c r="A2823" t="s">
        <v>5545</v>
      </c>
      <c r="B2823">
        <v>2014</v>
      </c>
      <c r="C2823">
        <v>0</v>
      </c>
      <c r="D2823">
        <v>0</v>
      </c>
      <c r="E2823">
        <v>0</v>
      </c>
      <c r="F2823">
        <v>0</v>
      </c>
      <c r="G2823">
        <v>0</v>
      </c>
      <c r="H2823">
        <v>0</v>
      </c>
      <c r="I2823">
        <v>0</v>
      </c>
      <c r="J2823" t="s">
        <v>5810</v>
      </c>
      <c r="K2823" t="str">
        <f>INDEX('Planning Periods'!$O$2:$O$540,MATCH('Table B Values'!A2823,'Planning Periods'!$A$2:$A$540,0))</f>
        <v>Orange County</v>
      </c>
    </row>
    <row r="2824" spans="1:11">
      <c r="A2824" t="s">
        <v>5546</v>
      </c>
      <c r="B2824">
        <v>2014</v>
      </c>
      <c r="C2824">
        <v>14</v>
      </c>
      <c r="D2824">
        <v>0</v>
      </c>
      <c r="E2824">
        <v>14</v>
      </c>
      <c r="F2824">
        <v>0</v>
      </c>
      <c r="G2824">
        <v>0</v>
      </c>
      <c r="H2824">
        <v>0</v>
      </c>
      <c r="I2824">
        <v>427</v>
      </c>
      <c r="J2824" t="s">
        <v>5810</v>
      </c>
      <c r="K2824" t="str">
        <f>INDEX('Planning Periods'!$O$2:$O$540,MATCH('Table B Values'!A2824,'Planning Periods'!$A$2:$A$540,0))</f>
        <v>Orange County</v>
      </c>
    </row>
    <row r="2825" spans="1:11">
      <c r="A2825" t="s">
        <v>5822</v>
      </c>
      <c r="B2825">
        <v>2014</v>
      </c>
      <c r="C2825">
        <v>0</v>
      </c>
      <c r="D2825">
        <v>0</v>
      </c>
      <c r="E2825">
        <v>0</v>
      </c>
      <c r="F2825">
        <v>0</v>
      </c>
      <c r="G2825">
        <v>0</v>
      </c>
      <c r="H2825">
        <v>0</v>
      </c>
      <c r="I2825">
        <v>0</v>
      </c>
      <c r="J2825" t="s">
        <v>5810</v>
      </c>
      <c r="K2825" t="str">
        <f>INDEX('Planning Periods'!$O$2:$O$540,MATCH('Table B Values'!A2825,'Planning Periods'!$A$2:$A$540,0))</f>
        <v>Orange County</v>
      </c>
    </row>
    <row r="2826" spans="1:11">
      <c r="A2826" t="s">
        <v>5547</v>
      </c>
      <c r="B2826">
        <v>2014</v>
      </c>
      <c r="C2826">
        <v>0</v>
      </c>
      <c r="D2826">
        <v>0</v>
      </c>
      <c r="E2826">
        <v>0</v>
      </c>
      <c r="F2826">
        <v>0</v>
      </c>
      <c r="G2826">
        <v>0</v>
      </c>
      <c r="H2826">
        <v>0</v>
      </c>
      <c r="I2826">
        <v>0</v>
      </c>
      <c r="J2826" t="s">
        <v>5810</v>
      </c>
      <c r="K2826" t="str">
        <f>INDEX('Planning Periods'!$O$2:$O$540,MATCH('Table B Values'!A2826,'Planning Periods'!$A$2:$A$540,0))</f>
        <v>Riverside County</v>
      </c>
    </row>
    <row r="2827" spans="1:11">
      <c r="A2827" t="s">
        <v>5548</v>
      </c>
      <c r="B2827">
        <v>2014</v>
      </c>
      <c r="C2827">
        <v>0</v>
      </c>
      <c r="D2827">
        <v>0</v>
      </c>
      <c r="E2827">
        <v>0</v>
      </c>
      <c r="F2827">
        <v>0</v>
      </c>
      <c r="G2827">
        <v>0</v>
      </c>
      <c r="H2827">
        <v>145</v>
      </c>
      <c r="I2827">
        <v>688</v>
      </c>
      <c r="J2827" t="s">
        <v>5810</v>
      </c>
      <c r="K2827" t="str">
        <f>INDEX('Planning Periods'!$O$2:$O$540,MATCH('Table B Values'!A2827,'Planning Periods'!$A$2:$A$540,0))</f>
        <v>Orange County</v>
      </c>
    </row>
    <row r="2828" spans="1:11">
      <c r="A2828" t="s">
        <v>5368</v>
      </c>
      <c r="B2828">
        <v>2014</v>
      </c>
      <c r="C2828">
        <v>0</v>
      </c>
      <c r="D2828">
        <v>10</v>
      </c>
      <c r="E2828">
        <v>0</v>
      </c>
      <c r="F2828">
        <v>37</v>
      </c>
      <c r="G2828">
        <v>0</v>
      </c>
      <c r="H2828">
        <v>0</v>
      </c>
      <c r="I2828">
        <v>0</v>
      </c>
      <c r="J2828" t="s">
        <v>5810</v>
      </c>
      <c r="K2828" t="str">
        <f>INDEX('Planning Periods'!$O$2:$O$540,MATCH('Table B Values'!A2828,'Planning Periods'!$A$2:$A$540,0))</f>
        <v>Lake County</v>
      </c>
    </row>
    <row r="2829" spans="1:11">
      <c r="A2829" t="s">
        <v>5549</v>
      </c>
      <c r="B2829">
        <v>2014</v>
      </c>
      <c r="C2829">
        <v>0</v>
      </c>
      <c r="D2829">
        <v>0</v>
      </c>
      <c r="E2829">
        <v>0</v>
      </c>
      <c r="F2829">
        <v>0</v>
      </c>
      <c r="G2829">
        <v>0</v>
      </c>
      <c r="H2829">
        <v>0</v>
      </c>
      <c r="I2829">
        <v>0</v>
      </c>
      <c r="J2829" t="s">
        <v>5810</v>
      </c>
      <c r="K2829" t="str">
        <f>INDEX('Planning Periods'!$O$2:$O$540,MATCH('Table B Values'!A2829,'Planning Periods'!$A$2:$A$540,0))</f>
        <v>Los Angeles County</v>
      </c>
    </row>
    <row r="2830" spans="1:11">
      <c r="A2830" t="s">
        <v>5552</v>
      </c>
      <c r="B2830">
        <v>2014</v>
      </c>
      <c r="C2830">
        <v>0</v>
      </c>
      <c r="D2830">
        <v>0</v>
      </c>
      <c r="E2830">
        <v>0</v>
      </c>
      <c r="F2830">
        <v>0</v>
      </c>
      <c r="G2830">
        <v>0</v>
      </c>
      <c r="H2830">
        <v>0</v>
      </c>
      <c r="I2830">
        <v>183</v>
      </c>
      <c r="J2830" t="s">
        <v>5810</v>
      </c>
      <c r="K2830" t="str">
        <f>INDEX('Planning Periods'!$O$2:$O$540,MATCH('Table B Values'!A2830,'Planning Periods'!$A$2:$A$540,0))</f>
        <v>San Joaquin County</v>
      </c>
    </row>
    <row r="2831" spans="1:11">
      <c r="A2831" t="s">
        <v>5553</v>
      </c>
      <c r="B2831">
        <v>2014</v>
      </c>
      <c r="C2831">
        <v>0</v>
      </c>
      <c r="D2831">
        <v>0</v>
      </c>
      <c r="E2831">
        <v>0</v>
      </c>
      <c r="F2831">
        <v>0</v>
      </c>
      <c r="G2831">
        <v>0</v>
      </c>
      <c r="H2831">
        <v>0</v>
      </c>
      <c r="I2831">
        <v>5</v>
      </c>
      <c r="J2831" t="s">
        <v>5810</v>
      </c>
      <c r="K2831" t="str">
        <f>INDEX('Planning Periods'!$O$2:$O$540,MATCH('Table B Values'!A2831,'Planning Periods'!$A$2:$A$540,0))</f>
        <v>Los Angeles County</v>
      </c>
    </row>
    <row r="2832" spans="1:11">
      <c r="A2832" t="s">
        <v>5554</v>
      </c>
      <c r="B2832">
        <v>2014</v>
      </c>
      <c r="C2832">
        <v>0</v>
      </c>
      <c r="D2832">
        <v>0</v>
      </c>
      <c r="E2832">
        <v>0</v>
      </c>
      <c r="F2832">
        <v>0</v>
      </c>
      <c r="G2832">
        <v>0</v>
      </c>
      <c r="H2832">
        <v>0</v>
      </c>
      <c r="I2832">
        <v>23</v>
      </c>
      <c r="J2832" t="s">
        <v>5810</v>
      </c>
      <c r="K2832" t="str">
        <f>INDEX('Planning Periods'!$O$2:$O$540,MATCH('Table B Values'!A2832,'Planning Periods'!$A$2:$A$540,0))</f>
        <v>San Diego County</v>
      </c>
    </row>
    <row r="2833" spans="1:11">
      <c r="A2833" t="s">
        <v>5556</v>
      </c>
      <c r="B2833">
        <v>2014</v>
      </c>
      <c r="C2833">
        <v>0</v>
      </c>
      <c r="D2833">
        <v>0</v>
      </c>
      <c r="E2833">
        <v>0</v>
      </c>
      <c r="F2833">
        <v>0</v>
      </c>
      <c r="G2833">
        <v>0</v>
      </c>
      <c r="H2833">
        <v>0</v>
      </c>
      <c r="I2833">
        <v>286</v>
      </c>
      <c r="J2833" t="s">
        <v>5810</v>
      </c>
      <c r="K2833" t="str">
        <f>INDEX('Planning Periods'!$O$2:$O$540,MATCH('Table B Values'!A2833,'Planning Periods'!$A$2:$A$540,0))</f>
        <v>Placer County</v>
      </c>
    </row>
    <row r="2834" spans="1:11">
      <c r="A2834" t="s">
        <v>5557</v>
      </c>
      <c r="B2834">
        <v>2014</v>
      </c>
      <c r="C2834">
        <v>0</v>
      </c>
      <c r="D2834">
        <v>0</v>
      </c>
      <c r="E2834">
        <v>1</v>
      </c>
      <c r="F2834">
        <v>0</v>
      </c>
      <c r="G2834">
        <v>0</v>
      </c>
      <c r="H2834">
        <v>3</v>
      </c>
      <c r="I2834">
        <v>9</v>
      </c>
      <c r="J2834" t="s">
        <v>5810</v>
      </c>
      <c r="K2834" t="str">
        <f>INDEX('Planning Periods'!$O$2:$O$540,MATCH('Table B Values'!A2834,'Planning Periods'!$A$2:$A$540,0))</f>
        <v>Tulare County</v>
      </c>
    </row>
    <row r="2835" spans="1:11">
      <c r="A2835" t="s">
        <v>5558</v>
      </c>
      <c r="B2835">
        <v>2014</v>
      </c>
      <c r="C2835">
        <v>0</v>
      </c>
      <c r="D2835">
        <v>0</v>
      </c>
      <c r="E2835">
        <v>0</v>
      </c>
      <c r="F2835">
        <v>0</v>
      </c>
      <c r="G2835">
        <v>0</v>
      </c>
      <c r="H2835">
        <v>1</v>
      </c>
      <c r="I2835">
        <v>0</v>
      </c>
      <c r="J2835" t="s">
        <v>5810</v>
      </c>
      <c r="K2835" t="str">
        <f>INDEX('Planning Periods'!$O$2:$O$540,MATCH('Table B Values'!A2835,'Planning Periods'!$A$2:$A$540,0))</f>
        <v>Sutter County</v>
      </c>
    </row>
    <row r="2836" spans="1:11">
      <c r="A2836" t="s">
        <v>5559</v>
      </c>
      <c r="B2836">
        <v>2014</v>
      </c>
      <c r="C2836">
        <v>0</v>
      </c>
      <c r="D2836">
        <v>0</v>
      </c>
      <c r="E2836">
        <v>1</v>
      </c>
      <c r="F2836">
        <v>0</v>
      </c>
      <c r="G2836">
        <v>0</v>
      </c>
      <c r="H2836">
        <v>15</v>
      </c>
      <c r="I2836">
        <v>80</v>
      </c>
      <c r="J2836" t="s">
        <v>5810</v>
      </c>
      <c r="K2836" t="str">
        <f>INDEX('Planning Periods'!$O$2:$O$540,MATCH('Table B Values'!A2836,'Planning Periods'!$A$2:$A$540,0))</f>
        <v>Alameda County</v>
      </c>
    </row>
    <row r="2837" spans="1:11">
      <c r="A2837" t="s">
        <v>5563</v>
      </c>
      <c r="B2837">
        <v>2014</v>
      </c>
      <c r="C2837">
        <v>0</v>
      </c>
      <c r="D2837">
        <v>0</v>
      </c>
      <c r="E2837">
        <v>0</v>
      </c>
      <c r="F2837">
        <v>0</v>
      </c>
      <c r="G2837">
        <v>0</v>
      </c>
      <c r="H2837">
        <v>16</v>
      </c>
      <c r="I2837">
        <v>0</v>
      </c>
      <c r="J2837" t="s">
        <v>5810</v>
      </c>
      <c r="K2837" t="str">
        <f>INDEX('Planning Periods'!$O$2:$O$540,MATCH('Table B Values'!A2837,'Planning Periods'!$A$2:$A$540,0))</f>
        <v>Los Angeles County</v>
      </c>
    </row>
    <row r="2838" spans="1:11">
      <c r="A2838" t="s">
        <v>5564</v>
      </c>
      <c r="B2838">
        <v>2014</v>
      </c>
      <c r="C2838">
        <v>0</v>
      </c>
      <c r="D2838">
        <v>0</v>
      </c>
      <c r="E2838">
        <v>0</v>
      </c>
      <c r="F2838">
        <v>0</v>
      </c>
      <c r="G2838">
        <v>0</v>
      </c>
      <c r="H2838">
        <v>0</v>
      </c>
      <c r="I2838">
        <v>88</v>
      </c>
      <c r="J2838" t="s">
        <v>5810</v>
      </c>
      <c r="K2838" t="str">
        <f>INDEX('Planning Periods'!$O$2:$O$540,MATCH('Table B Values'!A2838,'Planning Periods'!$A$2:$A$540,0))</f>
        <v>Santa Barbara County</v>
      </c>
    </row>
    <row r="2839" spans="1:11">
      <c r="A2839" t="s">
        <v>5565</v>
      </c>
      <c r="B2839">
        <v>2014</v>
      </c>
      <c r="C2839">
        <v>26</v>
      </c>
      <c r="D2839">
        <v>0</v>
      </c>
      <c r="E2839">
        <v>14</v>
      </c>
      <c r="F2839">
        <v>0</v>
      </c>
      <c r="G2839">
        <v>0</v>
      </c>
      <c r="H2839">
        <v>0</v>
      </c>
      <c r="I2839">
        <v>260</v>
      </c>
      <c r="J2839" t="s">
        <v>5810</v>
      </c>
      <c r="K2839" t="str">
        <f>INDEX('Planning Periods'!$O$2:$O$540,MATCH('Table B Values'!A2839,'Planning Periods'!$A$2:$A$540,0))</f>
        <v>Los Angeles County</v>
      </c>
    </row>
    <row r="2840" spans="1:11">
      <c r="A2840" t="s">
        <v>5568</v>
      </c>
      <c r="B2840">
        <v>2014</v>
      </c>
      <c r="C2840">
        <v>1</v>
      </c>
      <c r="D2840">
        <v>0</v>
      </c>
      <c r="E2840">
        <v>17</v>
      </c>
      <c r="F2840">
        <v>0</v>
      </c>
      <c r="G2840">
        <v>0</v>
      </c>
      <c r="H2840">
        <v>1</v>
      </c>
      <c r="I2840">
        <v>219</v>
      </c>
      <c r="J2840" t="s">
        <v>5810</v>
      </c>
      <c r="K2840" t="str">
        <f>INDEX('Planning Periods'!$O$2:$O$540,MATCH('Table B Values'!A2840,'Planning Periods'!$A$2:$A$540,0))</f>
        <v>Santa Clara County</v>
      </c>
    </row>
    <row r="2841" spans="1:11">
      <c r="A2841" t="s">
        <v>5570</v>
      </c>
      <c r="B2841">
        <v>2014</v>
      </c>
      <c r="C2841">
        <v>856</v>
      </c>
      <c r="D2841">
        <v>0</v>
      </c>
      <c r="E2841">
        <v>867</v>
      </c>
      <c r="F2841">
        <v>0</v>
      </c>
      <c r="G2841">
        <v>0</v>
      </c>
      <c r="H2841">
        <v>47</v>
      </c>
      <c r="I2841">
        <v>13047</v>
      </c>
      <c r="J2841" t="s">
        <v>5810</v>
      </c>
      <c r="K2841" t="str">
        <f>INDEX('Planning Periods'!$O$2:$O$540,MATCH('Table B Values'!A2841,'Planning Periods'!$A$2:$A$540,0))</f>
        <v>Los Angeles County</v>
      </c>
    </row>
    <row r="2842" spans="1:11">
      <c r="A2842" t="s">
        <v>5066</v>
      </c>
      <c r="B2842">
        <v>2014</v>
      </c>
      <c r="C2842">
        <v>159</v>
      </c>
      <c r="D2842">
        <v>0</v>
      </c>
      <c r="E2842">
        <v>0</v>
      </c>
      <c r="F2842">
        <v>0</v>
      </c>
      <c r="G2842">
        <v>0</v>
      </c>
      <c r="H2842">
        <v>0</v>
      </c>
      <c r="I2842">
        <v>513</v>
      </c>
      <c r="J2842" t="s">
        <v>5810</v>
      </c>
      <c r="K2842" t="str">
        <f>INDEX('Planning Periods'!$O$2:$O$540,MATCH('Table B Values'!A2842,'Planning Periods'!$A$2:$A$540,0))</f>
        <v>Los Angeles County</v>
      </c>
    </row>
    <row r="2843" spans="1:11">
      <c r="A2843" t="s">
        <v>5572</v>
      </c>
      <c r="B2843">
        <v>2014</v>
      </c>
      <c r="C2843">
        <v>0</v>
      </c>
      <c r="D2843">
        <v>0</v>
      </c>
      <c r="E2843">
        <v>0</v>
      </c>
      <c r="F2843">
        <v>0</v>
      </c>
      <c r="G2843">
        <v>0</v>
      </c>
      <c r="H2843">
        <v>0</v>
      </c>
      <c r="I2843">
        <v>9</v>
      </c>
      <c r="J2843" t="s">
        <v>5810</v>
      </c>
      <c r="K2843" t="str">
        <f>INDEX('Planning Periods'!$O$2:$O$540,MATCH('Table B Values'!A2843,'Planning Periods'!$A$2:$A$540,0))</f>
        <v>Santa Clara County</v>
      </c>
    </row>
    <row r="2844" spans="1:11">
      <c r="A2844" t="s">
        <v>5784</v>
      </c>
      <c r="B2844">
        <v>2014</v>
      </c>
      <c r="C2844">
        <v>15</v>
      </c>
      <c r="D2844">
        <v>0</v>
      </c>
      <c r="E2844">
        <v>113</v>
      </c>
      <c r="F2844">
        <v>0</v>
      </c>
      <c r="G2844">
        <v>0</v>
      </c>
      <c r="H2844">
        <v>21</v>
      </c>
      <c r="I2844">
        <v>1</v>
      </c>
      <c r="J2844" t="s">
        <v>5810</v>
      </c>
      <c r="K2844" t="str">
        <f>INDEX('Planning Periods'!$O$2:$O$540,MATCH('Table B Values'!A2844,'Planning Periods'!$A$2:$A$540,0))</f>
        <v>Madera County</v>
      </c>
    </row>
    <row r="2845" spans="1:11">
      <c r="A2845" t="s">
        <v>5073</v>
      </c>
      <c r="B2845">
        <v>2014</v>
      </c>
      <c r="C2845">
        <v>0</v>
      </c>
      <c r="D2845">
        <v>0</v>
      </c>
      <c r="E2845">
        <v>0</v>
      </c>
      <c r="F2845">
        <v>0</v>
      </c>
      <c r="G2845">
        <v>0</v>
      </c>
      <c r="H2845">
        <v>0</v>
      </c>
      <c r="I2845">
        <v>0</v>
      </c>
      <c r="J2845" t="s">
        <v>5810</v>
      </c>
      <c r="K2845" t="str">
        <f>INDEX('Planning Periods'!$O$2:$O$540,MATCH('Table B Values'!A2845,'Planning Periods'!$A$2:$A$540,0))</f>
        <v>Madera County</v>
      </c>
    </row>
    <row r="2846" spans="1:11">
      <c r="A2846" t="s">
        <v>5574</v>
      </c>
      <c r="B2846">
        <v>2014</v>
      </c>
      <c r="C2846">
        <v>0</v>
      </c>
      <c r="D2846">
        <v>0</v>
      </c>
      <c r="E2846">
        <v>0</v>
      </c>
      <c r="F2846">
        <v>0</v>
      </c>
      <c r="G2846">
        <v>0</v>
      </c>
      <c r="H2846">
        <v>0</v>
      </c>
      <c r="I2846">
        <v>13</v>
      </c>
      <c r="J2846" t="s">
        <v>5810</v>
      </c>
      <c r="K2846" t="str">
        <f>INDEX('Planning Periods'!$O$2:$O$540,MATCH('Table B Values'!A2846,'Planning Periods'!$A$2:$A$540,0))</f>
        <v>Los Angeles County</v>
      </c>
    </row>
    <row r="2847" spans="1:11">
      <c r="A2847" t="s">
        <v>5369</v>
      </c>
      <c r="B2847">
        <v>2014</v>
      </c>
      <c r="C2847">
        <v>0</v>
      </c>
      <c r="D2847">
        <v>0</v>
      </c>
      <c r="E2847">
        <v>0</v>
      </c>
      <c r="F2847">
        <v>0</v>
      </c>
      <c r="G2847">
        <v>0</v>
      </c>
      <c r="H2847">
        <v>0</v>
      </c>
      <c r="I2847">
        <v>12</v>
      </c>
      <c r="J2847" t="s">
        <v>5810</v>
      </c>
      <c r="K2847" t="str">
        <f>INDEX('Planning Periods'!$O$2:$O$540,MATCH('Table B Values'!A2847,'Planning Periods'!$A$2:$A$540,0))</f>
        <v>Mono County</v>
      </c>
    </row>
    <row r="2848" spans="1:11">
      <c r="A2848" t="s">
        <v>5785</v>
      </c>
      <c r="B2848">
        <v>2014</v>
      </c>
      <c r="C2848">
        <v>0</v>
      </c>
      <c r="D2848">
        <v>0</v>
      </c>
      <c r="E2848">
        <v>0</v>
      </c>
      <c r="F2848">
        <v>0</v>
      </c>
      <c r="G2848">
        <v>0</v>
      </c>
      <c r="H2848">
        <v>0</v>
      </c>
      <c r="I2848">
        <v>73</v>
      </c>
      <c r="J2848" t="s">
        <v>5810</v>
      </c>
      <c r="K2848" t="str">
        <f>INDEX('Planning Periods'!$O$2:$O$540,MATCH('Table B Values'!A2848,'Planning Periods'!$A$2:$A$540,0))</f>
        <v>Los Angeles County</v>
      </c>
    </row>
    <row r="2849" spans="1:11">
      <c r="A2849" t="s">
        <v>5080</v>
      </c>
      <c r="B2849">
        <v>2014</v>
      </c>
      <c r="C2849">
        <v>1</v>
      </c>
      <c r="D2849">
        <v>1</v>
      </c>
      <c r="E2849">
        <v>3</v>
      </c>
      <c r="F2849">
        <v>3</v>
      </c>
      <c r="G2849">
        <v>0</v>
      </c>
      <c r="H2849">
        <v>20</v>
      </c>
      <c r="I2849">
        <v>58</v>
      </c>
      <c r="J2849" t="s">
        <v>5810</v>
      </c>
      <c r="K2849" t="str">
        <f>INDEX('Planning Periods'!$O$2:$O$540,MATCH('Table B Values'!A2849,'Planning Periods'!$A$2:$A$540,0))</f>
        <v>Marin County</v>
      </c>
    </row>
    <row r="2850" spans="1:11">
      <c r="A2850" t="s">
        <v>5370</v>
      </c>
      <c r="B2850">
        <v>2014</v>
      </c>
      <c r="C2850">
        <v>0</v>
      </c>
      <c r="D2850">
        <v>0</v>
      </c>
      <c r="E2850">
        <v>0</v>
      </c>
      <c r="F2850">
        <v>0</v>
      </c>
      <c r="G2850">
        <v>0</v>
      </c>
      <c r="H2850">
        <v>35</v>
      </c>
      <c r="I2850" s="356">
        <v>14</v>
      </c>
      <c r="J2850" t="s">
        <v>5810</v>
      </c>
      <c r="K2850" t="str">
        <f>INDEX('Planning Periods'!$O$2:$O$540,MATCH('Table B Values'!A2850,'Planning Periods'!$A$2:$A$540,0))</f>
        <v>Mariposa County</v>
      </c>
    </row>
    <row r="2851" spans="1:11">
      <c r="A2851" t="s">
        <v>5786</v>
      </c>
      <c r="B2851">
        <v>2014</v>
      </c>
      <c r="C2851">
        <v>0</v>
      </c>
      <c r="D2851">
        <v>0</v>
      </c>
      <c r="E2851">
        <v>44</v>
      </c>
      <c r="F2851">
        <v>0</v>
      </c>
      <c r="G2851">
        <v>0</v>
      </c>
      <c r="H2851">
        <v>41</v>
      </c>
      <c r="I2851">
        <v>0</v>
      </c>
      <c r="J2851" t="s">
        <v>5810</v>
      </c>
      <c r="K2851" t="str">
        <f>INDEX('Planning Periods'!$O$2:$O$540,MATCH('Table B Values'!A2851,'Planning Periods'!$A$2:$A$540,0))</f>
        <v>Kern County</v>
      </c>
    </row>
    <row r="2852" spans="1:11">
      <c r="A2852" t="s">
        <v>5580</v>
      </c>
      <c r="B2852">
        <v>2014</v>
      </c>
      <c r="C2852">
        <v>0</v>
      </c>
      <c r="D2852">
        <v>1</v>
      </c>
      <c r="E2852">
        <v>0</v>
      </c>
      <c r="F2852">
        <v>1</v>
      </c>
      <c r="G2852">
        <v>0</v>
      </c>
      <c r="H2852">
        <v>158</v>
      </c>
      <c r="I2852">
        <v>181</v>
      </c>
      <c r="J2852" t="s">
        <v>5810</v>
      </c>
      <c r="K2852" t="str">
        <f>INDEX('Planning Periods'!$O$2:$O$540,MATCH('Table B Values'!A2852,'Planning Periods'!$A$2:$A$540,0))</f>
        <v>Riverside County</v>
      </c>
    </row>
    <row r="2853" spans="1:11">
      <c r="A2853" t="s">
        <v>5581</v>
      </c>
      <c r="B2853">
        <v>2014</v>
      </c>
      <c r="C2853">
        <v>59</v>
      </c>
      <c r="D2853">
        <v>1</v>
      </c>
      <c r="E2853">
        <v>0</v>
      </c>
      <c r="F2853">
        <v>2</v>
      </c>
      <c r="G2853">
        <v>0</v>
      </c>
      <c r="H2853">
        <v>0</v>
      </c>
      <c r="I2853">
        <v>1</v>
      </c>
      <c r="J2853" t="s">
        <v>5810</v>
      </c>
      <c r="K2853" t="str">
        <f>INDEX('Planning Periods'!$O$2:$O$540,MATCH('Table B Values'!A2853,'Planning Periods'!$A$2:$A$540,0))</f>
        <v>San Mateo County</v>
      </c>
    </row>
    <row r="2854" spans="1:11">
      <c r="A2854" t="s">
        <v>5094</v>
      </c>
      <c r="B2854">
        <v>2014</v>
      </c>
      <c r="C2854">
        <v>0</v>
      </c>
      <c r="D2854">
        <v>0</v>
      </c>
      <c r="E2854">
        <v>0</v>
      </c>
      <c r="F2854">
        <v>0</v>
      </c>
      <c r="G2854">
        <v>0</v>
      </c>
      <c r="H2854" s="356">
        <v>27</v>
      </c>
      <c r="I2854">
        <v>92</v>
      </c>
      <c r="J2854" t="s">
        <v>5810</v>
      </c>
      <c r="K2854" t="str">
        <f>INDEX('Planning Periods'!$O$2:$O$540,MATCH('Table B Values'!A2854,'Planning Periods'!$A$2:$A$540,0))</f>
        <v>Merced County</v>
      </c>
    </row>
    <row r="2855" spans="1:11">
      <c r="A2855" t="s">
        <v>5583</v>
      </c>
      <c r="B2855">
        <v>2014</v>
      </c>
      <c r="C2855">
        <v>0</v>
      </c>
      <c r="D2855">
        <v>0</v>
      </c>
      <c r="E2855">
        <v>0</v>
      </c>
      <c r="F2855">
        <v>0</v>
      </c>
      <c r="G2855">
        <v>0</v>
      </c>
      <c r="H2855">
        <v>0</v>
      </c>
      <c r="I2855">
        <v>0</v>
      </c>
      <c r="J2855" t="s">
        <v>5810</v>
      </c>
      <c r="K2855" t="str">
        <f>INDEX('Planning Periods'!$O$2:$O$540,MATCH('Table B Values'!A2855,'Planning Periods'!$A$2:$A$540,0))</f>
        <v>Marin County</v>
      </c>
    </row>
    <row r="2856" spans="1:11">
      <c r="A2856" t="s">
        <v>5585</v>
      </c>
      <c r="B2856">
        <v>2014</v>
      </c>
      <c r="C2856">
        <v>0</v>
      </c>
      <c r="D2856">
        <v>0</v>
      </c>
      <c r="E2856">
        <v>0</v>
      </c>
      <c r="F2856">
        <v>0</v>
      </c>
      <c r="G2856">
        <v>0</v>
      </c>
      <c r="H2856">
        <v>0</v>
      </c>
      <c r="I2856">
        <v>841</v>
      </c>
      <c r="J2856" t="s">
        <v>5810</v>
      </c>
      <c r="K2856" t="str">
        <f>INDEX('Planning Periods'!$O$2:$O$540,MATCH('Table B Values'!A2856,'Planning Periods'!$A$2:$A$540,0))</f>
        <v>Santa Clara County</v>
      </c>
    </row>
    <row r="2857" spans="1:11">
      <c r="A2857" t="s">
        <v>5586</v>
      </c>
      <c r="B2857">
        <v>2014</v>
      </c>
      <c r="C2857">
        <v>9</v>
      </c>
      <c r="D2857">
        <v>0</v>
      </c>
      <c r="E2857">
        <v>6</v>
      </c>
      <c r="F2857">
        <v>0</v>
      </c>
      <c r="G2857">
        <v>0</v>
      </c>
      <c r="H2857">
        <v>16</v>
      </c>
      <c r="I2857" s="356">
        <v>296</v>
      </c>
      <c r="J2857" t="s">
        <v>5810</v>
      </c>
      <c r="K2857" t="str">
        <f>INDEX('Planning Periods'!$O$2:$O$540,MATCH('Table B Values'!A2857,'Planning Periods'!$A$2:$A$540,0))</f>
        <v>Orange County</v>
      </c>
    </row>
    <row r="2858" spans="1:11">
      <c r="A2858" t="s">
        <v>5587</v>
      </c>
      <c r="B2858">
        <v>2014</v>
      </c>
      <c r="C2858">
        <v>118</v>
      </c>
      <c r="D2858">
        <v>0</v>
      </c>
      <c r="E2858">
        <v>39</v>
      </c>
      <c r="F2858">
        <v>0</v>
      </c>
      <c r="G2858">
        <v>0</v>
      </c>
      <c r="H2858">
        <v>24</v>
      </c>
      <c r="I2858">
        <v>197</v>
      </c>
      <c r="J2858" t="s">
        <v>5810</v>
      </c>
      <c r="K2858" t="str">
        <f>INDEX('Planning Periods'!$O$2:$O$540,MATCH('Table B Values'!A2858,'Planning Periods'!$A$2:$A$540,0))</f>
        <v>Stanislaus County</v>
      </c>
    </row>
    <row r="2859" spans="1:11">
      <c r="A2859" t="s">
        <v>5100</v>
      </c>
      <c r="B2859">
        <v>2014</v>
      </c>
      <c r="C2859">
        <v>0</v>
      </c>
      <c r="D2859">
        <v>0</v>
      </c>
      <c r="E2859">
        <v>0</v>
      </c>
      <c r="F2859">
        <v>0</v>
      </c>
      <c r="G2859">
        <v>0</v>
      </c>
      <c r="H2859">
        <v>6</v>
      </c>
      <c r="I2859">
        <v>2</v>
      </c>
      <c r="J2859" t="s">
        <v>5810</v>
      </c>
      <c r="K2859" t="str">
        <f>INDEX('Planning Periods'!$O$2:$O$540,MATCH('Table B Values'!A2859,'Planning Periods'!$A$2:$A$540,0))</f>
        <v>Modoc County</v>
      </c>
    </row>
    <row r="2860" spans="1:11">
      <c r="A2860" t="s">
        <v>5101</v>
      </c>
      <c r="B2860">
        <v>2014</v>
      </c>
      <c r="C2860">
        <v>0</v>
      </c>
      <c r="D2860">
        <v>0</v>
      </c>
      <c r="E2860">
        <v>0</v>
      </c>
      <c r="F2860">
        <v>0</v>
      </c>
      <c r="G2860">
        <v>0</v>
      </c>
      <c r="H2860">
        <v>9</v>
      </c>
      <c r="I2860" s="356">
        <v>4</v>
      </c>
      <c r="J2860" t="s">
        <v>5810</v>
      </c>
      <c r="K2860" t="str">
        <f>INDEX('Planning Periods'!$O$2:$O$540,MATCH('Table B Values'!A2860,'Planning Periods'!$A$2:$A$540,0))</f>
        <v>Mono County</v>
      </c>
    </row>
    <row r="2861" spans="1:11">
      <c r="A2861" t="s">
        <v>5588</v>
      </c>
      <c r="B2861">
        <v>2014</v>
      </c>
      <c r="C2861">
        <v>0</v>
      </c>
      <c r="D2861">
        <v>0</v>
      </c>
      <c r="E2861">
        <v>0</v>
      </c>
      <c r="F2861">
        <v>0</v>
      </c>
      <c r="G2861">
        <v>0</v>
      </c>
      <c r="H2861">
        <v>2</v>
      </c>
      <c r="I2861">
        <v>34</v>
      </c>
      <c r="J2861" t="s">
        <v>5810</v>
      </c>
      <c r="K2861" t="str">
        <f>INDEX('Planning Periods'!$O$2:$O$540,MATCH('Table B Values'!A2861,'Planning Periods'!$A$2:$A$540,0))</f>
        <v>Los Angeles County</v>
      </c>
    </row>
    <row r="2862" spans="1:11">
      <c r="A2862" t="s">
        <v>5590</v>
      </c>
      <c r="B2862">
        <v>2014</v>
      </c>
      <c r="C2862">
        <v>0</v>
      </c>
      <c r="D2862">
        <v>0</v>
      </c>
      <c r="E2862">
        <v>0</v>
      </c>
      <c r="F2862">
        <v>0</v>
      </c>
      <c r="G2862">
        <v>0</v>
      </c>
      <c r="H2862">
        <v>0</v>
      </c>
      <c r="I2862">
        <v>10</v>
      </c>
      <c r="J2862" t="s">
        <v>5810</v>
      </c>
      <c r="K2862" t="str">
        <f>INDEX('Planning Periods'!$O$2:$O$540,MATCH('Table B Values'!A2862,'Planning Periods'!$A$2:$A$540,0))</f>
        <v>San Bernardino County</v>
      </c>
    </row>
    <row r="2863" spans="1:11">
      <c r="A2863" t="s">
        <v>5591</v>
      </c>
      <c r="B2863">
        <v>2014</v>
      </c>
      <c r="C2863">
        <v>0</v>
      </c>
      <c r="D2863">
        <v>0</v>
      </c>
      <c r="E2863">
        <v>1</v>
      </c>
      <c r="F2863">
        <v>0</v>
      </c>
      <c r="G2863">
        <v>0</v>
      </c>
      <c r="H2863">
        <v>0</v>
      </c>
      <c r="I2863">
        <v>4</v>
      </c>
      <c r="J2863" t="s">
        <v>5810</v>
      </c>
      <c r="K2863" t="str">
        <f>INDEX('Planning Periods'!$O$2:$O$540,MATCH('Table B Values'!A2863,'Planning Periods'!$A$2:$A$540,0))</f>
        <v>Santa Clara County</v>
      </c>
    </row>
    <row r="2864" spans="1:11">
      <c r="A2864" t="s">
        <v>5108</v>
      </c>
      <c r="B2864">
        <v>2014</v>
      </c>
      <c r="C2864">
        <v>225</v>
      </c>
      <c r="D2864">
        <v>65</v>
      </c>
      <c r="E2864">
        <v>269</v>
      </c>
      <c r="F2864">
        <v>75</v>
      </c>
      <c r="G2864">
        <v>0</v>
      </c>
      <c r="H2864">
        <v>275</v>
      </c>
      <c r="I2864">
        <v>2952</v>
      </c>
      <c r="J2864" t="s">
        <v>5810</v>
      </c>
      <c r="K2864" t="str">
        <f>INDEX('Planning Periods'!$O$2:$O$540,MATCH('Table B Values'!A2864,'Planning Periods'!$A$2:$A$540,0))</f>
        <v>Monterey County</v>
      </c>
    </row>
    <row r="2865" spans="1:11">
      <c r="A2865" t="s">
        <v>5594</v>
      </c>
      <c r="B2865">
        <v>2014</v>
      </c>
      <c r="C2865">
        <v>0</v>
      </c>
      <c r="D2865">
        <v>0</v>
      </c>
      <c r="E2865">
        <v>3</v>
      </c>
      <c r="F2865">
        <v>0</v>
      </c>
      <c r="G2865">
        <v>0</v>
      </c>
      <c r="H2865">
        <v>0</v>
      </c>
      <c r="I2865">
        <v>159</v>
      </c>
      <c r="J2865" t="s">
        <v>5810</v>
      </c>
      <c r="K2865" t="str">
        <f>INDEX('Planning Periods'!$O$2:$O$540,MATCH('Table B Values'!A2865,'Planning Periods'!$A$2:$A$540,0))</f>
        <v>Ventura County</v>
      </c>
    </row>
    <row r="2866" spans="1:11">
      <c r="A2866" t="s">
        <v>5595</v>
      </c>
      <c r="B2866">
        <v>2014</v>
      </c>
      <c r="C2866">
        <v>0</v>
      </c>
      <c r="D2866">
        <v>0</v>
      </c>
      <c r="E2866">
        <v>0</v>
      </c>
      <c r="F2866">
        <v>0</v>
      </c>
      <c r="G2866">
        <v>0</v>
      </c>
      <c r="H2866">
        <v>0</v>
      </c>
      <c r="I2866">
        <v>0</v>
      </c>
      <c r="J2866" t="s">
        <v>5810</v>
      </c>
      <c r="K2866" t="str">
        <f>INDEX('Planning Periods'!$O$2:$O$540,MATCH('Table B Values'!A2866,'Planning Periods'!$A$2:$A$540,0))</f>
        <v>Contra Costa County</v>
      </c>
    </row>
    <row r="2867" spans="1:11">
      <c r="A2867" t="s">
        <v>5596</v>
      </c>
      <c r="B2867">
        <v>2014</v>
      </c>
      <c r="C2867">
        <v>0</v>
      </c>
      <c r="D2867">
        <v>0</v>
      </c>
      <c r="E2867">
        <v>0</v>
      </c>
      <c r="F2867">
        <v>0</v>
      </c>
      <c r="G2867">
        <v>0</v>
      </c>
      <c r="H2867">
        <v>0</v>
      </c>
      <c r="I2867">
        <v>93</v>
      </c>
      <c r="J2867" t="s">
        <v>5810</v>
      </c>
      <c r="K2867" t="str">
        <f>INDEX('Planning Periods'!$O$2:$O$540,MATCH('Table B Values'!A2867,'Planning Periods'!$A$2:$A$540,0))</f>
        <v>Riverside County</v>
      </c>
    </row>
    <row r="2868" spans="1:11">
      <c r="A2868" t="s">
        <v>5597</v>
      </c>
      <c r="B2868">
        <v>2014</v>
      </c>
      <c r="C2868">
        <v>0</v>
      </c>
      <c r="D2868">
        <v>0</v>
      </c>
      <c r="E2868">
        <v>0</v>
      </c>
      <c r="F2868">
        <v>0</v>
      </c>
      <c r="G2868">
        <v>0</v>
      </c>
      <c r="H2868">
        <v>7</v>
      </c>
      <c r="I2868">
        <v>259</v>
      </c>
      <c r="J2868" t="s">
        <v>5810</v>
      </c>
      <c r="K2868" t="str">
        <f>INDEX('Planning Periods'!$O$2:$O$540,MATCH('Table B Values'!A2868,'Planning Periods'!$A$2:$A$540,0))</f>
        <v>Santa Clara County</v>
      </c>
    </row>
    <row r="2869" spans="1:11">
      <c r="A2869" t="s">
        <v>5599</v>
      </c>
      <c r="B2869">
        <v>2014</v>
      </c>
      <c r="C2869">
        <v>0</v>
      </c>
      <c r="D2869">
        <v>0</v>
      </c>
      <c r="E2869">
        <v>0</v>
      </c>
      <c r="F2869">
        <v>0</v>
      </c>
      <c r="G2869">
        <v>0</v>
      </c>
      <c r="H2869" s="356">
        <v>0</v>
      </c>
      <c r="I2869" s="356">
        <v>1</v>
      </c>
      <c r="J2869" t="s">
        <v>5810</v>
      </c>
      <c r="K2869" t="str">
        <f>INDEX('Planning Periods'!$O$2:$O$540,MATCH('Table B Values'!A2869,'Planning Periods'!$A$2:$A$540,0))</f>
        <v>Siskiyou County</v>
      </c>
    </row>
    <row r="2870" spans="1:11">
      <c r="A2870" t="s">
        <v>5600</v>
      </c>
      <c r="B2870">
        <v>2014</v>
      </c>
      <c r="C2870">
        <v>57</v>
      </c>
      <c r="D2870">
        <v>0</v>
      </c>
      <c r="E2870">
        <v>31</v>
      </c>
      <c r="F2870">
        <v>2</v>
      </c>
      <c r="G2870">
        <v>0</v>
      </c>
      <c r="H2870">
        <v>0</v>
      </c>
      <c r="I2870">
        <v>1196</v>
      </c>
      <c r="J2870" t="s">
        <v>5810</v>
      </c>
      <c r="K2870" t="str">
        <f>INDEX('Planning Periods'!$O$2:$O$540,MATCH('Table B Values'!A2870,'Planning Periods'!$A$2:$A$540,0))</f>
        <v>Santa Clara County</v>
      </c>
    </row>
    <row r="2871" spans="1:11">
      <c r="A2871" t="s">
        <v>5601</v>
      </c>
      <c r="B2871">
        <v>2014</v>
      </c>
      <c r="C2871">
        <v>0</v>
      </c>
      <c r="D2871">
        <v>0</v>
      </c>
      <c r="E2871">
        <v>0</v>
      </c>
      <c r="F2871">
        <v>0</v>
      </c>
      <c r="G2871">
        <v>0</v>
      </c>
      <c r="H2871">
        <v>0</v>
      </c>
      <c r="I2871">
        <v>9</v>
      </c>
      <c r="J2871" t="s">
        <v>5810</v>
      </c>
      <c r="K2871" t="str">
        <f>INDEX('Planning Periods'!$O$2:$O$540,MATCH('Table B Values'!A2871,'Planning Periods'!$A$2:$A$540,0))</f>
        <v>Riverside County</v>
      </c>
    </row>
    <row r="2872" spans="1:11">
      <c r="A2872" t="s">
        <v>5602</v>
      </c>
      <c r="B2872">
        <v>2014</v>
      </c>
      <c r="C2872">
        <v>31</v>
      </c>
      <c r="D2872">
        <v>0</v>
      </c>
      <c r="E2872">
        <v>9</v>
      </c>
      <c r="F2872">
        <v>0</v>
      </c>
      <c r="G2872">
        <v>0</v>
      </c>
      <c r="H2872">
        <v>0</v>
      </c>
      <c r="I2872" s="356">
        <v>40</v>
      </c>
      <c r="J2872" t="s">
        <v>5810</v>
      </c>
      <c r="K2872" t="str">
        <f>INDEX('Planning Periods'!$O$2:$O$540,MATCH('Table B Values'!A2872,'Planning Periods'!$A$2:$A$540,0))</f>
        <v>Napa County</v>
      </c>
    </row>
    <row r="2873" spans="1:11">
      <c r="A2873" t="s">
        <v>5119</v>
      </c>
      <c r="B2873">
        <v>2014</v>
      </c>
      <c r="C2873">
        <v>0</v>
      </c>
      <c r="D2873">
        <v>0</v>
      </c>
      <c r="E2873">
        <v>0</v>
      </c>
      <c r="F2873">
        <v>0</v>
      </c>
      <c r="G2873">
        <v>0</v>
      </c>
      <c r="H2873">
        <v>9</v>
      </c>
      <c r="I2873" s="356">
        <v>17</v>
      </c>
      <c r="J2873" t="s">
        <v>5810</v>
      </c>
      <c r="K2873" t="str">
        <f>INDEX('Planning Periods'!$O$2:$O$540,MATCH('Table B Values'!A2873,'Planning Periods'!$A$2:$A$540,0))</f>
        <v>Napa County</v>
      </c>
    </row>
    <row r="2874" spans="1:11">
      <c r="A2874" t="s">
        <v>5603</v>
      </c>
      <c r="B2874">
        <v>2014</v>
      </c>
      <c r="C2874">
        <v>0</v>
      </c>
      <c r="D2874">
        <v>0</v>
      </c>
      <c r="E2874">
        <v>108</v>
      </c>
      <c r="F2874">
        <v>0</v>
      </c>
      <c r="G2874">
        <v>0</v>
      </c>
      <c r="H2874">
        <v>1</v>
      </c>
      <c r="I2874">
        <v>16</v>
      </c>
      <c r="J2874" t="s">
        <v>5810</v>
      </c>
      <c r="K2874" t="str">
        <f>INDEX('Planning Periods'!$O$2:$O$540,MATCH('Table B Values'!A2874,'Planning Periods'!$A$2:$A$540,0))</f>
        <v>San Diego County</v>
      </c>
    </row>
    <row r="2875" spans="1:11">
      <c r="A2875" t="s">
        <v>5604</v>
      </c>
      <c r="B2875">
        <v>2014</v>
      </c>
      <c r="C2875">
        <v>0</v>
      </c>
      <c r="D2875">
        <v>0</v>
      </c>
      <c r="E2875">
        <v>0</v>
      </c>
      <c r="F2875">
        <v>0</v>
      </c>
      <c r="G2875">
        <v>0</v>
      </c>
      <c r="H2875">
        <v>4</v>
      </c>
      <c r="I2875">
        <v>2</v>
      </c>
      <c r="J2875" t="s">
        <v>5810</v>
      </c>
      <c r="K2875" t="str">
        <f>INDEX('Planning Periods'!$O$2:$O$540,MATCH('Table B Values'!A2875,'Planning Periods'!$A$2:$A$540,0))</f>
        <v>San Bernardino County</v>
      </c>
    </row>
    <row r="2876" spans="1:11">
      <c r="A2876" t="s">
        <v>5371</v>
      </c>
      <c r="B2876">
        <v>2014</v>
      </c>
      <c r="C2876">
        <v>0</v>
      </c>
      <c r="D2876">
        <v>0</v>
      </c>
      <c r="E2876">
        <v>0</v>
      </c>
      <c r="F2876">
        <v>0</v>
      </c>
      <c r="G2876">
        <v>0</v>
      </c>
      <c r="H2876">
        <v>0</v>
      </c>
      <c r="I2876">
        <v>0</v>
      </c>
      <c r="J2876" t="s">
        <v>5810</v>
      </c>
      <c r="K2876" t="str">
        <f>INDEX('Planning Periods'!$O$2:$O$540,MATCH('Table B Values'!A2876,'Planning Periods'!$A$2:$A$540,0))</f>
        <v>Nevada County</v>
      </c>
    </row>
    <row r="2877" spans="1:11">
      <c r="A2877" t="s">
        <v>5123</v>
      </c>
      <c r="B2877">
        <v>2014</v>
      </c>
      <c r="C2877">
        <v>0</v>
      </c>
      <c r="D2877">
        <v>7</v>
      </c>
      <c r="E2877">
        <v>0</v>
      </c>
      <c r="F2877">
        <v>17</v>
      </c>
      <c r="G2877">
        <v>0</v>
      </c>
      <c r="H2877">
        <v>32</v>
      </c>
      <c r="I2877">
        <v>75</v>
      </c>
      <c r="J2877" t="s">
        <v>5810</v>
      </c>
      <c r="K2877" t="str">
        <f>INDEX('Planning Periods'!$O$2:$O$540,MATCH('Table B Values'!A2877,'Planning Periods'!$A$2:$A$540,0))</f>
        <v>Nevada County</v>
      </c>
    </row>
    <row r="2878" spans="1:11">
      <c r="A2878" t="s">
        <v>5605</v>
      </c>
      <c r="B2878">
        <v>2014</v>
      </c>
      <c r="C2878">
        <v>0</v>
      </c>
      <c r="D2878">
        <v>0</v>
      </c>
      <c r="E2878">
        <v>0</v>
      </c>
      <c r="F2878">
        <v>0</v>
      </c>
      <c r="G2878">
        <v>0</v>
      </c>
      <c r="H2878">
        <v>0</v>
      </c>
      <c r="I2878">
        <v>14</v>
      </c>
      <c r="J2878" t="s">
        <v>5810</v>
      </c>
      <c r="K2878" t="str">
        <f>INDEX('Planning Periods'!$O$2:$O$540,MATCH('Table B Values'!A2878,'Planning Periods'!$A$2:$A$540,0))</f>
        <v>Alameda County</v>
      </c>
    </row>
    <row r="2879" spans="1:11">
      <c r="A2879" t="s">
        <v>5607</v>
      </c>
      <c r="B2879">
        <v>2014</v>
      </c>
      <c r="C2879">
        <v>0</v>
      </c>
      <c r="D2879">
        <v>0</v>
      </c>
      <c r="E2879">
        <v>0</v>
      </c>
      <c r="F2879">
        <v>0</v>
      </c>
      <c r="G2879">
        <v>0</v>
      </c>
      <c r="H2879">
        <v>0</v>
      </c>
      <c r="I2879" s="356">
        <v>230</v>
      </c>
      <c r="J2879" t="s">
        <v>5810</v>
      </c>
      <c r="K2879" t="str">
        <f>INDEX('Planning Periods'!$O$2:$O$540,MATCH('Table B Values'!A2879,'Planning Periods'!$A$2:$A$540,0))</f>
        <v>Orange County</v>
      </c>
    </row>
    <row r="2880" spans="1:11">
      <c r="A2880" t="s">
        <v>5609</v>
      </c>
      <c r="B2880">
        <v>2014</v>
      </c>
      <c r="C2880">
        <v>0</v>
      </c>
      <c r="D2880">
        <v>0</v>
      </c>
      <c r="E2880">
        <v>0</v>
      </c>
      <c r="F2880">
        <v>0</v>
      </c>
      <c r="G2880">
        <v>0</v>
      </c>
      <c r="H2880">
        <v>0</v>
      </c>
      <c r="I2880" s="356">
        <v>2</v>
      </c>
      <c r="J2880" t="s">
        <v>5810</v>
      </c>
      <c r="K2880" t="str">
        <f>INDEX('Planning Periods'!$O$2:$O$540,MATCH('Table B Values'!A2880,'Planning Periods'!$A$2:$A$540,0))</f>
        <v>Los Angeles County</v>
      </c>
    </row>
    <row r="2881" spans="1:11">
      <c r="A2881" t="s">
        <v>5610</v>
      </c>
      <c r="B2881">
        <v>2014</v>
      </c>
      <c r="C2881">
        <v>1</v>
      </c>
      <c r="D2881">
        <v>0</v>
      </c>
      <c r="E2881">
        <v>10</v>
      </c>
      <c r="F2881">
        <v>0</v>
      </c>
      <c r="G2881">
        <v>0</v>
      </c>
      <c r="H2881">
        <v>1</v>
      </c>
      <c r="I2881">
        <v>19</v>
      </c>
      <c r="J2881" t="s">
        <v>5810</v>
      </c>
      <c r="K2881" t="str">
        <f>INDEX('Planning Periods'!$O$2:$O$540,MATCH('Table B Values'!A2881,'Planning Periods'!$A$2:$A$540,0))</f>
        <v>Marin County</v>
      </c>
    </row>
    <row r="2882" spans="1:11">
      <c r="A2882" t="s">
        <v>350</v>
      </c>
      <c r="B2882">
        <v>2014</v>
      </c>
      <c r="C2882">
        <v>25</v>
      </c>
      <c r="D2882">
        <v>0</v>
      </c>
      <c r="E2882">
        <v>0</v>
      </c>
      <c r="F2882">
        <v>0</v>
      </c>
      <c r="G2882">
        <v>0</v>
      </c>
      <c r="H2882">
        <v>0</v>
      </c>
      <c r="I2882">
        <v>154</v>
      </c>
      <c r="J2882" t="s">
        <v>5810</v>
      </c>
      <c r="K2882" t="str">
        <f>INDEX('Planning Periods'!$O$2:$O$540,MATCH('Table B Values'!A2882,'Planning Periods'!$A$2:$A$540,0))</f>
        <v>Alameda County</v>
      </c>
    </row>
    <row r="2883" spans="1:11">
      <c r="A2883" t="s">
        <v>5612</v>
      </c>
      <c r="B2883">
        <v>2014</v>
      </c>
      <c r="C2883">
        <v>0</v>
      </c>
      <c r="D2883">
        <v>0</v>
      </c>
      <c r="E2883">
        <v>0</v>
      </c>
      <c r="F2883">
        <v>0</v>
      </c>
      <c r="G2883">
        <v>0</v>
      </c>
      <c r="H2883">
        <v>68</v>
      </c>
      <c r="I2883">
        <v>0</v>
      </c>
      <c r="J2883" t="s">
        <v>5810</v>
      </c>
      <c r="K2883" t="str">
        <f>INDEX('Planning Periods'!$O$2:$O$540,MATCH('Table B Values'!A2883,'Planning Periods'!$A$2:$A$540,0))</f>
        <v>Contra Costa County</v>
      </c>
    </row>
    <row r="2884" spans="1:11">
      <c r="A2884" t="s">
        <v>5613</v>
      </c>
      <c r="B2884">
        <v>2014</v>
      </c>
      <c r="C2884">
        <v>0</v>
      </c>
      <c r="D2884">
        <v>0</v>
      </c>
      <c r="E2884">
        <v>0</v>
      </c>
      <c r="F2884">
        <v>0</v>
      </c>
      <c r="G2884">
        <v>0</v>
      </c>
      <c r="H2884">
        <v>20</v>
      </c>
      <c r="I2884" s="356">
        <v>92</v>
      </c>
      <c r="J2884" t="s">
        <v>5810</v>
      </c>
      <c r="K2884" t="str">
        <f>INDEX('Planning Periods'!$O$2:$O$540,MATCH('Table B Values'!A2884,'Planning Periods'!$A$2:$A$540,0))</f>
        <v>San Diego County</v>
      </c>
    </row>
    <row r="2885" spans="1:11">
      <c r="A2885" t="s">
        <v>5615</v>
      </c>
      <c r="B2885">
        <v>2014</v>
      </c>
      <c r="C2885">
        <v>0</v>
      </c>
      <c r="D2885">
        <v>0</v>
      </c>
      <c r="E2885">
        <v>0</v>
      </c>
      <c r="F2885">
        <v>0</v>
      </c>
      <c r="G2885">
        <v>0</v>
      </c>
      <c r="H2885">
        <v>364</v>
      </c>
      <c r="I2885" s="356">
        <v>163</v>
      </c>
      <c r="J2885" t="s">
        <v>5810</v>
      </c>
      <c r="K2885" t="str">
        <f>INDEX('Planning Periods'!$O$2:$O$540,MATCH('Table B Values'!A2885,'Planning Periods'!$A$2:$A$540,0))</f>
        <v>San Bernardino County</v>
      </c>
    </row>
    <row r="2886" spans="1:11">
      <c r="A2886" t="s">
        <v>5616</v>
      </c>
      <c r="B2886">
        <v>2014</v>
      </c>
      <c r="C2886">
        <v>0</v>
      </c>
      <c r="D2886">
        <v>0</v>
      </c>
      <c r="E2886">
        <v>0</v>
      </c>
      <c r="F2886">
        <v>0</v>
      </c>
      <c r="G2886">
        <v>0</v>
      </c>
      <c r="H2886">
        <v>336</v>
      </c>
      <c r="I2886">
        <v>12</v>
      </c>
      <c r="J2886" t="s">
        <v>5810</v>
      </c>
      <c r="K2886" t="str">
        <f>INDEX('Planning Periods'!$O$2:$O$540,MATCH('Table B Values'!A2886,'Planning Periods'!$A$2:$A$540,0))</f>
        <v>Orange County</v>
      </c>
    </row>
    <row r="2887" spans="1:11">
      <c r="A2887" t="s">
        <v>5137</v>
      </c>
      <c r="B2887">
        <v>2014</v>
      </c>
      <c r="C2887">
        <v>0</v>
      </c>
      <c r="D2887">
        <v>0</v>
      </c>
      <c r="E2887">
        <v>0</v>
      </c>
      <c r="F2887">
        <v>0</v>
      </c>
      <c r="G2887">
        <v>0</v>
      </c>
      <c r="H2887">
        <v>180</v>
      </c>
      <c r="I2887">
        <v>593</v>
      </c>
      <c r="J2887" t="s">
        <v>5810</v>
      </c>
      <c r="K2887" t="str">
        <f>INDEX('Planning Periods'!$O$2:$O$540,MATCH('Table B Values'!A2887,'Planning Periods'!$A$2:$A$540,0))</f>
        <v>Orange County</v>
      </c>
    </row>
    <row r="2888" spans="1:11">
      <c r="A2888" t="s">
        <v>5618</v>
      </c>
      <c r="B2888">
        <v>2014</v>
      </c>
      <c r="C2888">
        <v>0</v>
      </c>
      <c r="D2888">
        <v>0</v>
      </c>
      <c r="E2888">
        <v>0</v>
      </c>
      <c r="F2888">
        <v>0</v>
      </c>
      <c r="G2888">
        <v>0</v>
      </c>
      <c r="H2888">
        <v>14</v>
      </c>
      <c r="I2888">
        <v>41</v>
      </c>
      <c r="J2888" t="s">
        <v>5810</v>
      </c>
      <c r="K2888" t="str">
        <f>INDEX('Planning Periods'!$O$2:$O$540,MATCH('Table B Values'!A2888,'Planning Periods'!$A$2:$A$540,0))</f>
        <v>Contra Costa County</v>
      </c>
    </row>
    <row r="2889" spans="1:11">
      <c r="A2889" t="s">
        <v>5619</v>
      </c>
      <c r="B2889">
        <v>2014</v>
      </c>
      <c r="C2889">
        <v>0</v>
      </c>
      <c r="D2889">
        <v>0</v>
      </c>
      <c r="E2889">
        <v>0</v>
      </c>
      <c r="F2889">
        <v>0</v>
      </c>
      <c r="G2889">
        <v>0</v>
      </c>
      <c r="H2889">
        <v>0</v>
      </c>
      <c r="I2889">
        <v>0</v>
      </c>
      <c r="J2889" t="s">
        <v>5810</v>
      </c>
      <c r="K2889" t="str">
        <f>INDEX('Planning Periods'!$O$2:$O$540,MATCH('Table B Values'!A2889,'Planning Periods'!$A$2:$A$540,0))</f>
        <v>Glenn County</v>
      </c>
    </row>
    <row r="2890" spans="1:11">
      <c r="A2890" t="s">
        <v>5620</v>
      </c>
      <c r="B2890">
        <v>2014</v>
      </c>
      <c r="C2890">
        <v>0</v>
      </c>
      <c r="D2890">
        <v>0</v>
      </c>
      <c r="E2890">
        <v>50</v>
      </c>
      <c r="F2890">
        <v>7</v>
      </c>
      <c r="G2890">
        <v>0</v>
      </c>
      <c r="H2890">
        <v>0</v>
      </c>
      <c r="I2890" s="356">
        <v>14</v>
      </c>
      <c r="J2890" t="s">
        <v>5810</v>
      </c>
      <c r="K2890" t="str">
        <f>INDEX('Planning Periods'!$O$2:$O$540,MATCH('Table B Values'!A2890,'Planning Periods'!$A$2:$A$540,0))</f>
        <v>Butte County</v>
      </c>
    </row>
    <row r="2891" spans="1:11">
      <c r="A2891" t="s">
        <v>5621</v>
      </c>
      <c r="B2891">
        <v>2014</v>
      </c>
      <c r="C2891">
        <v>48</v>
      </c>
      <c r="D2891">
        <v>0</v>
      </c>
      <c r="E2891">
        <v>67</v>
      </c>
      <c r="F2891">
        <v>0</v>
      </c>
      <c r="G2891">
        <v>0</v>
      </c>
      <c r="H2891">
        <v>2</v>
      </c>
      <c r="I2891" s="356">
        <v>39</v>
      </c>
      <c r="J2891" t="s">
        <v>5810</v>
      </c>
      <c r="K2891" t="str">
        <f>INDEX('Planning Periods'!$O$2:$O$540,MATCH('Table B Values'!A2891,'Planning Periods'!$A$2:$A$540,0))</f>
        <v>Ventura County</v>
      </c>
    </row>
    <row r="2892" spans="1:11">
      <c r="A2892" t="s">
        <v>5622</v>
      </c>
      <c r="B2892">
        <v>2014</v>
      </c>
      <c r="C2892">
        <v>0</v>
      </c>
      <c r="D2892">
        <v>0</v>
      </c>
      <c r="E2892">
        <v>0</v>
      </c>
      <c r="F2892">
        <v>0</v>
      </c>
      <c r="G2892">
        <v>0</v>
      </c>
      <c r="H2892">
        <v>0</v>
      </c>
      <c r="I2892">
        <v>0</v>
      </c>
      <c r="J2892" t="s">
        <v>5810</v>
      </c>
      <c r="K2892" t="str">
        <f>INDEX('Planning Periods'!$O$2:$O$540,MATCH('Table B Values'!A2892,'Planning Periods'!$A$2:$A$540,0))</f>
        <v>Monterey County</v>
      </c>
    </row>
    <row r="2893" spans="1:11">
      <c r="A2893" t="s">
        <v>5623</v>
      </c>
      <c r="B2893">
        <v>2014</v>
      </c>
      <c r="C2893">
        <v>0</v>
      </c>
      <c r="D2893">
        <v>0</v>
      </c>
      <c r="E2893">
        <v>0</v>
      </c>
      <c r="F2893">
        <v>0</v>
      </c>
      <c r="G2893">
        <v>0</v>
      </c>
      <c r="H2893">
        <v>0</v>
      </c>
      <c r="I2893">
        <v>4</v>
      </c>
      <c r="J2893" t="s">
        <v>5810</v>
      </c>
      <c r="K2893" t="str">
        <f>INDEX('Planning Periods'!$O$2:$O$540,MATCH('Table B Values'!A2893,'Planning Periods'!$A$2:$A$540,0))</f>
        <v>San Mateo County</v>
      </c>
    </row>
    <row r="2894" spans="1:11">
      <c r="A2894" t="s">
        <v>5624</v>
      </c>
      <c r="B2894">
        <v>2014</v>
      </c>
      <c r="C2894">
        <v>0</v>
      </c>
      <c r="D2894">
        <v>0</v>
      </c>
      <c r="E2894">
        <v>0</v>
      </c>
      <c r="F2894">
        <v>0</v>
      </c>
      <c r="G2894">
        <v>0</v>
      </c>
      <c r="H2894">
        <v>0</v>
      </c>
      <c r="I2894">
        <v>220</v>
      </c>
      <c r="J2894" t="s">
        <v>5810</v>
      </c>
      <c r="K2894" t="str">
        <f>INDEX('Planning Periods'!$O$2:$O$540,MATCH('Table B Values'!A2894,'Planning Periods'!$A$2:$A$540,0))</f>
        <v>Riverside County</v>
      </c>
    </row>
    <row r="2895" spans="1:11">
      <c r="A2895" t="s">
        <v>5625</v>
      </c>
      <c r="B2895">
        <v>2014</v>
      </c>
      <c r="C2895">
        <v>0</v>
      </c>
      <c r="D2895">
        <v>0</v>
      </c>
      <c r="E2895">
        <v>0</v>
      </c>
      <c r="F2895">
        <v>0</v>
      </c>
      <c r="G2895">
        <v>0</v>
      </c>
      <c r="H2895">
        <v>0</v>
      </c>
      <c r="I2895">
        <v>188</v>
      </c>
      <c r="J2895" t="s">
        <v>5810</v>
      </c>
      <c r="K2895" t="str">
        <f>INDEX('Planning Periods'!$O$2:$O$540,MATCH('Table B Values'!A2895,'Planning Periods'!$A$2:$A$540,0))</f>
        <v>Riverside County</v>
      </c>
    </row>
    <row r="2896" spans="1:11">
      <c r="A2896" t="s">
        <v>5788</v>
      </c>
      <c r="B2896">
        <v>2014</v>
      </c>
      <c r="C2896">
        <v>0</v>
      </c>
      <c r="D2896">
        <v>0</v>
      </c>
      <c r="E2896">
        <v>0</v>
      </c>
      <c r="F2896">
        <v>0</v>
      </c>
      <c r="G2896">
        <v>0</v>
      </c>
      <c r="H2896">
        <v>0</v>
      </c>
      <c r="I2896" s="356">
        <v>42</v>
      </c>
      <c r="J2896" t="s">
        <v>5810</v>
      </c>
      <c r="K2896" t="str">
        <f>INDEX('Planning Periods'!$O$2:$O$540,MATCH('Table B Values'!A2896,'Planning Periods'!$A$2:$A$540,0))</f>
        <v>Los Angeles County</v>
      </c>
    </row>
    <row r="2897" spans="1:11">
      <c r="A2897" t="s">
        <v>5626</v>
      </c>
      <c r="B2897">
        <v>2014</v>
      </c>
      <c r="C2897">
        <v>0</v>
      </c>
      <c r="D2897">
        <v>0</v>
      </c>
      <c r="E2897">
        <v>0</v>
      </c>
      <c r="F2897">
        <v>0</v>
      </c>
      <c r="G2897">
        <v>0</v>
      </c>
      <c r="H2897">
        <v>3</v>
      </c>
      <c r="I2897" s="356">
        <v>14</v>
      </c>
      <c r="J2897" t="s">
        <v>5810</v>
      </c>
      <c r="K2897" t="str">
        <f>INDEX('Planning Periods'!$O$2:$O$540,MATCH('Table B Values'!A2897,'Planning Periods'!$A$2:$A$540,0))</f>
        <v>Santa Clara County</v>
      </c>
    </row>
    <row r="2898" spans="1:11">
      <c r="A2898" t="s">
        <v>5628</v>
      </c>
      <c r="B2898">
        <v>2014</v>
      </c>
      <c r="C2898">
        <v>0</v>
      </c>
      <c r="D2898">
        <v>0</v>
      </c>
      <c r="E2898">
        <v>1</v>
      </c>
      <c r="F2898">
        <v>0</v>
      </c>
      <c r="G2898">
        <v>0</v>
      </c>
      <c r="H2898">
        <v>4</v>
      </c>
      <c r="I2898">
        <v>9</v>
      </c>
      <c r="J2898" t="s">
        <v>5810</v>
      </c>
      <c r="K2898" t="str">
        <f>INDEX('Planning Periods'!$O$2:$O$540,MATCH('Table B Values'!A2898,'Planning Periods'!$A$2:$A$540,0))</f>
        <v>Butte County</v>
      </c>
    </row>
    <row r="2899" spans="1:11">
      <c r="A2899" t="s">
        <v>5629</v>
      </c>
      <c r="B2899">
        <v>2014</v>
      </c>
      <c r="C2899">
        <v>0</v>
      </c>
      <c r="D2899">
        <v>0</v>
      </c>
      <c r="E2899">
        <v>0</v>
      </c>
      <c r="F2899">
        <v>0</v>
      </c>
      <c r="G2899">
        <v>0</v>
      </c>
      <c r="H2899">
        <v>0</v>
      </c>
      <c r="I2899">
        <v>5</v>
      </c>
      <c r="J2899" t="s">
        <v>5810</v>
      </c>
      <c r="K2899" t="str">
        <f>INDEX('Planning Periods'!$O$2:$O$540,MATCH('Table B Values'!A2899,'Planning Periods'!$A$2:$A$540,0))</f>
        <v>Los Angeles County</v>
      </c>
    </row>
    <row r="2900" spans="1:11">
      <c r="A2900" t="s">
        <v>5630</v>
      </c>
      <c r="B2900">
        <v>2014</v>
      </c>
      <c r="C2900">
        <v>54</v>
      </c>
      <c r="D2900">
        <v>18</v>
      </c>
      <c r="E2900">
        <v>0</v>
      </c>
      <c r="F2900">
        <v>8</v>
      </c>
      <c r="G2900">
        <v>0</v>
      </c>
      <c r="H2900">
        <v>0</v>
      </c>
      <c r="I2900">
        <v>0</v>
      </c>
      <c r="J2900" t="s">
        <v>5810</v>
      </c>
      <c r="K2900" t="str">
        <f>INDEX('Planning Periods'!$O$2:$O$540,MATCH('Table B Values'!A2900,'Planning Periods'!$A$2:$A$540,0))</f>
        <v>Fresno County</v>
      </c>
    </row>
    <row r="2901" spans="1:11">
      <c r="A2901" t="s">
        <v>5631</v>
      </c>
      <c r="B2901">
        <v>2014</v>
      </c>
      <c r="C2901">
        <v>30</v>
      </c>
      <c r="D2901">
        <v>0</v>
      </c>
      <c r="E2901">
        <v>4</v>
      </c>
      <c r="F2901">
        <v>0</v>
      </c>
      <c r="G2901">
        <v>0</v>
      </c>
      <c r="H2901">
        <v>17</v>
      </c>
      <c r="I2901">
        <v>487</v>
      </c>
      <c r="J2901" t="s">
        <v>5810</v>
      </c>
      <c r="K2901" t="str">
        <f>INDEX('Planning Periods'!$O$2:$O$540,MATCH('Table B Values'!A2901,'Planning Periods'!$A$2:$A$540,0))</f>
        <v>Los Angeles County</v>
      </c>
    </row>
    <row r="2902" spans="1:11">
      <c r="A2902" t="s">
        <v>5632</v>
      </c>
      <c r="B2902">
        <v>2014</v>
      </c>
      <c r="C2902">
        <v>56</v>
      </c>
      <c r="D2902">
        <v>0</v>
      </c>
      <c r="E2902">
        <v>24</v>
      </c>
      <c r="F2902">
        <v>0</v>
      </c>
      <c r="G2902">
        <v>0</v>
      </c>
      <c r="H2902">
        <v>2</v>
      </c>
      <c r="I2902">
        <v>54</v>
      </c>
      <c r="J2902" t="s">
        <v>5810</v>
      </c>
      <c r="K2902" t="str">
        <f>INDEX('Planning Periods'!$O$2:$O$540,MATCH('Table B Values'!A2902,'Planning Periods'!$A$2:$A$540,0))</f>
        <v>San Luis Obispo County</v>
      </c>
    </row>
    <row r="2903" spans="1:11">
      <c r="A2903" t="s">
        <v>5633</v>
      </c>
      <c r="B2903">
        <v>2014</v>
      </c>
      <c r="C2903">
        <v>359</v>
      </c>
      <c r="D2903">
        <v>0</v>
      </c>
      <c r="E2903">
        <v>0</v>
      </c>
      <c r="F2903">
        <v>0</v>
      </c>
      <c r="G2903">
        <v>0</v>
      </c>
      <c r="H2903">
        <v>222</v>
      </c>
      <c r="I2903">
        <v>0</v>
      </c>
      <c r="J2903" t="s">
        <v>5810</v>
      </c>
      <c r="K2903" t="str">
        <f>INDEX('Planning Periods'!$O$2:$O$540,MATCH('Table B Values'!A2903,'Planning Periods'!$A$2:$A$540,0))</f>
        <v>Riverside County</v>
      </c>
    </row>
    <row r="2904" spans="1:11">
      <c r="A2904" t="s">
        <v>5634</v>
      </c>
      <c r="B2904">
        <v>2014</v>
      </c>
      <c r="C2904">
        <v>49</v>
      </c>
      <c r="D2904">
        <v>0</v>
      </c>
      <c r="E2904">
        <v>0</v>
      </c>
      <c r="F2904">
        <v>0</v>
      </c>
      <c r="G2904">
        <v>0</v>
      </c>
      <c r="H2904">
        <v>1</v>
      </c>
      <c r="I2904">
        <v>154</v>
      </c>
      <c r="J2904" t="s">
        <v>5810</v>
      </c>
      <c r="K2904" t="str">
        <f>INDEX('Planning Periods'!$O$2:$O$540,MATCH('Table B Values'!A2904,'Planning Periods'!$A$2:$A$540,0))</f>
        <v>Sonoma County</v>
      </c>
    </row>
    <row r="2905" spans="1:11">
      <c r="A2905" t="s">
        <v>5637</v>
      </c>
      <c r="B2905">
        <v>2014</v>
      </c>
      <c r="C2905">
        <v>0</v>
      </c>
      <c r="D2905">
        <v>0</v>
      </c>
      <c r="E2905">
        <v>0</v>
      </c>
      <c r="F2905">
        <v>0</v>
      </c>
      <c r="G2905">
        <v>0</v>
      </c>
      <c r="H2905">
        <v>0</v>
      </c>
      <c r="I2905">
        <v>0</v>
      </c>
      <c r="J2905" t="s">
        <v>5810</v>
      </c>
      <c r="K2905" t="str">
        <f>INDEX('Planning Periods'!$O$2:$O$540,MATCH('Table B Values'!A2905,'Planning Periods'!$A$2:$A$540,0))</f>
        <v>Contra Costa County</v>
      </c>
    </row>
    <row r="2906" spans="1:11">
      <c r="A2906" t="s">
        <v>5789</v>
      </c>
      <c r="B2906">
        <v>2014</v>
      </c>
      <c r="C2906">
        <v>0</v>
      </c>
      <c r="D2906">
        <v>0</v>
      </c>
      <c r="E2906">
        <v>12</v>
      </c>
      <c r="F2906">
        <v>0</v>
      </c>
      <c r="G2906">
        <v>0</v>
      </c>
      <c r="H2906">
        <v>0</v>
      </c>
      <c r="I2906">
        <v>91</v>
      </c>
      <c r="J2906" t="s">
        <v>5810</v>
      </c>
      <c r="K2906" t="str">
        <f>INDEX('Planning Periods'!$O$2:$O$540,MATCH('Table B Values'!A2906,'Planning Periods'!$A$2:$A$540,0))</f>
        <v>San Luis Obispo County</v>
      </c>
    </row>
    <row r="2907" spans="1:11">
      <c r="A2907" t="s">
        <v>5638</v>
      </c>
      <c r="B2907">
        <v>2014</v>
      </c>
      <c r="C2907">
        <v>0</v>
      </c>
      <c r="D2907">
        <v>0</v>
      </c>
      <c r="E2907">
        <v>0</v>
      </c>
      <c r="F2907">
        <v>0</v>
      </c>
      <c r="G2907">
        <v>0</v>
      </c>
      <c r="H2907">
        <v>216</v>
      </c>
      <c r="I2907">
        <v>0</v>
      </c>
      <c r="J2907" t="s">
        <v>5810</v>
      </c>
      <c r="K2907" t="str">
        <f>INDEX('Planning Periods'!$O$2:$O$540,MATCH('Table B Values'!A2907,'Planning Periods'!$A$2:$A$540,0))</f>
        <v>Contra Costa County</v>
      </c>
    </row>
    <row r="2908" spans="1:11">
      <c r="A2908" t="s">
        <v>5639</v>
      </c>
      <c r="B2908">
        <v>2014</v>
      </c>
      <c r="C2908">
        <v>0</v>
      </c>
      <c r="D2908">
        <v>0</v>
      </c>
      <c r="E2908">
        <v>0</v>
      </c>
      <c r="F2908">
        <v>0</v>
      </c>
      <c r="G2908">
        <v>0</v>
      </c>
      <c r="H2908">
        <v>11</v>
      </c>
      <c r="I2908" s="356">
        <v>35</v>
      </c>
      <c r="J2908" t="s">
        <v>5810</v>
      </c>
      <c r="K2908" t="str">
        <f>INDEX('Planning Periods'!$O$2:$O$540,MATCH('Table B Values'!A2908,'Planning Periods'!$A$2:$A$540,0))</f>
        <v>Orange County</v>
      </c>
    </row>
    <row r="2909" spans="1:11">
      <c r="A2909" t="s">
        <v>5164</v>
      </c>
      <c r="B2909">
        <v>2014</v>
      </c>
      <c r="C2909">
        <v>0</v>
      </c>
      <c r="D2909">
        <v>0</v>
      </c>
      <c r="E2909">
        <v>2</v>
      </c>
      <c r="F2909">
        <v>15</v>
      </c>
      <c r="G2909">
        <v>0</v>
      </c>
      <c r="H2909">
        <v>0</v>
      </c>
      <c r="I2909">
        <v>326</v>
      </c>
      <c r="J2909" t="s">
        <v>5810</v>
      </c>
      <c r="K2909" t="str">
        <f>INDEX('Planning Periods'!$O$2:$O$540,MATCH('Table B Values'!A2909,'Planning Periods'!$A$2:$A$540,0))</f>
        <v>Placer County</v>
      </c>
    </row>
    <row r="2910" spans="1:11">
      <c r="A2910" t="s">
        <v>5640</v>
      </c>
      <c r="B2910">
        <v>2014</v>
      </c>
      <c r="C2910">
        <v>0</v>
      </c>
      <c r="D2910">
        <v>0</v>
      </c>
      <c r="E2910">
        <v>0</v>
      </c>
      <c r="F2910">
        <v>0</v>
      </c>
      <c r="G2910">
        <v>0</v>
      </c>
      <c r="H2910">
        <v>9</v>
      </c>
      <c r="I2910">
        <v>1</v>
      </c>
      <c r="J2910" t="s">
        <v>5810</v>
      </c>
      <c r="K2910" t="str">
        <f>INDEX('Planning Periods'!$O$2:$O$540,MATCH('Table B Values'!A2910,'Planning Periods'!$A$2:$A$540,0))</f>
        <v>El Dorado County</v>
      </c>
    </row>
    <row r="2911" spans="1:11">
      <c r="A2911" t="s">
        <v>5641</v>
      </c>
      <c r="B2911">
        <v>2014</v>
      </c>
      <c r="C2911">
        <v>0</v>
      </c>
      <c r="D2911">
        <v>0</v>
      </c>
      <c r="E2911">
        <v>0</v>
      </c>
      <c r="F2911">
        <v>0</v>
      </c>
      <c r="G2911">
        <v>0</v>
      </c>
      <c r="H2911">
        <v>0</v>
      </c>
      <c r="I2911">
        <v>4</v>
      </c>
      <c r="J2911" t="s">
        <v>5810</v>
      </c>
      <c r="K2911" t="str">
        <f>INDEX('Planning Periods'!$O$2:$O$540,MATCH('Table B Values'!A2911,'Planning Periods'!$A$2:$A$540,0))</f>
        <v>Contra Costa County</v>
      </c>
    </row>
    <row r="2912" spans="1:11">
      <c r="A2912" t="s">
        <v>5642</v>
      </c>
      <c r="B2912">
        <v>2014</v>
      </c>
      <c r="C2912">
        <v>38</v>
      </c>
      <c r="D2912">
        <v>0</v>
      </c>
      <c r="E2912">
        <v>0</v>
      </c>
      <c r="F2912">
        <v>0</v>
      </c>
      <c r="G2912">
        <v>0</v>
      </c>
      <c r="H2912">
        <v>2</v>
      </c>
      <c r="I2912">
        <v>283</v>
      </c>
      <c r="J2912" t="s">
        <v>5810</v>
      </c>
      <c r="K2912" t="str">
        <f>INDEX('Planning Periods'!$O$2:$O$540,MATCH('Table B Values'!A2912,'Planning Periods'!$A$2:$A$540,0))</f>
        <v>Alameda County</v>
      </c>
    </row>
    <row r="2913" spans="1:11">
      <c r="A2913" t="s">
        <v>5806</v>
      </c>
      <c r="B2913">
        <v>2014</v>
      </c>
      <c r="C2913">
        <v>0</v>
      </c>
      <c r="D2913">
        <v>0</v>
      </c>
      <c r="E2913">
        <v>0</v>
      </c>
      <c r="F2913">
        <v>0</v>
      </c>
      <c r="G2913">
        <v>0</v>
      </c>
      <c r="H2913">
        <v>1</v>
      </c>
      <c r="I2913">
        <v>0</v>
      </c>
      <c r="J2913" t="s">
        <v>5810</v>
      </c>
      <c r="K2913" t="str">
        <f>INDEX('Planning Periods'!$O$2:$O$540,MATCH('Table B Values'!A2913,'Planning Periods'!$A$2:$A$540,0))</f>
        <v>Mendocino County</v>
      </c>
    </row>
    <row r="2914" spans="1:11">
      <c r="A2914" t="s">
        <v>5645</v>
      </c>
      <c r="B2914">
        <v>2014</v>
      </c>
      <c r="C2914">
        <v>0</v>
      </c>
      <c r="D2914">
        <v>0</v>
      </c>
      <c r="E2914">
        <v>0</v>
      </c>
      <c r="F2914">
        <v>0</v>
      </c>
      <c r="G2914">
        <v>0</v>
      </c>
      <c r="H2914">
        <v>5</v>
      </c>
      <c r="I2914">
        <v>34</v>
      </c>
      <c r="J2914" t="s">
        <v>5810</v>
      </c>
      <c r="K2914" t="str">
        <f>INDEX('Planning Periods'!$O$2:$O$540,MATCH('Table B Values'!A2914,'Planning Periods'!$A$2:$A$540,0))</f>
        <v>Tulare County</v>
      </c>
    </row>
    <row r="2915" spans="1:11">
      <c r="A2915" t="s">
        <v>5647</v>
      </c>
      <c r="B2915">
        <v>2014</v>
      </c>
      <c r="C2915">
        <v>0</v>
      </c>
      <c r="D2915">
        <v>0</v>
      </c>
      <c r="E2915">
        <v>0</v>
      </c>
      <c r="F2915">
        <v>0</v>
      </c>
      <c r="G2915">
        <v>0</v>
      </c>
      <c r="H2915">
        <v>0</v>
      </c>
      <c r="I2915">
        <v>11</v>
      </c>
      <c r="J2915" t="s">
        <v>5810</v>
      </c>
      <c r="K2915" t="str">
        <f>INDEX('Planning Periods'!$O$2:$O$540,MATCH('Table B Values'!A2915,'Planning Periods'!$A$2:$A$540,0))</f>
        <v>San Diego County</v>
      </c>
    </row>
    <row r="2916" spans="1:11">
      <c r="A2916" t="s">
        <v>5648</v>
      </c>
      <c r="B2916">
        <v>2014</v>
      </c>
      <c r="C2916">
        <v>0</v>
      </c>
      <c r="D2916">
        <v>0</v>
      </c>
      <c r="E2916">
        <v>0</v>
      </c>
      <c r="F2916">
        <v>0</v>
      </c>
      <c r="G2916">
        <v>0</v>
      </c>
      <c r="H2916">
        <v>0</v>
      </c>
      <c r="I2916">
        <v>254</v>
      </c>
      <c r="J2916" t="s">
        <v>5810</v>
      </c>
      <c r="K2916" t="str">
        <f>INDEX('Planning Periods'!$O$2:$O$540,MATCH('Table B Values'!A2916,'Planning Periods'!$A$2:$A$540,0))</f>
        <v>Sacramento County</v>
      </c>
    </row>
    <row r="2917" spans="1:11">
      <c r="A2917" t="s">
        <v>5649</v>
      </c>
      <c r="B2917">
        <v>2014</v>
      </c>
      <c r="C2917">
        <v>0</v>
      </c>
      <c r="D2917">
        <v>0</v>
      </c>
      <c r="E2917">
        <v>0</v>
      </c>
      <c r="F2917">
        <v>0</v>
      </c>
      <c r="G2917">
        <v>0</v>
      </c>
      <c r="H2917">
        <v>0</v>
      </c>
      <c r="I2917">
        <v>388</v>
      </c>
      <c r="J2917" t="s">
        <v>5810</v>
      </c>
      <c r="K2917" t="str">
        <f>INDEX('Planning Periods'!$O$2:$O$540,MATCH('Table B Values'!A2917,'Planning Periods'!$A$2:$A$540,0))</f>
        <v>San Bernardino County</v>
      </c>
    </row>
    <row r="2918" spans="1:11">
      <c r="A2918" t="s">
        <v>5651</v>
      </c>
      <c r="B2918">
        <v>2014</v>
      </c>
      <c r="C2918">
        <v>0</v>
      </c>
      <c r="D2918">
        <v>0</v>
      </c>
      <c r="E2918">
        <v>0</v>
      </c>
      <c r="F2918">
        <v>0</v>
      </c>
      <c r="G2918">
        <v>0</v>
      </c>
      <c r="H2918">
        <v>0</v>
      </c>
      <c r="I2918">
        <v>4</v>
      </c>
      <c r="J2918" t="s">
        <v>5810</v>
      </c>
      <c r="K2918" t="str">
        <f>INDEX('Planning Periods'!$O$2:$O$540,MATCH('Table B Values'!A2918,'Planning Periods'!$A$2:$A$540,0))</f>
        <v>Los Angeles County</v>
      </c>
    </row>
    <row r="2919" spans="1:11">
      <c r="A2919" t="s">
        <v>5791</v>
      </c>
      <c r="B2919">
        <v>2014</v>
      </c>
      <c r="C2919">
        <v>0</v>
      </c>
      <c r="D2919">
        <v>0</v>
      </c>
      <c r="E2919">
        <v>0</v>
      </c>
      <c r="F2919">
        <v>0</v>
      </c>
      <c r="G2919">
        <v>0</v>
      </c>
      <c r="H2919">
        <v>0</v>
      </c>
      <c r="I2919">
        <v>0</v>
      </c>
      <c r="J2919" t="s">
        <v>5810</v>
      </c>
      <c r="K2919" t="str">
        <f>INDEX('Planning Periods'!$O$2:$O$540,MATCH('Table B Values'!A2919,'Planning Periods'!$A$2:$A$540,0))</f>
        <v>Orange County</v>
      </c>
    </row>
    <row r="2920" spans="1:11">
      <c r="A2920" t="s">
        <v>5372</v>
      </c>
      <c r="B2920">
        <v>2014</v>
      </c>
      <c r="C2920">
        <v>0</v>
      </c>
      <c r="D2920">
        <v>0</v>
      </c>
      <c r="E2920">
        <v>26</v>
      </c>
      <c r="F2920">
        <v>0</v>
      </c>
      <c r="G2920">
        <v>0</v>
      </c>
      <c r="H2920">
        <v>1</v>
      </c>
      <c r="I2920">
        <v>0</v>
      </c>
      <c r="J2920" t="s">
        <v>5810</v>
      </c>
      <c r="K2920" t="str">
        <f>INDEX('Planning Periods'!$O$2:$O$540,MATCH('Table B Values'!A2920,'Planning Periods'!$A$2:$A$540,0))</f>
        <v>Tehama County</v>
      </c>
    </row>
    <row r="2921" spans="1:11">
      <c r="A2921" t="s">
        <v>5373</v>
      </c>
      <c r="B2921">
        <v>2014</v>
      </c>
      <c r="C2921">
        <v>0</v>
      </c>
      <c r="D2921">
        <v>0</v>
      </c>
      <c r="E2921">
        <v>2</v>
      </c>
      <c r="F2921">
        <v>0</v>
      </c>
      <c r="G2921">
        <v>0</v>
      </c>
      <c r="H2921">
        <v>17</v>
      </c>
      <c r="I2921">
        <v>83</v>
      </c>
      <c r="J2921" t="s">
        <v>5810</v>
      </c>
      <c r="K2921" t="str">
        <f>INDEX('Planning Periods'!$O$2:$O$540,MATCH('Table B Values'!A2921,'Planning Periods'!$A$2:$A$540,0))</f>
        <v>Shasta County</v>
      </c>
    </row>
    <row r="2922" spans="1:11">
      <c r="A2922" t="s">
        <v>5652</v>
      </c>
      <c r="B2922">
        <v>2014</v>
      </c>
      <c r="C2922">
        <v>0</v>
      </c>
      <c r="D2922">
        <v>0</v>
      </c>
      <c r="E2922">
        <v>0</v>
      </c>
      <c r="F2922">
        <v>0</v>
      </c>
      <c r="G2922">
        <v>0</v>
      </c>
      <c r="H2922">
        <v>0</v>
      </c>
      <c r="I2922">
        <v>57</v>
      </c>
      <c r="J2922" t="s">
        <v>5810</v>
      </c>
      <c r="K2922" t="str">
        <f>INDEX('Planning Periods'!$O$2:$O$540,MATCH('Table B Values'!A2922,'Planning Periods'!$A$2:$A$540,0))</f>
        <v>San Bernardino County</v>
      </c>
    </row>
    <row r="2923" spans="1:11">
      <c r="A2923" t="s">
        <v>5653</v>
      </c>
      <c r="B2923">
        <v>2014</v>
      </c>
      <c r="C2923">
        <v>0</v>
      </c>
      <c r="D2923">
        <v>0</v>
      </c>
      <c r="E2923">
        <v>0</v>
      </c>
      <c r="F2923">
        <v>0</v>
      </c>
      <c r="G2923">
        <v>0</v>
      </c>
      <c r="H2923">
        <v>0</v>
      </c>
      <c r="I2923" s="356">
        <v>35</v>
      </c>
      <c r="J2923" t="s">
        <v>5810</v>
      </c>
      <c r="K2923" t="str">
        <f>INDEX('Planning Periods'!$O$2:$O$540,MATCH('Table B Values'!A2923,'Planning Periods'!$A$2:$A$540,0))</f>
        <v>Los Angeles County</v>
      </c>
    </row>
    <row r="2924" spans="1:11">
      <c r="A2924" t="s">
        <v>5654</v>
      </c>
      <c r="B2924">
        <v>2014</v>
      </c>
      <c r="C2924">
        <v>0</v>
      </c>
      <c r="D2924">
        <v>0</v>
      </c>
      <c r="E2924">
        <v>2</v>
      </c>
      <c r="F2924">
        <v>0</v>
      </c>
      <c r="G2924">
        <v>0</v>
      </c>
      <c r="H2924">
        <v>0</v>
      </c>
      <c r="I2924">
        <v>1126</v>
      </c>
      <c r="J2924" t="s">
        <v>5810</v>
      </c>
      <c r="K2924" t="str">
        <f>INDEX('Planning Periods'!$O$2:$O$540,MATCH('Table B Values'!A2924,'Planning Periods'!$A$2:$A$540,0))</f>
        <v>San Mateo County</v>
      </c>
    </row>
    <row r="2925" spans="1:11">
      <c r="A2925" t="s">
        <v>5655</v>
      </c>
      <c r="B2925">
        <v>2014</v>
      </c>
      <c r="C2925">
        <v>0</v>
      </c>
      <c r="D2925">
        <v>0</v>
      </c>
      <c r="E2925">
        <v>0</v>
      </c>
      <c r="F2925">
        <v>0</v>
      </c>
      <c r="G2925">
        <v>0</v>
      </c>
      <c r="H2925">
        <v>0</v>
      </c>
      <c r="I2925">
        <v>1</v>
      </c>
      <c r="J2925" t="s">
        <v>5810</v>
      </c>
      <c r="K2925" t="str">
        <f>INDEX('Planning Periods'!$O$2:$O$540,MATCH('Table B Values'!A2925,'Planning Periods'!$A$2:$A$540,0))</f>
        <v>Fresno County</v>
      </c>
    </row>
    <row r="2926" spans="1:11">
      <c r="A2926" t="s">
        <v>5656</v>
      </c>
      <c r="B2926">
        <v>2014</v>
      </c>
      <c r="C2926">
        <v>0</v>
      </c>
      <c r="D2926">
        <v>0</v>
      </c>
      <c r="E2926">
        <v>0</v>
      </c>
      <c r="F2926">
        <v>0</v>
      </c>
      <c r="G2926">
        <v>0</v>
      </c>
      <c r="H2926">
        <v>0</v>
      </c>
      <c r="I2926">
        <v>76</v>
      </c>
      <c r="J2926" t="s">
        <v>5810</v>
      </c>
      <c r="K2926" t="str">
        <f>INDEX('Planning Periods'!$O$2:$O$540,MATCH('Table B Values'!A2926,'Planning Periods'!$A$2:$A$540,0))</f>
        <v>San Bernardino County</v>
      </c>
    </row>
    <row r="2927" spans="1:11">
      <c r="A2927" t="s">
        <v>5657</v>
      </c>
      <c r="B2927">
        <v>2014</v>
      </c>
      <c r="C2927">
        <v>7</v>
      </c>
      <c r="D2927">
        <v>0</v>
      </c>
      <c r="E2927">
        <v>54</v>
      </c>
      <c r="F2927">
        <v>0</v>
      </c>
      <c r="G2927">
        <v>0</v>
      </c>
      <c r="H2927">
        <v>0</v>
      </c>
      <c r="I2927">
        <v>65</v>
      </c>
      <c r="J2927" t="s">
        <v>5810</v>
      </c>
      <c r="K2927" t="str">
        <f>INDEX('Planning Periods'!$O$2:$O$540,MATCH('Table B Values'!A2927,'Planning Periods'!$A$2:$A$540,0))</f>
        <v>Contra Costa County</v>
      </c>
    </row>
    <row r="2928" spans="1:11">
      <c r="A2928" t="s">
        <v>5197</v>
      </c>
      <c r="B2928">
        <v>2014</v>
      </c>
      <c r="C2928">
        <v>43</v>
      </c>
      <c r="D2928">
        <v>0</v>
      </c>
      <c r="E2928">
        <v>45</v>
      </c>
      <c r="F2928">
        <v>0</v>
      </c>
      <c r="G2928">
        <v>0</v>
      </c>
      <c r="H2928">
        <v>430</v>
      </c>
      <c r="I2928">
        <v>630</v>
      </c>
      <c r="J2928" t="s">
        <v>5810</v>
      </c>
      <c r="K2928" t="str">
        <f>INDEX('Planning Periods'!$O$2:$O$540,MATCH('Table B Values'!A2928,'Planning Periods'!$A$2:$A$540,0))</f>
        <v>Riverside County</v>
      </c>
    </row>
    <row r="2929" spans="1:11">
      <c r="A2929" t="s">
        <v>5662</v>
      </c>
      <c r="B2929">
        <v>2014</v>
      </c>
      <c r="C2929">
        <v>0</v>
      </c>
      <c r="D2929">
        <v>0</v>
      </c>
      <c r="E2929">
        <v>0</v>
      </c>
      <c r="F2929">
        <v>0</v>
      </c>
      <c r="G2929">
        <v>0</v>
      </c>
      <c r="H2929">
        <v>37</v>
      </c>
      <c r="I2929">
        <v>360</v>
      </c>
      <c r="J2929" t="s">
        <v>5810</v>
      </c>
      <c r="K2929" t="str">
        <f>INDEX('Planning Periods'!$O$2:$O$540,MATCH('Table B Values'!A2929,'Planning Periods'!$A$2:$A$540,0))</f>
        <v>Placer County</v>
      </c>
    </row>
    <row r="2930" spans="1:11">
      <c r="A2930" t="s">
        <v>5663</v>
      </c>
      <c r="B2930">
        <v>2014</v>
      </c>
      <c r="C2930">
        <v>0</v>
      </c>
      <c r="D2930">
        <v>0</v>
      </c>
      <c r="E2930">
        <v>0</v>
      </c>
      <c r="F2930">
        <v>0</v>
      </c>
      <c r="G2930">
        <v>0</v>
      </c>
      <c r="H2930">
        <v>0</v>
      </c>
      <c r="I2930">
        <v>0</v>
      </c>
      <c r="J2930" t="s">
        <v>5810</v>
      </c>
      <c r="K2930" t="str">
        <f>INDEX('Planning Periods'!$O$2:$O$540,MATCH('Table B Values'!A2930,'Planning Periods'!$A$2:$A$540,0))</f>
        <v>Sonoma County</v>
      </c>
    </row>
    <row r="2931" spans="1:11">
      <c r="A2931" t="s">
        <v>5665</v>
      </c>
      <c r="B2931">
        <v>2014</v>
      </c>
      <c r="C2931">
        <v>0</v>
      </c>
      <c r="D2931">
        <v>0</v>
      </c>
      <c r="E2931">
        <v>0</v>
      </c>
      <c r="F2931">
        <v>0</v>
      </c>
      <c r="G2931">
        <v>0</v>
      </c>
      <c r="H2931">
        <v>0</v>
      </c>
      <c r="I2931">
        <v>0</v>
      </c>
      <c r="J2931" t="s">
        <v>5810</v>
      </c>
      <c r="K2931" t="str">
        <f>INDEX('Planning Periods'!$O$2:$O$540,MATCH('Table B Values'!A2931,'Planning Periods'!$A$2:$A$540,0))</f>
        <v>Los Angeles County</v>
      </c>
    </row>
    <row r="2932" spans="1:11">
      <c r="A2932" t="s">
        <v>5666</v>
      </c>
      <c r="B2932">
        <v>2014</v>
      </c>
      <c r="C2932">
        <v>9</v>
      </c>
      <c r="D2932">
        <v>0</v>
      </c>
      <c r="E2932">
        <v>14</v>
      </c>
      <c r="F2932">
        <v>0</v>
      </c>
      <c r="G2932">
        <v>0</v>
      </c>
      <c r="H2932">
        <v>438</v>
      </c>
      <c r="I2932">
        <v>333</v>
      </c>
      <c r="J2932" t="s">
        <v>5810</v>
      </c>
      <c r="K2932" t="str">
        <f>INDEX('Planning Periods'!$O$2:$O$540,MATCH('Table B Values'!A2932,'Planning Periods'!$A$2:$A$540,0))</f>
        <v>Placer County</v>
      </c>
    </row>
    <row r="2933" spans="1:11">
      <c r="A2933" t="s">
        <v>5667</v>
      </c>
      <c r="B2933">
        <v>2014</v>
      </c>
      <c r="C2933">
        <v>0</v>
      </c>
      <c r="D2933">
        <v>0</v>
      </c>
      <c r="E2933">
        <v>0</v>
      </c>
      <c r="F2933">
        <v>0</v>
      </c>
      <c r="G2933">
        <v>0</v>
      </c>
      <c r="H2933">
        <v>0</v>
      </c>
      <c r="I2933">
        <v>0</v>
      </c>
      <c r="J2933" t="s">
        <v>5810</v>
      </c>
      <c r="K2933" t="str">
        <f>INDEX('Planning Periods'!$O$2:$O$540,MATCH('Table B Values'!A2933,'Planning Periods'!$A$2:$A$540,0))</f>
        <v>Marin County</v>
      </c>
    </row>
    <row r="2934" spans="1:11">
      <c r="A2934" t="s">
        <v>5668</v>
      </c>
      <c r="B2934">
        <v>2014</v>
      </c>
      <c r="C2934">
        <v>78</v>
      </c>
      <c r="D2934">
        <v>24</v>
      </c>
      <c r="E2934">
        <v>95</v>
      </c>
      <c r="F2934">
        <v>28</v>
      </c>
      <c r="G2934">
        <v>0</v>
      </c>
      <c r="H2934">
        <v>21</v>
      </c>
      <c r="I2934">
        <v>95</v>
      </c>
      <c r="J2934" t="s">
        <v>5810</v>
      </c>
      <c r="K2934" t="str">
        <f>INDEX('Planning Periods'!$O$2:$O$540,MATCH('Table B Values'!A2934,'Planning Periods'!$A$2:$A$540,0))</f>
        <v>Sacramento County</v>
      </c>
    </row>
    <row r="2935" spans="1:11">
      <c r="A2935" t="s">
        <v>5206</v>
      </c>
      <c r="B2935">
        <v>2014</v>
      </c>
      <c r="C2935">
        <v>0</v>
      </c>
      <c r="D2935">
        <v>0</v>
      </c>
      <c r="E2935">
        <v>0</v>
      </c>
      <c r="F2935">
        <v>0</v>
      </c>
      <c r="G2935">
        <v>0</v>
      </c>
      <c r="H2935">
        <v>97</v>
      </c>
      <c r="I2935">
        <v>228</v>
      </c>
      <c r="J2935" t="s">
        <v>5810</v>
      </c>
      <c r="K2935" t="str">
        <f>INDEX('Planning Periods'!$O$2:$O$540,MATCH('Table B Values'!A2935,'Planning Periods'!$A$2:$A$540,0))</f>
        <v>Sacramento County</v>
      </c>
    </row>
    <row r="2936" spans="1:11">
      <c r="A2936" t="s">
        <v>5283</v>
      </c>
      <c r="B2936">
        <v>2014</v>
      </c>
      <c r="C2936">
        <v>0</v>
      </c>
      <c r="D2936">
        <v>0</v>
      </c>
      <c r="E2936">
        <v>0</v>
      </c>
      <c r="F2936">
        <v>0</v>
      </c>
      <c r="G2936">
        <v>0</v>
      </c>
      <c r="H2936">
        <v>4</v>
      </c>
      <c r="I2936">
        <v>19</v>
      </c>
      <c r="J2936" t="s">
        <v>5810</v>
      </c>
      <c r="K2936" t="str">
        <f>INDEX('Planning Periods'!$O$2:$O$540,MATCH('Table B Values'!A2936,'Planning Periods'!$A$2:$A$540,0))</f>
        <v>Napa County</v>
      </c>
    </row>
    <row r="2937" spans="1:11">
      <c r="A2937" t="s">
        <v>5669</v>
      </c>
      <c r="B2937">
        <v>2014</v>
      </c>
      <c r="C2937">
        <v>0</v>
      </c>
      <c r="D2937">
        <v>0</v>
      </c>
      <c r="E2937">
        <v>0</v>
      </c>
      <c r="F2937">
        <v>0</v>
      </c>
      <c r="G2937">
        <v>0</v>
      </c>
      <c r="H2937">
        <v>0</v>
      </c>
      <c r="I2937">
        <v>74</v>
      </c>
      <c r="J2937" t="s">
        <v>5810</v>
      </c>
      <c r="K2937" t="str">
        <f>INDEX('Planning Periods'!$O$2:$O$540,MATCH('Table B Values'!A2937,'Planning Periods'!$A$2:$A$540,0))</f>
        <v>Napa County</v>
      </c>
    </row>
    <row r="2938" spans="1:11">
      <c r="A2938" t="s">
        <v>5670</v>
      </c>
      <c r="B2938">
        <v>2014</v>
      </c>
      <c r="C2938">
        <v>9</v>
      </c>
      <c r="D2938">
        <v>0</v>
      </c>
      <c r="E2938">
        <v>16</v>
      </c>
      <c r="F2938">
        <v>0</v>
      </c>
      <c r="G2938">
        <v>0</v>
      </c>
      <c r="H2938">
        <v>2</v>
      </c>
      <c r="I2938">
        <v>1</v>
      </c>
      <c r="J2938" t="s">
        <v>5810</v>
      </c>
      <c r="K2938" t="str">
        <f>INDEX('Planning Periods'!$O$2:$O$540,MATCH('Table B Values'!A2938,'Planning Periods'!$A$2:$A$540,0))</f>
        <v>Monterey County</v>
      </c>
    </row>
    <row r="2939" spans="1:11">
      <c r="A2939" t="s">
        <v>5209</v>
      </c>
      <c r="B2939">
        <v>2014</v>
      </c>
      <c r="C2939">
        <v>0</v>
      </c>
      <c r="D2939">
        <v>0</v>
      </c>
      <c r="E2939">
        <v>0</v>
      </c>
      <c r="F2939">
        <v>0</v>
      </c>
      <c r="G2939">
        <v>0</v>
      </c>
      <c r="H2939">
        <v>3</v>
      </c>
      <c r="I2939">
        <v>27</v>
      </c>
      <c r="J2939" t="s">
        <v>5810</v>
      </c>
      <c r="K2939" t="str">
        <f>INDEX('Planning Periods'!$O$2:$O$540,MATCH('Table B Values'!A2939,'Planning Periods'!$A$2:$A$540,0))</f>
        <v>Marin County</v>
      </c>
    </row>
    <row r="2940" spans="1:11">
      <c r="A2940" t="s">
        <v>5823</v>
      </c>
      <c r="B2940">
        <v>2014</v>
      </c>
      <c r="C2940">
        <v>57</v>
      </c>
      <c r="D2940">
        <v>0</v>
      </c>
      <c r="E2940">
        <v>18</v>
      </c>
      <c r="F2940">
        <v>0</v>
      </c>
      <c r="G2940">
        <v>0</v>
      </c>
      <c r="H2940">
        <v>0</v>
      </c>
      <c r="I2940">
        <v>90</v>
      </c>
      <c r="J2940" t="s">
        <v>5810</v>
      </c>
      <c r="K2940" t="str">
        <f>INDEX('Planning Periods'!$O$2:$O$540,MATCH('Table B Values'!A2940,'Planning Periods'!$A$2:$A$540,0))</f>
        <v>San Benito County</v>
      </c>
    </row>
    <row r="2941" spans="1:11">
      <c r="A2941" t="s">
        <v>5211</v>
      </c>
      <c r="B2941">
        <v>2014</v>
      </c>
      <c r="C2941">
        <v>0</v>
      </c>
      <c r="D2941">
        <v>16</v>
      </c>
      <c r="E2941">
        <v>0</v>
      </c>
      <c r="F2941">
        <v>31</v>
      </c>
      <c r="G2941">
        <v>0</v>
      </c>
      <c r="H2941">
        <v>185</v>
      </c>
      <c r="I2941">
        <v>160</v>
      </c>
      <c r="J2941" t="s">
        <v>5810</v>
      </c>
      <c r="K2941" t="str">
        <f>INDEX('Planning Periods'!$O$2:$O$540,MATCH('Table B Values'!A2941,'Planning Periods'!$A$2:$A$540,0))</f>
        <v>San Bernardino County</v>
      </c>
    </row>
    <row r="2942" spans="1:11">
      <c r="A2942" t="s">
        <v>5671</v>
      </c>
      <c r="B2942">
        <v>2014</v>
      </c>
      <c r="C2942">
        <v>0</v>
      </c>
      <c r="D2942">
        <v>0</v>
      </c>
      <c r="E2942">
        <v>0</v>
      </c>
      <c r="F2942">
        <v>0</v>
      </c>
      <c r="G2942">
        <v>0</v>
      </c>
      <c r="H2942">
        <v>0</v>
      </c>
      <c r="I2942">
        <v>1</v>
      </c>
      <c r="J2942" t="s">
        <v>5810</v>
      </c>
      <c r="K2942" t="str">
        <f>INDEX('Planning Periods'!$O$2:$O$540,MATCH('Table B Values'!A2942,'Planning Periods'!$A$2:$A$540,0))</f>
        <v>San Bernardino County</v>
      </c>
    </row>
    <row r="2943" spans="1:11">
      <c r="A2943" t="s">
        <v>5672</v>
      </c>
      <c r="B2943">
        <v>2014</v>
      </c>
      <c r="C2943">
        <v>0</v>
      </c>
      <c r="D2943">
        <v>0</v>
      </c>
      <c r="E2943">
        <v>0</v>
      </c>
      <c r="F2943">
        <v>0</v>
      </c>
      <c r="G2943">
        <v>0</v>
      </c>
      <c r="H2943">
        <v>0</v>
      </c>
      <c r="I2943">
        <v>4</v>
      </c>
      <c r="J2943" t="s">
        <v>5810</v>
      </c>
      <c r="K2943" t="str">
        <f>INDEX('Planning Periods'!$O$2:$O$540,MATCH('Table B Values'!A2943,'Planning Periods'!$A$2:$A$540,0))</f>
        <v>San Mateo County</v>
      </c>
    </row>
    <row r="2944" spans="1:11">
      <c r="A2944" t="s">
        <v>5673</v>
      </c>
      <c r="B2944">
        <v>2014</v>
      </c>
      <c r="C2944">
        <v>65</v>
      </c>
      <c r="D2944">
        <v>0</v>
      </c>
      <c r="E2944">
        <v>28</v>
      </c>
      <c r="F2944">
        <v>0</v>
      </c>
      <c r="G2944">
        <v>0</v>
      </c>
      <c r="H2944">
        <v>2</v>
      </c>
      <c r="I2944">
        <v>84</v>
      </c>
      <c r="J2944" t="s">
        <v>5810</v>
      </c>
      <c r="K2944" t="str">
        <f>INDEX('Planning Periods'!$O$2:$O$540,MATCH('Table B Values'!A2944,'Planning Periods'!$A$2:$A$540,0))</f>
        <v>Orange County</v>
      </c>
    </row>
    <row r="2945" spans="1:11">
      <c r="A2945" t="s">
        <v>5674</v>
      </c>
      <c r="B2945">
        <v>2014</v>
      </c>
      <c r="C2945">
        <v>229</v>
      </c>
      <c r="D2945">
        <v>0</v>
      </c>
      <c r="E2945">
        <v>184</v>
      </c>
      <c r="F2945">
        <v>0</v>
      </c>
      <c r="G2945">
        <v>0</v>
      </c>
      <c r="H2945">
        <v>4</v>
      </c>
      <c r="I2945">
        <v>1991</v>
      </c>
      <c r="J2945" t="s">
        <v>5810</v>
      </c>
      <c r="K2945" t="str">
        <f>INDEX('Planning Periods'!$O$2:$O$540,MATCH('Table B Values'!A2945,'Planning Periods'!$A$2:$A$540,0))</f>
        <v>San Diego County</v>
      </c>
    </row>
    <row r="2946" spans="1:11">
      <c r="A2946" t="s">
        <v>5217</v>
      </c>
      <c r="B2946">
        <v>2014</v>
      </c>
      <c r="C2946">
        <v>0</v>
      </c>
      <c r="D2946">
        <v>0</v>
      </c>
      <c r="E2946">
        <v>27</v>
      </c>
      <c r="F2946">
        <v>0</v>
      </c>
      <c r="G2946">
        <v>0</v>
      </c>
      <c r="H2946">
        <v>114</v>
      </c>
      <c r="I2946">
        <v>576</v>
      </c>
      <c r="J2946" t="s">
        <v>5810</v>
      </c>
      <c r="K2946" t="str">
        <f>INDEX('Planning Periods'!$O$2:$O$540,MATCH('Table B Values'!A2946,'Planning Periods'!$A$2:$A$540,0))</f>
        <v>San Diego County</v>
      </c>
    </row>
    <row r="2947" spans="1:11">
      <c r="A2947" t="s">
        <v>5675</v>
      </c>
      <c r="B2947">
        <v>2014</v>
      </c>
      <c r="C2947">
        <v>0</v>
      </c>
      <c r="D2947">
        <v>0</v>
      </c>
      <c r="E2947">
        <v>0</v>
      </c>
      <c r="F2947">
        <v>0</v>
      </c>
      <c r="G2947">
        <v>0</v>
      </c>
      <c r="H2947">
        <v>0</v>
      </c>
      <c r="I2947">
        <v>3</v>
      </c>
      <c r="J2947" t="s">
        <v>5810</v>
      </c>
      <c r="K2947" t="str">
        <f>INDEX('Planning Periods'!$O$2:$O$540,MATCH('Table B Values'!A2947,'Planning Periods'!$A$2:$A$540,0))</f>
        <v>Los Angeles County</v>
      </c>
    </row>
    <row r="2948" spans="1:11">
      <c r="A2948" t="s">
        <v>5676</v>
      </c>
      <c r="B2948">
        <v>2014</v>
      </c>
      <c r="C2948">
        <v>28</v>
      </c>
      <c r="D2948">
        <v>0</v>
      </c>
      <c r="E2948">
        <v>4</v>
      </c>
      <c r="F2948">
        <v>0</v>
      </c>
      <c r="G2948">
        <v>0</v>
      </c>
      <c r="H2948">
        <v>0</v>
      </c>
      <c r="I2948">
        <v>27</v>
      </c>
      <c r="J2948" t="s">
        <v>5810</v>
      </c>
      <c r="K2948" t="str">
        <f>INDEX('Planning Periods'!$O$2:$O$540,MATCH('Table B Values'!A2948,'Planning Periods'!$A$2:$A$540,0))</f>
        <v>Los Angeles County</v>
      </c>
    </row>
    <row r="2949" spans="1:11">
      <c r="A2949" t="s">
        <v>5677</v>
      </c>
      <c r="B2949">
        <v>2014</v>
      </c>
      <c r="C2949">
        <v>552</v>
      </c>
      <c r="D2949">
        <v>0</v>
      </c>
      <c r="E2949">
        <v>377</v>
      </c>
      <c r="F2949">
        <v>0</v>
      </c>
      <c r="G2949">
        <v>0</v>
      </c>
      <c r="H2949">
        <v>77</v>
      </c>
      <c r="I2949">
        <v>2430</v>
      </c>
      <c r="J2949" t="s">
        <v>5810</v>
      </c>
      <c r="K2949" t="str">
        <f>INDEX('Planning Periods'!$O$2:$O$540,MATCH('Table B Values'!A2949,'Planning Periods'!$A$2:$A$540,0))</f>
        <v>San Francisco County</v>
      </c>
    </row>
    <row r="2950" spans="1:11">
      <c r="A2950" t="s">
        <v>5678</v>
      </c>
      <c r="B2950">
        <v>2014</v>
      </c>
      <c r="C2950">
        <v>0</v>
      </c>
      <c r="D2950">
        <v>0</v>
      </c>
      <c r="E2950">
        <v>0</v>
      </c>
      <c r="F2950">
        <v>0</v>
      </c>
      <c r="G2950">
        <v>0</v>
      </c>
      <c r="H2950">
        <v>6</v>
      </c>
      <c r="I2950">
        <v>18</v>
      </c>
      <c r="J2950" t="s">
        <v>5810</v>
      </c>
      <c r="K2950" t="str">
        <f>INDEX('Planning Periods'!$O$2:$O$540,MATCH('Table B Values'!A2950,'Planning Periods'!$A$2:$A$540,0))</f>
        <v>Los Angeles County</v>
      </c>
    </row>
    <row r="2951" spans="1:11">
      <c r="A2951" t="s">
        <v>5679</v>
      </c>
      <c r="B2951">
        <v>2014</v>
      </c>
      <c r="C2951">
        <v>0</v>
      </c>
      <c r="D2951">
        <v>0</v>
      </c>
      <c r="E2951">
        <v>0</v>
      </c>
      <c r="F2951">
        <v>0</v>
      </c>
      <c r="G2951">
        <v>0</v>
      </c>
      <c r="H2951">
        <v>8</v>
      </c>
      <c r="I2951">
        <v>102</v>
      </c>
      <c r="J2951" t="s">
        <v>5810</v>
      </c>
      <c r="K2951" t="str">
        <f>INDEX('Planning Periods'!$O$2:$O$540,MATCH('Table B Values'!A2951,'Planning Periods'!$A$2:$A$540,0))</f>
        <v>Riverside County</v>
      </c>
    </row>
    <row r="2952" spans="1:11">
      <c r="A2952" t="s">
        <v>5682</v>
      </c>
      <c r="B2952">
        <v>2014</v>
      </c>
      <c r="C2952">
        <v>275</v>
      </c>
      <c r="D2952">
        <v>0</v>
      </c>
      <c r="E2952">
        <v>231</v>
      </c>
      <c r="F2952">
        <v>0</v>
      </c>
      <c r="G2952">
        <v>0</v>
      </c>
      <c r="H2952">
        <v>0</v>
      </c>
      <c r="I2952">
        <v>3946</v>
      </c>
      <c r="J2952" t="s">
        <v>5810</v>
      </c>
      <c r="K2952" t="str">
        <f>INDEX('Planning Periods'!$O$2:$O$540,MATCH('Table B Values'!A2952,'Planning Periods'!$A$2:$A$540,0))</f>
        <v>Santa Clara County</v>
      </c>
    </row>
    <row r="2953" spans="1:11">
      <c r="A2953" t="s">
        <v>5683</v>
      </c>
      <c r="B2953">
        <v>2014</v>
      </c>
      <c r="C2953">
        <v>0</v>
      </c>
      <c r="D2953">
        <v>0</v>
      </c>
      <c r="E2953">
        <v>2</v>
      </c>
      <c r="F2953">
        <v>0</v>
      </c>
      <c r="G2953">
        <v>0</v>
      </c>
      <c r="H2953">
        <v>2</v>
      </c>
      <c r="I2953">
        <v>90</v>
      </c>
      <c r="J2953" t="s">
        <v>5810</v>
      </c>
      <c r="K2953" t="str">
        <f>INDEX('Planning Periods'!$O$2:$O$540,MATCH('Table B Values'!A2953,'Planning Periods'!$A$2:$A$540,0))</f>
        <v>Orange County</v>
      </c>
    </row>
    <row r="2954" spans="1:11">
      <c r="A2954" t="s">
        <v>5684</v>
      </c>
      <c r="B2954">
        <v>2014</v>
      </c>
      <c r="C2954">
        <v>0</v>
      </c>
      <c r="D2954">
        <v>0</v>
      </c>
      <c r="E2954">
        <v>0</v>
      </c>
      <c r="F2954">
        <v>0</v>
      </c>
      <c r="G2954">
        <v>0</v>
      </c>
      <c r="H2954">
        <v>0</v>
      </c>
      <c r="I2954">
        <v>0</v>
      </c>
      <c r="J2954" t="s">
        <v>5810</v>
      </c>
      <c r="K2954" t="str">
        <f>INDEX('Planning Periods'!$O$2:$O$540,MATCH('Table B Values'!A2954,'Planning Periods'!$A$2:$A$540,0))</f>
        <v>Alameda County</v>
      </c>
    </row>
    <row r="2955" spans="1:11">
      <c r="A2955" t="s">
        <v>5685</v>
      </c>
      <c r="B2955">
        <v>2014</v>
      </c>
      <c r="C2955">
        <v>43</v>
      </c>
      <c r="D2955">
        <v>0</v>
      </c>
      <c r="E2955">
        <v>27</v>
      </c>
      <c r="F2955">
        <v>0</v>
      </c>
      <c r="G2955">
        <v>0</v>
      </c>
      <c r="H2955">
        <v>9</v>
      </c>
      <c r="I2955">
        <v>193</v>
      </c>
      <c r="J2955" t="s">
        <v>5810</v>
      </c>
      <c r="K2955" t="str">
        <f>INDEX('Planning Periods'!$O$2:$O$540,MATCH('Table B Values'!A2955,'Planning Periods'!$A$2:$A$540,0))</f>
        <v>San Luis Obispo County</v>
      </c>
    </row>
    <row r="2956" spans="1:11">
      <c r="A2956" t="s">
        <v>5231</v>
      </c>
      <c r="B2956">
        <v>2014</v>
      </c>
      <c r="C2956">
        <v>1</v>
      </c>
      <c r="D2956">
        <v>0</v>
      </c>
      <c r="E2956">
        <v>5</v>
      </c>
      <c r="F2956">
        <v>0</v>
      </c>
      <c r="G2956">
        <v>0</v>
      </c>
      <c r="H2956">
        <v>22</v>
      </c>
      <c r="I2956">
        <v>293</v>
      </c>
      <c r="J2956" t="s">
        <v>5810</v>
      </c>
      <c r="K2956" t="str">
        <f>INDEX('Planning Periods'!$O$2:$O$540,MATCH('Table B Values'!A2956,'Planning Periods'!$A$2:$A$540,0))</f>
        <v>San Luis Obispo County</v>
      </c>
    </row>
    <row r="2957" spans="1:11">
      <c r="A2957" t="s">
        <v>5686</v>
      </c>
      <c r="B2957">
        <v>2014</v>
      </c>
      <c r="C2957">
        <v>0</v>
      </c>
      <c r="D2957">
        <v>0</v>
      </c>
      <c r="E2957">
        <v>0</v>
      </c>
      <c r="F2957">
        <v>0</v>
      </c>
      <c r="G2957">
        <v>0</v>
      </c>
      <c r="H2957">
        <v>0</v>
      </c>
      <c r="I2957">
        <v>97</v>
      </c>
      <c r="J2957" t="s">
        <v>5810</v>
      </c>
      <c r="K2957" t="str">
        <f>INDEX('Planning Periods'!$O$2:$O$540,MATCH('Table B Values'!A2957,'Planning Periods'!$A$2:$A$540,0))</f>
        <v>San Diego County</v>
      </c>
    </row>
    <row r="2958" spans="1:11">
      <c r="A2958" t="s">
        <v>5235</v>
      </c>
      <c r="B2958">
        <v>2014</v>
      </c>
      <c r="C2958">
        <v>0</v>
      </c>
      <c r="D2958">
        <v>0</v>
      </c>
      <c r="E2958">
        <v>0</v>
      </c>
      <c r="F2958">
        <v>0</v>
      </c>
      <c r="G2958">
        <v>0</v>
      </c>
      <c r="H2958">
        <v>0</v>
      </c>
      <c r="I2958">
        <v>16</v>
      </c>
      <c r="J2958" t="s">
        <v>5810</v>
      </c>
      <c r="K2958" t="str">
        <f>INDEX('Planning Periods'!$O$2:$O$540,MATCH('Table B Values'!A2958,'Planning Periods'!$A$2:$A$540,0))</f>
        <v>San Mateo County</v>
      </c>
    </row>
    <row r="2959" spans="1:11">
      <c r="A2959" t="s">
        <v>5689</v>
      </c>
      <c r="B2959">
        <v>2014</v>
      </c>
      <c r="C2959">
        <v>0</v>
      </c>
      <c r="D2959">
        <v>0</v>
      </c>
      <c r="E2959">
        <v>0</v>
      </c>
      <c r="F2959">
        <v>0</v>
      </c>
      <c r="G2959">
        <v>0</v>
      </c>
      <c r="H2959">
        <v>32</v>
      </c>
      <c r="I2959">
        <v>0</v>
      </c>
      <c r="J2959" t="s">
        <v>5810</v>
      </c>
      <c r="K2959" t="str">
        <f>INDEX('Planning Periods'!$O$2:$O$540,MATCH('Table B Values'!A2959,'Planning Periods'!$A$2:$A$540,0))</f>
        <v>Contra Costa County</v>
      </c>
    </row>
    <row r="2960" spans="1:11">
      <c r="A2960" t="s">
        <v>5690</v>
      </c>
      <c r="B2960">
        <v>2014</v>
      </c>
      <c r="C2960">
        <v>1</v>
      </c>
      <c r="D2960">
        <v>0</v>
      </c>
      <c r="E2960">
        <v>1</v>
      </c>
      <c r="F2960">
        <v>0</v>
      </c>
      <c r="G2960">
        <v>0</v>
      </c>
      <c r="H2960">
        <v>0</v>
      </c>
      <c r="I2960">
        <v>16</v>
      </c>
      <c r="J2960" t="s">
        <v>5810</v>
      </c>
      <c r="K2960" t="str">
        <f>INDEX('Planning Periods'!$O$2:$O$540,MATCH('Table B Values'!A2960,'Planning Periods'!$A$2:$A$540,0))</f>
        <v>Marin County</v>
      </c>
    </row>
    <row r="2961" spans="1:11">
      <c r="A2961" t="s">
        <v>5691</v>
      </c>
      <c r="B2961">
        <v>2014</v>
      </c>
      <c r="C2961">
        <v>0</v>
      </c>
      <c r="D2961">
        <v>0</v>
      </c>
      <c r="E2961">
        <v>0</v>
      </c>
      <c r="F2961">
        <v>0</v>
      </c>
      <c r="G2961">
        <v>0</v>
      </c>
      <c r="H2961">
        <v>5</v>
      </c>
      <c r="I2961">
        <v>216</v>
      </c>
      <c r="J2961" t="s">
        <v>5810</v>
      </c>
      <c r="K2961" t="str">
        <f>INDEX('Planning Periods'!$O$2:$O$540,MATCH('Table B Values'!A2961,'Planning Periods'!$A$2:$A$540,0))</f>
        <v>Contra Costa County</v>
      </c>
    </row>
    <row r="2962" spans="1:11">
      <c r="A2962" t="s">
        <v>5693</v>
      </c>
      <c r="B2962">
        <v>2014</v>
      </c>
      <c r="C2962">
        <v>20</v>
      </c>
      <c r="D2962">
        <v>0</v>
      </c>
      <c r="E2962">
        <v>20</v>
      </c>
      <c r="F2962">
        <v>0</v>
      </c>
      <c r="G2962">
        <v>0</v>
      </c>
      <c r="H2962">
        <v>0</v>
      </c>
      <c r="I2962">
        <v>242</v>
      </c>
      <c r="J2962" t="s">
        <v>5810</v>
      </c>
      <c r="K2962" t="str">
        <f>INDEX('Planning Periods'!$O$2:$O$540,MATCH('Table B Values'!A2962,'Planning Periods'!$A$2:$A$540,0))</f>
        <v>Orange County</v>
      </c>
    </row>
    <row r="2963" spans="1:11">
      <c r="A2963" t="s">
        <v>5694</v>
      </c>
      <c r="B2963">
        <v>2014</v>
      </c>
      <c r="C2963">
        <v>0</v>
      </c>
      <c r="D2963">
        <v>0</v>
      </c>
      <c r="E2963">
        <v>0</v>
      </c>
      <c r="F2963">
        <v>0</v>
      </c>
      <c r="G2963">
        <v>0</v>
      </c>
      <c r="H2963">
        <v>0</v>
      </c>
      <c r="I2963">
        <v>114</v>
      </c>
      <c r="J2963" t="s">
        <v>5810</v>
      </c>
      <c r="K2963" t="str">
        <f>INDEX('Planning Periods'!$O$2:$O$540,MATCH('Table B Values'!A2963,'Planning Periods'!$A$2:$A$540,0))</f>
        <v>Santa Barbara County</v>
      </c>
    </row>
    <row r="2964" spans="1:11">
      <c r="A2964" t="s">
        <v>5243</v>
      </c>
      <c r="B2964">
        <v>2014</v>
      </c>
      <c r="C2964">
        <v>0</v>
      </c>
      <c r="D2964">
        <v>0</v>
      </c>
      <c r="E2964">
        <v>0</v>
      </c>
      <c r="F2964">
        <v>0</v>
      </c>
      <c r="G2964">
        <v>0</v>
      </c>
      <c r="H2964">
        <v>59</v>
      </c>
      <c r="I2964">
        <v>80</v>
      </c>
      <c r="J2964" t="s">
        <v>5810</v>
      </c>
      <c r="K2964" t="str">
        <f>INDEX('Planning Periods'!$O$2:$O$540,MATCH('Table B Values'!A2964,'Planning Periods'!$A$2:$A$540,0))</f>
        <v>Santa Barbara County</v>
      </c>
    </row>
    <row r="2965" spans="1:11">
      <c r="A2965" t="s">
        <v>5245</v>
      </c>
      <c r="B2965">
        <v>2014</v>
      </c>
      <c r="C2965">
        <v>13</v>
      </c>
      <c r="D2965">
        <v>0</v>
      </c>
      <c r="E2965">
        <v>0</v>
      </c>
      <c r="F2965">
        <v>0</v>
      </c>
      <c r="G2965">
        <v>0</v>
      </c>
      <c r="H2965">
        <v>0</v>
      </c>
      <c r="I2965">
        <v>58</v>
      </c>
      <c r="J2965" t="s">
        <v>5810</v>
      </c>
      <c r="K2965" t="str">
        <f>INDEX('Planning Periods'!$O$2:$O$540,MATCH('Table B Values'!A2965,'Planning Periods'!$A$2:$A$540,0))</f>
        <v>Santa Clara County</v>
      </c>
    </row>
    <row r="2966" spans="1:11">
      <c r="A2966" t="s">
        <v>5696</v>
      </c>
      <c r="B2966">
        <v>2014</v>
      </c>
      <c r="C2966">
        <v>3</v>
      </c>
      <c r="D2966">
        <v>0</v>
      </c>
      <c r="E2966">
        <v>2</v>
      </c>
      <c r="F2966">
        <v>30</v>
      </c>
      <c r="G2966">
        <v>0</v>
      </c>
      <c r="H2966">
        <v>141</v>
      </c>
      <c r="I2966">
        <v>212</v>
      </c>
      <c r="J2966" t="s">
        <v>5810</v>
      </c>
      <c r="K2966" t="str">
        <f>INDEX('Planning Periods'!$O$2:$O$540,MATCH('Table B Values'!A2966,'Planning Periods'!$A$2:$A$540,0))</f>
        <v>Los Angeles County</v>
      </c>
    </row>
    <row r="2967" spans="1:11">
      <c r="A2967" t="s">
        <v>5697</v>
      </c>
      <c r="B2967">
        <v>2014</v>
      </c>
      <c r="C2967">
        <v>4</v>
      </c>
      <c r="D2967">
        <v>0</v>
      </c>
      <c r="E2967">
        <v>6</v>
      </c>
      <c r="F2967">
        <v>0</v>
      </c>
      <c r="G2967">
        <v>0</v>
      </c>
      <c r="H2967">
        <v>21</v>
      </c>
      <c r="I2967">
        <v>44</v>
      </c>
      <c r="J2967" t="s">
        <v>5810</v>
      </c>
      <c r="K2967" t="str">
        <f>INDEX('Planning Periods'!$O$2:$O$540,MATCH('Table B Values'!A2967,'Planning Periods'!$A$2:$A$540,0))</f>
        <v>Santa Cruz County</v>
      </c>
    </row>
    <row r="2968" spans="1:11">
      <c r="A2968" t="s">
        <v>5248</v>
      </c>
      <c r="B2968">
        <v>2014</v>
      </c>
      <c r="C2968">
        <v>0</v>
      </c>
      <c r="D2968">
        <v>0</v>
      </c>
      <c r="E2968">
        <v>0</v>
      </c>
      <c r="F2968">
        <v>2</v>
      </c>
      <c r="G2968">
        <v>0</v>
      </c>
      <c r="H2968">
        <v>19</v>
      </c>
      <c r="I2968">
        <v>38</v>
      </c>
      <c r="J2968" t="s">
        <v>5810</v>
      </c>
      <c r="K2968" t="str">
        <f>INDEX('Planning Periods'!$O$2:$O$540,MATCH('Table B Values'!A2968,'Planning Periods'!$A$2:$A$540,0))</f>
        <v>Santa Cruz County</v>
      </c>
    </row>
    <row r="2969" spans="1:11">
      <c r="A2969" t="s">
        <v>5698</v>
      </c>
      <c r="B2969">
        <v>2014</v>
      </c>
      <c r="C2969">
        <v>0</v>
      </c>
      <c r="D2969">
        <v>0</v>
      </c>
      <c r="E2969">
        <v>0</v>
      </c>
      <c r="F2969">
        <v>0</v>
      </c>
      <c r="G2969">
        <v>0</v>
      </c>
      <c r="H2969">
        <v>0</v>
      </c>
      <c r="I2969">
        <v>156</v>
      </c>
      <c r="J2969" t="s">
        <v>5810</v>
      </c>
      <c r="K2969" t="str">
        <f>INDEX('Planning Periods'!$O$2:$O$540,MATCH('Table B Values'!A2969,'Planning Periods'!$A$2:$A$540,0))</f>
        <v>Los Angeles County</v>
      </c>
    </row>
    <row r="2970" spans="1:11">
      <c r="A2970" t="s">
        <v>5699</v>
      </c>
      <c r="B2970">
        <v>2014</v>
      </c>
      <c r="C2970">
        <v>0</v>
      </c>
      <c r="D2970">
        <v>0</v>
      </c>
      <c r="E2970">
        <v>0</v>
      </c>
      <c r="F2970">
        <v>0</v>
      </c>
      <c r="G2970">
        <v>0</v>
      </c>
      <c r="H2970">
        <v>217</v>
      </c>
      <c r="I2970">
        <v>128</v>
      </c>
      <c r="J2970" t="s">
        <v>5810</v>
      </c>
      <c r="K2970" t="str">
        <f>INDEX('Planning Periods'!$O$2:$O$540,MATCH('Table B Values'!A2970,'Planning Periods'!$A$2:$A$540,0))</f>
        <v>Santa Barbara County</v>
      </c>
    </row>
    <row r="2971" spans="1:11">
      <c r="A2971" t="s">
        <v>5700</v>
      </c>
      <c r="B2971">
        <v>2014</v>
      </c>
      <c r="C2971">
        <v>167</v>
      </c>
      <c r="D2971">
        <v>0</v>
      </c>
      <c r="E2971">
        <v>97</v>
      </c>
      <c r="F2971">
        <v>0</v>
      </c>
      <c r="G2971">
        <v>0</v>
      </c>
      <c r="H2971">
        <v>17</v>
      </c>
      <c r="I2971">
        <v>301</v>
      </c>
      <c r="J2971" t="s">
        <v>5810</v>
      </c>
      <c r="K2971" t="str">
        <f>INDEX('Planning Periods'!$O$2:$O$540,MATCH('Table B Values'!A2971,'Planning Periods'!$A$2:$A$540,0))</f>
        <v>Los Angeles County</v>
      </c>
    </row>
    <row r="2972" spans="1:11">
      <c r="A2972" t="s">
        <v>5701</v>
      </c>
      <c r="B2972">
        <v>2014</v>
      </c>
      <c r="C2972">
        <v>11</v>
      </c>
      <c r="D2972">
        <v>0</v>
      </c>
      <c r="E2972">
        <v>90</v>
      </c>
      <c r="F2972">
        <v>0</v>
      </c>
      <c r="G2972">
        <v>0</v>
      </c>
      <c r="H2972">
        <v>10</v>
      </c>
      <c r="I2972">
        <v>141</v>
      </c>
      <c r="J2972" t="s">
        <v>5810</v>
      </c>
      <c r="K2972" t="str">
        <f>INDEX('Planning Periods'!$O$2:$O$540,MATCH('Table B Values'!A2972,'Planning Periods'!$A$2:$A$540,0))</f>
        <v>Sonoma County</v>
      </c>
    </row>
    <row r="2973" spans="1:11">
      <c r="A2973" t="s">
        <v>5702</v>
      </c>
      <c r="B2973">
        <v>2014</v>
      </c>
      <c r="C2973">
        <v>0</v>
      </c>
      <c r="D2973">
        <v>0</v>
      </c>
      <c r="E2973">
        <v>0</v>
      </c>
      <c r="F2973">
        <v>0</v>
      </c>
      <c r="G2973">
        <v>0</v>
      </c>
      <c r="H2973">
        <v>0</v>
      </c>
      <c r="I2973">
        <v>175</v>
      </c>
      <c r="J2973" t="s">
        <v>5810</v>
      </c>
      <c r="K2973" t="str">
        <f>INDEX('Planning Periods'!$O$2:$O$540,MATCH('Table B Values'!A2973,'Planning Periods'!$A$2:$A$540,0))</f>
        <v>San Diego County</v>
      </c>
    </row>
    <row r="2974" spans="1:11">
      <c r="A2974" t="s">
        <v>5704</v>
      </c>
      <c r="B2974">
        <v>2014</v>
      </c>
      <c r="C2974">
        <v>0</v>
      </c>
      <c r="D2974">
        <v>9</v>
      </c>
      <c r="E2974">
        <v>0</v>
      </c>
      <c r="F2974">
        <v>16</v>
      </c>
      <c r="G2974">
        <v>0</v>
      </c>
      <c r="H2974">
        <v>4</v>
      </c>
      <c r="I2974">
        <v>1</v>
      </c>
      <c r="J2974" t="s">
        <v>5810</v>
      </c>
      <c r="K2974" t="str">
        <f>INDEX('Planning Periods'!$O$2:$O$540,MATCH('Table B Values'!A2974,'Planning Periods'!$A$2:$A$540,0))</f>
        <v>Marin County</v>
      </c>
    </row>
    <row r="2975" spans="1:11">
      <c r="A2975" t="s">
        <v>5707</v>
      </c>
      <c r="B2975">
        <v>2014</v>
      </c>
      <c r="C2975">
        <v>0</v>
      </c>
      <c r="D2975">
        <v>0</v>
      </c>
      <c r="E2975">
        <v>0</v>
      </c>
      <c r="F2975">
        <v>0</v>
      </c>
      <c r="G2975">
        <v>0</v>
      </c>
      <c r="H2975">
        <v>0</v>
      </c>
      <c r="I2975">
        <v>0</v>
      </c>
      <c r="J2975" t="s">
        <v>5810</v>
      </c>
      <c r="K2975" t="str">
        <f>INDEX('Planning Periods'!$O$2:$O$540,MATCH('Table B Values'!A2975,'Planning Periods'!$A$2:$A$540,0))</f>
        <v>Monterey County</v>
      </c>
    </row>
    <row r="2976" spans="1:11">
      <c r="A2976" t="s">
        <v>5708</v>
      </c>
      <c r="B2976">
        <v>2014</v>
      </c>
      <c r="C2976">
        <v>0</v>
      </c>
      <c r="D2976">
        <v>0</v>
      </c>
      <c r="E2976">
        <v>0</v>
      </c>
      <c r="F2976">
        <v>0</v>
      </c>
      <c r="G2976">
        <v>0</v>
      </c>
      <c r="H2976">
        <v>3</v>
      </c>
      <c r="I2976">
        <v>1</v>
      </c>
      <c r="J2976" t="s">
        <v>5810</v>
      </c>
      <c r="K2976" t="str">
        <f>INDEX('Planning Periods'!$O$2:$O$540,MATCH('Table B Values'!A2976,'Planning Periods'!$A$2:$A$540,0))</f>
        <v>Sonoma County</v>
      </c>
    </row>
    <row r="2977" spans="1:11">
      <c r="A2977" t="s">
        <v>5374</v>
      </c>
      <c r="B2977">
        <v>2014</v>
      </c>
      <c r="C2977">
        <v>0</v>
      </c>
      <c r="D2977">
        <v>0</v>
      </c>
      <c r="E2977">
        <v>11</v>
      </c>
      <c r="F2977">
        <v>0</v>
      </c>
      <c r="G2977">
        <v>0</v>
      </c>
      <c r="H2977">
        <v>18</v>
      </c>
      <c r="I2977">
        <v>0</v>
      </c>
      <c r="J2977" t="s">
        <v>5810</v>
      </c>
      <c r="K2977" t="str">
        <f>INDEX('Planning Periods'!$O$2:$O$540,MATCH('Table B Values'!A2977,'Planning Periods'!$A$2:$A$540,0))</f>
        <v>Shasta County</v>
      </c>
    </row>
    <row r="2978" spans="1:11">
      <c r="A2978" t="s">
        <v>5710</v>
      </c>
      <c r="B2978">
        <v>2014</v>
      </c>
      <c r="C2978">
        <v>0</v>
      </c>
      <c r="D2978">
        <v>2</v>
      </c>
      <c r="E2978">
        <v>0</v>
      </c>
      <c r="F2978">
        <v>5</v>
      </c>
      <c r="G2978">
        <v>0</v>
      </c>
      <c r="H2978">
        <v>0</v>
      </c>
      <c r="I2978">
        <v>5</v>
      </c>
      <c r="J2978" t="s">
        <v>5810</v>
      </c>
      <c r="K2978" t="str">
        <f>INDEX('Planning Periods'!$O$2:$O$540,MATCH('Table B Values'!A2978,'Planning Periods'!$A$2:$A$540,0))</f>
        <v>Los Angeles County</v>
      </c>
    </row>
    <row r="2979" spans="1:11">
      <c r="A2979" t="s">
        <v>5711</v>
      </c>
      <c r="B2979">
        <v>2014</v>
      </c>
      <c r="C2979">
        <v>0</v>
      </c>
      <c r="D2979">
        <v>0</v>
      </c>
      <c r="E2979">
        <v>0</v>
      </c>
      <c r="F2979">
        <v>0</v>
      </c>
      <c r="G2979">
        <v>0</v>
      </c>
      <c r="H2979">
        <v>17</v>
      </c>
      <c r="I2979">
        <v>1</v>
      </c>
      <c r="J2979" t="s">
        <v>5810</v>
      </c>
      <c r="K2979" t="str">
        <f>INDEX('Planning Periods'!$O$2:$O$540,MATCH('Table B Values'!A2979,'Planning Periods'!$A$2:$A$540,0))</f>
        <v>Los Angeles County</v>
      </c>
    </row>
    <row r="2980" spans="1:11">
      <c r="A2980" t="s">
        <v>5712</v>
      </c>
      <c r="B2980">
        <v>2014</v>
      </c>
      <c r="C2980">
        <v>0</v>
      </c>
      <c r="D2980">
        <v>0</v>
      </c>
      <c r="E2980">
        <v>0</v>
      </c>
      <c r="F2980">
        <v>0</v>
      </c>
      <c r="G2980">
        <v>0</v>
      </c>
      <c r="H2980">
        <v>0</v>
      </c>
      <c r="I2980">
        <v>42</v>
      </c>
      <c r="J2980" t="s">
        <v>5810</v>
      </c>
      <c r="K2980" t="str">
        <f>INDEX('Planning Periods'!$O$2:$O$540,MATCH('Table B Values'!A2980,'Planning Periods'!$A$2:$A$540,0))</f>
        <v>Ventura County</v>
      </c>
    </row>
    <row r="2981" spans="1:11">
      <c r="A2981" t="s">
        <v>5269</v>
      </c>
      <c r="B2981">
        <v>2014</v>
      </c>
      <c r="C2981">
        <v>21</v>
      </c>
      <c r="D2981">
        <v>0</v>
      </c>
      <c r="E2981">
        <v>20</v>
      </c>
      <c r="F2981">
        <v>0</v>
      </c>
      <c r="G2981">
        <v>0</v>
      </c>
      <c r="H2981">
        <v>18</v>
      </c>
      <c r="I2981">
        <v>3</v>
      </c>
      <c r="J2981" t="s">
        <v>5810</v>
      </c>
      <c r="K2981" t="str">
        <f>INDEX('Planning Periods'!$O$2:$O$540,MATCH('Table B Values'!A2981,'Planning Periods'!$A$2:$A$540,0))</f>
        <v>Siskiyou County</v>
      </c>
    </row>
    <row r="2982" spans="1:11">
      <c r="A2982" t="s">
        <v>5713</v>
      </c>
      <c r="B2982">
        <v>2014</v>
      </c>
      <c r="C2982">
        <v>0</v>
      </c>
      <c r="D2982">
        <v>0</v>
      </c>
      <c r="E2982">
        <v>0</v>
      </c>
      <c r="F2982">
        <v>0</v>
      </c>
      <c r="G2982">
        <v>0</v>
      </c>
      <c r="H2982">
        <v>0</v>
      </c>
      <c r="I2982">
        <v>5</v>
      </c>
      <c r="J2982" t="s">
        <v>5810</v>
      </c>
      <c r="K2982" t="str">
        <f>INDEX('Planning Periods'!$O$2:$O$540,MATCH('Table B Values'!A2982,'Planning Periods'!$A$2:$A$540,0))</f>
        <v>San Diego County</v>
      </c>
    </row>
    <row r="2983" spans="1:11">
      <c r="A2983" t="s">
        <v>5271</v>
      </c>
      <c r="B2983">
        <v>2014</v>
      </c>
      <c r="C2983">
        <v>1</v>
      </c>
      <c r="D2983">
        <v>0</v>
      </c>
      <c r="E2983">
        <v>13</v>
      </c>
      <c r="F2983">
        <v>0</v>
      </c>
      <c r="G2983">
        <v>0</v>
      </c>
      <c r="H2983">
        <v>2</v>
      </c>
      <c r="I2983">
        <v>7</v>
      </c>
      <c r="J2983" t="s">
        <v>5810</v>
      </c>
      <c r="K2983" t="str">
        <f>INDEX('Planning Periods'!$O$2:$O$540,MATCH('Table B Values'!A2983,'Planning Periods'!$A$2:$A$540,0))</f>
        <v>Solano County</v>
      </c>
    </row>
    <row r="2984" spans="1:11">
      <c r="A2984" t="s">
        <v>5275</v>
      </c>
      <c r="B2984">
        <v>2014</v>
      </c>
      <c r="C2984">
        <v>1</v>
      </c>
      <c r="D2984">
        <v>0</v>
      </c>
      <c r="E2984">
        <v>7</v>
      </c>
      <c r="F2984">
        <v>2</v>
      </c>
      <c r="G2984">
        <v>0</v>
      </c>
      <c r="H2984">
        <v>32</v>
      </c>
      <c r="I2984">
        <v>51</v>
      </c>
      <c r="J2984" t="s">
        <v>5810</v>
      </c>
      <c r="K2984" t="str">
        <f>INDEX('Planning Periods'!$O$2:$O$540,MATCH('Table B Values'!A2984,'Planning Periods'!$A$2:$A$540,0))</f>
        <v>Sonoma County</v>
      </c>
    </row>
    <row r="2985" spans="1:11">
      <c r="A2985" t="s">
        <v>5375</v>
      </c>
      <c r="B2985">
        <v>2014</v>
      </c>
      <c r="C2985">
        <v>0</v>
      </c>
      <c r="D2985">
        <v>0</v>
      </c>
      <c r="E2985">
        <v>0</v>
      </c>
      <c r="F2985">
        <v>1</v>
      </c>
      <c r="G2985">
        <v>0</v>
      </c>
      <c r="H2985">
        <v>2</v>
      </c>
      <c r="I2985">
        <v>0</v>
      </c>
      <c r="J2985" t="s">
        <v>5810</v>
      </c>
      <c r="K2985" t="str">
        <f>INDEX('Planning Periods'!$O$2:$O$540,MATCH('Table B Values'!A2985,'Planning Periods'!$A$2:$A$540,0))</f>
        <v>Tuolumne County</v>
      </c>
    </row>
    <row r="2986" spans="1:11">
      <c r="A2986" t="s">
        <v>5715</v>
      </c>
      <c r="B2986">
        <v>2014</v>
      </c>
      <c r="C2986">
        <v>0</v>
      </c>
      <c r="D2986">
        <v>0</v>
      </c>
      <c r="E2986">
        <v>0</v>
      </c>
      <c r="F2986">
        <v>4</v>
      </c>
      <c r="G2986">
        <v>0</v>
      </c>
      <c r="H2986">
        <v>0</v>
      </c>
      <c r="I2986">
        <v>76</v>
      </c>
      <c r="J2986" t="s">
        <v>5810</v>
      </c>
      <c r="K2986" t="str">
        <f>INDEX('Planning Periods'!$O$2:$O$540,MATCH('Table B Values'!A2986,'Planning Periods'!$A$2:$A$540,0))</f>
        <v>Los Angeles County</v>
      </c>
    </row>
    <row r="2987" spans="1:11">
      <c r="A2987" t="s">
        <v>5716</v>
      </c>
      <c r="B2987">
        <v>2014</v>
      </c>
      <c r="C2987">
        <v>22</v>
      </c>
      <c r="D2987">
        <v>0</v>
      </c>
      <c r="E2987">
        <v>192</v>
      </c>
      <c r="F2987">
        <v>0</v>
      </c>
      <c r="G2987">
        <v>0</v>
      </c>
      <c r="H2987">
        <v>15</v>
      </c>
      <c r="I2987">
        <v>6</v>
      </c>
      <c r="J2987" t="s">
        <v>5810</v>
      </c>
      <c r="K2987" t="str">
        <f>INDEX('Planning Periods'!$O$2:$O$540,MATCH('Table B Values'!A2987,'Planning Periods'!$A$2:$A$540,0))</f>
        <v>Los Angeles County</v>
      </c>
    </row>
    <row r="2988" spans="1:11">
      <c r="A2988" t="s">
        <v>5718</v>
      </c>
      <c r="B2988">
        <v>2014</v>
      </c>
      <c r="C2988">
        <v>0</v>
      </c>
      <c r="D2988">
        <v>0</v>
      </c>
      <c r="E2988">
        <v>0</v>
      </c>
      <c r="F2988">
        <v>0</v>
      </c>
      <c r="G2988">
        <v>0</v>
      </c>
      <c r="H2988">
        <v>0</v>
      </c>
      <c r="I2988">
        <v>40</v>
      </c>
      <c r="J2988" t="s">
        <v>5810</v>
      </c>
      <c r="K2988" t="str">
        <f>INDEX('Planning Periods'!$O$2:$O$540,MATCH('Table B Values'!A2988,'Planning Periods'!$A$2:$A$540,0))</f>
        <v>Los Angeles County</v>
      </c>
    </row>
    <row r="2989" spans="1:11">
      <c r="A2989" t="s">
        <v>5719</v>
      </c>
      <c r="B2989">
        <v>2014</v>
      </c>
      <c r="C2989">
        <v>0</v>
      </c>
      <c r="D2989">
        <v>0</v>
      </c>
      <c r="E2989">
        <v>0</v>
      </c>
      <c r="F2989">
        <v>0</v>
      </c>
      <c r="G2989">
        <v>0</v>
      </c>
      <c r="H2989">
        <v>4</v>
      </c>
      <c r="I2989">
        <v>0</v>
      </c>
      <c r="J2989" t="s">
        <v>5810</v>
      </c>
      <c r="K2989" t="str">
        <f>INDEX('Planning Periods'!$O$2:$O$540,MATCH('Table B Values'!A2989,'Planning Periods'!$A$2:$A$540,0))</f>
        <v>San Mateo County</v>
      </c>
    </row>
    <row r="2990" spans="1:11">
      <c r="A2990" t="s">
        <v>5284</v>
      </c>
      <c r="B2990">
        <v>2014</v>
      </c>
      <c r="C2990">
        <v>0</v>
      </c>
      <c r="D2990">
        <v>0</v>
      </c>
      <c r="E2990">
        <v>0</v>
      </c>
      <c r="F2990">
        <v>0</v>
      </c>
      <c r="G2990">
        <v>0</v>
      </c>
      <c r="H2990">
        <v>0</v>
      </c>
      <c r="I2990">
        <v>30</v>
      </c>
      <c r="J2990" t="s">
        <v>5810</v>
      </c>
      <c r="K2990" t="str">
        <f>INDEX('Planning Periods'!$O$2:$O$540,MATCH('Table B Values'!A2990,'Planning Periods'!$A$2:$A$540,0))</f>
        <v>Stanislaus County</v>
      </c>
    </row>
    <row r="2991" spans="1:11">
      <c r="A2991" t="s">
        <v>5720</v>
      </c>
      <c r="B2991">
        <v>2014</v>
      </c>
      <c r="C2991">
        <v>0</v>
      </c>
      <c r="D2991">
        <v>0</v>
      </c>
      <c r="E2991">
        <v>0</v>
      </c>
      <c r="F2991">
        <v>0</v>
      </c>
      <c r="G2991">
        <v>0</v>
      </c>
      <c r="H2991">
        <v>0</v>
      </c>
      <c r="I2991">
        <v>32</v>
      </c>
      <c r="J2991" t="s">
        <v>5810</v>
      </c>
      <c r="K2991" t="str">
        <f>INDEX('Planning Periods'!$O$2:$O$540,MATCH('Table B Values'!A2991,'Planning Periods'!$A$2:$A$540,0))</f>
        <v>Orange County</v>
      </c>
    </row>
    <row r="2992" spans="1:11">
      <c r="A2992" t="s">
        <v>5722</v>
      </c>
      <c r="B2992">
        <v>2014</v>
      </c>
      <c r="C2992">
        <v>0</v>
      </c>
      <c r="D2992">
        <v>0</v>
      </c>
      <c r="E2992">
        <v>0</v>
      </c>
      <c r="F2992">
        <v>0</v>
      </c>
      <c r="G2992">
        <v>0</v>
      </c>
      <c r="H2992">
        <v>0</v>
      </c>
      <c r="I2992">
        <v>0</v>
      </c>
      <c r="J2992" t="s">
        <v>5810</v>
      </c>
      <c r="K2992" t="str">
        <f>INDEX('Planning Periods'!$O$2:$O$540,MATCH('Table B Values'!A2992,'Planning Periods'!$A$2:$A$540,0))</f>
        <v>Solano County</v>
      </c>
    </row>
    <row r="2993" spans="1:11">
      <c r="A2993" t="s">
        <v>5723</v>
      </c>
      <c r="B2993">
        <v>2014</v>
      </c>
      <c r="C2993">
        <v>336</v>
      </c>
      <c r="D2993">
        <v>0</v>
      </c>
      <c r="E2993">
        <v>292</v>
      </c>
      <c r="F2993">
        <v>0</v>
      </c>
      <c r="G2993">
        <v>0</v>
      </c>
      <c r="H2993">
        <v>671</v>
      </c>
      <c r="I2993">
        <v>2098</v>
      </c>
      <c r="J2993" t="s">
        <v>5810</v>
      </c>
      <c r="K2993" t="str">
        <f>INDEX('Planning Periods'!$O$2:$O$540,MATCH('Table B Values'!A2993,'Planning Periods'!$A$2:$A$540,0))</f>
        <v>Santa Clara County</v>
      </c>
    </row>
    <row r="2994" spans="1:11">
      <c r="A2994" t="s">
        <v>5290</v>
      </c>
      <c r="B2994">
        <v>2014</v>
      </c>
      <c r="C2994">
        <v>0</v>
      </c>
      <c r="D2994">
        <v>0</v>
      </c>
      <c r="E2994">
        <v>0</v>
      </c>
      <c r="F2994">
        <v>0</v>
      </c>
      <c r="G2994">
        <v>0</v>
      </c>
      <c r="H2994">
        <v>1</v>
      </c>
      <c r="I2994">
        <v>19</v>
      </c>
      <c r="J2994" t="s">
        <v>5810</v>
      </c>
      <c r="K2994" t="str">
        <f>INDEX('Planning Periods'!$O$2:$O$540,MATCH('Table B Values'!A2994,'Planning Periods'!$A$2:$A$540,0))</f>
        <v>Sutter County</v>
      </c>
    </row>
    <row r="2995" spans="1:11">
      <c r="A2995" t="s">
        <v>5724</v>
      </c>
      <c r="B2995">
        <v>2014</v>
      </c>
      <c r="C2995">
        <v>0</v>
      </c>
      <c r="D2995">
        <v>0</v>
      </c>
      <c r="E2995">
        <v>0</v>
      </c>
      <c r="F2995">
        <v>0</v>
      </c>
      <c r="G2995">
        <v>0</v>
      </c>
      <c r="H2995">
        <v>1</v>
      </c>
      <c r="I2995">
        <v>0</v>
      </c>
      <c r="J2995" t="s">
        <v>5810</v>
      </c>
      <c r="K2995" t="str">
        <f>INDEX('Planning Periods'!$O$2:$O$540,MATCH('Table B Values'!A2995,'Planning Periods'!$A$2:$A$540,0))</f>
        <v>Amador County</v>
      </c>
    </row>
    <row r="2996" spans="1:11">
      <c r="A2996" t="s">
        <v>5725</v>
      </c>
      <c r="B2996">
        <v>2014</v>
      </c>
      <c r="C2996">
        <v>0</v>
      </c>
      <c r="D2996">
        <v>0</v>
      </c>
      <c r="E2996">
        <v>0</v>
      </c>
      <c r="F2996">
        <v>0</v>
      </c>
      <c r="G2996">
        <v>0</v>
      </c>
      <c r="H2996">
        <v>0</v>
      </c>
      <c r="I2996">
        <v>0</v>
      </c>
      <c r="J2996" t="s">
        <v>5810</v>
      </c>
      <c r="K2996" t="str">
        <f>INDEX('Planning Periods'!$O$2:$O$540,MATCH('Table B Values'!A2996,'Planning Periods'!$A$2:$A$540,0))</f>
        <v>Kern County</v>
      </c>
    </row>
    <row r="2997" spans="1:11">
      <c r="A2997" t="s">
        <v>5295</v>
      </c>
      <c r="B2997">
        <v>2014</v>
      </c>
      <c r="C2997">
        <v>0</v>
      </c>
      <c r="D2997">
        <v>16</v>
      </c>
      <c r="E2997">
        <v>0</v>
      </c>
      <c r="F2997">
        <v>7</v>
      </c>
      <c r="G2997">
        <v>0</v>
      </c>
      <c r="H2997">
        <v>6</v>
      </c>
      <c r="I2997">
        <v>52</v>
      </c>
      <c r="J2997" t="s">
        <v>5810</v>
      </c>
      <c r="K2997" t="str">
        <f>INDEX('Planning Periods'!$O$2:$O$540,MATCH('Table B Values'!A2997,'Planning Periods'!$A$2:$A$540,0))</f>
        <v>Tehama County</v>
      </c>
    </row>
    <row r="2998" spans="1:11">
      <c r="A2998" t="s">
        <v>5727</v>
      </c>
      <c r="B2998">
        <v>2014</v>
      </c>
      <c r="C2998">
        <v>0</v>
      </c>
      <c r="D2998">
        <v>0</v>
      </c>
      <c r="E2998">
        <v>0</v>
      </c>
      <c r="F2998">
        <v>0</v>
      </c>
      <c r="G2998">
        <v>0</v>
      </c>
      <c r="H2998">
        <v>0</v>
      </c>
      <c r="I2998">
        <v>383</v>
      </c>
      <c r="J2998" t="s">
        <v>5810</v>
      </c>
      <c r="K2998" t="str">
        <f>INDEX('Planning Periods'!$O$2:$O$540,MATCH('Table B Values'!A2998,'Planning Periods'!$A$2:$A$540,0))</f>
        <v>Riverside County</v>
      </c>
    </row>
    <row r="2999" spans="1:11">
      <c r="A2999" t="s">
        <v>5728</v>
      </c>
      <c r="B2999">
        <v>2014</v>
      </c>
      <c r="C2999">
        <v>0</v>
      </c>
      <c r="D2999">
        <v>0</v>
      </c>
      <c r="E2999">
        <v>3</v>
      </c>
      <c r="F2999">
        <v>0</v>
      </c>
      <c r="G2999">
        <v>0</v>
      </c>
      <c r="H2999">
        <v>1</v>
      </c>
      <c r="I2999">
        <v>105</v>
      </c>
      <c r="J2999" t="s">
        <v>5810</v>
      </c>
      <c r="K2999" t="str">
        <f>INDEX('Planning Periods'!$O$2:$O$540,MATCH('Table B Values'!A2999,'Planning Periods'!$A$2:$A$540,0))</f>
        <v>Los Angeles County</v>
      </c>
    </row>
    <row r="3000" spans="1:11">
      <c r="A3000" t="s">
        <v>5729</v>
      </c>
      <c r="B3000">
        <v>2014</v>
      </c>
      <c r="C3000">
        <v>17</v>
      </c>
      <c r="D3000">
        <v>0</v>
      </c>
      <c r="E3000">
        <v>2</v>
      </c>
      <c r="F3000">
        <v>0</v>
      </c>
      <c r="G3000">
        <v>0</v>
      </c>
      <c r="H3000">
        <v>1</v>
      </c>
      <c r="I3000">
        <v>27</v>
      </c>
      <c r="J3000" t="s">
        <v>5810</v>
      </c>
      <c r="K3000" t="str">
        <f>INDEX('Planning Periods'!$O$2:$O$540,MATCH('Table B Values'!A3000,'Planning Periods'!$A$2:$A$540,0))</f>
        <v>Ventura County</v>
      </c>
    </row>
    <row r="3001" spans="1:11">
      <c r="A3001" t="s">
        <v>5794</v>
      </c>
      <c r="B3001">
        <v>2014</v>
      </c>
      <c r="C3001">
        <v>0</v>
      </c>
      <c r="D3001">
        <v>0</v>
      </c>
      <c r="E3001">
        <v>0</v>
      </c>
      <c r="F3001">
        <v>0</v>
      </c>
      <c r="G3001">
        <v>0</v>
      </c>
      <c r="H3001">
        <v>0</v>
      </c>
      <c r="I3001">
        <v>2</v>
      </c>
      <c r="J3001" t="s">
        <v>5810</v>
      </c>
      <c r="K3001" t="str">
        <f>INDEX('Planning Periods'!$O$2:$O$540,MATCH('Table B Values'!A3001,'Planning Periods'!$A$2:$A$540,0))</f>
        <v>Marin County</v>
      </c>
    </row>
    <row r="3002" spans="1:11">
      <c r="A3002" t="s">
        <v>5730</v>
      </c>
      <c r="B3002">
        <v>2014</v>
      </c>
      <c r="C3002">
        <v>0</v>
      </c>
      <c r="D3002">
        <v>0</v>
      </c>
      <c r="E3002">
        <v>0</v>
      </c>
      <c r="F3002">
        <v>0</v>
      </c>
      <c r="G3002">
        <v>0</v>
      </c>
      <c r="H3002">
        <v>0</v>
      </c>
      <c r="I3002">
        <v>12</v>
      </c>
      <c r="J3002" t="s">
        <v>5810</v>
      </c>
      <c r="K3002" t="str">
        <f>INDEX('Planning Periods'!$O$2:$O$540,MATCH('Table B Values'!A3002,'Planning Periods'!$A$2:$A$540,0))</f>
        <v>Los Angeles County</v>
      </c>
    </row>
    <row r="3003" spans="1:11">
      <c r="A3003" t="s">
        <v>5377</v>
      </c>
      <c r="B3003">
        <v>2014</v>
      </c>
      <c r="C3003">
        <v>0</v>
      </c>
      <c r="D3003">
        <v>0</v>
      </c>
      <c r="E3003">
        <v>0</v>
      </c>
      <c r="F3003">
        <v>0</v>
      </c>
      <c r="G3003">
        <v>0</v>
      </c>
      <c r="H3003">
        <v>0</v>
      </c>
      <c r="I3003">
        <v>95</v>
      </c>
      <c r="J3003" t="s">
        <v>5810</v>
      </c>
      <c r="K3003" t="str">
        <f>INDEX('Planning Periods'!$O$2:$O$540,MATCH('Table B Values'!A3003,'Planning Periods'!$A$2:$A$540,0))</f>
        <v>Nevada County</v>
      </c>
    </row>
    <row r="3004" spans="1:11">
      <c r="A3004" t="s">
        <v>5732</v>
      </c>
      <c r="B3004">
        <v>2014</v>
      </c>
      <c r="C3004">
        <v>133</v>
      </c>
      <c r="D3004">
        <v>0</v>
      </c>
      <c r="E3004">
        <v>85</v>
      </c>
      <c r="F3004">
        <v>0</v>
      </c>
      <c r="G3004">
        <v>0</v>
      </c>
      <c r="H3004">
        <v>15</v>
      </c>
      <c r="I3004">
        <v>23</v>
      </c>
      <c r="J3004" t="s">
        <v>5810</v>
      </c>
      <c r="K3004" t="str">
        <f>INDEX('Planning Periods'!$O$2:$O$540,MATCH('Table B Values'!A3004,'Planning Periods'!$A$2:$A$540,0))</f>
        <v>Tulare County</v>
      </c>
    </row>
    <row r="3005" spans="1:11">
      <c r="A3005" t="s">
        <v>5307</v>
      </c>
      <c r="B3005">
        <v>2014</v>
      </c>
      <c r="C3005">
        <v>0</v>
      </c>
      <c r="D3005">
        <v>132</v>
      </c>
      <c r="E3005">
        <v>0</v>
      </c>
      <c r="F3005">
        <v>86</v>
      </c>
      <c r="G3005">
        <v>0</v>
      </c>
      <c r="H3005">
        <v>16</v>
      </c>
      <c r="I3005">
        <v>21</v>
      </c>
      <c r="J3005" t="s">
        <v>5810</v>
      </c>
      <c r="K3005" t="str">
        <f>INDEX('Planning Periods'!$O$2:$O$540,MATCH('Table B Values'!A3005,'Planning Periods'!$A$2:$A$540,0))</f>
        <v>Tulare County</v>
      </c>
    </row>
    <row r="3006" spans="1:11">
      <c r="A3006" t="s">
        <v>5309</v>
      </c>
      <c r="B3006">
        <v>2014</v>
      </c>
      <c r="C3006">
        <v>0</v>
      </c>
      <c r="D3006">
        <v>0</v>
      </c>
      <c r="E3006">
        <v>2</v>
      </c>
      <c r="F3006">
        <v>0</v>
      </c>
      <c r="G3006">
        <v>0</v>
      </c>
      <c r="H3006">
        <v>0</v>
      </c>
      <c r="I3006">
        <v>0</v>
      </c>
      <c r="J3006" t="s">
        <v>5810</v>
      </c>
      <c r="K3006" t="str">
        <f>INDEX('Planning Periods'!$O$2:$O$540,MATCH('Table B Values'!A3006,'Planning Periods'!$A$2:$A$540,0))</f>
        <v>Tuolumne County</v>
      </c>
    </row>
    <row r="3007" spans="1:11">
      <c r="A3007" t="s">
        <v>5733</v>
      </c>
      <c r="B3007">
        <v>2014</v>
      </c>
      <c r="C3007">
        <v>0</v>
      </c>
      <c r="D3007">
        <v>0</v>
      </c>
      <c r="E3007">
        <v>0</v>
      </c>
      <c r="F3007">
        <v>0</v>
      </c>
      <c r="G3007">
        <v>0</v>
      </c>
      <c r="H3007">
        <v>52</v>
      </c>
      <c r="I3007">
        <v>23</v>
      </c>
      <c r="J3007" t="s">
        <v>5810</v>
      </c>
      <c r="K3007" t="str">
        <f>INDEX('Planning Periods'!$O$2:$O$540,MATCH('Table B Values'!A3007,'Planning Periods'!$A$2:$A$540,0))</f>
        <v>Stanislaus County</v>
      </c>
    </row>
    <row r="3008" spans="1:11">
      <c r="A3008" t="s">
        <v>5734</v>
      </c>
      <c r="B3008">
        <v>2014</v>
      </c>
      <c r="C3008">
        <v>176</v>
      </c>
      <c r="D3008">
        <v>0</v>
      </c>
      <c r="E3008">
        <v>146</v>
      </c>
      <c r="F3008">
        <v>0</v>
      </c>
      <c r="G3008">
        <v>0</v>
      </c>
      <c r="H3008">
        <v>202</v>
      </c>
      <c r="I3008">
        <v>992</v>
      </c>
      <c r="J3008" t="s">
        <v>5810</v>
      </c>
      <c r="K3008" t="str">
        <f>INDEX('Planning Periods'!$O$2:$O$540,MATCH('Table B Values'!A3008,'Planning Periods'!$A$2:$A$540,0))</f>
        <v>Orange County</v>
      </c>
    </row>
    <row r="3009" spans="1:11">
      <c r="A3009" t="s">
        <v>5735</v>
      </c>
      <c r="B3009">
        <v>2014</v>
      </c>
      <c r="C3009">
        <v>0</v>
      </c>
      <c r="D3009">
        <v>0</v>
      </c>
      <c r="E3009">
        <v>0</v>
      </c>
      <c r="F3009">
        <v>0</v>
      </c>
      <c r="G3009">
        <v>0</v>
      </c>
      <c r="H3009">
        <v>7</v>
      </c>
      <c r="I3009">
        <v>0</v>
      </c>
      <c r="J3009" t="s">
        <v>5810</v>
      </c>
      <c r="K3009" t="str">
        <f>INDEX('Planning Periods'!$O$2:$O$540,MATCH('Table B Values'!A3009,'Planning Periods'!$A$2:$A$540,0))</f>
        <v>San Bernardino County</v>
      </c>
    </row>
    <row r="3010" spans="1:11">
      <c r="A3010" t="s">
        <v>5378</v>
      </c>
      <c r="B3010">
        <v>2014</v>
      </c>
      <c r="C3010">
        <v>0</v>
      </c>
      <c r="D3010">
        <v>0</v>
      </c>
      <c r="E3010">
        <v>0</v>
      </c>
      <c r="F3010">
        <v>0</v>
      </c>
      <c r="G3010">
        <v>0</v>
      </c>
      <c r="H3010">
        <v>0</v>
      </c>
      <c r="I3010">
        <v>0</v>
      </c>
      <c r="J3010" t="s">
        <v>5810</v>
      </c>
      <c r="K3010" t="str">
        <f>INDEX('Planning Periods'!$O$2:$O$540,MATCH('Table B Values'!A3010,'Planning Periods'!$A$2:$A$540,0))</f>
        <v>Mendocino County</v>
      </c>
    </row>
    <row r="3011" spans="1:11">
      <c r="A3011" t="s">
        <v>5736</v>
      </c>
      <c r="B3011">
        <v>2014</v>
      </c>
      <c r="C3011">
        <v>0</v>
      </c>
      <c r="D3011">
        <v>0</v>
      </c>
      <c r="E3011">
        <v>0</v>
      </c>
      <c r="F3011">
        <v>0</v>
      </c>
      <c r="G3011">
        <v>0</v>
      </c>
      <c r="H3011">
        <v>4</v>
      </c>
      <c r="I3011">
        <v>2</v>
      </c>
      <c r="J3011" t="s">
        <v>5810</v>
      </c>
      <c r="K3011" t="str">
        <f>INDEX('Planning Periods'!$O$2:$O$540,MATCH('Table B Values'!A3011,'Planning Periods'!$A$2:$A$540,0))</f>
        <v>Alameda County</v>
      </c>
    </row>
    <row r="3012" spans="1:11">
      <c r="A3012" t="s">
        <v>5738</v>
      </c>
      <c r="B3012">
        <v>2014</v>
      </c>
      <c r="C3012">
        <v>0</v>
      </c>
      <c r="D3012">
        <v>0</v>
      </c>
      <c r="E3012">
        <v>0</v>
      </c>
      <c r="F3012">
        <v>0</v>
      </c>
      <c r="G3012">
        <v>0</v>
      </c>
      <c r="H3012">
        <v>0</v>
      </c>
      <c r="I3012">
        <v>138</v>
      </c>
      <c r="J3012" t="s">
        <v>5810</v>
      </c>
      <c r="K3012" t="str">
        <f>INDEX('Planning Periods'!$O$2:$O$540,MATCH('Table B Values'!A3012,'Planning Periods'!$A$2:$A$540,0))</f>
        <v>Solano County</v>
      </c>
    </row>
    <row r="3013" spans="1:11">
      <c r="A3013" t="s">
        <v>5740</v>
      </c>
      <c r="B3013">
        <v>2014</v>
      </c>
      <c r="C3013">
        <v>28</v>
      </c>
      <c r="D3013">
        <v>0</v>
      </c>
      <c r="E3013">
        <v>0</v>
      </c>
      <c r="F3013">
        <v>0</v>
      </c>
      <c r="G3013">
        <v>0</v>
      </c>
      <c r="H3013">
        <v>2</v>
      </c>
      <c r="I3013">
        <v>89</v>
      </c>
      <c r="J3013" t="s">
        <v>5810</v>
      </c>
      <c r="K3013" t="str">
        <f>INDEX('Planning Periods'!$O$2:$O$540,MATCH('Table B Values'!A3013,'Planning Periods'!$A$2:$A$540,0))</f>
        <v>Ventura County</v>
      </c>
    </row>
    <row r="3014" spans="1:11">
      <c r="A3014" t="s">
        <v>5318</v>
      </c>
      <c r="B3014">
        <v>2014</v>
      </c>
      <c r="C3014">
        <v>0</v>
      </c>
      <c r="D3014">
        <v>44</v>
      </c>
      <c r="E3014">
        <v>0</v>
      </c>
      <c r="F3014">
        <v>37</v>
      </c>
      <c r="G3014">
        <v>0</v>
      </c>
      <c r="H3014">
        <v>12</v>
      </c>
      <c r="I3014">
        <v>58</v>
      </c>
      <c r="J3014" t="s">
        <v>5810</v>
      </c>
      <c r="K3014" t="str">
        <f>INDEX('Planning Periods'!$O$2:$O$540,MATCH('Table B Values'!A3014,'Planning Periods'!$A$2:$A$540,0))</f>
        <v>Ventura County</v>
      </c>
    </row>
    <row r="3015" spans="1:11">
      <c r="A3015" t="s">
        <v>5742</v>
      </c>
      <c r="B3015">
        <v>2014</v>
      </c>
      <c r="C3015">
        <v>10</v>
      </c>
      <c r="D3015">
        <v>0</v>
      </c>
      <c r="E3015">
        <v>17</v>
      </c>
      <c r="F3015">
        <v>0</v>
      </c>
      <c r="G3015">
        <v>0</v>
      </c>
      <c r="H3015">
        <v>34</v>
      </c>
      <c r="I3015">
        <v>353</v>
      </c>
      <c r="J3015" t="s">
        <v>5810</v>
      </c>
      <c r="K3015" t="str">
        <f>INDEX('Planning Periods'!$O$2:$O$540,MATCH('Table B Values'!A3015,'Planning Periods'!$A$2:$A$540,0))</f>
        <v>Tulare County</v>
      </c>
    </row>
    <row r="3016" spans="1:11">
      <c r="A3016" t="s">
        <v>5743</v>
      </c>
      <c r="B3016">
        <v>2014</v>
      </c>
      <c r="C3016">
        <v>48</v>
      </c>
      <c r="D3016">
        <v>0</v>
      </c>
      <c r="E3016">
        <v>18</v>
      </c>
      <c r="F3016">
        <v>0</v>
      </c>
      <c r="G3016">
        <v>0</v>
      </c>
      <c r="H3016">
        <v>0</v>
      </c>
      <c r="I3016">
        <v>691</v>
      </c>
      <c r="J3016" t="s">
        <v>5810</v>
      </c>
      <c r="K3016" t="str">
        <f>INDEX('Planning Periods'!$O$2:$O$540,MATCH('Table B Values'!A3016,'Planning Periods'!$A$2:$A$540,0))</f>
        <v>San Diego County</v>
      </c>
    </row>
    <row r="3017" spans="1:11">
      <c r="A3017" t="s">
        <v>5744</v>
      </c>
      <c r="B3017">
        <v>2014</v>
      </c>
      <c r="C3017">
        <v>0</v>
      </c>
      <c r="D3017">
        <v>0</v>
      </c>
      <c r="E3017">
        <v>0</v>
      </c>
      <c r="F3017">
        <v>0</v>
      </c>
      <c r="G3017">
        <v>0</v>
      </c>
      <c r="H3017">
        <v>1</v>
      </c>
      <c r="I3017">
        <v>325</v>
      </c>
      <c r="J3017" t="s">
        <v>5810</v>
      </c>
      <c r="K3017" t="str">
        <f>INDEX('Planning Periods'!$O$2:$O$540,MATCH('Table B Values'!A3017,'Planning Periods'!$A$2:$A$540,0))</f>
        <v>Los Angeles County</v>
      </c>
    </row>
    <row r="3018" spans="1:11">
      <c r="A3018" t="s">
        <v>5745</v>
      </c>
      <c r="B3018">
        <v>2014</v>
      </c>
      <c r="C3018">
        <v>0</v>
      </c>
      <c r="D3018">
        <v>0</v>
      </c>
      <c r="E3018">
        <v>0</v>
      </c>
      <c r="F3018">
        <v>0</v>
      </c>
      <c r="G3018">
        <v>0</v>
      </c>
      <c r="H3018">
        <v>0</v>
      </c>
      <c r="I3018">
        <v>0</v>
      </c>
      <c r="J3018" t="s">
        <v>5810</v>
      </c>
      <c r="K3018" t="str">
        <f>INDEX('Planning Periods'!$O$2:$O$540,MATCH('Table B Values'!A3018,'Planning Periods'!$A$2:$A$540,0))</f>
        <v>Contra Costa County</v>
      </c>
    </row>
    <row r="3019" spans="1:11">
      <c r="A3019" t="s">
        <v>5797</v>
      </c>
      <c r="B3019">
        <v>2014</v>
      </c>
      <c r="C3019">
        <v>0</v>
      </c>
      <c r="D3019">
        <v>0</v>
      </c>
      <c r="E3019">
        <v>0</v>
      </c>
      <c r="F3019">
        <v>0</v>
      </c>
      <c r="G3019">
        <v>0</v>
      </c>
      <c r="H3019">
        <v>0</v>
      </c>
      <c r="I3019">
        <v>3</v>
      </c>
      <c r="J3019" t="s">
        <v>5810</v>
      </c>
      <c r="K3019" t="str">
        <f>INDEX('Planning Periods'!$O$2:$O$540,MATCH('Table B Values'!A3019,'Planning Periods'!$A$2:$A$540,0))</f>
        <v>Siskiyou County</v>
      </c>
    </row>
    <row r="3020" spans="1:11">
      <c r="A3020" t="s">
        <v>5749</v>
      </c>
      <c r="B3020">
        <v>2014</v>
      </c>
      <c r="C3020">
        <v>0</v>
      </c>
      <c r="D3020">
        <v>0</v>
      </c>
      <c r="E3020">
        <v>0</v>
      </c>
      <c r="F3020">
        <v>0</v>
      </c>
      <c r="G3020">
        <v>0</v>
      </c>
      <c r="H3020">
        <v>0</v>
      </c>
      <c r="I3020">
        <v>481</v>
      </c>
      <c r="J3020" t="s">
        <v>5810</v>
      </c>
      <c r="K3020" t="str">
        <f>INDEX('Planning Periods'!$O$2:$O$540,MATCH('Table B Values'!A3020,'Planning Periods'!$A$2:$A$540,0))</f>
        <v>Los Angeles County</v>
      </c>
    </row>
    <row r="3021" spans="1:11">
      <c r="A3021" t="s">
        <v>5750</v>
      </c>
      <c r="B3021">
        <v>2014</v>
      </c>
      <c r="C3021">
        <v>0</v>
      </c>
      <c r="D3021">
        <v>0</v>
      </c>
      <c r="E3021">
        <v>18</v>
      </c>
      <c r="F3021">
        <v>0</v>
      </c>
      <c r="G3021">
        <v>0</v>
      </c>
      <c r="H3021">
        <v>19</v>
      </c>
      <c r="I3021">
        <v>233</v>
      </c>
      <c r="J3021" t="s">
        <v>5810</v>
      </c>
      <c r="K3021" t="str">
        <f>INDEX('Planning Periods'!$O$2:$O$540,MATCH('Table B Values'!A3021,'Planning Periods'!$A$2:$A$540,0))</f>
        <v>Los Angeles County</v>
      </c>
    </row>
    <row r="3022" spans="1:11">
      <c r="A3022" t="s">
        <v>5751</v>
      </c>
      <c r="B3022">
        <v>2014</v>
      </c>
      <c r="C3022">
        <v>0</v>
      </c>
      <c r="D3022">
        <v>0</v>
      </c>
      <c r="E3022">
        <v>0</v>
      </c>
      <c r="F3022">
        <v>0</v>
      </c>
      <c r="G3022">
        <v>0</v>
      </c>
      <c r="H3022">
        <v>42</v>
      </c>
      <c r="I3022">
        <v>20</v>
      </c>
      <c r="J3022" t="s">
        <v>5810</v>
      </c>
      <c r="K3022" t="str">
        <f>INDEX('Planning Periods'!$O$2:$O$540,MATCH('Table B Values'!A3022,'Planning Periods'!$A$2:$A$540,0))</f>
        <v>Yolo County</v>
      </c>
    </row>
    <row r="3023" spans="1:11">
      <c r="A3023" t="s">
        <v>5752</v>
      </c>
      <c r="B3023">
        <v>2014</v>
      </c>
      <c r="C3023">
        <v>0</v>
      </c>
      <c r="D3023">
        <v>0</v>
      </c>
      <c r="E3023">
        <v>0</v>
      </c>
      <c r="F3023">
        <v>0</v>
      </c>
      <c r="G3023">
        <v>0</v>
      </c>
      <c r="H3023">
        <v>0</v>
      </c>
      <c r="I3023">
        <v>18</v>
      </c>
      <c r="J3023" t="s">
        <v>5810</v>
      </c>
      <c r="K3023" t="str">
        <f>INDEX('Planning Periods'!$O$2:$O$540,MATCH('Table B Values'!A3023,'Planning Periods'!$A$2:$A$540,0))</f>
        <v>Orange County</v>
      </c>
    </row>
    <row r="3024" spans="1:11">
      <c r="A3024" t="s">
        <v>5827</v>
      </c>
      <c r="B3024">
        <v>2014</v>
      </c>
      <c r="C3024">
        <v>0</v>
      </c>
      <c r="D3024">
        <v>0</v>
      </c>
      <c r="E3024">
        <v>0</v>
      </c>
      <c r="F3024">
        <v>0</v>
      </c>
      <c r="G3024">
        <v>0</v>
      </c>
      <c r="H3024">
        <v>0</v>
      </c>
      <c r="I3024">
        <v>0</v>
      </c>
      <c r="J3024" t="s">
        <v>5810</v>
      </c>
      <c r="K3024" t="str">
        <f>INDEX('Planning Periods'!$O$2:$O$540,MATCH('Table B Values'!A3024,'Planning Periods'!$A$2:$A$540,0))</f>
        <v>Imperial County</v>
      </c>
    </row>
    <row r="3025" spans="1:11">
      <c r="A3025" t="s">
        <v>5753</v>
      </c>
      <c r="B3025">
        <v>2014</v>
      </c>
      <c r="C3025">
        <v>0</v>
      </c>
      <c r="D3025">
        <v>0</v>
      </c>
      <c r="E3025">
        <v>0</v>
      </c>
      <c r="F3025">
        <v>0</v>
      </c>
      <c r="G3025">
        <v>0</v>
      </c>
      <c r="H3025">
        <v>71</v>
      </c>
      <c r="I3025">
        <v>0</v>
      </c>
      <c r="J3025" t="s">
        <v>5810</v>
      </c>
      <c r="K3025" t="str">
        <f>INDEX('Planning Periods'!$O$2:$O$540,MATCH('Table B Values'!A3025,'Planning Periods'!$A$2:$A$540,0))</f>
        <v>Los Angeles County</v>
      </c>
    </row>
    <row r="3026" spans="1:11">
      <c r="A3026" t="s">
        <v>5754</v>
      </c>
      <c r="B3026">
        <v>2014</v>
      </c>
      <c r="C3026">
        <v>0</v>
      </c>
      <c r="D3026">
        <v>0</v>
      </c>
      <c r="E3026">
        <v>0</v>
      </c>
      <c r="F3026">
        <v>0</v>
      </c>
      <c r="G3026">
        <v>0</v>
      </c>
      <c r="H3026">
        <v>4</v>
      </c>
      <c r="I3026">
        <v>307</v>
      </c>
      <c r="J3026" t="s">
        <v>5810</v>
      </c>
      <c r="K3026" t="str">
        <f>INDEX('Planning Periods'!$O$2:$O$540,MATCH('Table B Values'!A3026,'Planning Periods'!$A$2:$A$540,0))</f>
        <v>Riverside County</v>
      </c>
    </row>
    <row r="3027" spans="1:11">
      <c r="A3027" t="s">
        <v>5756</v>
      </c>
      <c r="B3027">
        <v>2014</v>
      </c>
      <c r="C3027">
        <v>0</v>
      </c>
      <c r="D3027">
        <v>0</v>
      </c>
      <c r="E3027">
        <v>0</v>
      </c>
      <c r="F3027">
        <v>0</v>
      </c>
      <c r="G3027">
        <v>0</v>
      </c>
      <c r="H3027">
        <v>0</v>
      </c>
      <c r="I3027">
        <v>0</v>
      </c>
      <c r="J3027" t="s">
        <v>5810</v>
      </c>
      <c r="K3027" t="str">
        <f>INDEX('Planning Periods'!$O$2:$O$540,MATCH('Table B Values'!A3027,'Planning Periods'!$A$2:$A$540,0))</f>
        <v>Glenn County</v>
      </c>
    </row>
    <row r="3028" spans="1:11">
      <c r="A3028" t="s">
        <v>5757</v>
      </c>
      <c r="B3028">
        <v>2014</v>
      </c>
      <c r="C3028">
        <v>0</v>
      </c>
      <c r="D3028">
        <v>0</v>
      </c>
      <c r="E3028">
        <v>0</v>
      </c>
      <c r="F3028">
        <v>0</v>
      </c>
      <c r="G3028">
        <v>0</v>
      </c>
      <c r="H3028">
        <v>1</v>
      </c>
      <c r="I3028">
        <v>9</v>
      </c>
      <c r="J3028" t="s">
        <v>5810</v>
      </c>
      <c r="K3028" t="str">
        <f>INDEX('Planning Periods'!$O$2:$O$540,MATCH('Table B Values'!A3028,'Planning Periods'!$A$2:$A$540,0))</f>
        <v>Sonoma County</v>
      </c>
    </row>
    <row r="3029" spans="1:11">
      <c r="A3029" t="s">
        <v>5758</v>
      </c>
      <c r="B3029">
        <v>2014</v>
      </c>
      <c r="C3029">
        <v>0</v>
      </c>
      <c r="D3029">
        <v>0</v>
      </c>
      <c r="E3029">
        <v>0</v>
      </c>
      <c r="F3029">
        <v>0</v>
      </c>
      <c r="G3029">
        <v>0</v>
      </c>
      <c r="H3029">
        <v>0</v>
      </c>
      <c r="I3029">
        <v>0</v>
      </c>
      <c r="J3029" t="s">
        <v>5810</v>
      </c>
      <c r="K3029" t="str">
        <f>INDEX('Planning Periods'!$O$2:$O$540,MATCH('Table B Values'!A3029,'Planning Periods'!$A$2:$A$540,0))</f>
        <v>Yolo County</v>
      </c>
    </row>
    <row r="3030" spans="1:11">
      <c r="A3030" t="s">
        <v>5759</v>
      </c>
      <c r="B3030">
        <v>2014</v>
      </c>
      <c r="C3030">
        <v>0</v>
      </c>
      <c r="D3030">
        <v>0</v>
      </c>
      <c r="E3030">
        <v>0</v>
      </c>
      <c r="F3030">
        <v>1</v>
      </c>
      <c r="G3030">
        <v>0</v>
      </c>
      <c r="H3030">
        <v>2</v>
      </c>
      <c r="I3030">
        <v>2</v>
      </c>
      <c r="J3030" t="s">
        <v>5810</v>
      </c>
      <c r="K3030" t="str">
        <f>INDEX('Planning Periods'!$O$2:$O$540,MATCH('Table B Values'!A3030,'Planning Periods'!$A$2:$A$540,0))</f>
        <v>Tulare County</v>
      </c>
    </row>
    <row r="3031" spans="1:11">
      <c r="A3031" t="s">
        <v>5760</v>
      </c>
      <c r="B3031">
        <v>2014</v>
      </c>
      <c r="C3031">
        <v>0</v>
      </c>
      <c r="D3031">
        <v>0</v>
      </c>
      <c r="E3031">
        <v>0</v>
      </c>
      <c r="F3031">
        <v>0</v>
      </c>
      <c r="G3031">
        <v>0</v>
      </c>
      <c r="H3031">
        <v>32</v>
      </c>
      <c r="I3031">
        <v>96</v>
      </c>
      <c r="J3031" t="s">
        <v>5810</v>
      </c>
      <c r="K3031" t="str">
        <f>INDEX('Planning Periods'!$O$2:$O$540,MATCH('Table B Values'!A3031,'Planning Periods'!$A$2:$A$540,0))</f>
        <v>Yolo County</v>
      </c>
    </row>
    <row r="3032" spans="1:11">
      <c r="A3032" t="s">
        <v>5798</v>
      </c>
      <c r="B3032">
        <v>2014</v>
      </c>
      <c r="C3032">
        <v>2</v>
      </c>
      <c r="D3032">
        <v>0</v>
      </c>
      <c r="E3032">
        <v>1</v>
      </c>
      <c r="F3032">
        <v>0</v>
      </c>
      <c r="G3032">
        <v>0</v>
      </c>
      <c r="H3032">
        <v>0</v>
      </c>
      <c r="I3032">
        <v>3</v>
      </c>
      <c r="J3032" t="s">
        <v>5810</v>
      </c>
      <c r="K3032" t="str">
        <f>INDEX('Planning Periods'!$O$2:$O$540,MATCH('Table B Values'!A3032,'Planning Periods'!$A$2:$A$540,0))</f>
        <v>San Mateo County</v>
      </c>
    </row>
    <row r="3033" spans="1:11">
      <c r="A3033" t="s">
        <v>5347</v>
      </c>
      <c r="B3033">
        <v>2014</v>
      </c>
      <c r="C3033">
        <v>6</v>
      </c>
      <c r="D3033">
        <v>0</v>
      </c>
      <c r="E3033">
        <v>3</v>
      </c>
      <c r="F3033">
        <v>0</v>
      </c>
      <c r="G3033">
        <v>0</v>
      </c>
      <c r="H3033">
        <v>4</v>
      </c>
      <c r="I3033">
        <v>10</v>
      </c>
      <c r="J3033" t="s">
        <v>5810</v>
      </c>
      <c r="K3033" t="str">
        <f>INDEX('Planning Periods'!$O$2:$O$540,MATCH('Table B Values'!A3033,'Planning Periods'!$A$2:$A$540,0))</f>
        <v>Yolo County</v>
      </c>
    </row>
    <row r="3034" spans="1:11">
      <c r="A3034" t="s">
        <v>5761</v>
      </c>
      <c r="B3034">
        <v>2014</v>
      </c>
      <c r="C3034">
        <v>0</v>
      </c>
      <c r="D3034">
        <v>4</v>
      </c>
      <c r="E3034">
        <v>0</v>
      </c>
      <c r="F3034">
        <v>0</v>
      </c>
      <c r="G3034">
        <v>0</v>
      </c>
      <c r="H3034">
        <v>1</v>
      </c>
      <c r="I3034">
        <v>89</v>
      </c>
      <c r="J3034" t="s">
        <v>5810</v>
      </c>
      <c r="K3034" t="str">
        <f>INDEX('Planning Periods'!$O$2:$O$540,MATCH('Table B Values'!A3034,'Planning Periods'!$A$2:$A$540,0))</f>
        <v>Orange County</v>
      </c>
    </row>
    <row r="3035" spans="1:11">
      <c r="A3035" t="s">
        <v>5763</v>
      </c>
      <c r="B3035">
        <v>2014</v>
      </c>
      <c r="C3035">
        <v>0</v>
      </c>
      <c r="D3035">
        <v>0</v>
      </c>
      <c r="E3035">
        <v>0</v>
      </c>
      <c r="F3035">
        <v>0</v>
      </c>
      <c r="G3035">
        <v>0</v>
      </c>
      <c r="H3035">
        <v>0</v>
      </c>
      <c r="I3035">
        <v>0</v>
      </c>
      <c r="J3035" t="s">
        <v>5810</v>
      </c>
      <c r="K3035" t="str">
        <f>INDEX('Planning Periods'!$O$2:$O$540,MATCH('Table B Values'!A3035,'Planning Periods'!$A$2:$A$540,0))</f>
        <v>Siskiyou County</v>
      </c>
    </row>
    <row r="3036" spans="1:11">
      <c r="A3036" t="s">
        <v>5764</v>
      </c>
      <c r="B3036">
        <v>2014</v>
      </c>
      <c r="C3036">
        <v>0</v>
      </c>
      <c r="D3036">
        <v>0</v>
      </c>
      <c r="E3036">
        <v>0</v>
      </c>
      <c r="F3036">
        <v>0</v>
      </c>
      <c r="G3036">
        <v>0</v>
      </c>
      <c r="H3036">
        <v>5</v>
      </c>
      <c r="I3036">
        <v>50</v>
      </c>
      <c r="J3036" t="s">
        <v>5810</v>
      </c>
      <c r="K3036" t="str">
        <f>INDEX('Planning Periods'!$O$2:$O$540,MATCH('Table B Values'!A3036,'Planning Periods'!$A$2:$A$540,0))</f>
        <v>Sutter County</v>
      </c>
    </row>
    <row r="3037" spans="1:11">
      <c r="A3037" t="s">
        <v>5765</v>
      </c>
      <c r="B3037">
        <v>2014</v>
      </c>
      <c r="C3037">
        <v>17</v>
      </c>
      <c r="D3037">
        <v>0</v>
      </c>
      <c r="E3037">
        <v>20</v>
      </c>
      <c r="F3037">
        <v>0</v>
      </c>
      <c r="G3037">
        <v>0</v>
      </c>
      <c r="H3037">
        <v>11</v>
      </c>
      <c r="I3037">
        <v>127</v>
      </c>
      <c r="J3037" t="s">
        <v>5810</v>
      </c>
      <c r="K3037" t="str">
        <f>INDEX('Planning Periods'!$O$2:$O$540,MATCH('Table B Values'!A3037,'Planning Periods'!$A$2:$A$540,0))</f>
        <v>Yuba County</v>
      </c>
    </row>
    <row r="3038" spans="1:11">
      <c r="A3038" t="s">
        <v>5766</v>
      </c>
      <c r="B3038">
        <v>2014</v>
      </c>
      <c r="C3038">
        <v>0</v>
      </c>
      <c r="D3038">
        <v>0</v>
      </c>
      <c r="E3038">
        <v>34</v>
      </c>
      <c r="F3038">
        <v>0</v>
      </c>
      <c r="G3038">
        <v>0</v>
      </c>
      <c r="H3038">
        <v>0</v>
      </c>
      <c r="I3038">
        <v>32</v>
      </c>
      <c r="J3038" t="s">
        <v>5810</v>
      </c>
      <c r="K3038" t="str">
        <f>INDEX('Planning Periods'!$O$2:$O$540,MATCH('Table B Values'!A3038,'Planning Periods'!$A$2:$A$540,0))</f>
        <v>San Bernardino County</v>
      </c>
    </row>
    <row r="3039" spans="1:11">
      <c r="A3039" t="s">
        <v>5767</v>
      </c>
      <c r="B3039">
        <v>2014</v>
      </c>
      <c r="C3039">
        <v>0</v>
      </c>
      <c r="D3039">
        <v>0</v>
      </c>
      <c r="E3039">
        <v>0</v>
      </c>
      <c r="F3039">
        <v>0</v>
      </c>
      <c r="G3039">
        <v>0</v>
      </c>
      <c r="H3039">
        <v>0</v>
      </c>
      <c r="I3039">
        <v>18</v>
      </c>
      <c r="J3039" t="s">
        <v>5810</v>
      </c>
      <c r="K3039" t="str">
        <f>INDEX('Planning Periods'!$O$2:$O$540,MATCH('Table B Values'!A3039,'Planning Periods'!$A$2:$A$540,0))</f>
        <v>San Bernardino County</v>
      </c>
    </row>
    <row r="3040" spans="1:11">
      <c r="A3040" t="s">
        <v>5768</v>
      </c>
      <c r="B3040">
        <v>2013</v>
      </c>
      <c r="C3040">
        <v>0</v>
      </c>
      <c r="D3040">
        <v>0</v>
      </c>
      <c r="E3040">
        <v>0</v>
      </c>
      <c r="F3040">
        <v>0</v>
      </c>
      <c r="G3040">
        <v>0</v>
      </c>
      <c r="H3040">
        <v>0</v>
      </c>
      <c r="I3040">
        <v>0</v>
      </c>
      <c r="J3040" t="s">
        <v>5810</v>
      </c>
      <c r="K3040" t="str">
        <f>INDEX('Planning Periods'!$O$2:$O$540,MATCH('Table B Values'!A3040,'Planning Periods'!$A$2:$A$540,0))</f>
        <v>San Bernardino County</v>
      </c>
    </row>
    <row r="3041" spans="1:11">
      <c r="A3041" t="s">
        <v>5384</v>
      </c>
      <c r="B3041">
        <v>2013</v>
      </c>
      <c r="C3041">
        <v>18</v>
      </c>
      <c r="D3041">
        <v>0</v>
      </c>
      <c r="E3041">
        <v>0</v>
      </c>
      <c r="F3041">
        <v>0</v>
      </c>
      <c r="G3041">
        <v>0</v>
      </c>
      <c r="H3041">
        <v>0</v>
      </c>
      <c r="I3041">
        <v>1</v>
      </c>
      <c r="J3041" t="s">
        <v>5810</v>
      </c>
      <c r="K3041" t="str">
        <f>INDEX('Planning Periods'!$O$2:$O$540,MATCH('Table B Values'!A3041,'Planning Periods'!$A$2:$A$540,0))</f>
        <v>Alameda County</v>
      </c>
    </row>
    <row r="3042" spans="1:11">
      <c r="A3042" t="s">
        <v>4763</v>
      </c>
      <c r="B3042">
        <v>2013</v>
      </c>
      <c r="C3042">
        <v>0</v>
      </c>
      <c r="D3042">
        <v>0</v>
      </c>
      <c r="E3042">
        <v>2</v>
      </c>
      <c r="F3042">
        <v>0</v>
      </c>
      <c r="G3042">
        <v>0</v>
      </c>
      <c r="H3042">
        <v>14</v>
      </c>
      <c r="I3042">
        <v>7</v>
      </c>
      <c r="J3042" t="s">
        <v>5810</v>
      </c>
      <c r="K3042" t="str">
        <f>INDEX('Planning Periods'!$O$2:$O$540,MATCH('Table B Values'!A3042,'Planning Periods'!$A$2:$A$540,0))</f>
        <v>Alameda County</v>
      </c>
    </row>
    <row r="3043" spans="1:11">
      <c r="A3043" t="s">
        <v>5386</v>
      </c>
      <c r="B3043">
        <v>2013</v>
      </c>
      <c r="C3043">
        <v>0</v>
      </c>
      <c r="D3043">
        <v>0</v>
      </c>
      <c r="E3043">
        <v>0</v>
      </c>
      <c r="F3043">
        <v>0</v>
      </c>
      <c r="G3043">
        <v>0</v>
      </c>
      <c r="H3043">
        <v>0</v>
      </c>
      <c r="I3043">
        <v>0</v>
      </c>
      <c r="J3043" t="s">
        <v>5810</v>
      </c>
      <c r="K3043" t="str">
        <f>INDEX('Planning Periods'!$O$2:$O$540,MATCH('Table B Values'!A3043,'Planning Periods'!$A$2:$A$540,0))</f>
        <v>Los Angeles County</v>
      </c>
    </row>
    <row r="3044" spans="1:11">
      <c r="A3044" t="s">
        <v>5811</v>
      </c>
      <c r="B3044">
        <v>2013</v>
      </c>
      <c r="C3044">
        <v>0</v>
      </c>
      <c r="D3044">
        <v>0</v>
      </c>
      <c r="E3044">
        <v>0</v>
      </c>
      <c r="F3044">
        <v>0</v>
      </c>
      <c r="G3044">
        <v>0</v>
      </c>
      <c r="H3044">
        <v>0</v>
      </c>
      <c r="I3044">
        <v>0</v>
      </c>
      <c r="J3044" t="s">
        <v>5810</v>
      </c>
      <c r="K3044" t="str">
        <f>INDEX('Planning Periods'!$O$2:$O$540,MATCH('Table B Values'!A3044,'Planning Periods'!$A$2:$A$540,0))</f>
        <v>Orange County</v>
      </c>
    </row>
    <row r="3045" spans="1:11">
      <c r="A3045" t="s">
        <v>5388</v>
      </c>
      <c r="B3045">
        <v>2013</v>
      </c>
      <c r="C3045">
        <v>0</v>
      </c>
      <c r="D3045">
        <v>0</v>
      </c>
      <c r="E3045">
        <v>0</v>
      </c>
      <c r="F3045">
        <v>0</v>
      </c>
      <c r="G3045">
        <v>0</v>
      </c>
      <c r="H3045">
        <v>0</v>
      </c>
      <c r="I3045">
        <v>0</v>
      </c>
      <c r="J3045" t="s">
        <v>5810</v>
      </c>
      <c r="K3045" t="str">
        <f>INDEX('Planning Periods'!$O$2:$O$540,MATCH('Table B Values'!A3045,'Planning Periods'!$A$2:$A$540,0))</f>
        <v>Orange County</v>
      </c>
    </row>
    <row r="3046" spans="1:11">
      <c r="A3046" t="s">
        <v>5359</v>
      </c>
      <c r="B3046">
        <v>2013</v>
      </c>
      <c r="C3046">
        <v>0</v>
      </c>
      <c r="D3046">
        <v>0</v>
      </c>
      <c r="E3046">
        <v>0</v>
      </c>
      <c r="F3046">
        <v>0</v>
      </c>
      <c r="G3046">
        <v>0</v>
      </c>
      <c r="H3046">
        <v>34</v>
      </c>
      <c r="I3046">
        <v>0</v>
      </c>
      <c r="J3046" t="s">
        <v>5810</v>
      </c>
      <c r="K3046" t="str">
        <f>INDEX('Planning Periods'!$O$2:$O$540,MATCH('Table B Values'!A3046,'Planning Periods'!$A$2:$A$540,0))</f>
        <v>Shasta County</v>
      </c>
    </row>
    <row r="3047" spans="1:11">
      <c r="A3047" t="s">
        <v>5799</v>
      </c>
      <c r="B3047">
        <v>2013</v>
      </c>
      <c r="C3047">
        <v>0</v>
      </c>
      <c r="D3047">
        <v>0</v>
      </c>
      <c r="E3047">
        <v>0</v>
      </c>
      <c r="F3047">
        <v>0</v>
      </c>
      <c r="G3047">
        <v>0</v>
      </c>
      <c r="H3047">
        <v>0</v>
      </c>
      <c r="I3047">
        <v>0</v>
      </c>
      <c r="J3047" t="s">
        <v>5810</v>
      </c>
      <c r="K3047" t="str">
        <f>INDEX('Planning Periods'!$O$2:$O$540,MATCH('Table B Values'!A3047,'Planning Periods'!$A$2:$A$540,0))</f>
        <v>San Bernardino County</v>
      </c>
    </row>
    <row r="3048" spans="1:11">
      <c r="A3048" t="s">
        <v>5360</v>
      </c>
      <c r="B3048">
        <v>2013</v>
      </c>
      <c r="C3048">
        <v>0</v>
      </c>
      <c r="D3048">
        <v>0</v>
      </c>
      <c r="E3048">
        <v>0</v>
      </c>
      <c r="F3048">
        <v>0</v>
      </c>
      <c r="G3048">
        <v>0</v>
      </c>
      <c r="H3048">
        <v>19</v>
      </c>
      <c r="I3048">
        <v>5</v>
      </c>
      <c r="J3048" t="s">
        <v>5810</v>
      </c>
      <c r="K3048" t="str">
        <f>INDEX('Planning Periods'!$O$2:$O$540,MATCH('Table B Values'!A3048,'Planning Periods'!$A$2:$A$540,0))</f>
        <v>Humboldt County</v>
      </c>
    </row>
    <row r="3049" spans="1:11">
      <c r="A3049" t="s">
        <v>5392</v>
      </c>
      <c r="B3049">
        <v>2013</v>
      </c>
      <c r="C3049">
        <v>0</v>
      </c>
      <c r="D3049">
        <v>0</v>
      </c>
      <c r="E3049">
        <v>0</v>
      </c>
      <c r="F3049">
        <v>0</v>
      </c>
      <c r="G3049">
        <v>0</v>
      </c>
      <c r="H3049">
        <v>0</v>
      </c>
      <c r="I3049">
        <v>0</v>
      </c>
      <c r="J3049" t="s">
        <v>5810</v>
      </c>
      <c r="K3049" t="str">
        <f>INDEX('Planning Periods'!$O$2:$O$540,MATCH('Table B Values'!A3049,'Planning Periods'!$A$2:$A$540,0))</f>
        <v>Los Angeles County</v>
      </c>
    </row>
    <row r="3050" spans="1:11">
      <c r="A3050" t="s">
        <v>5393</v>
      </c>
      <c r="B3050">
        <v>2013</v>
      </c>
      <c r="C3050">
        <v>0</v>
      </c>
      <c r="D3050">
        <v>0</v>
      </c>
      <c r="E3050">
        <v>72</v>
      </c>
      <c r="F3050">
        <v>6</v>
      </c>
      <c r="G3050">
        <v>0</v>
      </c>
      <c r="H3050">
        <v>8</v>
      </c>
      <c r="I3050">
        <v>0</v>
      </c>
      <c r="J3050" t="s">
        <v>5810</v>
      </c>
      <c r="K3050" t="str">
        <f>INDEX('Planning Periods'!$O$2:$O$540,MATCH('Table B Values'!A3050,'Planning Periods'!$A$2:$A$540,0))</f>
        <v>Kern County</v>
      </c>
    </row>
    <row r="3051" spans="1:11">
      <c r="A3051" t="s">
        <v>5394</v>
      </c>
      <c r="B3051">
        <v>2013</v>
      </c>
      <c r="C3051">
        <v>11</v>
      </c>
      <c r="D3051">
        <v>0</v>
      </c>
      <c r="E3051">
        <v>12</v>
      </c>
      <c r="F3051">
        <v>0</v>
      </c>
      <c r="G3051">
        <v>0</v>
      </c>
      <c r="H3051">
        <v>69</v>
      </c>
      <c r="I3051">
        <v>78</v>
      </c>
      <c r="J3051" t="s">
        <v>5810</v>
      </c>
      <c r="K3051" t="str">
        <f>INDEX('Planning Periods'!$O$2:$O$540,MATCH('Table B Values'!A3051,'Planning Periods'!$A$2:$A$540,0))</f>
        <v>San Luis Obispo County</v>
      </c>
    </row>
    <row r="3052" spans="1:11">
      <c r="A3052" t="s">
        <v>5395</v>
      </c>
      <c r="B3052">
        <v>2013</v>
      </c>
      <c r="C3052">
        <v>0</v>
      </c>
      <c r="D3052">
        <v>8</v>
      </c>
      <c r="E3052">
        <v>0</v>
      </c>
      <c r="F3052">
        <v>0</v>
      </c>
      <c r="G3052">
        <v>0</v>
      </c>
      <c r="H3052">
        <v>0</v>
      </c>
      <c r="I3052">
        <v>0</v>
      </c>
      <c r="J3052" t="s">
        <v>5810</v>
      </c>
      <c r="K3052" t="str">
        <f>INDEX('Planning Periods'!$O$2:$O$540,MATCH('Table B Values'!A3052,'Planning Periods'!$A$2:$A$540,0))</f>
        <v>San Mateo County</v>
      </c>
    </row>
    <row r="3053" spans="1:11">
      <c r="A3053" t="s">
        <v>5397</v>
      </c>
      <c r="B3053">
        <v>2013</v>
      </c>
      <c r="C3053">
        <v>0</v>
      </c>
      <c r="D3053">
        <v>0</v>
      </c>
      <c r="E3053">
        <v>0</v>
      </c>
      <c r="F3053">
        <v>0</v>
      </c>
      <c r="G3053">
        <v>0</v>
      </c>
      <c r="H3053">
        <v>2</v>
      </c>
      <c r="I3053">
        <v>10</v>
      </c>
      <c r="J3053" t="s">
        <v>5810</v>
      </c>
      <c r="K3053" t="str">
        <f>INDEX('Planning Periods'!$O$2:$O$540,MATCH('Table B Values'!A3053,'Planning Periods'!$A$2:$A$540,0))</f>
        <v>Placer County</v>
      </c>
    </row>
    <row r="3054" spans="1:11">
      <c r="A3054" t="s">
        <v>5398</v>
      </c>
      <c r="B3054">
        <v>2013</v>
      </c>
      <c r="C3054">
        <v>0</v>
      </c>
      <c r="D3054">
        <v>0</v>
      </c>
      <c r="E3054">
        <v>0</v>
      </c>
      <c r="F3054">
        <v>0</v>
      </c>
      <c r="G3054">
        <v>0</v>
      </c>
      <c r="H3054">
        <v>0</v>
      </c>
      <c r="I3054">
        <v>0</v>
      </c>
      <c r="J3054" t="s">
        <v>5810</v>
      </c>
      <c r="K3054" t="str">
        <f>INDEX('Planning Periods'!$O$2:$O$540,MATCH('Table B Values'!A3054,'Planning Periods'!$A$2:$A$540,0))</f>
        <v>Los Angeles County</v>
      </c>
    </row>
    <row r="3055" spans="1:11">
      <c r="A3055" t="s">
        <v>5769</v>
      </c>
      <c r="B3055">
        <v>2013</v>
      </c>
      <c r="C3055">
        <v>0</v>
      </c>
      <c r="D3055">
        <v>0</v>
      </c>
      <c r="E3055">
        <v>2</v>
      </c>
      <c r="F3055">
        <v>0</v>
      </c>
      <c r="G3055">
        <v>0</v>
      </c>
      <c r="H3055">
        <v>0</v>
      </c>
      <c r="I3055">
        <v>0</v>
      </c>
      <c r="J3055" t="s">
        <v>5810</v>
      </c>
      <c r="K3055" t="str">
        <f>INDEX('Planning Periods'!$O$2:$O$540,MATCH('Table B Values'!A3055,'Planning Periods'!$A$2:$A$540,0))</f>
        <v>Kings County</v>
      </c>
    </row>
    <row r="3056" spans="1:11">
      <c r="A3056" t="s">
        <v>5399</v>
      </c>
      <c r="B3056">
        <v>2013</v>
      </c>
      <c r="C3056">
        <v>0</v>
      </c>
      <c r="D3056">
        <v>0</v>
      </c>
      <c r="E3056">
        <v>0</v>
      </c>
      <c r="F3056">
        <v>0</v>
      </c>
      <c r="G3056">
        <v>0</v>
      </c>
      <c r="H3056">
        <v>0</v>
      </c>
      <c r="I3056">
        <v>0</v>
      </c>
      <c r="J3056" t="s">
        <v>5810</v>
      </c>
      <c r="K3056" t="str">
        <f>INDEX('Planning Periods'!$O$2:$O$540,MATCH('Table B Values'!A3056,'Planning Periods'!$A$2:$A$540,0))</f>
        <v>Los Angeles County</v>
      </c>
    </row>
    <row r="3057" spans="1:11">
      <c r="A3057" t="s">
        <v>5401</v>
      </c>
      <c r="B3057">
        <v>2013</v>
      </c>
      <c r="C3057">
        <v>0</v>
      </c>
      <c r="D3057">
        <v>0</v>
      </c>
      <c r="E3057">
        <v>0</v>
      </c>
      <c r="F3057">
        <v>0</v>
      </c>
      <c r="G3057">
        <v>0</v>
      </c>
      <c r="H3057">
        <v>0</v>
      </c>
      <c r="I3057">
        <v>0</v>
      </c>
      <c r="J3057" t="s">
        <v>5810</v>
      </c>
      <c r="K3057" t="str">
        <f>INDEX('Planning Periods'!$O$2:$O$540,MATCH('Table B Values'!A3057,'Planning Periods'!$A$2:$A$540,0))</f>
        <v>Los Angeles County</v>
      </c>
    </row>
    <row r="3058" spans="1:11">
      <c r="A3058" t="s">
        <v>5770</v>
      </c>
      <c r="B3058">
        <v>2013</v>
      </c>
      <c r="C3058">
        <v>0</v>
      </c>
      <c r="D3058">
        <v>0</v>
      </c>
      <c r="E3058">
        <v>0</v>
      </c>
      <c r="F3058">
        <v>0</v>
      </c>
      <c r="G3058">
        <v>0</v>
      </c>
      <c r="H3058">
        <v>0</v>
      </c>
      <c r="I3058">
        <v>0</v>
      </c>
      <c r="J3058" t="s">
        <v>5810</v>
      </c>
      <c r="K3058" t="str">
        <f>INDEX('Planning Periods'!$O$2:$O$540,MATCH('Table B Values'!A3058,'Planning Periods'!$A$2:$A$540,0))</f>
        <v>Riverside County</v>
      </c>
    </row>
    <row r="3059" spans="1:11">
      <c r="A3059" t="s">
        <v>5771</v>
      </c>
      <c r="B3059">
        <v>2013</v>
      </c>
      <c r="C3059">
        <v>0</v>
      </c>
      <c r="D3059">
        <v>0</v>
      </c>
      <c r="E3059">
        <v>0</v>
      </c>
      <c r="F3059">
        <v>0</v>
      </c>
      <c r="G3059">
        <v>0</v>
      </c>
      <c r="H3059">
        <v>0</v>
      </c>
      <c r="I3059">
        <v>0</v>
      </c>
      <c r="J3059" t="s">
        <v>5810</v>
      </c>
      <c r="K3059" t="str">
        <f>INDEX('Planning Periods'!$O$2:$O$540,MATCH('Table B Values'!A3059,'Planning Periods'!$A$2:$A$540,0))</f>
        <v>Los Angeles County</v>
      </c>
    </row>
    <row r="3060" spans="1:11">
      <c r="A3060" t="s">
        <v>5403</v>
      </c>
      <c r="B3060">
        <v>2013</v>
      </c>
      <c r="C3060">
        <v>0</v>
      </c>
      <c r="D3060">
        <v>0</v>
      </c>
      <c r="E3060">
        <v>0</v>
      </c>
      <c r="F3060">
        <v>0</v>
      </c>
      <c r="G3060">
        <v>0</v>
      </c>
      <c r="H3060">
        <v>0</v>
      </c>
      <c r="I3060">
        <v>0</v>
      </c>
      <c r="J3060" t="s">
        <v>5810</v>
      </c>
      <c r="K3060" t="str">
        <f>INDEX('Planning Periods'!$O$2:$O$540,MATCH('Table B Values'!A3060,'Planning Periods'!$A$2:$A$540,0))</f>
        <v>Los Angeles County</v>
      </c>
    </row>
    <row r="3061" spans="1:11">
      <c r="A3061" t="s">
        <v>5404</v>
      </c>
      <c r="B3061">
        <v>2013</v>
      </c>
      <c r="C3061">
        <v>0</v>
      </c>
      <c r="D3061">
        <v>0</v>
      </c>
      <c r="E3061">
        <v>0</v>
      </c>
      <c r="F3061">
        <v>0</v>
      </c>
      <c r="G3061">
        <v>0</v>
      </c>
      <c r="H3061">
        <v>0</v>
      </c>
      <c r="I3061">
        <v>0</v>
      </c>
      <c r="J3061" t="s">
        <v>5810</v>
      </c>
      <c r="K3061" t="str">
        <f>INDEX('Planning Periods'!$O$2:$O$540,MATCH('Table B Values'!A3061,'Planning Periods'!$A$2:$A$540,0))</f>
        <v>Los Angeles County</v>
      </c>
    </row>
    <row r="3062" spans="1:11">
      <c r="A3062" t="s">
        <v>5405</v>
      </c>
      <c r="B3062">
        <v>2013</v>
      </c>
      <c r="C3062">
        <v>0</v>
      </c>
      <c r="D3062">
        <v>0</v>
      </c>
      <c r="E3062">
        <v>0</v>
      </c>
      <c r="F3062">
        <v>0</v>
      </c>
      <c r="G3062">
        <v>0</v>
      </c>
      <c r="H3062">
        <v>1</v>
      </c>
      <c r="I3062">
        <v>8</v>
      </c>
      <c r="J3062" t="s">
        <v>5810</v>
      </c>
      <c r="K3062" t="str">
        <f>INDEX('Planning Periods'!$O$2:$O$540,MATCH('Table B Values'!A3062,'Planning Periods'!$A$2:$A$540,0))</f>
        <v>San Mateo County</v>
      </c>
    </row>
    <row r="3063" spans="1:11">
      <c r="A3063" t="s">
        <v>5406</v>
      </c>
      <c r="B3063">
        <v>2013</v>
      </c>
      <c r="C3063">
        <v>0</v>
      </c>
      <c r="D3063">
        <v>0</v>
      </c>
      <c r="E3063">
        <v>1</v>
      </c>
      <c r="F3063">
        <v>0</v>
      </c>
      <c r="G3063">
        <v>0</v>
      </c>
      <c r="H3063">
        <v>0</v>
      </c>
      <c r="I3063">
        <v>0</v>
      </c>
      <c r="J3063" t="s">
        <v>5810</v>
      </c>
      <c r="K3063" t="str">
        <f>INDEX('Planning Periods'!$O$2:$O$540,MATCH('Table B Values'!A3063,'Planning Periods'!$A$2:$A$540,0))</f>
        <v>Marin County</v>
      </c>
    </row>
    <row r="3064" spans="1:11">
      <c r="A3064" t="s">
        <v>5407</v>
      </c>
      <c r="B3064">
        <v>2013</v>
      </c>
      <c r="C3064">
        <v>0</v>
      </c>
      <c r="D3064">
        <v>0</v>
      </c>
      <c r="E3064">
        <v>0</v>
      </c>
      <c r="F3064">
        <v>0</v>
      </c>
      <c r="G3064">
        <v>0</v>
      </c>
      <c r="H3064">
        <v>0</v>
      </c>
      <c r="I3064">
        <v>0</v>
      </c>
      <c r="J3064" t="s">
        <v>5810</v>
      </c>
      <c r="K3064" t="str">
        <f>INDEX('Planning Periods'!$O$2:$O$540,MATCH('Table B Values'!A3064,'Planning Periods'!$A$2:$A$540,0))</f>
        <v>Solano County</v>
      </c>
    </row>
    <row r="3065" spans="1:11">
      <c r="A3065" t="s">
        <v>5408</v>
      </c>
      <c r="B3065">
        <v>2013</v>
      </c>
      <c r="C3065">
        <v>0</v>
      </c>
      <c r="D3065">
        <v>0</v>
      </c>
      <c r="E3065">
        <v>3</v>
      </c>
      <c r="F3065">
        <v>0</v>
      </c>
      <c r="G3065">
        <v>0</v>
      </c>
      <c r="H3065">
        <v>12</v>
      </c>
      <c r="I3065" s="356">
        <v>49</v>
      </c>
      <c r="J3065" t="s">
        <v>5810</v>
      </c>
      <c r="K3065" t="str">
        <f>INDEX('Planning Periods'!$O$2:$O$540,MATCH('Table B Values'!A3065,'Planning Periods'!$A$2:$A$540,0))</f>
        <v>Alameda County</v>
      </c>
    </row>
    <row r="3066" spans="1:11">
      <c r="A3066" t="s">
        <v>5409</v>
      </c>
      <c r="B3066">
        <v>2013</v>
      </c>
      <c r="C3066">
        <v>0</v>
      </c>
      <c r="D3066">
        <v>0</v>
      </c>
      <c r="E3066">
        <v>0</v>
      </c>
      <c r="F3066">
        <v>0</v>
      </c>
      <c r="G3066">
        <v>0</v>
      </c>
      <c r="H3066">
        <v>0</v>
      </c>
      <c r="I3066">
        <v>0</v>
      </c>
      <c r="J3066" t="s">
        <v>5810</v>
      </c>
      <c r="K3066" t="str">
        <f>INDEX('Planning Periods'!$O$2:$O$540,MATCH('Table B Values'!A3066,'Planning Periods'!$A$2:$A$540,0))</f>
        <v>Los Angeles County</v>
      </c>
    </row>
    <row r="3067" spans="1:11">
      <c r="A3067" t="s">
        <v>5813</v>
      </c>
      <c r="B3067">
        <v>2013</v>
      </c>
      <c r="C3067">
        <v>0</v>
      </c>
      <c r="D3067">
        <v>0</v>
      </c>
      <c r="E3067">
        <v>0</v>
      </c>
      <c r="F3067">
        <v>0</v>
      </c>
      <c r="G3067">
        <v>0</v>
      </c>
      <c r="H3067">
        <v>0</v>
      </c>
      <c r="I3067">
        <v>1</v>
      </c>
      <c r="J3067" t="s">
        <v>5810</v>
      </c>
      <c r="K3067" t="str">
        <f>INDEX('Planning Periods'!$O$2:$O$540,MATCH('Table B Values'!A3067,'Planning Periods'!$A$2:$A$540,0))</f>
        <v>Butte County</v>
      </c>
    </row>
    <row r="3068" spans="1:11">
      <c r="A3068" t="s">
        <v>5412</v>
      </c>
      <c r="B3068">
        <v>2013</v>
      </c>
      <c r="C3068">
        <v>0</v>
      </c>
      <c r="D3068">
        <v>0</v>
      </c>
      <c r="E3068">
        <v>0</v>
      </c>
      <c r="F3068">
        <v>0</v>
      </c>
      <c r="G3068">
        <v>0</v>
      </c>
      <c r="H3068">
        <v>0</v>
      </c>
      <c r="I3068">
        <v>0</v>
      </c>
      <c r="J3068" t="s">
        <v>5810</v>
      </c>
      <c r="K3068" t="str">
        <f>INDEX('Planning Periods'!$O$2:$O$540,MATCH('Table B Values'!A3068,'Planning Periods'!$A$2:$A$540,0))</f>
        <v>Imperial County</v>
      </c>
    </row>
    <row r="3069" spans="1:11">
      <c r="A3069" t="s">
        <v>5413</v>
      </c>
      <c r="B3069">
        <v>2013</v>
      </c>
      <c r="C3069">
        <v>0</v>
      </c>
      <c r="D3069">
        <v>0</v>
      </c>
      <c r="E3069">
        <v>0</v>
      </c>
      <c r="F3069">
        <v>0</v>
      </c>
      <c r="G3069">
        <v>0</v>
      </c>
      <c r="H3069">
        <v>0</v>
      </c>
      <c r="I3069">
        <v>0</v>
      </c>
      <c r="J3069" t="s">
        <v>5810</v>
      </c>
      <c r="K3069" t="str">
        <f>INDEX('Planning Periods'!$O$2:$O$540,MATCH('Table B Values'!A3069,'Planning Periods'!$A$2:$A$540,0))</f>
        <v>Orange County</v>
      </c>
    </row>
    <row r="3070" spans="1:11">
      <c r="A3070" t="s">
        <v>5415</v>
      </c>
      <c r="B3070">
        <v>2013</v>
      </c>
      <c r="C3070">
        <v>0</v>
      </c>
      <c r="D3070">
        <v>0</v>
      </c>
      <c r="E3070">
        <v>0</v>
      </c>
      <c r="F3070">
        <v>0</v>
      </c>
      <c r="G3070">
        <v>0</v>
      </c>
      <c r="H3070">
        <v>0</v>
      </c>
      <c r="I3070">
        <v>39</v>
      </c>
      <c r="J3070" t="s">
        <v>5810</v>
      </c>
      <c r="K3070" t="str">
        <f>INDEX('Planning Periods'!$O$2:$O$540,MATCH('Table B Values'!A3070,'Planning Periods'!$A$2:$A$540,0))</f>
        <v>San Mateo County</v>
      </c>
    </row>
    <row r="3071" spans="1:11">
      <c r="A3071" t="s">
        <v>5416</v>
      </c>
      <c r="B3071">
        <v>2013</v>
      </c>
      <c r="C3071">
        <v>0</v>
      </c>
      <c r="D3071">
        <v>0</v>
      </c>
      <c r="E3071">
        <v>0</v>
      </c>
      <c r="F3071">
        <v>0</v>
      </c>
      <c r="G3071">
        <v>0</v>
      </c>
      <c r="H3071">
        <v>0</v>
      </c>
      <c r="I3071" s="356">
        <v>0</v>
      </c>
      <c r="J3071" t="s">
        <v>5810</v>
      </c>
      <c r="K3071" t="str">
        <f>INDEX('Planning Periods'!$O$2:$O$540,MATCH('Table B Values'!A3071,'Planning Periods'!$A$2:$A$540,0))</f>
        <v>Orange County</v>
      </c>
    </row>
    <row r="3072" spans="1:11">
      <c r="A3072" t="s">
        <v>5419</v>
      </c>
      <c r="B3072">
        <v>2013</v>
      </c>
      <c r="C3072">
        <v>0</v>
      </c>
      <c r="D3072">
        <v>0</v>
      </c>
      <c r="E3072">
        <v>0</v>
      </c>
      <c r="F3072">
        <v>0</v>
      </c>
      <c r="G3072">
        <v>0</v>
      </c>
      <c r="H3072">
        <v>0</v>
      </c>
      <c r="I3072">
        <v>0</v>
      </c>
      <c r="J3072" t="s">
        <v>5810</v>
      </c>
      <c r="K3072" t="str">
        <f>INDEX('Planning Periods'!$O$2:$O$540,MATCH('Table B Values'!A3072,'Planning Periods'!$A$2:$A$540,0))</f>
        <v>Los Angeles County</v>
      </c>
    </row>
    <row r="3073" spans="1:11">
      <c r="A3073" t="s">
        <v>5420</v>
      </c>
      <c r="B3073">
        <v>2013</v>
      </c>
      <c r="C3073">
        <v>0</v>
      </c>
      <c r="D3073">
        <v>0</v>
      </c>
      <c r="E3073">
        <v>0</v>
      </c>
      <c r="F3073">
        <v>0</v>
      </c>
      <c r="G3073">
        <v>0</v>
      </c>
      <c r="H3073">
        <v>0</v>
      </c>
      <c r="I3073">
        <v>0</v>
      </c>
      <c r="J3073" t="s">
        <v>5810</v>
      </c>
      <c r="K3073" t="str">
        <f>INDEX('Planning Periods'!$O$2:$O$540,MATCH('Table B Values'!A3073,'Planning Periods'!$A$2:$A$540,0))</f>
        <v>Imperial County</v>
      </c>
    </row>
    <row r="3074" spans="1:11">
      <c r="A3074" t="s">
        <v>5422</v>
      </c>
      <c r="B3074">
        <v>2013</v>
      </c>
      <c r="C3074">
        <v>0</v>
      </c>
      <c r="D3074">
        <v>0</v>
      </c>
      <c r="E3074">
        <v>0</v>
      </c>
      <c r="F3074">
        <v>0</v>
      </c>
      <c r="G3074">
        <v>0</v>
      </c>
      <c r="H3074">
        <v>0</v>
      </c>
      <c r="I3074">
        <v>2</v>
      </c>
      <c r="J3074" t="s">
        <v>5810</v>
      </c>
      <c r="K3074" t="str">
        <f>INDEX('Planning Periods'!$O$2:$O$540,MATCH('Table B Values'!A3074,'Planning Periods'!$A$2:$A$540,0))</f>
        <v>Napa County</v>
      </c>
    </row>
    <row r="3075" spans="1:11">
      <c r="A3075" t="s">
        <v>5424</v>
      </c>
      <c r="B3075">
        <v>2013</v>
      </c>
      <c r="C3075">
        <v>33</v>
      </c>
      <c r="D3075">
        <v>0</v>
      </c>
      <c r="E3075">
        <v>10</v>
      </c>
      <c r="F3075">
        <v>0</v>
      </c>
      <c r="G3075">
        <v>0</v>
      </c>
      <c r="H3075">
        <v>9</v>
      </c>
      <c r="I3075">
        <v>310</v>
      </c>
      <c r="J3075" t="s">
        <v>5810</v>
      </c>
      <c r="K3075" t="str">
        <f>INDEX('Planning Periods'!$O$2:$O$540,MATCH('Table B Values'!A3075,'Planning Periods'!$A$2:$A$540,0))</f>
        <v>Santa Clara County</v>
      </c>
    </row>
    <row r="3076" spans="1:11">
      <c r="A3076" t="s">
        <v>5425</v>
      </c>
      <c r="B3076">
        <v>2013</v>
      </c>
      <c r="C3076">
        <v>0</v>
      </c>
      <c r="D3076">
        <v>0</v>
      </c>
      <c r="E3076">
        <v>0</v>
      </c>
      <c r="F3076">
        <v>0</v>
      </c>
      <c r="G3076">
        <v>0</v>
      </c>
      <c r="H3076">
        <v>0</v>
      </c>
      <c r="I3076">
        <v>6</v>
      </c>
      <c r="J3076" t="s">
        <v>5810</v>
      </c>
      <c r="K3076" t="str">
        <f>INDEX('Planning Periods'!$O$2:$O$540,MATCH('Table B Values'!A3076,'Planning Periods'!$A$2:$A$540,0))</f>
        <v>Santa Cruz County</v>
      </c>
    </row>
    <row r="3077" spans="1:11">
      <c r="A3077" t="s">
        <v>5426</v>
      </c>
      <c r="B3077">
        <v>2013</v>
      </c>
      <c r="C3077">
        <v>35</v>
      </c>
      <c r="D3077">
        <v>0</v>
      </c>
      <c r="E3077">
        <v>27</v>
      </c>
      <c r="F3077">
        <v>2</v>
      </c>
      <c r="G3077">
        <v>0</v>
      </c>
      <c r="H3077">
        <v>104</v>
      </c>
      <c r="I3077">
        <v>1136</v>
      </c>
      <c r="J3077" t="s">
        <v>5810</v>
      </c>
      <c r="K3077" t="str">
        <f>INDEX('Planning Periods'!$O$2:$O$540,MATCH('Table B Values'!A3077,'Planning Periods'!$A$2:$A$540,0))</f>
        <v>San Diego County</v>
      </c>
    </row>
    <row r="3078" spans="1:11">
      <c r="A3078" t="s">
        <v>5427</v>
      </c>
      <c r="B3078">
        <v>2013</v>
      </c>
      <c r="C3078">
        <v>0</v>
      </c>
      <c r="D3078">
        <v>0</v>
      </c>
      <c r="E3078">
        <v>0</v>
      </c>
      <c r="F3078">
        <v>0</v>
      </c>
      <c r="G3078">
        <v>0</v>
      </c>
      <c r="H3078">
        <v>4</v>
      </c>
      <c r="I3078">
        <v>0</v>
      </c>
      <c r="J3078" t="s">
        <v>5810</v>
      </c>
      <c r="K3078" t="str">
        <f>INDEX('Planning Periods'!$O$2:$O$540,MATCH('Table B Values'!A3078,'Planning Periods'!$A$2:$A$540,0))</f>
        <v>Santa Barbara County</v>
      </c>
    </row>
    <row r="3079" spans="1:11">
      <c r="A3079" t="s">
        <v>5428</v>
      </c>
      <c r="B3079">
        <v>2013</v>
      </c>
      <c r="C3079">
        <v>0</v>
      </c>
      <c r="D3079">
        <v>0</v>
      </c>
      <c r="E3079">
        <v>0</v>
      </c>
      <c r="F3079">
        <v>0</v>
      </c>
      <c r="G3079">
        <v>0</v>
      </c>
      <c r="H3079">
        <v>0</v>
      </c>
      <c r="I3079">
        <v>0</v>
      </c>
      <c r="J3079" t="s">
        <v>5810</v>
      </c>
      <c r="K3079" t="str">
        <f>INDEX('Planning Periods'!$O$2:$O$540,MATCH('Table B Values'!A3079,'Planning Periods'!$A$2:$A$540,0))</f>
        <v>Los Angeles County</v>
      </c>
    </row>
    <row r="3080" spans="1:11">
      <c r="A3080" t="s">
        <v>5429</v>
      </c>
      <c r="B3080">
        <v>2013</v>
      </c>
      <c r="C3080">
        <v>0</v>
      </c>
      <c r="D3080">
        <v>0</v>
      </c>
      <c r="E3080">
        <v>0</v>
      </c>
      <c r="F3080">
        <v>0</v>
      </c>
      <c r="G3080">
        <v>0</v>
      </c>
      <c r="H3080">
        <v>0</v>
      </c>
      <c r="I3080">
        <v>0</v>
      </c>
      <c r="J3080" t="s">
        <v>5810</v>
      </c>
      <c r="K3080" t="str">
        <f>INDEX('Planning Periods'!$O$2:$O$540,MATCH('Table B Values'!A3080,'Planning Periods'!$A$2:$A$540,0))</f>
        <v>Riverside County</v>
      </c>
    </row>
    <row r="3081" spans="1:11">
      <c r="A3081" t="s">
        <v>5774</v>
      </c>
      <c r="B3081">
        <v>2013</v>
      </c>
      <c r="C3081">
        <v>0</v>
      </c>
      <c r="D3081">
        <v>0</v>
      </c>
      <c r="E3081">
        <v>0</v>
      </c>
      <c r="F3081">
        <v>0</v>
      </c>
      <c r="G3081">
        <v>0</v>
      </c>
      <c r="H3081">
        <v>0</v>
      </c>
      <c r="I3081" s="356">
        <v>0</v>
      </c>
      <c r="J3081" t="s">
        <v>5810</v>
      </c>
      <c r="K3081" t="str">
        <f>INDEX('Planning Periods'!$O$2:$O$540,MATCH('Table B Values'!A3081,'Planning Periods'!$A$2:$A$540,0))</f>
        <v>Los Angeles County</v>
      </c>
    </row>
    <row r="3082" spans="1:11">
      <c r="A3082" t="s">
        <v>5431</v>
      </c>
      <c r="B3082">
        <v>2013</v>
      </c>
      <c r="C3082">
        <v>24</v>
      </c>
      <c r="D3082">
        <v>0</v>
      </c>
      <c r="E3082">
        <v>66</v>
      </c>
      <c r="F3082">
        <v>0</v>
      </c>
      <c r="G3082">
        <v>0</v>
      </c>
      <c r="H3082">
        <v>0</v>
      </c>
      <c r="I3082">
        <v>300</v>
      </c>
      <c r="J3082" t="s">
        <v>5810</v>
      </c>
      <c r="K3082" t="str">
        <f>INDEX('Planning Periods'!$O$2:$O$540,MATCH('Table B Values'!A3082,'Planning Periods'!$A$2:$A$540,0))</f>
        <v>Butte County</v>
      </c>
    </row>
    <row r="3083" spans="1:11">
      <c r="A3083" t="s">
        <v>5432</v>
      </c>
      <c r="B3083">
        <v>2013</v>
      </c>
      <c r="C3083">
        <v>0</v>
      </c>
      <c r="D3083">
        <v>0</v>
      </c>
      <c r="E3083">
        <v>0</v>
      </c>
      <c r="F3083">
        <v>0</v>
      </c>
      <c r="G3083">
        <v>0</v>
      </c>
      <c r="H3083">
        <v>0</v>
      </c>
      <c r="I3083">
        <v>0</v>
      </c>
      <c r="J3083" t="s">
        <v>5810</v>
      </c>
      <c r="K3083" t="str">
        <f>INDEX('Planning Periods'!$O$2:$O$540,MATCH('Table B Values'!A3083,'Planning Periods'!$A$2:$A$540,0))</f>
        <v>San Bernardino County</v>
      </c>
    </row>
    <row r="3084" spans="1:11">
      <c r="A3084" t="s">
        <v>5433</v>
      </c>
      <c r="B3084">
        <v>2013</v>
      </c>
      <c r="C3084">
        <v>0</v>
      </c>
      <c r="D3084">
        <v>0</v>
      </c>
      <c r="E3084">
        <v>0</v>
      </c>
      <c r="F3084">
        <v>0</v>
      </c>
      <c r="G3084">
        <v>0</v>
      </c>
      <c r="H3084">
        <v>0</v>
      </c>
      <c r="I3084">
        <v>0</v>
      </c>
      <c r="J3084" t="s">
        <v>5810</v>
      </c>
      <c r="K3084" t="str">
        <f>INDEX('Planning Periods'!$O$2:$O$540,MATCH('Table B Values'!A3084,'Planning Periods'!$A$2:$A$540,0))</f>
        <v>San Bernardino County</v>
      </c>
    </row>
    <row r="3085" spans="1:11">
      <c r="A3085" t="s">
        <v>5434</v>
      </c>
      <c r="B3085">
        <v>2013</v>
      </c>
      <c r="C3085">
        <v>69</v>
      </c>
      <c r="D3085">
        <v>0</v>
      </c>
      <c r="E3085">
        <v>371</v>
      </c>
      <c r="F3085">
        <v>0</v>
      </c>
      <c r="G3085">
        <v>0</v>
      </c>
      <c r="H3085">
        <v>302</v>
      </c>
      <c r="I3085">
        <v>2300</v>
      </c>
      <c r="J3085" t="s">
        <v>5810</v>
      </c>
      <c r="K3085" t="str">
        <f>INDEX('Planning Periods'!$O$2:$O$540,MATCH('Table B Values'!A3085,'Planning Periods'!$A$2:$A$540,0))</f>
        <v>San Diego County</v>
      </c>
    </row>
    <row r="3086" spans="1:11">
      <c r="A3086" t="s">
        <v>5435</v>
      </c>
      <c r="B3086">
        <v>2013</v>
      </c>
      <c r="C3086">
        <v>0</v>
      </c>
      <c r="D3086">
        <v>0</v>
      </c>
      <c r="E3086">
        <v>0</v>
      </c>
      <c r="F3086">
        <v>1</v>
      </c>
      <c r="G3086">
        <v>0</v>
      </c>
      <c r="H3086">
        <v>0</v>
      </c>
      <c r="I3086">
        <v>1</v>
      </c>
      <c r="J3086" t="s">
        <v>5810</v>
      </c>
      <c r="K3086" t="str">
        <f>INDEX('Planning Periods'!$O$2:$O$540,MATCH('Table B Values'!A3086,'Planning Periods'!$A$2:$A$540,0))</f>
        <v>Sacramento County</v>
      </c>
    </row>
    <row r="3087" spans="1:11">
      <c r="A3087" t="s">
        <v>5437</v>
      </c>
      <c r="B3087">
        <v>2013</v>
      </c>
      <c r="C3087">
        <v>0</v>
      </c>
      <c r="D3087">
        <v>0</v>
      </c>
      <c r="E3087">
        <v>0</v>
      </c>
      <c r="F3087">
        <v>0</v>
      </c>
      <c r="G3087">
        <v>0</v>
      </c>
      <c r="H3087">
        <v>0</v>
      </c>
      <c r="I3087">
        <v>2</v>
      </c>
      <c r="J3087" t="s">
        <v>5810</v>
      </c>
      <c r="K3087" t="str">
        <f>INDEX('Planning Periods'!$O$2:$O$540,MATCH('Table B Values'!A3087,'Planning Periods'!$A$2:$A$540,0))</f>
        <v>Contra Costa County</v>
      </c>
    </row>
    <row r="3088" spans="1:11">
      <c r="A3088" t="s">
        <v>5439</v>
      </c>
      <c r="B3088">
        <v>2013</v>
      </c>
      <c r="C3088">
        <v>0</v>
      </c>
      <c r="D3088">
        <v>0</v>
      </c>
      <c r="E3088">
        <v>4</v>
      </c>
      <c r="F3088">
        <v>0</v>
      </c>
      <c r="G3088">
        <v>0</v>
      </c>
      <c r="H3088">
        <v>0</v>
      </c>
      <c r="I3088">
        <v>854</v>
      </c>
      <c r="J3088" t="s">
        <v>5810</v>
      </c>
      <c r="K3088" t="str">
        <f>INDEX('Planning Periods'!$O$2:$O$540,MATCH('Table B Values'!A3088,'Planning Periods'!$A$2:$A$540,0))</f>
        <v>Fresno County</v>
      </c>
    </row>
    <row r="3089" spans="1:11">
      <c r="A3089" t="s">
        <v>5440</v>
      </c>
      <c r="B3089">
        <v>2013</v>
      </c>
      <c r="C3089">
        <v>0</v>
      </c>
      <c r="D3089">
        <v>0</v>
      </c>
      <c r="E3089">
        <v>0</v>
      </c>
      <c r="F3089">
        <v>0</v>
      </c>
      <c r="G3089">
        <v>0</v>
      </c>
      <c r="H3089">
        <v>0</v>
      </c>
      <c r="I3089">
        <v>0</v>
      </c>
      <c r="J3089" t="s">
        <v>5810</v>
      </c>
      <c r="K3089" t="str">
        <f>INDEX('Planning Periods'!$O$2:$O$540,MATCH('Table B Values'!A3089,'Planning Periods'!$A$2:$A$540,0))</f>
        <v>Riverside County</v>
      </c>
    </row>
    <row r="3090" spans="1:11">
      <c r="A3090" t="s">
        <v>5441</v>
      </c>
      <c r="B3090">
        <v>2013</v>
      </c>
      <c r="C3090">
        <v>0</v>
      </c>
      <c r="D3090">
        <v>0</v>
      </c>
      <c r="E3090">
        <v>0</v>
      </c>
      <c r="F3090">
        <v>0</v>
      </c>
      <c r="G3090">
        <v>0</v>
      </c>
      <c r="H3090">
        <v>0</v>
      </c>
      <c r="I3090">
        <v>0</v>
      </c>
      <c r="J3090" t="s">
        <v>5810</v>
      </c>
      <c r="K3090" t="str">
        <f>INDEX('Planning Periods'!$O$2:$O$540,MATCH('Table B Values'!A3090,'Planning Periods'!$A$2:$A$540,0))</f>
        <v>Placer County</v>
      </c>
    </row>
    <row r="3091" spans="1:11">
      <c r="A3091" t="s">
        <v>5801</v>
      </c>
      <c r="B3091">
        <v>2013</v>
      </c>
      <c r="C3091">
        <v>0</v>
      </c>
      <c r="D3091">
        <v>0</v>
      </c>
      <c r="E3091">
        <v>0</v>
      </c>
      <c r="F3091">
        <v>0</v>
      </c>
      <c r="G3091">
        <v>0</v>
      </c>
      <c r="H3091">
        <v>0</v>
      </c>
      <c r="I3091">
        <v>0</v>
      </c>
      <c r="J3091" t="s">
        <v>5810</v>
      </c>
      <c r="K3091" t="str">
        <f>INDEX('Planning Periods'!$O$2:$O$540,MATCH('Table B Values'!A3091,'Planning Periods'!$A$2:$A$540,0))</f>
        <v>San Mateo County</v>
      </c>
    </row>
    <row r="3092" spans="1:11">
      <c r="A3092" t="s">
        <v>5442</v>
      </c>
      <c r="B3092">
        <v>2013</v>
      </c>
      <c r="C3092">
        <v>0</v>
      </c>
      <c r="D3092">
        <v>0</v>
      </c>
      <c r="E3092">
        <v>0</v>
      </c>
      <c r="F3092">
        <v>0</v>
      </c>
      <c r="G3092">
        <v>0</v>
      </c>
      <c r="H3092">
        <v>0</v>
      </c>
      <c r="I3092">
        <v>0</v>
      </c>
      <c r="J3092" t="s">
        <v>5810</v>
      </c>
      <c r="K3092" t="str">
        <f>INDEX('Planning Periods'!$O$2:$O$540,MATCH('Table B Values'!A3092,'Planning Periods'!$A$2:$A$540,0))</f>
        <v>San Bernardino County</v>
      </c>
    </row>
    <row r="3093" spans="1:11">
      <c r="A3093" t="s">
        <v>5444</v>
      </c>
      <c r="B3093">
        <v>2013</v>
      </c>
      <c r="C3093">
        <v>0</v>
      </c>
      <c r="D3093">
        <v>0</v>
      </c>
      <c r="E3093">
        <v>0</v>
      </c>
      <c r="F3093">
        <v>0</v>
      </c>
      <c r="G3093">
        <v>0</v>
      </c>
      <c r="H3093">
        <v>0</v>
      </c>
      <c r="I3093">
        <v>0</v>
      </c>
      <c r="J3093" t="s">
        <v>5810</v>
      </c>
      <c r="K3093" t="str">
        <f>INDEX('Planning Periods'!$O$2:$O$540,MATCH('Table B Values'!A3093,'Planning Periods'!$A$2:$A$540,0))</f>
        <v>Contra Costa County</v>
      </c>
    </row>
    <row r="3094" spans="1:11">
      <c r="A3094" t="s">
        <v>4891</v>
      </c>
      <c r="B3094">
        <v>2013</v>
      </c>
      <c r="C3094">
        <v>0</v>
      </c>
      <c r="D3094">
        <v>0</v>
      </c>
      <c r="E3094">
        <v>0</v>
      </c>
      <c r="F3094">
        <v>10</v>
      </c>
      <c r="G3094">
        <v>0</v>
      </c>
      <c r="H3094">
        <v>10</v>
      </c>
      <c r="I3094">
        <v>270</v>
      </c>
      <c r="J3094" t="s">
        <v>5810</v>
      </c>
      <c r="K3094" t="str">
        <f>INDEX('Planning Periods'!$O$2:$O$540,MATCH('Table B Values'!A3094,'Planning Periods'!$A$2:$A$540,0))</f>
        <v>Contra Costa County</v>
      </c>
    </row>
    <row r="3095" spans="1:11">
      <c r="A3095" t="s">
        <v>5829</v>
      </c>
      <c r="B3095">
        <v>2013</v>
      </c>
      <c r="C3095">
        <v>0</v>
      </c>
      <c r="D3095">
        <v>0</v>
      </c>
      <c r="E3095">
        <v>0</v>
      </c>
      <c r="F3095">
        <v>0</v>
      </c>
      <c r="G3095">
        <v>0</v>
      </c>
      <c r="H3095">
        <v>1</v>
      </c>
      <c r="I3095">
        <v>0</v>
      </c>
      <c r="J3095" t="s">
        <v>5810</v>
      </c>
      <c r="K3095" t="str">
        <f>INDEX('Planning Periods'!$O$2:$O$540,MATCH('Table B Values'!A3095,'Planning Periods'!$A$2:$A$540,0))</f>
        <v>Kings County</v>
      </c>
    </row>
    <row r="3096" spans="1:11">
      <c r="A3096" t="s">
        <v>5445</v>
      </c>
      <c r="B3096">
        <v>2013</v>
      </c>
      <c r="C3096">
        <v>0</v>
      </c>
      <c r="D3096">
        <v>0</v>
      </c>
      <c r="E3096">
        <v>0</v>
      </c>
      <c r="F3096">
        <v>0</v>
      </c>
      <c r="G3096">
        <v>0</v>
      </c>
      <c r="H3096">
        <v>0</v>
      </c>
      <c r="I3096">
        <v>0</v>
      </c>
      <c r="J3096" t="s">
        <v>5810</v>
      </c>
      <c r="K3096" t="str">
        <f>INDEX('Planning Periods'!$O$2:$O$540,MATCH('Table B Values'!A3096,'Planning Periods'!$A$2:$A$540,0))</f>
        <v>Riverside County</v>
      </c>
    </row>
    <row r="3097" spans="1:11">
      <c r="A3097" t="s">
        <v>5446</v>
      </c>
      <c r="B3097">
        <v>2013</v>
      </c>
      <c r="C3097">
        <v>12</v>
      </c>
      <c r="D3097">
        <v>0</v>
      </c>
      <c r="E3097">
        <v>0</v>
      </c>
      <c r="F3097">
        <v>0</v>
      </c>
      <c r="G3097">
        <v>0</v>
      </c>
      <c r="H3097">
        <v>0</v>
      </c>
      <c r="I3097">
        <v>113</v>
      </c>
      <c r="J3097" t="s">
        <v>5810</v>
      </c>
      <c r="K3097" t="str">
        <f>INDEX('Planning Periods'!$O$2:$O$540,MATCH('Table B Values'!A3097,'Planning Periods'!$A$2:$A$540,0))</f>
        <v>San Diego County</v>
      </c>
    </row>
    <row r="3098" spans="1:11">
      <c r="A3098" t="s">
        <v>5447</v>
      </c>
      <c r="B3098">
        <v>2013</v>
      </c>
      <c r="C3098">
        <v>0</v>
      </c>
      <c r="D3098">
        <v>0</v>
      </c>
      <c r="E3098">
        <v>0</v>
      </c>
      <c r="F3098">
        <v>0</v>
      </c>
      <c r="G3098">
        <v>0</v>
      </c>
      <c r="H3098">
        <v>0</v>
      </c>
      <c r="I3098">
        <v>0</v>
      </c>
      <c r="J3098" t="s">
        <v>5810</v>
      </c>
      <c r="K3098" t="str">
        <f>INDEX('Planning Periods'!$O$2:$O$540,MATCH('Table B Values'!A3098,'Planning Periods'!$A$2:$A$540,0))</f>
        <v>Marin County</v>
      </c>
    </row>
    <row r="3099" spans="1:11">
      <c r="A3099" t="s">
        <v>5448</v>
      </c>
      <c r="B3099">
        <v>2013</v>
      </c>
      <c r="C3099">
        <v>0</v>
      </c>
      <c r="D3099">
        <v>0</v>
      </c>
      <c r="E3099">
        <v>0</v>
      </c>
      <c r="F3099">
        <v>0</v>
      </c>
      <c r="G3099">
        <v>0</v>
      </c>
      <c r="H3099">
        <v>0</v>
      </c>
      <c r="I3099">
        <v>0</v>
      </c>
      <c r="J3099" t="s">
        <v>5810</v>
      </c>
      <c r="K3099" t="str">
        <f>INDEX('Planning Periods'!$O$2:$O$540,MATCH('Table B Values'!A3099,'Planning Periods'!$A$2:$A$540,0))</f>
        <v>Orange County</v>
      </c>
    </row>
    <row r="3100" spans="1:11">
      <c r="A3100" t="s">
        <v>5453</v>
      </c>
      <c r="B3100">
        <v>2013</v>
      </c>
      <c r="C3100">
        <v>0</v>
      </c>
      <c r="D3100">
        <v>0</v>
      </c>
      <c r="E3100">
        <v>0</v>
      </c>
      <c r="F3100">
        <v>0</v>
      </c>
      <c r="G3100">
        <v>0</v>
      </c>
      <c r="H3100">
        <v>0</v>
      </c>
      <c r="I3100">
        <v>43</v>
      </c>
      <c r="J3100" t="s">
        <v>5810</v>
      </c>
      <c r="K3100" t="str">
        <f>INDEX('Planning Periods'!$O$2:$O$540,MATCH('Table B Values'!A3100,'Planning Periods'!$A$2:$A$540,0))</f>
        <v>Santa Clara County</v>
      </c>
    </row>
    <row r="3101" spans="1:11">
      <c r="A3101" t="s">
        <v>5455</v>
      </c>
      <c r="B3101">
        <v>2013</v>
      </c>
      <c r="C3101">
        <v>0</v>
      </c>
      <c r="D3101">
        <v>0</v>
      </c>
      <c r="E3101">
        <v>0</v>
      </c>
      <c r="F3101">
        <v>0</v>
      </c>
      <c r="G3101">
        <v>0</v>
      </c>
      <c r="H3101">
        <v>15</v>
      </c>
      <c r="I3101">
        <v>0</v>
      </c>
      <c r="J3101" t="s">
        <v>5810</v>
      </c>
      <c r="K3101" t="str">
        <f>INDEX('Planning Periods'!$O$2:$O$540,MATCH('Table B Values'!A3101,'Planning Periods'!$A$2:$A$540,0))</f>
        <v>San Mateo County</v>
      </c>
    </row>
    <row r="3102" spans="1:11">
      <c r="A3102" t="s">
        <v>5456</v>
      </c>
      <c r="B3102">
        <v>2013</v>
      </c>
      <c r="C3102">
        <v>0</v>
      </c>
      <c r="D3102">
        <v>0</v>
      </c>
      <c r="E3102">
        <v>0</v>
      </c>
      <c r="F3102">
        <v>0</v>
      </c>
      <c r="G3102">
        <v>0</v>
      </c>
      <c r="H3102">
        <v>0</v>
      </c>
      <c r="I3102">
        <v>0</v>
      </c>
      <c r="J3102" t="s">
        <v>5810</v>
      </c>
      <c r="K3102" t="str">
        <f>INDEX('Planning Periods'!$O$2:$O$540,MATCH('Table B Values'!A3102,'Planning Periods'!$A$2:$A$540,0))</f>
        <v>Orange County</v>
      </c>
    </row>
    <row r="3103" spans="1:11">
      <c r="A3103" t="s">
        <v>5458</v>
      </c>
      <c r="B3103">
        <v>2013</v>
      </c>
      <c r="C3103">
        <v>0</v>
      </c>
      <c r="D3103">
        <v>0</v>
      </c>
      <c r="E3103">
        <v>0</v>
      </c>
      <c r="F3103">
        <v>3</v>
      </c>
      <c r="G3103">
        <v>0</v>
      </c>
      <c r="H3103">
        <v>13</v>
      </c>
      <c r="I3103">
        <v>38</v>
      </c>
      <c r="J3103" t="s">
        <v>5810</v>
      </c>
      <c r="K3103" t="str">
        <f>INDEX('Planning Periods'!$O$2:$O$540,MATCH('Table B Values'!A3103,'Planning Periods'!$A$2:$A$540,0))</f>
        <v>Yolo County</v>
      </c>
    </row>
    <row r="3104" spans="1:11">
      <c r="A3104" t="s">
        <v>5459</v>
      </c>
      <c r="B3104">
        <v>2013</v>
      </c>
      <c r="C3104">
        <v>0</v>
      </c>
      <c r="D3104">
        <v>0</v>
      </c>
      <c r="E3104">
        <v>0</v>
      </c>
      <c r="F3104">
        <v>0</v>
      </c>
      <c r="G3104">
        <v>0</v>
      </c>
      <c r="H3104">
        <v>0</v>
      </c>
      <c r="I3104">
        <v>7</v>
      </c>
      <c r="J3104" t="s">
        <v>5810</v>
      </c>
      <c r="K3104" t="str">
        <f>INDEX('Planning Periods'!$O$2:$O$540,MATCH('Table B Values'!A3104,'Planning Periods'!$A$2:$A$540,0))</f>
        <v>San Diego County</v>
      </c>
    </row>
    <row r="3105" spans="1:11">
      <c r="A3105" t="s">
        <v>4913</v>
      </c>
      <c r="B3105">
        <v>2013</v>
      </c>
      <c r="C3105">
        <v>39</v>
      </c>
      <c r="D3105">
        <v>22</v>
      </c>
      <c r="E3105">
        <v>20</v>
      </c>
      <c r="F3105">
        <v>18</v>
      </c>
      <c r="G3105">
        <v>0</v>
      </c>
      <c r="H3105">
        <v>25</v>
      </c>
      <c r="I3105">
        <v>74</v>
      </c>
      <c r="J3105" t="s">
        <v>5810</v>
      </c>
      <c r="K3105" t="str">
        <f>INDEX('Planning Periods'!$O$2:$O$540,MATCH('Table B Values'!A3105,'Planning Periods'!$A$2:$A$540,0))</f>
        <v>Del Norte County</v>
      </c>
    </row>
    <row r="3106" spans="1:11">
      <c r="A3106" t="s">
        <v>5461</v>
      </c>
      <c r="B3106">
        <v>2013</v>
      </c>
      <c r="C3106">
        <v>0</v>
      </c>
      <c r="D3106">
        <v>0</v>
      </c>
      <c r="E3106">
        <v>0</v>
      </c>
      <c r="F3106">
        <v>0</v>
      </c>
      <c r="G3106">
        <v>0</v>
      </c>
      <c r="H3106">
        <v>34</v>
      </c>
      <c r="I3106">
        <v>0</v>
      </c>
      <c r="J3106" t="s">
        <v>5810</v>
      </c>
      <c r="K3106" t="str">
        <f>INDEX('Planning Periods'!$O$2:$O$540,MATCH('Table B Values'!A3106,'Planning Periods'!$A$2:$A$540,0))</f>
        <v>Kern County</v>
      </c>
    </row>
    <row r="3107" spans="1:11">
      <c r="A3107" t="s">
        <v>5463</v>
      </c>
      <c r="B3107">
        <v>2013</v>
      </c>
      <c r="C3107">
        <v>0</v>
      </c>
      <c r="D3107">
        <v>0</v>
      </c>
      <c r="E3107">
        <v>0</v>
      </c>
      <c r="F3107">
        <v>0</v>
      </c>
      <c r="G3107">
        <v>0</v>
      </c>
      <c r="H3107">
        <v>0</v>
      </c>
      <c r="I3107" s="356">
        <v>0</v>
      </c>
      <c r="J3107" t="s">
        <v>5810</v>
      </c>
      <c r="K3107" t="str">
        <f>INDEX('Planning Periods'!$O$2:$O$540,MATCH('Table B Values'!A3107,'Planning Periods'!$A$2:$A$540,0))</f>
        <v>Los Angeles County</v>
      </c>
    </row>
    <row r="3108" spans="1:11">
      <c r="A3108" t="s">
        <v>5464</v>
      </c>
      <c r="B3108">
        <v>2013</v>
      </c>
      <c r="C3108">
        <v>0</v>
      </c>
      <c r="D3108">
        <v>1</v>
      </c>
      <c r="E3108">
        <v>0</v>
      </c>
      <c r="F3108">
        <v>73</v>
      </c>
      <c r="G3108">
        <v>0</v>
      </c>
      <c r="H3108">
        <v>10</v>
      </c>
      <c r="I3108">
        <v>0</v>
      </c>
      <c r="J3108" t="s">
        <v>5810</v>
      </c>
      <c r="K3108" t="str">
        <f>INDEX('Planning Periods'!$O$2:$O$540,MATCH('Table B Values'!A3108,'Planning Periods'!$A$2:$A$540,0))</f>
        <v>Tulare County</v>
      </c>
    </row>
    <row r="3109" spans="1:11">
      <c r="A3109" t="s">
        <v>5467</v>
      </c>
      <c r="B3109">
        <v>2013</v>
      </c>
      <c r="C3109">
        <v>0</v>
      </c>
      <c r="D3109">
        <v>0</v>
      </c>
      <c r="E3109">
        <v>0</v>
      </c>
      <c r="F3109">
        <v>0</v>
      </c>
      <c r="G3109">
        <v>0</v>
      </c>
      <c r="H3109">
        <v>0</v>
      </c>
      <c r="I3109">
        <v>0</v>
      </c>
      <c r="J3109" t="s">
        <v>5810</v>
      </c>
      <c r="K3109" t="str">
        <f>INDEX('Planning Periods'!$O$2:$O$540,MATCH('Table B Values'!A3109,'Planning Periods'!$A$2:$A$540,0))</f>
        <v>Los Angeles County</v>
      </c>
    </row>
    <row r="3110" spans="1:11">
      <c r="A3110" t="s">
        <v>5468</v>
      </c>
      <c r="B3110">
        <v>2013</v>
      </c>
      <c r="C3110">
        <v>0</v>
      </c>
      <c r="D3110">
        <v>0</v>
      </c>
      <c r="E3110">
        <v>14</v>
      </c>
      <c r="F3110">
        <v>0</v>
      </c>
      <c r="G3110">
        <v>0</v>
      </c>
      <c r="H3110">
        <v>0</v>
      </c>
      <c r="I3110">
        <v>659</v>
      </c>
      <c r="J3110" t="s">
        <v>5810</v>
      </c>
      <c r="K3110" t="str">
        <f>INDEX('Planning Periods'!$O$2:$O$540,MATCH('Table B Values'!A3110,'Planning Periods'!$A$2:$A$540,0))</f>
        <v>Alameda County</v>
      </c>
    </row>
    <row r="3111" spans="1:11">
      <c r="A3111" t="s">
        <v>5470</v>
      </c>
      <c r="B3111">
        <v>2013</v>
      </c>
      <c r="C3111">
        <v>0</v>
      </c>
      <c r="D3111">
        <v>0</v>
      </c>
      <c r="E3111">
        <v>0</v>
      </c>
      <c r="F3111">
        <v>0</v>
      </c>
      <c r="G3111">
        <v>0</v>
      </c>
      <c r="H3111">
        <v>0</v>
      </c>
      <c r="I3111">
        <v>0</v>
      </c>
      <c r="J3111" t="s">
        <v>5810</v>
      </c>
      <c r="K3111" t="str">
        <f>INDEX('Planning Periods'!$O$2:$O$540,MATCH('Table B Values'!A3111,'Planning Periods'!$A$2:$A$540,0))</f>
        <v>San Mateo County</v>
      </c>
    </row>
    <row r="3112" spans="1:11">
      <c r="A3112" t="s">
        <v>5472</v>
      </c>
      <c r="B3112">
        <v>2013</v>
      </c>
      <c r="C3112">
        <v>48</v>
      </c>
      <c r="D3112">
        <v>0</v>
      </c>
      <c r="E3112">
        <v>2</v>
      </c>
      <c r="F3112">
        <v>0</v>
      </c>
      <c r="G3112">
        <v>0</v>
      </c>
      <c r="H3112">
        <v>24</v>
      </c>
      <c r="I3112">
        <v>12</v>
      </c>
      <c r="J3112" t="s">
        <v>5810</v>
      </c>
      <c r="K3112" t="str">
        <f>INDEX('Planning Periods'!$O$2:$O$540,MATCH('Table B Values'!A3112,'Planning Periods'!$A$2:$A$540,0))</f>
        <v>San Diego County</v>
      </c>
    </row>
    <row r="3113" spans="1:11">
      <c r="A3113" t="s">
        <v>5473</v>
      </c>
      <c r="B3113">
        <v>2013</v>
      </c>
      <c r="C3113">
        <v>0</v>
      </c>
      <c r="D3113">
        <v>0</v>
      </c>
      <c r="E3113">
        <v>0</v>
      </c>
      <c r="F3113">
        <v>0</v>
      </c>
      <c r="G3113">
        <v>0</v>
      </c>
      <c r="H3113">
        <v>0</v>
      </c>
      <c r="I3113">
        <v>0</v>
      </c>
      <c r="J3113" t="s">
        <v>5810</v>
      </c>
      <c r="K3113" t="str">
        <f>INDEX('Planning Periods'!$O$2:$O$540,MATCH('Table B Values'!A3113,'Planning Periods'!$A$2:$A$540,0))</f>
        <v>Imperial County</v>
      </c>
    </row>
    <row r="3114" spans="1:11">
      <c r="A3114" t="s">
        <v>5474</v>
      </c>
      <c r="B3114">
        <v>2013</v>
      </c>
      <c r="C3114">
        <v>0</v>
      </c>
      <c r="D3114">
        <v>0</v>
      </c>
      <c r="E3114">
        <v>0</v>
      </c>
      <c r="F3114">
        <v>0</v>
      </c>
      <c r="G3114">
        <v>0</v>
      </c>
      <c r="H3114">
        <v>0</v>
      </c>
      <c r="I3114" s="356">
        <v>0</v>
      </c>
      <c r="J3114" t="s">
        <v>5810</v>
      </c>
      <c r="K3114" t="str">
        <f>INDEX('Planning Periods'!$O$2:$O$540,MATCH('Table B Values'!A3114,'Planning Periods'!$A$2:$A$540,0))</f>
        <v>Contra Costa County</v>
      </c>
    </row>
    <row r="3115" spans="1:11">
      <c r="A3115" t="s">
        <v>4933</v>
      </c>
      <c r="B3115">
        <v>2013</v>
      </c>
      <c r="C3115">
        <v>42</v>
      </c>
      <c r="D3115">
        <v>0</v>
      </c>
      <c r="E3115">
        <v>29</v>
      </c>
      <c r="F3115">
        <v>0</v>
      </c>
      <c r="G3115">
        <v>0</v>
      </c>
      <c r="H3115">
        <v>7</v>
      </c>
      <c r="I3115">
        <v>685</v>
      </c>
      <c r="J3115" t="s">
        <v>5810</v>
      </c>
      <c r="K3115" t="str">
        <f>INDEX('Planning Periods'!$O$2:$O$540,MATCH('Table B Values'!A3115,'Planning Periods'!$A$2:$A$540,0))</f>
        <v>El Dorado County</v>
      </c>
    </row>
    <row r="3116" spans="1:11">
      <c r="A3116" t="s">
        <v>5475</v>
      </c>
      <c r="B3116">
        <v>2013</v>
      </c>
      <c r="C3116">
        <v>0</v>
      </c>
      <c r="D3116">
        <v>0</v>
      </c>
      <c r="E3116">
        <v>0</v>
      </c>
      <c r="F3116">
        <v>0</v>
      </c>
      <c r="G3116">
        <v>0</v>
      </c>
      <c r="H3116">
        <v>0</v>
      </c>
      <c r="I3116">
        <v>0</v>
      </c>
      <c r="J3116" t="s">
        <v>5810</v>
      </c>
      <c r="K3116" t="str">
        <f>INDEX('Planning Periods'!$O$2:$O$540,MATCH('Table B Values'!A3116,'Planning Periods'!$A$2:$A$540,0))</f>
        <v>Los Angeles County</v>
      </c>
    </row>
    <row r="3117" spans="1:11">
      <c r="A3117" t="s">
        <v>5477</v>
      </c>
      <c r="B3117">
        <v>2013</v>
      </c>
      <c r="C3117">
        <v>0</v>
      </c>
      <c r="D3117">
        <v>0</v>
      </c>
      <c r="E3117">
        <v>0</v>
      </c>
      <c r="F3117">
        <v>0</v>
      </c>
      <c r="G3117">
        <v>0</v>
      </c>
      <c r="H3117">
        <v>173</v>
      </c>
      <c r="I3117">
        <v>196</v>
      </c>
      <c r="J3117" t="s">
        <v>5810</v>
      </c>
      <c r="K3117" t="str">
        <f>INDEX('Planning Periods'!$O$2:$O$540,MATCH('Table B Values'!A3117,'Planning Periods'!$A$2:$A$540,0))</f>
        <v>Sacramento County</v>
      </c>
    </row>
    <row r="3118" spans="1:11">
      <c r="A3118" t="s">
        <v>5478</v>
      </c>
      <c r="B3118">
        <v>2013</v>
      </c>
      <c r="C3118">
        <v>29</v>
      </c>
      <c r="D3118">
        <v>0</v>
      </c>
      <c r="E3118">
        <v>0</v>
      </c>
      <c r="F3118">
        <v>0</v>
      </c>
      <c r="G3118">
        <v>0</v>
      </c>
      <c r="H3118">
        <v>0</v>
      </c>
      <c r="I3118">
        <v>164</v>
      </c>
      <c r="J3118" t="s">
        <v>5810</v>
      </c>
      <c r="K3118" t="str">
        <f>INDEX('Planning Periods'!$O$2:$O$540,MATCH('Table B Values'!A3118,'Planning Periods'!$A$2:$A$540,0))</f>
        <v>Alameda County</v>
      </c>
    </row>
    <row r="3119" spans="1:11">
      <c r="A3119" t="s">
        <v>5479</v>
      </c>
      <c r="B3119">
        <v>2013</v>
      </c>
      <c r="C3119">
        <v>31</v>
      </c>
      <c r="D3119">
        <v>1</v>
      </c>
      <c r="E3119">
        <v>9</v>
      </c>
      <c r="F3119">
        <v>1</v>
      </c>
      <c r="G3119">
        <v>0</v>
      </c>
      <c r="H3119">
        <v>0</v>
      </c>
      <c r="I3119">
        <v>283</v>
      </c>
      <c r="J3119" t="s">
        <v>5810</v>
      </c>
      <c r="K3119" t="str">
        <f>INDEX('Planning Periods'!$O$2:$O$540,MATCH('Table B Values'!A3119,'Planning Periods'!$A$2:$A$540,0))</f>
        <v>San Diego County</v>
      </c>
    </row>
    <row r="3120" spans="1:11">
      <c r="A3120" t="s">
        <v>5481</v>
      </c>
      <c r="B3120">
        <v>2013</v>
      </c>
      <c r="C3120">
        <v>46</v>
      </c>
      <c r="D3120">
        <v>0</v>
      </c>
      <c r="E3120">
        <v>44</v>
      </c>
      <c r="F3120">
        <v>0</v>
      </c>
      <c r="G3120">
        <v>0</v>
      </c>
      <c r="H3120">
        <v>7</v>
      </c>
      <c r="I3120">
        <v>497</v>
      </c>
      <c r="J3120" t="s">
        <v>5810</v>
      </c>
      <c r="K3120" t="str">
        <f>INDEX('Planning Periods'!$O$2:$O$540,MATCH('Table B Values'!A3120,'Planning Periods'!$A$2:$A$540,0))</f>
        <v>San Diego County</v>
      </c>
    </row>
    <row r="3121" spans="1:11">
      <c r="A3121" t="s">
        <v>5363</v>
      </c>
      <c r="B3121">
        <v>2013</v>
      </c>
      <c r="C3121">
        <v>0</v>
      </c>
      <c r="D3121">
        <v>0</v>
      </c>
      <c r="E3121">
        <v>0</v>
      </c>
      <c r="F3121">
        <v>0</v>
      </c>
      <c r="G3121">
        <v>0</v>
      </c>
      <c r="H3121">
        <v>0</v>
      </c>
      <c r="I3121">
        <v>7</v>
      </c>
      <c r="J3121" t="s">
        <v>5810</v>
      </c>
      <c r="K3121" t="str">
        <f>INDEX('Planning Periods'!$O$2:$O$540,MATCH('Table B Values'!A3121,'Planning Periods'!$A$2:$A$540,0))</f>
        <v>Humboldt County</v>
      </c>
    </row>
    <row r="3122" spans="1:11">
      <c r="A3122" t="s">
        <v>5483</v>
      </c>
      <c r="B3122">
        <v>2013</v>
      </c>
      <c r="C3122">
        <v>0</v>
      </c>
      <c r="D3122">
        <v>0</v>
      </c>
      <c r="E3122">
        <v>0</v>
      </c>
      <c r="F3122">
        <v>0</v>
      </c>
      <c r="G3122">
        <v>0</v>
      </c>
      <c r="H3122">
        <v>2</v>
      </c>
      <c r="I3122">
        <v>6</v>
      </c>
      <c r="J3122" t="s">
        <v>5810</v>
      </c>
      <c r="K3122" t="str">
        <f>INDEX('Planning Periods'!$O$2:$O$540,MATCH('Table B Values'!A3122,'Planning Periods'!$A$2:$A$540,0))</f>
        <v>Marin County</v>
      </c>
    </row>
    <row r="3123" spans="1:11">
      <c r="A3123" t="s">
        <v>5484</v>
      </c>
      <c r="B3123">
        <v>2013</v>
      </c>
      <c r="C3123">
        <v>0</v>
      </c>
      <c r="D3123">
        <v>0</v>
      </c>
      <c r="E3123">
        <v>0</v>
      </c>
      <c r="F3123">
        <v>0</v>
      </c>
      <c r="G3123">
        <v>0</v>
      </c>
      <c r="H3123">
        <v>6</v>
      </c>
      <c r="I3123">
        <v>219</v>
      </c>
      <c r="J3123" t="s">
        <v>5810</v>
      </c>
      <c r="K3123" t="str">
        <f>INDEX('Planning Periods'!$O$2:$O$540,MATCH('Table B Values'!A3123,'Planning Periods'!$A$2:$A$540,0))</f>
        <v>Solano County</v>
      </c>
    </row>
    <row r="3124" spans="1:11">
      <c r="A3124" t="s">
        <v>5364</v>
      </c>
      <c r="B3124">
        <v>2013</v>
      </c>
      <c r="C3124">
        <v>0</v>
      </c>
      <c r="D3124">
        <v>0</v>
      </c>
      <c r="E3124">
        <v>1</v>
      </c>
      <c r="F3124">
        <v>0</v>
      </c>
      <c r="G3124">
        <v>0</v>
      </c>
      <c r="H3124">
        <v>0</v>
      </c>
      <c r="I3124">
        <v>1</v>
      </c>
      <c r="J3124" t="s">
        <v>5810</v>
      </c>
      <c r="K3124" t="str">
        <f>INDEX('Planning Periods'!$O$2:$O$540,MATCH('Table B Values'!A3124,'Planning Periods'!$A$2:$A$540,0))</f>
        <v>Humboldt County</v>
      </c>
    </row>
    <row r="3125" spans="1:11">
      <c r="A3125" t="s">
        <v>5488</v>
      </c>
      <c r="B3125">
        <v>2013</v>
      </c>
      <c r="C3125">
        <v>0</v>
      </c>
      <c r="D3125">
        <v>0</v>
      </c>
      <c r="E3125">
        <v>0</v>
      </c>
      <c r="F3125">
        <v>0</v>
      </c>
      <c r="G3125">
        <v>0</v>
      </c>
      <c r="H3125">
        <v>28</v>
      </c>
      <c r="I3125">
        <v>302</v>
      </c>
      <c r="J3125" t="s">
        <v>5810</v>
      </c>
      <c r="K3125" t="str">
        <f>INDEX('Planning Periods'!$O$2:$O$540,MATCH('Table B Values'!A3125,'Planning Periods'!$A$2:$A$540,0))</f>
        <v>Sacramento County</v>
      </c>
    </row>
    <row r="3126" spans="1:11">
      <c r="A3126" t="s">
        <v>5778</v>
      </c>
      <c r="B3126">
        <v>2013</v>
      </c>
      <c r="C3126">
        <v>0</v>
      </c>
      <c r="D3126">
        <v>0</v>
      </c>
      <c r="E3126">
        <v>0</v>
      </c>
      <c r="F3126">
        <v>0</v>
      </c>
      <c r="G3126">
        <v>0</v>
      </c>
      <c r="H3126">
        <v>0</v>
      </c>
      <c r="I3126">
        <v>0</v>
      </c>
      <c r="J3126" t="s">
        <v>5810</v>
      </c>
      <c r="K3126" t="str">
        <f>INDEX('Planning Periods'!$O$2:$O$540,MATCH('Table B Values'!A3126,'Planning Periods'!$A$2:$A$540,0))</f>
        <v>San Bernardino County</v>
      </c>
    </row>
    <row r="3127" spans="1:11">
      <c r="A3127" t="s">
        <v>5490</v>
      </c>
      <c r="B3127">
        <v>2013</v>
      </c>
      <c r="C3127">
        <v>0</v>
      </c>
      <c r="D3127">
        <v>0</v>
      </c>
      <c r="E3127">
        <v>0</v>
      </c>
      <c r="F3127">
        <v>0</v>
      </c>
      <c r="G3127">
        <v>0</v>
      </c>
      <c r="H3127">
        <v>0</v>
      </c>
      <c r="I3127" s="356">
        <v>0</v>
      </c>
      <c r="J3127" t="s">
        <v>5810</v>
      </c>
      <c r="K3127" t="str">
        <f>INDEX('Planning Periods'!$O$2:$O$540,MATCH('Table B Values'!A3127,'Planning Periods'!$A$2:$A$540,0))</f>
        <v>San Mateo County</v>
      </c>
    </row>
    <row r="3128" spans="1:11">
      <c r="A3128" t="s">
        <v>5493</v>
      </c>
      <c r="B3128">
        <v>2013</v>
      </c>
      <c r="C3128">
        <v>0</v>
      </c>
      <c r="D3128">
        <v>0</v>
      </c>
      <c r="E3128">
        <v>10</v>
      </c>
      <c r="F3128">
        <v>0</v>
      </c>
      <c r="G3128">
        <v>0</v>
      </c>
      <c r="H3128">
        <v>58</v>
      </c>
      <c r="I3128" s="356">
        <v>730</v>
      </c>
      <c r="J3128" t="s">
        <v>5810</v>
      </c>
      <c r="K3128" t="str">
        <f>INDEX('Planning Periods'!$O$2:$O$540,MATCH('Table B Values'!A3128,'Planning Periods'!$A$2:$A$540,0))</f>
        <v>Alameda County</v>
      </c>
    </row>
    <row r="3129" spans="1:11">
      <c r="A3129" t="s">
        <v>4963</v>
      </c>
      <c r="B3129">
        <v>2013</v>
      </c>
      <c r="C3129">
        <v>0</v>
      </c>
      <c r="D3129">
        <v>0</v>
      </c>
      <c r="E3129">
        <v>0</v>
      </c>
      <c r="F3129">
        <v>0</v>
      </c>
      <c r="G3129">
        <v>0</v>
      </c>
      <c r="H3129">
        <v>230</v>
      </c>
      <c r="I3129">
        <v>0</v>
      </c>
      <c r="J3129" t="s">
        <v>5810</v>
      </c>
      <c r="K3129" t="str">
        <f>INDEX('Planning Periods'!$O$2:$O$540,MATCH('Table B Values'!A3129,'Planning Periods'!$A$2:$A$540,0))</f>
        <v>Fresno County</v>
      </c>
    </row>
    <row r="3130" spans="1:11">
      <c r="A3130" t="s">
        <v>5495</v>
      </c>
      <c r="B3130">
        <v>2013</v>
      </c>
      <c r="C3130">
        <v>0</v>
      </c>
      <c r="D3130">
        <v>0</v>
      </c>
      <c r="E3130">
        <v>0</v>
      </c>
      <c r="F3130">
        <v>0</v>
      </c>
      <c r="G3130">
        <v>0</v>
      </c>
      <c r="H3130">
        <v>0</v>
      </c>
      <c r="I3130">
        <v>0</v>
      </c>
      <c r="J3130" t="s">
        <v>5810</v>
      </c>
      <c r="K3130" t="str">
        <f>INDEX('Planning Periods'!$O$2:$O$540,MATCH('Table B Values'!A3130,'Planning Periods'!$A$2:$A$540,0))</f>
        <v>Orange County</v>
      </c>
    </row>
    <row r="3131" spans="1:11">
      <c r="A3131" t="s">
        <v>5496</v>
      </c>
      <c r="B3131">
        <v>2013</v>
      </c>
      <c r="C3131">
        <v>0</v>
      </c>
      <c r="D3131">
        <v>0</v>
      </c>
      <c r="E3131">
        <v>0</v>
      </c>
      <c r="F3131">
        <v>0</v>
      </c>
      <c r="G3131">
        <v>0</v>
      </c>
      <c r="H3131">
        <v>0</v>
      </c>
      <c r="I3131">
        <v>41</v>
      </c>
      <c r="J3131" t="s">
        <v>5810</v>
      </c>
      <c r="K3131" t="str">
        <f>INDEX('Planning Periods'!$O$2:$O$540,MATCH('Table B Values'!A3131,'Planning Periods'!$A$2:$A$540,0))</f>
        <v>Sacramento County</v>
      </c>
    </row>
    <row r="3132" spans="1:11">
      <c r="A3132" t="s">
        <v>5497</v>
      </c>
      <c r="B3132">
        <v>2013</v>
      </c>
      <c r="C3132">
        <v>0</v>
      </c>
      <c r="D3132">
        <v>0</v>
      </c>
      <c r="E3132">
        <v>0</v>
      </c>
      <c r="F3132">
        <v>0</v>
      </c>
      <c r="G3132">
        <v>0</v>
      </c>
      <c r="H3132">
        <v>0</v>
      </c>
      <c r="I3132" s="356">
        <v>0</v>
      </c>
      <c r="J3132" t="s">
        <v>5810</v>
      </c>
      <c r="K3132" t="str">
        <f>INDEX('Planning Periods'!$O$2:$O$540,MATCH('Table B Values'!A3132,'Planning Periods'!$A$2:$A$540,0))</f>
        <v>Orange County</v>
      </c>
    </row>
    <row r="3133" spans="1:11">
      <c r="A3133" t="s">
        <v>5498</v>
      </c>
      <c r="B3133">
        <v>2013</v>
      </c>
      <c r="C3133">
        <v>0</v>
      </c>
      <c r="D3133">
        <v>0</v>
      </c>
      <c r="E3133">
        <v>0</v>
      </c>
      <c r="F3133">
        <v>0</v>
      </c>
      <c r="G3133">
        <v>0</v>
      </c>
      <c r="H3133">
        <v>0</v>
      </c>
      <c r="I3133">
        <v>0</v>
      </c>
      <c r="J3133" t="s">
        <v>5810</v>
      </c>
      <c r="K3133" t="str">
        <f>INDEX('Planning Periods'!$O$2:$O$540,MATCH('Table B Values'!A3133,'Planning Periods'!$A$2:$A$540,0))</f>
        <v>Los Angeles County</v>
      </c>
    </row>
    <row r="3134" spans="1:11">
      <c r="A3134" t="s">
        <v>5500</v>
      </c>
      <c r="B3134">
        <v>2013</v>
      </c>
      <c r="C3134">
        <v>0</v>
      </c>
      <c r="D3134">
        <v>0</v>
      </c>
      <c r="E3134">
        <v>0</v>
      </c>
      <c r="F3134">
        <v>0</v>
      </c>
      <c r="G3134">
        <v>0</v>
      </c>
      <c r="H3134">
        <v>0</v>
      </c>
      <c r="I3134">
        <v>0</v>
      </c>
      <c r="J3134" t="s">
        <v>5810</v>
      </c>
      <c r="K3134" t="str">
        <f>INDEX('Planning Periods'!$O$2:$O$540,MATCH('Table B Values'!A3134,'Planning Periods'!$A$2:$A$540,0))</f>
        <v>Los Angeles County</v>
      </c>
    </row>
    <row r="3135" spans="1:11">
      <c r="A3135" t="s">
        <v>5501</v>
      </c>
      <c r="B3135">
        <v>2013</v>
      </c>
      <c r="C3135">
        <v>0</v>
      </c>
      <c r="D3135">
        <v>0</v>
      </c>
      <c r="E3135">
        <v>0</v>
      </c>
      <c r="F3135">
        <v>0</v>
      </c>
      <c r="G3135">
        <v>0</v>
      </c>
      <c r="H3135">
        <v>0</v>
      </c>
      <c r="I3135">
        <v>0</v>
      </c>
      <c r="J3135" t="s">
        <v>5810</v>
      </c>
      <c r="K3135" t="str">
        <f>INDEX('Planning Periods'!$O$2:$O$540,MATCH('Table B Values'!A3135,'Planning Periods'!$A$2:$A$540,0))</f>
        <v>Los Angeles County</v>
      </c>
    </row>
    <row r="3136" spans="1:11">
      <c r="A3136" t="s">
        <v>5502</v>
      </c>
      <c r="B3136">
        <v>2013</v>
      </c>
      <c r="C3136">
        <v>0</v>
      </c>
      <c r="D3136">
        <v>0</v>
      </c>
      <c r="E3136">
        <v>0</v>
      </c>
      <c r="F3136">
        <v>0</v>
      </c>
      <c r="G3136">
        <v>0</v>
      </c>
      <c r="H3136">
        <v>0</v>
      </c>
      <c r="I3136">
        <v>22</v>
      </c>
      <c r="J3136" t="s">
        <v>5810</v>
      </c>
      <c r="K3136" t="str">
        <f>INDEX('Planning Periods'!$O$2:$O$540,MATCH('Table B Values'!A3136,'Planning Periods'!$A$2:$A$540,0))</f>
        <v>Santa Barbara County</v>
      </c>
    </row>
    <row r="3137" spans="1:11">
      <c r="A3137" t="s">
        <v>5817</v>
      </c>
      <c r="B3137">
        <v>2013</v>
      </c>
      <c r="C3137">
        <v>0</v>
      </c>
      <c r="D3137">
        <v>0</v>
      </c>
      <c r="E3137">
        <v>0</v>
      </c>
      <c r="F3137">
        <v>0</v>
      </c>
      <c r="G3137">
        <v>0</v>
      </c>
      <c r="H3137">
        <v>0</v>
      </c>
      <c r="I3137" s="356">
        <v>0</v>
      </c>
      <c r="J3137" t="s">
        <v>5810</v>
      </c>
      <c r="K3137" t="str">
        <f>INDEX('Planning Periods'!$O$2:$O$540,MATCH('Table B Values'!A3137,'Planning Periods'!$A$2:$A$540,0))</f>
        <v>Monterey County</v>
      </c>
    </row>
    <row r="3138" spans="1:11">
      <c r="A3138" t="s">
        <v>5367</v>
      </c>
      <c r="B3138">
        <v>2013</v>
      </c>
      <c r="C3138">
        <v>1</v>
      </c>
      <c r="D3138">
        <v>0</v>
      </c>
      <c r="E3138">
        <v>0</v>
      </c>
      <c r="F3138">
        <v>0</v>
      </c>
      <c r="G3138">
        <v>0</v>
      </c>
      <c r="H3138">
        <v>0</v>
      </c>
      <c r="I3138">
        <v>4</v>
      </c>
      <c r="J3138" t="s">
        <v>5810</v>
      </c>
      <c r="K3138" t="str">
        <f>INDEX('Planning Periods'!$O$2:$O$540,MATCH('Table B Values'!A3138,'Planning Periods'!$A$2:$A$540,0))</f>
        <v>Nevada County</v>
      </c>
    </row>
    <row r="3139" spans="1:11">
      <c r="A3139" t="s">
        <v>5505</v>
      </c>
      <c r="B3139">
        <v>2013</v>
      </c>
      <c r="C3139">
        <v>0</v>
      </c>
      <c r="D3139">
        <v>0</v>
      </c>
      <c r="E3139">
        <v>1</v>
      </c>
      <c r="F3139">
        <v>0</v>
      </c>
      <c r="G3139">
        <v>0</v>
      </c>
      <c r="H3139">
        <v>6</v>
      </c>
      <c r="I3139">
        <v>5</v>
      </c>
      <c r="J3139" t="s">
        <v>5810</v>
      </c>
      <c r="K3139" t="str">
        <f>INDEX('Planning Periods'!$O$2:$O$540,MATCH('Table B Values'!A3139,'Planning Periods'!$A$2:$A$540,0))</f>
        <v>San Luis Obispo County</v>
      </c>
    </row>
    <row r="3140" spans="1:11">
      <c r="A3140" t="s">
        <v>5511</v>
      </c>
      <c r="B3140">
        <v>2013</v>
      </c>
      <c r="C3140">
        <v>37</v>
      </c>
      <c r="D3140">
        <v>0</v>
      </c>
      <c r="E3140">
        <v>0</v>
      </c>
      <c r="F3140">
        <v>0</v>
      </c>
      <c r="G3140">
        <v>0</v>
      </c>
      <c r="H3140">
        <v>1</v>
      </c>
      <c r="I3140">
        <v>140</v>
      </c>
      <c r="J3140" t="s">
        <v>5810</v>
      </c>
      <c r="K3140" t="str">
        <f>INDEX('Planning Periods'!$O$2:$O$540,MATCH('Table B Values'!A3140,'Planning Periods'!$A$2:$A$540,0))</f>
        <v>Alameda County</v>
      </c>
    </row>
    <row r="3141" spans="1:11">
      <c r="A3141" t="s">
        <v>5512</v>
      </c>
      <c r="B3141">
        <v>2013</v>
      </c>
      <c r="C3141">
        <v>0</v>
      </c>
      <c r="D3141">
        <v>0</v>
      </c>
      <c r="E3141">
        <v>0</v>
      </c>
      <c r="F3141">
        <v>0</v>
      </c>
      <c r="G3141">
        <v>0</v>
      </c>
      <c r="H3141">
        <v>2</v>
      </c>
      <c r="I3141">
        <v>28</v>
      </c>
      <c r="J3141" t="s">
        <v>5810</v>
      </c>
      <c r="K3141" t="str">
        <f>INDEX('Planning Periods'!$O$2:$O$540,MATCH('Table B Values'!A3141,'Planning Periods'!$A$2:$A$540,0))</f>
        <v>Sonoma County</v>
      </c>
    </row>
    <row r="3142" spans="1:11">
      <c r="A3142" t="s">
        <v>5513</v>
      </c>
      <c r="B3142">
        <v>2013</v>
      </c>
      <c r="C3142">
        <v>0</v>
      </c>
      <c r="D3142">
        <v>0</v>
      </c>
      <c r="E3142">
        <v>0</v>
      </c>
      <c r="F3142">
        <v>0</v>
      </c>
      <c r="G3142">
        <v>0</v>
      </c>
      <c r="H3142">
        <v>0</v>
      </c>
      <c r="I3142">
        <v>0</v>
      </c>
      <c r="J3142" t="s">
        <v>5810</v>
      </c>
      <c r="K3142" t="str">
        <f>INDEX('Planning Periods'!$O$2:$O$540,MATCH('Table B Values'!A3142,'Planning Periods'!$A$2:$A$540,0))</f>
        <v>Riverside County</v>
      </c>
    </row>
    <row r="3143" spans="1:11">
      <c r="A3143" t="s">
        <v>5818</v>
      </c>
      <c r="B3143">
        <v>2013</v>
      </c>
      <c r="C3143">
        <v>0</v>
      </c>
      <c r="D3143">
        <v>0</v>
      </c>
      <c r="E3143">
        <v>0</v>
      </c>
      <c r="F3143">
        <v>0</v>
      </c>
      <c r="G3143">
        <v>0</v>
      </c>
      <c r="H3143">
        <v>0</v>
      </c>
      <c r="I3143">
        <v>0</v>
      </c>
      <c r="J3143" t="s">
        <v>5810</v>
      </c>
      <c r="K3143" t="str">
        <f>INDEX('Planning Periods'!$O$2:$O$540,MATCH('Table B Values'!A3143,'Planning Periods'!$A$2:$A$540,0))</f>
        <v>San Bernardino County</v>
      </c>
    </row>
    <row r="3144" spans="1:11">
      <c r="A3144" t="s">
        <v>5518</v>
      </c>
      <c r="B3144">
        <v>2013</v>
      </c>
      <c r="C3144">
        <v>0</v>
      </c>
      <c r="D3144">
        <v>7</v>
      </c>
      <c r="E3144">
        <v>0</v>
      </c>
      <c r="F3144">
        <v>4</v>
      </c>
      <c r="G3144">
        <v>0</v>
      </c>
      <c r="H3144">
        <v>0</v>
      </c>
      <c r="I3144">
        <v>2</v>
      </c>
      <c r="J3144" t="s">
        <v>5810</v>
      </c>
      <c r="K3144" t="str">
        <f>INDEX('Planning Periods'!$O$2:$O$540,MATCH('Table B Values'!A3144,'Planning Periods'!$A$2:$A$540,0))</f>
        <v>San Mateo County</v>
      </c>
    </row>
    <row r="3145" spans="1:11">
      <c r="A3145" t="s">
        <v>5519</v>
      </c>
      <c r="B3145">
        <v>2013</v>
      </c>
      <c r="C3145">
        <v>0</v>
      </c>
      <c r="D3145">
        <v>0</v>
      </c>
      <c r="E3145">
        <v>0</v>
      </c>
      <c r="F3145">
        <v>0</v>
      </c>
      <c r="G3145">
        <v>0</v>
      </c>
      <c r="H3145">
        <v>12</v>
      </c>
      <c r="I3145">
        <v>66</v>
      </c>
      <c r="J3145" t="s">
        <v>5810</v>
      </c>
      <c r="K3145" t="str">
        <f>INDEX('Planning Periods'!$O$2:$O$540,MATCH('Table B Values'!A3145,'Planning Periods'!$A$2:$A$540,0))</f>
        <v>San Benito County</v>
      </c>
    </row>
    <row r="3146" spans="1:11">
      <c r="A3146" t="s">
        <v>5000</v>
      </c>
      <c r="B3146">
        <v>2013</v>
      </c>
      <c r="C3146">
        <v>0</v>
      </c>
      <c r="D3146">
        <v>0</v>
      </c>
      <c r="E3146">
        <v>0</v>
      </c>
      <c r="F3146">
        <v>0</v>
      </c>
      <c r="G3146">
        <v>0</v>
      </c>
      <c r="H3146">
        <v>32</v>
      </c>
      <c r="I3146">
        <v>73</v>
      </c>
      <c r="J3146" t="s">
        <v>5810</v>
      </c>
      <c r="K3146" t="str">
        <f>INDEX('Planning Periods'!$O$2:$O$540,MATCH('Table B Values'!A3146,'Planning Periods'!$A$2:$A$540,0))</f>
        <v>Humboldt County</v>
      </c>
    </row>
    <row r="3147" spans="1:11">
      <c r="A3147" t="s">
        <v>5522</v>
      </c>
      <c r="B3147">
        <v>2013</v>
      </c>
      <c r="C3147">
        <v>0</v>
      </c>
      <c r="D3147">
        <v>0</v>
      </c>
      <c r="E3147">
        <v>0</v>
      </c>
      <c r="F3147">
        <v>0</v>
      </c>
      <c r="G3147">
        <v>0</v>
      </c>
      <c r="H3147">
        <v>0</v>
      </c>
      <c r="I3147">
        <v>0</v>
      </c>
      <c r="J3147" t="s">
        <v>5810</v>
      </c>
      <c r="K3147" t="str">
        <f>INDEX('Planning Periods'!$O$2:$O$540,MATCH('Table B Values'!A3147,'Planning Periods'!$A$2:$A$540,0))</f>
        <v>Los Angeles County</v>
      </c>
    </row>
    <row r="3148" spans="1:11">
      <c r="A3148" t="s">
        <v>5804</v>
      </c>
      <c r="B3148">
        <v>2013</v>
      </c>
      <c r="C3148">
        <v>0</v>
      </c>
      <c r="D3148">
        <v>0</v>
      </c>
      <c r="E3148">
        <v>0</v>
      </c>
      <c r="F3148">
        <v>0</v>
      </c>
      <c r="G3148">
        <v>0</v>
      </c>
      <c r="H3148">
        <v>0</v>
      </c>
      <c r="I3148">
        <v>0</v>
      </c>
      <c r="J3148" t="s">
        <v>5810</v>
      </c>
      <c r="K3148" t="str">
        <f>INDEX('Planning Periods'!$O$2:$O$540,MATCH('Table B Values'!A3148,'Planning Periods'!$A$2:$A$540,0))</f>
        <v>Fresno County</v>
      </c>
    </row>
    <row r="3149" spans="1:11">
      <c r="A3149" t="s">
        <v>5782</v>
      </c>
      <c r="B3149">
        <v>2013</v>
      </c>
      <c r="C3149">
        <v>0</v>
      </c>
      <c r="D3149">
        <v>0</v>
      </c>
      <c r="E3149">
        <v>0</v>
      </c>
      <c r="F3149">
        <v>0</v>
      </c>
      <c r="G3149">
        <v>0</v>
      </c>
      <c r="H3149">
        <v>0</v>
      </c>
      <c r="I3149">
        <v>0</v>
      </c>
      <c r="J3149" t="s">
        <v>5810</v>
      </c>
      <c r="K3149" t="str">
        <f>INDEX('Planning Periods'!$O$2:$O$540,MATCH('Table B Values'!A3149,'Planning Periods'!$A$2:$A$540,0))</f>
        <v>Imperial County</v>
      </c>
    </row>
    <row r="3150" spans="1:11">
      <c r="A3150" t="s">
        <v>5523</v>
      </c>
      <c r="B3150">
        <v>2013</v>
      </c>
      <c r="C3150">
        <v>3</v>
      </c>
      <c r="D3150">
        <v>0</v>
      </c>
      <c r="E3150">
        <v>26</v>
      </c>
      <c r="F3150">
        <v>0</v>
      </c>
      <c r="G3150">
        <v>0</v>
      </c>
      <c r="H3150">
        <v>5</v>
      </c>
      <c r="I3150">
        <v>22</v>
      </c>
      <c r="J3150" t="s">
        <v>5810</v>
      </c>
      <c r="K3150" t="str">
        <f>INDEX('Planning Periods'!$O$2:$O$540,MATCH('Table B Values'!A3150,'Planning Periods'!$A$2:$A$540,0))</f>
        <v>San Diego County</v>
      </c>
    </row>
    <row r="3151" spans="1:11">
      <c r="A3151" t="s">
        <v>5783</v>
      </c>
      <c r="B3151">
        <v>2013</v>
      </c>
      <c r="C3151">
        <v>0</v>
      </c>
      <c r="D3151">
        <v>0</v>
      </c>
      <c r="E3151">
        <v>0</v>
      </c>
      <c r="F3151">
        <v>0</v>
      </c>
      <c r="G3151">
        <v>0</v>
      </c>
      <c r="H3151">
        <v>0</v>
      </c>
      <c r="I3151">
        <v>0</v>
      </c>
      <c r="J3151" t="s">
        <v>5810</v>
      </c>
      <c r="K3151" t="str">
        <f>INDEX('Planning Periods'!$O$2:$O$540,MATCH('Table B Values'!A3151,'Planning Periods'!$A$2:$A$540,0))</f>
        <v>Riverside County</v>
      </c>
    </row>
    <row r="3152" spans="1:11">
      <c r="A3152" t="s">
        <v>5524</v>
      </c>
      <c r="B3152">
        <v>2013</v>
      </c>
      <c r="C3152">
        <v>0</v>
      </c>
      <c r="D3152">
        <v>0</v>
      </c>
      <c r="E3152">
        <v>0</v>
      </c>
      <c r="F3152">
        <v>0</v>
      </c>
      <c r="G3152">
        <v>0</v>
      </c>
      <c r="H3152">
        <v>0</v>
      </c>
      <c r="I3152">
        <v>0</v>
      </c>
      <c r="J3152" t="s">
        <v>5810</v>
      </c>
      <c r="K3152" t="str">
        <f>INDEX('Planning Periods'!$O$2:$O$540,MATCH('Table B Values'!A3152,'Planning Periods'!$A$2:$A$540,0))</f>
        <v>Riverside County</v>
      </c>
    </row>
    <row r="3153" spans="1:11">
      <c r="A3153" t="s">
        <v>5525</v>
      </c>
      <c r="B3153">
        <v>2013</v>
      </c>
      <c r="C3153">
        <v>0</v>
      </c>
      <c r="D3153">
        <v>0</v>
      </c>
      <c r="E3153">
        <v>0</v>
      </c>
      <c r="F3153">
        <v>0</v>
      </c>
      <c r="G3153">
        <v>0</v>
      </c>
      <c r="H3153">
        <v>0</v>
      </c>
      <c r="I3153">
        <v>0</v>
      </c>
      <c r="J3153" t="s">
        <v>5810</v>
      </c>
      <c r="K3153" t="str">
        <f>INDEX('Planning Periods'!$O$2:$O$540,MATCH('Table B Values'!A3153,'Planning Periods'!$A$2:$A$540,0))</f>
        <v>Los Angeles County</v>
      </c>
    </row>
    <row r="3154" spans="1:11">
      <c r="A3154" t="s">
        <v>5526</v>
      </c>
      <c r="B3154">
        <v>2013</v>
      </c>
      <c r="C3154">
        <v>0</v>
      </c>
      <c r="D3154">
        <v>0</v>
      </c>
      <c r="E3154">
        <v>0</v>
      </c>
      <c r="F3154">
        <v>0</v>
      </c>
      <c r="G3154">
        <v>0</v>
      </c>
      <c r="H3154">
        <v>0</v>
      </c>
      <c r="I3154">
        <v>12</v>
      </c>
      <c r="J3154" t="s">
        <v>5810</v>
      </c>
      <c r="K3154" t="str">
        <f>INDEX('Planning Periods'!$O$2:$O$540,MATCH('Table B Values'!A3154,'Planning Periods'!$A$2:$A$540,0))</f>
        <v>Inyo County</v>
      </c>
    </row>
    <row r="3155" spans="1:11">
      <c r="A3155" t="s">
        <v>5527</v>
      </c>
      <c r="B3155">
        <v>2013</v>
      </c>
      <c r="C3155">
        <v>0</v>
      </c>
      <c r="D3155">
        <v>0</v>
      </c>
      <c r="E3155">
        <v>0</v>
      </c>
      <c r="F3155">
        <v>0</v>
      </c>
      <c r="G3155">
        <v>0</v>
      </c>
      <c r="H3155">
        <v>0</v>
      </c>
      <c r="I3155">
        <v>1</v>
      </c>
      <c r="J3155" t="s">
        <v>5810</v>
      </c>
      <c r="K3155" t="str">
        <f>INDEX('Planning Periods'!$O$2:$O$540,MATCH('Table B Values'!A3155,'Planning Periods'!$A$2:$A$540,0))</f>
        <v>Amador County</v>
      </c>
    </row>
    <row r="3156" spans="1:11">
      <c r="A3156" t="s">
        <v>5528</v>
      </c>
      <c r="B3156">
        <v>2013</v>
      </c>
      <c r="C3156">
        <v>0</v>
      </c>
      <c r="D3156">
        <v>0</v>
      </c>
      <c r="E3156">
        <v>0</v>
      </c>
      <c r="F3156">
        <v>0</v>
      </c>
      <c r="G3156">
        <v>0</v>
      </c>
      <c r="H3156">
        <v>0</v>
      </c>
      <c r="I3156">
        <v>0</v>
      </c>
      <c r="J3156" t="s">
        <v>5810</v>
      </c>
      <c r="K3156" t="str">
        <f>INDEX('Planning Periods'!$O$2:$O$540,MATCH('Table B Values'!A3156,'Planning Periods'!$A$2:$A$540,0))</f>
        <v>Orange County</v>
      </c>
    </row>
    <row r="3157" spans="1:11">
      <c r="A3157" t="s">
        <v>5021</v>
      </c>
      <c r="B3157">
        <v>2013</v>
      </c>
      <c r="C3157">
        <v>0</v>
      </c>
      <c r="D3157">
        <v>4</v>
      </c>
      <c r="E3157">
        <v>0</v>
      </c>
      <c r="F3157">
        <v>7</v>
      </c>
      <c r="G3157">
        <v>0</v>
      </c>
      <c r="H3157">
        <v>2</v>
      </c>
      <c r="I3157">
        <v>8</v>
      </c>
      <c r="J3157" t="s">
        <v>5810</v>
      </c>
      <c r="K3157" t="str">
        <f>INDEX('Planning Periods'!$O$2:$O$540,MATCH('Table B Values'!A3157,'Planning Periods'!$A$2:$A$540,0))</f>
        <v>Kings County</v>
      </c>
    </row>
    <row r="3158" spans="1:11">
      <c r="A3158" t="s">
        <v>5534</v>
      </c>
      <c r="B3158">
        <v>2013</v>
      </c>
      <c r="C3158">
        <v>0</v>
      </c>
      <c r="D3158">
        <v>0</v>
      </c>
      <c r="E3158">
        <v>0</v>
      </c>
      <c r="F3158">
        <v>0</v>
      </c>
      <c r="G3158">
        <v>0</v>
      </c>
      <c r="H3158">
        <v>0</v>
      </c>
      <c r="I3158">
        <v>7</v>
      </c>
      <c r="J3158" t="s">
        <v>5810</v>
      </c>
      <c r="K3158" t="str">
        <f>INDEX('Planning Periods'!$O$2:$O$540,MATCH('Table B Values'!A3158,'Planning Periods'!$A$2:$A$540,0))</f>
        <v>Fresno County</v>
      </c>
    </row>
    <row r="3159" spans="1:11">
      <c r="A3159" t="s">
        <v>5536</v>
      </c>
      <c r="B3159">
        <v>2013</v>
      </c>
      <c r="C3159">
        <v>0</v>
      </c>
      <c r="D3159">
        <v>0</v>
      </c>
      <c r="E3159">
        <v>0</v>
      </c>
      <c r="F3159">
        <v>0</v>
      </c>
      <c r="G3159">
        <v>0</v>
      </c>
      <c r="H3159">
        <v>0</v>
      </c>
      <c r="I3159">
        <v>0</v>
      </c>
      <c r="J3159" t="s">
        <v>5810</v>
      </c>
      <c r="K3159" t="str">
        <f>INDEX('Planning Periods'!$O$2:$O$540,MATCH('Table B Values'!A3159,'Planning Periods'!$A$2:$A$540,0))</f>
        <v>Orange County</v>
      </c>
    </row>
    <row r="3160" spans="1:11">
      <c r="A3160" t="s">
        <v>5538</v>
      </c>
      <c r="B3160">
        <v>2013</v>
      </c>
      <c r="C3160">
        <v>18</v>
      </c>
      <c r="D3160">
        <v>0</v>
      </c>
      <c r="E3160">
        <v>0</v>
      </c>
      <c r="F3160">
        <v>0</v>
      </c>
      <c r="G3160">
        <v>0</v>
      </c>
      <c r="H3160">
        <v>279</v>
      </c>
      <c r="I3160">
        <v>241</v>
      </c>
      <c r="J3160" t="s">
        <v>5810</v>
      </c>
      <c r="K3160" t="str">
        <f>INDEX('Planning Periods'!$O$2:$O$540,MATCH('Table B Values'!A3160,'Planning Periods'!$A$2:$A$540,0))</f>
        <v>San Diego County</v>
      </c>
    </row>
    <row r="3161" spans="1:11">
      <c r="A3161" t="s">
        <v>5539</v>
      </c>
      <c r="B3161">
        <v>2013</v>
      </c>
      <c r="C3161">
        <v>0</v>
      </c>
      <c r="D3161">
        <v>0</v>
      </c>
      <c r="E3161">
        <v>0</v>
      </c>
      <c r="F3161">
        <v>0</v>
      </c>
      <c r="G3161">
        <v>0</v>
      </c>
      <c r="H3161">
        <v>0</v>
      </c>
      <c r="I3161">
        <v>0</v>
      </c>
      <c r="J3161" t="s">
        <v>5810</v>
      </c>
      <c r="K3161" t="str">
        <f>INDEX('Planning Periods'!$O$2:$O$540,MATCH('Table B Values'!A3161,'Planning Periods'!$A$2:$A$540,0))</f>
        <v>Orange County</v>
      </c>
    </row>
    <row r="3162" spans="1:11">
      <c r="A3162" t="s">
        <v>5542</v>
      </c>
      <c r="B3162">
        <v>2013</v>
      </c>
      <c r="C3162">
        <v>0</v>
      </c>
      <c r="D3162">
        <v>0</v>
      </c>
      <c r="E3162">
        <v>0</v>
      </c>
      <c r="F3162">
        <v>0</v>
      </c>
      <c r="G3162">
        <v>0</v>
      </c>
      <c r="H3162">
        <v>0</v>
      </c>
      <c r="I3162">
        <v>0</v>
      </c>
      <c r="J3162" t="s">
        <v>5810</v>
      </c>
      <c r="K3162" t="str">
        <f>INDEX('Planning Periods'!$O$2:$O$540,MATCH('Table B Values'!A3162,'Planning Periods'!$A$2:$A$540,0))</f>
        <v>Los Angeles County</v>
      </c>
    </row>
    <row r="3163" spans="1:11">
      <c r="A3163" t="s">
        <v>5544</v>
      </c>
      <c r="B3163">
        <v>2013</v>
      </c>
      <c r="C3163">
        <v>0</v>
      </c>
      <c r="D3163">
        <v>0</v>
      </c>
      <c r="E3163">
        <v>0</v>
      </c>
      <c r="F3163">
        <v>0</v>
      </c>
      <c r="G3163">
        <v>0</v>
      </c>
      <c r="H3163">
        <v>0</v>
      </c>
      <c r="I3163">
        <v>0</v>
      </c>
      <c r="J3163" t="s">
        <v>5810</v>
      </c>
      <c r="K3163" t="str">
        <f>INDEX('Planning Periods'!$O$2:$O$540,MATCH('Table B Values'!A3163,'Planning Periods'!$A$2:$A$540,0))</f>
        <v>Orange County</v>
      </c>
    </row>
    <row r="3164" spans="1:11">
      <c r="A3164" t="s">
        <v>5545</v>
      </c>
      <c r="B3164">
        <v>2013</v>
      </c>
      <c r="C3164">
        <v>0</v>
      </c>
      <c r="D3164">
        <v>0</v>
      </c>
      <c r="E3164">
        <v>0</v>
      </c>
      <c r="F3164">
        <v>0</v>
      </c>
      <c r="G3164">
        <v>0</v>
      </c>
      <c r="H3164">
        <v>0</v>
      </c>
      <c r="I3164">
        <v>0</v>
      </c>
      <c r="J3164" t="s">
        <v>5810</v>
      </c>
      <c r="K3164" t="str">
        <f>INDEX('Planning Periods'!$O$2:$O$540,MATCH('Table B Values'!A3164,'Planning Periods'!$A$2:$A$540,0))</f>
        <v>Orange County</v>
      </c>
    </row>
    <row r="3165" spans="1:11">
      <c r="A3165" t="s">
        <v>5546</v>
      </c>
      <c r="B3165">
        <v>2013</v>
      </c>
      <c r="C3165">
        <v>0</v>
      </c>
      <c r="D3165">
        <v>0</v>
      </c>
      <c r="E3165">
        <v>0</v>
      </c>
      <c r="F3165">
        <v>0</v>
      </c>
      <c r="G3165">
        <v>0</v>
      </c>
      <c r="H3165">
        <v>0</v>
      </c>
      <c r="I3165">
        <v>0</v>
      </c>
      <c r="J3165" t="s">
        <v>5810</v>
      </c>
      <c r="K3165" t="str">
        <f>INDEX('Planning Periods'!$O$2:$O$540,MATCH('Table B Values'!A3165,'Planning Periods'!$A$2:$A$540,0))</f>
        <v>Orange County</v>
      </c>
    </row>
    <row r="3166" spans="1:11">
      <c r="A3166" t="s">
        <v>5547</v>
      </c>
      <c r="B3166">
        <v>2013</v>
      </c>
      <c r="C3166">
        <v>0</v>
      </c>
      <c r="D3166">
        <v>0</v>
      </c>
      <c r="E3166">
        <v>0</v>
      </c>
      <c r="F3166">
        <v>0</v>
      </c>
      <c r="G3166">
        <v>0</v>
      </c>
      <c r="H3166">
        <v>0</v>
      </c>
      <c r="I3166">
        <v>0</v>
      </c>
      <c r="J3166" t="s">
        <v>5810</v>
      </c>
      <c r="K3166" t="str">
        <f>INDEX('Planning Periods'!$O$2:$O$540,MATCH('Table B Values'!A3166,'Planning Periods'!$A$2:$A$540,0))</f>
        <v>Riverside County</v>
      </c>
    </row>
    <row r="3167" spans="1:11">
      <c r="A3167" t="s">
        <v>5548</v>
      </c>
      <c r="B3167">
        <v>2013</v>
      </c>
      <c r="C3167">
        <v>0</v>
      </c>
      <c r="D3167">
        <v>0</v>
      </c>
      <c r="E3167">
        <v>0</v>
      </c>
      <c r="F3167">
        <v>0</v>
      </c>
      <c r="G3167">
        <v>0</v>
      </c>
      <c r="H3167">
        <v>0</v>
      </c>
      <c r="I3167">
        <v>0</v>
      </c>
      <c r="J3167" t="s">
        <v>5810</v>
      </c>
      <c r="K3167" t="str">
        <f>INDEX('Planning Periods'!$O$2:$O$540,MATCH('Table B Values'!A3167,'Planning Periods'!$A$2:$A$540,0))</f>
        <v>Orange County</v>
      </c>
    </row>
    <row r="3168" spans="1:11">
      <c r="A3168" t="s">
        <v>5368</v>
      </c>
      <c r="B3168">
        <v>2013</v>
      </c>
      <c r="C3168">
        <v>0</v>
      </c>
      <c r="D3168">
        <v>10</v>
      </c>
      <c r="E3168">
        <v>0</v>
      </c>
      <c r="F3168">
        <v>37</v>
      </c>
      <c r="G3168">
        <v>0</v>
      </c>
      <c r="H3168">
        <v>0</v>
      </c>
      <c r="I3168">
        <v>0</v>
      </c>
      <c r="J3168" t="s">
        <v>5810</v>
      </c>
      <c r="K3168" t="str">
        <f>INDEX('Planning Periods'!$O$2:$O$540,MATCH('Table B Values'!A3168,'Planning Periods'!$A$2:$A$540,0))</f>
        <v>Lake County</v>
      </c>
    </row>
    <row r="3169" spans="1:11">
      <c r="A3169" t="s">
        <v>5549</v>
      </c>
      <c r="B3169">
        <v>2013</v>
      </c>
      <c r="C3169">
        <v>0</v>
      </c>
      <c r="D3169">
        <v>0</v>
      </c>
      <c r="E3169">
        <v>0</v>
      </c>
      <c r="F3169">
        <v>0</v>
      </c>
      <c r="G3169">
        <v>0</v>
      </c>
      <c r="H3169">
        <v>0</v>
      </c>
      <c r="I3169">
        <v>0</v>
      </c>
      <c r="J3169" t="s">
        <v>5810</v>
      </c>
      <c r="K3169" t="str">
        <f>INDEX('Planning Periods'!$O$2:$O$540,MATCH('Table B Values'!A3169,'Planning Periods'!$A$2:$A$540,0))</f>
        <v>Los Angeles County</v>
      </c>
    </row>
    <row r="3170" spans="1:11">
      <c r="A3170" t="s">
        <v>5551</v>
      </c>
      <c r="B3170">
        <v>2013</v>
      </c>
      <c r="C3170">
        <v>0</v>
      </c>
      <c r="D3170">
        <v>0</v>
      </c>
      <c r="E3170">
        <v>4</v>
      </c>
      <c r="F3170">
        <v>0</v>
      </c>
      <c r="G3170">
        <v>0</v>
      </c>
      <c r="H3170">
        <v>3</v>
      </c>
      <c r="I3170">
        <v>20</v>
      </c>
      <c r="J3170" t="s">
        <v>5810</v>
      </c>
      <c r="K3170" t="str">
        <f>INDEX('Planning Periods'!$O$2:$O$540,MATCH('Table B Values'!A3170,'Planning Periods'!$A$2:$A$540,0))</f>
        <v>Marin County</v>
      </c>
    </row>
    <row r="3171" spans="1:11">
      <c r="A3171" t="s">
        <v>5554</v>
      </c>
      <c r="B3171">
        <v>2013</v>
      </c>
      <c r="C3171">
        <v>89</v>
      </c>
      <c r="D3171">
        <v>0</v>
      </c>
      <c r="E3171">
        <v>81</v>
      </c>
      <c r="F3171">
        <v>0</v>
      </c>
      <c r="G3171">
        <v>0</v>
      </c>
      <c r="H3171">
        <v>6</v>
      </c>
      <c r="I3171">
        <v>1</v>
      </c>
      <c r="J3171" t="s">
        <v>5810</v>
      </c>
      <c r="K3171" t="str">
        <f>INDEX('Planning Periods'!$O$2:$O$540,MATCH('Table B Values'!A3171,'Planning Periods'!$A$2:$A$540,0))</f>
        <v>San Diego County</v>
      </c>
    </row>
    <row r="3172" spans="1:11">
      <c r="A3172" t="s">
        <v>5556</v>
      </c>
      <c r="B3172">
        <v>2013</v>
      </c>
      <c r="C3172">
        <v>0</v>
      </c>
      <c r="D3172">
        <v>0</v>
      </c>
      <c r="E3172">
        <v>0</v>
      </c>
      <c r="F3172">
        <v>0</v>
      </c>
      <c r="G3172">
        <v>0</v>
      </c>
      <c r="H3172">
        <v>0</v>
      </c>
      <c r="I3172">
        <v>246</v>
      </c>
      <c r="J3172" t="s">
        <v>5810</v>
      </c>
      <c r="K3172" t="str">
        <f>INDEX('Planning Periods'!$O$2:$O$540,MATCH('Table B Values'!A3172,'Planning Periods'!$A$2:$A$540,0))</f>
        <v>Placer County</v>
      </c>
    </row>
    <row r="3173" spans="1:11">
      <c r="A3173" t="s">
        <v>5557</v>
      </c>
      <c r="B3173">
        <v>2013</v>
      </c>
      <c r="C3173">
        <v>18</v>
      </c>
      <c r="D3173">
        <v>0</v>
      </c>
      <c r="E3173">
        <v>1</v>
      </c>
      <c r="F3173">
        <v>0</v>
      </c>
      <c r="G3173">
        <v>0</v>
      </c>
      <c r="H3173">
        <v>2</v>
      </c>
      <c r="I3173">
        <v>9</v>
      </c>
      <c r="J3173" t="s">
        <v>5810</v>
      </c>
      <c r="K3173" t="str">
        <f>INDEX('Planning Periods'!$O$2:$O$540,MATCH('Table B Values'!A3173,'Planning Periods'!$A$2:$A$540,0))</f>
        <v>Tulare County</v>
      </c>
    </row>
    <row r="3174" spans="1:11">
      <c r="A3174" t="s">
        <v>5558</v>
      </c>
      <c r="B3174">
        <v>2013</v>
      </c>
      <c r="C3174">
        <v>0</v>
      </c>
      <c r="D3174">
        <v>0</v>
      </c>
      <c r="E3174">
        <v>0</v>
      </c>
      <c r="F3174">
        <v>0</v>
      </c>
      <c r="G3174">
        <v>0</v>
      </c>
      <c r="H3174">
        <v>0</v>
      </c>
      <c r="I3174">
        <v>0</v>
      </c>
      <c r="J3174" t="s">
        <v>5810</v>
      </c>
      <c r="K3174" t="str">
        <f>INDEX('Planning Periods'!$O$2:$O$540,MATCH('Table B Values'!A3174,'Planning Periods'!$A$2:$A$540,0))</f>
        <v>Sutter County</v>
      </c>
    </row>
    <row r="3175" spans="1:11">
      <c r="A3175" t="s">
        <v>5559</v>
      </c>
      <c r="B3175">
        <v>2013</v>
      </c>
      <c r="C3175">
        <v>0</v>
      </c>
      <c r="D3175">
        <v>0</v>
      </c>
      <c r="E3175">
        <v>0</v>
      </c>
      <c r="F3175">
        <v>0</v>
      </c>
      <c r="G3175">
        <v>0</v>
      </c>
      <c r="H3175">
        <v>73</v>
      </c>
      <c r="I3175">
        <v>96</v>
      </c>
      <c r="J3175" t="s">
        <v>5810</v>
      </c>
      <c r="K3175" t="str">
        <f>INDEX('Planning Periods'!$O$2:$O$540,MATCH('Table B Values'!A3175,'Planning Periods'!$A$2:$A$540,0))</f>
        <v>Alameda County</v>
      </c>
    </row>
    <row r="3176" spans="1:11">
      <c r="A3176" t="s">
        <v>5563</v>
      </c>
      <c r="B3176">
        <v>2013</v>
      </c>
      <c r="C3176">
        <v>0</v>
      </c>
      <c r="D3176">
        <v>0</v>
      </c>
      <c r="E3176">
        <v>0</v>
      </c>
      <c r="F3176">
        <v>0</v>
      </c>
      <c r="G3176">
        <v>0</v>
      </c>
      <c r="H3176">
        <v>0</v>
      </c>
      <c r="I3176">
        <v>0</v>
      </c>
      <c r="J3176" t="s">
        <v>5810</v>
      </c>
      <c r="K3176" t="str">
        <f>INDEX('Planning Periods'!$O$2:$O$540,MATCH('Table B Values'!A3176,'Planning Periods'!$A$2:$A$540,0))</f>
        <v>Los Angeles County</v>
      </c>
    </row>
    <row r="3177" spans="1:11">
      <c r="A3177" t="s">
        <v>5564</v>
      </c>
      <c r="B3177">
        <v>2013</v>
      </c>
      <c r="C3177">
        <v>0</v>
      </c>
      <c r="D3177">
        <v>0</v>
      </c>
      <c r="E3177">
        <v>0</v>
      </c>
      <c r="F3177">
        <v>0</v>
      </c>
      <c r="G3177">
        <v>0</v>
      </c>
      <c r="H3177">
        <v>0</v>
      </c>
      <c r="I3177">
        <v>88</v>
      </c>
      <c r="J3177" t="s">
        <v>5810</v>
      </c>
      <c r="K3177" t="str">
        <f>INDEX('Planning Periods'!$O$2:$O$540,MATCH('Table B Values'!A3177,'Planning Periods'!$A$2:$A$540,0))</f>
        <v>Santa Barbara County</v>
      </c>
    </row>
    <row r="3178" spans="1:11">
      <c r="A3178" t="s">
        <v>5565</v>
      </c>
      <c r="B3178">
        <v>2013</v>
      </c>
      <c r="C3178">
        <v>0</v>
      </c>
      <c r="D3178">
        <v>0</v>
      </c>
      <c r="E3178">
        <v>0</v>
      </c>
      <c r="F3178">
        <v>0</v>
      </c>
      <c r="G3178">
        <v>0</v>
      </c>
      <c r="H3178">
        <v>0</v>
      </c>
      <c r="I3178">
        <v>0</v>
      </c>
      <c r="J3178" t="s">
        <v>5810</v>
      </c>
      <c r="K3178" t="str">
        <f>INDEX('Planning Periods'!$O$2:$O$540,MATCH('Table B Values'!A3178,'Planning Periods'!$A$2:$A$540,0))</f>
        <v>Los Angeles County</v>
      </c>
    </row>
    <row r="3179" spans="1:11">
      <c r="A3179" t="s">
        <v>5567</v>
      </c>
      <c r="B3179">
        <v>2013</v>
      </c>
      <c r="C3179">
        <v>0</v>
      </c>
      <c r="D3179">
        <v>0</v>
      </c>
      <c r="E3179">
        <v>0</v>
      </c>
      <c r="F3179">
        <v>0</v>
      </c>
      <c r="G3179">
        <v>0</v>
      </c>
      <c r="H3179">
        <v>0</v>
      </c>
      <c r="I3179">
        <v>0</v>
      </c>
      <c r="J3179" t="s">
        <v>5810</v>
      </c>
      <c r="K3179" t="str">
        <f>INDEX('Planning Periods'!$O$2:$O$540,MATCH('Table B Values'!A3179,'Planning Periods'!$A$2:$A$540,0))</f>
        <v>Orange County</v>
      </c>
    </row>
    <row r="3180" spans="1:11">
      <c r="A3180" t="s">
        <v>5568</v>
      </c>
      <c r="B3180">
        <v>2013</v>
      </c>
      <c r="C3180">
        <v>1</v>
      </c>
      <c r="D3180">
        <v>0</v>
      </c>
      <c r="E3180">
        <v>17</v>
      </c>
      <c r="F3180">
        <v>0</v>
      </c>
      <c r="G3180">
        <v>0</v>
      </c>
      <c r="H3180">
        <v>8</v>
      </c>
      <c r="I3180">
        <v>266</v>
      </c>
      <c r="J3180" t="s">
        <v>5810</v>
      </c>
      <c r="K3180" t="str">
        <f>INDEX('Planning Periods'!$O$2:$O$540,MATCH('Table B Values'!A3180,'Planning Periods'!$A$2:$A$540,0))</f>
        <v>Santa Clara County</v>
      </c>
    </row>
    <row r="3181" spans="1:11">
      <c r="A3181" t="s">
        <v>5570</v>
      </c>
      <c r="B3181">
        <v>2013</v>
      </c>
      <c r="C3181">
        <v>0</v>
      </c>
      <c r="D3181">
        <v>0</v>
      </c>
      <c r="E3181">
        <v>0</v>
      </c>
      <c r="F3181">
        <v>0</v>
      </c>
      <c r="G3181">
        <v>0</v>
      </c>
      <c r="H3181">
        <v>0</v>
      </c>
      <c r="I3181">
        <v>0</v>
      </c>
      <c r="J3181" t="s">
        <v>5810</v>
      </c>
      <c r="K3181" t="str">
        <f>INDEX('Planning Periods'!$O$2:$O$540,MATCH('Table B Values'!A3181,'Planning Periods'!$A$2:$A$540,0))</f>
        <v>Los Angeles County</v>
      </c>
    </row>
    <row r="3182" spans="1:11">
      <c r="A3182" t="s">
        <v>5066</v>
      </c>
      <c r="B3182">
        <v>2013</v>
      </c>
      <c r="C3182">
        <v>0</v>
      </c>
      <c r="D3182">
        <v>0</v>
      </c>
      <c r="E3182">
        <v>0</v>
      </c>
      <c r="F3182">
        <v>0</v>
      </c>
      <c r="G3182">
        <v>0</v>
      </c>
      <c r="H3182">
        <v>0</v>
      </c>
      <c r="I3182">
        <v>0</v>
      </c>
      <c r="J3182" t="s">
        <v>5810</v>
      </c>
      <c r="K3182" t="str">
        <f>INDEX('Planning Periods'!$O$2:$O$540,MATCH('Table B Values'!A3182,'Planning Periods'!$A$2:$A$540,0))</f>
        <v>Los Angeles County</v>
      </c>
    </row>
    <row r="3183" spans="1:11">
      <c r="A3183" t="s">
        <v>5572</v>
      </c>
      <c r="B3183">
        <v>2013</v>
      </c>
      <c r="C3183">
        <v>0</v>
      </c>
      <c r="D3183">
        <v>0</v>
      </c>
      <c r="E3183">
        <v>0</v>
      </c>
      <c r="F3183">
        <v>0</v>
      </c>
      <c r="G3183">
        <v>0</v>
      </c>
      <c r="H3183">
        <v>2</v>
      </c>
      <c r="I3183">
        <v>64</v>
      </c>
      <c r="J3183" t="s">
        <v>5810</v>
      </c>
      <c r="K3183" t="str">
        <f>INDEX('Planning Periods'!$O$2:$O$540,MATCH('Table B Values'!A3183,'Planning Periods'!$A$2:$A$540,0))</f>
        <v>Santa Clara County</v>
      </c>
    </row>
    <row r="3184" spans="1:11">
      <c r="A3184" t="s">
        <v>5784</v>
      </c>
      <c r="B3184">
        <v>2013</v>
      </c>
      <c r="C3184">
        <v>0</v>
      </c>
      <c r="D3184">
        <v>13</v>
      </c>
      <c r="E3184">
        <v>0</v>
      </c>
      <c r="F3184">
        <v>59</v>
      </c>
      <c r="G3184">
        <v>0</v>
      </c>
      <c r="H3184">
        <v>0</v>
      </c>
      <c r="I3184">
        <v>0</v>
      </c>
      <c r="J3184" t="s">
        <v>5810</v>
      </c>
      <c r="K3184" t="str">
        <f>INDEX('Planning Periods'!$O$2:$O$540,MATCH('Table B Values'!A3184,'Planning Periods'!$A$2:$A$540,0))</f>
        <v>Madera County</v>
      </c>
    </row>
    <row r="3185" spans="1:11">
      <c r="A3185" t="s">
        <v>5073</v>
      </c>
      <c r="B3185">
        <v>2013</v>
      </c>
      <c r="C3185">
        <v>0</v>
      </c>
      <c r="D3185">
        <v>0</v>
      </c>
      <c r="E3185">
        <v>21</v>
      </c>
      <c r="F3185">
        <v>0</v>
      </c>
      <c r="G3185">
        <v>0</v>
      </c>
      <c r="H3185">
        <v>0</v>
      </c>
      <c r="I3185">
        <v>0</v>
      </c>
      <c r="J3185" t="s">
        <v>5810</v>
      </c>
      <c r="K3185" t="str">
        <f>INDEX('Planning Periods'!$O$2:$O$540,MATCH('Table B Values'!A3185,'Planning Periods'!$A$2:$A$540,0))</f>
        <v>Madera County</v>
      </c>
    </row>
    <row r="3186" spans="1:11">
      <c r="A3186" t="s">
        <v>5369</v>
      </c>
      <c r="B3186">
        <v>2013</v>
      </c>
      <c r="C3186">
        <v>0</v>
      </c>
      <c r="D3186">
        <v>0</v>
      </c>
      <c r="E3186">
        <v>0</v>
      </c>
      <c r="F3186">
        <v>0</v>
      </c>
      <c r="G3186">
        <v>0</v>
      </c>
      <c r="H3186">
        <v>0</v>
      </c>
      <c r="I3186">
        <v>0</v>
      </c>
      <c r="J3186" t="s">
        <v>5810</v>
      </c>
      <c r="K3186" t="str">
        <f>INDEX('Planning Periods'!$O$2:$O$540,MATCH('Table B Values'!A3186,'Planning Periods'!$A$2:$A$540,0))</f>
        <v>Mono County</v>
      </c>
    </row>
    <row r="3187" spans="1:11">
      <c r="A3187" t="s">
        <v>5785</v>
      </c>
      <c r="B3187">
        <v>2013</v>
      </c>
      <c r="C3187">
        <v>0</v>
      </c>
      <c r="D3187">
        <v>0</v>
      </c>
      <c r="E3187">
        <v>0</v>
      </c>
      <c r="F3187">
        <v>0</v>
      </c>
      <c r="G3187">
        <v>0</v>
      </c>
      <c r="H3187">
        <v>0</v>
      </c>
      <c r="I3187">
        <v>0</v>
      </c>
      <c r="J3187" t="s">
        <v>5810</v>
      </c>
      <c r="K3187" t="str">
        <f>INDEX('Planning Periods'!$O$2:$O$540,MATCH('Table B Values'!A3187,'Planning Periods'!$A$2:$A$540,0))</f>
        <v>Los Angeles County</v>
      </c>
    </row>
    <row r="3188" spans="1:11">
      <c r="A3188" t="s">
        <v>5080</v>
      </c>
      <c r="B3188">
        <v>2013</v>
      </c>
      <c r="C3188">
        <v>0</v>
      </c>
      <c r="D3188">
        <v>1</v>
      </c>
      <c r="E3188">
        <v>0</v>
      </c>
      <c r="F3188">
        <v>2</v>
      </c>
      <c r="G3188">
        <v>0</v>
      </c>
      <c r="H3188">
        <v>2</v>
      </c>
      <c r="I3188">
        <v>20</v>
      </c>
      <c r="J3188" t="s">
        <v>5810</v>
      </c>
      <c r="K3188" t="str">
        <f>INDEX('Planning Periods'!$O$2:$O$540,MATCH('Table B Values'!A3188,'Planning Periods'!$A$2:$A$540,0))</f>
        <v>Marin County</v>
      </c>
    </row>
    <row r="3189" spans="1:11">
      <c r="A3189" t="s">
        <v>5577</v>
      </c>
      <c r="B3189">
        <v>2013</v>
      </c>
      <c r="C3189">
        <v>48</v>
      </c>
      <c r="D3189">
        <v>0</v>
      </c>
      <c r="E3189">
        <v>0</v>
      </c>
      <c r="F3189">
        <v>0</v>
      </c>
      <c r="G3189">
        <v>0</v>
      </c>
      <c r="H3189">
        <v>0</v>
      </c>
      <c r="I3189">
        <v>4</v>
      </c>
      <c r="J3189" t="s">
        <v>5810</v>
      </c>
      <c r="K3189" t="str">
        <f>INDEX('Planning Periods'!$O$2:$O$540,MATCH('Table B Values'!A3189,'Planning Periods'!$A$2:$A$540,0))</f>
        <v>Contra Costa County</v>
      </c>
    </row>
    <row r="3190" spans="1:11">
      <c r="A3190" t="s">
        <v>5786</v>
      </c>
      <c r="B3190">
        <v>2013</v>
      </c>
      <c r="C3190">
        <v>31</v>
      </c>
      <c r="D3190">
        <v>0</v>
      </c>
      <c r="E3190">
        <v>58</v>
      </c>
      <c r="F3190">
        <v>0</v>
      </c>
      <c r="G3190">
        <v>0</v>
      </c>
      <c r="H3190">
        <v>29</v>
      </c>
      <c r="I3190">
        <v>0</v>
      </c>
      <c r="J3190" t="s">
        <v>5810</v>
      </c>
      <c r="K3190" t="str">
        <f>INDEX('Planning Periods'!$O$2:$O$540,MATCH('Table B Values'!A3190,'Planning Periods'!$A$2:$A$540,0))</f>
        <v>Kern County</v>
      </c>
    </row>
    <row r="3191" spans="1:11">
      <c r="A3191" t="s">
        <v>5089</v>
      </c>
      <c r="B3191">
        <v>2013</v>
      </c>
      <c r="C3191">
        <v>0</v>
      </c>
      <c r="D3191">
        <v>0</v>
      </c>
      <c r="E3191">
        <v>0</v>
      </c>
      <c r="F3191">
        <v>0</v>
      </c>
      <c r="G3191">
        <v>0</v>
      </c>
      <c r="H3191">
        <v>44</v>
      </c>
      <c r="I3191">
        <v>42</v>
      </c>
      <c r="J3191" t="s">
        <v>5810</v>
      </c>
      <c r="K3191" t="str">
        <f>INDEX('Planning Periods'!$O$2:$O$540,MATCH('Table B Values'!A3191,'Planning Periods'!$A$2:$A$540,0))</f>
        <v>Mendocino County</v>
      </c>
    </row>
    <row r="3192" spans="1:11">
      <c r="A3192" t="s">
        <v>5581</v>
      </c>
      <c r="B3192">
        <v>2013</v>
      </c>
      <c r="C3192">
        <v>0</v>
      </c>
      <c r="D3192">
        <v>0</v>
      </c>
      <c r="E3192">
        <v>3</v>
      </c>
      <c r="F3192">
        <v>0</v>
      </c>
      <c r="G3192">
        <v>0</v>
      </c>
      <c r="H3192">
        <v>0</v>
      </c>
      <c r="I3192">
        <v>42</v>
      </c>
      <c r="J3192" t="s">
        <v>5810</v>
      </c>
      <c r="K3192" t="str">
        <f>INDEX('Planning Periods'!$O$2:$O$540,MATCH('Table B Values'!A3192,'Planning Periods'!$A$2:$A$540,0))</f>
        <v>San Mateo County</v>
      </c>
    </row>
    <row r="3193" spans="1:11">
      <c r="A3193" t="s">
        <v>5583</v>
      </c>
      <c r="B3193">
        <v>2013</v>
      </c>
      <c r="C3193">
        <v>0</v>
      </c>
      <c r="D3193">
        <v>3</v>
      </c>
      <c r="E3193">
        <v>0</v>
      </c>
      <c r="F3193">
        <v>6</v>
      </c>
      <c r="G3193">
        <v>0</v>
      </c>
      <c r="H3193">
        <v>1</v>
      </c>
      <c r="I3193">
        <v>3</v>
      </c>
      <c r="J3193" t="s">
        <v>5810</v>
      </c>
      <c r="K3193" t="str">
        <f>INDEX('Planning Periods'!$O$2:$O$540,MATCH('Table B Values'!A3193,'Planning Periods'!$A$2:$A$540,0))</f>
        <v>Marin County</v>
      </c>
    </row>
    <row r="3194" spans="1:11">
      <c r="A3194" t="s">
        <v>5585</v>
      </c>
      <c r="B3194">
        <v>2013</v>
      </c>
      <c r="C3194">
        <v>0</v>
      </c>
      <c r="D3194">
        <v>0</v>
      </c>
      <c r="E3194">
        <v>0</v>
      </c>
      <c r="F3194">
        <v>0</v>
      </c>
      <c r="G3194">
        <v>0</v>
      </c>
      <c r="H3194">
        <v>0</v>
      </c>
      <c r="I3194">
        <v>502</v>
      </c>
      <c r="J3194" t="s">
        <v>5810</v>
      </c>
      <c r="K3194" t="str">
        <f>INDEX('Planning Periods'!$O$2:$O$540,MATCH('Table B Values'!A3194,'Planning Periods'!$A$2:$A$540,0))</f>
        <v>Santa Clara County</v>
      </c>
    </row>
    <row r="3195" spans="1:11">
      <c r="A3195" t="s">
        <v>5586</v>
      </c>
      <c r="B3195">
        <v>2013</v>
      </c>
      <c r="C3195">
        <v>0</v>
      </c>
      <c r="D3195">
        <v>0</v>
      </c>
      <c r="E3195">
        <v>0</v>
      </c>
      <c r="F3195">
        <v>0</v>
      </c>
      <c r="G3195">
        <v>0</v>
      </c>
      <c r="H3195" s="356">
        <v>0</v>
      </c>
      <c r="I3195" s="356">
        <v>0</v>
      </c>
      <c r="J3195" t="s">
        <v>5810</v>
      </c>
      <c r="K3195" t="str">
        <f>INDEX('Planning Periods'!$O$2:$O$540,MATCH('Table B Values'!A3195,'Planning Periods'!$A$2:$A$540,0))</f>
        <v>Orange County</v>
      </c>
    </row>
    <row r="3196" spans="1:11">
      <c r="A3196" t="s">
        <v>5587</v>
      </c>
      <c r="B3196">
        <v>2013</v>
      </c>
      <c r="C3196">
        <v>114</v>
      </c>
      <c r="D3196">
        <v>0</v>
      </c>
      <c r="E3196">
        <v>23</v>
      </c>
      <c r="F3196">
        <v>0</v>
      </c>
      <c r="G3196">
        <v>0</v>
      </c>
      <c r="H3196">
        <v>0</v>
      </c>
      <c r="I3196">
        <v>0</v>
      </c>
      <c r="J3196" t="s">
        <v>5810</v>
      </c>
      <c r="K3196" t="str">
        <f>INDEX('Planning Periods'!$O$2:$O$540,MATCH('Table B Values'!A3196,'Planning Periods'!$A$2:$A$540,0))</f>
        <v>Stanislaus County</v>
      </c>
    </row>
    <row r="3197" spans="1:11">
      <c r="A3197" t="s">
        <v>5588</v>
      </c>
      <c r="B3197">
        <v>2013</v>
      </c>
      <c r="C3197">
        <v>0</v>
      </c>
      <c r="D3197">
        <v>0</v>
      </c>
      <c r="E3197">
        <v>0</v>
      </c>
      <c r="F3197">
        <v>0</v>
      </c>
      <c r="G3197">
        <v>0</v>
      </c>
      <c r="H3197">
        <v>0</v>
      </c>
      <c r="I3197">
        <v>0</v>
      </c>
      <c r="J3197" t="s">
        <v>5810</v>
      </c>
      <c r="K3197" t="str">
        <f>INDEX('Planning Periods'!$O$2:$O$540,MATCH('Table B Values'!A3197,'Planning Periods'!$A$2:$A$540,0))</f>
        <v>Los Angeles County</v>
      </c>
    </row>
    <row r="3198" spans="1:11">
      <c r="A3198" t="s">
        <v>5590</v>
      </c>
      <c r="B3198">
        <v>2013</v>
      </c>
      <c r="C3198">
        <v>0</v>
      </c>
      <c r="D3198">
        <v>0</v>
      </c>
      <c r="E3198">
        <v>0</v>
      </c>
      <c r="F3198">
        <v>0</v>
      </c>
      <c r="G3198">
        <v>0</v>
      </c>
      <c r="H3198">
        <v>0</v>
      </c>
      <c r="I3198">
        <v>0</v>
      </c>
      <c r="J3198" t="s">
        <v>5810</v>
      </c>
      <c r="K3198" t="str">
        <f>INDEX('Planning Periods'!$O$2:$O$540,MATCH('Table B Values'!A3198,'Planning Periods'!$A$2:$A$540,0))</f>
        <v>San Bernardino County</v>
      </c>
    </row>
    <row r="3199" spans="1:11">
      <c r="A3199" t="s">
        <v>5591</v>
      </c>
      <c r="B3199">
        <v>2013</v>
      </c>
      <c r="C3199">
        <v>3</v>
      </c>
      <c r="D3199">
        <v>0</v>
      </c>
      <c r="E3199">
        <v>2</v>
      </c>
      <c r="F3199">
        <v>0</v>
      </c>
      <c r="G3199">
        <v>0</v>
      </c>
      <c r="H3199">
        <v>0</v>
      </c>
      <c r="I3199">
        <v>3</v>
      </c>
      <c r="J3199" t="s">
        <v>5810</v>
      </c>
      <c r="K3199" t="str">
        <f>INDEX('Planning Periods'!$O$2:$O$540,MATCH('Table B Values'!A3199,'Planning Periods'!$A$2:$A$540,0))</f>
        <v>Santa Clara County</v>
      </c>
    </row>
    <row r="3200" spans="1:11">
      <c r="A3200" t="s">
        <v>5108</v>
      </c>
      <c r="B3200">
        <v>2013</v>
      </c>
      <c r="C3200">
        <v>0</v>
      </c>
      <c r="D3200">
        <v>0</v>
      </c>
      <c r="E3200">
        <v>0</v>
      </c>
      <c r="F3200">
        <v>0</v>
      </c>
      <c r="G3200">
        <v>0</v>
      </c>
      <c r="H3200">
        <v>0</v>
      </c>
      <c r="I3200">
        <v>66</v>
      </c>
      <c r="J3200" t="s">
        <v>5810</v>
      </c>
      <c r="K3200" t="str">
        <f>INDEX('Planning Periods'!$O$2:$O$540,MATCH('Table B Values'!A3200,'Planning Periods'!$A$2:$A$540,0))</f>
        <v>Monterey County</v>
      </c>
    </row>
    <row r="3201" spans="1:11">
      <c r="A3201" t="s">
        <v>5594</v>
      </c>
      <c r="B3201">
        <v>2013</v>
      </c>
      <c r="C3201">
        <v>0</v>
      </c>
      <c r="D3201">
        <v>0</v>
      </c>
      <c r="E3201">
        <v>0</v>
      </c>
      <c r="F3201">
        <v>0</v>
      </c>
      <c r="G3201">
        <v>0</v>
      </c>
      <c r="H3201">
        <v>0</v>
      </c>
      <c r="I3201">
        <v>0</v>
      </c>
      <c r="J3201" t="s">
        <v>5810</v>
      </c>
      <c r="K3201" t="str">
        <f>INDEX('Planning Periods'!$O$2:$O$540,MATCH('Table B Values'!A3201,'Planning Periods'!$A$2:$A$540,0))</f>
        <v>Ventura County</v>
      </c>
    </row>
    <row r="3202" spans="1:11">
      <c r="A3202" t="s">
        <v>5595</v>
      </c>
      <c r="B3202">
        <v>2013</v>
      </c>
      <c r="C3202">
        <v>0</v>
      </c>
      <c r="D3202">
        <v>0</v>
      </c>
      <c r="E3202">
        <v>0</v>
      </c>
      <c r="F3202">
        <v>0</v>
      </c>
      <c r="G3202">
        <v>0</v>
      </c>
      <c r="H3202">
        <v>0</v>
      </c>
      <c r="I3202">
        <v>0</v>
      </c>
      <c r="J3202" t="s">
        <v>5810</v>
      </c>
      <c r="K3202" t="str">
        <f>INDEX('Planning Periods'!$O$2:$O$540,MATCH('Table B Values'!A3202,'Planning Periods'!$A$2:$A$540,0))</f>
        <v>Contra Costa County</v>
      </c>
    </row>
    <row r="3203" spans="1:11">
      <c r="A3203" t="s">
        <v>5597</v>
      </c>
      <c r="B3203">
        <v>2013</v>
      </c>
      <c r="C3203">
        <v>34</v>
      </c>
      <c r="D3203">
        <v>0</v>
      </c>
      <c r="E3203">
        <v>45</v>
      </c>
      <c r="F3203">
        <v>0</v>
      </c>
      <c r="G3203">
        <v>0</v>
      </c>
      <c r="H3203">
        <v>11</v>
      </c>
      <c r="I3203">
        <v>330</v>
      </c>
      <c r="J3203" t="s">
        <v>5810</v>
      </c>
      <c r="K3203" t="str">
        <f>INDEX('Planning Periods'!$O$2:$O$540,MATCH('Table B Values'!A3203,'Planning Periods'!$A$2:$A$540,0))</f>
        <v>Santa Clara County</v>
      </c>
    </row>
    <row r="3204" spans="1:11">
      <c r="A3204" t="s">
        <v>5599</v>
      </c>
      <c r="B3204">
        <v>2013</v>
      </c>
      <c r="C3204">
        <v>0</v>
      </c>
      <c r="D3204">
        <v>0</v>
      </c>
      <c r="E3204">
        <v>0</v>
      </c>
      <c r="F3204">
        <v>0</v>
      </c>
      <c r="G3204">
        <v>0</v>
      </c>
      <c r="H3204">
        <v>0</v>
      </c>
      <c r="I3204">
        <v>3</v>
      </c>
      <c r="J3204" t="s">
        <v>5810</v>
      </c>
      <c r="K3204" t="str">
        <f>INDEX('Planning Periods'!$O$2:$O$540,MATCH('Table B Values'!A3204,'Planning Periods'!$A$2:$A$540,0))</f>
        <v>Siskiyou County</v>
      </c>
    </row>
    <row r="3205" spans="1:11">
      <c r="A3205" t="s">
        <v>5600</v>
      </c>
      <c r="B3205">
        <v>2013</v>
      </c>
      <c r="C3205">
        <v>57</v>
      </c>
      <c r="D3205">
        <v>0</v>
      </c>
      <c r="E3205">
        <v>0</v>
      </c>
      <c r="F3205">
        <v>0</v>
      </c>
      <c r="G3205">
        <v>0</v>
      </c>
      <c r="H3205" s="356">
        <v>1</v>
      </c>
      <c r="I3205" s="356">
        <v>469</v>
      </c>
      <c r="J3205" t="s">
        <v>5810</v>
      </c>
      <c r="K3205" t="str">
        <f>INDEX('Planning Periods'!$O$2:$O$540,MATCH('Table B Values'!A3205,'Planning Periods'!$A$2:$A$540,0))</f>
        <v>Santa Clara County</v>
      </c>
    </row>
    <row r="3206" spans="1:11">
      <c r="A3206" t="s">
        <v>5601</v>
      </c>
      <c r="B3206">
        <v>2013</v>
      </c>
      <c r="C3206">
        <v>0</v>
      </c>
      <c r="D3206">
        <v>0</v>
      </c>
      <c r="E3206">
        <v>0</v>
      </c>
      <c r="F3206">
        <v>0</v>
      </c>
      <c r="G3206">
        <v>0</v>
      </c>
      <c r="H3206">
        <v>0</v>
      </c>
      <c r="I3206">
        <v>0</v>
      </c>
      <c r="J3206" t="s">
        <v>5810</v>
      </c>
      <c r="K3206" t="str">
        <f>INDEX('Planning Periods'!$O$2:$O$540,MATCH('Table B Values'!A3206,'Planning Periods'!$A$2:$A$540,0))</f>
        <v>Riverside County</v>
      </c>
    </row>
    <row r="3207" spans="1:11">
      <c r="A3207" t="s">
        <v>5602</v>
      </c>
      <c r="B3207">
        <v>2013</v>
      </c>
      <c r="C3207">
        <v>59</v>
      </c>
      <c r="D3207">
        <v>0</v>
      </c>
      <c r="E3207">
        <v>12</v>
      </c>
      <c r="F3207">
        <v>0</v>
      </c>
      <c r="G3207">
        <v>0</v>
      </c>
      <c r="H3207">
        <v>70</v>
      </c>
      <c r="I3207">
        <v>107</v>
      </c>
      <c r="J3207" t="s">
        <v>5810</v>
      </c>
      <c r="K3207" t="str">
        <f>INDEX('Planning Periods'!$O$2:$O$540,MATCH('Table B Values'!A3207,'Planning Periods'!$A$2:$A$540,0))</f>
        <v>Napa County</v>
      </c>
    </row>
    <row r="3208" spans="1:11">
      <c r="A3208" t="s">
        <v>5119</v>
      </c>
      <c r="B3208">
        <v>2013</v>
      </c>
      <c r="C3208">
        <v>0</v>
      </c>
      <c r="D3208">
        <v>0</v>
      </c>
      <c r="E3208">
        <v>0</v>
      </c>
      <c r="F3208">
        <v>0</v>
      </c>
      <c r="G3208">
        <v>0</v>
      </c>
      <c r="H3208">
        <v>4</v>
      </c>
      <c r="I3208" s="356">
        <v>27</v>
      </c>
      <c r="J3208" t="s">
        <v>5810</v>
      </c>
      <c r="K3208" t="str">
        <f>INDEX('Planning Periods'!$O$2:$O$540,MATCH('Table B Values'!A3208,'Planning Periods'!$A$2:$A$540,0))</f>
        <v>Napa County</v>
      </c>
    </row>
    <row r="3209" spans="1:11">
      <c r="A3209" t="s">
        <v>5603</v>
      </c>
      <c r="B3209">
        <v>2013</v>
      </c>
      <c r="C3209">
        <v>0</v>
      </c>
      <c r="D3209">
        <v>0</v>
      </c>
      <c r="E3209">
        <v>8</v>
      </c>
      <c r="F3209">
        <v>0</v>
      </c>
      <c r="G3209">
        <v>0</v>
      </c>
      <c r="H3209">
        <v>0</v>
      </c>
      <c r="I3209">
        <v>67</v>
      </c>
      <c r="J3209" t="s">
        <v>5810</v>
      </c>
      <c r="K3209" t="str">
        <f>INDEX('Planning Periods'!$O$2:$O$540,MATCH('Table B Values'!A3209,'Planning Periods'!$A$2:$A$540,0))</f>
        <v>San Diego County</v>
      </c>
    </row>
    <row r="3210" spans="1:11">
      <c r="A3210" t="s">
        <v>5604</v>
      </c>
      <c r="B3210">
        <v>2013</v>
      </c>
      <c r="C3210">
        <v>0</v>
      </c>
      <c r="D3210">
        <v>0</v>
      </c>
      <c r="E3210">
        <v>0</v>
      </c>
      <c r="F3210">
        <v>0</v>
      </c>
      <c r="G3210">
        <v>0</v>
      </c>
      <c r="H3210">
        <v>0</v>
      </c>
      <c r="I3210">
        <v>0</v>
      </c>
      <c r="J3210" t="s">
        <v>5810</v>
      </c>
      <c r="K3210" t="str">
        <f>INDEX('Planning Periods'!$O$2:$O$540,MATCH('Table B Values'!A3210,'Planning Periods'!$A$2:$A$540,0))</f>
        <v>San Bernardino County</v>
      </c>
    </row>
    <row r="3211" spans="1:11">
      <c r="A3211" t="s">
        <v>5123</v>
      </c>
      <c r="B3211">
        <v>2013</v>
      </c>
      <c r="C3211">
        <v>1</v>
      </c>
      <c r="D3211">
        <v>0</v>
      </c>
      <c r="E3211">
        <v>17</v>
      </c>
      <c r="F3211">
        <v>0</v>
      </c>
      <c r="G3211">
        <v>0</v>
      </c>
      <c r="H3211">
        <v>11</v>
      </c>
      <c r="I3211">
        <v>27</v>
      </c>
      <c r="J3211" t="s">
        <v>5810</v>
      </c>
      <c r="K3211" t="str">
        <f>INDEX('Planning Periods'!$O$2:$O$540,MATCH('Table B Values'!A3211,'Planning Periods'!$A$2:$A$540,0))</f>
        <v>Nevada County</v>
      </c>
    </row>
    <row r="3212" spans="1:11">
      <c r="A3212" t="s">
        <v>5607</v>
      </c>
      <c r="B3212">
        <v>2013</v>
      </c>
      <c r="C3212">
        <v>0</v>
      </c>
      <c r="D3212">
        <v>0</v>
      </c>
      <c r="E3212">
        <v>0</v>
      </c>
      <c r="F3212">
        <v>0</v>
      </c>
      <c r="G3212">
        <v>0</v>
      </c>
      <c r="H3212">
        <v>0</v>
      </c>
      <c r="I3212" s="356">
        <v>0</v>
      </c>
      <c r="J3212" t="s">
        <v>5810</v>
      </c>
      <c r="K3212" t="str">
        <f>INDEX('Planning Periods'!$O$2:$O$540,MATCH('Table B Values'!A3212,'Planning Periods'!$A$2:$A$540,0))</f>
        <v>Orange County</v>
      </c>
    </row>
    <row r="3213" spans="1:11">
      <c r="A3213" t="s">
        <v>5609</v>
      </c>
      <c r="B3213">
        <v>2013</v>
      </c>
      <c r="C3213">
        <v>0</v>
      </c>
      <c r="D3213">
        <v>0</v>
      </c>
      <c r="E3213">
        <v>0</v>
      </c>
      <c r="F3213">
        <v>0</v>
      </c>
      <c r="G3213">
        <v>0</v>
      </c>
      <c r="H3213">
        <v>0</v>
      </c>
      <c r="I3213" s="356">
        <v>0</v>
      </c>
      <c r="J3213" t="s">
        <v>5810</v>
      </c>
      <c r="K3213" t="str">
        <f>INDEX('Planning Periods'!$O$2:$O$540,MATCH('Table B Values'!A3213,'Planning Periods'!$A$2:$A$540,0))</f>
        <v>Los Angeles County</v>
      </c>
    </row>
    <row r="3214" spans="1:11">
      <c r="A3214" t="s">
        <v>5610</v>
      </c>
      <c r="B3214">
        <v>2013</v>
      </c>
      <c r="C3214">
        <v>0</v>
      </c>
      <c r="D3214">
        <v>0</v>
      </c>
      <c r="E3214">
        <v>1</v>
      </c>
      <c r="F3214">
        <v>0</v>
      </c>
      <c r="G3214">
        <v>0</v>
      </c>
      <c r="H3214">
        <v>0</v>
      </c>
      <c r="I3214">
        <v>13</v>
      </c>
      <c r="J3214" t="s">
        <v>5810</v>
      </c>
      <c r="K3214" t="str">
        <f>INDEX('Planning Periods'!$O$2:$O$540,MATCH('Table B Values'!A3214,'Planning Periods'!$A$2:$A$540,0))</f>
        <v>Marin County</v>
      </c>
    </row>
    <row r="3215" spans="1:11">
      <c r="A3215" t="s">
        <v>5611</v>
      </c>
      <c r="B3215">
        <v>2013</v>
      </c>
      <c r="C3215">
        <v>0</v>
      </c>
      <c r="D3215">
        <v>0</v>
      </c>
      <c r="E3215">
        <v>0</v>
      </c>
      <c r="F3215">
        <v>12</v>
      </c>
      <c r="G3215">
        <v>0</v>
      </c>
      <c r="H3215">
        <v>35</v>
      </c>
      <c r="I3215">
        <v>3</v>
      </c>
      <c r="J3215" t="s">
        <v>5810</v>
      </c>
      <c r="K3215" t="str">
        <f>INDEX('Planning Periods'!$O$2:$O$540,MATCH('Table B Values'!A3215,'Planning Periods'!$A$2:$A$540,0))</f>
        <v>Stanislaus County</v>
      </c>
    </row>
    <row r="3216" spans="1:11">
      <c r="A3216" t="s">
        <v>350</v>
      </c>
      <c r="B3216">
        <v>2013</v>
      </c>
      <c r="C3216">
        <v>383</v>
      </c>
      <c r="D3216">
        <v>0</v>
      </c>
      <c r="E3216">
        <v>23</v>
      </c>
      <c r="F3216">
        <v>0</v>
      </c>
      <c r="G3216">
        <v>0</v>
      </c>
      <c r="H3216">
        <v>0</v>
      </c>
      <c r="I3216">
        <v>160</v>
      </c>
      <c r="J3216" t="s">
        <v>5810</v>
      </c>
      <c r="K3216" t="str">
        <f>INDEX('Planning Periods'!$O$2:$O$540,MATCH('Table B Values'!A3216,'Planning Periods'!$A$2:$A$540,0))</f>
        <v>Alameda County</v>
      </c>
    </row>
    <row r="3217" spans="1:11">
      <c r="A3217" t="s">
        <v>5612</v>
      </c>
      <c r="B3217">
        <v>2013</v>
      </c>
      <c r="C3217">
        <v>18</v>
      </c>
      <c r="D3217">
        <v>0</v>
      </c>
      <c r="E3217">
        <v>11</v>
      </c>
      <c r="F3217">
        <v>0</v>
      </c>
      <c r="G3217">
        <v>0</v>
      </c>
      <c r="H3217">
        <v>198</v>
      </c>
      <c r="I3217">
        <v>3</v>
      </c>
      <c r="J3217" t="s">
        <v>5810</v>
      </c>
      <c r="K3217" t="str">
        <f>INDEX('Planning Periods'!$O$2:$O$540,MATCH('Table B Values'!A3217,'Planning Periods'!$A$2:$A$540,0))</f>
        <v>Contra Costa County</v>
      </c>
    </row>
    <row r="3218" spans="1:11">
      <c r="A3218" t="s">
        <v>5613</v>
      </c>
      <c r="B3218">
        <v>2013</v>
      </c>
      <c r="C3218">
        <v>244</v>
      </c>
      <c r="D3218">
        <v>23</v>
      </c>
      <c r="E3218">
        <v>55</v>
      </c>
      <c r="F3218">
        <v>2</v>
      </c>
      <c r="G3218">
        <v>0</v>
      </c>
      <c r="H3218">
        <v>102</v>
      </c>
      <c r="I3218">
        <v>362</v>
      </c>
      <c r="J3218" t="s">
        <v>5810</v>
      </c>
      <c r="K3218" t="str">
        <f>INDEX('Planning Periods'!$O$2:$O$540,MATCH('Table B Values'!A3218,'Planning Periods'!$A$2:$A$540,0))</f>
        <v>San Diego County</v>
      </c>
    </row>
    <row r="3219" spans="1:11">
      <c r="A3219" t="s">
        <v>5614</v>
      </c>
      <c r="B3219">
        <v>2013</v>
      </c>
      <c r="C3219">
        <v>0</v>
      </c>
      <c r="D3219">
        <v>0</v>
      </c>
      <c r="E3219">
        <v>0</v>
      </c>
      <c r="F3219">
        <v>0</v>
      </c>
      <c r="G3219">
        <v>0</v>
      </c>
      <c r="H3219">
        <v>0</v>
      </c>
      <c r="I3219" s="356">
        <v>0</v>
      </c>
      <c r="J3219" t="s">
        <v>5810</v>
      </c>
      <c r="K3219" t="str">
        <f>INDEX('Planning Periods'!$O$2:$O$540,MATCH('Table B Values'!A3219,'Planning Periods'!$A$2:$A$540,0))</f>
        <v>Ventura County</v>
      </c>
    </row>
    <row r="3220" spans="1:11">
      <c r="A3220" t="s">
        <v>5615</v>
      </c>
      <c r="B3220">
        <v>2013</v>
      </c>
      <c r="C3220">
        <v>0</v>
      </c>
      <c r="D3220">
        <v>0</v>
      </c>
      <c r="E3220">
        <v>0</v>
      </c>
      <c r="F3220">
        <v>0</v>
      </c>
      <c r="G3220">
        <v>0</v>
      </c>
      <c r="H3220">
        <v>0</v>
      </c>
      <c r="I3220" s="356">
        <v>0</v>
      </c>
      <c r="J3220" t="s">
        <v>5810</v>
      </c>
      <c r="K3220" t="str">
        <f>INDEX('Planning Periods'!$O$2:$O$540,MATCH('Table B Values'!A3220,'Planning Periods'!$A$2:$A$540,0))</f>
        <v>San Bernardino County</v>
      </c>
    </row>
    <row r="3221" spans="1:11">
      <c r="A3221" t="s">
        <v>5616</v>
      </c>
      <c r="B3221">
        <v>2013</v>
      </c>
      <c r="C3221">
        <v>0</v>
      </c>
      <c r="D3221">
        <v>0</v>
      </c>
      <c r="E3221">
        <v>0</v>
      </c>
      <c r="F3221">
        <v>0</v>
      </c>
      <c r="G3221">
        <v>0</v>
      </c>
      <c r="H3221">
        <v>0</v>
      </c>
      <c r="I3221">
        <v>0</v>
      </c>
      <c r="J3221" t="s">
        <v>5810</v>
      </c>
      <c r="K3221" t="str">
        <f>INDEX('Planning Periods'!$O$2:$O$540,MATCH('Table B Values'!A3221,'Planning Periods'!$A$2:$A$540,0))</f>
        <v>Orange County</v>
      </c>
    </row>
    <row r="3222" spans="1:11">
      <c r="A3222" t="s">
        <v>5137</v>
      </c>
      <c r="B3222">
        <v>2013</v>
      </c>
      <c r="C3222">
        <v>0</v>
      </c>
      <c r="D3222">
        <v>0</v>
      </c>
      <c r="E3222">
        <v>0</v>
      </c>
      <c r="F3222">
        <v>0</v>
      </c>
      <c r="G3222">
        <v>0</v>
      </c>
      <c r="H3222">
        <v>0</v>
      </c>
      <c r="I3222">
        <v>0</v>
      </c>
      <c r="J3222" t="s">
        <v>5810</v>
      </c>
      <c r="K3222" t="str">
        <f>INDEX('Planning Periods'!$O$2:$O$540,MATCH('Table B Values'!A3222,'Planning Periods'!$A$2:$A$540,0))</f>
        <v>Orange County</v>
      </c>
    </row>
    <row r="3223" spans="1:11">
      <c r="A3223" t="s">
        <v>5618</v>
      </c>
      <c r="B3223">
        <v>2013</v>
      </c>
      <c r="C3223">
        <v>0</v>
      </c>
      <c r="D3223">
        <v>0</v>
      </c>
      <c r="E3223">
        <v>1</v>
      </c>
      <c r="F3223">
        <v>0</v>
      </c>
      <c r="G3223">
        <v>0</v>
      </c>
      <c r="H3223">
        <v>1</v>
      </c>
      <c r="I3223">
        <v>56</v>
      </c>
      <c r="J3223" t="s">
        <v>5810</v>
      </c>
      <c r="K3223" t="str">
        <f>INDEX('Planning Periods'!$O$2:$O$540,MATCH('Table B Values'!A3223,'Planning Periods'!$A$2:$A$540,0))</f>
        <v>Contra Costa County</v>
      </c>
    </row>
    <row r="3224" spans="1:11">
      <c r="A3224" t="s">
        <v>5619</v>
      </c>
      <c r="B3224">
        <v>2013</v>
      </c>
      <c r="C3224">
        <v>0</v>
      </c>
      <c r="D3224">
        <v>6</v>
      </c>
      <c r="E3224">
        <v>0</v>
      </c>
      <c r="F3224">
        <v>4</v>
      </c>
      <c r="G3224">
        <v>0</v>
      </c>
      <c r="H3224">
        <v>4</v>
      </c>
      <c r="I3224">
        <v>9</v>
      </c>
      <c r="J3224" t="s">
        <v>5810</v>
      </c>
      <c r="K3224" t="str">
        <f>INDEX('Planning Periods'!$O$2:$O$540,MATCH('Table B Values'!A3224,'Planning Periods'!$A$2:$A$540,0))</f>
        <v>Glenn County</v>
      </c>
    </row>
    <row r="3225" spans="1:11">
      <c r="A3225" t="s">
        <v>5620</v>
      </c>
      <c r="B3225">
        <v>2013</v>
      </c>
      <c r="C3225">
        <v>0</v>
      </c>
      <c r="D3225">
        <v>0</v>
      </c>
      <c r="E3225">
        <v>0</v>
      </c>
      <c r="F3225">
        <v>0</v>
      </c>
      <c r="G3225">
        <v>0</v>
      </c>
      <c r="H3225">
        <v>0</v>
      </c>
      <c r="I3225" s="356">
        <v>5</v>
      </c>
      <c r="J3225" t="s">
        <v>5810</v>
      </c>
      <c r="K3225" t="str">
        <f>INDEX('Planning Periods'!$O$2:$O$540,MATCH('Table B Values'!A3225,'Planning Periods'!$A$2:$A$540,0))</f>
        <v>Butte County</v>
      </c>
    </row>
    <row r="3226" spans="1:11">
      <c r="A3226" t="s">
        <v>5621</v>
      </c>
      <c r="B3226">
        <v>2013</v>
      </c>
      <c r="C3226">
        <v>0</v>
      </c>
      <c r="D3226">
        <v>0</v>
      </c>
      <c r="E3226">
        <v>0</v>
      </c>
      <c r="F3226">
        <v>0</v>
      </c>
      <c r="G3226">
        <v>0</v>
      </c>
      <c r="H3226">
        <v>0</v>
      </c>
      <c r="I3226" s="356">
        <v>0</v>
      </c>
      <c r="J3226" t="s">
        <v>5810</v>
      </c>
      <c r="K3226" t="str">
        <f>INDEX('Planning Periods'!$O$2:$O$540,MATCH('Table B Values'!A3226,'Planning Periods'!$A$2:$A$540,0))</f>
        <v>Ventura County</v>
      </c>
    </row>
    <row r="3227" spans="1:11">
      <c r="A3227" t="s">
        <v>5623</v>
      </c>
      <c r="B3227">
        <v>2013</v>
      </c>
      <c r="C3227">
        <v>1</v>
      </c>
      <c r="D3227">
        <v>0</v>
      </c>
      <c r="E3227">
        <v>0</v>
      </c>
      <c r="F3227">
        <v>0</v>
      </c>
      <c r="G3227">
        <v>0</v>
      </c>
      <c r="H3227">
        <v>0</v>
      </c>
      <c r="I3227">
        <v>2</v>
      </c>
      <c r="J3227" t="s">
        <v>5810</v>
      </c>
      <c r="K3227" t="str">
        <f>INDEX('Planning Periods'!$O$2:$O$540,MATCH('Table B Values'!A3227,'Planning Periods'!$A$2:$A$540,0))</f>
        <v>San Mateo County</v>
      </c>
    </row>
    <row r="3228" spans="1:11">
      <c r="A3228" t="s">
        <v>5624</v>
      </c>
      <c r="B3228">
        <v>2013</v>
      </c>
      <c r="C3228">
        <v>0</v>
      </c>
      <c r="D3228">
        <v>0</v>
      </c>
      <c r="E3228">
        <v>0</v>
      </c>
      <c r="F3228">
        <v>0</v>
      </c>
      <c r="G3228">
        <v>0</v>
      </c>
      <c r="H3228">
        <v>0</v>
      </c>
      <c r="I3228">
        <v>0</v>
      </c>
      <c r="J3228" t="s">
        <v>5810</v>
      </c>
      <c r="K3228" t="str">
        <f>INDEX('Planning Periods'!$O$2:$O$540,MATCH('Table B Values'!A3228,'Planning Periods'!$A$2:$A$540,0))</f>
        <v>Riverside County</v>
      </c>
    </row>
    <row r="3229" spans="1:11">
      <c r="A3229" t="s">
        <v>5625</v>
      </c>
      <c r="B3229">
        <v>2013</v>
      </c>
      <c r="C3229">
        <v>0</v>
      </c>
      <c r="D3229">
        <v>0</v>
      </c>
      <c r="E3229">
        <v>0</v>
      </c>
      <c r="F3229">
        <v>0</v>
      </c>
      <c r="G3229">
        <v>0</v>
      </c>
      <c r="H3229">
        <v>0</v>
      </c>
      <c r="I3229">
        <v>0</v>
      </c>
      <c r="J3229" t="s">
        <v>5810</v>
      </c>
      <c r="K3229" t="str">
        <f>INDEX('Planning Periods'!$O$2:$O$540,MATCH('Table B Values'!A3229,'Planning Periods'!$A$2:$A$540,0))</f>
        <v>Riverside County</v>
      </c>
    </row>
    <row r="3230" spans="1:11">
      <c r="A3230" t="s">
        <v>5788</v>
      </c>
      <c r="B3230">
        <v>2013</v>
      </c>
      <c r="C3230">
        <v>0</v>
      </c>
      <c r="D3230">
        <v>0</v>
      </c>
      <c r="E3230">
        <v>0</v>
      </c>
      <c r="F3230">
        <v>0</v>
      </c>
      <c r="G3230">
        <v>0</v>
      </c>
      <c r="H3230">
        <v>0</v>
      </c>
      <c r="I3230">
        <v>0</v>
      </c>
      <c r="J3230" t="s">
        <v>5810</v>
      </c>
      <c r="K3230" t="str">
        <f>INDEX('Planning Periods'!$O$2:$O$540,MATCH('Table B Values'!A3230,'Planning Periods'!$A$2:$A$540,0))</f>
        <v>Los Angeles County</v>
      </c>
    </row>
    <row r="3231" spans="1:11">
      <c r="A3231" t="s">
        <v>5626</v>
      </c>
      <c r="B3231">
        <v>2013</v>
      </c>
      <c r="C3231">
        <v>0</v>
      </c>
      <c r="D3231">
        <v>0</v>
      </c>
      <c r="E3231">
        <v>0</v>
      </c>
      <c r="F3231">
        <v>0</v>
      </c>
      <c r="G3231">
        <v>0</v>
      </c>
      <c r="H3231">
        <v>5</v>
      </c>
      <c r="I3231" s="356">
        <v>23</v>
      </c>
      <c r="J3231" t="s">
        <v>5810</v>
      </c>
      <c r="K3231" t="str">
        <f>INDEX('Planning Periods'!$O$2:$O$540,MATCH('Table B Values'!A3231,'Planning Periods'!$A$2:$A$540,0))</f>
        <v>Santa Clara County</v>
      </c>
    </row>
    <row r="3232" spans="1:11">
      <c r="A3232" t="s">
        <v>5627</v>
      </c>
      <c r="B3232">
        <v>2013</v>
      </c>
      <c r="C3232">
        <v>0</v>
      </c>
      <c r="D3232">
        <v>0</v>
      </c>
      <c r="E3232">
        <v>0</v>
      </c>
      <c r="F3232">
        <v>0</v>
      </c>
      <c r="G3232">
        <v>0</v>
      </c>
      <c r="H3232">
        <v>0</v>
      </c>
      <c r="I3232">
        <v>0</v>
      </c>
      <c r="J3232" t="s">
        <v>5810</v>
      </c>
      <c r="K3232" t="str">
        <f>INDEX('Planning Periods'!$O$2:$O$540,MATCH('Table B Values'!A3232,'Planning Periods'!$A$2:$A$540,0))</f>
        <v>Los Angeles County</v>
      </c>
    </row>
    <row r="3233" spans="1:11">
      <c r="A3233" t="s">
        <v>5630</v>
      </c>
      <c r="B3233">
        <v>2013</v>
      </c>
      <c r="C3233">
        <v>43</v>
      </c>
      <c r="D3233">
        <v>0</v>
      </c>
      <c r="E3233">
        <v>20</v>
      </c>
      <c r="F3233">
        <v>7</v>
      </c>
      <c r="G3233">
        <v>0</v>
      </c>
      <c r="H3233">
        <v>2</v>
      </c>
      <c r="I3233">
        <v>0</v>
      </c>
      <c r="J3233" t="s">
        <v>5810</v>
      </c>
      <c r="K3233" t="str">
        <f>INDEX('Planning Periods'!$O$2:$O$540,MATCH('Table B Values'!A3233,'Planning Periods'!$A$2:$A$540,0))</f>
        <v>Fresno County</v>
      </c>
    </row>
    <row r="3234" spans="1:11">
      <c r="A3234" t="s">
        <v>5631</v>
      </c>
      <c r="B3234">
        <v>2013</v>
      </c>
      <c r="C3234">
        <v>0</v>
      </c>
      <c r="D3234">
        <v>0</v>
      </c>
      <c r="E3234">
        <v>0</v>
      </c>
      <c r="F3234">
        <v>0</v>
      </c>
      <c r="G3234">
        <v>0</v>
      </c>
      <c r="H3234">
        <v>0</v>
      </c>
      <c r="I3234">
        <v>0</v>
      </c>
      <c r="J3234" t="s">
        <v>5810</v>
      </c>
      <c r="K3234" t="str">
        <f>INDEX('Planning Periods'!$O$2:$O$540,MATCH('Table B Values'!A3234,'Planning Periods'!$A$2:$A$540,0))</f>
        <v>Los Angeles County</v>
      </c>
    </row>
    <row r="3235" spans="1:11">
      <c r="A3235" t="s">
        <v>5632</v>
      </c>
      <c r="B3235">
        <v>2013</v>
      </c>
      <c r="C3235">
        <v>0</v>
      </c>
      <c r="D3235">
        <v>0</v>
      </c>
      <c r="E3235">
        <v>0</v>
      </c>
      <c r="F3235">
        <v>0</v>
      </c>
      <c r="G3235">
        <v>0</v>
      </c>
      <c r="H3235">
        <v>0</v>
      </c>
      <c r="I3235">
        <v>0</v>
      </c>
      <c r="J3235" t="s">
        <v>5810</v>
      </c>
      <c r="K3235" t="str">
        <f>INDEX('Planning Periods'!$O$2:$O$540,MATCH('Table B Values'!A3235,'Planning Periods'!$A$2:$A$540,0))</f>
        <v>San Luis Obispo County</v>
      </c>
    </row>
    <row r="3236" spans="1:11">
      <c r="A3236" t="s">
        <v>5633</v>
      </c>
      <c r="B3236">
        <v>2013</v>
      </c>
      <c r="C3236">
        <v>0</v>
      </c>
      <c r="D3236">
        <v>0</v>
      </c>
      <c r="E3236">
        <v>0</v>
      </c>
      <c r="F3236">
        <v>0</v>
      </c>
      <c r="G3236">
        <v>0</v>
      </c>
      <c r="H3236">
        <v>0</v>
      </c>
      <c r="I3236">
        <v>0</v>
      </c>
      <c r="J3236" t="s">
        <v>5810</v>
      </c>
      <c r="K3236" t="str">
        <f>INDEX('Planning Periods'!$O$2:$O$540,MATCH('Table B Values'!A3236,'Planning Periods'!$A$2:$A$540,0))</f>
        <v>Riverside County</v>
      </c>
    </row>
    <row r="3237" spans="1:11">
      <c r="A3237" t="s">
        <v>5634</v>
      </c>
      <c r="B3237">
        <v>2013</v>
      </c>
      <c r="C3237">
        <v>65</v>
      </c>
      <c r="D3237">
        <v>0</v>
      </c>
      <c r="E3237">
        <v>0</v>
      </c>
      <c r="F3237">
        <v>0</v>
      </c>
      <c r="G3237">
        <v>0</v>
      </c>
      <c r="H3237">
        <v>1</v>
      </c>
      <c r="I3237">
        <v>88</v>
      </c>
      <c r="J3237" t="s">
        <v>5810</v>
      </c>
      <c r="K3237" t="str">
        <f>INDEX('Planning Periods'!$O$2:$O$540,MATCH('Table B Values'!A3237,'Planning Periods'!$A$2:$A$540,0))</f>
        <v>Sonoma County</v>
      </c>
    </row>
    <row r="3238" spans="1:11">
      <c r="A3238" t="s">
        <v>5637</v>
      </c>
      <c r="B3238">
        <v>2013</v>
      </c>
      <c r="C3238">
        <v>0</v>
      </c>
      <c r="D3238">
        <v>0</v>
      </c>
      <c r="E3238">
        <v>0</v>
      </c>
      <c r="F3238">
        <v>0</v>
      </c>
      <c r="G3238">
        <v>0</v>
      </c>
      <c r="H3238">
        <v>0</v>
      </c>
      <c r="I3238">
        <v>0</v>
      </c>
      <c r="J3238" t="s">
        <v>5810</v>
      </c>
      <c r="K3238" t="str">
        <f>INDEX('Planning Periods'!$O$2:$O$540,MATCH('Table B Values'!A3238,'Planning Periods'!$A$2:$A$540,0))</f>
        <v>Contra Costa County</v>
      </c>
    </row>
    <row r="3239" spans="1:11">
      <c r="A3239" t="s">
        <v>5638</v>
      </c>
      <c r="B3239">
        <v>2013</v>
      </c>
      <c r="C3239">
        <v>0</v>
      </c>
      <c r="D3239">
        <v>0</v>
      </c>
      <c r="E3239">
        <v>0</v>
      </c>
      <c r="F3239">
        <v>0</v>
      </c>
      <c r="G3239">
        <v>0</v>
      </c>
      <c r="H3239">
        <v>189</v>
      </c>
      <c r="I3239">
        <v>0</v>
      </c>
      <c r="J3239" t="s">
        <v>5810</v>
      </c>
      <c r="K3239" t="str">
        <f>INDEX('Planning Periods'!$O$2:$O$540,MATCH('Table B Values'!A3239,'Planning Periods'!$A$2:$A$540,0))</f>
        <v>Contra Costa County</v>
      </c>
    </row>
    <row r="3240" spans="1:11">
      <c r="A3240" t="s">
        <v>5639</v>
      </c>
      <c r="B3240">
        <v>2013</v>
      </c>
      <c r="C3240">
        <v>0</v>
      </c>
      <c r="D3240">
        <v>0</v>
      </c>
      <c r="E3240">
        <v>0</v>
      </c>
      <c r="F3240">
        <v>0</v>
      </c>
      <c r="G3240">
        <v>0</v>
      </c>
      <c r="H3240">
        <v>0</v>
      </c>
      <c r="I3240" s="356">
        <v>0</v>
      </c>
      <c r="J3240" t="s">
        <v>5810</v>
      </c>
      <c r="K3240" t="str">
        <f>INDEX('Planning Periods'!$O$2:$O$540,MATCH('Table B Values'!A3240,'Planning Periods'!$A$2:$A$540,0))</f>
        <v>Orange County</v>
      </c>
    </row>
    <row r="3241" spans="1:11">
      <c r="A3241" t="s">
        <v>5164</v>
      </c>
      <c r="B3241">
        <v>2013</v>
      </c>
      <c r="C3241">
        <v>0</v>
      </c>
      <c r="D3241">
        <v>0</v>
      </c>
      <c r="E3241">
        <v>4</v>
      </c>
      <c r="F3241">
        <v>14</v>
      </c>
      <c r="G3241">
        <v>0</v>
      </c>
      <c r="H3241">
        <v>2</v>
      </c>
      <c r="I3241">
        <v>241</v>
      </c>
      <c r="J3241" t="s">
        <v>5810</v>
      </c>
      <c r="K3241" t="str">
        <f>INDEX('Planning Periods'!$O$2:$O$540,MATCH('Table B Values'!A3241,'Planning Periods'!$A$2:$A$540,0))</f>
        <v>Placer County</v>
      </c>
    </row>
    <row r="3242" spans="1:11">
      <c r="A3242" t="s">
        <v>5640</v>
      </c>
      <c r="B3242">
        <v>2013</v>
      </c>
      <c r="C3242">
        <v>0</v>
      </c>
      <c r="D3242">
        <v>0</v>
      </c>
      <c r="E3242">
        <v>0</v>
      </c>
      <c r="F3242">
        <v>0</v>
      </c>
      <c r="G3242">
        <v>0</v>
      </c>
      <c r="H3242" s="356">
        <v>5</v>
      </c>
      <c r="I3242">
        <v>47</v>
      </c>
      <c r="J3242" t="s">
        <v>5810</v>
      </c>
      <c r="K3242" t="str">
        <f>INDEX('Planning Periods'!$O$2:$O$540,MATCH('Table B Values'!A3242,'Planning Periods'!$A$2:$A$540,0))</f>
        <v>El Dorado County</v>
      </c>
    </row>
    <row r="3243" spans="1:11">
      <c r="A3243" t="s">
        <v>5641</v>
      </c>
      <c r="B3243">
        <v>2013</v>
      </c>
      <c r="C3243">
        <v>0</v>
      </c>
      <c r="D3243">
        <v>0</v>
      </c>
      <c r="E3243">
        <v>0</v>
      </c>
      <c r="F3243">
        <v>0</v>
      </c>
      <c r="G3243">
        <v>0</v>
      </c>
      <c r="H3243">
        <v>0</v>
      </c>
      <c r="I3243">
        <v>3</v>
      </c>
      <c r="J3243" t="s">
        <v>5810</v>
      </c>
      <c r="K3243" t="str">
        <f>INDEX('Planning Periods'!$O$2:$O$540,MATCH('Table B Values'!A3243,'Planning Periods'!$A$2:$A$540,0))</f>
        <v>Contra Costa County</v>
      </c>
    </row>
    <row r="3244" spans="1:11">
      <c r="A3244" t="s">
        <v>5642</v>
      </c>
      <c r="B3244">
        <v>2013</v>
      </c>
      <c r="C3244">
        <v>35</v>
      </c>
      <c r="D3244">
        <v>3</v>
      </c>
      <c r="E3244">
        <v>0</v>
      </c>
      <c r="F3244">
        <v>3</v>
      </c>
      <c r="G3244">
        <v>0</v>
      </c>
      <c r="H3244">
        <v>12</v>
      </c>
      <c r="I3244">
        <v>259</v>
      </c>
      <c r="J3244" t="s">
        <v>5810</v>
      </c>
      <c r="K3244" t="str">
        <f>INDEX('Planning Periods'!$O$2:$O$540,MATCH('Table B Values'!A3244,'Planning Periods'!$A$2:$A$540,0))</f>
        <v>Alameda County</v>
      </c>
    </row>
    <row r="3245" spans="1:11">
      <c r="A3245" t="s">
        <v>5806</v>
      </c>
      <c r="B3245">
        <v>2013</v>
      </c>
      <c r="C3245">
        <v>0</v>
      </c>
      <c r="D3245">
        <v>0</v>
      </c>
      <c r="E3245">
        <v>0</v>
      </c>
      <c r="F3245">
        <v>0</v>
      </c>
      <c r="G3245">
        <v>0</v>
      </c>
      <c r="H3245">
        <v>0</v>
      </c>
      <c r="I3245">
        <v>0</v>
      </c>
      <c r="J3245" t="s">
        <v>5810</v>
      </c>
      <c r="K3245" t="str">
        <f>INDEX('Planning Periods'!$O$2:$O$540,MATCH('Table B Values'!A3245,'Planning Periods'!$A$2:$A$540,0))</f>
        <v>Mendocino County</v>
      </c>
    </row>
    <row r="3246" spans="1:11">
      <c r="A3246" t="s">
        <v>5645</v>
      </c>
      <c r="B3246">
        <v>2013</v>
      </c>
      <c r="C3246">
        <v>0</v>
      </c>
      <c r="D3246">
        <v>0</v>
      </c>
      <c r="E3246">
        <v>0</v>
      </c>
      <c r="F3246">
        <v>0</v>
      </c>
      <c r="G3246">
        <v>0</v>
      </c>
      <c r="H3246">
        <v>24</v>
      </c>
      <c r="I3246">
        <v>10</v>
      </c>
      <c r="J3246" t="s">
        <v>5810</v>
      </c>
      <c r="K3246" t="str">
        <f>INDEX('Planning Periods'!$O$2:$O$540,MATCH('Table B Values'!A3246,'Planning Periods'!$A$2:$A$540,0))</f>
        <v>Tulare County</v>
      </c>
    </row>
    <row r="3247" spans="1:11">
      <c r="A3247" t="s">
        <v>5647</v>
      </c>
      <c r="B3247">
        <v>2013</v>
      </c>
      <c r="C3247">
        <v>26</v>
      </c>
      <c r="D3247">
        <v>0</v>
      </c>
      <c r="E3247">
        <v>26</v>
      </c>
      <c r="F3247">
        <v>0</v>
      </c>
      <c r="G3247">
        <v>0</v>
      </c>
      <c r="H3247">
        <v>0</v>
      </c>
      <c r="I3247">
        <v>64</v>
      </c>
      <c r="J3247" t="s">
        <v>5810</v>
      </c>
      <c r="K3247" t="str">
        <f>INDEX('Planning Periods'!$O$2:$O$540,MATCH('Table B Values'!A3247,'Planning Periods'!$A$2:$A$540,0))</f>
        <v>San Diego County</v>
      </c>
    </row>
    <row r="3248" spans="1:11">
      <c r="A3248" t="s">
        <v>5648</v>
      </c>
      <c r="B3248">
        <v>2013</v>
      </c>
      <c r="C3248">
        <v>0</v>
      </c>
      <c r="D3248">
        <v>0</v>
      </c>
      <c r="E3248">
        <v>0</v>
      </c>
      <c r="F3248">
        <v>0</v>
      </c>
      <c r="G3248">
        <v>0</v>
      </c>
      <c r="H3248">
        <v>0</v>
      </c>
      <c r="I3248">
        <v>331</v>
      </c>
      <c r="J3248" t="s">
        <v>5810</v>
      </c>
      <c r="K3248" t="str">
        <f>INDEX('Planning Periods'!$O$2:$O$540,MATCH('Table B Values'!A3248,'Planning Periods'!$A$2:$A$540,0))</f>
        <v>Sacramento County</v>
      </c>
    </row>
    <row r="3249" spans="1:11">
      <c r="A3249" t="s">
        <v>5649</v>
      </c>
      <c r="B3249">
        <v>2013</v>
      </c>
      <c r="C3249">
        <v>0</v>
      </c>
      <c r="D3249">
        <v>0</v>
      </c>
      <c r="E3249">
        <v>0</v>
      </c>
      <c r="F3249">
        <v>0</v>
      </c>
      <c r="G3249">
        <v>0</v>
      </c>
      <c r="H3249">
        <v>0</v>
      </c>
      <c r="I3249">
        <v>0</v>
      </c>
      <c r="J3249" t="s">
        <v>5810</v>
      </c>
      <c r="K3249" t="str">
        <f>INDEX('Planning Periods'!$O$2:$O$540,MATCH('Table B Values'!A3249,'Planning Periods'!$A$2:$A$540,0))</f>
        <v>San Bernardino County</v>
      </c>
    </row>
    <row r="3250" spans="1:11">
      <c r="A3250" t="s">
        <v>5651</v>
      </c>
      <c r="B3250">
        <v>2013</v>
      </c>
      <c r="C3250">
        <v>0</v>
      </c>
      <c r="D3250">
        <v>0</v>
      </c>
      <c r="E3250">
        <v>0</v>
      </c>
      <c r="F3250">
        <v>0</v>
      </c>
      <c r="G3250">
        <v>0</v>
      </c>
      <c r="H3250">
        <v>0</v>
      </c>
      <c r="I3250">
        <v>0</v>
      </c>
      <c r="J3250" t="s">
        <v>5810</v>
      </c>
      <c r="K3250" t="str">
        <f>INDEX('Planning Periods'!$O$2:$O$540,MATCH('Table B Values'!A3250,'Planning Periods'!$A$2:$A$540,0))</f>
        <v>Los Angeles County</v>
      </c>
    </row>
    <row r="3251" spans="1:11">
      <c r="A3251" t="s">
        <v>5791</v>
      </c>
      <c r="B3251">
        <v>2013</v>
      </c>
      <c r="C3251">
        <v>0</v>
      </c>
      <c r="D3251">
        <v>0</v>
      </c>
      <c r="E3251">
        <v>0</v>
      </c>
      <c r="F3251">
        <v>0</v>
      </c>
      <c r="G3251">
        <v>0</v>
      </c>
      <c r="H3251">
        <v>0</v>
      </c>
      <c r="I3251">
        <v>0</v>
      </c>
      <c r="J3251" t="s">
        <v>5810</v>
      </c>
      <c r="K3251" t="str">
        <f>INDEX('Planning Periods'!$O$2:$O$540,MATCH('Table B Values'!A3251,'Planning Periods'!$A$2:$A$540,0))</f>
        <v>Orange County</v>
      </c>
    </row>
    <row r="3252" spans="1:11">
      <c r="A3252" t="s">
        <v>5372</v>
      </c>
      <c r="B3252">
        <v>2013</v>
      </c>
      <c r="C3252">
        <v>0</v>
      </c>
      <c r="D3252">
        <v>0</v>
      </c>
      <c r="E3252">
        <v>13</v>
      </c>
      <c r="F3252">
        <v>0</v>
      </c>
      <c r="G3252">
        <v>0</v>
      </c>
      <c r="H3252">
        <v>0</v>
      </c>
      <c r="I3252">
        <v>0</v>
      </c>
      <c r="J3252" t="s">
        <v>5810</v>
      </c>
      <c r="K3252" t="str">
        <f>INDEX('Planning Periods'!$O$2:$O$540,MATCH('Table B Values'!A3252,'Planning Periods'!$A$2:$A$540,0))</f>
        <v>Tehama County</v>
      </c>
    </row>
    <row r="3253" spans="1:11">
      <c r="A3253" t="s">
        <v>5373</v>
      </c>
      <c r="B3253">
        <v>2013</v>
      </c>
      <c r="C3253">
        <v>0</v>
      </c>
      <c r="D3253">
        <v>0</v>
      </c>
      <c r="E3253">
        <v>4</v>
      </c>
      <c r="F3253">
        <v>0</v>
      </c>
      <c r="G3253">
        <v>0</v>
      </c>
      <c r="H3253">
        <v>14</v>
      </c>
      <c r="I3253">
        <v>90</v>
      </c>
      <c r="J3253" t="s">
        <v>5810</v>
      </c>
      <c r="K3253" t="str">
        <f>INDEX('Planning Periods'!$O$2:$O$540,MATCH('Table B Values'!A3253,'Planning Periods'!$A$2:$A$540,0))</f>
        <v>Shasta County</v>
      </c>
    </row>
    <row r="3254" spans="1:11">
      <c r="A3254" t="s">
        <v>5653</v>
      </c>
      <c r="B3254">
        <v>2013</v>
      </c>
      <c r="C3254">
        <v>0</v>
      </c>
      <c r="D3254">
        <v>0</v>
      </c>
      <c r="E3254">
        <v>0</v>
      </c>
      <c r="F3254">
        <v>0</v>
      </c>
      <c r="G3254">
        <v>0</v>
      </c>
      <c r="H3254">
        <v>0</v>
      </c>
      <c r="I3254">
        <v>0</v>
      </c>
      <c r="J3254" t="s">
        <v>5810</v>
      </c>
      <c r="K3254" t="str">
        <f>INDEX('Planning Periods'!$O$2:$O$540,MATCH('Table B Values'!A3254,'Planning Periods'!$A$2:$A$540,0))</f>
        <v>Los Angeles County</v>
      </c>
    </row>
    <row r="3255" spans="1:11">
      <c r="A3255" t="s">
        <v>5654</v>
      </c>
      <c r="B3255">
        <v>2013</v>
      </c>
      <c r="C3255">
        <v>0</v>
      </c>
      <c r="D3255">
        <v>0</v>
      </c>
      <c r="E3255">
        <v>0</v>
      </c>
      <c r="F3255">
        <v>0</v>
      </c>
      <c r="G3255">
        <v>0</v>
      </c>
      <c r="H3255">
        <v>22</v>
      </c>
      <c r="I3255">
        <v>256</v>
      </c>
      <c r="J3255" t="s">
        <v>5810</v>
      </c>
      <c r="K3255" t="str">
        <f>INDEX('Planning Periods'!$O$2:$O$540,MATCH('Table B Values'!A3255,'Planning Periods'!$A$2:$A$540,0))</f>
        <v>San Mateo County</v>
      </c>
    </row>
    <row r="3256" spans="1:11">
      <c r="A3256" t="s">
        <v>5655</v>
      </c>
      <c r="B3256">
        <v>2013</v>
      </c>
      <c r="C3256">
        <v>0</v>
      </c>
      <c r="D3256">
        <v>0</v>
      </c>
      <c r="E3256">
        <v>0</v>
      </c>
      <c r="F3256">
        <v>0</v>
      </c>
      <c r="G3256">
        <v>0</v>
      </c>
      <c r="H3256">
        <v>0</v>
      </c>
      <c r="I3256">
        <v>0</v>
      </c>
      <c r="J3256" t="s">
        <v>5810</v>
      </c>
      <c r="K3256" t="str">
        <f>INDEX('Planning Periods'!$O$2:$O$540,MATCH('Table B Values'!A3256,'Planning Periods'!$A$2:$A$540,0))</f>
        <v>Fresno County</v>
      </c>
    </row>
    <row r="3257" spans="1:11">
      <c r="A3257" t="s">
        <v>5656</v>
      </c>
      <c r="B3257">
        <v>2013</v>
      </c>
      <c r="C3257">
        <v>0</v>
      </c>
      <c r="D3257">
        <v>0</v>
      </c>
      <c r="E3257">
        <v>0</v>
      </c>
      <c r="F3257">
        <v>0</v>
      </c>
      <c r="G3257">
        <v>0</v>
      </c>
      <c r="H3257">
        <v>0</v>
      </c>
      <c r="I3257">
        <v>0</v>
      </c>
      <c r="J3257" t="s">
        <v>5810</v>
      </c>
      <c r="K3257" t="str">
        <f>INDEX('Planning Periods'!$O$2:$O$540,MATCH('Table B Values'!A3257,'Planning Periods'!$A$2:$A$540,0))</f>
        <v>San Bernardino County</v>
      </c>
    </row>
    <row r="3258" spans="1:11">
      <c r="A3258" t="s">
        <v>5657</v>
      </c>
      <c r="B3258">
        <v>2013</v>
      </c>
      <c r="C3258">
        <v>0</v>
      </c>
      <c r="D3258">
        <v>0</v>
      </c>
      <c r="E3258">
        <v>0</v>
      </c>
      <c r="F3258">
        <v>0</v>
      </c>
      <c r="G3258">
        <v>0</v>
      </c>
      <c r="H3258">
        <v>0</v>
      </c>
      <c r="I3258">
        <v>3</v>
      </c>
      <c r="J3258" t="s">
        <v>5810</v>
      </c>
      <c r="K3258" t="str">
        <f>INDEX('Planning Periods'!$O$2:$O$540,MATCH('Table B Values'!A3258,'Planning Periods'!$A$2:$A$540,0))</f>
        <v>Contra Costa County</v>
      </c>
    </row>
    <row r="3259" spans="1:11">
      <c r="A3259" t="s">
        <v>5197</v>
      </c>
      <c r="B3259">
        <v>2013</v>
      </c>
      <c r="C3259">
        <v>0</v>
      </c>
      <c r="D3259">
        <v>0</v>
      </c>
      <c r="E3259">
        <v>0</v>
      </c>
      <c r="F3259">
        <v>0</v>
      </c>
      <c r="G3259">
        <v>0</v>
      </c>
      <c r="H3259">
        <v>0</v>
      </c>
      <c r="I3259">
        <v>0</v>
      </c>
      <c r="J3259" t="s">
        <v>5810</v>
      </c>
      <c r="K3259" t="str">
        <f>INDEX('Planning Periods'!$O$2:$O$540,MATCH('Table B Values'!A3259,'Planning Periods'!$A$2:$A$540,0))</f>
        <v>Riverside County</v>
      </c>
    </row>
    <row r="3260" spans="1:11">
      <c r="A3260" t="s">
        <v>5662</v>
      </c>
      <c r="B3260">
        <v>2013</v>
      </c>
      <c r="C3260">
        <v>0</v>
      </c>
      <c r="D3260">
        <v>0</v>
      </c>
      <c r="E3260">
        <v>0</v>
      </c>
      <c r="F3260">
        <v>0</v>
      </c>
      <c r="G3260">
        <v>0</v>
      </c>
      <c r="H3260">
        <v>4</v>
      </c>
      <c r="I3260">
        <v>124</v>
      </c>
      <c r="J3260" t="s">
        <v>5810</v>
      </c>
      <c r="K3260" t="str">
        <f>INDEX('Planning Periods'!$O$2:$O$540,MATCH('Table B Values'!A3260,'Planning Periods'!$A$2:$A$540,0))</f>
        <v>Placer County</v>
      </c>
    </row>
    <row r="3261" spans="1:11">
      <c r="A3261" t="s">
        <v>5665</v>
      </c>
      <c r="B3261">
        <v>2013</v>
      </c>
      <c r="C3261">
        <v>0</v>
      </c>
      <c r="D3261">
        <v>0</v>
      </c>
      <c r="E3261">
        <v>0</v>
      </c>
      <c r="F3261">
        <v>0</v>
      </c>
      <c r="G3261">
        <v>0</v>
      </c>
      <c r="H3261">
        <v>0</v>
      </c>
      <c r="I3261">
        <v>0</v>
      </c>
      <c r="J3261" t="s">
        <v>5810</v>
      </c>
      <c r="K3261" t="str">
        <f>INDEX('Planning Periods'!$O$2:$O$540,MATCH('Table B Values'!A3261,'Planning Periods'!$A$2:$A$540,0))</f>
        <v>Los Angeles County</v>
      </c>
    </row>
    <row r="3262" spans="1:11">
      <c r="A3262" t="s">
        <v>5666</v>
      </c>
      <c r="B3262">
        <v>2013</v>
      </c>
      <c r="C3262">
        <v>0</v>
      </c>
      <c r="D3262">
        <v>0</v>
      </c>
      <c r="E3262">
        <v>0</v>
      </c>
      <c r="F3262">
        <v>0</v>
      </c>
      <c r="G3262">
        <v>0</v>
      </c>
      <c r="H3262">
        <v>142</v>
      </c>
      <c r="I3262">
        <v>384</v>
      </c>
      <c r="J3262" t="s">
        <v>5810</v>
      </c>
      <c r="K3262" t="str">
        <f>INDEX('Planning Periods'!$O$2:$O$540,MATCH('Table B Values'!A3262,'Planning Periods'!$A$2:$A$540,0))</f>
        <v>Placer County</v>
      </c>
    </row>
    <row r="3263" spans="1:11">
      <c r="A3263" t="s">
        <v>5667</v>
      </c>
      <c r="B3263">
        <v>2013</v>
      </c>
      <c r="C3263">
        <v>0</v>
      </c>
      <c r="D3263">
        <v>0</v>
      </c>
      <c r="E3263">
        <v>0</v>
      </c>
      <c r="F3263">
        <v>0</v>
      </c>
      <c r="G3263">
        <v>0</v>
      </c>
      <c r="H3263">
        <v>0</v>
      </c>
      <c r="I3263">
        <v>0</v>
      </c>
      <c r="J3263" t="s">
        <v>5810</v>
      </c>
      <c r="K3263" t="str">
        <f>INDEX('Planning Periods'!$O$2:$O$540,MATCH('Table B Values'!A3263,'Planning Periods'!$A$2:$A$540,0))</f>
        <v>Marin County</v>
      </c>
    </row>
    <row r="3264" spans="1:11">
      <c r="A3264" t="s">
        <v>5668</v>
      </c>
      <c r="B3264">
        <v>2013</v>
      </c>
      <c r="C3264">
        <v>62</v>
      </c>
      <c r="D3264">
        <v>33</v>
      </c>
      <c r="E3264">
        <v>24</v>
      </c>
      <c r="F3264">
        <v>113</v>
      </c>
      <c r="G3264">
        <v>0</v>
      </c>
      <c r="H3264">
        <v>34</v>
      </c>
      <c r="I3264">
        <v>153</v>
      </c>
      <c r="J3264" t="s">
        <v>5810</v>
      </c>
      <c r="K3264" t="str">
        <f>INDEX('Planning Periods'!$O$2:$O$540,MATCH('Table B Values'!A3264,'Planning Periods'!$A$2:$A$540,0))</f>
        <v>Sacramento County</v>
      </c>
    </row>
    <row r="3265" spans="1:11">
      <c r="A3265" t="s">
        <v>5206</v>
      </c>
      <c r="B3265">
        <v>2013</v>
      </c>
      <c r="C3265">
        <v>0</v>
      </c>
      <c r="D3265">
        <v>0</v>
      </c>
      <c r="E3265">
        <v>0</v>
      </c>
      <c r="F3265">
        <v>0</v>
      </c>
      <c r="G3265">
        <v>0</v>
      </c>
      <c r="H3265">
        <v>137</v>
      </c>
      <c r="I3265">
        <v>268</v>
      </c>
      <c r="J3265" t="s">
        <v>5810</v>
      </c>
      <c r="K3265" t="str">
        <f>INDEX('Planning Periods'!$O$2:$O$540,MATCH('Table B Values'!A3265,'Planning Periods'!$A$2:$A$540,0))</f>
        <v>Sacramento County</v>
      </c>
    </row>
    <row r="3266" spans="1:11">
      <c r="A3266" t="s">
        <v>5283</v>
      </c>
      <c r="B3266">
        <v>2013</v>
      </c>
      <c r="C3266">
        <v>0</v>
      </c>
      <c r="D3266">
        <v>0</v>
      </c>
      <c r="E3266">
        <v>0</v>
      </c>
      <c r="F3266">
        <v>0</v>
      </c>
      <c r="G3266">
        <v>0</v>
      </c>
      <c r="H3266">
        <v>0</v>
      </c>
      <c r="I3266">
        <v>7</v>
      </c>
      <c r="J3266" t="s">
        <v>5810</v>
      </c>
      <c r="K3266" t="str">
        <f>INDEX('Planning Periods'!$O$2:$O$540,MATCH('Table B Values'!A3266,'Planning Periods'!$A$2:$A$540,0))</f>
        <v>Napa County</v>
      </c>
    </row>
    <row r="3267" spans="1:11">
      <c r="A3267" t="s">
        <v>5669</v>
      </c>
      <c r="B3267">
        <v>2013</v>
      </c>
      <c r="C3267">
        <v>2</v>
      </c>
      <c r="D3267">
        <v>0</v>
      </c>
      <c r="E3267">
        <v>44</v>
      </c>
      <c r="F3267">
        <v>0</v>
      </c>
      <c r="G3267">
        <v>0</v>
      </c>
      <c r="H3267">
        <v>2</v>
      </c>
      <c r="I3267">
        <v>12</v>
      </c>
      <c r="J3267" t="s">
        <v>5810</v>
      </c>
      <c r="K3267" t="str">
        <f>INDEX('Planning Periods'!$O$2:$O$540,MATCH('Table B Values'!A3267,'Planning Periods'!$A$2:$A$540,0))</f>
        <v>Napa County</v>
      </c>
    </row>
    <row r="3268" spans="1:11">
      <c r="A3268" t="s">
        <v>5670</v>
      </c>
      <c r="B3268">
        <v>2013</v>
      </c>
      <c r="C3268">
        <v>0</v>
      </c>
      <c r="D3268">
        <v>0</v>
      </c>
      <c r="E3268">
        <v>0</v>
      </c>
      <c r="F3268">
        <v>2</v>
      </c>
      <c r="G3268">
        <v>0</v>
      </c>
      <c r="H3268">
        <v>0</v>
      </c>
      <c r="I3268">
        <v>2</v>
      </c>
      <c r="J3268" t="s">
        <v>5810</v>
      </c>
      <c r="K3268" t="str">
        <f>INDEX('Planning Periods'!$O$2:$O$540,MATCH('Table B Values'!A3268,'Planning Periods'!$A$2:$A$540,0))</f>
        <v>Monterey County</v>
      </c>
    </row>
    <row r="3269" spans="1:11">
      <c r="A3269" t="s">
        <v>5209</v>
      </c>
      <c r="B3269">
        <v>2013</v>
      </c>
      <c r="C3269">
        <v>0</v>
      </c>
      <c r="D3269">
        <v>0</v>
      </c>
      <c r="E3269">
        <v>0</v>
      </c>
      <c r="F3269">
        <v>0</v>
      </c>
      <c r="G3269">
        <v>0</v>
      </c>
      <c r="H3269">
        <v>2</v>
      </c>
      <c r="I3269">
        <v>22</v>
      </c>
      <c r="J3269" t="s">
        <v>5810</v>
      </c>
      <c r="K3269" t="str">
        <f>INDEX('Planning Periods'!$O$2:$O$540,MATCH('Table B Values'!A3269,'Planning Periods'!$A$2:$A$540,0))</f>
        <v>Marin County</v>
      </c>
    </row>
    <row r="3270" spans="1:11">
      <c r="A3270" t="s">
        <v>5823</v>
      </c>
      <c r="B3270">
        <v>2013</v>
      </c>
      <c r="C3270">
        <v>0</v>
      </c>
      <c r="D3270">
        <v>0</v>
      </c>
      <c r="E3270">
        <v>0</v>
      </c>
      <c r="F3270">
        <v>0</v>
      </c>
      <c r="G3270">
        <v>0</v>
      </c>
      <c r="H3270">
        <v>0</v>
      </c>
      <c r="I3270">
        <v>12</v>
      </c>
      <c r="J3270" t="s">
        <v>5810</v>
      </c>
      <c r="K3270" t="str">
        <f>INDEX('Planning Periods'!$O$2:$O$540,MATCH('Table B Values'!A3270,'Planning Periods'!$A$2:$A$540,0))</f>
        <v>San Benito County</v>
      </c>
    </row>
    <row r="3271" spans="1:11">
      <c r="A3271" t="s">
        <v>5211</v>
      </c>
      <c r="B3271">
        <v>2013</v>
      </c>
      <c r="C3271">
        <v>0</v>
      </c>
      <c r="D3271">
        <v>0</v>
      </c>
      <c r="E3271">
        <v>0</v>
      </c>
      <c r="F3271">
        <v>0</v>
      </c>
      <c r="G3271">
        <v>0</v>
      </c>
      <c r="H3271">
        <v>0</v>
      </c>
      <c r="I3271">
        <v>0</v>
      </c>
      <c r="J3271" t="s">
        <v>5810</v>
      </c>
      <c r="K3271" t="str">
        <f>INDEX('Planning Periods'!$O$2:$O$540,MATCH('Table B Values'!A3271,'Planning Periods'!$A$2:$A$540,0))</f>
        <v>San Bernardino County</v>
      </c>
    </row>
    <row r="3272" spans="1:11">
      <c r="A3272" t="s">
        <v>5671</v>
      </c>
      <c r="B3272">
        <v>2013</v>
      </c>
      <c r="C3272">
        <v>0</v>
      </c>
      <c r="D3272">
        <v>0</v>
      </c>
      <c r="E3272">
        <v>0</v>
      </c>
      <c r="F3272">
        <v>0</v>
      </c>
      <c r="G3272">
        <v>0</v>
      </c>
      <c r="H3272">
        <v>0</v>
      </c>
      <c r="I3272">
        <v>0</v>
      </c>
      <c r="J3272" t="s">
        <v>5810</v>
      </c>
      <c r="K3272" t="str">
        <f>INDEX('Planning Periods'!$O$2:$O$540,MATCH('Table B Values'!A3272,'Planning Periods'!$A$2:$A$540,0))</f>
        <v>San Bernardino County</v>
      </c>
    </row>
    <row r="3273" spans="1:11">
      <c r="A3273" t="s">
        <v>5673</v>
      </c>
      <c r="B3273">
        <v>2013</v>
      </c>
      <c r="C3273">
        <v>0</v>
      </c>
      <c r="D3273">
        <v>0</v>
      </c>
      <c r="E3273">
        <v>0</v>
      </c>
      <c r="F3273">
        <v>0</v>
      </c>
      <c r="G3273">
        <v>0</v>
      </c>
      <c r="H3273">
        <v>0</v>
      </c>
      <c r="I3273">
        <v>0</v>
      </c>
      <c r="J3273" t="s">
        <v>5810</v>
      </c>
      <c r="K3273" t="str">
        <f>INDEX('Planning Periods'!$O$2:$O$540,MATCH('Table B Values'!A3273,'Planning Periods'!$A$2:$A$540,0))</f>
        <v>Orange County</v>
      </c>
    </row>
    <row r="3274" spans="1:11">
      <c r="A3274" t="s">
        <v>5674</v>
      </c>
      <c r="B3274">
        <v>2013</v>
      </c>
      <c r="C3274">
        <v>609</v>
      </c>
      <c r="D3274">
        <v>0</v>
      </c>
      <c r="E3274">
        <v>915</v>
      </c>
      <c r="F3274">
        <v>0</v>
      </c>
      <c r="G3274">
        <v>0</v>
      </c>
      <c r="H3274">
        <v>0</v>
      </c>
      <c r="I3274">
        <v>7665</v>
      </c>
      <c r="J3274" t="s">
        <v>5810</v>
      </c>
      <c r="K3274" t="str">
        <f>INDEX('Planning Periods'!$O$2:$O$540,MATCH('Table B Values'!A3274,'Planning Periods'!$A$2:$A$540,0))</f>
        <v>San Diego County</v>
      </c>
    </row>
    <row r="3275" spans="1:11">
      <c r="A3275" t="s">
        <v>5217</v>
      </c>
      <c r="B3275">
        <v>2013</v>
      </c>
      <c r="C3275">
        <v>23</v>
      </c>
      <c r="D3275">
        <v>0</v>
      </c>
      <c r="E3275">
        <v>145</v>
      </c>
      <c r="F3275">
        <v>0</v>
      </c>
      <c r="G3275">
        <v>0</v>
      </c>
      <c r="H3275">
        <v>200</v>
      </c>
      <c r="I3275">
        <v>1225</v>
      </c>
      <c r="J3275" t="s">
        <v>5810</v>
      </c>
      <c r="K3275" t="str">
        <f>INDEX('Planning Periods'!$O$2:$O$540,MATCH('Table B Values'!A3275,'Planning Periods'!$A$2:$A$540,0))</f>
        <v>San Diego County</v>
      </c>
    </row>
    <row r="3276" spans="1:11">
      <c r="A3276" t="s">
        <v>5675</v>
      </c>
      <c r="B3276">
        <v>2013</v>
      </c>
      <c r="C3276">
        <v>0</v>
      </c>
      <c r="D3276">
        <v>0</v>
      </c>
      <c r="E3276">
        <v>0</v>
      </c>
      <c r="F3276">
        <v>0</v>
      </c>
      <c r="G3276">
        <v>0</v>
      </c>
      <c r="H3276">
        <v>0</v>
      </c>
      <c r="I3276">
        <v>0</v>
      </c>
      <c r="J3276" t="s">
        <v>5810</v>
      </c>
      <c r="K3276" t="str">
        <f>INDEX('Planning Periods'!$O$2:$O$540,MATCH('Table B Values'!A3276,'Planning Periods'!$A$2:$A$540,0))</f>
        <v>Los Angeles County</v>
      </c>
    </row>
    <row r="3277" spans="1:11">
      <c r="A3277" t="s">
        <v>5676</v>
      </c>
      <c r="B3277">
        <v>2013</v>
      </c>
      <c r="C3277">
        <v>0</v>
      </c>
      <c r="D3277">
        <v>0</v>
      </c>
      <c r="E3277">
        <v>0</v>
      </c>
      <c r="F3277">
        <v>0</v>
      </c>
      <c r="G3277">
        <v>0</v>
      </c>
      <c r="H3277">
        <v>0</v>
      </c>
      <c r="I3277">
        <v>0</v>
      </c>
      <c r="J3277" t="s">
        <v>5810</v>
      </c>
      <c r="K3277" t="str">
        <f>INDEX('Planning Periods'!$O$2:$O$540,MATCH('Table B Values'!A3277,'Planning Periods'!$A$2:$A$540,0))</f>
        <v>Los Angeles County</v>
      </c>
    </row>
    <row r="3278" spans="1:11">
      <c r="A3278" t="s">
        <v>5677</v>
      </c>
      <c r="B3278">
        <v>2013</v>
      </c>
      <c r="C3278">
        <v>464</v>
      </c>
      <c r="D3278">
        <v>0</v>
      </c>
      <c r="E3278">
        <v>204</v>
      </c>
      <c r="F3278">
        <v>0</v>
      </c>
      <c r="G3278">
        <v>0</v>
      </c>
      <c r="H3278">
        <v>44</v>
      </c>
      <c r="I3278">
        <v>1787</v>
      </c>
      <c r="J3278" t="s">
        <v>5810</v>
      </c>
      <c r="K3278" t="str">
        <f>INDEX('Planning Periods'!$O$2:$O$540,MATCH('Table B Values'!A3278,'Planning Periods'!$A$2:$A$540,0))</f>
        <v>San Francisco County</v>
      </c>
    </row>
    <row r="3279" spans="1:11">
      <c r="A3279" t="s">
        <v>5678</v>
      </c>
      <c r="B3279">
        <v>2013</v>
      </c>
      <c r="C3279">
        <v>0</v>
      </c>
      <c r="D3279">
        <v>0</v>
      </c>
      <c r="E3279">
        <v>0</v>
      </c>
      <c r="F3279">
        <v>0</v>
      </c>
      <c r="G3279">
        <v>0</v>
      </c>
      <c r="H3279">
        <v>0</v>
      </c>
      <c r="I3279">
        <v>0</v>
      </c>
      <c r="J3279" t="s">
        <v>5810</v>
      </c>
      <c r="K3279" t="str">
        <f>INDEX('Planning Periods'!$O$2:$O$540,MATCH('Table B Values'!A3279,'Planning Periods'!$A$2:$A$540,0))</f>
        <v>Los Angeles County</v>
      </c>
    </row>
    <row r="3280" spans="1:11">
      <c r="A3280" t="s">
        <v>5679</v>
      </c>
      <c r="B3280">
        <v>2013</v>
      </c>
      <c r="C3280">
        <v>0</v>
      </c>
      <c r="D3280">
        <v>0</v>
      </c>
      <c r="E3280">
        <v>0</v>
      </c>
      <c r="F3280">
        <v>0</v>
      </c>
      <c r="G3280">
        <v>0</v>
      </c>
      <c r="H3280">
        <v>0</v>
      </c>
      <c r="I3280">
        <v>0</v>
      </c>
      <c r="J3280" t="s">
        <v>5810</v>
      </c>
      <c r="K3280" t="str">
        <f>INDEX('Planning Periods'!$O$2:$O$540,MATCH('Table B Values'!A3280,'Planning Periods'!$A$2:$A$540,0))</f>
        <v>Riverside County</v>
      </c>
    </row>
    <row r="3281" spans="1:11">
      <c r="A3281" t="s">
        <v>5682</v>
      </c>
      <c r="B3281">
        <v>2013</v>
      </c>
      <c r="C3281">
        <v>170</v>
      </c>
      <c r="D3281">
        <v>0</v>
      </c>
      <c r="E3281">
        <v>256</v>
      </c>
      <c r="F3281">
        <v>0</v>
      </c>
      <c r="G3281">
        <v>0</v>
      </c>
      <c r="H3281">
        <v>0</v>
      </c>
      <c r="I3281">
        <v>3211</v>
      </c>
      <c r="J3281" t="s">
        <v>5810</v>
      </c>
      <c r="K3281" t="str">
        <f>INDEX('Planning Periods'!$O$2:$O$540,MATCH('Table B Values'!A3281,'Planning Periods'!$A$2:$A$540,0))</f>
        <v>Santa Clara County</v>
      </c>
    </row>
    <row r="3282" spans="1:11">
      <c r="A3282" t="s">
        <v>5683</v>
      </c>
      <c r="B3282">
        <v>2013</v>
      </c>
      <c r="C3282">
        <v>0</v>
      </c>
      <c r="D3282">
        <v>0</v>
      </c>
      <c r="E3282">
        <v>0</v>
      </c>
      <c r="F3282">
        <v>0</v>
      </c>
      <c r="G3282">
        <v>0</v>
      </c>
      <c r="H3282">
        <v>0</v>
      </c>
      <c r="I3282">
        <v>0</v>
      </c>
      <c r="J3282" t="s">
        <v>5810</v>
      </c>
      <c r="K3282" t="str">
        <f>INDEX('Planning Periods'!$O$2:$O$540,MATCH('Table B Values'!A3282,'Planning Periods'!$A$2:$A$540,0))</f>
        <v>Orange County</v>
      </c>
    </row>
    <row r="3283" spans="1:11">
      <c r="A3283" t="s">
        <v>5684</v>
      </c>
      <c r="B3283">
        <v>2013</v>
      </c>
      <c r="C3283">
        <v>0</v>
      </c>
      <c r="D3283">
        <v>0</v>
      </c>
      <c r="E3283">
        <v>0</v>
      </c>
      <c r="F3283">
        <v>0</v>
      </c>
      <c r="G3283">
        <v>0</v>
      </c>
      <c r="H3283">
        <v>0</v>
      </c>
      <c r="I3283">
        <v>0</v>
      </c>
      <c r="J3283" t="s">
        <v>5810</v>
      </c>
      <c r="K3283" t="str">
        <f>INDEX('Planning Periods'!$O$2:$O$540,MATCH('Table B Values'!A3283,'Planning Periods'!$A$2:$A$540,0))</f>
        <v>Alameda County</v>
      </c>
    </row>
    <row r="3284" spans="1:11">
      <c r="A3284" t="s">
        <v>5685</v>
      </c>
      <c r="B3284">
        <v>2013</v>
      </c>
      <c r="C3284">
        <v>3</v>
      </c>
      <c r="D3284">
        <v>0</v>
      </c>
      <c r="E3284">
        <v>2</v>
      </c>
      <c r="F3284">
        <v>0</v>
      </c>
      <c r="G3284">
        <v>0</v>
      </c>
      <c r="H3284">
        <v>1</v>
      </c>
      <c r="I3284">
        <v>88</v>
      </c>
      <c r="J3284" t="s">
        <v>5810</v>
      </c>
      <c r="K3284" t="str">
        <f>INDEX('Planning Periods'!$O$2:$O$540,MATCH('Table B Values'!A3284,'Planning Periods'!$A$2:$A$540,0))</f>
        <v>San Luis Obispo County</v>
      </c>
    </row>
    <row r="3285" spans="1:11">
      <c r="A3285" t="s">
        <v>5231</v>
      </c>
      <c r="B3285">
        <v>2013</v>
      </c>
      <c r="C3285">
        <v>3</v>
      </c>
      <c r="D3285">
        <v>0</v>
      </c>
      <c r="E3285">
        <v>3</v>
      </c>
      <c r="F3285">
        <v>2</v>
      </c>
      <c r="G3285">
        <v>0</v>
      </c>
      <c r="H3285">
        <v>2</v>
      </c>
      <c r="I3285">
        <v>316</v>
      </c>
      <c r="J3285" t="s">
        <v>5810</v>
      </c>
      <c r="K3285" t="str">
        <f>INDEX('Planning Periods'!$O$2:$O$540,MATCH('Table B Values'!A3285,'Planning Periods'!$A$2:$A$540,0))</f>
        <v>San Luis Obispo County</v>
      </c>
    </row>
    <row r="3286" spans="1:11">
      <c r="A3286" t="s">
        <v>5686</v>
      </c>
      <c r="B3286">
        <v>2013</v>
      </c>
      <c r="C3286">
        <v>136</v>
      </c>
      <c r="D3286">
        <v>0</v>
      </c>
      <c r="E3286">
        <v>50</v>
      </c>
      <c r="F3286">
        <v>0</v>
      </c>
      <c r="G3286">
        <v>0</v>
      </c>
      <c r="H3286">
        <v>63</v>
      </c>
      <c r="I3286">
        <v>1684</v>
      </c>
      <c r="J3286" t="s">
        <v>5810</v>
      </c>
      <c r="K3286" t="str">
        <f>INDEX('Planning Periods'!$O$2:$O$540,MATCH('Table B Values'!A3286,'Planning Periods'!$A$2:$A$540,0))</f>
        <v>San Diego County</v>
      </c>
    </row>
    <row r="3287" spans="1:11">
      <c r="A3287" t="s">
        <v>5688</v>
      </c>
      <c r="B3287">
        <v>2013</v>
      </c>
      <c r="C3287">
        <v>20</v>
      </c>
      <c r="D3287">
        <v>0</v>
      </c>
      <c r="E3287">
        <v>11</v>
      </c>
      <c r="F3287">
        <v>0</v>
      </c>
      <c r="G3287">
        <v>0</v>
      </c>
      <c r="H3287">
        <v>13</v>
      </c>
      <c r="I3287">
        <v>392</v>
      </c>
      <c r="J3287" t="s">
        <v>5810</v>
      </c>
      <c r="K3287" t="str">
        <f>INDEX('Planning Periods'!$O$2:$O$540,MATCH('Table B Values'!A3287,'Planning Periods'!$A$2:$A$540,0))</f>
        <v>San Mateo County</v>
      </c>
    </row>
    <row r="3288" spans="1:11">
      <c r="A3288" t="s">
        <v>5693</v>
      </c>
      <c r="B3288">
        <v>2013</v>
      </c>
      <c r="C3288">
        <v>0</v>
      </c>
      <c r="D3288">
        <v>0</v>
      </c>
      <c r="E3288">
        <v>0</v>
      </c>
      <c r="F3288">
        <v>0</v>
      </c>
      <c r="G3288">
        <v>0</v>
      </c>
      <c r="H3288">
        <v>0</v>
      </c>
      <c r="I3288">
        <v>0</v>
      </c>
      <c r="J3288" t="s">
        <v>5810</v>
      </c>
      <c r="K3288" t="str">
        <f>INDEX('Planning Periods'!$O$2:$O$540,MATCH('Table B Values'!A3288,'Planning Periods'!$A$2:$A$540,0))</f>
        <v>Orange County</v>
      </c>
    </row>
    <row r="3289" spans="1:11">
      <c r="A3289" t="s">
        <v>5694</v>
      </c>
      <c r="B3289">
        <v>2013</v>
      </c>
      <c r="C3289">
        <v>0</v>
      </c>
      <c r="D3289">
        <v>0</v>
      </c>
      <c r="E3289">
        <v>12</v>
      </c>
      <c r="F3289">
        <v>0</v>
      </c>
      <c r="G3289">
        <v>0</v>
      </c>
      <c r="H3289">
        <v>0</v>
      </c>
      <c r="I3289">
        <v>34</v>
      </c>
      <c r="J3289" t="s">
        <v>5810</v>
      </c>
      <c r="K3289" t="str">
        <f>INDEX('Planning Periods'!$O$2:$O$540,MATCH('Table B Values'!A3289,'Planning Periods'!$A$2:$A$540,0))</f>
        <v>Santa Barbara County</v>
      </c>
    </row>
    <row r="3290" spans="1:11">
      <c r="A3290" t="s">
        <v>5243</v>
      </c>
      <c r="B3290">
        <v>2013</v>
      </c>
      <c r="C3290">
        <v>37</v>
      </c>
      <c r="D3290">
        <v>0</v>
      </c>
      <c r="E3290">
        <v>48</v>
      </c>
      <c r="F3290">
        <v>0</v>
      </c>
      <c r="G3290">
        <v>0</v>
      </c>
      <c r="H3290">
        <v>106</v>
      </c>
      <c r="I3290">
        <v>34</v>
      </c>
      <c r="J3290" t="s">
        <v>5810</v>
      </c>
      <c r="K3290" t="str">
        <f>INDEX('Planning Periods'!$O$2:$O$540,MATCH('Table B Values'!A3290,'Planning Periods'!$A$2:$A$540,0))</f>
        <v>Santa Barbara County</v>
      </c>
    </row>
    <row r="3291" spans="1:11">
      <c r="A3291" t="s">
        <v>5695</v>
      </c>
      <c r="B3291">
        <v>2013</v>
      </c>
      <c r="C3291">
        <v>0</v>
      </c>
      <c r="D3291">
        <v>0</v>
      </c>
      <c r="E3291">
        <v>0</v>
      </c>
      <c r="F3291">
        <v>0</v>
      </c>
      <c r="G3291">
        <v>0</v>
      </c>
      <c r="H3291">
        <v>0</v>
      </c>
      <c r="I3291">
        <v>0</v>
      </c>
      <c r="J3291" t="s">
        <v>5810</v>
      </c>
      <c r="K3291" t="str">
        <f>INDEX('Planning Periods'!$O$2:$O$540,MATCH('Table B Values'!A3291,'Planning Periods'!$A$2:$A$540,0))</f>
        <v>Santa Clara County</v>
      </c>
    </row>
    <row r="3292" spans="1:11">
      <c r="A3292" t="s">
        <v>5245</v>
      </c>
      <c r="B3292">
        <v>2013</v>
      </c>
      <c r="C3292">
        <v>11</v>
      </c>
      <c r="D3292">
        <v>0</v>
      </c>
      <c r="E3292">
        <v>0</v>
      </c>
      <c r="F3292">
        <v>0</v>
      </c>
      <c r="G3292">
        <v>0</v>
      </c>
      <c r="H3292">
        <v>108</v>
      </c>
      <c r="I3292">
        <v>220</v>
      </c>
      <c r="J3292" t="s">
        <v>5810</v>
      </c>
      <c r="K3292" t="str">
        <f>INDEX('Planning Periods'!$O$2:$O$540,MATCH('Table B Values'!A3292,'Planning Periods'!$A$2:$A$540,0))</f>
        <v>Santa Clara County</v>
      </c>
    </row>
    <row r="3293" spans="1:11">
      <c r="A3293" t="s">
        <v>5697</v>
      </c>
      <c r="B3293">
        <v>2013</v>
      </c>
      <c r="C3293">
        <v>1</v>
      </c>
      <c r="D3293">
        <v>0</v>
      </c>
      <c r="E3293">
        <v>10</v>
      </c>
      <c r="F3293">
        <v>0</v>
      </c>
      <c r="G3293">
        <v>0</v>
      </c>
      <c r="H3293">
        <v>21</v>
      </c>
      <c r="I3293">
        <v>60</v>
      </c>
      <c r="J3293" t="s">
        <v>5810</v>
      </c>
      <c r="K3293" t="str">
        <f>INDEX('Planning Periods'!$O$2:$O$540,MATCH('Table B Values'!A3293,'Planning Periods'!$A$2:$A$540,0))</f>
        <v>Santa Cruz County</v>
      </c>
    </row>
    <row r="3294" spans="1:11">
      <c r="A3294" t="s">
        <v>5248</v>
      </c>
      <c r="B3294">
        <v>2013</v>
      </c>
      <c r="C3294">
        <v>0</v>
      </c>
      <c r="D3294">
        <v>0</v>
      </c>
      <c r="E3294">
        <v>0</v>
      </c>
      <c r="F3294">
        <v>0</v>
      </c>
      <c r="G3294">
        <v>0</v>
      </c>
      <c r="H3294">
        <v>0</v>
      </c>
      <c r="I3294">
        <v>0</v>
      </c>
      <c r="J3294" t="s">
        <v>5810</v>
      </c>
      <c r="K3294" t="str">
        <f>INDEX('Planning Periods'!$O$2:$O$540,MATCH('Table B Values'!A3294,'Planning Periods'!$A$2:$A$540,0))</f>
        <v>Santa Cruz County</v>
      </c>
    </row>
    <row r="3295" spans="1:11">
      <c r="A3295" t="s">
        <v>5698</v>
      </c>
      <c r="B3295">
        <v>2013</v>
      </c>
      <c r="C3295">
        <v>0</v>
      </c>
      <c r="D3295">
        <v>0</v>
      </c>
      <c r="E3295">
        <v>0</v>
      </c>
      <c r="F3295">
        <v>0</v>
      </c>
      <c r="G3295">
        <v>0</v>
      </c>
      <c r="H3295">
        <v>0</v>
      </c>
      <c r="I3295">
        <v>0</v>
      </c>
      <c r="J3295" t="s">
        <v>5810</v>
      </c>
      <c r="K3295" t="str">
        <f>INDEX('Planning Periods'!$O$2:$O$540,MATCH('Table B Values'!A3295,'Planning Periods'!$A$2:$A$540,0))</f>
        <v>Los Angeles County</v>
      </c>
    </row>
    <row r="3296" spans="1:11">
      <c r="A3296" t="s">
        <v>5699</v>
      </c>
      <c r="B3296">
        <v>2013</v>
      </c>
      <c r="C3296">
        <v>0</v>
      </c>
      <c r="D3296">
        <v>0</v>
      </c>
      <c r="E3296">
        <v>0</v>
      </c>
      <c r="F3296">
        <v>0</v>
      </c>
      <c r="G3296">
        <v>0</v>
      </c>
      <c r="H3296">
        <v>2</v>
      </c>
      <c r="I3296">
        <v>66</v>
      </c>
      <c r="J3296" t="s">
        <v>5810</v>
      </c>
      <c r="K3296" t="str">
        <f>INDEX('Planning Periods'!$O$2:$O$540,MATCH('Table B Values'!A3296,'Planning Periods'!$A$2:$A$540,0))</f>
        <v>Santa Barbara County</v>
      </c>
    </row>
    <row r="3297" spans="1:11">
      <c r="A3297" t="s">
        <v>5700</v>
      </c>
      <c r="B3297">
        <v>2013</v>
      </c>
      <c r="C3297">
        <v>0</v>
      </c>
      <c r="D3297">
        <v>0</v>
      </c>
      <c r="E3297">
        <v>0</v>
      </c>
      <c r="F3297">
        <v>0</v>
      </c>
      <c r="G3297">
        <v>0</v>
      </c>
      <c r="H3297">
        <v>0</v>
      </c>
      <c r="I3297">
        <v>0</v>
      </c>
      <c r="J3297" t="s">
        <v>5810</v>
      </c>
      <c r="K3297" t="str">
        <f>INDEX('Planning Periods'!$O$2:$O$540,MATCH('Table B Values'!A3297,'Planning Periods'!$A$2:$A$540,0))</f>
        <v>Los Angeles County</v>
      </c>
    </row>
    <row r="3298" spans="1:11">
      <c r="A3298" t="s">
        <v>5824</v>
      </c>
      <c r="B3298">
        <v>2013</v>
      </c>
      <c r="C3298">
        <v>0</v>
      </c>
      <c r="D3298">
        <v>0</v>
      </c>
      <c r="E3298">
        <v>0</v>
      </c>
      <c r="F3298">
        <v>0</v>
      </c>
      <c r="G3298">
        <v>0</v>
      </c>
      <c r="H3298">
        <v>0</v>
      </c>
      <c r="I3298" s="356">
        <v>0</v>
      </c>
      <c r="J3298" t="s">
        <v>5810</v>
      </c>
      <c r="K3298" t="str">
        <f>INDEX('Planning Periods'!$O$2:$O$540,MATCH('Table B Values'!A3298,'Planning Periods'!$A$2:$A$540,0))</f>
        <v>Ventura County</v>
      </c>
    </row>
    <row r="3299" spans="1:11">
      <c r="A3299" t="s">
        <v>5701</v>
      </c>
      <c r="B3299">
        <v>2013</v>
      </c>
      <c r="C3299">
        <v>11</v>
      </c>
      <c r="D3299">
        <v>0</v>
      </c>
      <c r="E3299">
        <v>129</v>
      </c>
      <c r="F3299">
        <v>0</v>
      </c>
      <c r="G3299">
        <v>0</v>
      </c>
      <c r="H3299">
        <v>160</v>
      </c>
      <c r="I3299">
        <v>188</v>
      </c>
      <c r="J3299" t="s">
        <v>5810</v>
      </c>
      <c r="K3299" t="str">
        <f>INDEX('Planning Periods'!$O$2:$O$540,MATCH('Table B Values'!A3299,'Planning Periods'!$A$2:$A$540,0))</f>
        <v>Sonoma County</v>
      </c>
    </row>
    <row r="3300" spans="1:11">
      <c r="A3300" t="s">
        <v>5702</v>
      </c>
      <c r="B3300">
        <v>2013</v>
      </c>
      <c r="C3300">
        <v>10</v>
      </c>
      <c r="D3300">
        <v>0</v>
      </c>
      <c r="E3300">
        <v>37</v>
      </c>
      <c r="F3300">
        <v>4</v>
      </c>
      <c r="G3300">
        <v>0</v>
      </c>
      <c r="H3300">
        <v>80</v>
      </c>
      <c r="I3300" s="356">
        <v>368</v>
      </c>
      <c r="J3300" t="s">
        <v>5810</v>
      </c>
      <c r="K3300" t="str">
        <f>INDEX('Planning Periods'!$O$2:$O$540,MATCH('Table B Values'!A3300,'Planning Periods'!$A$2:$A$540,0))</f>
        <v>San Diego County</v>
      </c>
    </row>
    <row r="3301" spans="1:11">
      <c r="A3301" t="s">
        <v>5704</v>
      </c>
      <c r="B3301">
        <v>2013</v>
      </c>
      <c r="C3301">
        <v>0</v>
      </c>
      <c r="D3301">
        <v>3</v>
      </c>
      <c r="E3301">
        <v>0</v>
      </c>
      <c r="F3301">
        <v>6</v>
      </c>
      <c r="G3301">
        <v>0</v>
      </c>
      <c r="H3301">
        <v>1</v>
      </c>
      <c r="I3301">
        <v>1</v>
      </c>
      <c r="J3301" t="s">
        <v>5810</v>
      </c>
      <c r="K3301" t="str">
        <f>INDEX('Planning Periods'!$O$2:$O$540,MATCH('Table B Values'!A3301,'Planning Periods'!$A$2:$A$540,0))</f>
        <v>Marin County</v>
      </c>
    </row>
    <row r="3302" spans="1:11">
      <c r="A3302" t="s">
        <v>5707</v>
      </c>
      <c r="B3302">
        <v>2013</v>
      </c>
      <c r="C3302">
        <v>0</v>
      </c>
      <c r="D3302">
        <v>0</v>
      </c>
      <c r="E3302">
        <v>0</v>
      </c>
      <c r="F3302">
        <v>0</v>
      </c>
      <c r="G3302">
        <v>0</v>
      </c>
      <c r="H3302">
        <v>4</v>
      </c>
      <c r="I3302">
        <v>0</v>
      </c>
      <c r="J3302" t="s">
        <v>5810</v>
      </c>
      <c r="K3302" t="str">
        <f>INDEX('Planning Periods'!$O$2:$O$540,MATCH('Table B Values'!A3302,'Planning Periods'!$A$2:$A$540,0))</f>
        <v>Monterey County</v>
      </c>
    </row>
    <row r="3303" spans="1:11">
      <c r="A3303" t="s">
        <v>5708</v>
      </c>
      <c r="B3303">
        <v>2013</v>
      </c>
      <c r="C3303">
        <v>0</v>
      </c>
      <c r="D3303">
        <v>0</v>
      </c>
      <c r="E3303">
        <v>0</v>
      </c>
      <c r="F3303">
        <v>0</v>
      </c>
      <c r="G3303">
        <v>0</v>
      </c>
      <c r="H3303">
        <v>4</v>
      </c>
      <c r="I3303">
        <v>0</v>
      </c>
      <c r="J3303" t="s">
        <v>5810</v>
      </c>
      <c r="K3303" t="str">
        <f>INDEX('Planning Periods'!$O$2:$O$540,MATCH('Table B Values'!A3303,'Planning Periods'!$A$2:$A$540,0))</f>
        <v>Sonoma County</v>
      </c>
    </row>
    <row r="3304" spans="1:11">
      <c r="A3304" t="s">
        <v>5374</v>
      </c>
      <c r="B3304">
        <v>2013</v>
      </c>
      <c r="C3304">
        <v>0</v>
      </c>
      <c r="D3304">
        <v>0</v>
      </c>
      <c r="E3304">
        <v>1</v>
      </c>
      <c r="F3304">
        <v>0</v>
      </c>
      <c r="G3304">
        <v>0</v>
      </c>
      <c r="H3304">
        <v>4</v>
      </c>
      <c r="I3304">
        <v>1</v>
      </c>
      <c r="J3304" t="s">
        <v>5810</v>
      </c>
      <c r="K3304" t="str">
        <f>INDEX('Planning Periods'!$O$2:$O$540,MATCH('Table B Values'!A3304,'Planning Periods'!$A$2:$A$540,0))</f>
        <v>Shasta County</v>
      </c>
    </row>
    <row r="3305" spans="1:11">
      <c r="A3305" t="s">
        <v>5711</v>
      </c>
      <c r="B3305">
        <v>2013</v>
      </c>
      <c r="C3305">
        <v>0</v>
      </c>
      <c r="D3305">
        <v>0</v>
      </c>
      <c r="E3305">
        <v>0</v>
      </c>
      <c r="F3305">
        <v>0</v>
      </c>
      <c r="G3305">
        <v>0</v>
      </c>
      <c r="H3305">
        <v>0</v>
      </c>
      <c r="I3305">
        <v>0</v>
      </c>
      <c r="J3305" t="s">
        <v>5810</v>
      </c>
      <c r="K3305" t="str">
        <f>INDEX('Planning Periods'!$O$2:$O$540,MATCH('Table B Values'!A3305,'Planning Periods'!$A$2:$A$540,0))</f>
        <v>Los Angeles County</v>
      </c>
    </row>
    <row r="3306" spans="1:11">
      <c r="A3306" t="s">
        <v>5712</v>
      </c>
      <c r="B3306">
        <v>2013</v>
      </c>
      <c r="C3306">
        <v>0</v>
      </c>
      <c r="D3306">
        <v>0</v>
      </c>
      <c r="E3306">
        <v>0</v>
      </c>
      <c r="F3306">
        <v>0</v>
      </c>
      <c r="G3306">
        <v>0</v>
      </c>
      <c r="H3306">
        <v>0</v>
      </c>
      <c r="I3306">
        <v>0</v>
      </c>
      <c r="J3306" t="s">
        <v>5810</v>
      </c>
      <c r="K3306" t="str">
        <f>INDEX('Planning Periods'!$O$2:$O$540,MATCH('Table B Values'!A3306,'Planning Periods'!$A$2:$A$540,0))</f>
        <v>Ventura County</v>
      </c>
    </row>
    <row r="3307" spans="1:11">
      <c r="A3307" t="s">
        <v>5713</v>
      </c>
      <c r="B3307">
        <v>2013</v>
      </c>
      <c r="C3307">
        <v>0</v>
      </c>
      <c r="D3307">
        <v>0</v>
      </c>
      <c r="E3307">
        <v>0</v>
      </c>
      <c r="F3307">
        <v>1</v>
      </c>
      <c r="G3307">
        <v>0</v>
      </c>
      <c r="H3307">
        <v>0</v>
      </c>
      <c r="I3307">
        <v>11</v>
      </c>
      <c r="J3307" t="s">
        <v>5810</v>
      </c>
      <c r="K3307" t="str">
        <f>INDEX('Planning Periods'!$O$2:$O$540,MATCH('Table B Values'!A3307,'Planning Periods'!$A$2:$A$540,0))</f>
        <v>San Diego County</v>
      </c>
    </row>
    <row r="3308" spans="1:11">
      <c r="A3308" t="s">
        <v>5275</v>
      </c>
      <c r="B3308">
        <v>2013</v>
      </c>
      <c r="C3308">
        <v>0</v>
      </c>
      <c r="D3308">
        <v>0</v>
      </c>
      <c r="E3308">
        <v>6</v>
      </c>
      <c r="F3308">
        <v>0</v>
      </c>
      <c r="G3308">
        <v>0</v>
      </c>
      <c r="H3308">
        <v>35</v>
      </c>
      <c r="I3308">
        <v>88</v>
      </c>
      <c r="J3308" t="s">
        <v>5810</v>
      </c>
      <c r="K3308" t="str">
        <f>INDEX('Planning Periods'!$O$2:$O$540,MATCH('Table B Values'!A3308,'Planning Periods'!$A$2:$A$540,0))</f>
        <v>Sonoma County</v>
      </c>
    </row>
    <row r="3309" spans="1:11">
      <c r="A3309" t="s">
        <v>5375</v>
      </c>
      <c r="B3309">
        <v>2013</v>
      </c>
      <c r="C3309">
        <v>0</v>
      </c>
      <c r="D3309">
        <v>0</v>
      </c>
      <c r="E3309">
        <v>1</v>
      </c>
      <c r="F3309">
        <v>0</v>
      </c>
      <c r="G3309">
        <v>0</v>
      </c>
      <c r="H3309">
        <v>1</v>
      </c>
      <c r="I3309">
        <v>0</v>
      </c>
      <c r="J3309" t="s">
        <v>5810</v>
      </c>
      <c r="K3309" t="str">
        <f>INDEX('Planning Periods'!$O$2:$O$540,MATCH('Table B Values'!A3309,'Planning Periods'!$A$2:$A$540,0))</f>
        <v>Tuolumne County</v>
      </c>
    </row>
    <row r="3310" spans="1:11">
      <c r="A3310" t="s">
        <v>5715</v>
      </c>
      <c r="B3310">
        <v>2013</v>
      </c>
      <c r="C3310">
        <v>0</v>
      </c>
      <c r="D3310">
        <v>0</v>
      </c>
      <c r="E3310">
        <v>0</v>
      </c>
      <c r="F3310">
        <v>0</v>
      </c>
      <c r="G3310">
        <v>0</v>
      </c>
      <c r="H3310">
        <v>0</v>
      </c>
      <c r="I3310">
        <v>0</v>
      </c>
      <c r="J3310" t="s">
        <v>5810</v>
      </c>
      <c r="K3310" t="str">
        <f>INDEX('Planning Periods'!$O$2:$O$540,MATCH('Table B Values'!A3310,'Planning Periods'!$A$2:$A$540,0))</f>
        <v>Los Angeles County</v>
      </c>
    </row>
    <row r="3311" spans="1:11">
      <c r="A3311" t="s">
        <v>5718</v>
      </c>
      <c r="B3311">
        <v>2013</v>
      </c>
      <c r="C3311">
        <v>0</v>
      </c>
      <c r="D3311">
        <v>0</v>
      </c>
      <c r="E3311">
        <v>0</v>
      </c>
      <c r="F3311">
        <v>0</v>
      </c>
      <c r="G3311">
        <v>0</v>
      </c>
      <c r="H3311">
        <v>0</v>
      </c>
      <c r="I3311">
        <v>0</v>
      </c>
      <c r="J3311" t="s">
        <v>5810</v>
      </c>
      <c r="K3311" t="str">
        <f>INDEX('Planning Periods'!$O$2:$O$540,MATCH('Table B Values'!A3311,'Planning Periods'!$A$2:$A$540,0))</f>
        <v>Los Angeles County</v>
      </c>
    </row>
    <row r="3312" spans="1:11">
      <c r="A3312" t="s">
        <v>5719</v>
      </c>
      <c r="B3312">
        <v>2013</v>
      </c>
      <c r="C3312">
        <v>0</v>
      </c>
      <c r="D3312">
        <v>0</v>
      </c>
      <c r="E3312">
        <v>0</v>
      </c>
      <c r="F3312">
        <v>0</v>
      </c>
      <c r="G3312">
        <v>0</v>
      </c>
      <c r="H3312">
        <v>0</v>
      </c>
      <c r="I3312">
        <v>2</v>
      </c>
      <c r="J3312" t="s">
        <v>5810</v>
      </c>
      <c r="K3312" t="str">
        <f>INDEX('Planning Periods'!$O$2:$O$540,MATCH('Table B Values'!A3312,'Planning Periods'!$A$2:$A$540,0))</f>
        <v>San Mateo County</v>
      </c>
    </row>
    <row r="3313" spans="1:11">
      <c r="A3313" t="s">
        <v>5284</v>
      </c>
      <c r="B3313">
        <v>2013</v>
      </c>
      <c r="C3313">
        <v>0</v>
      </c>
      <c r="D3313">
        <v>0</v>
      </c>
      <c r="E3313">
        <v>0</v>
      </c>
      <c r="F3313">
        <v>0</v>
      </c>
      <c r="G3313">
        <v>0</v>
      </c>
      <c r="H3313">
        <v>0</v>
      </c>
      <c r="I3313">
        <v>39</v>
      </c>
      <c r="J3313" t="s">
        <v>5810</v>
      </c>
      <c r="K3313" t="str">
        <f>INDEX('Planning Periods'!$O$2:$O$540,MATCH('Table B Values'!A3313,'Planning Periods'!$A$2:$A$540,0))</f>
        <v>Stanislaus County</v>
      </c>
    </row>
    <row r="3314" spans="1:11">
      <c r="A3314" t="s">
        <v>5720</v>
      </c>
      <c r="B3314">
        <v>2013</v>
      </c>
      <c r="C3314">
        <v>0</v>
      </c>
      <c r="D3314">
        <v>0</v>
      </c>
      <c r="E3314">
        <v>0</v>
      </c>
      <c r="F3314">
        <v>0</v>
      </c>
      <c r="G3314">
        <v>0</v>
      </c>
      <c r="H3314">
        <v>0</v>
      </c>
      <c r="I3314">
        <v>0</v>
      </c>
      <c r="J3314" t="s">
        <v>5810</v>
      </c>
      <c r="K3314" t="str">
        <f>INDEX('Planning Periods'!$O$2:$O$540,MATCH('Table B Values'!A3314,'Planning Periods'!$A$2:$A$540,0))</f>
        <v>Orange County</v>
      </c>
    </row>
    <row r="3315" spans="1:11">
      <c r="A3315" t="s">
        <v>5722</v>
      </c>
      <c r="B3315">
        <v>2013</v>
      </c>
      <c r="C3315">
        <v>0</v>
      </c>
      <c r="D3315">
        <v>0</v>
      </c>
      <c r="E3315">
        <v>0</v>
      </c>
      <c r="F3315">
        <v>0</v>
      </c>
      <c r="G3315">
        <v>0</v>
      </c>
      <c r="H3315">
        <v>0</v>
      </c>
      <c r="I3315">
        <v>206</v>
      </c>
      <c r="J3315" t="s">
        <v>5810</v>
      </c>
      <c r="K3315" t="str">
        <f>INDEX('Planning Periods'!$O$2:$O$540,MATCH('Table B Values'!A3315,'Planning Periods'!$A$2:$A$540,0))</f>
        <v>Solano County</v>
      </c>
    </row>
    <row r="3316" spans="1:11">
      <c r="A3316" t="s">
        <v>5723</v>
      </c>
      <c r="B3316">
        <v>2013</v>
      </c>
      <c r="C3316">
        <v>132</v>
      </c>
      <c r="D3316">
        <v>0</v>
      </c>
      <c r="E3316">
        <v>0</v>
      </c>
      <c r="F3316">
        <v>0</v>
      </c>
      <c r="G3316">
        <v>0</v>
      </c>
      <c r="H3316">
        <v>436</v>
      </c>
      <c r="I3316">
        <v>158</v>
      </c>
      <c r="J3316" t="s">
        <v>5810</v>
      </c>
      <c r="K3316" t="str">
        <f>INDEX('Planning Periods'!$O$2:$O$540,MATCH('Table B Values'!A3316,'Planning Periods'!$A$2:$A$540,0))</f>
        <v>Santa Clara County</v>
      </c>
    </row>
    <row r="3317" spans="1:11">
      <c r="A3317" t="s">
        <v>5290</v>
      </c>
      <c r="B3317">
        <v>2013</v>
      </c>
      <c r="C3317">
        <v>0</v>
      </c>
      <c r="D3317">
        <v>0</v>
      </c>
      <c r="E3317">
        <v>0</v>
      </c>
      <c r="F3317">
        <v>0</v>
      </c>
      <c r="G3317">
        <v>0</v>
      </c>
      <c r="H3317">
        <v>4</v>
      </c>
      <c r="I3317">
        <v>8</v>
      </c>
      <c r="J3317" t="s">
        <v>5810</v>
      </c>
      <c r="K3317" t="str">
        <f>INDEX('Planning Periods'!$O$2:$O$540,MATCH('Table B Values'!A3317,'Planning Periods'!$A$2:$A$540,0))</f>
        <v>Sutter County</v>
      </c>
    </row>
    <row r="3318" spans="1:11">
      <c r="A3318" t="s">
        <v>5724</v>
      </c>
      <c r="B3318">
        <v>2013</v>
      </c>
      <c r="C3318">
        <v>0</v>
      </c>
      <c r="D3318">
        <v>0</v>
      </c>
      <c r="E3318">
        <v>0</v>
      </c>
      <c r="F3318">
        <v>0</v>
      </c>
      <c r="G3318">
        <v>0</v>
      </c>
      <c r="H3318">
        <v>0</v>
      </c>
      <c r="I3318">
        <v>0</v>
      </c>
      <c r="J3318" t="s">
        <v>5810</v>
      </c>
      <c r="K3318" t="str">
        <f>INDEX('Planning Periods'!$O$2:$O$540,MATCH('Table B Values'!A3318,'Planning Periods'!$A$2:$A$540,0))</f>
        <v>Amador County</v>
      </c>
    </row>
    <row r="3319" spans="1:11">
      <c r="A3319" t="s">
        <v>5826</v>
      </c>
      <c r="B3319">
        <v>2013</v>
      </c>
      <c r="C3319">
        <v>0</v>
      </c>
      <c r="D3319">
        <v>0</v>
      </c>
      <c r="E3319">
        <v>0</v>
      </c>
      <c r="F3319">
        <v>0</v>
      </c>
      <c r="G3319">
        <v>0</v>
      </c>
      <c r="H3319">
        <v>0</v>
      </c>
      <c r="I3319">
        <v>0</v>
      </c>
      <c r="J3319" t="s">
        <v>5810</v>
      </c>
      <c r="K3319" t="str">
        <f>INDEX('Planning Periods'!$O$2:$O$540,MATCH('Table B Values'!A3319,'Planning Periods'!$A$2:$A$540,0))</f>
        <v>Tehama County</v>
      </c>
    </row>
    <row r="3320" spans="1:11">
      <c r="A3320" t="s">
        <v>5727</v>
      </c>
      <c r="B3320">
        <v>2013</v>
      </c>
      <c r="C3320">
        <v>0</v>
      </c>
      <c r="D3320">
        <v>0</v>
      </c>
      <c r="E3320">
        <v>0</v>
      </c>
      <c r="F3320">
        <v>0</v>
      </c>
      <c r="G3320">
        <v>0</v>
      </c>
      <c r="H3320">
        <v>0</v>
      </c>
      <c r="I3320">
        <v>0</v>
      </c>
      <c r="J3320" t="s">
        <v>5810</v>
      </c>
      <c r="K3320" t="str">
        <f>INDEX('Planning Periods'!$O$2:$O$540,MATCH('Table B Values'!A3320,'Planning Periods'!$A$2:$A$540,0))</f>
        <v>Riverside County</v>
      </c>
    </row>
    <row r="3321" spans="1:11">
      <c r="A3321" t="s">
        <v>5728</v>
      </c>
      <c r="B3321">
        <v>2013</v>
      </c>
      <c r="C3321">
        <v>0</v>
      </c>
      <c r="D3321">
        <v>0</v>
      </c>
      <c r="E3321">
        <v>0</v>
      </c>
      <c r="F3321">
        <v>0</v>
      </c>
      <c r="G3321">
        <v>0</v>
      </c>
      <c r="H3321">
        <v>0</v>
      </c>
      <c r="I3321">
        <v>0</v>
      </c>
      <c r="J3321" t="s">
        <v>5810</v>
      </c>
      <c r="K3321" t="str">
        <f>INDEX('Planning Periods'!$O$2:$O$540,MATCH('Table B Values'!A3321,'Planning Periods'!$A$2:$A$540,0))</f>
        <v>Los Angeles County</v>
      </c>
    </row>
    <row r="3322" spans="1:11">
      <c r="A3322" t="s">
        <v>5729</v>
      </c>
      <c r="B3322">
        <v>2013</v>
      </c>
      <c r="C3322">
        <v>0</v>
      </c>
      <c r="D3322">
        <v>0</v>
      </c>
      <c r="E3322">
        <v>0</v>
      </c>
      <c r="F3322">
        <v>0</v>
      </c>
      <c r="G3322">
        <v>0</v>
      </c>
      <c r="H3322">
        <v>0</v>
      </c>
      <c r="I3322">
        <v>0</v>
      </c>
      <c r="J3322" t="s">
        <v>5810</v>
      </c>
      <c r="K3322" t="str">
        <f>INDEX('Planning Periods'!$O$2:$O$540,MATCH('Table B Values'!A3322,'Planning Periods'!$A$2:$A$540,0))</f>
        <v>Ventura County</v>
      </c>
    </row>
    <row r="3323" spans="1:11">
      <c r="A3323" t="s">
        <v>5794</v>
      </c>
      <c r="B3323">
        <v>2013</v>
      </c>
      <c r="C3323">
        <v>0</v>
      </c>
      <c r="D3323">
        <v>0</v>
      </c>
      <c r="E3323">
        <v>0</v>
      </c>
      <c r="F3323">
        <v>0</v>
      </c>
      <c r="G3323">
        <v>0</v>
      </c>
      <c r="H3323">
        <v>0</v>
      </c>
      <c r="I3323">
        <v>1</v>
      </c>
      <c r="J3323" t="s">
        <v>5810</v>
      </c>
      <c r="K3323" t="str">
        <f>INDEX('Planning Periods'!$O$2:$O$540,MATCH('Table B Values'!A3323,'Planning Periods'!$A$2:$A$540,0))</f>
        <v>Marin County</v>
      </c>
    </row>
    <row r="3324" spans="1:11">
      <c r="A3324" t="s">
        <v>5377</v>
      </c>
      <c r="B3324">
        <v>2013</v>
      </c>
      <c r="C3324">
        <v>0</v>
      </c>
      <c r="D3324">
        <v>0</v>
      </c>
      <c r="E3324">
        <v>0</v>
      </c>
      <c r="F3324">
        <v>0</v>
      </c>
      <c r="G3324">
        <v>0</v>
      </c>
      <c r="H3324">
        <v>0</v>
      </c>
      <c r="I3324">
        <v>44</v>
      </c>
      <c r="J3324" t="s">
        <v>5810</v>
      </c>
      <c r="K3324" t="str">
        <f>INDEX('Planning Periods'!$O$2:$O$540,MATCH('Table B Values'!A3324,'Planning Periods'!$A$2:$A$540,0))</f>
        <v>Nevada County</v>
      </c>
    </row>
    <row r="3325" spans="1:11">
      <c r="A3325" t="s">
        <v>5307</v>
      </c>
      <c r="B3325">
        <v>2013</v>
      </c>
      <c r="C3325">
        <v>6</v>
      </c>
      <c r="D3325">
        <v>95</v>
      </c>
      <c r="E3325">
        <v>66</v>
      </c>
      <c r="F3325">
        <v>13</v>
      </c>
      <c r="G3325">
        <v>0</v>
      </c>
      <c r="H3325">
        <v>15</v>
      </c>
      <c r="I3325">
        <v>8</v>
      </c>
      <c r="J3325" t="s">
        <v>5810</v>
      </c>
      <c r="K3325" t="str">
        <f>INDEX('Planning Periods'!$O$2:$O$540,MATCH('Table B Values'!A3325,'Planning Periods'!$A$2:$A$540,0))</f>
        <v>Tulare County</v>
      </c>
    </row>
    <row r="3326" spans="1:11">
      <c r="A3326" t="s">
        <v>5309</v>
      </c>
      <c r="B3326">
        <v>2013</v>
      </c>
      <c r="C3326">
        <v>0</v>
      </c>
      <c r="D3326">
        <v>0</v>
      </c>
      <c r="E3326">
        <v>4</v>
      </c>
      <c r="F3326">
        <v>0</v>
      </c>
      <c r="G3326">
        <v>0</v>
      </c>
      <c r="H3326">
        <v>0</v>
      </c>
      <c r="I3326">
        <v>53</v>
      </c>
      <c r="J3326" t="s">
        <v>5810</v>
      </c>
      <c r="K3326" t="str">
        <f>INDEX('Planning Periods'!$O$2:$O$540,MATCH('Table B Values'!A3326,'Planning Periods'!$A$2:$A$540,0))</f>
        <v>Tuolumne County</v>
      </c>
    </row>
    <row r="3327" spans="1:11">
      <c r="A3327" t="s">
        <v>5733</v>
      </c>
      <c r="B3327">
        <v>2013</v>
      </c>
      <c r="C3327">
        <v>0</v>
      </c>
      <c r="D3327">
        <v>0</v>
      </c>
      <c r="E3327">
        <v>0</v>
      </c>
      <c r="F3327">
        <v>0</v>
      </c>
      <c r="G3327">
        <v>0</v>
      </c>
      <c r="H3327">
        <v>36</v>
      </c>
      <c r="I3327">
        <v>15</v>
      </c>
      <c r="J3327" t="s">
        <v>5810</v>
      </c>
      <c r="K3327" t="str">
        <f>INDEX('Planning Periods'!$O$2:$O$540,MATCH('Table B Values'!A3327,'Planning Periods'!$A$2:$A$540,0))</f>
        <v>Stanislaus County</v>
      </c>
    </row>
    <row r="3328" spans="1:11">
      <c r="A3328" t="s">
        <v>5734</v>
      </c>
      <c r="B3328">
        <v>2013</v>
      </c>
      <c r="C3328">
        <v>0</v>
      </c>
      <c r="D3328">
        <v>0</v>
      </c>
      <c r="E3328">
        <v>0</v>
      </c>
      <c r="F3328">
        <v>0</v>
      </c>
      <c r="G3328">
        <v>0</v>
      </c>
      <c r="H3328">
        <v>0</v>
      </c>
      <c r="I3328">
        <v>0</v>
      </c>
      <c r="J3328" t="s">
        <v>5810</v>
      </c>
      <c r="K3328" t="str">
        <f>INDEX('Planning Periods'!$O$2:$O$540,MATCH('Table B Values'!A3328,'Planning Periods'!$A$2:$A$540,0))</f>
        <v>Orange County</v>
      </c>
    </row>
    <row r="3329" spans="1:11">
      <c r="A3329" t="s">
        <v>5378</v>
      </c>
      <c r="B3329">
        <v>2013</v>
      </c>
      <c r="C3329">
        <v>0</v>
      </c>
      <c r="D3329">
        <v>0</v>
      </c>
      <c r="E3329">
        <v>0</v>
      </c>
      <c r="F3329">
        <v>0</v>
      </c>
      <c r="G3329">
        <v>0</v>
      </c>
      <c r="H3329">
        <v>0</v>
      </c>
      <c r="I3329">
        <v>0</v>
      </c>
      <c r="J3329" t="s">
        <v>5810</v>
      </c>
      <c r="K3329" t="str">
        <f>INDEX('Planning Periods'!$O$2:$O$540,MATCH('Table B Values'!A3329,'Planning Periods'!$A$2:$A$540,0))</f>
        <v>Mendocino County</v>
      </c>
    </row>
    <row r="3330" spans="1:11">
      <c r="A3330" t="s">
        <v>5736</v>
      </c>
      <c r="B3330">
        <v>2013</v>
      </c>
      <c r="C3330">
        <v>0</v>
      </c>
      <c r="D3330">
        <v>0</v>
      </c>
      <c r="E3330">
        <v>0</v>
      </c>
      <c r="F3330">
        <v>0</v>
      </c>
      <c r="G3330">
        <v>0</v>
      </c>
      <c r="H3330">
        <v>0</v>
      </c>
      <c r="I3330">
        <v>0</v>
      </c>
      <c r="J3330" t="s">
        <v>5810</v>
      </c>
      <c r="K3330" t="str">
        <f>INDEX('Planning Periods'!$O$2:$O$540,MATCH('Table B Values'!A3330,'Planning Periods'!$A$2:$A$540,0))</f>
        <v>Alameda County</v>
      </c>
    </row>
    <row r="3331" spans="1:11">
      <c r="A3331" t="s">
        <v>5737</v>
      </c>
      <c r="B3331">
        <v>2013</v>
      </c>
      <c r="C3331">
        <v>0</v>
      </c>
      <c r="D3331">
        <v>0</v>
      </c>
      <c r="E3331">
        <v>0</v>
      </c>
      <c r="F3331">
        <v>0</v>
      </c>
      <c r="G3331">
        <v>0</v>
      </c>
      <c r="H3331">
        <v>0</v>
      </c>
      <c r="I3331">
        <v>0</v>
      </c>
      <c r="J3331" t="s">
        <v>5810</v>
      </c>
      <c r="K3331" t="str">
        <f>INDEX('Planning Periods'!$O$2:$O$540,MATCH('Table B Values'!A3331,'Planning Periods'!$A$2:$A$540,0))</f>
        <v>San Bernardino County</v>
      </c>
    </row>
    <row r="3332" spans="1:11">
      <c r="A3332" t="s">
        <v>5740</v>
      </c>
      <c r="B3332">
        <v>2013</v>
      </c>
      <c r="C3332">
        <v>0</v>
      </c>
      <c r="D3332">
        <v>0</v>
      </c>
      <c r="E3332">
        <v>0</v>
      </c>
      <c r="F3332">
        <v>0</v>
      </c>
      <c r="G3332">
        <v>0</v>
      </c>
      <c r="H3332">
        <v>0</v>
      </c>
      <c r="I3332">
        <v>0</v>
      </c>
      <c r="J3332" t="s">
        <v>5810</v>
      </c>
      <c r="K3332" t="str">
        <f>INDEX('Planning Periods'!$O$2:$O$540,MATCH('Table B Values'!A3332,'Planning Periods'!$A$2:$A$540,0))</f>
        <v>Ventura County</v>
      </c>
    </row>
    <row r="3333" spans="1:11">
      <c r="A3333" t="s">
        <v>5318</v>
      </c>
      <c r="B3333">
        <v>2013</v>
      </c>
      <c r="C3333">
        <v>0</v>
      </c>
      <c r="D3333">
        <v>0</v>
      </c>
      <c r="E3333">
        <v>0</v>
      </c>
      <c r="F3333">
        <v>0</v>
      </c>
      <c r="G3333">
        <v>0</v>
      </c>
      <c r="H3333">
        <v>0</v>
      </c>
      <c r="I3333">
        <v>0</v>
      </c>
      <c r="J3333" t="s">
        <v>5810</v>
      </c>
      <c r="K3333" t="str">
        <f>INDEX('Planning Periods'!$O$2:$O$540,MATCH('Table B Values'!A3333,'Planning Periods'!$A$2:$A$540,0))</f>
        <v>Ventura County</v>
      </c>
    </row>
    <row r="3334" spans="1:11">
      <c r="A3334" t="s">
        <v>5742</v>
      </c>
      <c r="B3334">
        <v>2013</v>
      </c>
      <c r="C3334">
        <v>6</v>
      </c>
      <c r="D3334">
        <v>0</v>
      </c>
      <c r="E3334">
        <v>68</v>
      </c>
      <c r="F3334">
        <v>0</v>
      </c>
      <c r="G3334">
        <v>0</v>
      </c>
      <c r="H3334">
        <v>195</v>
      </c>
      <c r="I3334">
        <v>160</v>
      </c>
      <c r="J3334" t="s">
        <v>5810</v>
      </c>
      <c r="K3334" t="str">
        <f>INDEX('Planning Periods'!$O$2:$O$540,MATCH('Table B Values'!A3334,'Planning Periods'!$A$2:$A$540,0))</f>
        <v>Tulare County</v>
      </c>
    </row>
    <row r="3335" spans="1:11">
      <c r="A3335" t="s">
        <v>5743</v>
      </c>
      <c r="B3335">
        <v>2013</v>
      </c>
      <c r="C3335">
        <v>48</v>
      </c>
      <c r="D3335">
        <v>0</v>
      </c>
      <c r="E3335">
        <v>36</v>
      </c>
      <c r="F3335">
        <v>0</v>
      </c>
      <c r="G3335">
        <v>0</v>
      </c>
      <c r="H3335">
        <v>1</v>
      </c>
      <c r="I3335">
        <v>252</v>
      </c>
      <c r="J3335" t="s">
        <v>5810</v>
      </c>
      <c r="K3335" t="str">
        <f>INDEX('Planning Periods'!$O$2:$O$540,MATCH('Table B Values'!A3335,'Planning Periods'!$A$2:$A$540,0))</f>
        <v>San Diego County</v>
      </c>
    </row>
    <row r="3336" spans="1:11">
      <c r="A3336" t="s">
        <v>5745</v>
      </c>
      <c r="B3336">
        <v>2013</v>
      </c>
      <c r="C3336">
        <v>47</v>
      </c>
      <c r="D3336">
        <v>0</v>
      </c>
      <c r="E3336">
        <v>0</v>
      </c>
      <c r="F3336">
        <v>0</v>
      </c>
      <c r="G3336">
        <v>0</v>
      </c>
      <c r="H3336">
        <v>5</v>
      </c>
      <c r="I3336">
        <v>23</v>
      </c>
      <c r="J3336" t="s">
        <v>5810</v>
      </c>
      <c r="K3336" t="str">
        <f>INDEX('Planning Periods'!$O$2:$O$540,MATCH('Table B Values'!A3336,'Planning Periods'!$A$2:$A$540,0))</f>
        <v>Contra Costa County</v>
      </c>
    </row>
    <row r="3337" spans="1:11">
      <c r="A3337" t="s">
        <v>5746</v>
      </c>
      <c r="B3337">
        <v>2013</v>
      </c>
      <c r="C3337">
        <v>0</v>
      </c>
      <c r="D3337">
        <v>0</v>
      </c>
      <c r="E3337">
        <v>0</v>
      </c>
      <c r="F3337">
        <v>0</v>
      </c>
      <c r="G3337">
        <v>0</v>
      </c>
      <c r="H3337">
        <v>0</v>
      </c>
      <c r="I3337">
        <v>100</v>
      </c>
      <c r="J3337" t="s">
        <v>5810</v>
      </c>
      <c r="K3337" t="str">
        <f>INDEX('Planning Periods'!$O$2:$O$540,MATCH('Table B Values'!A3337,'Planning Periods'!$A$2:$A$540,0))</f>
        <v>Kern County</v>
      </c>
    </row>
    <row r="3338" spans="1:11">
      <c r="A3338" t="s">
        <v>5749</v>
      </c>
      <c r="B3338">
        <v>2013</v>
      </c>
      <c r="C3338">
        <v>0</v>
      </c>
      <c r="D3338">
        <v>0</v>
      </c>
      <c r="E3338">
        <v>0</v>
      </c>
      <c r="F3338">
        <v>0</v>
      </c>
      <c r="G3338">
        <v>0</v>
      </c>
      <c r="H3338">
        <v>0</v>
      </c>
      <c r="I3338">
        <v>0</v>
      </c>
      <c r="J3338" t="s">
        <v>5810</v>
      </c>
      <c r="K3338" t="str">
        <f>INDEX('Planning Periods'!$O$2:$O$540,MATCH('Table B Values'!A3338,'Planning Periods'!$A$2:$A$540,0))</f>
        <v>Los Angeles County</v>
      </c>
    </row>
    <row r="3339" spans="1:11">
      <c r="A3339" t="s">
        <v>5750</v>
      </c>
      <c r="B3339">
        <v>2013</v>
      </c>
      <c r="C3339">
        <v>0</v>
      </c>
      <c r="D3339">
        <v>0</v>
      </c>
      <c r="E3339">
        <v>0</v>
      </c>
      <c r="F3339">
        <v>0</v>
      </c>
      <c r="G3339">
        <v>0</v>
      </c>
      <c r="H3339">
        <v>0</v>
      </c>
      <c r="I3339">
        <v>0</v>
      </c>
      <c r="J3339" t="s">
        <v>5810</v>
      </c>
      <c r="K3339" t="str">
        <f>INDEX('Planning Periods'!$O$2:$O$540,MATCH('Table B Values'!A3339,'Planning Periods'!$A$2:$A$540,0))</f>
        <v>Los Angeles County</v>
      </c>
    </row>
    <row r="3340" spans="1:11">
      <c r="A3340" t="s">
        <v>5751</v>
      </c>
      <c r="B3340">
        <v>2013</v>
      </c>
      <c r="C3340">
        <v>69</v>
      </c>
      <c r="D3340">
        <v>0</v>
      </c>
      <c r="E3340">
        <v>0</v>
      </c>
      <c r="F3340">
        <v>0</v>
      </c>
      <c r="G3340">
        <v>0</v>
      </c>
      <c r="H3340">
        <v>437</v>
      </c>
      <c r="I3340">
        <v>76</v>
      </c>
      <c r="J3340" t="s">
        <v>5810</v>
      </c>
      <c r="K3340" t="str">
        <f>INDEX('Planning Periods'!$O$2:$O$540,MATCH('Table B Values'!A3340,'Planning Periods'!$A$2:$A$540,0))</f>
        <v>Yolo County</v>
      </c>
    </row>
    <row r="3341" spans="1:11">
      <c r="A3341" t="s">
        <v>5827</v>
      </c>
      <c r="B3341">
        <v>2013</v>
      </c>
      <c r="C3341">
        <v>0</v>
      </c>
      <c r="D3341">
        <v>0</v>
      </c>
      <c r="E3341">
        <v>0</v>
      </c>
      <c r="F3341">
        <v>0</v>
      </c>
      <c r="G3341">
        <v>0</v>
      </c>
      <c r="H3341">
        <v>0</v>
      </c>
      <c r="I3341">
        <v>0</v>
      </c>
      <c r="J3341" t="s">
        <v>5810</v>
      </c>
      <c r="K3341" t="str">
        <f>INDEX('Planning Periods'!$O$2:$O$540,MATCH('Table B Values'!A3341,'Planning Periods'!$A$2:$A$540,0))</f>
        <v>Imperial County</v>
      </c>
    </row>
    <row r="3342" spans="1:11">
      <c r="A3342" t="s">
        <v>5753</v>
      </c>
      <c r="B3342">
        <v>2013</v>
      </c>
      <c r="C3342">
        <v>0</v>
      </c>
      <c r="D3342">
        <v>0</v>
      </c>
      <c r="E3342">
        <v>0</v>
      </c>
      <c r="F3342">
        <v>0</v>
      </c>
      <c r="G3342">
        <v>0</v>
      </c>
      <c r="H3342">
        <v>0</v>
      </c>
      <c r="I3342">
        <v>0</v>
      </c>
      <c r="J3342" t="s">
        <v>5810</v>
      </c>
      <c r="K3342" t="str">
        <f>INDEX('Planning Periods'!$O$2:$O$540,MATCH('Table B Values'!A3342,'Planning Periods'!$A$2:$A$540,0))</f>
        <v>Los Angeles County</v>
      </c>
    </row>
    <row r="3343" spans="1:11">
      <c r="A3343" t="s">
        <v>5757</v>
      </c>
      <c r="B3343">
        <v>2013</v>
      </c>
      <c r="C3343">
        <v>0</v>
      </c>
      <c r="D3343">
        <v>0</v>
      </c>
      <c r="E3343">
        <v>0</v>
      </c>
      <c r="F3343">
        <v>0</v>
      </c>
      <c r="G3343">
        <v>0</v>
      </c>
      <c r="H3343">
        <v>0</v>
      </c>
      <c r="I3343">
        <v>1</v>
      </c>
      <c r="J3343" t="s">
        <v>5810</v>
      </c>
      <c r="K3343" t="str">
        <f>INDEX('Planning Periods'!$O$2:$O$540,MATCH('Table B Values'!A3343,'Planning Periods'!$A$2:$A$540,0))</f>
        <v>Sonoma County</v>
      </c>
    </row>
    <row r="3344" spans="1:11">
      <c r="A3344" t="s">
        <v>5758</v>
      </c>
      <c r="B3344">
        <v>2013</v>
      </c>
      <c r="C3344">
        <v>0</v>
      </c>
      <c r="D3344">
        <v>0</v>
      </c>
      <c r="E3344">
        <v>0</v>
      </c>
      <c r="F3344">
        <v>0</v>
      </c>
      <c r="G3344">
        <v>0</v>
      </c>
      <c r="H3344">
        <v>1</v>
      </c>
      <c r="I3344">
        <v>0</v>
      </c>
      <c r="J3344" t="s">
        <v>5810</v>
      </c>
      <c r="K3344" t="str">
        <f>INDEX('Planning Periods'!$O$2:$O$540,MATCH('Table B Values'!A3344,'Planning Periods'!$A$2:$A$540,0))</f>
        <v>Yolo County</v>
      </c>
    </row>
    <row r="3345" spans="1:11">
      <c r="A3345" t="s">
        <v>5759</v>
      </c>
      <c r="B3345">
        <v>2013</v>
      </c>
      <c r="C3345">
        <v>0</v>
      </c>
      <c r="D3345">
        <v>0</v>
      </c>
      <c r="E3345">
        <v>0</v>
      </c>
      <c r="F3345">
        <v>2</v>
      </c>
      <c r="G3345">
        <v>0</v>
      </c>
      <c r="H3345">
        <v>2</v>
      </c>
      <c r="I3345">
        <v>2</v>
      </c>
      <c r="J3345" t="s">
        <v>5810</v>
      </c>
      <c r="K3345" t="str">
        <f>INDEX('Planning Periods'!$O$2:$O$540,MATCH('Table B Values'!A3345,'Planning Periods'!$A$2:$A$540,0))</f>
        <v>Tulare County</v>
      </c>
    </row>
    <row r="3346" spans="1:11">
      <c r="A3346" t="s">
        <v>5760</v>
      </c>
      <c r="B3346">
        <v>2013</v>
      </c>
      <c r="C3346">
        <v>46</v>
      </c>
      <c r="D3346">
        <v>0</v>
      </c>
      <c r="E3346">
        <v>16</v>
      </c>
      <c r="F3346">
        <v>0</v>
      </c>
      <c r="G3346">
        <v>0</v>
      </c>
      <c r="H3346">
        <v>1</v>
      </c>
      <c r="I3346">
        <v>97</v>
      </c>
      <c r="J3346" t="s">
        <v>5810</v>
      </c>
      <c r="K3346" t="str">
        <f>INDEX('Planning Periods'!$O$2:$O$540,MATCH('Table B Values'!A3346,'Planning Periods'!$A$2:$A$540,0))</f>
        <v>Yolo County</v>
      </c>
    </row>
    <row r="3347" spans="1:11">
      <c r="A3347" t="s">
        <v>5763</v>
      </c>
      <c r="B3347">
        <v>2013</v>
      </c>
      <c r="C3347">
        <v>0</v>
      </c>
      <c r="D3347">
        <v>0</v>
      </c>
      <c r="E3347">
        <v>0</v>
      </c>
      <c r="F3347">
        <v>0</v>
      </c>
      <c r="G3347">
        <v>0</v>
      </c>
      <c r="H3347">
        <v>0</v>
      </c>
      <c r="I3347">
        <v>0</v>
      </c>
      <c r="J3347" t="s">
        <v>5810</v>
      </c>
      <c r="K3347" t="str">
        <f>INDEX('Planning Periods'!$O$2:$O$540,MATCH('Table B Values'!A3347,'Planning Periods'!$A$2:$A$540,0))</f>
        <v>Siskiyou County</v>
      </c>
    </row>
    <row r="3348" spans="1:11">
      <c r="A3348" t="s">
        <v>5764</v>
      </c>
      <c r="B3348">
        <v>2013</v>
      </c>
      <c r="C3348">
        <v>0</v>
      </c>
      <c r="D3348">
        <v>0</v>
      </c>
      <c r="E3348">
        <v>0</v>
      </c>
      <c r="F3348">
        <v>0</v>
      </c>
      <c r="G3348">
        <v>0</v>
      </c>
      <c r="H3348">
        <v>0</v>
      </c>
      <c r="I3348">
        <v>50</v>
      </c>
      <c r="J3348" t="s">
        <v>5810</v>
      </c>
      <c r="K3348" t="str">
        <f>INDEX('Planning Periods'!$O$2:$O$540,MATCH('Table B Values'!A3348,'Planning Periods'!$A$2:$A$540,0))</f>
        <v>Sutter County</v>
      </c>
    </row>
    <row r="3349" spans="1:11">
      <c r="A3349" t="s">
        <v>5765</v>
      </c>
      <c r="B3349">
        <v>2013</v>
      </c>
      <c r="C3349">
        <v>0</v>
      </c>
      <c r="D3349">
        <v>0</v>
      </c>
      <c r="E3349">
        <v>0</v>
      </c>
      <c r="F3349">
        <v>0</v>
      </c>
      <c r="G3349">
        <v>0</v>
      </c>
      <c r="H3349">
        <v>1</v>
      </c>
      <c r="I3349">
        <v>85</v>
      </c>
      <c r="J3349" t="s">
        <v>5810</v>
      </c>
      <c r="K3349" t="str">
        <f>INDEX('Planning Periods'!$O$2:$O$540,MATCH('Table B Values'!A3349,'Planning Periods'!$A$2:$A$540,0))</f>
        <v>Yuba County</v>
      </c>
    </row>
    <row r="3350" spans="1:11">
      <c r="A3350" t="s">
        <v>5766</v>
      </c>
      <c r="B3350">
        <v>2013</v>
      </c>
      <c r="C3350">
        <v>0</v>
      </c>
      <c r="D3350">
        <v>0</v>
      </c>
      <c r="E3350">
        <v>0</v>
      </c>
      <c r="F3350">
        <v>0</v>
      </c>
      <c r="G3350">
        <v>0</v>
      </c>
      <c r="H3350">
        <v>0</v>
      </c>
      <c r="I3350">
        <v>0</v>
      </c>
      <c r="J3350" t="s">
        <v>5810</v>
      </c>
      <c r="K3350" t="str">
        <f>INDEX('Planning Periods'!$O$2:$O$540,MATCH('Table B Values'!A3350,'Planning Periods'!$A$2:$A$540,0))</f>
        <v>San Bernardino County</v>
      </c>
    </row>
    <row r="3351" spans="1:11">
      <c r="A3351" t="s">
        <v>5767</v>
      </c>
      <c r="B3351">
        <v>2013</v>
      </c>
      <c r="C3351">
        <v>0</v>
      </c>
      <c r="D3351">
        <v>0</v>
      </c>
      <c r="E3351">
        <v>0</v>
      </c>
      <c r="F3351">
        <v>0</v>
      </c>
      <c r="G3351">
        <v>0</v>
      </c>
      <c r="H3351">
        <v>0</v>
      </c>
      <c r="I3351">
        <v>0</v>
      </c>
      <c r="J3351" t="s">
        <v>5810</v>
      </c>
      <c r="K3351" t="str">
        <f>INDEX('Planning Periods'!$O$2:$O$540,MATCH('Table B Values'!A3351,'Planning Periods'!$A$2:$A$540,0))</f>
        <v>San Bernardino County</v>
      </c>
    </row>
    <row r="3352" spans="1:11">
      <c r="A3352" t="s">
        <v>5347</v>
      </c>
      <c r="B3352">
        <v>2020</v>
      </c>
      <c r="C3352">
        <v>0</v>
      </c>
      <c r="D3352">
        <v>5</v>
      </c>
      <c r="E3352">
        <v>0</v>
      </c>
      <c r="F3352">
        <v>3</v>
      </c>
      <c r="G3352">
        <v>0</v>
      </c>
      <c r="H3352">
        <v>6</v>
      </c>
      <c r="I3352">
        <v>6</v>
      </c>
      <c r="K3352" t="str">
        <f>INDEX('Planning Periods'!$O$2:$O$540,MATCH('Table B Values'!A3352,'Planning Periods'!$A$2:$A$540,0))</f>
        <v>Yolo County</v>
      </c>
    </row>
    <row r="3353" spans="1:11">
      <c r="A3353" t="s">
        <v>5761</v>
      </c>
      <c r="B3353">
        <v>2020</v>
      </c>
      <c r="C3353">
        <v>11</v>
      </c>
      <c r="D3353">
        <v>1</v>
      </c>
      <c r="E3353">
        <v>36</v>
      </c>
      <c r="F3353">
        <v>5</v>
      </c>
      <c r="G3353">
        <v>0</v>
      </c>
      <c r="H3353">
        <v>0</v>
      </c>
      <c r="I3353">
        <v>57</v>
      </c>
      <c r="K3353" t="str">
        <f>INDEX('Planning Periods'!$O$2:$O$540,MATCH('Table B Values'!A3353,'Planning Periods'!$A$2:$A$540,0))</f>
        <v>Orange County</v>
      </c>
    </row>
    <row r="3354" spans="1:11">
      <c r="A3354" t="s">
        <v>5762</v>
      </c>
      <c r="B3354">
        <v>2020</v>
      </c>
      <c r="C3354">
        <v>0</v>
      </c>
      <c r="D3354">
        <v>0</v>
      </c>
      <c r="E3354">
        <v>0</v>
      </c>
      <c r="F3354">
        <v>0</v>
      </c>
      <c r="G3354">
        <v>0</v>
      </c>
      <c r="H3354">
        <v>1</v>
      </c>
      <c r="I3354">
        <v>0</v>
      </c>
      <c r="K3354" t="str">
        <f>INDEX('Planning Periods'!$O$2:$O$540,MATCH('Table B Values'!A3354,'Planning Periods'!$A$2:$A$540,0))</f>
        <v>Napa County</v>
      </c>
    </row>
    <row r="3355" spans="1:11">
      <c r="A3355" t="s">
        <v>5763</v>
      </c>
      <c r="B3355">
        <v>2020</v>
      </c>
      <c r="C3355">
        <v>0</v>
      </c>
      <c r="D3355">
        <v>0</v>
      </c>
      <c r="E3355">
        <v>0</v>
      </c>
      <c r="F3355">
        <v>0</v>
      </c>
      <c r="G3355">
        <v>0</v>
      </c>
      <c r="H3355">
        <v>1</v>
      </c>
      <c r="I3355">
        <v>0</v>
      </c>
      <c r="K3355" t="str">
        <f>INDEX('Planning Periods'!$O$2:$O$540,MATCH('Table B Values'!A3355,'Planning Periods'!$A$2:$A$540,0))</f>
        <v>Siskiyou County</v>
      </c>
    </row>
    <row r="3356" spans="1:11">
      <c r="A3356" t="s">
        <v>5764</v>
      </c>
      <c r="B3356">
        <v>2020</v>
      </c>
      <c r="C3356">
        <v>0</v>
      </c>
      <c r="D3356">
        <v>0</v>
      </c>
      <c r="E3356">
        <v>40</v>
      </c>
      <c r="F3356">
        <v>0</v>
      </c>
      <c r="G3356">
        <v>0</v>
      </c>
      <c r="H3356">
        <v>0</v>
      </c>
      <c r="I3356">
        <v>21</v>
      </c>
      <c r="K3356" t="str">
        <f>INDEX('Planning Periods'!$O$2:$O$540,MATCH('Table B Values'!A3356,'Planning Periods'!$A$2:$A$540,0))</f>
        <v>Sutter County</v>
      </c>
    </row>
    <row r="3357" spans="1:11">
      <c r="A3357" t="s">
        <v>5765</v>
      </c>
      <c r="B3357">
        <v>2020</v>
      </c>
      <c r="C3357">
        <v>0</v>
      </c>
      <c r="D3357">
        <v>0</v>
      </c>
      <c r="E3357">
        <v>0</v>
      </c>
      <c r="F3357">
        <v>0</v>
      </c>
      <c r="G3357">
        <v>0</v>
      </c>
      <c r="H3357">
        <v>0</v>
      </c>
      <c r="I3357">
        <v>742</v>
      </c>
      <c r="K3357" t="str">
        <f>INDEX('Planning Periods'!$O$2:$O$540,MATCH('Table B Values'!A3357,'Planning Periods'!$A$2:$A$540,0))</f>
        <v>Yuba County</v>
      </c>
    </row>
    <row r="3358" spans="1:11">
      <c r="A3358" t="s">
        <v>5766</v>
      </c>
      <c r="B3358">
        <v>2020</v>
      </c>
      <c r="C3358">
        <v>0</v>
      </c>
      <c r="D3358">
        <v>0</v>
      </c>
      <c r="E3358">
        <v>0</v>
      </c>
      <c r="F3358">
        <v>12</v>
      </c>
      <c r="G3358">
        <v>0</v>
      </c>
      <c r="H3358">
        <v>6</v>
      </c>
      <c r="I3358">
        <v>19</v>
      </c>
      <c r="K3358" t="str">
        <f>INDEX('Planning Periods'!$O$2:$O$540,MATCH('Table B Values'!A3358,'Planning Periods'!$A$2:$A$540,0))</f>
        <v>San Bernardino County</v>
      </c>
    </row>
    <row r="3359" spans="1:11">
      <c r="A3359" t="s">
        <v>5767</v>
      </c>
      <c r="B3359">
        <v>2020</v>
      </c>
      <c r="C3359">
        <v>0</v>
      </c>
      <c r="D3359">
        <v>0</v>
      </c>
      <c r="E3359">
        <v>0</v>
      </c>
      <c r="F3359">
        <v>0</v>
      </c>
      <c r="G3359">
        <v>0</v>
      </c>
      <c r="H3359">
        <v>0</v>
      </c>
      <c r="I3359">
        <v>71</v>
      </c>
      <c r="K3359" t="str">
        <f>INDEX('Planning Periods'!$O$2:$O$540,MATCH('Table B Values'!A3359,'Planning Periods'!$A$2:$A$540,0))</f>
        <v>San Bernardino County</v>
      </c>
    </row>
    <row r="3360" spans="1:11">
      <c r="A3360" t="s">
        <v>5347</v>
      </c>
      <c r="B3360">
        <v>2019</v>
      </c>
      <c r="C3360">
        <v>0</v>
      </c>
      <c r="D3360">
        <v>3</v>
      </c>
      <c r="E3360">
        <v>0</v>
      </c>
      <c r="F3360">
        <v>7</v>
      </c>
      <c r="G3360">
        <v>0</v>
      </c>
      <c r="H3360">
        <v>0</v>
      </c>
      <c r="I3360">
        <v>0</v>
      </c>
      <c r="K3360" t="str">
        <f>INDEX('Planning Periods'!$O$2:$O$540,MATCH('Table B Values'!A3360,'Planning Periods'!$A$2:$A$540,0))</f>
        <v>Yolo County</v>
      </c>
    </row>
    <row r="3361" spans="1:11">
      <c r="A3361" t="s">
        <v>5761</v>
      </c>
      <c r="B3361">
        <v>2019</v>
      </c>
      <c r="C3361">
        <v>0</v>
      </c>
      <c r="D3361">
        <v>3</v>
      </c>
      <c r="E3361">
        <v>0</v>
      </c>
      <c r="F3361">
        <v>0</v>
      </c>
      <c r="G3361">
        <v>0</v>
      </c>
      <c r="H3361">
        <v>0</v>
      </c>
      <c r="I3361">
        <v>77</v>
      </c>
      <c r="K3361" t="str">
        <f>INDEX('Planning Periods'!$O$2:$O$540,MATCH('Table B Values'!A3361,'Planning Periods'!$A$2:$A$540,0))</f>
        <v>Orange County</v>
      </c>
    </row>
    <row r="3362" spans="1:11">
      <c r="A3362" t="s">
        <v>5762</v>
      </c>
      <c r="B3362">
        <v>2019</v>
      </c>
      <c r="C3362">
        <v>0</v>
      </c>
      <c r="D3362">
        <v>0</v>
      </c>
      <c r="E3362">
        <v>0</v>
      </c>
      <c r="F3362">
        <v>0</v>
      </c>
      <c r="G3362">
        <v>0</v>
      </c>
      <c r="H3362">
        <v>0</v>
      </c>
      <c r="I3362">
        <v>0</v>
      </c>
      <c r="K3362" t="str">
        <f>INDEX('Planning Periods'!$O$2:$O$540,MATCH('Table B Values'!A3362,'Planning Periods'!$A$2:$A$540,0))</f>
        <v>Napa County</v>
      </c>
    </row>
    <row r="3363" spans="1:11">
      <c r="A3363" t="s">
        <v>5763</v>
      </c>
      <c r="B3363">
        <v>2019</v>
      </c>
      <c r="C3363">
        <v>0</v>
      </c>
      <c r="D3363">
        <v>0</v>
      </c>
      <c r="E3363">
        <v>0</v>
      </c>
      <c r="F3363">
        <v>0</v>
      </c>
      <c r="G3363">
        <v>0</v>
      </c>
      <c r="H3363">
        <v>1</v>
      </c>
      <c r="I3363">
        <v>0</v>
      </c>
      <c r="K3363" t="str">
        <f>INDEX('Planning Periods'!$O$2:$O$540,MATCH('Table B Values'!A3363,'Planning Periods'!$A$2:$A$540,0))</f>
        <v>Siskiyou County</v>
      </c>
    </row>
    <row r="3364" spans="1:11">
      <c r="A3364" t="s">
        <v>5764</v>
      </c>
      <c r="B3364">
        <v>2019</v>
      </c>
      <c r="C3364">
        <v>0</v>
      </c>
      <c r="D3364">
        <v>0</v>
      </c>
      <c r="E3364">
        <v>0</v>
      </c>
      <c r="F3364">
        <v>0</v>
      </c>
      <c r="G3364">
        <v>0</v>
      </c>
      <c r="H3364">
        <v>0</v>
      </c>
      <c r="I3364">
        <v>32</v>
      </c>
      <c r="K3364" t="str">
        <f>INDEX('Planning Periods'!$O$2:$O$540,MATCH('Table B Values'!A3364,'Planning Periods'!$A$2:$A$540,0))</f>
        <v>Sutter County</v>
      </c>
    </row>
    <row r="3365" spans="1:11">
      <c r="A3365" t="s">
        <v>5765</v>
      </c>
      <c r="B3365">
        <v>2019</v>
      </c>
      <c r="C3365">
        <v>17</v>
      </c>
      <c r="D3365">
        <v>0</v>
      </c>
      <c r="E3365">
        <v>0</v>
      </c>
      <c r="F3365">
        <v>0</v>
      </c>
      <c r="G3365">
        <v>0</v>
      </c>
      <c r="H3365">
        <v>0</v>
      </c>
      <c r="I3365">
        <v>746</v>
      </c>
      <c r="K3365" t="str">
        <f>INDEX('Planning Periods'!$O$2:$O$540,MATCH('Table B Values'!A3365,'Planning Periods'!$A$2:$A$540,0))</f>
        <v>Yuba County</v>
      </c>
    </row>
    <row r="3366" spans="1:11">
      <c r="A3366" t="s">
        <v>5766</v>
      </c>
      <c r="B3366">
        <v>2019</v>
      </c>
      <c r="C3366">
        <v>0</v>
      </c>
      <c r="D3366">
        <v>0</v>
      </c>
      <c r="E3366">
        <v>0</v>
      </c>
      <c r="F3366">
        <v>5</v>
      </c>
      <c r="G3366">
        <v>0</v>
      </c>
      <c r="H3366">
        <v>0</v>
      </c>
      <c r="I3366">
        <v>37</v>
      </c>
      <c r="K3366" t="str">
        <f>INDEX('Planning Periods'!$O$2:$O$540,MATCH('Table B Values'!A3366,'Planning Periods'!$A$2:$A$540,0))</f>
        <v>San Bernardino County</v>
      </c>
    </row>
    <row r="3367" spans="1:11">
      <c r="A3367" t="s">
        <v>5767</v>
      </c>
      <c r="B3367">
        <v>2019</v>
      </c>
      <c r="C3367">
        <v>0</v>
      </c>
      <c r="D3367">
        <v>0</v>
      </c>
      <c r="E3367">
        <v>0</v>
      </c>
      <c r="F3367">
        <v>0</v>
      </c>
      <c r="G3367">
        <v>0</v>
      </c>
      <c r="H3367">
        <v>0</v>
      </c>
      <c r="I3367">
        <v>21</v>
      </c>
      <c r="K3367" t="str">
        <f>INDEX('Planning Periods'!$O$2:$O$540,MATCH('Table B Values'!A3367,'Planning Periods'!$A$2:$A$540,0))</f>
        <v>San Bernardino County</v>
      </c>
    </row>
    <row r="3368" spans="1:11">
      <c r="A3368" t="s">
        <v>5347</v>
      </c>
      <c r="B3368">
        <v>2018</v>
      </c>
      <c r="C3368">
        <v>0</v>
      </c>
      <c r="D3368">
        <v>2</v>
      </c>
      <c r="E3368">
        <v>0</v>
      </c>
      <c r="F3368">
        <v>1</v>
      </c>
      <c r="G3368">
        <v>0</v>
      </c>
      <c r="H3368">
        <v>8</v>
      </c>
      <c r="I3368">
        <v>4</v>
      </c>
      <c r="K3368" t="str">
        <f>INDEX('Planning Periods'!$O$2:$O$540,MATCH('Table B Values'!A3368,'Planning Periods'!$A$2:$A$540,0))</f>
        <v>Yolo County</v>
      </c>
    </row>
    <row r="3369" spans="1:11">
      <c r="A3369" t="s">
        <v>5761</v>
      </c>
      <c r="B3369">
        <v>2018</v>
      </c>
      <c r="C3369">
        <v>0</v>
      </c>
      <c r="D3369">
        <v>2</v>
      </c>
      <c r="E3369">
        <v>0</v>
      </c>
      <c r="F3369">
        <v>1</v>
      </c>
      <c r="G3369">
        <v>0</v>
      </c>
      <c r="H3369">
        <v>0</v>
      </c>
      <c r="I3369">
        <v>117</v>
      </c>
      <c r="K3369" t="str">
        <f>INDEX('Planning Periods'!$O$2:$O$540,MATCH('Table B Values'!A3369,'Planning Periods'!$A$2:$A$540,0))</f>
        <v>Orange County</v>
      </c>
    </row>
    <row r="3370" spans="1:11">
      <c r="A3370" t="s">
        <v>5762</v>
      </c>
      <c r="B3370">
        <v>2018</v>
      </c>
      <c r="C3370">
        <v>0</v>
      </c>
      <c r="D3370">
        <v>0</v>
      </c>
      <c r="E3370">
        <v>0</v>
      </c>
      <c r="F3370">
        <v>0</v>
      </c>
      <c r="G3370">
        <v>0</v>
      </c>
      <c r="H3370">
        <v>3</v>
      </c>
      <c r="I3370">
        <v>0</v>
      </c>
      <c r="K3370" t="str">
        <f>INDEX('Planning Periods'!$O$2:$O$540,MATCH('Table B Values'!A3370,'Planning Periods'!$A$2:$A$540,0))</f>
        <v>Napa County</v>
      </c>
    </row>
    <row r="3371" spans="1:11">
      <c r="A3371" t="s">
        <v>5763</v>
      </c>
      <c r="B3371">
        <v>2018</v>
      </c>
      <c r="C3371">
        <v>0</v>
      </c>
      <c r="D3371">
        <v>0</v>
      </c>
      <c r="E3371">
        <v>0</v>
      </c>
      <c r="F3371">
        <v>0</v>
      </c>
      <c r="G3371">
        <v>0</v>
      </c>
      <c r="H3371">
        <v>1</v>
      </c>
      <c r="I3371">
        <v>0</v>
      </c>
      <c r="K3371" t="str">
        <f>INDEX('Planning Periods'!$O$2:$O$540,MATCH('Table B Values'!A3371,'Planning Periods'!$A$2:$A$540,0))</f>
        <v>Siskiyou County</v>
      </c>
    </row>
    <row r="3372" spans="1:11">
      <c r="A3372" t="s">
        <v>5764</v>
      </c>
      <c r="B3372">
        <v>2018</v>
      </c>
      <c r="C3372">
        <v>0</v>
      </c>
      <c r="D3372">
        <v>0</v>
      </c>
      <c r="E3372">
        <v>0</v>
      </c>
      <c r="F3372">
        <v>0</v>
      </c>
      <c r="G3372">
        <v>0</v>
      </c>
      <c r="H3372">
        <v>0</v>
      </c>
      <c r="I3372">
        <v>32</v>
      </c>
      <c r="K3372" t="str">
        <f>INDEX('Planning Periods'!$O$2:$O$540,MATCH('Table B Values'!A3372,'Planning Periods'!$A$2:$A$540,0))</f>
        <v>Sutter County</v>
      </c>
    </row>
    <row r="3373" spans="1:11">
      <c r="A3373" t="s">
        <v>5765</v>
      </c>
      <c r="B3373">
        <v>2018</v>
      </c>
      <c r="C3373">
        <v>3</v>
      </c>
      <c r="D3373">
        <v>0</v>
      </c>
      <c r="E3373">
        <v>0</v>
      </c>
      <c r="F3373">
        <v>0</v>
      </c>
      <c r="G3373">
        <v>0</v>
      </c>
      <c r="H3373">
        <v>0</v>
      </c>
      <c r="I3373">
        <v>419</v>
      </c>
      <c r="K3373" t="str">
        <f>INDEX('Planning Periods'!$O$2:$O$540,MATCH('Table B Values'!A3373,'Planning Periods'!$A$2:$A$540,0))</f>
        <v>Yuba County</v>
      </c>
    </row>
    <row r="3374" spans="1:11">
      <c r="A3374" t="s">
        <v>5766</v>
      </c>
      <c r="B3374">
        <v>2018</v>
      </c>
      <c r="C3374">
        <v>19</v>
      </c>
      <c r="D3374">
        <v>0</v>
      </c>
      <c r="E3374">
        <v>77</v>
      </c>
      <c r="F3374">
        <v>0</v>
      </c>
      <c r="G3374">
        <v>0</v>
      </c>
      <c r="H3374">
        <v>0</v>
      </c>
      <c r="I3374">
        <v>14</v>
      </c>
      <c r="K3374" t="str">
        <f>INDEX('Planning Periods'!$O$2:$O$540,MATCH('Table B Values'!A3374,'Planning Periods'!$A$2:$A$540,0))</f>
        <v>San Bernardino County</v>
      </c>
    </row>
    <row r="3375" spans="1:11">
      <c r="A3375" t="s">
        <v>5767</v>
      </c>
      <c r="B3375">
        <v>2018</v>
      </c>
      <c r="C3375">
        <v>0</v>
      </c>
      <c r="D3375">
        <v>0</v>
      </c>
      <c r="E3375">
        <v>0</v>
      </c>
      <c r="F3375">
        <v>0</v>
      </c>
      <c r="G3375">
        <v>0</v>
      </c>
      <c r="H3375">
        <v>0</v>
      </c>
      <c r="I3375">
        <v>39</v>
      </c>
      <c r="K3375" t="str">
        <f>INDEX('Planning Periods'!$O$2:$O$540,MATCH('Table B Values'!A3375,'Planning Periods'!$A$2:$A$540,0))</f>
        <v>San Bernardino County</v>
      </c>
    </row>
    <row r="3376" spans="1:11">
      <c r="A3376" t="s">
        <v>5761</v>
      </c>
      <c r="B3376">
        <v>2017</v>
      </c>
      <c r="C3376">
        <v>25</v>
      </c>
      <c r="D3376">
        <v>1</v>
      </c>
      <c r="E3376">
        <v>4</v>
      </c>
      <c r="F3376">
        <v>0</v>
      </c>
      <c r="G3376">
        <v>0</v>
      </c>
      <c r="H3376">
        <v>7</v>
      </c>
      <c r="I3376">
        <v>64</v>
      </c>
      <c r="K3376" t="str">
        <f>INDEX('Planning Periods'!$O$2:$O$540,MATCH('Table B Values'!A3376,'Planning Periods'!$A$2:$A$540,0))</f>
        <v>Orange County</v>
      </c>
    </row>
    <row r="3377" spans="1:11">
      <c r="A3377" t="s">
        <v>5762</v>
      </c>
      <c r="B3377">
        <v>2017</v>
      </c>
      <c r="C3377">
        <v>0</v>
      </c>
      <c r="D3377">
        <v>0</v>
      </c>
      <c r="E3377">
        <v>0</v>
      </c>
      <c r="F3377">
        <v>0</v>
      </c>
      <c r="G3377">
        <v>0</v>
      </c>
      <c r="H3377">
        <v>2</v>
      </c>
      <c r="I3377">
        <v>3</v>
      </c>
      <c r="K3377" t="str">
        <f>INDEX('Planning Periods'!$O$2:$O$540,MATCH('Table B Values'!A3377,'Planning Periods'!$A$2:$A$540,0))</f>
        <v>Napa County</v>
      </c>
    </row>
    <row r="3378" spans="1:11">
      <c r="A3378" t="s">
        <v>5763</v>
      </c>
      <c r="B3378">
        <v>2017</v>
      </c>
      <c r="C3378">
        <v>0</v>
      </c>
      <c r="D3378">
        <v>0</v>
      </c>
      <c r="E3378">
        <v>0</v>
      </c>
      <c r="F3378">
        <v>0</v>
      </c>
      <c r="G3378">
        <v>0</v>
      </c>
      <c r="H3378">
        <v>3</v>
      </c>
      <c r="I3378">
        <v>0</v>
      </c>
      <c r="K3378" t="str">
        <f>INDEX('Planning Periods'!$O$2:$O$540,MATCH('Table B Values'!A3378,'Planning Periods'!$A$2:$A$540,0))</f>
        <v>Siskiyou County</v>
      </c>
    </row>
    <row r="3379" spans="1:11">
      <c r="A3379" t="s">
        <v>5764</v>
      </c>
      <c r="B3379">
        <v>2017</v>
      </c>
      <c r="C3379">
        <v>2</v>
      </c>
      <c r="D3379">
        <v>0</v>
      </c>
      <c r="E3379">
        <v>4</v>
      </c>
      <c r="F3379">
        <v>0</v>
      </c>
      <c r="G3379">
        <v>0</v>
      </c>
      <c r="H3379">
        <v>38</v>
      </c>
      <c r="I3379">
        <v>0</v>
      </c>
      <c r="K3379" t="str">
        <f>INDEX('Planning Periods'!$O$2:$O$540,MATCH('Table B Values'!A3379,'Planning Periods'!$A$2:$A$540,0))</f>
        <v>Sutter County</v>
      </c>
    </row>
    <row r="3380" spans="1:11">
      <c r="A3380" t="s">
        <v>5765</v>
      </c>
      <c r="B3380">
        <v>2017</v>
      </c>
      <c r="C3380">
        <v>4</v>
      </c>
      <c r="D3380">
        <v>0</v>
      </c>
      <c r="E3380">
        <v>0</v>
      </c>
      <c r="F3380">
        <v>0</v>
      </c>
      <c r="G3380">
        <v>0</v>
      </c>
      <c r="H3380">
        <v>0</v>
      </c>
      <c r="I3380">
        <v>256</v>
      </c>
      <c r="K3380" t="str">
        <f>INDEX('Planning Periods'!$O$2:$O$540,MATCH('Table B Values'!A3380,'Planning Periods'!$A$2:$A$540,0))</f>
        <v>Yuba County</v>
      </c>
    </row>
    <row r="3381" spans="1:11">
      <c r="A3381" t="s">
        <v>5766</v>
      </c>
      <c r="B3381">
        <v>2017</v>
      </c>
      <c r="C3381">
        <v>0</v>
      </c>
      <c r="D3381">
        <v>0</v>
      </c>
      <c r="E3381">
        <v>30</v>
      </c>
      <c r="F3381">
        <v>0</v>
      </c>
      <c r="G3381">
        <v>0</v>
      </c>
      <c r="H3381">
        <v>18</v>
      </c>
      <c r="I3381">
        <v>9</v>
      </c>
      <c r="K3381" t="str">
        <f>INDEX('Planning Periods'!$O$2:$O$540,MATCH('Table B Values'!A3381,'Planning Periods'!$A$2:$A$540,0))</f>
        <v>San Bernardino County</v>
      </c>
    </row>
    <row r="3382" spans="1:11">
      <c r="A3382" t="s">
        <v>5767</v>
      </c>
      <c r="B3382">
        <v>2017</v>
      </c>
      <c r="C3382">
        <v>0</v>
      </c>
      <c r="D3382">
        <v>0</v>
      </c>
      <c r="E3382">
        <v>0</v>
      </c>
      <c r="F3382">
        <v>0</v>
      </c>
      <c r="G3382">
        <v>0</v>
      </c>
      <c r="H3382">
        <v>0</v>
      </c>
      <c r="I3382">
        <v>37</v>
      </c>
      <c r="K3382" t="str">
        <f>INDEX('Planning Periods'!$O$2:$O$540,MATCH('Table B Values'!A3382,'Planning Periods'!$A$2:$A$540,0))</f>
        <v>San Bernardino County</v>
      </c>
    </row>
    <row r="3383" spans="1:11">
      <c r="A3383" t="s">
        <v>5761</v>
      </c>
      <c r="B3383">
        <v>2016</v>
      </c>
      <c r="C3383">
        <v>20</v>
      </c>
      <c r="D3383">
        <v>4</v>
      </c>
      <c r="E3383">
        <v>4</v>
      </c>
      <c r="F3383">
        <v>0</v>
      </c>
      <c r="G3383">
        <v>0</v>
      </c>
      <c r="H3383">
        <v>0</v>
      </c>
      <c r="I3383">
        <v>130</v>
      </c>
      <c r="K3383" t="str">
        <f>INDEX('Planning Periods'!$O$2:$O$540,MATCH('Table B Values'!A3383,'Planning Periods'!$A$2:$A$540,0))</f>
        <v>Orange County</v>
      </c>
    </row>
    <row r="3384" spans="1:11">
      <c r="A3384" t="s">
        <v>5762</v>
      </c>
      <c r="B3384">
        <v>2016</v>
      </c>
      <c r="C3384">
        <v>0</v>
      </c>
      <c r="D3384">
        <v>0</v>
      </c>
      <c r="E3384">
        <v>0</v>
      </c>
      <c r="F3384">
        <v>0</v>
      </c>
      <c r="G3384">
        <v>0</v>
      </c>
      <c r="H3384">
        <v>1</v>
      </c>
      <c r="I3384">
        <v>0</v>
      </c>
      <c r="K3384" t="str">
        <f>INDEX('Planning Periods'!$O$2:$O$540,MATCH('Table B Values'!A3384,'Planning Periods'!$A$2:$A$540,0))</f>
        <v>Napa County</v>
      </c>
    </row>
    <row r="3385" spans="1:11">
      <c r="A3385" t="s">
        <v>5763</v>
      </c>
      <c r="B3385">
        <v>2016</v>
      </c>
      <c r="C3385">
        <v>0</v>
      </c>
      <c r="D3385">
        <v>0</v>
      </c>
      <c r="E3385">
        <v>0</v>
      </c>
      <c r="F3385">
        <v>0</v>
      </c>
      <c r="G3385">
        <v>0</v>
      </c>
      <c r="H3385">
        <v>0</v>
      </c>
      <c r="I3385">
        <v>0</v>
      </c>
      <c r="K3385" t="str">
        <f>INDEX('Planning Periods'!$O$2:$O$540,MATCH('Table B Values'!A3385,'Planning Periods'!$A$2:$A$540,0))</f>
        <v>Siskiyou County</v>
      </c>
    </row>
    <row r="3386" spans="1:11">
      <c r="A3386" t="s">
        <v>5764</v>
      </c>
      <c r="B3386">
        <v>2016</v>
      </c>
      <c r="C3386">
        <v>1</v>
      </c>
      <c r="D3386">
        <v>0</v>
      </c>
      <c r="E3386">
        <v>5</v>
      </c>
      <c r="F3386">
        <v>0</v>
      </c>
      <c r="G3386">
        <v>0</v>
      </c>
      <c r="H3386">
        <v>47</v>
      </c>
      <c r="I3386">
        <v>0</v>
      </c>
      <c r="K3386" t="str">
        <f>INDEX('Planning Periods'!$O$2:$O$540,MATCH('Table B Values'!A3386,'Planning Periods'!$A$2:$A$540,0))</f>
        <v>Sutter County</v>
      </c>
    </row>
    <row r="3387" spans="1:11">
      <c r="A3387" t="s">
        <v>5765</v>
      </c>
      <c r="B3387">
        <v>2016</v>
      </c>
      <c r="C3387">
        <v>11</v>
      </c>
      <c r="D3387">
        <v>0</v>
      </c>
      <c r="E3387">
        <v>0</v>
      </c>
      <c r="F3387">
        <v>0</v>
      </c>
      <c r="G3387">
        <v>0</v>
      </c>
      <c r="H3387">
        <v>0</v>
      </c>
      <c r="I3387">
        <v>196</v>
      </c>
      <c r="K3387" t="str">
        <f>INDEX('Planning Periods'!$O$2:$O$540,MATCH('Table B Values'!A3387,'Planning Periods'!$A$2:$A$540,0))</f>
        <v>Yuba County</v>
      </c>
    </row>
    <row r="3388" spans="1:11">
      <c r="A3388" t="s">
        <v>5766</v>
      </c>
      <c r="B3388">
        <v>2016</v>
      </c>
      <c r="C3388">
        <v>0</v>
      </c>
      <c r="D3388">
        <v>0</v>
      </c>
      <c r="E3388">
        <v>30</v>
      </c>
      <c r="F3388">
        <v>0</v>
      </c>
      <c r="G3388">
        <v>0</v>
      </c>
      <c r="H3388">
        <v>17</v>
      </c>
      <c r="I3388">
        <v>102</v>
      </c>
      <c r="K3388" t="str">
        <f>INDEX('Planning Periods'!$O$2:$O$540,MATCH('Table B Values'!A3388,'Planning Periods'!$A$2:$A$540,0))</f>
        <v>San Bernardino County</v>
      </c>
    </row>
    <row r="3389" spans="1:11">
      <c r="A3389" t="s">
        <v>5767</v>
      </c>
      <c r="B3389">
        <v>2016</v>
      </c>
      <c r="C3389">
        <v>0</v>
      </c>
      <c r="D3389">
        <v>0</v>
      </c>
      <c r="E3389">
        <v>0</v>
      </c>
      <c r="F3389">
        <v>0</v>
      </c>
      <c r="G3389">
        <v>0</v>
      </c>
      <c r="H3389">
        <v>0</v>
      </c>
      <c r="I3389">
        <v>17</v>
      </c>
      <c r="K3389" t="str">
        <f>INDEX('Planning Periods'!$O$2:$O$540,MATCH('Table B Values'!A3389,'Planning Periods'!$A$2:$A$540,0))</f>
        <v>San Bernardino County</v>
      </c>
    </row>
    <row r="3390" spans="1:11">
      <c r="A3390" t="s">
        <v>5761</v>
      </c>
      <c r="B3390">
        <v>2015</v>
      </c>
      <c r="C3390">
        <v>54</v>
      </c>
      <c r="D3390">
        <v>3</v>
      </c>
      <c r="E3390">
        <v>14</v>
      </c>
      <c r="F3390">
        <v>0</v>
      </c>
      <c r="G3390">
        <v>0</v>
      </c>
      <c r="H3390">
        <v>14</v>
      </c>
      <c r="I3390">
        <v>285</v>
      </c>
      <c r="K3390" t="str">
        <f>INDEX('Planning Periods'!$O$2:$O$540,MATCH('Table B Values'!A3390,'Planning Periods'!$A$2:$A$540,0))</f>
        <v>Orange County</v>
      </c>
    </row>
    <row r="3391" spans="1:11">
      <c r="A3391" t="s">
        <v>5762</v>
      </c>
      <c r="B3391">
        <v>2015</v>
      </c>
      <c r="C3391">
        <v>1</v>
      </c>
      <c r="D3391">
        <v>0</v>
      </c>
      <c r="E3391">
        <v>1</v>
      </c>
      <c r="F3391">
        <v>0</v>
      </c>
      <c r="G3391">
        <v>0</v>
      </c>
      <c r="H3391">
        <v>6</v>
      </c>
      <c r="I3391">
        <v>11</v>
      </c>
      <c r="K3391" t="str">
        <f>INDEX('Planning Periods'!$O$2:$O$540,MATCH('Table B Values'!A3391,'Planning Periods'!$A$2:$A$540,0))</f>
        <v>Napa County</v>
      </c>
    </row>
    <row r="3392" spans="1:11">
      <c r="A3392" t="s">
        <v>5763</v>
      </c>
      <c r="B3392">
        <v>2015</v>
      </c>
      <c r="C3392">
        <v>0</v>
      </c>
      <c r="D3392">
        <v>0</v>
      </c>
      <c r="E3392">
        <v>0</v>
      </c>
      <c r="F3392">
        <v>0</v>
      </c>
      <c r="G3392">
        <v>0</v>
      </c>
      <c r="H3392">
        <v>2</v>
      </c>
      <c r="I3392">
        <v>0</v>
      </c>
      <c r="K3392" t="str">
        <f>INDEX('Planning Periods'!$O$2:$O$540,MATCH('Table B Values'!A3392,'Planning Periods'!$A$2:$A$540,0))</f>
        <v>Siskiyou County</v>
      </c>
    </row>
    <row r="3393" spans="1:11">
      <c r="A3393" t="s">
        <v>5764</v>
      </c>
      <c r="B3393">
        <v>2015</v>
      </c>
      <c r="C3393">
        <v>0</v>
      </c>
      <c r="D3393">
        <v>0</v>
      </c>
      <c r="E3393">
        <v>2</v>
      </c>
      <c r="F3393">
        <v>0</v>
      </c>
      <c r="G3393">
        <v>0</v>
      </c>
      <c r="H3393">
        <v>45</v>
      </c>
      <c r="I3393">
        <v>0</v>
      </c>
      <c r="K3393" t="str">
        <f>INDEX('Planning Periods'!$O$2:$O$540,MATCH('Table B Values'!A3393,'Planning Periods'!$A$2:$A$540,0))</f>
        <v>Sutter County</v>
      </c>
    </row>
    <row r="3394" spans="1:11">
      <c r="A3394" t="s">
        <v>5765</v>
      </c>
      <c r="B3394">
        <v>2015</v>
      </c>
      <c r="C3394">
        <v>22</v>
      </c>
      <c r="D3394">
        <v>0</v>
      </c>
      <c r="E3394">
        <v>0</v>
      </c>
      <c r="F3394">
        <v>0</v>
      </c>
      <c r="G3394">
        <v>0</v>
      </c>
      <c r="H3394">
        <v>0</v>
      </c>
      <c r="I3394">
        <v>197</v>
      </c>
      <c r="K3394" t="str">
        <f>INDEX('Planning Periods'!$O$2:$O$540,MATCH('Table B Values'!A3394,'Planning Periods'!$A$2:$A$540,0))</f>
        <v>Yuba County</v>
      </c>
    </row>
    <row r="3395" spans="1:11">
      <c r="A3395" t="s">
        <v>5766</v>
      </c>
      <c r="B3395">
        <v>2015</v>
      </c>
      <c r="C3395">
        <v>42</v>
      </c>
      <c r="D3395">
        <v>0</v>
      </c>
      <c r="E3395">
        <v>7</v>
      </c>
      <c r="F3395">
        <v>31</v>
      </c>
      <c r="G3395">
        <v>0</v>
      </c>
      <c r="H3395">
        <v>0</v>
      </c>
      <c r="I3395">
        <v>111</v>
      </c>
      <c r="K3395" t="str">
        <f>INDEX('Planning Periods'!$O$2:$O$540,MATCH('Table B Values'!A3395,'Planning Periods'!$A$2:$A$540,0))</f>
        <v>San Bernardino County</v>
      </c>
    </row>
    <row r="3396" spans="1:11">
      <c r="A3396" t="s">
        <v>5767</v>
      </c>
      <c r="B3396">
        <v>2015</v>
      </c>
      <c r="C3396">
        <v>0</v>
      </c>
      <c r="D3396">
        <v>0</v>
      </c>
      <c r="E3396">
        <v>0</v>
      </c>
      <c r="F3396">
        <v>0</v>
      </c>
      <c r="G3396">
        <v>0</v>
      </c>
      <c r="H3396">
        <v>0</v>
      </c>
      <c r="I3396">
        <v>17</v>
      </c>
      <c r="K3396" t="str">
        <f>INDEX('Planning Periods'!$O$2:$O$540,MATCH('Table B Values'!A3396,'Planning Periods'!$A$2:$A$540,0))</f>
        <v>San Bernardino County</v>
      </c>
    </row>
    <row r="3397" spans="1:11">
      <c r="A3397" t="s">
        <v>5761</v>
      </c>
      <c r="B3397">
        <v>2014</v>
      </c>
      <c r="C3397">
        <v>0</v>
      </c>
      <c r="D3397">
        <v>4</v>
      </c>
      <c r="E3397">
        <v>0</v>
      </c>
      <c r="F3397">
        <v>0</v>
      </c>
      <c r="G3397">
        <v>0</v>
      </c>
      <c r="H3397">
        <v>1</v>
      </c>
      <c r="I3397">
        <v>89</v>
      </c>
      <c r="K3397" t="str">
        <f>INDEX('Planning Periods'!$O$2:$O$540,MATCH('Table B Values'!A3397,'Planning Periods'!$A$2:$A$540,0))</f>
        <v>Orange County</v>
      </c>
    </row>
    <row r="3398" spans="1:11">
      <c r="A3398" t="s">
        <v>5763</v>
      </c>
      <c r="B3398">
        <v>2014</v>
      </c>
      <c r="C3398">
        <v>0</v>
      </c>
      <c r="D3398">
        <v>0</v>
      </c>
      <c r="E3398">
        <v>0</v>
      </c>
      <c r="F3398">
        <v>0</v>
      </c>
      <c r="G3398">
        <v>0</v>
      </c>
      <c r="H3398">
        <v>0</v>
      </c>
      <c r="I3398">
        <v>0</v>
      </c>
      <c r="K3398" t="str">
        <f>INDEX('Planning Periods'!$O$2:$O$540,MATCH('Table B Values'!A3398,'Planning Periods'!$A$2:$A$540,0))</f>
        <v>Siskiyou County</v>
      </c>
    </row>
    <row r="3399" spans="1:11">
      <c r="A3399" t="s">
        <v>5764</v>
      </c>
      <c r="B3399">
        <v>2014</v>
      </c>
      <c r="C3399">
        <v>0</v>
      </c>
      <c r="D3399">
        <v>0</v>
      </c>
      <c r="E3399">
        <v>0</v>
      </c>
      <c r="F3399">
        <v>0</v>
      </c>
      <c r="G3399">
        <v>0</v>
      </c>
      <c r="H3399">
        <v>5</v>
      </c>
      <c r="I3399">
        <v>50</v>
      </c>
      <c r="K3399" t="str">
        <f>INDEX('Planning Periods'!$O$2:$O$540,MATCH('Table B Values'!A3399,'Planning Periods'!$A$2:$A$540,0))</f>
        <v>Sutter County</v>
      </c>
    </row>
    <row r="3400" spans="1:11">
      <c r="A3400" t="s">
        <v>5765</v>
      </c>
      <c r="B3400">
        <v>2014</v>
      </c>
      <c r="C3400">
        <v>17</v>
      </c>
      <c r="D3400">
        <v>0</v>
      </c>
      <c r="E3400">
        <v>20</v>
      </c>
      <c r="F3400">
        <v>0</v>
      </c>
      <c r="G3400">
        <v>0</v>
      </c>
      <c r="H3400">
        <v>11</v>
      </c>
      <c r="I3400">
        <v>127</v>
      </c>
      <c r="K3400" t="str">
        <f>INDEX('Planning Periods'!$O$2:$O$540,MATCH('Table B Values'!A3400,'Planning Periods'!$A$2:$A$540,0))</f>
        <v>Yuba County</v>
      </c>
    </row>
    <row r="3401" spans="1:11">
      <c r="A3401" t="s">
        <v>5766</v>
      </c>
      <c r="B3401">
        <v>2014</v>
      </c>
      <c r="C3401">
        <v>0</v>
      </c>
      <c r="D3401">
        <v>0</v>
      </c>
      <c r="E3401">
        <v>34</v>
      </c>
      <c r="F3401">
        <v>0</v>
      </c>
      <c r="G3401">
        <v>0</v>
      </c>
      <c r="H3401">
        <v>0</v>
      </c>
      <c r="I3401">
        <v>32</v>
      </c>
      <c r="K3401" t="str">
        <f>INDEX('Planning Periods'!$O$2:$O$540,MATCH('Table B Values'!A3401,'Planning Periods'!$A$2:$A$540,0))</f>
        <v>San Bernardino County</v>
      </c>
    </row>
    <row r="3402" spans="1:11">
      <c r="A3402" t="s">
        <v>5767</v>
      </c>
      <c r="B3402">
        <v>2014</v>
      </c>
      <c r="C3402">
        <v>0</v>
      </c>
      <c r="D3402">
        <v>0</v>
      </c>
      <c r="E3402">
        <v>0</v>
      </c>
      <c r="F3402">
        <v>0</v>
      </c>
      <c r="G3402">
        <v>0</v>
      </c>
      <c r="H3402">
        <v>0</v>
      </c>
      <c r="I3402">
        <v>18</v>
      </c>
      <c r="K3402" t="str">
        <f>INDEX('Planning Periods'!$O$2:$O$540,MATCH('Table B Values'!A3402,'Planning Periods'!$A$2:$A$540,0))</f>
        <v>San Bernardino County</v>
      </c>
    </row>
    <row r="3403" spans="1:11">
      <c r="A3403" t="s">
        <v>5763</v>
      </c>
      <c r="B3403">
        <v>2013</v>
      </c>
      <c r="C3403">
        <v>0</v>
      </c>
      <c r="D3403">
        <v>0</v>
      </c>
      <c r="E3403">
        <v>0</v>
      </c>
      <c r="F3403">
        <v>0</v>
      </c>
      <c r="G3403">
        <v>0</v>
      </c>
      <c r="H3403">
        <v>0</v>
      </c>
      <c r="I3403">
        <v>0</v>
      </c>
      <c r="K3403" t="str">
        <f>INDEX('Planning Periods'!$O$2:$O$540,MATCH('Table B Values'!A3403,'Planning Periods'!$A$2:$A$540,0))</f>
        <v>Siskiyou County</v>
      </c>
    </row>
    <row r="3404" spans="1:11">
      <c r="A3404" t="s">
        <v>5764</v>
      </c>
      <c r="B3404">
        <v>2013</v>
      </c>
      <c r="C3404">
        <v>0</v>
      </c>
      <c r="D3404">
        <v>0</v>
      </c>
      <c r="E3404">
        <v>0</v>
      </c>
      <c r="F3404">
        <v>0</v>
      </c>
      <c r="G3404">
        <v>0</v>
      </c>
      <c r="H3404">
        <v>0</v>
      </c>
      <c r="I3404">
        <v>50</v>
      </c>
      <c r="K3404" t="str">
        <f>INDEX('Planning Periods'!$O$2:$O$540,MATCH('Table B Values'!A3404,'Planning Periods'!$A$2:$A$540,0))</f>
        <v>Sutter County</v>
      </c>
    </row>
    <row r="3405" spans="1:11">
      <c r="A3405" t="s">
        <v>5765</v>
      </c>
      <c r="B3405">
        <v>2013</v>
      </c>
      <c r="C3405">
        <v>0</v>
      </c>
      <c r="D3405">
        <v>0</v>
      </c>
      <c r="E3405">
        <v>0</v>
      </c>
      <c r="F3405">
        <v>0</v>
      </c>
      <c r="G3405">
        <v>0</v>
      </c>
      <c r="H3405">
        <v>1</v>
      </c>
      <c r="I3405">
        <v>85</v>
      </c>
      <c r="K3405" t="str">
        <f>INDEX('Planning Periods'!$O$2:$O$540,MATCH('Table B Values'!A3405,'Planning Periods'!$A$2:$A$540,0))</f>
        <v>Yuba County</v>
      </c>
    </row>
    <row r="3406" spans="1:11">
      <c r="A3406" t="s">
        <v>5766</v>
      </c>
      <c r="B3406">
        <v>2013</v>
      </c>
      <c r="C3406">
        <v>0</v>
      </c>
      <c r="D3406">
        <v>0</v>
      </c>
      <c r="E3406">
        <v>0</v>
      </c>
      <c r="F3406">
        <v>0</v>
      </c>
      <c r="G3406">
        <v>0</v>
      </c>
      <c r="H3406">
        <v>0</v>
      </c>
      <c r="I3406">
        <v>0</v>
      </c>
      <c r="K3406" t="str">
        <f>INDEX('Planning Periods'!$O$2:$O$540,MATCH('Table B Values'!A3406,'Planning Periods'!$A$2:$A$540,0))</f>
        <v>San Bernardino County</v>
      </c>
    </row>
    <row r="3407" spans="1:11">
      <c r="A3407" t="s">
        <v>5767</v>
      </c>
      <c r="B3407">
        <v>2013</v>
      </c>
      <c r="C3407">
        <v>0</v>
      </c>
      <c r="D3407">
        <v>0</v>
      </c>
      <c r="E3407">
        <v>0</v>
      </c>
      <c r="F3407">
        <v>0</v>
      </c>
      <c r="G3407">
        <v>0</v>
      </c>
      <c r="H3407">
        <v>0</v>
      </c>
      <c r="I3407">
        <v>0</v>
      </c>
      <c r="K3407" t="str">
        <f>INDEX('Planning Periods'!$O$2:$O$540,MATCH('Table B Values'!A3407,'Planning Periods'!$A$2:$A$540,0))</f>
        <v>San Bernardino County</v>
      </c>
    </row>
    <row r="3408" spans="1:11">
      <c r="A3408" t="s">
        <v>5830</v>
      </c>
      <c r="C3408">
        <v>42761</v>
      </c>
      <c r="D3408">
        <v>3826</v>
      </c>
      <c r="E3408">
        <v>35935</v>
      </c>
      <c r="F3408">
        <v>9510</v>
      </c>
      <c r="G3408">
        <v>2475</v>
      </c>
      <c r="H3408">
        <v>102592</v>
      </c>
      <c r="I3408">
        <v>619462</v>
      </c>
      <c r="K3408" t="e">
        <f>INDEX('Planning Periods'!$O$2:$O$540,MATCH('Table B Values'!A3408,'Planning Periods'!$A$2:$A$540,0))</f>
        <v>#N/A</v>
      </c>
    </row>
  </sheetData>
  <sortState xmlns:xlrd2="http://schemas.microsoft.com/office/spreadsheetml/2017/richdata2" ref="A2:J3408">
    <sortCondition ref="J2:J3408" customList="6th Cycle,5th Cycle,NULL"/>
    <sortCondition descending="1" ref="B2:B340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140625" customWidth="1"/>
    <col min="4" max="4" width="38.140625" customWidth="1"/>
    <col min="19" max="19" width="12.140625" customWidth="1"/>
  </cols>
  <sheetData>
    <row r="1" spans="1:22" ht="51">
      <c r="A1" s="81" t="s">
        <v>5831</v>
      </c>
      <c r="B1" s="76" t="s">
        <v>5832</v>
      </c>
      <c r="C1" s="76" t="s">
        <v>5833</v>
      </c>
      <c r="D1" s="81" t="s">
        <v>5834</v>
      </c>
      <c r="E1" s="77" t="s">
        <v>5835</v>
      </c>
      <c r="F1" s="77" t="s">
        <v>5836</v>
      </c>
      <c r="G1" s="77" t="s">
        <v>5837</v>
      </c>
      <c r="H1" s="77" t="s">
        <v>5838</v>
      </c>
      <c r="I1" s="82" t="s">
        <v>5839</v>
      </c>
      <c r="J1" s="78" t="s">
        <v>5840</v>
      </c>
      <c r="K1" s="78" t="s">
        <v>5841</v>
      </c>
      <c r="L1" s="78" t="s">
        <v>5842</v>
      </c>
      <c r="M1" s="78" t="s">
        <v>5843</v>
      </c>
      <c r="N1" s="83" t="s">
        <v>5844</v>
      </c>
      <c r="O1" s="79" t="s">
        <v>5845</v>
      </c>
      <c r="P1" s="79" t="s">
        <v>5846</v>
      </c>
      <c r="Q1" s="84" t="s">
        <v>5847</v>
      </c>
      <c r="R1" s="80" t="s">
        <v>5848</v>
      </c>
      <c r="S1" s="80" t="s">
        <v>5849</v>
      </c>
      <c r="T1" s="85" t="s">
        <v>5850</v>
      </c>
      <c r="U1" s="81" t="s">
        <v>5851</v>
      </c>
      <c r="V1" s="81" t="s">
        <v>5852</v>
      </c>
    </row>
    <row r="2" spans="1:22">
      <c r="A2" t="s">
        <v>5768</v>
      </c>
      <c r="B2" s="17" t="str">
        <f>VLOOKUP(A2,'Planning Periods'!$E$2:$N$540,10,FALSE)</f>
        <v>10/15/2013 - 10/15/2021</v>
      </c>
      <c r="C2" s="95">
        <v>2013</v>
      </c>
      <c r="D2" s="87" t="str">
        <f t="shared" ref="D2:D66" si="0">CONCATENATE(A2," ",C2)</f>
        <v>Adelanto 2013</v>
      </c>
      <c r="E2" s="96" t="s">
        <v>5853</v>
      </c>
      <c r="F2" s="96" t="s">
        <v>5853</v>
      </c>
      <c r="G2" s="96" t="s">
        <v>5853</v>
      </c>
      <c r="H2" s="96" t="s">
        <v>5853</v>
      </c>
      <c r="I2" s="97"/>
      <c r="J2" s="98" t="s">
        <v>5853</v>
      </c>
      <c r="K2" s="98" t="s">
        <v>5853</v>
      </c>
      <c r="L2" s="98" t="s">
        <v>5853</v>
      </c>
      <c r="M2" s="98" t="s">
        <v>5853</v>
      </c>
      <c r="N2" s="99"/>
      <c r="O2" s="100" t="s">
        <v>5853</v>
      </c>
      <c r="P2" s="100" t="s">
        <v>5853</v>
      </c>
      <c r="Q2" s="101"/>
      <c r="R2" s="102" t="s">
        <v>5853</v>
      </c>
      <c r="S2" s="102" t="s">
        <v>5853</v>
      </c>
      <c r="T2" s="103" t="s">
        <v>5853</v>
      </c>
      <c r="U2" s="94" t="s">
        <v>5853</v>
      </c>
      <c r="V2" s="94" t="s">
        <v>5853</v>
      </c>
    </row>
    <row r="3" spans="1:22">
      <c r="A3" t="s">
        <v>5768</v>
      </c>
      <c r="B3" s="17" t="str">
        <f>VLOOKUP(A3,'Planning Periods'!$E$2:$N$540,10,FALSE)</f>
        <v>10/15/2013 - 10/15/2021</v>
      </c>
      <c r="C3" s="87">
        <v>2014</v>
      </c>
      <c r="D3" s="87" t="str">
        <f t="shared" si="0"/>
        <v>Adelanto 2014</v>
      </c>
      <c r="E3" s="87" t="s">
        <v>5853</v>
      </c>
      <c r="F3" t="s">
        <v>5853</v>
      </c>
      <c r="G3" t="s">
        <v>5853</v>
      </c>
      <c r="H3" t="s">
        <v>5853</v>
      </c>
      <c r="J3" t="s">
        <v>5853</v>
      </c>
      <c r="K3" t="s">
        <v>5853</v>
      </c>
      <c r="L3" t="s">
        <v>5853</v>
      </c>
      <c r="M3" t="s">
        <v>5853</v>
      </c>
      <c r="O3" t="s">
        <v>5853</v>
      </c>
      <c r="P3" t="s">
        <v>5853</v>
      </c>
      <c r="R3" t="s">
        <v>5853</v>
      </c>
      <c r="S3" t="s">
        <v>5853</v>
      </c>
      <c r="T3" t="s">
        <v>5853</v>
      </c>
      <c r="U3" t="s">
        <v>5853</v>
      </c>
      <c r="V3" t="s">
        <v>5853</v>
      </c>
    </row>
    <row r="4" spans="1:22">
      <c r="A4" t="s">
        <v>5768</v>
      </c>
      <c r="B4" s="17" t="str">
        <f>VLOOKUP(A4,'Planning Periods'!$E$2:$N$540,10,FALSE)</f>
        <v>10/15/2013 - 10/15/2021</v>
      </c>
      <c r="C4" s="87">
        <v>2015</v>
      </c>
      <c r="D4" s="87" t="str">
        <f t="shared" si="0"/>
        <v>Adelanto 2015</v>
      </c>
      <c r="E4" s="87" t="s">
        <v>5853</v>
      </c>
      <c r="F4" t="s">
        <v>5853</v>
      </c>
      <c r="G4" t="s">
        <v>5853</v>
      </c>
      <c r="H4" t="s">
        <v>5853</v>
      </c>
      <c r="J4" t="s">
        <v>5853</v>
      </c>
      <c r="K4" t="s">
        <v>5853</v>
      </c>
      <c r="L4" t="s">
        <v>5853</v>
      </c>
      <c r="M4" t="s">
        <v>5853</v>
      </c>
      <c r="O4" t="s">
        <v>5853</v>
      </c>
      <c r="P4" t="s">
        <v>5853</v>
      </c>
      <c r="R4" t="s">
        <v>5853</v>
      </c>
      <c r="S4" t="s">
        <v>5853</v>
      </c>
      <c r="T4" t="s">
        <v>5853</v>
      </c>
      <c r="U4" t="s">
        <v>5853</v>
      </c>
      <c r="V4" t="s">
        <v>5853</v>
      </c>
    </row>
    <row r="5" spans="1:22" s="92" customFormat="1">
      <c r="A5" t="s">
        <v>5768</v>
      </c>
      <c r="B5" s="17" t="str">
        <f>VLOOKUP(A5,'Planning Periods'!$E$2:$N$540,10,FALSE)</f>
        <v>10/15/2013 - 10/15/2021</v>
      </c>
      <c r="C5" s="87">
        <v>2016</v>
      </c>
      <c r="D5" s="87" t="str">
        <f t="shared" si="0"/>
        <v>Adelanto 2016</v>
      </c>
      <c r="E5" s="87" t="s">
        <v>5853</v>
      </c>
      <c r="F5" t="s">
        <v>5853</v>
      </c>
      <c r="G5" t="s">
        <v>5853</v>
      </c>
      <c r="H5" t="s">
        <v>5853</v>
      </c>
      <c r="I5"/>
      <c r="J5" t="s">
        <v>5853</v>
      </c>
      <c r="K5" t="s">
        <v>5853</v>
      </c>
      <c r="L5" t="s">
        <v>5853</v>
      </c>
      <c r="M5" t="s">
        <v>5853</v>
      </c>
      <c r="N5"/>
      <c r="O5" t="s">
        <v>5853</v>
      </c>
      <c r="P5" t="s">
        <v>5853</v>
      </c>
      <c r="Q5"/>
      <c r="R5" t="s">
        <v>5853</v>
      </c>
      <c r="S5" t="s">
        <v>5853</v>
      </c>
      <c r="T5" t="s">
        <v>5853</v>
      </c>
      <c r="U5" t="s">
        <v>5853</v>
      </c>
      <c r="V5" t="s">
        <v>5853</v>
      </c>
    </row>
    <row r="6" spans="1:22">
      <c r="A6" t="s">
        <v>5768</v>
      </c>
      <c r="B6" s="17" t="str">
        <f>VLOOKUP(A6,'Planning Periods'!$E$2:$N$540,10,FALSE)</f>
        <v>10/15/2013 - 10/15/2021</v>
      </c>
      <c r="C6" s="87">
        <v>2017</v>
      </c>
      <c r="D6" s="87" t="str">
        <f>CONCATENATE(A6," ",C6)</f>
        <v>Adelanto 2017</v>
      </c>
      <c r="E6" s="87" t="s">
        <v>5853</v>
      </c>
      <c r="F6" t="s">
        <v>5853</v>
      </c>
      <c r="G6" t="s">
        <v>5853</v>
      </c>
      <c r="H6" t="s">
        <v>5853</v>
      </c>
      <c r="J6" t="s">
        <v>5853</v>
      </c>
      <c r="K6" t="s">
        <v>5853</v>
      </c>
      <c r="L6" t="s">
        <v>5853</v>
      </c>
      <c r="M6" t="s">
        <v>5853</v>
      </c>
      <c r="O6" t="s">
        <v>5853</v>
      </c>
      <c r="P6" t="s">
        <v>5853</v>
      </c>
      <c r="R6" t="s">
        <v>5853</v>
      </c>
      <c r="S6" t="s">
        <v>5853</v>
      </c>
      <c r="T6" t="s">
        <v>5853</v>
      </c>
      <c r="U6" t="s">
        <v>5853</v>
      </c>
      <c r="V6" t="s">
        <v>5853</v>
      </c>
    </row>
    <row r="7" spans="1:22">
      <c r="A7" s="88" t="s">
        <v>5382</v>
      </c>
      <c r="B7" s="17" t="str">
        <f>VLOOKUP(A7,'Planning Periods'!$E$2:$N$540,10,FALSE)</f>
        <v>10/15/2013 - 10/15/2021</v>
      </c>
      <c r="C7" s="95">
        <v>2013</v>
      </c>
      <c r="D7" s="87" t="str">
        <f t="shared" si="0"/>
        <v>Agoura Hills 2013</v>
      </c>
      <c r="E7" s="87" t="s">
        <v>5853</v>
      </c>
      <c r="F7" s="96" t="s">
        <v>5853</v>
      </c>
      <c r="G7" s="96" t="s">
        <v>5853</v>
      </c>
      <c r="H7" s="96" t="s">
        <v>5853</v>
      </c>
      <c r="I7" s="97"/>
      <c r="J7" s="98" t="s">
        <v>5853</v>
      </c>
      <c r="K7" s="98" t="s">
        <v>5853</v>
      </c>
      <c r="L7" s="98" t="s">
        <v>5853</v>
      </c>
      <c r="M7" s="98" t="s">
        <v>5853</v>
      </c>
      <c r="N7" s="99"/>
      <c r="O7" s="100" t="s">
        <v>5853</v>
      </c>
      <c r="P7" s="100" t="s">
        <v>5853</v>
      </c>
      <c r="Q7" s="101"/>
      <c r="R7" s="102" t="s">
        <v>5853</v>
      </c>
      <c r="S7" s="102" t="s">
        <v>5853</v>
      </c>
      <c r="T7" s="103" t="s">
        <v>5853</v>
      </c>
      <c r="U7" s="94" t="s">
        <v>5853</v>
      </c>
      <c r="V7" s="94" t="s">
        <v>5853</v>
      </c>
    </row>
    <row r="8" spans="1:22">
      <c r="A8" s="88" t="s">
        <v>5382</v>
      </c>
      <c r="B8" s="17" t="str">
        <f>VLOOKUP(A8,'Planning Periods'!$E$2:$N$540,10,FALSE)</f>
        <v>10/15/2013 - 10/15/2021</v>
      </c>
      <c r="C8" s="87">
        <v>2014</v>
      </c>
      <c r="D8" s="87" t="str">
        <f t="shared" si="0"/>
        <v>Agoura Hills 2014</v>
      </c>
      <c r="E8" s="87">
        <v>31</v>
      </c>
      <c r="F8" s="366">
        <v>0</v>
      </c>
      <c r="G8" s="87">
        <v>0</v>
      </c>
      <c r="H8" s="87">
        <v>0</v>
      </c>
      <c r="I8" s="86"/>
      <c r="J8" s="87">
        <v>19</v>
      </c>
      <c r="K8" s="366">
        <v>0</v>
      </c>
      <c r="L8" s="87">
        <v>0</v>
      </c>
      <c r="M8" s="87">
        <v>0</v>
      </c>
      <c r="N8" s="86"/>
      <c r="O8" s="87">
        <v>20</v>
      </c>
      <c r="P8" s="87">
        <v>0</v>
      </c>
      <c r="Q8" s="86"/>
      <c r="R8" s="87">
        <v>45</v>
      </c>
      <c r="S8" s="87">
        <v>17</v>
      </c>
      <c r="T8" s="86">
        <v>0</v>
      </c>
      <c r="U8" s="87">
        <v>115</v>
      </c>
      <c r="V8" s="87">
        <v>17</v>
      </c>
    </row>
    <row r="9" spans="1:22">
      <c r="A9" s="88" t="s">
        <v>5382</v>
      </c>
      <c r="B9" s="17" t="str">
        <f>VLOOKUP(A9,'Planning Periods'!$E$2:$N$540,10,FALSE)</f>
        <v>10/15/2013 - 10/15/2021</v>
      </c>
      <c r="C9" s="87">
        <v>2015</v>
      </c>
      <c r="D9" s="87" t="str">
        <f t="shared" si="0"/>
        <v>Agoura Hills 2015</v>
      </c>
      <c r="E9" s="87">
        <v>31</v>
      </c>
      <c r="F9" s="366">
        <v>0</v>
      </c>
      <c r="G9" s="87">
        <v>0</v>
      </c>
      <c r="H9" s="87">
        <v>0</v>
      </c>
      <c r="I9" s="86"/>
      <c r="J9" s="87">
        <v>19</v>
      </c>
      <c r="K9" s="366">
        <v>0</v>
      </c>
      <c r="L9" s="87">
        <v>0</v>
      </c>
      <c r="M9" s="87">
        <v>0</v>
      </c>
      <c r="N9" s="86"/>
      <c r="O9" s="87">
        <v>20</v>
      </c>
      <c r="P9" s="87">
        <v>0</v>
      </c>
      <c r="Q9" s="86"/>
      <c r="R9" s="87">
        <v>45</v>
      </c>
      <c r="S9" s="87">
        <v>15</v>
      </c>
      <c r="T9" s="86">
        <v>0</v>
      </c>
      <c r="U9" s="87">
        <v>115</v>
      </c>
      <c r="V9" s="87">
        <v>15</v>
      </c>
    </row>
    <row r="10" spans="1:22">
      <c r="A10" s="88" t="s">
        <v>5382</v>
      </c>
      <c r="B10" s="17" t="str">
        <f>VLOOKUP(A10,'Planning Periods'!$E$2:$N$540,10,FALSE)</f>
        <v>10/15/2013 - 10/15/2021</v>
      </c>
      <c r="C10" s="87">
        <v>2016</v>
      </c>
      <c r="D10" s="87" t="str">
        <f t="shared" si="0"/>
        <v>Agoura Hills 2016</v>
      </c>
      <c r="E10" s="87">
        <v>31</v>
      </c>
      <c r="F10" s="366">
        <v>0</v>
      </c>
      <c r="G10" s="87">
        <v>0</v>
      </c>
      <c r="H10" s="87">
        <v>0</v>
      </c>
      <c r="I10" s="86"/>
      <c r="J10" s="87">
        <v>19</v>
      </c>
      <c r="K10" s="366">
        <v>0</v>
      </c>
      <c r="L10" s="87">
        <v>0</v>
      </c>
      <c r="M10" s="87">
        <v>0</v>
      </c>
      <c r="N10" s="86"/>
      <c r="O10" s="87">
        <v>20</v>
      </c>
      <c r="P10" s="87">
        <v>0</v>
      </c>
      <c r="Q10" s="86"/>
      <c r="R10" s="87">
        <v>45</v>
      </c>
      <c r="S10" s="87">
        <v>2</v>
      </c>
      <c r="T10" s="86">
        <v>0</v>
      </c>
      <c r="U10" s="87">
        <v>115</v>
      </c>
      <c r="V10" s="87">
        <v>2</v>
      </c>
    </row>
    <row r="11" spans="1:22">
      <c r="A11" s="88" t="s">
        <v>5382</v>
      </c>
      <c r="B11" s="17" t="str">
        <f>VLOOKUP(A11,'Planning Periods'!$E$2:$N$540,10,FALSE)</f>
        <v>10/15/2013 - 10/15/2021</v>
      </c>
      <c r="C11" s="87">
        <v>2017</v>
      </c>
      <c r="D11" s="87" t="str">
        <f t="shared" si="0"/>
        <v>Agoura Hills 2017</v>
      </c>
      <c r="E11" s="87">
        <v>31</v>
      </c>
      <c r="F11" s="366">
        <v>0</v>
      </c>
      <c r="G11" s="87">
        <v>0</v>
      </c>
      <c r="H11" s="87">
        <v>0</v>
      </c>
      <c r="I11" s="86"/>
      <c r="J11" s="87">
        <v>19</v>
      </c>
      <c r="K11" s="366">
        <v>0</v>
      </c>
      <c r="L11" s="87">
        <v>0</v>
      </c>
      <c r="M11" s="87">
        <v>0</v>
      </c>
      <c r="N11" s="86"/>
      <c r="O11" s="87">
        <v>20</v>
      </c>
      <c r="P11" s="87">
        <v>0</v>
      </c>
      <c r="Q11" s="86"/>
      <c r="R11" s="87">
        <v>45</v>
      </c>
      <c r="S11" s="87">
        <v>7</v>
      </c>
      <c r="T11" s="86">
        <v>0</v>
      </c>
      <c r="U11" s="87">
        <v>115</v>
      </c>
      <c r="V11" s="87">
        <v>7</v>
      </c>
    </row>
    <row r="12" spans="1:22">
      <c r="A12" s="88" t="s">
        <v>5384</v>
      </c>
      <c r="B12" s="17" t="str">
        <f>VLOOKUP(A12,'Planning Periods'!$E$2:$N$540,10,FALSE)</f>
        <v>01/31/2015 - 01/31/2023</v>
      </c>
      <c r="C12" s="87">
        <v>2014</v>
      </c>
      <c r="D12" s="87" t="str">
        <f t="shared" si="0"/>
        <v>Alameda 2014</v>
      </c>
      <c r="E12" s="87" t="s">
        <v>5853</v>
      </c>
      <c r="F12" s="366" t="s">
        <v>5853</v>
      </c>
      <c r="G12" s="87" t="s">
        <v>5853</v>
      </c>
      <c r="H12" s="87" t="s">
        <v>5853</v>
      </c>
      <c r="I12" s="86"/>
      <c r="J12" s="87" t="s">
        <v>5853</v>
      </c>
      <c r="K12" s="366" t="s">
        <v>5853</v>
      </c>
      <c r="L12" s="87" t="s">
        <v>5853</v>
      </c>
      <c r="M12" s="87" t="s">
        <v>5853</v>
      </c>
      <c r="N12" s="86"/>
      <c r="O12" s="87" t="s">
        <v>5853</v>
      </c>
      <c r="P12" s="87" t="s">
        <v>5853</v>
      </c>
      <c r="Q12" s="86"/>
      <c r="R12" s="87" t="s">
        <v>5853</v>
      </c>
      <c r="S12" s="87" t="s">
        <v>5853</v>
      </c>
      <c r="T12" s="86" t="s">
        <v>5853</v>
      </c>
      <c r="U12" s="87" t="s">
        <v>5853</v>
      </c>
      <c r="V12" s="87" t="s">
        <v>5853</v>
      </c>
    </row>
    <row r="13" spans="1:22">
      <c r="A13" s="88" t="s">
        <v>5384</v>
      </c>
      <c r="B13" s="17" t="str">
        <f>VLOOKUP(A13,'Planning Periods'!$E$2:$N$540,10,FALSE)</f>
        <v>01/31/2015 - 01/31/2023</v>
      </c>
      <c r="C13" s="87">
        <v>2015</v>
      </c>
      <c r="D13" s="87" t="str">
        <f t="shared" si="0"/>
        <v>Alameda 2015</v>
      </c>
      <c r="E13" s="87">
        <v>444</v>
      </c>
      <c r="F13" s="366">
        <v>19</v>
      </c>
      <c r="G13" s="87">
        <v>19</v>
      </c>
      <c r="H13" s="87">
        <v>0</v>
      </c>
      <c r="I13" s="86"/>
      <c r="J13" s="87">
        <v>248</v>
      </c>
      <c r="K13" s="366">
        <v>22</v>
      </c>
      <c r="L13" s="87">
        <v>22</v>
      </c>
      <c r="M13" s="87">
        <v>0</v>
      </c>
      <c r="N13" s="86"/>
      <c r="O13" s="87">
        <v>283</v>
      </c>
      <c r="P13" s="87">
        <v>14</v>
      </c>
      <c r="Q13" s="86"/>
      <c r="R13" s="87">
        <v>748</v>
      </c>
      <c r="S13" s="87">
        <v>192</v>
      </c>
      <c r="T13" s="86">
        <v>0</v>
      </c>
      <c r="U13" s="87">
        <v>1723</v>
      </c>
      <c r="V13" s="87">
        <v>247</v>
      </c>
    </row>
    <row r="14" spans="1:22">
      <c r="A14" s="89" t="s">
        <v>5384</v>
      </c>
      <c r="B14" s="17" t="str">
        <f>VLOOKUP(A14,'Planning Periods'!$E$2:$N$540,10,FALSE)</f>
        <v>01/31/2015 - 01/31/2023</v>
      </c>
      <c r="C14" s="90">
        <v>2016</v>
      </c>
      <c r="D14" s="87" t="str">
        <f t="shared" si="0"/>
        <v>Alameda 2016</v>
      </c>
      <c r="E14" s="87">
        <v>444</v>
      </c>
      <c r="F14" s="91">
        <v>17</v>
      </c>
      <c r="G14" s="90">
        <v>17</v>
      </c>
      <c r="H14" s="90">
        <v>0</v>
      </c>
      <c r="I14" s="92"/>
      <c r="J14" s="90">
        <v>248</v>
      </c>
      <c r="K14" s="91">
        <v>14</v>
      </c>
      <c r="L14" s="90">
        <v>14</v>
      </c>
      <c r="M14" s="90">
        <v>0</v>
      </c>
      <c r="N14" s="92"/>
      <c r="O14" s="90">
        <v>283</v>
      </c>
      <c r="P14" s="90">
        <v>7</v>
      </c>
      <c r="Q14" s="92"/>
      <c r="R14" s="90">
        <v>748</v>
      </c>
      <c r="S14" s="90">
        <v>61</v>
      </c>
      <c r="T14" s="92">
        <v>0</v>
      </c>
      <c r="U14" s="90">
        <v>1723</v>
      </c>
      <c r="V14" s="90">
        <v>99</v>
      </c>
    </row>
    <row r="15" spans="1:22">
      <c r="A15" s="88" t="s">
        <v>5384</v>
      </c>
      <c r="B15" s="17" t="str">
        <f>VLOOKUP(A15,'Planning Periods'!$E$2:$N$540,10,FALSE)</f>
        <v>01/31/2015 - 01/31/2023</v>
      </c>
      <c r="C15" s="87">
        <v>2017</v>
      </c>
      <c r="D15" s="87" t="str">
        <f t="shared" si="0"/>
        <v>Alameda 2017</v>
      </c>
      <c r="E15" s="87">
        <v>444</v>
      </c>
      <c r="F15" s="366">
        <v>18</v>
      </c>
      <c r="G15" s="87">
        <v>18</v>
      </c>
      <c r="H15" s="87">
        <v>0</v>
      </c>
      <c r="I15" s="86"/>
      <c r="J15" s="87">
        <v>248</v>
      </c>
      <c r="K15" s="366">
        <v>4</v>
      </c>
      <c r="L15" s="87">
        <v>4</v>
      </c>
      <c r="M15" s="87">
        <v>0</v>
      </c>
      <c r="N15" s="86"/>
      <c r="O15" s="87">
        <v>283</v>
      </c>
      <c r="P15" s="87">
        <v>5</v>
      </c>
      <c r="Q15" s="86"/>
      <c r="R15" s="87">
        <v>748</v>
      </c>
      <c r="S15" s="87">
        <v>66</v>
      </c>
      <c r="T15" s="86">
        <v>0</v>
      </c>
      <c r="U15" s="87">
        <v>1723</v>
      </c>
      <c r="V15" s="87">
        <v>93</v>
      </c>
    </row>
    <row r="16" spans="1:22">
      <c r="A16" s="88" t="s">
        <v>4763</v>
      </c>
      <c r="B16" s="17" t="str">
        <f>VLOOKUP(A16,'Planning Periods'!$E$2:$N$540,10,FALSE)</f>
        <v>01/31/2015 - 01/31/2023</v>
      </c>
      <c r="C16" s="87">
        <v>2014</v>
      </c>
      <c r="D16" s="87" t="str">
        <f t="shared" si="0"/>
        <v>Alameda County - Unincorporated 2014</v>
      </c>
      <c r="E16" s="87">
        <v>430</v>
      </c>
      <c r="F16" s="366">
        <v>0</v>
      </c>
      <c r="G16" s="87">
        <v>0</v>
      </c>
      <c r="H16" s="87">
        <v>0</v>
      </c>
      <c r="I16" s="86"/>
      <c r="J16" s="87">
        <v>227</v>
      </c>
      <c r="K16" s="366">
        <v>3</v>
      </c>
      <c r="L16" s="87">
        <v>0</v>
      </c>
      <c r="M16" s="87">
        <v>3</v>
      </c>
      <c r="N16" s="86"/>
      <c r="O16" s="87">
        <v>295</v>
      </c>
      <c r="P16" s="87">
        <v>14</v>
      </c>
      <c r="Q16" s="86"/>
      <c r="R16" s="87">
        <v>817</v>
      </c>
      <c r="S16" s="87">
        <v>12</v>
      </c>
      <c r="T16" s="86">
        <v>3</v>
      </c>
      <c r="U16" s="87">
        <v>1769</v>
      </c>
      <c r="V16" s="87">
        <v>29</v>
      </c>
    </row>
    <row r="17" spans="1:22">
      <c r="A17" s="88" t="s">
        <v>4763</v>
      </c>
      <c r="B17" s="17" t="str">
        <f>VLOOKUP(A17,'Planning Periods'!$E$2:$N$540,10,FALSE)</f>
        <v>01/31/2015 - 01/31/2023</v>
      </c>
      <c r="C17" s="87">
        <v>2015</v>
      </c>
      <c r="D17" s="87" t="str">
        <f t="shared" si="0"/>
        <v>Alameda County - Unincorporated 2015</v>
      </c>
      <c r="E17" s="87">
        <v>430</v>
      </c>
      <c r="F17" s="366">
        <v>35</v>
      </c>
      <c r="G17" s="87">
        <v>35</v>
      </c>
      <c r="H17" s="87">
        <v>0</v>
      </c>
      <c r="I17" s="86"/>
      <c r="J17" s="87">
        <v>227</v>
      </c>
      <c r="K17" s="366">
        <v>65</v>
      </c>
      <c r="L17" s="87">
        <v>65</v>
      </c>
      <c r="M17" s="87">
        <v>0</v>
      </c>
      <c r="N17" s="86"/>
      <c r="O17" s="87">
        <v>295</v>
      </c>
      <c r="P17" s="87">
        <v>21</v>
      </c>
      <c r="Q17" s="86"/>
      <c r="R17" s="87">
        <v>817</v>
      </c>
      <c r="S17" s="87">
        <v>17</v>
      </c>
      <c r="T17" s="86">
        <v>0</v>
      </c>
      <c r="U17" s="87">
        <v>1769</v>
      </c>
      <c r="V17" s="87">
        <v>138</v>
      </c>
    </row>
    <row r="18" spans="1:22">
      <c r="A18" s="88" t="s">
        <v>4763</v>
      </c>
      <c r="B18" s="17" t="str">
        <f>VLOOKUP(A18,'Planning Periods'!$E$2:$N$540,10,FALSE)</f>
        <v>01/31/2015 - 01/31/2023</v>
      </c>
      <c r="C18" s="87">
        <v>2016</v>
      </c>
      <c r="D18" s="87" t="str">
        <f t="shared" si="0"/>
        <v>Alameda County - Unincorporated 2016</v>
      </c>
      <c r="E18" s="87">
        <v>430</v>
      </c>
      <c r="F18" s="366">
        <v>85</v>
      </c>
      <c r="G18" s="87">
        <v>85</v>
      </c>
      <c r="H18" s="87">
        <v>0</v>
      </c>
      <c r="I18" s="86"/>
      <c r="J18" s="87">
        <v>227</v>
      </c>
      <c r="K18" s="366">
        <v>8</v>
      </c>
      <c r="L18" s="87">
        <v>8</v>
      </c>
      <c r="M18" s="87">
        <v>0</v>
      </c>
      <c r="N18" s="86"/>
      <c r="O18" s="87">
        <v>295</v>
      </c>
      <c r="P18" s="87">
        <v>0</v>
      </c>
      <c r="Q18" s="86"/>
      <c r="R18" s="87">
        <v>817</v>
      </c>
      <c r="S18" s="87">
        <v>9</v>
      </c>
      <c r="T18" s="86">
        <v>0</v>
      </c>
      <c r="U18" s="87">
        <v>1769</v>
      </c>
      <c r="V18" s="87">
        <v>102</v>
      </c>
    </row>
    <row r="19" spans="1:22">
      <c r="A19" s="88" t="s">
        <v>4763</v>
      </c>
      <c r="B19" s="17" t="str">
        <f>VLOOKUP(A19,'Planning Periods'!$E$2:$N$540,10,FALSE)</f>
        <v>01/31/2015 - 01/31/2023</v>
      </c>
      <c r="C19" s="87">
        <v>2017</v>
      </c>
      <c r="D19" s="87" t="str">
        <f t="shared" si="0"/>
        <v>Alameda County - Unincorporated 2017</v>
      </c>
      <c r="E19" s="87">
        <v>430</v>
      </c>
      <c r="F19" s="366">
        <v>0</v>
      </c>
      <c r="G19" s="87">
        <v>0</v>
      </c>
      <c r="H19" s="87">
        <v>0</v>
      </c>
      <c r="I19" s="86"/>
      <c r="J19" s="87">
        <v>227</v>
      </c>
      <c r="K19" s="366">
        <v>3</v>
      </c>
      <c r="L19" s="87">
        <v>0</v>
      </c>
      <c r="M19" s="87">
        <v>3</v>
      </c>
      <c r="N19" s="86"/>
      <c r="O19" s="87">
        <v>295</v>
      </c>
      <c r="P19" s="87">
        <v>0</v>
      </c>
      <c r="Q19" s="86"/>
      <c r="R19" s="87">
        <v>817</v>
      </c>
      <c r="S19" s="87">
        <v>32</v>
      </c>
      <c r="T19" s="86">
        <v>3</v>
      </c>
      <c r="U19" s="87">
        <v>1769</v>
      </c>
      <c r="V19" s="87">
        <v>35</v>
      </c>
    </row>
    <row r="20" spans="1:22">
      <c r="A20" s="88" t="s">
        <v>5385</v>
      </c>
      <c r="B20" s="17" t="str">
        <f>VLOOKUP(A20,'Planning Periods'!$E$2:$N$540,10,FALSE)</f>
        <v>01/31/2015 - 01/31/2023</v>
      </c>
      <c r="C20" s="87">
        <v>2014</v>
      </c>
      <c r="D20" s="87" t="str">
        <f t="shared" si="0"/>
        <v>Albany 2014</v>
      </c>
      <c r="E20" s="87" t="s">
        <v>5853</v>
      </c>
      <c r="F20" s="366" t="s">
        <v>5853</v>
      </c>
      <c r="G20" s="87" t="s">
        <v>5853</v>
      </c>
      <c r="H20" s="87" t="s">
        <v>5853</v>
      </c>
      <c r="I20" s="86"/>
      <c r="J20" s="87" t="s">
        <v>5853</v>
      </c>
      <c r="K20" s="366" t="s">
        <v>5853</v>
      </c>
      <c r="L20" s="87" t="s">
        <v>5853</v>
      </c>
      <c r="M20" s="87" t="s">
        <v>5853</v>
      </c>
      <c r="N20" s="86"/>
      <c r="O20" s="87" t="s">
        <v>5853</v>
      </c>
      <c r="P20" s="87" t="s">
        <v>5853</v>
      </c>
      <c r="Q20" s="86"/>
      <c r="R20" s="87" t="s">
        <v>5853</v>
      </c>
      <c r="S20" s="87" t="s">
        <v>5853</v>
      </c>
      <c r="T20" s="86" t="s">
        <v>5853</v>
      </c>
      <c r="U20" s="87" t="s">
        <v>5853</v>
      </c>
      <c r="V20" s="87" t="s">
        <v>5853</v>
      </c>
    </row>
    <row r="21" spans="1:22">
      <c r="A21" s="88" t="s">
        <v>5385</v>
      </c>
      <c r="B21" s="17" t="str">
        <f>VLOOKUP(A21,'Planning Periods'!$E$2:$N$540,10,FALSE)</f>
        <v>01/31/2015 - 01/31/2023</v>
      </c>
      <c r="C21" s="87">
        <v>2015</v>
      </c>
      <c r="D21" s="87" t="str">
        <f t="shared" si="0"/>
        <v>Albany 2015</v>
      </c>
      <c r="E21" s="87" t="s">
        <v>5853</v>
      </c>
      <c r="F21" s="366" t="s">
        <v>5853</v>
      </c>
      <c r="G21" s="87" t="s">
        <v>5853</v>
      </c>
      <c r="H21" s="87" t="s">
        <v>5853</v>
      </c>
      <c r="I21" s="86"/>
      <c r="J21" s="87" t="s">
        <v>5853</v>
      </c>
      <c r="K21" s="366" t="s">
        <v>5853</v>
      </c>
      <c r="L21" s="87" t="s">
        <v>5853</v>
      </c>
      <c r="M21" s="87" t="s">
        <v>5853</v>
      </c>
      <c r="N21" s="86"/>
      <c r="O21" s="87" t="s">
        <v>5853</v>
      </c>
      <c r="P21" s="87" t="s">
        <v>5853</v>
      </c>
      <c r="Q21" s="86"/>
      <c r="R21" s="87" t="s">
        <v>5853</v>
      </c>
      <c r="S21" s="87" t="s">
        <v>5853</v>
      </c>
      <c r="T21" s="86" t="s">
        <v>5853</v>
      </c>
      <c r="U21" s="87" t="s">
        <v>5853</v>
      </c>
      <c r="V21" s="87" t="s">
        <v>5853</v>
      </c>
    </row>
    <row r="22" spans="1:22">
      <c r="A22" s="88" t="s">
        <v>5385</v>
      </c>
      <c r="B22" s="17" t="str">
        <f>VLOOKUP(A22,'Planning Periods'!$E$2:$N$540,10,FALSE)</f>
        <v>01/31/2015 - 01/31/2023</v>
      </c>
      <c r="C22" s="87">
        <v>2016</v>
      </c>
      <c r="D22" s="87" t="str">
        <f t="shared" si="0"/>
        <v>Albany 2016</v>
      </c>
      <c r="E22" s="87">
        <v>80</v>
      </c>
      <c r="F22" s="366">
        <v>0</v>
      </c>
      <c r="G22" s="87">
        <v>0</v>
      </c>
      <c r="H22" s="87">
        <v>0</v>
      </c>
      <c r="I22" s="86"/>
      <c r="J22" s="87">
        <v>53</v>
      </c>
      <c r="K22" s="366">
        <v>0</v>
      </c>
      <c r="L22" s="87">
        <v>0</v>
      </c>
      <c r="M22" s="87">
        <v>0</v>
      </c>
      <c r="N22" s="86"/>
      <c r="O22" s="87">
        <v>57</v>
      </c>
      <c r="P22" s="87">
        <v>0</v>
      </c>
      <c r="Q22" s="86"/>
      <c r="R22" s="87">
        <v>145</v>
      </c>
      <c r="S22" s="87">
        <v>186</v>
      </c>
      <c r="T22" s="86">
        <v>0</v>
      </c>
      <c r="U22" s="87">
        <v>335</v>
      </c>
      <c r="V22" s="87">
        <v>186</v>
      </c>
    </row>
    <row r="23" spans="1:22">
      <c r="A23" s="88" t="s">
        <v>5385</v>
      </c>
      <c r="B23" s="17" t="str">
        <f>VLOOKUP(A23,'Planning Periods'!$E$2:$N$540,10,FALSE)</f>
        <v>01/31/2015 - 01/31/2023</v>
      </c>
      <c r="C23" s="87">
        <v>2017</v>
      </c>
      <c r="D23" s="87" t="str">
        <f t="shared" si="0"/>
        <v>Albany 2017</v>
      </c>
      <c r="E23" s="87">
        <v>80</v>
      </c>
      <c r="F23" s="366">
        <v>0</v>
      </c>
      <c r="G23" s="87">
        <v>0</v>
      </c>
      <c r="H23" s="87">
        <v>0</v>
      </c>
      <c r="I23" s="86"/>
      <c r="J23" s="87">
        <v>53</v>
      </c>
      <c r="K23" s="366">
        <v>0</v>
      </c>
      <c r="L23" s="87">
        <v>0</v>
      </c>
      <c r="M23" s="87">
        <v>0</v>
      </c>
      <c r="N23" s="86"/>
      <c r="O23" s="87">
        <v>57</v>
      </c>
      <c r="P23" s="87">
        <v>4</v>
      </c>
      <c r="Q23" s="86"/>
      <c r="R23" s="87">
        <v>145</v>
      </c>
      <c r="S23" s="87">
        <v>8</v>
      </c>
      <c r="T23" s="86">
        <v>0</v>
      </c>
      <c r="U23" s="87">
        <v>335</v>
      </c>
      <c r="V23" s="87">
        <v>12</v>
      </c>
    </row>
    <row r="24" spans="1:22">
      <c r="A24" s="88" t="s">
        <v>5386</v>
      </c>
      <c r="B24" s="17" t="str">
        <f>VLOOKUP(A24,'Planning Periods'!$E$2:$N$540,10,FALSE)</f>
        <v>10/15/2013 - 10/15/2021</v>
      </c>
      <c r="C24" s="87">
        <v>2013</v>
      </c>
      <c r="D24" s="87" t="str">
        <f t="shared" si="0"/>
        <v>Alhambra 2013</v>
      </c>
      <c r="E24" s="87">
        <v>380</v>
      </c>
      <c r="F24" s="366">
        <v>0</v>
      </c>
      <c r="G24" s="87">
        <v>0</v>
      </c>
      <c r="H24" s="87">
        <v>0</v>
      </c>
      <c r="I24" s="86"/>
      <c r="J24" s="87">
        <v>224</v>
      </c>
      <c r="K24" s="366">
        <v>0</v>
      </c>
      <c r="L24" s="87">
        <v>0</v>
      </c>
      <c r="M24" s="87">
        <v>0</v>
      </c>
      <c r="N24" s="86"/>
      <c r="O24" s="87">
        <v>246</v>
      </c>
      <c r="P24" s="87">
        <v>1</v>
      </c>
      <c r="Q24" s="86"/>
      <c r="R24" s="87">
        <v>642</v>
      </c>
      <c r="S24" s="87">
        <v>174</v>
      </c>
      <c r="T24" s="86">
        <v>0</v>
      </c>
      <c r="U24" s="87">
        <v>1492</v>
      </c>
      <c r="V24" s="87">
        <v>175</v>
      </c>
    </row>
    <row r="25" spans="1:22">
      <c r="A25" s="88" t="s">
        <v>5386</v>
      </c>
      <c r="B25" s="17" t="str">
        <f>VLOOKUP(A25,'Planning Periods'!$E$2:$N$540,10,FALSE)</f>
        <v>10/15/2013 - 10/15/2021</v>
      </c>
      <c r="C25" s="87">
        <v>2014</v>
      </c>
      <c r="D25" s="87" t="str">
        <f t="shared" si="0"/>
        <v>Alhambra 2014</v>
      </c>
      <c r="E25" s="87">
        <v>380</v>
      </c>
      <c r="F25" s="366">
        <v>0</v>
      </c>
      <c r="G25" s="87">
        <v>0</v>
      </c>
      <c r="H25" s="87">
        <v>0</v>
      </c>
      <c r="I25" s="86"/>
      <c r="J25" s="87">
        <v>224</v>
      </c>
      <c r="K25" s="366">
        <v>8</v>
      </c>
      <c r="L25" s="87">
        <v>8</v>
      </c>
      <c r="M25" s="87">
        <v>0</v>
      </c>
      <c r="N25" s="86"/>
      <c r="O25" s="87">
        <v>246</v>
      </c>
      <c r="P25" s="87">
        <v>3</v>
      </c>
      <c r="Q25" s="86"/>
      <c r="R25" s="87">
        <v>642</v>
      </c>
      <c r="S25" s="87">
        <v>29</v>
      </c>
      <c r="T25" s="86">
        <v>0</v>
      </c>
      <c r="U25" s="87">
        <v>1492</v>
      </c>
      <c r="V25" s="87">
        <v>40</v>
      </c>
    </row>
    <row r="26" spans="1:22">
      <c r="A26" s="88" t="s">
        <v>5386</v>
      </c>
      <c r="B26" s="17" t="str">
        <f>VLOOKUP(A26,'Planning Periods'!$E$2:$N$540,10,FALSE)</f>
        <v>10/15/2013 - 10/15/2021</v>
      </c>
      <c r="C26" s="87">
        <v>2015</v>
      </c>
      <c r="D26" s="87" t="str">
        <f t="shared" si="0"/>
        <v>Alhambra 2015</v>
      </c>
      <c r="E26" s="87">
        <v>380</v>
      </c>
      <c r="F26" s="366">
        <v>0</v>
      </c>
      <c r="G26" s="87">
        <v>0</v>
      </c>
      <c r="H26" s="87">
        <v>0</v>
      </c>
      <c r="I26" s="86"/>
      <c r="J26" s="87">
        <v>224</v>
      </c>
      <c r="K26" s="366">
        <v>0</v>
      </c>
      <c r="L26" s="87">
        <v>0</v>
      </c>
      <c r="M26" s="87">
        <v>0</v>
      </c>
      <c r="N26" s="86"/>
      <c r="O26" s="87">
        <v>246</v>
      </c>
      <c r="P26" s="87">
        <v>0</v>
      </c>
      <c r="Q26" s="86"/>
      <c r="R26" s="87">
        <v>642</v>
      </c>
      <c r="S26" s="87">
        <v>0</v>
      </c>
      <c r="T26" s="86">
        <v>0</v>
      </c>
      <c r="U26" s="87">
        <v>1492</v>
      </c>
      <c r="V26" s="87">
        <v>0</v>
      </c>
    </row>
    <row r="27" spans="1:22">
      <c r="A27" s="88" t="s">
        <v>5386</v>
      </c>
      <c r="B27" s="17" t="str">
        <f>VLOOKUP(A27,'Planning Periods'!$E$2:$N$540,10,FALSE)</f>
        <v>10/15/2013 - 10/15/2021</v>
      </c>
      <c r="C27" s="87">
        <v>2016</v>
      </c>
      <c r="D27" s="87" t="str">
        <f t="shared" si="0"/>
        <v>Alhambra 2016</v>
      </c>
      <c r="E27" s="87">
        <v>380</v>
      </c>
      <c r="F27" s="366">
        <v>0</v>
      </c>
      <c r="G27" s="87">
        <v>0</v>
      </c>
      <c r="H27" s="87">
        <v>0</v>
      </c>
      <c r="I27" s="86"/>
      <c r="J27" s="87">
        <v>224</v>
      </c>
      <c r="K27" s="366">
        <v>0</v>
      </c>
      <c r="L27" s="87">
        <v>0</v>
      </c>
      <c r="M27" s="87">
        <v>0</v>
      </c>
      <c r="N27" s="86"/>
      <c r="O27" s="87">
        <v>246</v>
      </c>
      <c r="P27" s="87">
        <v>0</v>
      </c>
      <c r="Q27" s="86"/>
      <c r="R27" s="87">
        <v>642</v>
      </c>
      <c r="S27" s="87">
        <v>38</v>
      </c>
      <c r="T27" s="86">
        <v>0</v>
      </c>
      <c r="U27" s="87">
        <v>1492</v>
      </c>
      <c r="V27" s="87">
        <v>38</v>
      </c>
    </row>
    <row r="28" spans="1:22">
      <c r="A28" s="88" t="s">
        <v>5386</v>
      </c>
      <c r="B28" s="17" t="str">
        <f>VLOOKUP(A28,'Planning Periods'!$E$2:$N$540,10,FALSE)</f>
        <v>10/15/2013 - 10/15/2021</v>
      </c>
      <c r="C28" s="87">
        <v>2017</v>
      </c>
      <c r="D28" s="87" t="str">
        <f t="shared" si="0"/>
        <v>Alhambra 2017</v>
      </c>
      <c r="E28" s="87">
        <v>380</v>
      </c>
      <c r="F28" s="366">
        <v>0</v>
      </c>
      <c r="G28" s="87">
        <v>0</v>
      </c>
      <c r="H28" s="87">
        <v>0</v>
      </c>
      <c r="I28" s="86"/>
      <c r="J28" s="87">
        <v>224</v>
      </c>
      <c r="K28" s="366">
        <v>0</v>
      </c>
      <c r="L28" s="87">
        <v>0</v>
      </c>
      <c r="M28" s="87">
        <v>0</v>
      </c>
      <c r="N28" s="86"/>
      <c r="O28" s="87">
        <v>246</v>
      </c>
      <c r="P28" s="87">
        <v>0</v>
      </c>
      <c r="Q28" s="86"/>
      <c r="R28" s="87">
        <v>642</v>
      </c>
      <c r="S28" s="87">
        <v>74</v>
      </c>
      <c r="T28" s="86">
        <v>0</v>
      </c>
      <c r="U28" s="87">
        <v>1492</v>
      </c>
      <c r="V28" s="87">
        <v>74</v>
      </c>
    </row>
    <row r="29" spans="1:22">
      <c r="A29" s="88" t="s">
        <v>5811</v>
      </c>
      <c r="B29" s="17" t="str">
        <f>VLOOKUP(A29,'Planning Periods'!$E$2:$N$540,10,FALSE)</f>
        <v>10/15/2013 - 10/15/2021</v>
      </c>
      <c r="C29" s="87">
        <v>2013</v>
      </c>
      <c r="D29" s="87" t="str">
        <f t="shared" si="0"/>
        <v>Aliso Viejo 2013</v>
      </c>
      <c r="E29" s="87" t="s">
        <v>5853</v>
      </c>
      <c r="F29" s="366" t="s">
        <v>5853</v>
      </c>
      <c r="G29" s="87" t="s">
        <v>5853</v>
      </c>
      <c r="H29" s="87" t="s">
        <v>5853</v>
      </c>
      <c r="I29" s="86"/>
      <c r="J29" s="87" t="s">
        <v>5853</v>
      </c>
      <c r="K29" s="366" t="s">
        <v>5853</v>
      </c>
      <c r="L29" s="87" t="s">
        <v>5853</v>
      </c>
      <c r="M29" s="87" t="s">
        <v>5853</v>
      </c>
      <c r="N29" s="86"/>
      <c r="O29" s="87" t="s">
        <v>5853</v>
      </c>
      <c r="P29" s="87" t="s">
        <v>5853</v>
      </c>
      <c r="Q29" s="86"/>
      <c r="R29" s="87" t="s">
        <v>5853</v>
      </c>
      <c r="S29" s="87" t="s">
        <v>5853</v>
      </c>
      <c r="T29" s="86" t="s">
        <v>5853</v>
      </c>
      <c r="U29" s="87" t="s">
        <v>5853</v>
      </c>
      <c r="V29" s="87" t="s">
        <v>5853</v>
      </c>
    </row>
    <row r="30" spans="1:22">
      <c r="A30" s="88" t="s">
        <v>5811</v>
      </c>
      <c r="B30" s="17" t="str">
        <f>VLOOKUP(A30,'Planning Periods'!$E$2:$N$540,10,FALSE)</f>
        <v>10/15/2013 - 10/15/2021</v>
      </c>
      <c r="C30" s="87">
        <v>2014</v>
      </c>
      <c r="D30" s="87" t="str">
        <f t="shared" si="0"/>
        <v>Aliso Viejo 2014</v>
      </c>
      <c r="E30" s="87">
        <v>9</v>
      </c>
      <c r="F30" s="366">
        <v>0</v>
      </c>
      <c r="G30" s="87">
        <v>0</v>
      </c>
      <c r="H30" s="87">
        <v>0</v>
      </c>
      <c r="I30" s="86"/>
      <c r="J30" s="87">
        <v>7</v>
      </c>
      <c r="K30" s="366">
        <v>0</v>
      </c>
      <c r="L30" s="87">
        <v>0</v>
      </c>
      <c r="M30" s="87">
        <v>0</v>
      </c>
      <c r="N30" s="86"/>
      <c r="O30" s="87">
        <v>7</v>
      </c>
      <c r="P30" s="87">
        <v>1</v>
      </c>
      <c r="Q30" s="86"/>
      <c r="R30" s="87">
        <v>16</v>
      </c>
      <c r="S30" s="87">
        <v>0</v>
      </c>
      <c r="T30" s="86">
        <v>0</v>
      </c>
      <c r="U30" s="87">
        <v>39</v>
      </c>
      <c r="V30" s="87">
        <v>1</v>
      </c>
    </row>
    <row r="31" spans="1:22">
      <c r="A31" s="88" t="s">
        <v>5811</v>
      </c>
      <c r="B31" s="17" t="str">
        <f>VLOOKUP(A31,'Planning Periods'!$E$2:$N$540,10,FALSE)</f>
        <v>10/15/2013 - 10/15/2021</v>
      </c>
      <c r="C31" s="87">
        <v>2015</v>
      </c>
      <c r="D31" s="87" t="str">
        <f t="shared" si="0"/>
        <v>Aliso Viejo 2015</v>
      </c>
      <c r="E31" s="87">
        <v>9</v>
      </c>
      <c r="F31" s="366">
        <v>33</v>
      </c>
      <c r="G31" s="87">
        <v>33</v>
      </c>
      <c r="H31" s="87">
        <v>0</v>
      </c>
      <c r="I31" s="86"/>
      <c r="J31" s="87">
        <v>7</v>
      </c>
      <c r="K31" s="366">
        <v>187</v>
      </c>
      <c r="L31" s="87">
        <v>187</v>
      </c>
      <c r="M31" s="87">
        <v>0</v>
      </c>
      <c r="N31" s="86"/>
      <c r="O31" s="87">
        <v>7</v>
      </c>
      <c r="P31" s="87">
        <v>419</v>
      </c>
      <c r="Q31" s="86"/>
      <c r="R31" s="87">
        <v>16</v>
      </c>
      <c r="S31" s="87">
        <v>0</v>
      </c>
      <c r="T31" s="86">
        <v>0</v>
      </c>
      <c r="U31" s="87">
        <v>39</v>
      </c>
      <c r="V31" s="87">
        <v>639</v>
      </c>
    </row>
    <row r="32" spans="1:22">
      <c r="A32" s="88" t="s">
        <v>5811</v>
      </c>
      <c r="B32" s="17" t="str">
        <f>VLOOKUP(A32,'Planning Periods'!$E$2:$N$540,10,FALSE)</f>
        <v>10/15/2013 - 10/15/2021</v>
      </c>
      <c r="C32" s="87">
        <v>2016</v>
      </c>
      <c r="D32" s="87" t="str">
        <f t="shared" si="0"/>
        <v>Aliso Viejo 2016</v>
      </c>
      <c r="E32" s="87">
        <v>9</v>
      </c>
      <c r="F32" s="366">
        <v>50</v>
      </c>
      <c r="G32" s="87">
        <v>50</v>
      </c>
      <c r="H32" s="87">
        <v>0</v>
      </c>
      <c r="I32" s="86"/>
      <c r="J32" s="87">
        <v>7</v>
      </c>
      <c r="K32" s="366">
        <v>148</v>
      </c>
      <c r="L32" s="87">
        <v>148</v>
      </c>
      <c r="M32" s="87">
        <v>0</v>
      </c>
      <c r="N32" s="86"/>
      <c r="O32" s="87">
        <v>7</v>
      </c>
      <c r="P32" s="87">
        <v>4</v>
      </c>
      <c r="Q32" s="86"/>
      <c r="R32" s="87">
        <v>16</v>
      </c>
      <c r="S32" s="87">
        <v>0</v>
      </c>
      <c r="T32" s="86">
        <v>0</v>
      </c>
      <c r="U32" s="87">
        <v>39</v>
      </c>
      <c r="V32" s="87">
        <v>202</v>
      </c>
    </row>
    <row r="33" spans="1:22">
      <c r="A33" s="88" t="s">
        <v>5811</v>
      </c>
      <c r="B33" s="17" t="str">
        <f>VLOOKUP(A33,'Planning Periods'!$E$2:$N$540,10,FALSE)</f>
        <v>10/15/2013 - 10/15/2021</v>
      </c>
      <c r="C33" s="87">
        <v>2017</v>
      </c>
      <c r="D33" s="87" t="str">
        <f t="shared" si="0"/>
        <v>Aliso Viejo 2017</v>
      </c>
      <c r="E33" s="87">
        <v>9</v>
      </c>
      <c r="F33" s="366">
        <v>0</v>
      </c>
      <c r="G33" s="87">
        <v>0</v>
      </c>
      <c r="H33" s="87">
        <v>0</v>
      </c>
      <c r="I33" s="86"/>
      <c r="J33" s="87">
        <v>7</v>
      </c>
      <c r="K33" s="366">
        <v>0</v>
      </c>
      <c r="L33" s="87">
        <v>0</v>
      </c>
      <c r="M33" s="87">
        <v>0</v>
      </c>
      <c r="N33" s="86"/>
      <c r="O33" s="87">
        <v>7</v>
      </c>
      <c r="P33" s="87">
        <v>0</v>
      </c>
      <c r="Q33" s="86"/>
      <c r="R33" s="87">
        <v>16</v>
      </c>
      <c r="S33" s="87">
        <v>0</v>
      </c>
      <c r="T33" s="86">
        <v>0</v>
      </c>
      <c r="U33" s="87">
        <v>39</v>
      </c>
      <c r="V33" s="87">
        <v>0</v>
      </c>
    </row>
    <row r="34" spans="1:22">
      <c r="A34" s="88" t="s">
        <v>4768</v>
      </c>
      <c r="B34" s="17" t="str">
        <f>VLOOKUP(A34,'Planning Periods'!$E$2:$N$540,10,FALSE)</f>
        <v>08/31/2019 - 08/31/2024</v>
      </c>
      <c r="C34" s="87">
        <v>2014</v>
      </c>
      <c r="D34" s="87" t="str">
        <f t="shared" si="0"/>
        <v>Alpine County - Unincorporated 2014</v>
      </c>
      <c r="E34" s="87">
        <v>7</v>
      </c>
      <c r="F34" s="366">
        <v>0</v>
      </c>
      <c r="G34" s="87">
        <v>0</v>
      </c>
      <c r="H34" s="87">
        <v>0</v>
      </c>
      <c r="I34" s="86"/>
      <c r="J34" s="87">
        <v>6</v>
      </c>
      <c r="K34" s="366">
        <v>0</v>
      </c>
      <c r="L34" s="87">
        <v>0</v>
      </c>
      <c r="M34" s="87">
        <v>0</v>
      </c>
      <c r="N34" s="86"/>
      <c r="O34" s="87">
        <v>6</v>
      </c>
      <c r="P34" s="87">
        <v>1</v>
      </c>
      <c r="Q34" s="86"/>
      <c r="R34" s="87">
        <v>11</v>
      </c>
      <c r="S34" s="87">
        <v>1</v>
      </c>
      <c r="T34" s="86">
        <v>0</v>
      </c>
      <c r="U34" s="87">
        <v>30</v>
      </c>
      <c r="V34" s="87">
        <v>2</v>
      </c>
    </row>
    <row r="35" spans="1:22">
      <c r="A35" s="88" t="s">
        <v>4768</v>
      </c>
      <c r="B35" s="17" t="str">
        <f>VLOOKUP(A35,'Planning Periods'!$E$2:$N$540,10,FALSE)</f>
        <v>08/31/2019 - 08/31/2024</v>
      </c>
      <c r="C35" s="87">
        <v>2015</v>
      </c>
      <c r="D35" s="87" t="str">
        <f t="shared" si="0"/>
        <v>Alpine County - Unincorporated 2015</v>
      </c>
      <c r="E35" s="87">
        <v>7</v>
      </c>
      <c r="F35" s="366">
        <v>0</v>
      </c>
      <c r="G35" s="87">
        <v>0</v>
      </c>
      <c r="H35" s="87">
        <v>0</v>
      </c>
      <c r="I35" s="86"/>
      <c r="J35" s="87">
        <v>6</v>
      </c>
      <c r="K35" s="366">
        <v>0</v>
      </c>
      <c r="L35" s="87">
        <v>0</v>
      </c>
      <c r="M35" s="87">
        <v>0</v>
      </c>
      <c r="N35" s="86"/>
      <c r="O35" s="87">
        <v>6</v>
      </c>
      <c r="P35" s="87">
        <v>0</v>
      </c>
      <c r="Q35" s="86"/>
      <c r="R35" s="87">
        <v>11</v>
      </c>
      <c r="S35" s="87">
        <v>4</v>
      </c>
      <c r="T35" s="86">
        <v>0</v>
      </c>
      <c r="U35" s="87">
        <v>30</v>
      </c>
      <c r="V35" s="87">
        <v>4</v>
      </c>
    </row>
    <row r="36" spans="1:22">
      <c r="A36" s="88" t="s">
        <v>4768</v>
      </c>
      <c r="B36" s="17" t="str">
        <f>VLOOKUP(A36,'Planning Periods'!$E$2:$N$540,10,FALSE)</f>
        <v>08/31/2019 - 08/31/2024</v>
      </c>
      <c r="C36" s="87">
        <v>2016</v>
      </c>
      <c r="D36" s="87" t="str">
        <f t="shared" si="0"/>
        <v>Alpine County - Unincorporated 2016</v>
      </c>
      <c r="E36" s="87">
        <v>7</v>
      </c>
      <c r="F36" s="366">
        <v>0</v>
      </c>
      <c r="G36" s="87">
        <v>0</v>
      </c>
      <c r="H36" s="87">
        <v>0</v>
      </c>
      <c r="I36" s="86"/>
      <c r="J36" s="87">
        <v>6</v>
      </c>
      <c r="K36" s="366">
        <v>0</v>
      </c>
      <c r="L36" s="87">
        <v>0</v>
      </c>
      <c r="M36" s="87">
        <v>0</v>
      </c>
      <c r="N36" s="86"/>
      <c r="O36" s="87">
        <v>6</v>
      </c>
      <c r="P36" s="87">
        <v>0</v>
      </c>
      <c r="Q36" s="86"/>
      <c r="R36" s="87">
        <v>11</v>
      </c>
      <c r="S36" s="87">
        <v>2</v>
      </c>
      <c r="T36" s="86">
        <v>0</v>
      </c>
      <c r="U36" s="87">
        <v>30</v>
      </c>
      <c r="V36" s="87">
        <v>2</v>
      </c>
    </row>
    <row r="37" spans="1:22">
      <c r="A37" s="88" t="s">
        <v>4768</v>
      </c>
      <c r="B37" s="17" t="str">
        <f>VLOOKUP(A37,'Planning Periods'!$E$2:$N$540,10,FALSE)</f>
        <v>08/31/2019 - 08/31/2024</v>
      </c>
      <c r="C37" s="87">
        <v>2017</v>
      </c>
      <c r="D37" s="87" t="str">
        <f t="shared" si="0"/>
        <v>Alpine County - Unincorporated 2017</v>
      </c>
      <c r="E37" s="87">
        <v>7</v>
      </c>
      <c r="F37" s="366">
        <v>0</v>
      </c>
      <c r="G37" s="87">
        <v>0</v>
      </c>
      <c r="H37" s="87">
        <v>0</v>
      </c>
      <c r="I37" s="86"/>
      <c r="J37" s="87">
        <v>6</v>
      </c>
      <c r="K37" s="366">
        <v>2</v>
      </c>
      <c r="L37" s="87">
        <v>0</v>
      </c>
      <c r="M37" s="87">
        <v>2</v>
      </c>
      <c r="N37" s="86"/>
      <c r="O37" s="87">
        <v>6</v>
      </c>
      <c r="P37" s="87">
        <v>3</v>
      </c>
      <c r="Q37" s="86"/>
      <c r="R37" s="87">
        <v>11</v>
      </c>
      <c r="S37" s="87">
        <v>3</v>
      </c>
      <c r="T37" s="86">
        <v>2</v>
      </c>
      <c r="U37" s="87">
        <v>30</v>
      </c>
      <c r="V37" s="87">
        <v>8</v>
      </c>
    </row>
    <row r="38" spans="1:22">
      <c r="A38" t="s">
        <v>5358</v>
      </c>
      <c r="B38" s="17" t="str">
        <f>VLOOKUP(A38,'Planning Periods'!$E$2:$N$540,10,FALSE)</f>
        <v>08/31/2019 - 08/31/2024</v>
      </c>
      <c r="C38" s="87">
        <v>2014</v>
      </c>
      <c r="D38" s="87" t="str">
        <f t="shared" si="0"/>
        <v>Alturas 2014</v>
      </c>
      <c r="E38" s="366" t="s">
        <v>5853</v>
      </c>
      <c r="F38" s="366" t="s">
        <v>5853</v>
      </c>
      <c r="G38" s="366" t="s">
        <v>5853</v>
      </c>
      <c r="H38" s="366" t="s">
        <v>5853</v>
      </c>
      <c r="I38" s="366">
        <v>0</v>
      </c>
      <c r="J38" s="366" t="s">
        <v>5853</v>
      </c>
      <c r="K38" s="366" t="s">
        <v>5853</v>
      </c>
      <c r="L38" s="366" t="s">
        <v>5853</v>
      </c>
      <c r="M38" s="366" t="s">
        <v>5853</v>
      </c>
      <c r="N38" s="366">
        <v>0</v>
      </c>
      <c r="O38" s="366" t="s">
        <v>5853</v>
      </c>
      <c r="P38" s="366" t="s">
        <v>5853</v>
      </c>
      <c r="Q38" s="366"/>
      <c r="R38" s="366" t="s">
        <v>5853</v>
      </c>
      <c r="S38" s="366" t="s">
        <v>5853</v>
      </c>
      <c r="T38" s="366" t="s">
        <v>5853</v>
      </c>
      <c r="U38" s="366" t="s">
        <v>5853</v>
      </c>
      <c r="V38" s="366" t="s">
        <v>5853</v>
      </c>
    </row>
    <row r="39" spans="1:22">
      <c r="A39" t="s">
        <v>5358</v>
      </c>
      <c r="B39" s="17" t="str">
        <f>VLOOKUP(A39,'Planning Periods'!$E$2:$N$540,10,FALSE)</f>
        <v>08/31/2019 - 08/31/2024</v>
      </c>
      <c r="C39" s="87">
        <v>2015</v>
      </c>
      <c r="D39" s="87" t="str">
        <f t="shared" si="0"/>
        <v>Alturas 2015</v>
      </c>
      <c r="E39" t="s">
        <v>5853</v>
      </c>
      <c r="F39" t="s">
        <v>5853</v>
      </c>
      <c r="G39" t="s">
        <v>5853</v>
      </c>
      <c r="H39" t="s">
        <v>5853</v>
      </c>
      <c r="J39" t="s">
        <v>5853</v>
      </c>
      <c r="K39" t="s">
        <v>5853</v>
      </c>
      <c r="L39" t="s">
        <v>5853</v>
      </c>
      <c r="M39" t="s">
        <v>5853</v>
      </c>
      <c r="O39" t="s">
        <v>5853</v>
      </c>
      <c r="P39" t="s">
        <v>5853</v>
      </c>
      <c r="R39" t="s">
        <v>5853</v>
      </c>
      <c r="S39" t="s">
        <v>5853</v>
      </c>
      <c r="T39" t="s">
        <v>5853</v>
      </c>
      <c r="U39" t="s">
        <v>5853</v>
      </c>
      <c r="V39" t="s">
        <v>5853</v>
      </c>
    </row>
    <row r="40" spans="1:22">
      <c r="A40" t="s">
        <v>5358</v>
      </c>
      <c r="B40" s="17" t="str">
        <f>VLOOKUP(A40,'Planning Periods'!$E$2:$N$540,10,FALSE)</f>
        <v>08/31/2019 - 08/31/2024</v>
      </c>
      <c r="C40" s="87">
        <v>2016</v>
      </c>
      <c r="D40" s="87" t="str">
        <f t="shared" si="0"/>
        <v>Alturas 2016</v>
      </c>
      <c r="E40" t="s">
        <v>5853</v>
      </c>
      <c r="F40" t="s">
        <v>5853</v>
      </c>
      <c r="G40" t="s">
        <v>5853</v>
      </c>
      <c r="H40" t="s">
        <v>5853</v>
      </c>
      <c r="J40" t="s">
        <v>5853</v>
      </c>
      <c r="K40" t="s">
        <v>5853</v>
      </c>
      <c r="L40" t="s">
        <v>5853</v>
      </c>
      <c r="M40" t="s">
        <v>5853</v>
      </c>
      <c r="O40" t="s">
        <v>5853</v>
      </c>
      <c r="P40" t="s">
        <v>5853</v>
      </c>
      <c r="R40" t="s">
        <v>5853</v>
      </c>
      <c r="S40" t="s">
        <v>5853</v>
      </c>
      <c r="T40" t="s">
        <v>5853</v>
      </c>
      <c r="U40" t="s">
        <v>5853</v>
      </c>
      <c r="V40" t="s">
        <v>5853</v>
      </c>
    </row>
    <row r="41" spans="1:22">
      <c r="A41" t="s">
        <v>5358</v>
      </c>
      <c r="B41" s="17" t="str">
        <f>VLOOKUP(A41,'Planning Periods'!$E$2:$N$540,10,FALSE)</f>
        <v>08/31/2019 - 08/31/2024</v>
      </c>
      <c r="C41" s="87">
        <v>2017</v>
      </c>
      <c r="D41" s="87" t="str">
        <f t="shared" si="0"/>
        <v>Alturas 2017</v>
      </c>
      <c r="E41" t="s">
        <v>5853</v>
      </c>
      <c r="F41" t="s">
        <v>5853</v>
      </c>
      <c r="G41" t="s">
        <v>5853</v>
      </c>
      <c r="H41" t="s">
        <v>5853</v>
      </c>
      <c r="J41" t="s">
        <v>5853</v>
      </c>
      <c r="K41" t="s">
        <v>5853</v>
      </c>
      <c r="L41" t="s">
        <v>5853</v>
      </c>
      <c r="M41" t="s">
        <v>5853</v>
      </c>
      <c r="O41" t="s">
        <v>5853</v>
      </c>
      <c r="P41" t="s">
        <v>5853</v>
      </c>
      <c r="R41" t="s">
        <v>5853</v>
      </c>
      <c r="S41" t="s">
        <v>5853</v>
      </c>
      <c r="T41" t="s">
        <v>5853</v>
      </c>
      <c r="U41" t="s">
        <v>5853</v>
      </c>
      <c r="V41" t="s">
        <v>5853</v>
      </c>
    </row>
    <row r="42" spans="1:22">
      <c r="A42" t="s">
        <v>5854</v>
      </c>
      <c r="B42" s="17" t="str">
        <f>VLOOKUP(A42,'Planning Periods'!$E$2:$N$540,10,FALSE)</f>
        <v>06/30/2014 - 09/15/2021</v>
      </c>
      <c r="C42" s="87">
        <v>2014</v>
      </c>
      <c r="D42" s="87" t="str">
        <f t="shared" si="0"/>
        <v>Amador City 2014</v>
      </c>
      <c r="E42" s="366" t="s">
        <v>5853</v>
      </c>
      <c r="F42" s="366" t="s">
        <v>5853</v>
      </c>
      <c r="G42" s="366" t="s">
        <v>5853</v>
      </c>
      <c r="H42" s="366" t="s">
        <v>5853</v>
      </c>
      <c r="I42" s="366">
        <v>0</v>
      </c>
      <c r="J42" s="366" t="s">
        <v>5853</v>
      </c>
      <c r="K42" s="366" t="s">
        <v>5853</v>
      </c>
      <c r="L42" s="366" t="s">
        <v>5853</v>
      </c>
      <c r="M42" s="366" t="s">
        <v>5853</v>
      </c>
      <c r="N42" s="366">
        <v>0</v>
      </c>
      <c r="O42" s="366" t="s">
        <v>5853</v>
      </c>
      <c r="P42" s="366" t="s">
        <v>5853</v>
      </c>
      <c r="Q42" s="366"/>
      <c r="R42" s="366" t="s">
        <v>5853</v>
      </c>
      <c r="S42" s="366" t="s">
        <v>5853</v>
      </c>
      <c r="T42" s="366" t="s">
        <v>5853</v>
      </c>
      <c r="U42" s="366" t="s">
        <v>5853</v>
      </c>
      <c r="V42" s="366" t="s">
        <v>5853</v>
      </c>
    </row>
    <row r="43" spans="1:22">
      <c r="A43" t="s">
        <v>5854</v>
      </c>
      <c r="B43" s="17" t="str">
        <f>VLOOKUP(A43,'Planning Periods'!$E$2:$N$540,10,FALSE)</f>
        <v>06/30/2014 - 09/15/2021</v>
      </c>
      <c r="C43" s="87">
        <v>2015</v>
      </c>
      <c r="D43" s="87" t="str">
        <f t="shared" si="0"/>
        <v>Amador City 2015</v>
      </c>
      <c r="E43" t="s">
        <v>5853</v>
      </c>
      <c r="F43" t="s">
        <v>5853</v>
      </c>
      <c r="G43" t="s">
        <v>5853</v>
      </c>
      <c r="H43" t="s">
        <v>5853</v>
      </c>
      <c r="J43" t="s">
        <v>5853</v>
      </c>
      <c r="K43" t="s">
        <v>5853</v>
      </c>
      <c r="L43" t="s">
        <v>5853</v>
      </c>
      <c r="M43" t="s">
        <v>5853</v>
      </c>
      <c r="O43" t="s">
        <v>5853</v>
      </c>
      <c r="P43" t="s">
        <v>5853</v>
      </c>
      <c r="R43" t="s">
        <v>5853</v>
      </c>
      <c r="S43" t="s">
        <v>5853</v>
      </c>
      <c r="T43" t="s">
        <v>5853</v>
      </c>
      <c r="U43" t="s">
        <v>5853</v>
      </c>
      <c r="V43" t="s">
        <v>5853</v>
      </c>
    </row>
    <row r="44" spans="1:22">
      <c r="A44" t="s">
        <v>5854</v>
      </c>
      <c r="B44" s="17" t="str">
        <f>VLOOKUP(A44,'Planning Periods'!$E$2:$N$540,10,FALSE)</f>
        <v>06/30/2014 - 09/15/2021</v>
      </c>
      <c r="C44" s="87">
        <v>2016</v>
      </c>
      <c r="D44" s="87" t="str">
        <f t="shared" si="0"/>
        <v>Amador City 2016</v>
      </c>
      <c r="E44" t="s">
        <v>5853</v>
      </c>
      <c r="F44" t="s">
        <v>5853</v>
      </c>
      <c r="G44" t="s">
        <v>5853</v>
      </c>
      <c r="H44" t="s">
        <v>5853</v>
      </c>
      <c r="J44" t="s">
        <v>5853</v>
      </c>
      <c r="K44" t="s">
        <v>5853</v>
      </c>
      <c r="L44" t="s">
        <v>5853</v>
      </c>
      <c r="M44" t="s">
        <v>5853</v>
      </c>
      <c r="O44" t="s">
        <v>5853</v>
      </c>
      <c r="P44" t="s">
        <v>5853</v>
      </c>
      <c r="R44" t="s">
        <v>5853</v>
      </c>
      <c r="S44" t="s">
        <v>5853</v>
      </c>
      <c r="T44" t="s">
        <v>5853</v>
      </c>
      <c r="U44" t="s">
        <v>5853</v>
      </c>
      <c r="V44" t="s">
        <v>5853</v>
      </c>
    </row>
    <row r="45" spans="1:22">
      <c r="A45" t="s">
        <v>5854</v>
      </c>
      <c r="B45" s="17" t="str">
        <f>VLOOKUP(A45,'Planning Periods'!$E$2:$N$540,10,FALSE)</f>
        <v>06/30/2014 - 09/15/2021</v>
      </c>
      <c r="C45" s="87">
        <v>2017</v>
      </c>
      <c r="D45" s="87" t="str">
        <f t="shared" si="0"/>
        <v>Amador City 2017</v>
      </c>
      <c r="E45" t="s">
        <v>5853</v>
      </c>
      <c r="F45" t="s">
        <v>5853</v>
      </c>
      <c r="G45" t="s">
        <v>5853</v>
      </c>
      <c r="H45" t="s">
        <v>5853</v>
      </c>
      <c r="J45" t="s">
        <v>5853</v>
      </c>
      <c r="K45" t="s">
        <v>5853</v>
      </c>
      <c r="L45" t="s">
        <v>5853</v>
      </c>
      <c r="M45" t="s">
        <v>5853</v>
      </c>
      <c r="O45" t="s">
        <v>5853</v>
      </c>
      <c r="P45" t="s">
        <v>5853</v>
      </c>
      <c r="R45" t="s">
        <v>5853</v>
      </c>
      <c r="S45" t="s">
        <v>5853</v>
      </c>
      <c r="T45" t="s">
        <v>5853</v>
      </c>
      <c r="U45" t="s">
        <v>5853</v>
      </c>
      <c r="V45" t="s">
        <v>5853</v>
      </c>
    </row>
    <row r="46" spans="1:22">
      <c r="A46" s="88" t="s">
        <v>4775</v>
      </c>
      <c r="B46" s="17" t="str">
        <f>VLOOKUP(A46,'Planning Periods'!$E$2:$N$540,10,FALSE)</f>
        <v>06/30/2014 - 09/15/2021</v>
      </c>
      <c r="C46" s="87">
        <v>2014</v>
      </c>
      <c r="D46" s="87" t="str">
        <f t="shared" si="0"/>
        <v>Amador County - Unincorporated 2014</v>
      </c>
      <c r="E46" s="87" t="s">
        <v>5853</v>
      </c>
      <c r="F46" s="366" t="s">
        <v>5853</v>
      </c>
      <c r="G46" s="87" t="s">
        <v>5853</v>
      </c>
      <c r="H46" s="87" t="s">
        <v>5853</v>
      </c>
      <c r="I46" s="86"/>
      <c r="J46" s="87" t="s">
        <v>5853</v>
      </c>
      <c r="K46" s="366" t="s">
        <v>5853</v>
      </c>
      <c r="L46" s="87" t="s">
        <v>5853</v>
      </c>
      <c r="M46" s="87" t="s">
        <v>5853</v>
      </c>
      <c r="N46" s="86"/>
      <c r="O46" s="87" t="s">
        <v>5853</v>
      </c>
      <c r="P46" s="87" t="s">
        <v>5853</v>
      </c>
      <c r="Q46" s="86"/>
      <c r="R46" s="87" t="s">
        <v>5853</v>
      </c>
      <c r="S46" s="87" t="s">
        <v>5853</v>
      </c>
      <c r="T46" s="86" t="s">
        <v>5853</v>
      </c>
      <c r="U46" s="87" t="s">
        <v>5853</v>
      </c>
      <c r="V46" s="87" t="s">
        <v>5853</v>
      </c>
    </row>
    <row r="47" spans="1:22">
      <c r="A47" s="88" t="s">
        <v>4775</v>
      </c>
      <c r="B47" s="17" t="str">
        <f>VLOOKUP(A47,'Planning Periods'!$E$2:$N$540,10,FALSE)</f>
        <v>06/30/2014 - 09/15/2021</v>
      </c>
      <c r="C47" s="87">
        <v>2015</v>
      </c>
      <c r="D47" s="87" t="str">
        <f t="shared" si="0"/>
        <v>Amador County - Unincorporated 2015</v>
      </c>
      <c r="E47" s="87" t="s">
        <v>5853</v>
      </c>
      <c r="F47" s="366" t="s">
        <v>5853</v>
      </c>
      <c r="G47" s="87" t="s">
        <v>5853</v>
      </c>
      <c r="H47" s="87" t="s">
        <v>5853</v>
      </c>
      <c r="I47" s="86"/>
      <c r="J47" s="87" t="s">
        <v>5853</v>
      </c>
      <c r="K47" s="366" t="s">
        <v>5853</v>
      </c>
      <c r="L47" s="87" t="s">
        <v>5853</v>
      </c>
      <c r="M47" s="87" t="s">
        <v>5853</v>
      </c>
      <c r="N47" s="86"/>
      <c r="O47" s="87" t="s">
        <v>5853</v>
      </c>
      <c r="P47" s="87" t="s">
        <v>5853</v>
      </c>
      <c r="Q47" s="86"/>
      <c r="R47" s="87" t="s">
        <v>5853</v>
      </c>
      <c r="S47" s="87" t="s">
        <v>5853</v>
      </c>
      <c r="T47" s="86" t="s">
        <v>5853</v>
      </c>
      <c r="U47" s="87" t="s">
        <v>5853</v>
      </c>
      <c r="V47" s="87" t="s">
        <v>5853</v>
      </c>
    </row>
    <row r="48" spans="1:22">
      <c r="A48" s="88" t="s">
        <v>4775</v>
      </c>
      <c r="B48" s="17" t="str">
        <f>VLOOKUP(A48,'Planning Periods'!$E$2:$N$540,10,FALSE)</f>
        <v>06/30/2014 - 09/15/2021</v>
      </c>
      <c r="C48" s="87">
        <v>2016</v>
      </c>
      <c r="D48" s="87" t="str">
        <f t="shared" si="0"/>
        <v>Amador County - Unincorporated 2016</v>
      </c>
      <c r="E48" s="87" t="s">
        <v>5853</v>
      </c>
      <c r="F48" s="366" t="s">
        <v>5853</v>
      </c>
      <c r="G48" s="87" t="s">
        <v>5853</v>
      </c>
      <c r="H48" s="87" t="s">
        <v>5853</v>
      </c>
      <c r="I48" s="86"/>
      <c r="J48" s="87" t="s">
        <v>5853</v>
      </c>
      <c r="K48" s="366" t="s">
        <v>5853</v>
      </c>
      <c r="L48" s="87" t="s">
        <v>5853</v>
      </c>
      <c r="M48" s="87" t="s">
        <v>5853</v>
      </c>
      <c r="N48" s="86"/>
      <c r="O48" s="87" t="s">
        <v>5853</v>
      </c>
      <c r="P48" s="87" t="s">
        <v>5853</v>
      </c>
      <c r="Q48" s="86"/>
      <c r="R48" s="87" t="s">
        <v>5853</v>
      </c>
      <c r="S48" s="87" t="s">
        <v>5853</v>
      </c>
      <c r="T48" s="86" t="s">
        <v>5853</v>
      </c>
      <c r="U48" s="87" t="s">
        <v>5853</v>
      </c>
      <c r="V48" s="87" t="s">
        <v>5853</v>
      </c>
    </row>
    <row r="49" spans="1:22">
      <c r="A49" s="88" t="s">
        <v>4775</v>
      </c>
      <c r="B49" s="17" t="str">
        <f>VLOOKUP(A49,'Planning Periods'!$E$2:$N$540,10,FALSE)</f>
        <v>06/30/2014 - 09/15/2021</v>
      </c>
      <c r="C49" s="87">
        <v>2017</v>
      </c>
      <c r="D49" s="87" t="str">
        <f t="shared" si="0"/>
        <v>Amador County - Unincorporated 2017</v>
      </c>
      <c r="E49" s="87">
        <v>10</v>
      </c>
      <c r="F49" s="366">
        <v>0</v>
      </c>
      <c r="G49" s="87">
        <v>0</v>
      </c>
      <c r="H49" s="87">
        <v>0</v>
      </c>
      <c r="I49" s="86"/>
      <c r="J49" s="87">
        <v>7</v>
      </c>
      <c r="K49" s="366">
        <v>2</v>
      </c>
      <c r="L49" s="87">
        <v>1</v>
      </c>
      <c r="M49" s="87">
        <v>1</v>
      </c>
      <c r="N49" s="86"/>
      <c r="O49" s="87">
        <v>9</v>
      </c>
      <c r="P49" s="87">
        <v>13</v>
      </c>
      <c r="Q49" s="86"/>
      <c r="R49" s="87">
        <v>23</v>
      </c>
      <c r="S49" s="87">
        <v>17</v>
      </c>
      <c r="T49" s="86">
        <v>1</v>
      </c>
      <c r="U49" s="87">
        <v>49</v>
      </c>
      <c r="V49" s="87">
        <v>32</v>
      </c>
    </row>
    <row r="50" spans="1:22">
      <c r="A50" s="88" t="s">
        <v>5387</v>
      </c>
      <c r="B50" s="17" t="str">
        <f>VLOOKUP(A50,'Planning Periods'!$E$2:$N$540,10,FALSE)</f>
        <v>01/31/2015 - 01/31/2023</v>
      </c>
      <c r="C50" s="87">
        <v>2014</v>
      </c>
      <c r="D50" s="87" t="str">
        <f t="shared" si="0"/>
        <v>American Canyon 2014</v>
      </c>
      <c r="E50" s="87" t="s">
        <v>5853</v>
      </c>
      <c r="F50" s="366" t="s">
        <v>5853</v>
      </c>
      <c r="G50" s="87" t="s">
        <v>5853</v>
      </c>
      <c r="H50" s="87" t="s">
        <v>5853</v>
      </c>
      <c r="I50" s="86"/>
      <c r="J50" s="87" t="s">
        <v>5853</v>
      </c>
      <c r="K50" s="366" t="s">
        <v>5853</v>
      </c>
      <c r="L50" s="87" t="s">
        <v>5853</v>
      </c>
      <c r="M50" s="87" t="s">
        <v>5853</v>
      </c>
      <c r="N50" s="86"/>
      <c r="O50" s="87" t="s">
        <v>5853</v>
      </c>
      <c r="P50" s="87" t="s">
        <v>5853</v>
      </c>
      <c r="Q50" s="86"/>
      <c r="R50" s="87" t="s">
        <v>5853</v>
      </c>
      <c r="S50" s="87" t="s">
        <v>5853</v>
      </c>
      <c r="T50" s="86" t="s">
        <v>5853</v>
      </c>
      <c r="U50" s="87" t="s">
        <v>5853</v>
      </c>
      <c r="V50" s="87" t="s">
        <v>5853</v>
      </c>
    </row>
    <row r="51" spans="1:22">
      <c r="A51" s="88" t="s">
        <v>5387</v>
      </c>
      <c r="B51" s="17" t="str">
        <f>VLOOKUP(A51,'Planning Periods'!$E$2:$N$540,10,FALSE)</f>
        <v>01/31/2015 - 01/31/2023</v>
      </c>
      <c r="C51" s="87">
        <v>2015</v>
      </c>
      <c r="D51" s="87" t="str">
        <f t="shared" si="0"/>
        <v>American Canyon 2015</v>
      </c>
      <c r="E51" s="87">
        <v>116</v>
      </c>
      <c r="F51" s="366">
        <v>0</v>
      </c>
      <c r="G51" s="87">
        <v>0</v>
      </c>
      <c r="H51" s="87">
        <v>0</v>
      </c>
      <c r="I51" s="86"/>
      <c r="J51" s="87">
        <v>54</v>
      </c>
      <c r="K51" s="366">
        <v>9</v>
      </c>
      <c r="L51" s="87">
        <v>9</v>
      </c>
      <c r="M51" s="87">
        <v>0</v>
      </c>
      <c r="N51" s="86"/>
      <c r="O51" s="87">
        <v>58</v>
      </c>
      <c r="P51" s="87">
        <v>140</v>
      </c>
      <c r="Q51" s="86"/>
      <c r="R51" s="87">
        <v>164</v>
      </c>
      <c r="S51" s="87">
        <v>0</v>
      </c>
      <c r="T51" s="86">
        <v>0</v>
      </c>
      <c r="U51" s="87">
        <v>392</v>
      </c>
      <c r="V51" s="87">
        <v>149</v>
      </c>
    </row>
    <row r="52" spans="1:22">
      <c r="A52" s="88" t="s">
        <v>5387</v>
      </c>
      <c r="B52" s="17" t="str">
        <f>VLOOKUP(A52,'Planning Periods'!$E$2:$N$540,10,FALSE)</f>
        <v>01/31/2015 - 01/31/2023</v>
      </c>
      <c r="C52" s="87">
        <v>2016</v>
      </c>
      <c r="D52" s="87" t="str">
        <f t="shared" si="0"/>
        <v>American Canyon 2016</v>
      </c>
      <c r="E52" s="87">
        <v>116</v>
      </c>
      <c r="F52" s="366">
        <v>0</v>
      </c>
      <c r="G52" s="87">
        <v>0</v>
      </c>
      <c r="H52" s="87">
        <v>0</v>
      </c>
      <c r="I52" s="86"/>
      <c r="J52" s="87">
        <v>54</v>
      </c>
      <c r="K52" s="366">
        <v>0</v>
      </c>
      <c r="L52" s="87">
        <v>0</v>
      </c>
      <c r="M52" s="87">
        <v>0</v>
      </c>
      <c r="N52" s="86"/>
      <c r="O52" s="87">
        <v>58</v>
      </c>
      <c r="P52" s="87">
        <v>0</v>
      </c>
      <c r="Q52" s="86"/>
      <c r="R52" s="87">
        <v>164</v>
      </c>
      <c r="S52" s="87">
        <v>0</v>
      </c>
      <c r="T52" s="86">
        <v>0</v>
      </c>
      <c r="U52" s="87">
        <v>392</v>
      </c>
      <c r="V52" s="87">
        <v>0</v>
      </c>
    </row>
    <row r="53" spans="1:22">
      <c r="A53" s="88" t="s">
        <v>5387</v>
      </c>
      <c r="B53" s="17" t="str">
        <f>VLOOKUP(A53,'Planning Periods'!$E$2:$N$540,10,FALSE)</f>
        <v>01/31/2015 - 01/31/2023</v>
      </c>
      <c r="C53" s="87">
        <v>2017</v>
      </c>
      <c r="D53" s="87" t="str">
        <f t="shared" si="0"/>
        <v>American Canyon 2017</v>
      </c>
      <c r="E53" s="87">
        <v>116</v>
      </c>
      <c r="F53" s="366">
        <v>49</v>
      </c>
      <c r="G53" s="87">
        <v>49</v>
      </c>
      <c r="H53" s="87">
        <v>0</v>
      </c>
      <c r="I53" s="86"/>
      <c r="J53" s="87">
        <v>54</v>
      </c>
      <c r="K53" s="366">
        <v>20</v>
      </c>
      <c r="L53" s="87">
        <v>20</v>
      </c>
      <c r="M53" s="87">
        <v>0</v>
      </c>
      <c r="N53" s="86"/>
      <c r="O53" s="87">
        <v>58</v>
      </c>
      <c r="P53" s="87">
        <v>1</v>
      </c>
      <c r="Q53" s="86"/>
      <c r="R53" s="87">
        <v>164</v>
      </c>
      <c r="S53" s="87">
        <v>0</v>
      </c>
      <c r="T53" s="86">
        <v>0</v>
      </c>
      <c r="U53" s="87">
        <v>392</v>
      </c>
      <c r="V53" s="87">
        <v>70</v>
      </c>
    </row>
    <row r="54" spans="1:22">
      <c r="A54" s="88" t="s">
        <v>5388</v>
      </c>
      <c r="B54" s="17" t="str">
        <f>VLOOKUP(A54,'Planning Periods'!$E$2:$N$540,10,FALSE)</f>
        <v>10/15/2013 - 10/15/2021</v>
      </c>
      <c r="C54" s="87">
        <v>2013</v>
      </c>
      <c r="D54" s="87" t="str">
        <f t="shared" si="0"/>
        <v>Anaheim 2013</v>
      </c>
      <c r="E54" s="87" t="s">
        <v>5853</v>
      </c>
      <c r="F54" s="366" t="s">
        <v>5853</v>
      </c>
      <c r="G54" s="87" t="s">
        <v>5853</v>
      </c>
      <c r="H54" s="87" t="s">
        <v>5853</v>
      </c>
      <c r="I54" s="86"/>
      <c r="J54" s="87" t="s">
        <v>5853</v>
      </c>
      <c r="K54" s="366" t="s">
        <v>5853</v>
      </c>
      <c r="L54" s="87" t="s">
        <v>5853</v>
      </c>
      <c r="M54" s="87" t="s">
        <v>5853</v>
      </c>
      <c r="N54" s="86"/>
      <c r="O54" s="87" t="s">
        <v>5853</v>
      </c>
      <c r="P54" s="87" t="s">
        <v>5853</v>
      </c>
      <c r="Q54" s="86"/>
      <c r="R54" s="87" t="s">
        <v>5853</v>
      </c>
      <c r="S54" s="87" t="s">
        <v>5853</v>
      </c>
      <c r="T54" s="86" t="s">
        <v>5853</v>
      </c>
      <c r="U54" s="87" t="s">
        <v>5853</v>
      </c>
      <c r="V54" s="87" t="s">
        <v>5853</v>
      </c>
    </row>
    <row r="55" spans="1:22">
      <c r="A55" s="88" t="s">
        <v>5388</v>
      </c>
      <c r="B55" s="17" t="str">
        <f>VLOOKUP(A55,'Planning Periods'!$E$2:$N$540,10,FALSE)</f>
        <v>10/15/2013 - 10/15/2021</v>
      </c>
      <c r="C55" s="87">
        <v>2014</v>
      </c>
      <c r="D55" s="87" t="str">
        <f t="shared" si="0"/>
        <v>Anaheim 2014</v>
      </c>
      <c r="E55" s="87">
        <v>1256</v>
      </c>
      <c r="F55" s="366">
        <v>0</v>
      </c>
      <c r="G55" s="87">
        <v>0</v>
      </c>
      <c r="H55" s="87">
        <v>0</v>
      </c>
      <c r="I55" s="86"/>
      <c r="J55" s="87">
        <v>907</v>
      </c>
      <c r="K55" s="366">
        <v>9</v>
      </c>
      <c r="L55" s="87">
        <v>9</v>
      </c>
      <c r="M55" s="87">
        <v>0</v>
      </c>
      <c r="N55" s="86"/>
      <c r="O55" s="87">
        <v>1038</v>
      </c>
      <c r="P55" s="87">
        <v>21</v>
      </c>
      <c r="Q55" s="86"/>
      <c r="R55" s="87">
        <v>2501</v>
      </c>
      <c r="S55" s="87">
        <v>1271</v>
      </c>
      <c r="T55" s="86">
        <v>0</v>
      </c>
      <c r="U55" s="87">
        <v>5702</v>
      </c>
      <c r="V55" s="87">
        <v>1301</v>
      </c>
    </row>
    <row r="56" spans="1:22">
      <c r="A56" s="88" t="s">
        <v>5388</v>
      </c>
      <c r="B56" s="17" t="str">
        <f>VLOOKUP(A56,'Planning Periods'!$E$2:$N$540,10,FALSE)</f>
        <v>10/15/2013 - 10/15/2021</v>
      </c>
      <c r="C56" s="87">
        <v>2015</v>
      </c>
      <c r="D56" s="87" t="str">
        <f t="shared" si="0"/>
        <v>Anaheim 2015</v>
      </c>
      <c r="E56" s="87">
        <v>1256</v>
      </c>
      <c r="F56" s="366">
        <v>69</v>
      </c>
      <c r="G56" s="87">
        <v>69</v>
      </c>
      <c r="H56" s="87">
        <v>0</v>
      </c>
      <c r="I56" s="86"/>
      <c r="J56" s="87">
        <v>907</v>
      </c>
      <c r="K56" s="366">
        <v>13</v>
      </c>
      <c r="L56" s="87">
        <v>13</v>
      </c>
      <c r="M56" s="87">
        <v>0</v>
      </c>
      <c r="N56" s="86"/>
      <c r="O56" s="87">
        <v>1038</v>
      </c>
      <c r="P56" s="87">
        <v>23</v>
      </c>
      <c r="Q56" s="86"/>
      <c r="R56" s="87">
        <v>2501</v>
      </c>
      <c r="S56" s="87">
        <v>1169</v>
      </c>
      <c r="T56" s="86">
        <v>0</v>
      </c>
      <c r="U56" s="87">
        <v>5702</v>
      </c>
      <c r="V56" s="87">
        <v>1274</v>
      </c>
    </row>
    <row r="57" spans="1:22">
      <c r="A57" s="88" t="s">
        <v>5388</v>
      </c>
      <c r="B57" s="17" t="str">
        <f>VLOOKUP(A57,'Planning Periods'!$E$2:$N$540,10,FALSE)</f>
        <v>10/15/2013 - 10/15/2021</v>
      </c>
      <c r="C57" s="87">
        <v>2016</v>
      </c>
      <c r="D57" s="87" t="str">
        <f t="shared" si="0"/>
        <v>Anaheim 2016</v>
      </c>
      <c r="E57" s="87">
        <v>1256</v>
      </c>
      <c r="F57" s="366">
        <v>0</v>
      </c>
      <c r="G57" s="87">
        <v>0</v>
      </c>
      <c r="H57" s="87">
        <v>0</v>
      </c>
      <c r="I57" s="86"/>
      <c r="J57" s="87">
        <v>907</v>
      </c>
      <c r="K57" s="366">
        <v>0</v>
      </c>
      <c r="L57" s="87">
        <v>0</v>
      </c>
      <c r="M57" s="87">
        <v>0</v>
      </c>
      <c r="N57" s="86"/>
      <c r="O57" s="87">
        <v>1038</v>
      </c>
      <c r="P57" s="87">
        <v>0</v>
      </c>
      <c r="Q57" s="86"/>
      <c r="R57" s="87">
        <v>2501</v>
      </c>
      <c r="S57" s="87">
        <v>1317</v>
      </c>
      <c r="T57" s="86">
        <v>0</v>
      </c>
      <c r="U57" s="87">
        <v>5702</v>
      </c>
      <c r="V57" s="87">
        <v>1317</v>
      </c>
    </row>
    <row r="58" spans="1:22">
      <c r="A58" s="88" t="s">
        <v>5388</v>
      </c>
      <c r="B58" s="17" t="str">
        <f>VLOOKUP(A58,'Planning Periods'!$E$2:$N$540,10,FALSE)</f>
        <v>10/15/2013 - 10/15/2021</v>
      </c>
      <c r="C58" s="87">
        <v>2017</v>
      </c>
      <c r="D58" s="87" t="str">
        <f t="shared" si="0"/>
        <v>Anaheim 2017</v>
      </c>
      <c r="E58" s="87">
        <v>1256</v>
      </c>
      <c r="F58" s="366">
        <v>2</v>
      </c>
      <c r="G58" s="87">
        <v>2</v>
      </c>
      <c r="H58" s="87">
        <v>0</v>
      </c>
      <c r="I58" s="86"/>
      <c r="J58" s="87">
        <v>907</v>
      </c>
      <c r="K58" s="366">
        <v>0</v>
      </c>
      <c r="L58" s="87">
        <v>0</v>
      </c>
      <c r="M58" s="87">
        <v>0</v>
      </c>
      <c r="N58" s="86"/>
      <c r="O58" s="87">
        <v>1038</v>
      </c>
      <c r="P58" s="87">
        <v>0</v>
      </c>
      <c r="Q58" s="86"/>
      <c r="R58" s="87">
        <v>2501</v>
      </c>
      <c r="S58" s="87">
        <v>1533</v>
      </c>
      <c r="T58" s="86">
        <v>0</v>
      </c>
      <c r="U58" s="87">
        <v>5702</v>
      </c>
      <c r="V58" s="87">
        <v>1535</v>
      </c>
    </row>
    <row r="59" spans="1:22">
      <c r="A59" s="88" t="s">
        <v>5359</v>
      </c>
      <c r="B59" s="17" t="str">
        <f>VLOOKUP(A59,'Planning Periods'!$E$2:$N$540,10,FALSE)</f>
        <v>04/15/2020 - 04/15/2028</v>
      </c>
      <c r="C59" s="87">
        <v>2014</v>
      </c>
      <c r="D59" s="87" t="str">
        <f t="shared" si="0"/>
        <v>Anderson 2014</v>
      </c>
      <c r="E59" s="87" t="s">
        <v>5853</v>
      </c>
      <c r="F59" s="366" t="s">
        <v>5853</v>
      </c>
      <c r="G59" s="87" t="s">
        <v>5853</v>
      </c>
      <c r="H59" s="87" t="s">
        <v>5853</v>
      </c>
      <c r="I59" s="86"/>
      <c r="J59" s="87" t="s">
        <v>5853</v>
      </c>
      <c r="K59" s="366" t="s">
        <v>5853</v>
      </c>
      <c r="L59" s="87" t="s">
        <v>5853</v>
      </c>
      <c r="M59" s="87" t="s">
        <v>5853</v>
      </c>
      <c r="N59" s="86"/>
      <c r="O59" s="87" t="s">
        <v>5853</v>
      </c>
      <c r="P59" s="87" t="s">
        <v>5853</v>
      </c>
      <c r="Q59" s="86"/>
      <c r="R59" s="87" t="s">
        <v>5853</v>
      </c>
      <c r="S59" s="87" t="s">
        <v>5853</v>
      </c>
      <c r="T59" s="86" t="s">
        <v>5853</v>
      </c>
      <c r="U59" s="87" t="s">
        <v>5853</v>
      </c>
      <c r="V59" s="87" t="s">
        <v>5853</v>
      </c>
    </row>
    <row r="60" spans="1:22">
      <c r="A60" s="88" t="s">
        <v>5359</v>
      </c>
      <c r="B60" s="17" t="str">
        <f>VLOOKUP(A60,'Planning Periods'!$E$2:$N$540,10,FALSE)</f>
        <v>04/15/2020 - 04/15/2028</v>
      </c>
      <c r="C60" s="87">
        <v>2015</v>
      </c>
      <c r="D60" s="87" t="str">
        <f t="shared" si="0"/>
        <v>Anderson 2015</v>
      </c>
      <c r="E60" s="87">
        <v>32</v>
      </c>
      <c r="F60" s="366">
        <v>0</v>
      </c>
      <c r="G60" s="87">
        <v>0</v>
      </c>
      <c r="H60" s="87">
        <v>0</v>
      </c>
      <c r="I60" s="86"/>
      <c r="J60" s="87">
        <v>21</v>
      </c>
      <c r="K60" s="366">
        <v>0</v>
      </c>
      <c r="L60" s="87">
        <v>0</v>
      </c>
      <c r="M60" s="87">
        <v>0</v>
      </c>
      <c r="N60" s="86"/>
      <c r="O60" s="87">
        <v>24</v>
      </c>
      <c r="P60" s="87">
        <v>19</v>
      </c>
      <c r="Q60" s="86"/>
      <c r="R60" s="87">
        <v>59</v>
      </c>
      <c r="S60" s="87">
        <v>1</v>
      </c>
      <c r="T60" s="86">
        <v>0</v>
      </c>
      <c r="U60" s="87">
        <v>136</v>
      </c>
      <c r="V60" s="87">
        <v>20</v>
      </c>
    </row>
    <row r="61" spans="1:22">
      <c r="A61" s="88" t="s">
        <v>5359</v>
      </c>
      <c r="B61" s="17" t="str">
        <f>VLOOKUP(A61,'Planning Periods'!$E$2:$N$540,10,FALSE)</f>
        <v>04/15/2020 - 04/15/2028</v>
      </c>
      <c r="C61" s="87">
        <v>2016</v>
      </c>
      <c r="D61" s="87" t="str">
        <f t="shared" si="0"/>
        <v>Anderson 2016</v>
      </c>
      <c r="E61" s="87">
        <v>32</v>
      </c>
      <c r="F61" s="366">
        <v>0</v>
      </c>
      <c r="G61" s="87">
        <v>0</v>
      </c>
      <c r="H61" s="87">
        <v>0</v>
      </c>
      <c r="I61" s="86"/>
      <c r="J61" s="87">
        <v>21</v>
      </c>
      <c r="K61" s="366">
        <v>4</v>
      </c>
      <c r="L61" s="87">
        <v>4</v>
      </c>
      <c r="M61" s="87">
        <v>0</v>
      </c>
      <c r="N61" s="86"/>
      <c r="O61" s="87">
        <v>24</v>
      </c>
      <c r="P61" s="87">
        <v>33</v>
      </c>
      <c r="Q61" s="86"/>
      <c r="R61" s="87">
        <v>59</v>
      </c>
      <c r="S61" s="87">
        <v>9</v>
      </c>
      <c r="T61" s="86">
        <v>0</v>
      </c>
      <c r="U61" s="87">
        <v>136</v>
      </c>
      <c r="V61" s="87">
        <v>46</v>
      </c>
    </row>
    <row r="62" spans="1:22">
      <c r="A62" s="88" t="s">
        <v>5359</v>
      </c>
      <c r="B62" s="17" t="str">
        <f>VLOOKUP(A62,'Planning Periods'!$E$2:$N$540,10,FALSE)</f>
        <v>04/15/2020 - 04/15/2028</v>
      </c>
      <c r="C62" s="87">
        <v>2017</v>
      </c>
      <c r="D62" s="87" t="str">
        <f t="shared" si="0"/>
        <v>Anderson 2017</v>
      </c>
      <c r="E62" s="87">
        <v>32</v>
      </c>
      <c r="F62" s="366">
        <v>23</v>
      </c>
      <c r="G62" s="87">
        <v>23</v>
      </c>
      <c r="H62" s="87">
        <v>0</v>
      </c>
      <c r="I62" s="86"/>
      <c r="J62" s="87">
        <v>21</v>
      </c>
      <c r="K62" s="366">
        <v>15</v>
      </c>
      <c r="L62" s="87">
        <v>15</v>
      </c>
      <c r="M62" s="87">
        <v>0</v>
      </c>
      <c r="N62" s="86"/>
      <c r="O62" s="87">
        <v>24</v>
      </c>
      <c r="P62" s="87">
        <v>40</v>
      </c>
      <c r="Q62" s="86"/>
      <c r="R62" s="87">
        <v>59</v>
      </c>
      <c r="S62" s="87">
        <v>23</v>
      </c>
      <c r="T62" s="86">
        <v>0</v>
      </c>
      <c r="U62" s="87">
        <v>136</v>
      </c>
      <c r="V62" s="87">
        <v>101</v>
      </c>
    </row>
    <row r="63" spans="1:22">
      <c r="A63" t="s">
        <v>5380</v>
      </c>
      <c r="B63" s="17" t="str">
        <f>VLOOKUP(A63,'Planning Periods'!$E$2:$N$540,10,FALSE)</f>
        <v>06/15/2019 - 06/15/2027</v>
      </c>
      <c r="C63" s="87">
        <v>2014</v>
      </c>
      <c r="D63" s="87" t="str">
        <f t="shared" si="0"/>
        <v>Angels Camp 2014</v>
      </c>
      <c r="E63" s="366" t="s">
        <v>5853</v>
      </c>
      <c r="F63" s="366" t="s">
        <v>5853</v>
      </c>
      <c r="G63" s="366" t="s">
        <v>5853</v>
      </c>
      <c r="H63" s="366" t="s">
        <v>5853</v>
      </c>
      <c r="I63" s="366">
        <v>0</v>
      </c>
      <c r="J63" s="366" t="s">
        <v>5853</v>
      </c>
      <c r="K63" s="366" t="s">
        <v>5853</v>
      </c>
      <c r="L63" s="366" t="s">
        <v>5853</v>
      </c>
      <c r="M63" s="366" t="s">
        <v>5853</v>
      </c>
      <c r="N63" s="366">
        <v>0</v>
      </c>
      <c r="O63" s="366" t="s">
        <v>5853</v>
      </c>
      <c r="P63" s="366" t="s">
        <v>5853</v>
      </c>
      <c r="Q63" s="366"/>
      <c r="R63" s="366" t="s">
        <v>5853</v>
      </c>
      <c r="S63" s="366" t="s">
        <v>5853</v>
      </c>
      <c r="T63" s="366" t="s">
        <v>5853</v>
      </c>
      <c r="U63" s="366" t="s">
        <v>5853</v>
      </c>
      <c r="V63" s="366" t="s">
        <v>5853</v>
      </c>
    </row>
    <row r="64" spans="1:22">
      <c r="A64" t="s">
        <v>5380</v>
      </c>
      <c r="B64" s="17" t="str">
        <f>VLOOKUP(A64,'Planning Periods'!$E$2:$N$540,10,FALSE)</f>
        <v>06/15/2019 - 06/15/2027</v>
      </c>
      <c r="C64" s="87">
        <v>2015</v>
      </c>
      <c r="D64" s="87" t="str">
        <f t="shared" si="0"/>
        <v>Angels Camp 2015</v>
      </c>
      <c r="E64" t="s">
        <v>5853</v>
      </c>
      <c r="F64" t="s">
        <v>5853</v>
      </c>
      <c r="G64" t="s">
        <v>5853</v>
      </c>
      <c r="H64" t="s">
        <v>5853</v>
      </c>
      <c r="J64" t="s">
        <v>5853</v>
      </c>
      <c r="K64" t="s">
        <v>5853</v>
      </c>
      <c r="L64" t="s">
        <v>5853</v>
      </c>
      <c r="M64" t="s">
        <v>5853</v>
      </c>
      <c r="O64" t="s">
        <v>5853</v>
      </c>
      <c r="P64" t="s">
        <v>5853</v>
      </c>
      <c r="R64" t="s">
        <v>5853</v>
      </c>
      <c r="S64" t="s">
        <v>5853</v>
      </c>
      <c r="T64" t="s">
        <v>5853</v>
      </c>
      <c r="U64" t="s">
        <v>5853</v>
      </c>
      <c r="V64" t="s">
        <v>5853</v>
      </c>
    </row>
    <row r="65" spans="1:22">
      <c r="A65" t="s">
        <v>5380</v>
      </c>
      <c r="B65" s="17" t="str">
        <f>VLOOKUP(A65,'Planning Periods'!$E$2:$N$540,10,FALSE)</f>
        <v>06/15/2019 - 06/15/2027</v>
      </c>
      <c r="C65" s="87">
        <v>2016</v>
      </c>
      <c r="D65" s="87" t="str">
        <f t="shared" si="0"/>
        <v>Angels Camp 2016</v>
      </c>
      <c r="E65" t="s">
        <v>5853</v>
      </c>
      <c r="F65" t="s">
        <v>5853</v>
      </c>
      <c r="G65" t="s">
        <v>5853</v>
      </c>
      <c r="H65" t="s">
        <v>5853</v>
      </c>
      <c r="J65" t="s">
        <v>5853</v>
      </c>
      <c r="K65" t="s">
        <v>5853</v>
      </c>
      <c r="L65" t="s">
        <v>5853</v>
      </c>
      <c r="M65" t="s">
        <v>5853</v>
      </c>
      <c r="O65" t="s">
        <v>5853</v>
      </c>
      <c r="P65" t="s">
        <v>5853</v>
      </c>
      <c r="R65" t="s">
        <v>5853</v>
      </c>
      <c r="S65" t="s">
        <v>5853</v>
      </c>
      <c r="T65" t="s">
        <v>5853</v>
      </c>
      <c r="U65" t="s">
        <v>5853</v>
      </c>
      <c r="V65" t="s">
        <v>5853</v>
      </c>
    </row>
    <row r="66" spans="1:22">
      <c r="A66" t="s">
        <v>5380</v>
      </c>
      <c r="B66" s="17" t="str">
        <f>VLOOKUP(A66,'Planning Periods'!$E$2:$N$540,10,FALSE)</f>
        <v>06/15/2019 - 06/15/2027</v>
      </c>
      <c r="C66" s="87">
        <v>2017</v>
      </c>
      <c r="D66" s="87" t="str">
        <f t="shared" si="0"/>
        <v>Angels Camp 2017</v>
      </c>
      <c r="E66" t="s">
        <v>5853</v>
      </c>
      <c r="F66" t="s">
        <v>5853</v>
      </c>
      <c r="G66" t="s">
        <v>5853</v>
      </c>
      <c r="H66" t="s">
        <v>5853</v>
      </c>
      <c r="J66" t="s">
        <v>5853</v>
      </c>
      <c r="K66" t="s">
        <v>5853</v>
      </c>
      <c r="L66" t="s">
        <v>5853</v>
      </c>
      <c r="M66" t="s">
        <v>5853</v>
      </c>
      <c r="O66" t="s">
        <v>5853</v>
      </c>
      <c r="P66" t="s">
        <v>5853</v>
      </c>
      <c r="R66" t="s">
        <v>5853</v>
      </c>
      <c r="S66" t="s">
        <v>5853</v>
      </c>
      <c r="T66" t="s">
        <v>5853</v>
      </c>
      <c r="U66" t="s">
        <v>5853</v>
      </c>
      <c r="V66" t="s">
        <v>5853</v>
      </c>
    </row>
    <row r="67" spans="1:22">
      <c r="A67" t="s">
        <v>5389</v>
      </c>
      <c r="B67" s="17" t="str">
        <f>VLOOKUP(A67,'Planning Periods'!$E$2:$N$540,10,FALSE)</f>
        <v>01/31/2015 - 01/31/2023</v>
      </c>
      <c r="C67" s="87">
        <v>2014</v>
      </c>
      <c r="D67" s="87"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88" t="s">
        <v>5389</v>
      </c>
      <c r="B68" s="17" t="str">
        <f>VLOOKUP(A68,'Planning Periods'!$E$2:$N$540,10,FALSE)</f>
        <v>01/31/2015 - 01/31/2023</v>
      </c>
      <c r="C68" s="87">
        <v>2015</v>
      </c>
      <c r="D68" s="87" t="str">
        <f t="shared" si="1"/>
        <v>Antioch 2015</v>
      </c>
      <c r="E68" s="87">
        <v>349</v>
      </c>
      <c r="F68" s="366">
        <v>1</v>
      </c>
      <c r="G68" s="87">
        <v>0</v>
      </c>
      <c r="H68" s="87">
        <v>1</v>
      </c>
      <c r="I68" s="86"/>
      <c r="J68" s="87">
        <v>205</v>
      </c>
      <c r="K68" s="366">
        <v>0</v>
      </c>
      <c r="L68" s="87">
        <v>0</v>
      </c>
      <c r="M68" s="87">
        <v>0</v>
      </c>
      <c r="N68" s="86"/>
      <c r="O68" s="87">
        <v>214</v>
      </c>
      <c r="P68" s="87">
        <v>19</v>
      </c>
      <c r="Q68" s="86"/>
      <c r="R68" s="87">
        <v>680</v>
      </c>
      <c r="S68" s="87">
        <v>47</v>
      </c>
      <c r="T68" s="86">
        <v>0</v>
      </c>
      <c r="U68" s="87">
        <v>1448</v>
      </c>
      <c r="V68" s="87">
        <v>67</v>
      </c>
    </row>
    <row r="69" spans="1:22">
      <c r="A69" s="88" t="s">
        <v>5389</v>
      </c>
      <c r="B69" s="17" t="str">
        <f>VLOOKUP(A69,'Planning Periods'!$E$2:$N$540,10,FALSE)</f>
        <v>01/31/2015 - 01/31/2023</v>
      </c>
      <c r="C69" s="87">
        <v>2016</v>
      </c>
      <c r="D69" s="87" t="str">
        <f t="shared" si="1"/>
        <v>Antioch 2016</v>
      </c>
      <c r="E69" s="87">
        <v>349</v>
      </c>
      <c r="F69" s="366">
        <v>84</v>
      </c>
      <c r="G69" s="87">
        <v>84</v>
      </c>
      <c r="H69" s="87">
        <v>0</v>
      </c>
      <c r="I69" s="86"/>
      <c r="J69" s="87">
        <v>205</v>
      </c>
      <c r="K69" s="366">
        <v>0</v>
      </c>
      <c r="L69" s="87">
        <v>0</v>
      </c>
      <c r="M69" s="87">
        <v>0</v>
      </c>
      <c r="N69" s="86"/>
      <c r="O69" s="87">
        <v>214</v>
      </c>
      <c r="P69" s="87">
        <v>1</v>
      </c>
      <c r="Q69" s="86"/>
      <c r="R69" s="87">
        <v>680</v>
      </c>
      <c r="S69" s="87">
        <v>42</v>
      </c>
      <c r="T69" s="86">
        <v>0</v>
      </c>
      <c r="U69" s="87">
        <v>1448</v>
      </c>
      <c r="V69" s="87">
        <v>127</v>
      </c>
    </row>
    <row r="70" spans="1:22">
      <c r="A70" s="88" t="s">
        <v>5389</v>
      </c>
      <c r="B70" s="17" t="str">
        <f>VLOOKUP(A70,'Planning Periods'!$E$2:$N$540,10,FALSE)</f>
        <v>01/31/2015 - 01/31/2023</v>
      </c>
      <c r="C70" s="87">
        <v>2017</v>
      </c>
      <c r="D70" s="87" t="str">
        <f t="shared" si="1"/>
        <v>Antioch 2017</v>
      </c>
      <c r="E70" s="87">
        <v>349</v>
      </c>
      <c r="F70" s="366">
        <v>2</v>
      </c>
      <c r="G70" s="87">
        <v>2</v>
      </c>
      <c r="H70" s="87">
        <v>0</v>
      </c>
      <c r="I70" s="86"/>
      <c r="J70" s="87">
        <v>205</v>
      </c>
      <c r="K70" s="366">
        <v>0</v>
      </c>
      <c r="L70" s="87">
        <v>0</v>
      </c>
      <c r="M70" s="87">
        <v>0</v>
      </c>
      <c r="N70" s="86"/>
      <c r="O70" s="87">
        <v>214</v>
      </c>
      <c r="P70" s="87">
        <v>0</v>
      </c>
      <c r="Q70" s="86"/>
      <c r="R70" s="87">
        <v>680</v>
      </c>
      <c r="S70" s="87">
        <v>41</v>
      </c>
      <c r="T70" s="86">
        <v>0</v>
      </c>
      <c r="U70" s="87">
        <v>1448</v>
      </c>
      <c r="V70" s="87">
        <v>43</v>
      </c>
    </row>
    <row r="71" spans="1:22">
      <c r="A71" s="88" t="s">
        <v>5799</v>
      </c>
      <c r="B71" s="17" t="str">
        <f>VLOOKUP(A71,'Planning Periods'!$E$2:$N$540,10,FALSE)</f>
        <v>10/15/2013 - 10/15/2021</v>
      </c>
      <c r="C71" s="87">
        <v>2013</v>
      </c>
      <c r="D71" s="87" t="str">
        <f t="shared" si="1"/>
        <v>Apple Valley 2013</v>
      </c>
      <c r="E71" s="87">
        <v>764</v>
      </c>
      <c r="F71" s="366">
        <v>1</v>
      </c>
      <c r="G71" s="87">
        <v>1</v>
      </c>
      <c r="H71" s="87">
        <v>0</v>
      </c>
      <c r="I71" s="86"/>
      <c r="J71" s="87">
        <v>541</v>
      </c>
      <c r="K71" s="366">
        <v>7</v>
      </c>
      <c r="L71" s="87">
        <v>7</v>
      </c>
      <c r="M71" s="87">
        <v>0</v>
      </c>
      <c r="N71" s="86"/>
      <c r="O71" s="87">
        <v>622</v>
      </c>
      <c r="P71" s="87">
        <v>11</v>
      </c>
      <c r="Q71" s="86"/>
      <c r="R71" s="87">
        <v>1407</v>
      </c>
      <c r="S71" s="87">
        <v>113</v>
      </c>
      <c r="T71" s="86">
        <v>0</v>
      </c>
      <c r="U71" s="87">
        <v>3334</v>
      </c>
      <c r="V71" s="87">
        <v>132</v>
      </c>
    </row>
    <row r="72" spans="1:22">
      <c r="A72" s="88" t="s">
        <v>5799</v>
      </c>
      <c r="B72" s="17" t="str">
        <f>VLOOKUP(A72,'Planning Periods'!$E$2:$N$540,10,FALSE)</f>
        <v>10/15/2013 - 10/15/2021</v>
      </c>
      <c r="C72" s="87">
        <v>2014</v>
      </c>
      <c r="D72" s="87" t="str">
        <f t="shared" si="1"/>
        <v>Apple Valley 2014</v>
      </c>
      <c r="E72" s="87" t="s">
        <v>5853</v>
      </c>
      <c r="F72" s="366" t="s">
        <v>5853</v>
      </c>
      <c r="G72" s="87" t="s">
        <v>5853</v>
      </c>
      <c r="H72" s="87" t="s">
        <v>5853</v>
      </c>
      <c r="I72" s="86"/>
      <c r="J72" s="87" t="s">
        <v>5853</v>
      </c>
      <c r="K72" s="366" t="s">
        <v>5853</v>
      </c>
      <c r="L72" s="87" t="s">
        <v>5853</v>
      </c>
      <c r="M72" s="87" t="s">
        <v>5853</v>
      </c>
      <c r="N72" s="86"/>
      <c r="O72" s="87" t="s">
        <v>5853</v>
      </c>
      <c r="P72" s="87" t="s">
        <v>5853</v>
      </c>
      <c r="Q72" s="86"/>
      <c r="R72" s="87" t="s">
        <v>5853</v>
      </c>
      <c r="S72" s="87" t="s">
        <v>5853</v>
      </c>
      <c r="T72" s="86" t="s">
        <v>5853</v>
      </c>
      <c r="U72" s="87" t="s">
        <v>5853</v>
      </c>
      <c r="V72" s="87" t="s">
        <v>5853</v>
      </c>
    </row>
    <row r="73" spans="1:22">
      <c r="A73" s="88" t="s">
        <v>5799</v>
      </c>
      <c r="B73" s="17" t="str">
        <f>VLOOKUP(A73,'Planning Periods'!$E$2:$N$540,10,FALSE)</f>
        <v>10/15/2013 - 10/15/2021</v>
      </c>
      <c r="C73" s="87">
        <v>2015</v>
      </c>
      <c r="D73" s="87" t="str">
        <f t="shared" si="1"/>
        <v>Apple Valley 2015</v>
      </c>
      <c r="E73" s="87">
        <v>764</v>
      </c>
      <c r="F73" s="366">
        <v>0</v>
      </c>
      <c r="G73" s="87">
        <v>0</v>
      </c>
      <c r="H73" s="87">
        <v>0</v>
      </c>
      <c r="I73" s="86"/>
      <c r="J73" s="87">
        <v>541</v>
      </c>
      <c r="K73" s="366">
        <v>0</v>
      </c>
      <c r="L73" s="87">
        <v>0</v>
      </c>
      <c r="M73" s="87">
        <v>0</v>
      </c>
      <c r="N73" s="86"/>
      <c r="O73" s="87">
        <v>622</v>
      </c>
      <c r="P73" s="87">
        <v>0</v>
      </c>
      <c r="Q73" s="86"/>
      <c r="R73" s="87">
        <v>1407</v>
      </c>
      <c r="S73" s="87">
        <v>0</v>
      </c>
      <c r="T73" s="86">
        <v>0</v>
      </c>
      <c r="U73" s="87">
        <v>3334</v>
      </c>
      <c r="V73" s="87">
        <v>0</v>
      </c>
    </row>
    <row r="74" spans="1:22">
      <c r="A74" s="88" t="s">
        <v>5799</v>
      </c>
      <c r="B74" s="17" t="str">
        <f>VLOOKUP(A74,'Planning Periods'!$E$2:$N$540,10,FALSE)</f>
        <v>10/15/2013 - 10/15/2021</v>
      </c>
      <c r="C74" s="87">
        <v>2016</v>
      </c>
      <c r="D74" s="87" t="str">
        <f t="shared" si="1"/>
        <v>Apple Valley 2016</v>
      </c>
      <c r="E74" s="87">
        <v>764</v>
      </c>
      <c r="F74" s="366">
        <v>0</v>
      </c>
      <c r="G74" s="87">
        <v>0</v>
      </c>
      <c r="H74" s="87">
        <v>0</v>
      </c>
      <c r="I74" s="86"/>
      <c r="J74" s="87">
        <v>541</v>
      </c>
      <c r="K74" s="366">
        <v>0</v>
      </c>
      <c r="L74" s="87">
        <v>0</v>
      </c>
      <c r="M74" s="87">
        <v>0</v>
      </c>
      <c r="N74" s="86"/>
      <c r="O74" s="87">
        <v>622</v>
      </c>
      <c r="P74" s="87">
        <v>0</v>
      </c>
      <c r="Q74" s="86"/>
      <c r="R74" s="87">
        <v>1407</v>
      </c>
      <c r="S74" s="87">
        <v>0</v>
      </c>
      <c r="T74" s="86">
        <v>0</v>
      </c>
      <c r="U74" s="87">
        <v>3334</v>
      </c>
      <c r="V74" s="87">
        <v>0</v>
      </c>
    </row>
    <row r="75" spans="1:22">
      <c r="A75" s="88" t="s">
        <v>5799</v>
      </c>
      <c r="B75" s="17" t="str">
        <f>VLOOKUP(A75,'Planning Periods'!$E$2:$N$540,10,FALSE)</f>
        <v>10/15/2013 - 10/15/2021</v>
      </c>
      <c r="C75" s="87">
        <v>2017</v>
      </c>
      <c r="D75" s="87" t="str">
        <f t="shared" si="1"/>
        <v>Apple Valley 2017</v>
      </c>
      <c r="E75" s="87">
        <v>764</v>
      </c>
      <c r="F75" s="366">
        <v>0</v>
      </c>
      <c r="G75" s="87">
        <v>0</v>
      </c>
      <c r="H75" s="87">
        <v>0</v>
      </c>
      <c r="I75" s="86"/>
      <c r="J75" s="87">
        <v>541</v>
      </c>
      <c r="K75" s="366">
        <v>0</v>
      </c>
      <c r="L75" s="87">
        <v>0</v>
      </c>
      <c r="M75" s="87">
        <v>0</v>
      </c>
      <c r="N75" s="86"/>
      <c r="O75" s="87">
        <v>622</v>
      </c>
      <c r="P75" s="87">
        <v>0</v>
      </c>
      <c r="Q75" s="86"/>
      <c r="R75" s="87">
        <v>1407</v>
      </c>
      <c r="S75" s="87">
        <v>0</v>
      </c>
      <c r="T75" s="86">
        <v>0</v>
      </c>
      <c r="U75" s="87">
        <v>3334</v>
      </c>
      <c r="V75" s="87">
        <v>0</v>
      </c>
    </row>
    <row r="76" spans="1:22">
      <c r="A76" s="88" t="s">
        <v>5390</v>
      </c>
      <c r="B76" s="17" t="str">
        <f>VLOOKUP(A76,'Planning Periods'!$E$2:$N$540,10,FALSE)</f>
        <v>10/15/2013 - 10/15/2021</v>
      </c>
      <c r="C76" s="87">
        <v>2013</v>
      </c>
      <c r="D76" s="87" t="str">
        <f t="shared" si="1"/>
        <v>Arcadia 2013</v>
      </c>
      <c r="E76" s="87" t="s">
        <v>5853</v>
      </c>
      <c r="F76" s="366" t="s">
        <v>5853</v>
      </c>
      <c r="G76" s="87" t="s">
        <v>5853</v>
      </c>
      <c r="H76" s="87" t="s">
        <v>5853</v>
      </c>
      <c r="I76" s="86"/>
      <c r="J76" s="87" t="s">
        <v>5853</v>
      </c>
      <c r="K76" s="366" t="s">
        <v>5853</v>
      </c>
      <c r="L76" s="87" t="s">
        <v>5853</v>
      </c>
      <c r="M76" s="87" t="s">
        <v>5853</v>
      </c>
      <c r="N76" s="86"/>
      <c r="O76" s="87" t="s">
        <v>5853</v>
      </c>
      <c r="P76" s="87" t="s">
        <v>5853</v>
      </c>
      <c r="Q76" s="86"/>
      <c r="R76" s="87" t="s">
        <v>5853</v>
      </c>
      <c r="S76" s="87" t="s">
        <v>5853</v>
      </c>
      <c r="T76" s="86" t="s">
        <v>5853</v>
      </c>
      <c r="U76" s="87" t="s">
        <v>5853</v>
      </c>
      <c r="V76" s="87" t="s">
        <v>5853</v>
      </c>
    </row>
    <row r="77" spans="1:22">
      <c r="A77" s="88" t="s">
        <v>5390</v>
      </c>
      <c r="B77" s="17" t="str">
        <f>VLOOKUP(A77,'Planning Periods'!$E$2:$N$540,10,FALSE)</f>
        <v>10/15/2013 - 10/15/2021</v>
      </c>
      <c r="C77" s="87">
        <v>2013</v>
      </c>
      <c r="D77" s="87" t="str">
        <f t="shared" si="1"/>
        <v>Arcadia 2013</v>
      </c>
      <c r="E77" s="87" t="s">
        <v>5853</v>
      </c>
      <c r="F77" s="366" t="s">
        <v>5853</v>
      </c>
      <c r="G77" s="87" t="s">
        <v>5853</v>
      </c>
      <c r="H77" s="87" t="s">
        <v>5853</v>
      </c>
      <c r="I77" s="86"/>
      <c r="J77" s="87" t="s">
        <v>5853</v>
      </c>
      <c r="K77" s="366" t="s">
        <v>5853</v>
      </c>
      <c r="L77" s="87" t="s">
        <v>5853</v>
      </c>
      <c r="M77" s="87" t="s">
        <v>5853</v>
      </c>
      <c r="N77" s="86"/>
      <c r="O77" s="87" t="s">
        <v>5853</v>
      </c>
      <c r="P77" s="87" t="s">
        <v>5853</v>
      </c>
      <c r="Q77" s="86"/>
      <c r="R77" s="87" t="s">
        <v>5853</v>
      </c>
      <c r="S77" s="87" t="s">
        <v>5853</v>
      </c>
      <c r="T77" s="86" t="s">
        <v>5853</v>
      </c>
      <c r="U77" s="87" t="s">
        <v>5853</v>
      </c>
      <c r="V77" s="87" t="s">
        <v>5853</v>
      </c>
    </row>
    <row r="78" spans="1:22">
      <c r="A78" s="88" t="s">
        <v>5390</v>
      </c>
      <c r="B78" s="17" t="str">
        <f>VLOOKUP(A78,'Planning Periods'!$E$2:$N$540,10,FALSE)</f>
        <v>10/15/2013 - 10/15/2021</v>
      </c>
      <c r="C78" s="87">
        <v>2014</v>
      </c>
      <c r="D78" s="87" t="str">
        <f t="shared" si="1"/>
        <v>Arcadia 2014</v>
      </c>
      <c r="E78" s="87" t="s">
        <v>5853</v>
      </c>
      <c r="F78" s="366" t="s">
        <v>5853</v>
      </c>
      <c r="G78" s="87" t="s">
        <v>5853</v>
      </c>
      <c r="H78" s="87" t="s">
        <v>5853</v>
      </c>
      <c r="I78" s="86"/>
      <c r="J78" s="87" t="s">
        <v>5853</v>
      </c>
      <c r="K78" s="366" t="s">
        <v>5853</v>
      </c>
      <c r="L78" s="87" t="s">
        <v>5853</v>
      </c>
      <c r="M78" s="87" t="s">
        <v>5853</v>
      </c>
      <c r="N78" s="86"/>
      <c r="O78" s="87" t="s">
        <v>5853</v>
      </c>
      <c r="P78" s="87" t="s">
        <v>5853</v>
      </c>
      <c r="Q78" s="86"/>
      <c r="R78" s="87" t="s">
        <v>5853</v>
      </c>
      <c r="S78" s="87" t="s">
        <v>5853</v>
      </c>
      <c r="T78" s="86" t="s">
        <v>5853</v>
      </c>
      <c r="U78" s="87" t="s">
        <v>5853</v>
      </c>
      <c r="V78" s="87" t="s">
        <v>5853</v>
      </c>
    </row>
    <row r="79" spans="1:22">
      <c r="A79" s="88" t="s">
        <v>5390</v>
      </c>
      <c r="B79" s="17" t="str">
        <f>VLOOKUP(A79,'Planning Periods'!$E$2:$N$540,10,FALSE)</f>
        <v>10/15/2013 - 10/15/2021</v>
      </c>
      <c r="C79" s="87">
        <v>2015</v>
      </c>
      <c r="D79" s="87" t="str">
        <f t="shared" si="1"/>
        <v>Arcadia 2015</v>
      </c>
      <c r="E79" s="87" t="s">
        <v>5853</v>
      </c>
      <c r="F79" s="366" t="s">
        <v>5853</v>
      </c>
      <c r="G79" s="87" t="s">
        <v>5853</v>
      </c>
      <c r="H79" s="87" t="s">
        <v>5853</v>
      </c>
      <c r="I79" s="86"/>
      <c r="J79" s="87" t="s">
        <v>5853</v>
      </c>
      <c r="K79" s="366" t="s">
        <v>5853</v>
      </c>
      <c r="L79" s="87" t="s">
        <v>5853</v>
      </c>
      <c r="M79" s="87" t="s">
        <v>5853</v>
      </c>
      <c r="N79" s="86"/>
      <c r="O79" s="87" t="s">
        <v>5853</v>
      </c>
      <c r="P79" s="87" t="s">
        <v>5853</v>
      </c>
      <c r="Q79" s="86"/>
      <c r="R79" s="87" t="s">
        <v>5853</v>
      </c>
      <c r="S79" s="87" t="s">
        <v>5853</v>
      </c>
      <c r="T79" s="86" t="s">
        <v>5853</v>
      </c>
      <c r="U79" s="87" t="s">
        <v>5853</v>
      </c>
      <c r="V79" s="87" t="s">
        <v>5853</v>
      </c>
    </row>
    <row r="80" spans="1:22">
      <c r="A80" s="88" t="s">
        <v>5390</v>
      </c>
      <c r="B80" s="17" t="str">
        <f>VLOOKUP(A80,'Planning Periods'!$E$2:$N$540,10,FALSE)</f>
        <v>10/15/2013 - 10/15/2021</v>
      </c>
      <c r="C80" s="87">
        <v>2016</v>
      </c>
      <c r="D80" s="87" t="str">
        <f t="shared" si="1"/>
        <v>Arcadia 2016</v>
      </c>
      <c r="E80" s="87" t="s">
        <v>5853</v>
      </c>
      <c r="F80" s="366" t="s">
        <v>5853</v>
      </c>
      <c r="G80" s="87" t="s">
        <v>5853</v>
      </c>
      <c r="H80" s="87" t="s">
        <v>5853</v>
      </c>
      <c r="I80" s="86"/>
      <c r="J80" s="87" t="s">
        <v>5853</v>
      </c>
      <c r="K80" s="366" t="s">
        <v>5853</v>
      </c>
      <c r="L80" s="87" t="s">
        <v>5853</v>
      </c>
      <c r="M80" s="87" t="s">
        <v>5853</v>
      </c>
      <c r="N80" s="86"/>
      <c r="O80" s="87" t="s">
        <v>5853</v>
      </c>
      <c r="P80" s="87" t="s">
        <v>5853</v>
      </c>
      <c r="Q80" s="86"/>
      <c r="R80" s="87" t="s">
        <v>5853</v>
      </c>
      <c r="S80" s="87" t="s">
        <v>5853</v>
      </c>
      <c r="T80" s="86" t="s">
        <v>5853</v>
      </c>
      <c r="U80" s="87" t="s">
        <v>5853</v>
      </c>
      <c r="V80" s="87" t="s">
        <v>5853</v>
      </c>
    </row>
    <row r="81" spans="1:22">
      <c r="A81" s="88" t="s">
        <v>5390</v>
      </c>
      <c r="B81" s="17" t="str">
        <f>VLOOKUP(A81,'Planning Periods'!$E$2:$N$540,10,FALSE)</f>
        <v>10/15/2013 - 10/15/2021</v>
      </c>
      <c r="C81" s="87">
        <v>2017</v>
      </c>
      <c r="D81" s="87" t="str">
        <f t="shared" si="1"/>
        <v>Arcadia 2017</v>
      </c>
      <c r="E81" s="87">
        <v>276</v>
      </c>
      <c r="F81" s="366">
        <v>0</v>
      </c>
      <c r="G81" s="87">
        <v>0</v>
      </c>
      <c r="H81" s="87">
        <v>0</v>
      </c>
      <c r="I81" s="86"/>
      <c r="J81" s="87">
        <v>167</v>
      </c>
      <c r="K81" s="366">
        <v>0</v>
      </c>
      <c r="L81" s="87">
        <v>0</v>
      </c>
      <c r="M81" s="87">
        <v>0</v>
      </c>
      <c r="N81" s="86"/>
      <c r="O81" s="87">
        <v>177</v>
      </c>
      <c r="P81" s="87">
        <v>38</v>
      </c>
      <c r="Q81" s="86"/>
      <c r="R81" s="87">
        <v>434</v>
      </c>
      <c r="S81" s="87">
        <v>101</v>
      </c>
      <c r="T81" s="86">
        <v>0</v>
      </c>
      <c r="U81" s="87">
        <v>1054</v>
      </c>
      <c r="V81" s="87">
        <v>139</v>
      </c>
    </row>
    <row r="82" spans="1:22">
      <c r="A82" s="88" t="s">
        <v>5360</v>
      </c>
      <c r="B82" s="17" t="str">
        <f>VLOOKUP(A82,'Planning Periods'!$E$2:$N$540,10,FALSE)</f>
        <v>08/31/2019 - 08/31/2027</v>
      </c>
      <c r="C82" s="87">
        <v>2014</v>
      </c>
      <c r="D82" s="87" t="str">
        <f t="shared" si="1"/>
        <v>Arcata 2014</v>
      </c>
      <c r="E82" s="87">
        <v>85</v>
      </c>
      <c r="F82" s="366">
        <v>26</v>
      </c>
      <c r="G82" s="87">
        <v>26</v>
      </c>
      <c r="H82" s="87">
        <v>0</v>
      </c>
      <c r="I82" s="86"/>
      <c r="J82" s="87">
        <v>56</v>
      </c>
      <c r="K82" s="366">
        <v>5</v>
      </c>
      <c r="L82" s="87">
        <v>5</v>
      </c>
      <c r="M82" s="87">
        <v>0</v>
      </c>
      <c r="N82" s="86"/>
      <c r="O82" s="87">
        <v>62</v>
      </c>
      <c r="P82" s="87">
        <v>8</v>
      </c>
      <c r="Q82" s="86"/>
      <c r="R82" s="87">
        <v>160</v>
      </c>
      <c r="S82" s="87">
        <v>7</v>
      </c>
      <c r="T82" s="86">
        <v>0</v>
      </c>
      <c r="U82" s="87">
        <v>363</v>
      </c>
      <c r="V82" s="87">
        <v>46</v>
      </c>
    </row>
    <row r="83" spans="1:22">
      <c r="A83" s="88" t="s">
        <v>5360</v>
      </c>
      <c r="B83" s="17" t="str">
        <f>VLOOKUP(A83,'Planning Periods'!$E$2:$N$540,10,FALSE)</f>
        <v>08/31/2019 - 08/31/2027</v>
      </c>
      <c r="C83" s="87">
        <v>2015</v>
      </c>
      <c r="D83" s="87" t="str">
        <f t="shared" si="1"/>
        <v>Arcata 2015</v>
      </c>
      <c r="E83" s="87">
        <v>85</v>
      </c>
      <c r="F83" s="366">
        <v>17</v>
      </c>
      <c r="G83" s="87">
        <v>17</v>
      </c>
      <c r="H83" s="87">
        <v>0</v>
      </c>
      <c r="I83" s="86"/>
      <c r="J83" s="87">
        <v>56</v>
      </c>
      <c r="K83" s="366">
        <v>0</v>
      </c>
      <c r="L83" s="87">
        <v>0</v>
      </c>
      <c r="M83" s="87">
        <v>0</v>
      </c>
      <c r="N83" s="86"/>
      <c r="O83" s="87">
        <v>62</v>
      </c>
      <c r="P83" s="87">
        <v>3</v>
      </c>
      <c r="Q83" s="86"/>
      <c r="R83" s="87">
        <v>160</v>
      </c>
      <c r="S83" s="87">
        <v>2</v>
      </c>
      <c r="T83" s="86">
        <v>0</v>
      </c>
      <c r="U83" s="87">
        <v>363</v>
      </c>
      <c r="V83" s="87">
        <v>22</v>
      </c>
    </row>
    <row r="84" spans="1:22">
      <c r="A84" s="88" t="s">
        <v>5360</v>
      </c>
      <c r="B84" s="17" t="str">
        <f>VLOOKUP(A84,'Planning Periods'!$E$2:$N$540,10,FALSE)</f>
        <v>08/31/2019 - 08/31/2027</v>
      </c>
      <c r="C84" s="87">
        <v>2016</v>
      </c>
      <c r="D84" s="87" t="str">
        <f t="shared" si="1"/>
        <v>Arcata 2016</v>
      </c>
      <c r="E84" s="87">
        <v>85</v>
      </c>
      <c r="F84" s="366">
        <v>0</v>
      </c>
      <c r="G84" s="87">
        <v>0</v>
      </c>
      <c r="H84" s="87">
        <v>0</v>
      </c>
      <c r="I84" s="86"/>
      <c r="J84" s="87">
        <v>56</v>
      </c>
      <c r="K84" s="366">
        <v>0</v>
      </c>
      <c r="L84" s="87">
        <v>0</v>
      </c>
      <c r="M84" s="87">
        <v>0</v>
      </c>
      <c r="N84" s="86"/>
      <c r="O84" s="87">
        <v>62</v>
      </c>
      <c r="P84" s="87">
        <v>43</v>
      </c>
      <c r="Q84" s="86"/>
      <c r="R84" s="87">
        <v>160</v>
      </c>
      <c r="S84" s="87">
        <v>7</v>
      </c>
      <c r="T84" s="86">
        <v>0</v>
      </c>
      <c r="U84" s="87">
        <v>363</v>
      </c>
      <c r="V84" s="87">
        <v>50</v>
      </c>
    </row>
    <row r="85" spans="1:22">
      <c r="A85" s="88" t="s">
        <v>5360</v>
      </c>
      <c r="B85" s="17" t="str">
        <f>VLOOKUP(A85,'Planning Periods'!$E$2:$N$540,10,FALSE)</f>
        <v>08/31/2019 - 08/31/2027</v>
      </c>
      <c r="C85" s="87">
        <v>2017</v>
      </c>
      <c r="D85" s="87" t="str">
        <f t="shared" si="1"/>
        <v>Arcata 2017</v>
      </c>
      <c r="E85" s="87">
        <v>85</v>
      </c>
      <c r="F85" s="366">
        <v>0</v>
      </c>
      <c r="G85" s="87">
        <v>0</v>
      </c>
      <c r="H85" s="87">
        <v>0</v>
      </c>
      <c r="I85" s="86"/>
      <c r="J85" s="87">
        <v>56</v>
      </c>
      <c r="K85" s="366">
        <v>0</v>
      </c>
      <c r="L85" s="87">
        <v>0</v>
      </c>
      <c r="M85" s="87">
        <v>0</v>
      </c>
      <c r="N85" s="86"/>
      <c r="O85" s="87">
        <v>62</v>
      </c>
      <c r="P85" s="87">
        <v>164</v>
      </c>
      <c r="Q85" s="86"/>
      <c r="R85" s="87">
        <v>160</v>
      </c>
      <c r="S85" s="87">
        <v>5</v>
      </c>
      <c r="T85" s="86">
        <v>0</v>
      </c>
      <c r="U85" s="87">
        <v>363</v>
      </c>
      <c r="V85" s="87">
        <v>169</v>
      </c>
    </row>
    <row r="86" spans="1:22">
      <c r="A86" s="88" t="s">
        <v>5391</v>
      </c>
      <c r="B86" s="17" t="str">
        <f>VLOOKUP(A86,'Planning Periods'!$E$2:$N$540,10,FALSE)</f>
        <v>12/31/2020 - 12/31/2028</v>
      </c>
      <c r="C86" s="87">
        <v>2014</v>
      </c>
      <c r="D86" s="87" t="str">
        <f t="shared" si="1"/>
        <v>Arroyo Grande 2014</v>
      </c>
      <c r="E86" s="87" t="s">
        <v>5853</v>
      </c>
      <c r="F86" s="366" t="s">
        <v>5853</v>
      </c>
      <c r="G86" s="87" t="s">
        <v>5853</v>
      </c>
      <c r="H86" s="87" t="s">
        <v>5853</v>
      </c>
      <c r="I86" s="86"/>
      <c r="J86" s="87" t="s">
        <v>5853</v>
      </c>
      <c r="K86" s="366" t="s">
        <v>5853</v>
      </c>
      <c r="L86" s="87" t="s">
        <v>5853</v>
      </c>
      <c r="M86" s="87" t="s">
        <v>5853</v>
      </c>
      <c r="N86" s="86"/>
      <c r="O86" s="87" t="s">
        <v>5853</v>
      </c>
      <c r="P86" s="87" t="s">
        <v>5853</v>
      </c>
      <c r="Q86" s="86"/>
      <c r="R86" s="87" t="s">
        <v>5853</v>
      </c>
      <c r="S86" s="87" t="s">
        <v>5853</v>
      </c>
      <c r="T86" s="86" t="s">
        <v>5853</v>
      </c>
      <c r="U86" s="87" t="s">
        <v>5853</v>
      </c>
      <c r="V86" s="87" t="s">
        <v>5853</v>
      </c>
    </row>
    <row r="87" spans="1:22">
      <c r="A87" s="88" t="s">
        <v>5391</v>
      </c>
      <c r="B87" s="17" t="str">
        <f>VLOOKUP(A87,'Planning Periods'!$E$2:$N$540,10,FALSE)</f>
        <v>12/31/2020 - 12/31/2028</v>
      </c>
      <c r="C87" s="87">
        <v>2015</v>
      </c>
      <c r="D87" s="87" t="str">
        <f t="shared" si="1"/>
        <v>Arroyo Grande 2015</v>
      </c>
      <c r="E87" s="87" t="s">
        <v>5853</v>
      </c>
      <c r="F87" s="366" t="s">
        <v>5853</v>
      </c>
      <c r="G87" s="87" t="s">
        <v>5853</v>
      </c>
      <c r="H87" s="87" t="s">
        <v>5853</v>
      </c>
      <c r="I87" s="86"/>
      <c r="J87" s="87" t="s">
        <v>5853</v>
      </c>
      <c r="K87" s="366" t="s">
        <v>5853</v>
      </c>
      <c r="L87" s="87" t="s">
        <v>5853</v>
      </c>
      <c r="M87" s="87" t="s">
        <v>5853</v>
      </c>
      <c r="N87" s="86"/>
      <c r="O87" s="87" t="s">
        <v>5853</v>
      </c>
      <c r="P87" s="87" t="s">
        <v>5853</v>
      </c>
      <c r="Q87" s="86"/>
      <c r="R87" s="87" t="s">
        <v>5853</v>
      </c>
      <c r="S87" s="87" t="s">
        <v>5853</v>
      </c>
      <c r="T87" s="86" t="s">
        <v>5853</v>
      </c>
      <c r="U87" s="87" t="s">
        <v>5853</v>
      </c>
      <c r="V87" s="87" t="s">
        <v>5853</v>
      </c>
    </row>
    <row r="88" spans="1:22">
      <c r="A88" s="88" t="s">
        <v>5391</v>
      </c>
      <c r="B88" s="17" t="str">
        <f>VLOOKUP(A88,'Planning Periods'!$E$2:$N$540,10,FALSE)</f>
        <v>12/31/2020 - 12/31/2028</v>
      </c>
      <c r="C88" s="87">
        <v>2016</v>
      </c>
      <c r="D88" s="87" t="str">
        <f t="shared" si="1"/>
        <v>Arroyo Grande 2016</v>
      </c>
      <c r="E88" s="87" t="s">
        <v>5853</v>
      </c>
      <c r="F88" s="366" t="s">
        <v>5853</v>
      </c>
      <c r="G88" s="87" t="s">
        <v>5853</v>
      </c>
      <c r="H88" s="87" t="s">
        <v>5853</v>
      </c>
      <c r="I88" s="86"/>
      <c r="J88" s="87" t="s">
        <v>5853</v>
      </c>
      <c r="K88" s="366" t="s">
        <v>5853</v>
      </c>
      <c r="L88" s="87" t="s">
        <v>5853</v>
      </c>
      <c r="M88" s="87" t="s">
        <v>5853</v>
      </c>
      <c r="N88" s="86"/>
      <c r="O88" s="87" t="s">
        <v>5853</v>
      </c>
      <c r="P88" s="87" t="s">
        <v>5853</v>
      </c>
      <c r="Q88" s="86"/>
      <c r="R88" s="87" t="s">
        <v>5853</v>
      </c>
      <c r="S88" s="87" t="s">
        <v>5853</v>
      </c>
      <c r="T88" s="86" t="s">
        <v>5853</v>
      </c>
      <c r="U88" s="87" t="s">
        <v>5853</v>
      </c>
      <c r="V88" s="87" t="s">
        <v>5853</v>
      </c>
    </row>
    <row r="89" spans="1:22">
      <c r="A89" s="88" t="s">
        <v>5391</v>
      </c>
      <c r="B89" s="17" t="str">
        <f>VLOOKUP(A89,'Planning Periods'!$E$2:$N$540,10,FALSE)</f>
        <v>12/31/2020 - 12/31/2028</v>
      </c>
      <c r="C89" s="87">
        <v>2017</v>
      </c>
      <c r="D89" s="87" t="str">
        <f t="shared" si="1"/>
        <v>Arroyo Grande 2017</v>
      </c>
      <c r="E89" s="87">
        <v>60</v>
      </c>
      <c r="F89" s="366">
        <v>0</v>
      </c>
      <c r="G89" s="87">
        <v>0</v>
      </c>
      <c r="H89" s="87">
        <v>0</v>
      </c>
      <c r="I89" s="86"/>
      <c r="J89" s="87">
        <v>38</v>
      </c>
      <c r="K89" s="366">
        <v>4</v>
      </c>
      <c r="L89" s="87">
        <v>0</v>
      </c>
      <c r="M89" s="87">
        <v>4</v>
      </c>
      <c r="N89" s="86"/>
      <c r="O89" s="87">
        <v>43</v>
      </c>
      <c r="P89" s="87">
        <v>0</v>
      </c>
      <c r="Q89" s="86"/>
      <c r="R89" s="87">
        <v>101</v>
      </c>
      <c r="S89" s="87">
        <v>37</v>
      </c>
      <c r="T89" s="86">
        <v>4</v>
      </c>
      <c r="U89" s="87">
        <v>242</v>
      </c>
      <c r="V89" s="87">
        <v>41</v>
      </c>
    </row>
    <row r="90" spans="1:22">
      <c r="A90" s="88" t="s">
        <v>5392</v>
      </c>
      <c r="B90" s="17" t="str">
        <f>VLOOKUP(A90,'Planning Periods'!$E$2:$N$540,10,FALSE)</f>
        <v>10/15/2013 - 10/15/2021</v>
      </c>
      <c r="C90" s="87">
        <v>2013</v>
      </c>
      <c r="D90" s="87" t="str">
        <f t="shared" si="1"/>
        <v>Artesia 2013</v>
      </c>
      <c r="E90" s="87">
        <v>31</v>
      </c>
      <c r="F90" s="366">
        <v>0</v>
      </c>
      <c r="G90" s="87">
        <v>0</v>
      </c>
      <c r="H90" s="87">
        <v>0</v>
      </c>
      <c r="I90" s="86"/>
      <c r="J90" s="87">
        <v>18</v>
      </c>
      <c r="K90" s="366">
        <v>0</v>
      </c>
      <c r="L90" s="87">
        <v>0</v>
      </c>
      <c r="M90" s="87">
        <v>0</v>
      </c>
      <c r="N90" s="86"/>
      <c r="O90" s="87">
        <v>20</v>
      </c>
      <c r="P90" s="87">
        <v>0</v>
      </c>
      <c r="Q90" s="86"/>
      <c r="R90" s="87">
        <v>51</v>
      </c>
      <c r="S90" s="87">
        <v>18</v>
      </c>
      <c r="T90" s="86">
        <v>0</v>
      </c>
      <c r="U90" s="87">
        <v>120</v>
      </c>
      <c r="V90" s="87">
        <v>18</v>
      </c>
    </row>
    <row r="91" spans="1:22">
      <c r="A91" s="88" t="s">
        <v>5392</v>
      </c>
      <c r="B91" s="17" t="str">
        <f>VLOOKUP(A91,'Planning Periods'!$E$2:$N$540,10,FALSE)</f>
        <v>10/15/2013 - 10/15/2021</v>
      </c>
      <c r="C91" s="87">
        <v>2014</v>
      </c>
      <c r="D91" s="87" t="str">
        <f t="shared" si="1"/>
        <v>Artesia 2014</v>
      </c>
      <c r="E91" s="87">
        <v>31</v>
      </c>
      <c r="F91" s="366">
        <v>0</v>
      </c>
      <c r="G91" s="87">
        <v>0</v>
      </c>
      <c r="H91" s="87">
        <v>0</v>
      </c>
      <c r="I91" s="86"/>
      <c r="J91" s="87">
        <v>18</v>
      </c>
      <c r="K91" s="366">
        <v>0</v>
      </c>
      <c r="L91" s="87">
        <v>0</v>
      </c>
      <c r="M91" s="87">
        <v>0</v>
      </c>
      <c r="N91" s="86"/>
      <c r="O91" s="87">
        <v>20</v>
      </c>
      <c r="P91" s="87">
        <v>0</v>
      </c>
      <c r="Q91" s="86"/>
      <c r="R91" s="87">
        <v>51</v>
      </c>
      <c r="S91" s="87">
        <v>17</v>
      </c>
      <c r="T91" s="86">
        <v>0</v>
      </c>
      <c r="U91" s="87">
        <v>120</v>
      </c>
      <c r="V91" s="87">
        <v>17</v>
      </c>
    </row>
    <row r="92" spans="1:22">
      <c r="A92" s="88" t="s">
        <v>5392</v>
      </c>
      <c r="B92" s="17" t="str">
        <f>VLOOKUP(A92,'Planning Periods'!$E$2:$N$540,10,FALSE)</f>
        <v>10/15/2013 - 10/15/2021</v>
      </c>
      <c r="C92" s="87">
        <v>2015</v>
      </c>
      <c r="D92" s="87" t="str">
        <f t="shared" si="1"/>
        <v>Artesia 2015</v>
      </c>
      <c r="E92" s="87">
        <v>31</v>
      </c>
      <c r="F92" s="366">
        <v>0</v>
      </c>
      <c r="G92" s="87">
        <v>0</v>
      </c>
      <c r="H92" s="87">
        <v>0</v>
      </c>
      <c r="I92" s="86"/>
      <c r="J92" s="87">
        <v>18</v>
      </c>
      <c r="K92" s="366">
        <v>0</v>
      </c>
      <c r="L92" s="87">
        <v>0</v>
      </c>
      <c r="M92" s="87">
        <v>0</v>
      </c>
      <c r="N92" s="86"/>
      <c r="O92" s="87">
        <v>20</v>
      </c>
      <c r="P92" s="87">
        <v>0</v>
      </c>
      <c r="Q92" s="86"/>
      <c r="R92" s="87">
        <v>51</v>
      </c>
      <c r="S92" s="87">
        <v>8</v>
      </c>
      <c r="T92" s="86">
        <v>0</v>
      </c>
      <c r="U92" s="87">
        <v>120</v>
      </c>
      <c r="V92" s="87">
        <v>8</v>
      </c>
    </row>
    <row r="93" spans="1:22">
      <c r="A93" s="88" t="s">
        <v>5392</v>
      </c>
      <c r="B93" s="17" t="str">
        <f>VLOOKUP(A93,'Planning Periods'!$E$2:$N$540,10,FALSE)</f>
        <v>10/15/2013 - 10/15/2021</v>
      </c>
      <c r="C93" s="87">
        <v>2016</v>
      </c>
      <c r="D93" s="87" t="str">
        <f t="shared" si="1"/>
        <v>Artesia 2016</v>
      </c>
      <c r="E93" s="87">
        <v>31</v>
      </c>
      <c r="F93" s="366">
        <v>0</v>
      </c>
      <c r="G93" s="87">
        <v>0</v>
      </c>
      <c r="H93" s="87">
        <v>0</v>
      </c>
      <c r="I93" s="86"/>
      <c r="J93" s="87">
        <v>18</v>
      </c>
      <c r="K93" s="366">
        <v>0</v>
      </c>
      <c r="L93" s="87">
        <v>0</v>
      </c>
      <c r="M93" s="87">
        <v>0</v>
      </c>
      <c r="N93" s="86"/>
      <c r="O93" s="87">
        <v>20</v>
      </c>
      <c r="P93" s="87">
        <v>0</v>
      </c>
      <c r="Q93" s="86"/>
      <c r="R93" s="87">
        <v>51</v>
      </c>
      <c r="S93" s="87">
        <v>22</v>
      </c>
      <c r="T93" s="86">
        <v>0</v>
      </c>
      <c r="U93" s="87">
        <v>120</v>
      </c>
      <c r="V93" s="87">
        <v>22</v>
      </c>
    </row>
    <row r="94" spans="1:22">
      <c r="A94" s="88" t="s">
        <v>5392</v>
      </c>
      <c r="B94" s="17" t="str">
        <f>VLOOKUP(A94,'Planning Periods'!$E$2:$N$540,10,FALSE)</f>
        <v>10/15/2013 - 10/15/2021</v>
      </c>
      <c r="C94" s="87">
        <v>2017</v>
      </c>
      <c r="D94" s="87" t="str">
        <f t="shared" si="1"/>
        <v>Artesia 2017</v>
      </c>
      <c r="E94" s="87">
        <v>31</v>
      </c>
      <c r="F94" s="366">
        <v>0</v>
      </c>
      <c r="G94" s="87">
        <v>0</v>
      </c>
      <c r="H94" s="87">
        <v>0</v>
      </c>
      <c r="I94" s="86"/>
      <c r="J94" s="87">
        <v>18</v>
      </c>
      <c r="K94" s="366">
        <v>0</v>
      </c>
      <c r="L94" s="87">
        <v>0</v>
      </c>
      <c r="M94" s="87">
        <v>0</v>
      </c>
      <c r="N94" s="86"/>
      <c r="O94" s="87">
        <v>20</v>
      </c>
      <c r="P94" s="87">
        <v>0</v>
      </c>
      <c r="Q94" s="86"/>
      <c r="R94" s="87">
        <v>51</v>
      </c>
      <c r="S94" s="87">
        <v>8</v>
      </c>
      <c r="T94" s="86">
        <v>0</v>
      </c>
      <c r="U94" s="87">
        <v>120</v>
      </c>
      <c r="V94" s="87">
        <v>8</v>
      </c>
    </row>
    <row r="95" spans="1:22">
      <c r="A95" s="88" t="s">
        <v>5393</v>
      </c>
      <c r="B95" s="17" t="str">
        <f>VLOOKUP(A95,'Planning Periods'!$E$2:$N$540,10,FALSE)</f>
        <v>12/31/2015 - 12/31/2023</v>
      </c>
      <c r="C95" s="87">
        <v>2013</v>
      </c>
      <c r="D95" s="87" t="str">
        <f t="shared" si="1"/>
        <v>Arvin 2013</v>
      </c>
      <c r="E95" s="87" t="s">
        <v>5853</v>
      </c>
      <c r="F95" s="366" t="s">
        <v>5853</v>
      </c>
      <c r="G95" s="87" t="s">
        <v>5853</v>
      </c>
      <c r="H95" s="87" t="s">
        <v>5853</v>
      </c>
      <c r="I95" s="86"/>
      <c r="J95" s="87" t="s">
        <v>5853</v>
      </c>
      <c r="K95" s="366" t="s">
        <v>5853</v>
      </c>
      <c r="L95" s="87" t="s">
        <v>5853</v>
      </c>
      <c r="M95" s="87" t="s">
        <v>5853</v>
      </c>
      <c r="N95" s="86"/>
      <c r="O95" s="87" t="s">
        <v>5853</v>
      </c>
      <c r="P95" s="87" t="s">
        <v>5853</v>
      </c>
      <c r="Q95" s="86"/>
      <c r="R95" s="87" t="s">
        <v>5853</v>
      </c>
      <c r="S95" s="87" t="s">
        <v>5853</v>
      </c>
      <c r="T95" s="86" t="s">
        <v>5853</v>
      </c>
      <c r="U95" s="87" t="s">
        <v>5853</v>
      </c>
      <c r="V95" s="87" t="s">
        <v>5853</v>
      </c>
    </row>
    <row r="96" spans="1:22">
      <c r="A96" s="88" t="s">
        <v>5393</v>
      </c>
      <c r="B96" s="17" t="str">
        <f>VLOOKUP(A96,'Planning Periods'!$E$2:$N$540,10,FALSE)</f>
        <v>12/31/2015 - 12/31/2023</v>
      </c>
      <c r="C96" s="87">
        <v>2014</v>
      </c>
      <c r="D96" s="87" t="str">
        <f t="shared" si="1"/>
        <v>Arvin 2014</v>
      </c>
      <c r="E96" s="87" t="s">
        <v>5853</v>
      </c>
      <c r="F96" s="366" t="s">
        <v>5853</v>
      </c>
      <c r="G96" s="87" t="s">
        <v>5853</v>
      </c>
      <c r="H96" s="87" t="s">
        <v>5853</v>
      </c>
      <c r="I96" s="86"/>
      <c r="J96" s="87" t="s">
        <v>5853</v>
      </c>
      <c r="K96" s="366" t="s">
        <v>5853</v>
      </c>
      <c r="L96" s="87" t="s">
        <v>5853</v>
      </c>
      <c r="M96" s="87" t="s">
        <v>5853</v>
      </c>
      <c r="N96" s="86"/>
      <c r="O96" s="87" t="s">
        <v>5853</v>
      </c>
      <c r="P96" s="87" t="s">
        <v>5853</v>
      </c>
      <c r="Q96" s="86"/>
      <c r="R96" s="87" t="s">
        <v>5853</v>
      </c>
      <c r="S96" s="87" t="s">
        <v>5853</v>
      </c>
      <c r="T96" s="86" t="s">
        <v>5853</v>
      </c>
      <c r="U96" s="87" t="s">
        <v>5853</v>
      </c>
      <c r="V96" s="87" t="s">
        <v>5853</v>
      </c>
    </row>
    <row r="97" spans="1:22">
      <c r="A97" s="88" t="s">
        <v>5393</v>
      </c>
      <c r="B97" s="17" t="str">
        <f>VLOOKUP(A97,'Planning Periods'!$E$2:$N$540,10,FALSE)</f>
        <v>12/31/2015 - 12/31/2023</v>
      </c>
      <c r="C97" s="87">
        <v>2015</v>
      </c>
      <c r="D97" s="87" t="str">
        <f t="shared" si="1"/>
        <v>Arvin 2015</v>
      </c>
      <c r="E97" s="87">
        <v>398</v>
      </c>
      <c r="F97" s="366">
        <v>0</v>
      </c>
      <c r="G97" s="87">
        <v>0</v>
      </c>
      <c r="H97" s="87">
        <v>0</v>
      </c>
      <c r="I97" s="86"/>
      <c r="J97" s="87">
        <v>239</v>
      </c>
      <c r="K97" s="366">
        <v>26</v>
      </c>
      <c r="L97" s="87">
        <v>9</v>
      </c>
      <c r="M97" s="87">
        <v>17</v>
      </c>
      <c r="N97" s="86"/>
      <c r="O97" s="87">
        <v>183</v>
      </c>
      <c r="P97" s="87">
        <v>60</v>
      </c>
      <c r="Q97" s="86"/>
      <c r="R97" s="87">
        <v>349</v>
      </c>
      <c r="S97" s="87">
        <v>0</v>
      </c>
      <c r="T97" s="86">
        <v>17</v>
      </c>
      <c r="U97" s="87">
        <v>1169</v>
      </c>
      <c r="V97" s="87">
        <v>86</v>
      </c>
    </row>
    <row r="98" spans="1:22">
      <c r="A98" s="88" t="s">
        <v>5393</v>
      </c>
      <c r="B98" s="17" t="str">
        <f>VLOOKUP(A98,'Planning Periods'!$E$2:$N$540,10,FALSE)</f>
        <v>12/31/2015 - 12/31/2023</v>
      </c>
      <c r="C98" s="87">
        <v>2016</v>
      </c>
      <c r="D98" s="87" t="str">
        <f t="shared" si="1"/>
        <v>Arvin 2016</v>
      </c>
      <c r="E98" s="87">
        <v>398</v>
      </c>
      <c r="F98" s="366">
        <v>0</v>
      </c>
      <c r="G98" s="87">
        <v>0</v>
      </c>
      <c r="H98" s="87">
        <v>0</v>
      </c>
      <c r="I98" s="86"/>
      <c r="J98" s="87">
        <v>239</v>
      </c>
      <c r="K98" s="366">
        <v>24</v>
      </c>
      <c r="L98" s="87">
        <v>11</v>
      </c>
      <c r="M98" s="87">
        <v>13</v>
      </c>
      <c r="N98" s="86"/>
      <c r="O98" s="87">
        <v>183</v>
      </c>
      <c r="P98" s="87">
        <v>29</v>
      </c>
      <c r="Q98" s="86"/>
      <c r="R98" s="87">
        <v>349</v>
      </c>
      <c r="S98" s="87">
        <v>0</v>
      </c>
      <c r="T98" s="86">
        <v>13</v>
      </c>
      <c r="U98" s="87">
        <v>1169</v>
      </c>
      <c r="V98" s="87">
        <v>53</v>
      </c>
    </row>
    <row r="99" spans="1:22">
      <c r="A99" s="88" t="s">
        <v>5393</v>
      </c>
      <c r="B99" s="17" t="str">
        <f>VLOOKUP(A99,'Planning Periods'!$E$2:$N$540,10,FALSE)</f>
        <v>12/31/2015 - 12/31/2023</v>
      </c>
      <c r="C99" s="87">
        <v>2017</v>
      </c>
      <c r="D99" s="87" t="str">
        <f t="shared" si="1"/>
        <v>Arvin 2017</v>
      </c>
      <c r="E99" s="87">
        <v>398</v>
      </c>
      <c r="F99" s="366">
        <v>0</v>
      </c>
      <c r="G99" s="87">
        <v>0</v>
      </c>
      <c r="H99" s="87">
        <v>0</v>
      </c>
      <c r="I99" s="86"/>
      <c r="J99" s="87">
        <v>239</v>
      </c>
      <c r="K99" s="366">
        <v>6</v>
      </c>
      <c r="L99" s="87">
        <v>0</v>
      </c>
      <c r="M99" s="87">
        <v>6</v>
      </c>
      <c r="N99" s="86"/>
      <c r="O99" s="87">
        <v>183</v>
      </c>
      <c r="P99" s="87">
        <v>79</v>
      </c>
      <c r="Q99" s="86"/>
      <c r="R99" s="87">
        <v>349</v>
      </c>
      <c r="S99" s="87">
        <v>0</v>
      </c>
      <c r="T99" s="86">
        <v>6</v>
      </c>
      <c r="U99" s="87">
        <v>1169</v>
      </c>
      <c r="V99" s="87">
        <v>85</v>
      </c>
    </row>
    <row r="100" spans="1:22">
      <c r="A100" s="88" t="s">
        <v>5394</v>
      </c>
      <c r="B100" s="17" t="str">
        <f>VLOOKUP(A100,'Planning Periods'!$E$2:$N$540,10,FALSE)</f>
        <v>12/31/2020 - 12/31/2028</v>
      </c>
      <c r="C100" s="87">
        <v>2014</v>
      </c>
      <c r="D100" s="87" t="str">
        <f t="shared" si="1"/>
        <v>Atascadero 2014</v>
      </c>
      <c r="E100" s="87">
        <v>98</v>
      </c>
      <c r="F100" s="366">
        <v>2</v>
      </c>
      <c r="G100" s="87">
        <v>2</v>
      </c>
      <c r="H100" s="87">
        <v>0</v>
      </c>
      <c r="I100" s="86"/>
      <c r="J100" s="87">
        <v>62</v>
      </c>
      <c r="K100" s="366">
        <v>1</v>
      </c>
      <c r="L100" s="87">
        <v>1</v>
      </c>
      <c r="M100" s="87">
        <v>0</v>
      </c>
      <c r="N100" s="86"/>
      <c r="O100" s="87">
        <v>69</v>
      </c>
      <c r="P100" s="87">
        <v>76</v>
      </c>
      <c r="Q100" s="86"/>
      <c r="R100" s="87">
        <v>164</v>
      </c>
      <c r="S100" s="87">
        <v>106</v>
      </c>
      <c r="T100" s="86">
        <v>0</v>
      </c>
      <c r="U100" s="87">
        <v>393</v>
      </c>
      <c r="V100" s="87">
        <v>185</v>
      </c>
    </row>
    <row r="101" spans="1:22">
      <c r="A101" s="88" t="s">
        <v>5394</v>
      </c>
      <c r="B101" s="17" t="str">
        <f>VLOOKUP(A101,'Planning Periods'!$E$2:$N$540,10,FALSE)</f>
        <v>12/31/2020 - 12/31/2028</v>
      </c>
      <c r="C101" s="87">
        <v>2015</v>
      </c>
      <c r="D101" s="87" t="str">
        <f t="shared" si="1"/>
        <v>Atascadero 2015</v>
      </c>
      <c r="E101" s="87">
        <v>98</v>
      </c>
      <c r="F101" s="366">
        <v>1</v>
      </c>
      <c r="G101" s="87">
        <v>1</v>
      </c>
      <c r="H101" s="87">
        <v>0</v>
      </c>
      <c r="I101" s="86"/>
      <c r="J101" s="87">
        <v>62</v>
      </c>
      <c r="K101" s="366">
        <v>0</v>
      </c>
      <c r="L101" s="87">
        <v>0</v>
      </c>
      <c r="M101" s="87">
        <v>0</v>
      </c>
      <c r="N101" s="86"/>
      <c r="O101" s="87">
        <v>69</v>
      </c>
      <c r="P101" s="87">
        <v>58</v>
      </c>
      <c r="Q101" s="86"/>
      <c r="R101" s="87">
        <v>164</v>
      </c>
      <c r="S101" s="87">
        <v>29</v>
      </c>
      <c r="T101" s="86">
        <v>0</v>
      </c>
      <c r="U101" s="87">
        <v>393</v>
      </c>
      <c r="V101" s="87">
        <v>88</v>
      </c>
    </row>
    <row r="102" spans="1:22">
      <c r="A102" s="88" t="s">
        <v>5394</v>
      </c>
      <c r="B102" s="17" t="str">
        <f>VLOOKUP(A102,'Planning Periods'!$E$2:$N$540,10,FALSE)</f>
        <v>12/31/2020 - 12/31/2028</v>
      </c>
      <c r="C102" s="87">
        <v>2016</v>
      </c>
      <c r="D102" s="87" t="str">
        <f t="shared" si="1"/>
        <v>Atascadero 2016</v>
      </c>
      <c r="E102" s="87">
        <v>98</v>
      </c>
      <c r="F102" s="366">
        <v>45</v>
      </c>
      <c r="G102" s="87">
        <v>45</v>
      </c>
      <c r="H102" s="87">
        <v>0</v>
      </c>
      <c r="I102" s="86"/>
      <c r="J102" s="87">
        <v>62</v>
      </c>
      <c r="K102" s="366">
        <v>25</v>
      </c>
      <c r="L102" s="87">
        <v>25</v>
      </c>
      <c r="M102" s="87">
        <v>0</v>
      </c>
      <c r="N102" s="86"/>
      <c r="O102" s="87">
        <v>69</v>
      </c>
      <c r="P102" s="87">
        <v>29</v>
      </c>
      <c r="Q102" s="86"/>
      <c r="R102" s="87">
        <v>164</v>
      </c>
      <c r="S102" s="87">
        <v>21</v>
      </c>
      <c r="T102" s="86">
        <v>0</v>
      </c>
      <c r="U102" s="87">
        <v>393</v>
      </c>
      <c r="V102" s="87">
        <v>120</v>
      </c>
    </row>
    <row r="103" spans="1:22">
      <c r="A103" s="88" t="s">
        <v>5394</v>
      </c>
      <c r="B103" s="17" t="str">
        <f>VLOOKUP(A103,'Planning Periods'!$E$2:$N$540,10,FALSE)</f>
        <v>12/31/2020 - 12/31/2028</v>
      </c>
      <c r="C103" s="87">
        <v>2017</v>
      </c>
      <c r="D103" s="87" t="str">
        <f t="shared" si="1"/>
        <v>Atascadero 2017</v>
      </c>
      <c r="E103" s="87">
        <v>98</v>
      </c>
      <c r="F103" s="366">
        <v>0</v>
      </c>
      <c r="G103" s="87">
        <v>0</v>
      </c>
      <c r="H103" s="87">
        <v>0</v>
      </c>
      <c r="I103" s="86"/>
      <c r="J103" s="87">
        <v>62</v>
      </c>
      <c r="K103" s="366">
        <v>0</v>
      </c>
      <c r="L103" s="87">
        <v>0</v>
      </c>
      <c r="M103" s="87">
        <v>0</v>
      </c>
      <c r="N103" s="86"/>
      <c r="O103" s="87">
        <v>69</v>
      </c>
      <c r="P103" s="87">
        <v>1</v>
      </c>
      <c r="Q103" s="86"/>
      <c r="R103" s="87">
        <v>164</v>
      </c>
      <c r="S103" s="87">
        <v>76</v>
      </c>
      <c r="T103" s="86">
        <v>0</v>
      </c>
      <c r="U103" s="87">
        <v>393</v>
      </c>
      <c r="V103" s="87">
        <v>77</v>
      </c>
    </row>
    <row r="104" spans="1:22">
      <c r="A104" s="88" t="s">
        <v>5395</v>
      </c>
      <c r="B104" s="17" t="str">
        <f>VLOOKUP(A104,'Planning Periods'!$E$2:$N$540,10,FALSE)</f>
        <v>01/31/2015 - 01/31/2023</v>
      </c>
      <c r="C104" s="87">
        <v>2014</v>
      </c>
      <c r="D104" s="87" t="str">
        <f t="shared" si="1"/>
        <v>Atherton 2014</v>
      </c>
      <c r="E104" s="87">
        <v>35</v>
      </c>
      <c r="F104" s="366">
        <v>1</v>
      </c>
      <c r="G104" s="87">
        <v>0</v>
      </c>
      <c r="H104" s="87">
        <v>1</v>
      </c>
      <c r="I104" s="86"/>
      <c r="J104" s="87">
        <v>26</v>
      </c>
      <c r="K104" s="366">
        <v>3</v>
      </c>
      <c r="L104" s="87">
        <v>0</v>
      </c>
      <c r="M104" s="87">
        <v>3</v>
      </c>
      <c r="N104" s="86"/>
      <c r="O104" s="87">
        <v>29</v>
      </c>
      <c r="P104" s="87">
        <v>0</v>
      </c>
      <c r="Q104" s="86"/>
      <c r="R104" s="87">
        <v>3</v>
      </c>
      <c r="S104" s="87">
        <v>1</v>
      </c>
      <c r="T104" s="86">
        <v>3</v>
      </c>
      <c r="U104" s="87">
        <v>93</v>
      </c>
      <c r="V104" s="87">
        <v>5</v>
      </c>
    </row>
    <row r="105" spans="1:22">
      <c r="A105" s="88" t="s">
        <v>5395</v>
      </c>
      <c r="B105" s="17" t="str">
        <f>VLOOKUP(A105,'Planning Periods'!$E$2:$N$540,10,FALSE)</f>
        <v>01/31/2015 - 01/31/2023</v>
      </c>
      <c r="C105" s="87">
        <v>2015</v>
      </c>
      <c r="D105" s="87" t="str">
        <f t="shared" si="1"/>
        <v>Atherton 2015</v>
      </c>
      <c r="E105" s="87">
        <v>35</v>
      </c>
      <c r="F105" s="366">
        <v>12</v>
      </c>
      <c r="G105" s="87">
        <v>12</v>
      </c>
      <c r="H105" s="87">
        <v>0</v>
      </c>
      <c r="I105" s="86"/>
      <c r="J105" s="87">
        <v>26</v>
      </c>
      <c r="K105" s="366">
        <v>0</v>
      </c>
      <c r="L105" s="87">
        <v>0</v>
      </c>
      <c r="M105" s="87">
        <v>0</v>
      </c>
      <c r="N105" s="86"/>
      <c r="O105" s="87">
        <v>29</v>
      </c>
      <c r="P105" s="87">
        <v>0</v>
      </c>
      <c r="Q105" s="86"/>
      <c r="R105" s="87">
        <v>3</v>
      </c>
      <c r="S105" s="87">
        <v>0</v>
      </c>
      <c r="T105" s="86">
        <v>0</v>
      </c>
      <c r="U105" s="87">
        <v>93</v>
      </c>
      <c r="V105" s="87">
        <v>12</v>
      </c>
    </row>
    <row r="106" spans="1:22">
      <c r="A106" s="88" t="s">
        <v>5395</v>
      </c>
      <c r="B106" s="17" t="str">
        <f>VLOOKUP(A106,'Planning Periods'!$E$2:$N$540,10,FALSE)</f>
        <v>01/31/2015 - 01/31/2023</v>
      </c>
      <c r="C106" s="87">
        <v>2016</v>
      </c>
      <c r="D106" s="87" t="str">
        <f t="shared" si="1"/>
        <v>Atherton 2016</v>
      </c>
      <c r="E106" s="87">
        <v>35</v>
      </c>
      <c r="F106" s="366">
        <v>5</v>
      </c>
      <c r="G106" s="87">
        <v>0</v>
      </c>
      <c r="H106" s="87">
        <v>5</v>
      </c>
      <c r="I106" s="86"/>
      <c r="J106" s="87">
        <v>26</v>
      </c>
      <c r="K106" s="366">
        <v>3</v>
      </c>
      <c r="L106" s="87">
        <v>0</v>
      </c>
      <c r="M106" s="87">
        <v>3</v>
      </c>
      <c r="N106" s="86"/>
      <c r="O106" s="87">
        <v>29</v>
      </c>
      <c r="P106" s="87">
        <v>2</v>
      </c>
      <c r="Q106" s="86"/>
      <c r="R106" s="87">
        <v>3</v>
      </c>
      <c r="S106" s="87">
        <v>5</v>
      </c>
      <c r="T106" s="86">
        <v>3</v>
      </c>
      <c r="U106" s="87">
        <v>93</v>
      </c>
      <c r="V106" s="87">
        <v>15</v>
      </c>
    </row>
    <row r="107" spans="1:22">
      <c r="A107" s="88" t="s">
        <v>5395</v>
      </c>
      <c r="B107" s="17" t="str">
        <f>VLOOKUP(A107,'Planning Periods'!$E$2:$N$540,10,FALSE)</f>
        <v>01/31/2015 - 01/31/2023</v>
      </c>
      <c r="C107" s="87">
        <v>2017</v>
      </c>
      <c r="D107" s="87" t="str">
        <f t="shared" si="1"/>
        <v>Atherton 2017</v>
      </c>
      <c r="E107" s="87">
        <v>35</v>
      </c>
      <c r="F107" s="366">
        <v>6</v>
      </c>
      <c r="G107" s="87">
        <v>0</v>
      </c>
      <c r="H107" s="87">
        <v>6</v>
      </c>
      <c r="I107" s="86"/>
      <c r="J107" s="87">
        <v>26</v>
      </c>
      <c r="K107" s="366">
        <v>5</v>
      </c>
      <c r="L107" s="87">
        <v>0</v>
      </c>
      <c r="M107" s="87">
        <v>5</v>
      </c>
      <c r="N107" s="86"/>
      <c r="O107" s="87">
        <v>29</v>
      </c>
      <c r="P107" s="87">
        <v>0</v>
      </c>
      <c r="Q107" s="86"/>
      <c r="R107" s="87">
        <v>3</v>
      </c>
      <c r="S107" s="87">
        <v>25</v>
      </c>
      <c r="T107" s="86">
        <v>5</v>
      </c>
      <c r="U107" s="87">
        <v>93</v>
      </c>
      <c r="V107" s="87">
        <v>36</v>
      </c>
    </row>
    <row r="108" spans="1:22">
      <c r="A108" s="88" t="s">
        <v>5396</v>
      </c>
      <c r="B108" s="17" t="str">
        <f>VLOOKUP(A108,'Planning Periods'!$E$2:$N$540,10,FALSE)</f>
        <v>03/31/2016 - 03/31/2024</v>
      </c>
      <c r="C108" s="87">
        <v>2014</v>
      </c>
      <c r="D108" s="87" t="str">
        <f t="shared" si="1"/>
        <v>Atwater 2014</v>
      </c>
      <c r="E108" s="87" t="s">
        <v>5853</v>
      </c>
      <c r="F108" s="366" t="s">
        <v>5853</v>
      </c>
      <c r="G108" s="87" t="s">
        <v>5853</v>
      </c>
      <c r="H108" s="87" t="s">
        <v>5853</v>
      </c>
      <c r="I108" s="86"/>
      <c r="J108" s="87" t="s">
        <v>5853</v>
      </c>
      <c r="K108" s="366" t="s">
        <v>5853</v>
      </c>
      <c r="L108" s="87" t="s">
        <v>5853</v>
      </c>
      <c r="M108" s="87" t="s">
        <v>5853</v>
      </c>
      <c r="N108" s="86"/>
      <c r="O108" s="87" t="s">
        <v>5853</v>
      </c>
      <c r="P108" s="87" t="s">
        <v>5853</v>
      </c>
      <c r="Q108" s="86"/>
      <c r="R108" s="87" t="s">
        <v>5853</v>
      </c>
      <c r="S108" s="87" t="s">
        <v>5853</v>
      </c>
      <c r="T108" s="86" t="s">
        <v>5853</v>
      </c>
      <c r="U108" s="87" t="s">
        <v>5853</v>
      </c>
      <c r="V108" s="87" t="s">
        <v>5853</v>
      </c>
    </row>
    <row r="109" spans="1:22">
      <c r="A109" s="88" t="s">
        <v>5396</v>
      </c>
      <c r="B109" s="17" t="str">
        <f>VLOOKUP(A109,'Planning Periods'!$E$2:$N$540,10,FALSE)</f>
        <v>03/31/2016 - 03/31/2024</v>
      </c>
      <c r="C109" s="87">
        <v>2015</v>
      </c>
      <c r="D109" s="87" t="str">
        <f t="shared" si="1"/>
        <v>Atwater 2015</v>
      </c>
      <c r="E109" s="87" t="s">
        <v>5853</v>
      </c>
      <c r="F109" s="366" t="s">
        <v>5853</v>
      </c>
      <c r="G109" s="87" t="s">
        <v>5853</v>
      </c>
      <c r="H109" s="87" t="s">
        <v>5853</v>
      </c>
      <c r="I109" s="86"/>
      <c r="J109" s="87" t="s">
        <v>5853</v>
      </c>
      <c r="K109" s="366" t="s">
        <v>5853</v>
      </c>
      <c r="L109" s="87" t="s">
        <v>5853</v>
      </c>
      <c r="M109" s="87" t="s">
        <v>5853</v>
      </c>
      <c r="N109" s="86"/>
      <c r="O109" s="87" t="s">
        <v>5853</v>
      </c>
      <c r="P109" s="87" t="s">
        <v>5853</v>
      </c>
      <c r="Q109" s="86"/>
      <c r="R109" s="87" t="s">
        <v>5853</v>
      </c>
      <c r="S109" s="87" t="s">
        <v>5853</v>
      </c>
      <c r="T109" s="86" t="s">
        <v>5853</v>
      </c>
      <c r="U109" s="87" t="s">
        <v>5853</v>
      </c>
      <c r="V109" s="87" t="s">
        <v>5853</v>
      </c>
    </row>
    <row r="110" spans="1:22">
      <c r="A110" s="88" t="s">
        <v>5396</v>
      </c>
      <c r="B110" s="17" t="str">
        <f>VLOOKUP(A110,'Planning Periods'!$E$2:$N$540,10,FALSE)</f>
        <v>03/31/2016 - 03/31/2024</v>
      </c>
      <c r="C110" s="87">
        <v>2016</v>
      </c>
      <c r="D110" s="87" t="str">
        <f t="shared" si="1"/>
        <v>Atwater 2016</v>
      </c>
      <c r="E110" s="87">
        <v>429</v>
      </c>
      <c r="F110" s="366">
        <v>0</v>
      </c>
      <c r="G110" s="87">
        <v>0</v>
      </c>
      <c r="H110" s="87">
        <v>0</v>
      </c>
      <c r="I110" s="86"/>
      <c r="J110" s="87">
        <v>307</v>
      </c>
      <c r="K110" s="366">
        <v>0</v>
      </c>
      <c r="L110" s="87">
        <v>0</v>
      </c>
      <c r="M110" s="87">
        <v>0</v>
      </c>
      <c r="N110" s="86"/>
      <c r="O110" s="87">
        <v>281</v>
      </c>
      <c r="P110" s="87">
        <v>0</v>
      </c>
      <c r="Q110" s="86"/>
      <c r="R110" s="87">
        <v>748</v>
      </c>
      <c r="S110" s="87">
        <v>235</v>
      </c>
      <c r="T110" s="86">
        <v>0</v>
      </c>
      <c r="U110" s="87">
        <v>1765</v>
      </c>
      <c r="V110" s="87">
        <v>235</v>
      </c>
    </row>
    <row r="111" spans="1:22">
      <c r="A111" s="88" t="s">
        <v>5396</v>
      </c>
      <c r="B111" s="17" t="str">
        <f>VLOOKUP(A111,'Planning Periods'!$E$2:$N$540,10,FALSE)</f>
        <v>03/31/2016 - 03/31/2024</v>
      </c>
      <c r="C111" s="87">
        <v>2017</v>
      </c>
      <c r="D111" s="87" t="str">
        <f t="shared" si="1"/>
        <v>Atwater 2017</v>
      </c>
      <c r="E111" s="87">
        <v>429</v>
      </c>
      <c r="F111" s="366">
        <v>0</v>
      </c>
      <c r="G111" s="87">
        <v>0</v>
      </c>
      <c r="H111" s="87">
        <v>0</v>
      </c>
      <c r="I111" s="86"/>
      <c r="J111" s="87">
        <v>307</v>
      </c>
      <c r="K111" s="366">
        <v>0</v>
      </c>
      <c r="L111" s="87">
        <v>0</v>
      </c>
      <c r="M111" s="87">
        <v>0</v>
      </c>
      <c r="N111" s="86"/>
      <c r="O111" s="87">
        <v>281</v>
      </c>
      <c r="P111" s="87">
        <v>0</v>
      </c>
      <c r="Q111" s="86"/>
      <c r="R111" s="87">
        <v>748</v>
      </c>
      <c r="S111" s="87">
        <v>133</v>
      </c>
      <c r="T111" s="86">
        <v>0</v>
      </c>
      <c r="U111" s="87">
        <v>1765</v>
      </c>
      <c r="V111" s="87">
        <v>133</v>
      </c>
    </row>
    <row r="112" spans="1:22">
      <c r="A112" s="88" t="s">
        <v>5397</v>
      </c>
      <c r="B112" s="17" t="str">
        <f>VLOOKUP(A112,'Planning Periods'!$E$2:$N$540,10,FALSE)</f>
        <v>05/15/2021 - 05/15/2029</v>
      </c>
      <c r="C112" s="87">
        <v>2013</v>
      </c>
      <c r="D112" s="87" t="str">
        <f t="shared" si="1"/>
        <v>Auburn 2013</v>
      </c>
      <c r="E112" s="87">
        <v>74</v>
      </c>
      <c r="F112" s="366">
        <v>0</v>
      </c>
      <c r="G112" s="87">
        <v>0</v>
      </c>
      <c r="H112" s="87">
        <v>0</v>
      </c>
      <c r="I112" s="86"/>
      <c r="J112" s="87">
        <v>52</v>
      </c>
      <c r="K112" s="366">
        <v>0</v>
      </c>
      <c r="L112" s="87">
        <v>0</v>
      </c>
      <c r="M112" s="87">
        <v>0</v>
      </c>
      <c r="N112" s="86"/>
      <c r="O112" s="87">
        <v>57</v>
      </c>
      <c r="P112" s="87">
        <v>2</v>
      </c>
      <c r="Q112" s="86"/>
      <c r="R112" s="87">
        <v>125</v>
      </c>
      <c r="S112" s="87">
        <v>10</v>
      </c>
      <c r="T112" s="86">
        <v>0</v>
      </c>
      <c r="U112" s="87">
        <v>308</v>
      </c>
      <c r="V112" s="87">
        <v>12</v>
      </c>
    </row>
    <row r="113" spans="1:22">
      <c r="A113" s="88" t="s">
        <v>5397</v>
      </c>
      <c r="B113" s="17" t="str">
        <f>VLOOKUP(A113,'Planning Periods'!$E$2:$N$540,10,FALSE)</f>
        <v>05/15/2021 - 05/15/2029</v>
      </c>
      <c r="C113" s="87">
        <v>2014</v>
      </c>
      <c r="D113" s="87" t="str">
        <f t="shared" si="1"/>
        <v>Auburn 2014</v>
      </c>
      <c r="E113" s="87">
        <v>74</v>
      </c>
      <c r="F113" s="366">
        <v>0</v>
      </c>
      <c r="G113" s="87">
        <v>0</v>
      </c>
      <c r="H113" s="87">
        <v>0</v>
      </c>
      <c r="I113" s="86"/>
      <c r="J113" s="87">
        <v>52</v>
      </c>
      <c r="K113" s="366">
        <v>0</v>
      </c>
      <c r="L113" s="87">
        <v>0</v>
      </c>
      <c r="M113" s="87">
        <v>0</v>
      </c>
      <c r="N113" s="86"/>
      <c r="O113" s="87">
        <v>57</v>
      </c>
      <c r="P113" s="87">
        <v>0</v>
      </c>
      <c r="Q113" s="86"/>
      <c r="R113" s="87">
        <v>125</v>
      </c>
      <c r="S113" s="87">
        <v>13</v>
      </c>
      <c r="T113" s="86">
        <v>0</v>
      </c>
      <c r="U113" s="87">
        <v>308</v>
      </c>
      <c r="V113" s="87">
        <v>13</v>
      </c>
    </row>
    <row r="114" spans="1:22">
      <c r="A114" s="88" t="s">
        <v>5397</v>
      </c>
      <c r="B114" s="17" t="str">
        <f>VLOOKUP(A114,'Planning Periods'!$E$2:$N$540,10,FALSE)</f>
        <v>05/15/2021 - 05/15/2029</v>
      </c>
      <c r="C114" s="87">
        <v>2015</v>
      </c>
      <c r="D114" s="87" t="str">
        <f t="shared" si="1"/>
        <v>Auburn 2015</v>
      </c>
      <c r="E114" s="87">
        <v>74</v>
      </c>
      <c r="F114" s="366">
        <v>0</v>
      </c>
      <c r="G114" s="87">
        <v>0</v>
      </c>
      <c r="H114" s="87">
        <v>0</v>
      </c>
      <c r="I114" s="86"/>
      <c r="J114" s="87">
        <v>52</v>
      </c>
      <c r="K114" s="366">
        <v>0</v>
      </c>
      <c r="L114" s="87">
        <v>0</v>
      </c>
      <c r="M114" s="87">
        <v>0</v>
      </c>
      <c r="N114" s="86"/>
      <c r="O114" s="87">
        <v>57</v>
      </c>
      <c r="P114" s="87">
        <v>0</v>
      </c>
      <c r="Q114" s="86"/>
      <c r="R114" s="87">
        <v>125</v>
      </c>
      <c r="S114" s="87">
        <v>10</v>
      </c>
      <c r="T114" s="86">
        <v>0</v>
      </c>
      <c r="U114" s="87">
        <v>308</v>
      </c>
      <c r="V114" s="87">
        <v>10</v>
      </c>
    </row>
    <row r="115" spans="1:22">
      <c r="A115" s="88" t="s">
        <v>5397</v>
      </c>
      <c r="B115" s="17" t="str">
        <f>VLOOKUP(A115,'Planning Periods'!$E$2:$N$540,10,FALSE)</f>
        <v>05/15/2021 - 05/15/2029</v>
      </c>
      <c r="C115" s="87">
        <v>2016</v>
      </c>
      <c r="D115" s="87" t="str">
        <f t="shared" si="1"/>
        <v>Auburn 2016</v>
      </c>
      <c r="E115" s="87">
        <v>74</v>
      </c>
      <c r="F115" s="366">
        <v>0</v>
      </c>
      <c r="G115" s="87">
        <v>0</v>
      </c>
      <c r="H115" s="87">
        <v>0</v>
      </c>
      <c r="I115" s="86"/>
      <c r="J115" s="87">
        <v>52</v>
      </c>
      <c r="K115" s="366">
        <v>0</v>
      </c>
      <c r="L115" s="87">
        <v>0</v>
      </c>
      <c r="M115" s="87">
        <v>0</v>
      </c>
      <c r="N115" s="86"/>
      <c r="O115" s="87">
        <v>57</v>
      </c>
      <c r="P115" s="87">
        <v>9</v>
      </c>
      <c r="Q115" s="86"/>
      <c r="R115" s="87">
        <v>125</v>
      </c>
      <c r="S115" s="87">
        <v>13</v>
      </c>
      <c r="T115" s="86">
        <v>0</v>
      </c>
      <c r="U115" s="87">
        <v>308</v>
      </c>
      <c r="V115" s="87">
        <v>22</v>
      </c>
    </row>
    <row r="116" spans="1:22">
      <c r="A116" s="88" t="s">
        <v>5397</v>
      </c>
      <c r="B116" s="17" t="str">
        <f>VLOOKUP(A116,'Planning Periods'!$E$2:$N$540,10,FALSE)</f>
        <v>05/15/2021 - 05/15/2029</v>
      </c>
      <c r="C116" s="87">
        <v>2017</v>
      </c>
      <c r="D116" s="87" t="str">
        <f t="shared" si="1"/>
        <v>Auburn 2017</v>
      </c>
      <c r="E116" s="87">
        <v>74</v>
      </c>
      <c r="F116" s="366">
        <v>0</v>
      </c>
      <c r="G116" s="87">
        <v>0</v>
      </c>
      <c r="H116" s="87">
        <v>0</v>
      </c>
      <c r="I116" s="86"/>
      <c r="J116" s="87">
        <v>52</v>
      </c>
      <c r="K116" s="366">
        <v>0</v>
      </c>
      <c r="L116" s="87">
        <v>0</v>
      </c>
      <c r="M116" s="87">
        <v>0</v>
      </c>
      <c r="N116" s="86"/>
      <c r="O116" s="87">
        <v>57</v>
      </c>
      <c r="P116" s="87">
        <v>22</v>
      </c>
      <c r="Q116" s="86"/>
      <c r="R116" s="87">
        <v>125</v>
      </c>
      <c r="S116" s="87">
        <v>17</v>
      </c>
      <c r="T116" s="86">
        <v>0</v>
      </c>
      <c r="U116" s="87">
        <v>308</v>
      </c>
      <c r="V116" s="87">
        <v>39</v>
      </c>
    </row>
    <row r="117" spans="1:22">
      <c r="A117" s="88" t="s">
        <v>5398</v>
      </c>
      <c r="B117" s="17" t="str">
        <f>VLOOKUP(A117,'Planning Periods'!$E$2:$N$540,10,FALSE)</f>
        <v>10/15/2013 - 10/15/2021</v>
      </c>
      <c r="C117" s="87">
        <v>2013</v>
      </c>
      <c r="D117" s="87" t="str">
        <f t="shared" si="1"/>
        <v>Avalon 2013</v>
      </c>
      <c r="E117" s="87">
        <v>20</v>
      </c>
      <c r="F117" s="366">
        <v>0</v>
      </c>
      <c r="G117" s="87">
        <v>0</v>
      </c>
      <c r="H117" s="87">
        <v>0</v>
      </c>
      <c r="I117" s="86"/>
      <c r="J117" s="87">
        <v>12</v>
      </c>
      <c r="K117" s="366">
        <v>0</v>
      </c>
      <c r="L117" s="87">
        <v>0</v>
      </c>
      <c r="M117" s="87">
        <v>0</v>
      </c>
      <c r="N117" s="86"/>
      <c r="O117" s="87">
        <v>14</v>
      </c>
      <c r="P117" s="87">
        <v>0</v>
      </c>
      <c r="Q117" s="86"/>
      <c r="R117" s="87">
        <v>34</v>
      </c>
      <c r="S117" s="87">
        <v>0</v>
      </c>
      <c r="T117" s="86">
        <v>0</v>
      </c>
      <c r="U117" s="87">
        <v>80</v>
      </c>
      <c r="V117" s="87">
        <v>0</v>
      </c>
    </row>
    <row r="118" spans="1:22">
      <c r="A118" s="88" t="s">
        <v>5398</v>
      </c>
      <c r="B118" s="17" t="str">
        <f>VLOOKUP(A118,'Planning Periods'!$E$2:$N$540,10,FALSE)</f>
        <v>10/15/2013 - 10/15/2021</v>
      </c>
      <c r="C118" s="87">
        <v>2014</v>
      </c>
      <c r="D118" s="87" t="str">
        <f t="shared" si="1"/>
        <v>Avalon 2014</v>
      </c>
      <c r="E118" s="87">
        <v>20</v>
      </c>
      <c r="F118" s="366">
        <v>0</v>
      </c>
      <c r="G118" s="87">
        <v>0</v>
      </c>
      <c r="H118" s="87">
        <v>0</v>
      </c>
      <c r="I118" s="86"/>
      <c r="J118" s="87">
        <v>12</v>
      </c>
      <c r="K118" s="366">
        <v>0</v>
      </c>
      <c r="L118" s="87">
        <v>0</v>
      </c>
      <c r="M118" s="87">
        <v>0</v>
      </c>
      <c r="N118" s="86"/>
      <c r="O118" s="87">
        <v>14</v>
      </c>
      <c r="P118" s="87">
        <v>0</v>
      </c>
      <c r="Q118" s="86"/>
      <c r="R118" s="87">
        <v>34</v>
      </c>
      <c r="S118" s="87">
        <v>2</v>
      </c>
      <c r="T118" s="86">
        <v>0</v>
      </c>
      <c r="U118" s="87">
        <v>80</v>
      </c>
      <c r="V118" s="87">
        <v>2</v>
      </c>
    </row>
    <row r="119" spans="1:22">
      <c r="A119" s="88" t="s">
        <v>5398</v>
      </c>
      <c r="B119" s="17" t="str">
        <f>VLOOKUP(A119,'Planning Periods'!$E$2:$N$540,10,FALSE)</f>
        <v>10/15/2013 - 10/15/2021</v>
      </c>
      <c r="C119" s="87">
        <v>2015</v>
      </c>
      <c r="D119" s="87" t="str">
        <f t="shared" si="1"/>
        <v>Avalon 2015</v>
      </c>
      <c r="E119" s="87">
        <v>20</v>
      </c>
      <c r="F119" s="366">
        <v>0</v>
      </c>
      <c r="G119" s="87">
        <v>0</v>
      </c>
      <c r="H119" s="87">
        <v>0</v>
      </c>
      <c r="I119" s="86"/>
      <c r="J119" s="87">
        <v>12</v>
      </c>
      <c r="K119" s="366">
        <v>0</v>
      </c>
      <c r="L119" s="87">
        <v>0</v>
      </c>
      <c r="M119" s="87">
        <v>0</v>
      </c>
      <c r="N119" s="86"/>
      <c r="O119" s="87">
        <v>14</v>
      </c>
      <c r="P119" s="87">
        <v>0</v>
      </c>
      <c r="Q119" s="86"/>
      <c r="R119" s="87">
        <v>34</v>
      </c>
      <c r="S119" s="87">
        <v>1</v>
      </c>
      <c r="T119" s="86">
        <v>0</v>
      </c>
      <c r="U119" s="87">
        <v>80</v>
      </c>
      <c r="V119" s="87">
        <v>1</v>
      </c>
    </row>
    <row r="120" spans="1:22">
      <c r="A120" s="88" t="s">
        <v>5398</v>
      </c>
      <c r="B120" s="17" t="str">
        <f>VLOOKUP(A120,'Planning Periods'!$E$2:$N$540,10,FALSE)</f>
        <v>10/15/2013 - 10/15/2021</v>
      </c>
      <c r="C120" s="87">
        <v>2016</v>
      </c>
      <c r="D120" s="87" t="str">
        <f t="shared" si="1"/>
        <v>Avalon 2016</v>
      </c>
      <c r="E120" s="87">
        <v>20</v>
      </c>
      <c r="F120" s="366">
        <v>0</v>
      </c>
      <c r="G120" s="87">
        <v>0</v>
      </c>
      <c r="H120" s="87">
        <v>0</v>
      </c>
      <c r="I120" s="86"/>
      <c r="J120" s="87">
        <v>12</v>
      </c>
      <c r="K120" s="366">
        <v>0</v>
      </c>
      <c r="L120" s="87">
        <v>0</v>
      </c>
      <c r="M120" s="87">
        <v>0</v>
      </c>
      <c r="N120" s="86"/>
      <c r="O120" s="87">
        <v>14</v>
      </c>
      <c r="P120" s="87">
        <v>0</v>
      </c>
      <c r="Q120" s="86"/>
      <c r="R120" s="87">
        <v>34</v>
      </c>
      <c r="S120" s="87">
        <v>0</v>
      </c>
      <c r="T120" s="86">
        <v>0</v>
      </c>
      <c r="U120" s="87">
        <v>80</v>
      </c>
      <c r="V120" s="87">
        <v>0</v>
      </c>
    </row>
    <row r="121" spans="1:22">
      <c r="A121" s="88" t="s">
        <v>5398</v>
      </c>
      <c r="B121" s="17" t="str">
        <f>VLOOKUP(A121,'Planning Periods'!$E$2:$N$540,10,FALSE)</f>
        <v>10/15/2013 - 10/15/2021</v>
      </c>
      <c r="C121" s="87">
        <v>2017</v>
      </c>
      <c r="D121" s="87" t="str">
        <f t="shared" si="1"/>
        <v>Avalon 2017</v>
      </c>
      <c r="E121" s="87">
        <v>20</v>
      </c>
      <c r="F121" s="366">
        <v>0</v>
      </c>
      <c r="G121" s="87">
        <v>0</v>
      </c>
      <c r="H121" s="87">
        <v>0</v>
      </c>
      <c r="I121" s="86"/>
      <c r="J121" s="87">
        <v>12</v>
      </c>
      <c r="K121" s="366">
        <v>0</v>
      </c>
      <c r="L121" s="87">
        <v>0</v>
      </c>
      <c r="M121" s="87">
        <v>0</v>
      </c>
      <c r="N121" s="86"/>
      <c r="O121" s="87">
        <v>14</v>
      </c>
      <c r="P121" s="87">
        <v>0</v>
      </c>
      <c r="Q121" s="86"/>
      <c r="R121" s="87">
        <v>34</v>
      </c>
      <c r="S121" s="87">
        <v>1</v>
      </c>
      <c r="T121" s="86">
        <v>0</v>
      </c>
      <c r="U121" s="87">
        <v>80</v>
      </c>
      <c r="V121" s="87">
        <v>1</v>
      </c>
    </row>
    <row r="122" spans="1:22">
      <c r="A122" s="88" t="s">
        <v>5769</v>
      </c>
      <c r="B122" s="17" t="str">
        <f>VLOOKUP(A122,'Planning Periods'!$E$2:$N$540,10,FALSE)</f>
        <v>01/31/2016 - 01/31/2024</v>
      </c>
      <c r="C122" s="87">
        <v>2014</v>
      </c>
      <c r="D122" s="87" t="str">
        <f t="shared" si="1"/>
        <v>Avenal 2014</v>
      </c>
      <c r="E122" s="87" t="s">
        <v>5853</v>
      </c>
      <c r="F122" s="366" t="s">
        <v>5853</v>
      </c>
      <c r="G122" s="87" t="s">
        <v>5853</v>
      </c>
      <c r="H122" s="87" t="s">
        <v>5853</v>
      </c>
      <c r="I122" s="86"/>
      <c r="J122" s="87" t="s">
        <v>5853</v>
      </c>
      <c r="K122" s="366" t="s">
        <v>5853</v>
      </c>
      <c r="L122" s="87" t="s">
        <v>5853</v>
      </c>
      <c r="M122" s="87" t="s">
        <v>5853</v>
      </c>
      <c r="N122" s="86"/>
      <c r="O122" s="87" t="s">
        <v>5853</v>
      </c>
      <c r="P122" s="87" t="s">
        <v>5853</v>
      </c>
      <c r="Q122" s="86"/>
      <c r="R122" s="87" t="s">
        <v>5853</v>
      </c>
      <c r="S122" s="87" t="s">
        <v>5853</v>
      </c>
      <c r="T122" s="86" t="s">
        <v>5853</v>
      </c>
      <c r="U122" s="87" t="s">
        <v>5853</v>
      </c>
      <c r="V122" s="87" t="s">
        <v>5853</v>
      </c>
    </row>
    <row r="123" spans="1:22">
      <c r="A123" s="88" t="s">
        <v>5769</v>
      </c>
      <c r="B123" s="17" t="str">
        <f>VLOOKUP(A123,'Planning Periods'!$E$2:$N$540,10,FALSE)</f>
        <v>01/31/2016 - 01/31/2024</v>
      </c>
      <c r="C123" s="87">
        <v>2015</v>
      </c>
      <c r="D123" s="87" t="str">
        <f t="shared" si="1"/>
        <v>Avenal 2015</v>
      </c>
      <c r="E123" s="87" t="s">
        <v>5853</v>
      </c>
      <c r="F123" s="366" t="s">
        <v>5853</v>
      </c>
      <c r="G123" s="87" t="s">
        <v>5853</v>
      </c>
      <c r="H123" s="87" t="s">
        <v>5853</v>
      </c>
      <c r="I123" s="86"/>
      <c r="J123" s="87" t="s">
        <v>5853</v>
      </c>
      <c r="K123" s="366" t="s">
        <v>5853</v>
      </c>
      <c r="L123" s="87" t="s">
        <v>5853</v>
      </c>
      <c r="M123" s="87" t="s">
        <v>5853</v>
      </c>
      <c r="N123" s="86"/>
      <c r="O123" s="87" t="s">
        <v>5853</v>
      </c>
      <c r="P123" s="87" t="s">
        <v>5853</v>
      </c>
      <c r="Q123" s="86"/>
      <c r="R123" s="87" t="s">
        <v>5853</v>
      </c>
      <c r="S123" s="87" t="s">
        <v>5853</v>
      </c>
      <c r="T123" s="86" t="s">
        <v>5853</v>
      </c>
      <c r="U123" s="87" t="s">
        <v>5853</v>
      </c>
      <c r="V123" s="87" t="s">
        <v>5853</v>
      </c>
    </row>
    <row r="124" spans="1:22">
      <c r="A124" s="88" t="s">
        <v>5769</v>
      </c>
      <c r="B124" s="17" t="str">
        <f>VLOOKUP(A124,'Planning Periods'!$E$2:$N$540,10,FALSE)</f>
        <v>01/31/2016 - 01/31/2024</v>
      </c>
      <c r="C124" s="87">
        <v>2016</v>
      </c>
      <c r="D124" s="87" t="str">
        <f t="shared" si="1"/>
        <v>Avenal 2016</v>
      </c>
      <c r="E124" s="87" t="s">
        <v>5853</v>
      </c>
      <c r="F124" s="366" t="s">
        <v>5853</v>
      </c>
      <c r="G124" s="87" t="s">
        <v>5853</v>
      </c>
      <c r="H124" s="87" t="s">
        <v>5853</v>
      </c>
      <c r="I124" s="86"/>
      <c r="J124" s="87" t="s">
        <v>5853</v>
      </c>
      <c r="K124" s="366" t="s">
        <v>5853</v>
      </c>
      <c r="L124" s="87" t="s">
        <v>5853</v>
      </c>
      <c r="M124" s="87" t="s">
        <v>5853</v>
      </c>
      <c r="N124" s="86"/>
      <c r="O124" s="87" t="s">
        <v>5853</v>
      </c>
      <c r="P124" s="87" t="s">
        <v>5853</v>
      </c>
      <c r="Q124" s="86"/>
      <c r="R124" s="87" t="s">
        <v>5853</v>
      </c>
      <c r="S124" s="87" t="s">
        <v>5853</v>
      </c>
      <c r="T124" s="86" t="s">
        <v>5853</v>
      </c>
      <c r="U124" s="87" t="s">
        <v>5853</v>
      </c>
      <c r="V124" s="87" t="s">
        <v>5853</v>
      </c>
    </row>
    <row r="125" spans="1:22">
      <c r="A125" s="88" t="s">
        <v>5769</v>
      </c>
      <c r="B125" s="17" t="str">
        <f>VLOOKUP(A125,'Planning Periods'!$E$2:$N$540,10,FALSE)</f>
        <v>01/31/2016 - 01/31/2024</v>
      </c>
      <c r="C125" s="87">
        <v>2017</v>
      </c>
      <c r="D125" s="87" t="str">
        <f t="shared" si="1"/>
        <v>Avenal 2017</v>
      </c>
      <c r="E125" s="87">
        <v>72</v>
      </c>
      <c r="F125" s="366">
        <v>0</v>
      </c>
      <c r="G125" s="87">
        <v>0</v>
      </c>
      <c r="H125" s="87">
        <v>0</v>
      </c>
      <c r="I125" s="86"/>
      <c r="J125" s="87">
        <v>108</v>
      </c>
      <c r="K125" s="366">
        <v>2</v>
      </c>
      <c r="L125" s="87">
        <v>2</v>
      </c>
      <c r="M125" s="87">
        <v>0</v>
      </c>
      <c r="N125" s="86"/>
      <c r="O125" s="87">
        <v>115</v>
      </c>
      <c r="P125" s="87">
        <v>6</v>
      </c>
      <c r="Q125" s="86"/>
      <c r="R125" s="87">
        <v>115</v>
      </c>
      <c r="S125" s="87">
        <v>0</v>
      </c>
      <c r="T125" s="86">
        <v>0</v>
      </c>
      <c r="U125" s="87">
        <v>410</v>
      </c>
      <c r="V125" s="87">
        <v>8</v>
      </c>
    </row>
    <row r="126" spans="1:22">
      <c r="A126" s="88" t="s">
        <v>5399</v>
      </c>
      <c r="B126" s="17" t="str">
        <f>VLOOKUP(A126,'Planning Periods'!$E$2:$N$540,10,FALSE)</f>
        <v>10/15/2013 - 10/15/2021</v>
      </c>
      <c r="C126" s="87">
        <v>2013</v>
      </c>
      <c r="D126" s="87" t="str">
        <f t="shared" si="1"/>
        <v>Azusa 2013</v>
      </c>
      <c r="E126" s="87">
        <v>198</v>
      </c>
      <c r="F126" s="366">
        <v>0</v>
      </c>
      <c r="G126" s="87">
        <v>0</v>
      </c>
      <c r="H126" s="87">
        <v>0</v>
      </c>
      <c r="I126" s="86"/>
      <c r="J126" s="87">
        <v>118</v>
      </c>
      <c r="K126" s="366">
        <v>0</v>
      </c>
      <c r="L126" s="87">
        <v>0</v>
      </c>
      <c r="M126" s="87">
        <v>0</v>
      </c>
      <c r="N126" s="86"/>
      <c r="O126" s="87">
        <v>127</v>
      </c>
      <c r="P126" s="87">
        <v>207</v>
      </c>
      <c r="Q126" s="86"/>
      <c r="R126" s="87">
        <v>336</v>
      </c>
      <c r="S126" s="87">
        <v>0</v>
      </c>
      <c r="T126" s="86">
        <v>0</v>
      </c>
      <c r="U126" s="87">
        <v>779</v>
      </c>
      <c r="V126" s="87">
        <v>207</v>
      </c>
    </row>
    <row r="127" spans="1:22">
      <c r="A127" t="s">
        <v>5399</v>
      </c>
      <c r="B127" s="17" t="str">
        <f>VLOOKUP(A127,'Planning Periods'!$E$2:$N$540,10,FALSE)</f>
        <v>10/15/2013 - 10/15/2021</v>
      </c>
      <c r="C127" s="87">
        <v>2014</v>
      </c>
      <c r="D127" s="87" t="str">
        <f t="shared" si="1"/>
        <v>Azusa 2014</v>
      </c>
      <c r="E127" s="366">
        <v>198</v>
      </c>
      <c r="F127" s="366">
        <v>0</v>
      </c>
      <c r="G127" s="366">
        <v>0</v>
      </c>
      <c r="H127" s="366">
        <v>0</v>
      </c>
      <c r="I127" s="366">
        <v>0</v>
      </c>
      <c r="J127" s="366">
        <v>118</v>
      </c>
      <c r="K127" s="366">
        <v>0</v>
      </c>
      <c r="L127" s="366">
        <v>0</v>
      </c>
      <c r="M127" s="366">
        <v>0</v>
      </c>
      <c r="N127" s="366">
        <v>0</v>
      </c>
      <c r="O127" s="366">
        <v>127</v>
      </c>
      <c r="P127" s="366">
        <v>298</v>
      </c>
      <c r="Q127" s="366"/>
      <c r="R127" s="366">
        <v>336</v>
      </c>
      <c r="S127" s="366">
        <v>0</v>
      </c>
      <c r="T127" s="366">
        <v>0</v>
      </c>
      <c r="U127" s="366">
        <v>779</v>
      </c>
      <c r="V127" s="366">
        <v>298</v>
      </c>
    </row>
    <row r="128" spans="1:22">
      <c r="A128" t="s">
        <v>5399</v>
      </c>
      <c r="B128" s="17" t="str">
        <f>VLOOKUP(A128,'Planning Periods'!$E$2:$N$540,10,FALSE)</f>
        <v>10/15/2013 - 10/15/2021</v>
      </c>
      <c r="C128" s="87">
        <v>2015</v>
      </c>
      <c r="D128" s="87"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5399</v>
      </c>
      <c r="B129" s="17" t="str">
        <f>VLOOKUP(A129,'Planning Periods'!$E$2:$N$540,10,FALSE)</f>
        <v>10/15/2013 - 10/15/2021</v>
      </c>
      <c r="C129" s="87">
        <v>2016</v>
      </c>
      <c r="D129" s="87"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5399</v>
      </c>
      <c r="B130" s="17" t="str">
        <f>VLOOKUP(A130,'Planning Periods'!$E$2:$N$540,10,FALSE)</f>
        <v>10/15/2013 - 10/15/2021</v>
      </c>
      <c r="C130" s="87">
        <v>2017</v>
      </c>
      <c r="D130" s="87"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88" t="s">
        <v>5400</v>
      </c>
      <c r="B131" s="17" t="str">
        <f>VLOOKUP(A131,'Planning Periods'!$E$2:$N$540,10,FALSE)</f>
        <v>12/31/2015 - 12/31/2023</v>
      </c>
      <c r="C131" s="87">
        <v>2013</v>
      </c>
      <c r="D131" s="87" t="str">
        <f t="shared" si="1"/>
        <v>Bakersfield 2013</v>
      </c>
      <c r="E131" t="s">
        <v>5853</v>
      </c>
      <c r="F131" t="s">
        <v>5853</v>
      </c>
      <c r="G131" t="s">
        <v>5853</v>
      </c>
      <c r="H131" t="s">
        <v>5853</v>
      </c>
      <c r="J131" t="s">
        <v>5853</v>
      </c>
      <c r="K131" t="s">
        <v>5853</v>
      </c>
      <c r="L131" t="s">
        <v>5853</v>
      </c>
      <c r="M131" t="s">
        <v>5853</v>
      </c>
      <c r="O131" t="s">
        <v>5853</v>
      </c>
      <c r="P131" t="s">
        <v>5853</v>
      </c>
      <c r="R131" t="s">
        <v>5853</v>
      </c>
      <c r="S131" t="s">
        <v>5853</v>
      </c>
      <c r="T131" t="s">
        <v>5853</v>
      </c>
      <c r="U131" t="s">
        <v>5853</v>
      </c>
      <c r="V131" t="s">
        <v>5853</v>
      </c>
    </row>
    <row r="132" spans="1:22">
      <c r="A132" s="88" t="s">
        <v>5400</v>
      </c>
      <c r="B132" s="17" t="str">
        <f>VLOOKUP(A132,'Planning Periods'!$E$2:$N$540,10,FALSE)</f>
        <v>12/31/2015 - 12/31/2023</v>
      </c>
      <c r="C132" s="87">
        <v>2014</v>
      </c>
      <c r="D132" s="87" t="str">
        <f t="shared" ref="D132:D203" si="2">CONCATENATE(A132," ",C132)</f>
        <v>Bakersfield 2014</v>
      </c>
      <c r="E132" t="s">
        <v>5853</v>
      </c>
      <c r="F132" t="s">
        <v>5853</v>
      </c>
      <c r="G132" t="s">
        <v>5853</v>
      </c>
      <c r="H132" t="s">
        <v>5853</v>
      </c>
      <c r="J132" t="s">
        <v>5853</v>
      </c>
      <c r="K132" t="s">
        <v>5853</v>
      </c>
      <c r="L132" t="s">
        <v>5853</v>
      </c>
      <c r="M132" t="s">
        <v>5853</v>
      </c>
      <c r="O132" t="s">
        <v>5853</v>
      </c>
      <c r="P132" t="s">
        <v>5853</v>
      </c>
      <c r="R132" t="s">
        <v>5853</v>
      </c>
      <c r="S132" t="s">
        <v>5853</v>
      </c>
      <c r="T132" t="s">
        <v>5853</v>
      </c>
      <c r="U132" t="s">
        <v>5853</v>
      </c>
      <c r="V132" t="s">
        <v>5853</v>
      </c>
    </row>
    <row r="133" spans="1:22">
      <c r="A133" s="88" t="s">
        <v>5400</v>
      </c>
      <c r="B133" s="17" t="str">
        <f>VLOOKUP(A133,'Planning Periods'!$E$2:$N$540,10,FALSE)</f>
        <v>12/31/2015 - 12/31/2023</v>
      </c>
      <c r="C133" s="87">
        <v>2015</v>
      </c>
      <c r="D133" s="87" t="str">
        <f t="shared" si="2"/>
        <v>Bakersfield 2015</v>
      </c>
      <c r="E133" s="87" t="s">
        <v>5853</v>
      </c>
      <c r="F133" s="366" t="s">
        <v>5853</v>
      </c>
      <c r="G133" s="87" t="s">
        <v>5853</v>
      </c>
      <c r="H133" s="87" t="s">
        <v>5853</v>
      </c>
      <c r="I133" s="86"/>
      <c r="J133" s="87" t="s">
        <v>5853</v>
      </c>
      <c r="K133" s="366" t="s">
        <v>5853</v>
      </c>
      <c r="L133" s="87" t="s">
        <v>5853</v>
      </c>
      <c r="M133" s="87" t="s">
        <v>5853</v>
      </c>
      <c r="N133" s="86"/>
      <c r="O133" s="87" t="s">
        <v>5853</v>
      </c>
      <c r="P133" s="87" t="s">
        <v>5853</v>
      </c>
      <c r="Q133" s="86"/>
      <c r="R133" s="87" t="s">
        <v>5853</v>
      </c>
      <c r="S133" s="87" t="s">
        <v>5853</v>
      </c>
      <c r="T133" s="86" t="s">
        <v>5853</v>
      </c>
      <c r="U133" s="87" t="s">
        <v>5853</v>
      </c>
      <c r="V133" s="87" t="s">
        <v>5853</v>
      </c>
    </row>
    <row r="134" spans="1:22">
      <c r="A134" s="88" t="s">
        <v>5400</v>
      </c>
      <c r="B134" s="17" t="str">
        <f>VLOOKUP(A134,'Planning Periods'!$E$2:$N$540,10,FALSE)</f>
        <v>12/31/2015 - 12/31/2023</v>
      </c>
      <c r="C134" s="87">
        <v>2016</v>
      </c>
      <c r="D134" s="87" t="str">
        <f t="shared" si="2"/>
        <v>Bakersfield 2016</v>
      </c>
      <c r="E134" s="87" t="s">
        <v>5853</v>
      </c>
      <c r="F134" s="366" t="s">
        <v>5853</v>
      </c>
      <c r="G134" s="87" t="s">
        <v>5853</v>
      </c>
      <c r="H134" s="87" t="s">
        <v>5853</v>
      </c>
      <c r="I134" s="86"/>
      <c r="J134" s="87" t="s">
        <v>5853</v>
      </c>
      <c r="K134" s="366" t="s">
        <v>5853</v>
      </c>
      <c r="L134" s="87" t="s">
        <v>5853</v>
      </c>
      <c r="M134" s="87" t="s">
        <v>5853</v>
      </c>
      <c r="N134" s="86"/>
      <c r="O134" s="87" t="s">
        <v>5853</v>
      </c>
      <c r="P134" s="87" t="s">
        <v>5853</v>
      </c>
      <c r="Q134" s="86"/>
      <c r="R134" s="87" t="s">
        <v>5853</v>
      </c>
      <c r="S134" s="87" t="s">
        <v>5853</v>
      </c>
      <c r="T134" s="86" t="s">
        <v>5853</v>
      </c>
      <c r="U134" s="87" t="s">
        <v>5853</v>
      </c>
      <c r="V134" s="87" t="s">
        <v>5853</v>
      </c>
    </row>
    <row r="135" spans="1:22">
      <c r="A135" s="88" t="s">
        <v>5400</v>
      </c>
      <c r="B135" s="17" t="str">
        <f>VLOOKUP(A135,'Planning Periods'!$E$2:$N$540,10,FALSE)</f>
        <v>12/31/2015 - 12/31/2023</v>
      </c>
      <c r="C135" s="87">
        <v>2017</v>
      </c>
      <c r="D135" s="87" t="str">
        <f t="shared" si="2"/>
        <v>Bakersfield 2017</v>
      </c>
      <c r="E135" s="87">
        <v>9706</v>
      </c>
      <c r="F135" s="366">
        <v>182</v>
      </c>
      <c r="G135" s="87">
        <v>182</v>
      </c>
      <c r="H135" s="87">
        <v>0</v>
      </c>
      <c r="I135" s="86"/>
      <c r="J135" s="87">
        <v>5800</v>
      </c>
      <c r="K135" s="366">
        <v>76</v>
      </c>
      <c r="L135" s="87">
        <v>76</v>
      </c>
      <c r="M135" s="87">
        <v>0</v>
      </c>
      <c r="N135" s="86"/>
      <c r="O135" s="87">
        <v>6453</v>
      </c>
      <c r="P135" s="87">
        <v>4388</v>
      </c>
      <c r="Q135" s="86"/>
      <c r="R135" s="87">
        <v>14331</v>
      </c>
      <c r="S135" s="87">
        <v>3117</v>
      </c>
      <c r="T135" s="86">
        <v>0</v>
      </c>
      <c r="U135" s="87">
        <v>36290</v>
      </c>
      <c r="V135" s="87">
        <v>7763</v>
      </c>
    </row>
    <row r="136" spans="1:22">
      <c r="A136" s="88" t="s">
        <v>5401</v>
      </c>
      <c r="B136" s="17" t="str">
        <f>VLOOKUP(A136,'Planning Periods'!$E$2:$N$540,10,FALSE)</f>
        <v>10/15/2013 - 10/15/2021</v>
      </c>
      <c r="C136" s="87">
        <v>2013</v>
      </c>
      <c r="D136" s="87" t="str">
        <f t="shared" si="2"/>
        <v>Baldwin Park 2013</v>
      </c>
      <c r="E136" s="87">
        <v>142</v>
      </c>
      <c r="F136" s="366">
        <v>0</v>
      </c>
      <c r="G136" s="87">
        <v>0</v>
      </c>
      <c r="H136" s="87">
        <v>0</v>
      </c>
      <c r="I136" s="86"/>
      <c r="J136" s="87">
        <v>83</v>
      </c>
      <c r="K136" s="366">
        <v>0</v>
      </c>
      <c r="L136" s="87">
        <v>0</v>
      </c>
      <c r="M136" s="87">
        <v>0</v>
      </c>
      <c r="N136" s="86"/>
      <c r="O136" s="87">
        <v>90</v>
      </c>
      <c r="P136" s="87">
        <v>0</v>
      </c>
      <c r="Q136" s="86"/>
      <c r="R136" s="87">
        <v>242</v>
      </c>
      <c r="S136" s="87">
        <v>0</v>
      </c>
      <c r="T136" s="86">
        <v>0</v>
      </c>
      <c r="U136" s="87">
        <v>557</v>
      </c>
      <c r="V136" s="87">
        <v>0</v>
      </c>
    </row>
    <row r="137" spans="1:22">
      <c r="A137" s="88" t="s">
        <v>5401</v>
      </c>
      <c r="B137" s="17" t="str">
        <f>VLOOKUP(A137,'Planning Periods'!$E$2:$N$540,10,FALSE)</f>
        <v>10/15/2013 - 10/15/2021</v>
      </c>
      <c r="C137" s="87">
        <v>2014</v>
      </c>
      <c r="D137" s="87" t="str">
        <f t="shared" si="2"/>
        <v>Baldwin Park 2014</v>
      </c>
      <c r="E137" s="87">
        <v>142</v>
      </c>
      <c r="F137" s="366">
        <v>47</v>
      </c>
      <c r="G137" s="87">
        <v>47</v>
      </c>
      <c r="H137" s="87">
        <v>0</v>
      </c>
      <c r="I137" s="86"/>
      <c r="J137" s="87">
        <v>83</v>
      </c>
      <c r="K137" s="366">
        <v>16</v>
      </c>
      <c r="L137" s="87">
        <v>16</v>
      </c>
      <c r="M137" s="87">
        <v>0</v>
      </c>
      <c r="N137" s="86"/>
      <c r="O137" s="87">
        <v>90</v>
      </c>
      <c r="P137" s="87">
        <v>0</v>
      </c>
      <c r="Q137" s="86"/>
      <c r="R137" s="87">
        <v>242</v>
      </c>
      <c r="S137" s="87">
        <v>19</v>
      </c>
      <c r="T137" s="86">
        <v>0</v>
      </c>
      <c r="U137" s="87">
        <v>557</v>
      </c>
      <c r="V137" s="87">
        <v>82</v>
      </c>
    </row>
    <row r="138" spans="1:22">
      <c r="A138" s="88" t="s">
        <v>5401</v>
      </c>
      <c r="B138" s="17" t="str">
        <f>VLOOKUP(A138,'Planning Periods'!$E$2:$N$540,10,FALSE)</f>
        <v>10/15/2013 - 10/15/2021</v>
      </c>
      <c r="C138" s="87">
        <v>2015</v>
      </c>
      <c r="D138" s="87" t="str">
        <f t="shared" si="2"/>
        <v>Baldwin Park 2015</v>
      </c>
      <c r="E138" s="87">
        <v>142</v>
      </c>
      <c r="F138" s="366">
        <v>0</v>
      </c>
      <c r="G138" s="87">
        <v>0</v>
      </c>
      <c r="H138" s="87">
        <v>0</v>
      </c>
      <c r="I138" s="86"/>
      <c r="J138" s="87">
        <v>83</v>
      </c>
      <c r="K138" s="366">
        <v>1</v>
      </c>
      <c r="L138" s="87">
        <v>1</v>
      </c>
      <c r="M138" s="87">
        <v>0</v>
      </c>
      <c r="N138" s="86"/>
      <c r="O138" s="87">
        <v>90</v>
      </c>
      <c r="P138" s="87">
        <v>0</v>
      </c>
      <c r="Q138" s="86"/>
      <c r="R138" s="87">
        <v>242</v>
      </c>
      <c r="S138" s="87">
        <v>21</v>
      </c>
      <c r="T138" s="86">
        <v>0</v>
      </c>
      <c r="U138" s="87">
        <v>557</v>
      </c>
      <c r="V138" s="87">
        <v>22</v>
      </c>
    </row>
    <row r="139" spans="1:22">
      <c r="A139" s="88" t="s">
        <v>5401</v>
      </c>
      <c r="B139" s="17" t="str">
        <f>VLOOKUP(A139,'Planning Periods'!$E$2:$N$540,10,FALSE)</f>
        <v>10/15/2013 - 10/15/2021</v>
      </c>
      <c r="C139" s="87">
        <v>2016</v>
      </c>
      <c r="D139" s="87" t="str">
        <f t="shared" si="2"/>
        <v>Baldwin Park 2016</v>
      </c>
      <c r="E139" s="87">
        <v>142</v>
      </c>
      <c r="F139" s="366">
        <v>0</v>
      </c>
      <c r="G139" s="87">
        <v>0</v>
      </c>
      <c r="H139" s="87">
        <v>0</v>
      </c>
      <c r="I139" s="86"/>
      <c r="J139" s="87">
        <v>83</v>
      </c>
      <c r="K139" s="366">
        <v>0</v>
      </c>
      <c r="L139" s="87">
        <v>0</v>
      </c>
      <c r="M139" s="87">
        <v>0</v>
      </c>
      <c r="N139" s="86"/>
      <c r="O139" s="87">
        <v>90</v>
      </c>
      <c r="P139" s="87">
        <v>0</v>
      </c>
      <c r="Q139" s="86"/>
      <c r="R139" s="87">
        <v>242</v>
      </c>
      <c r="S139" s="87">
        <v>31</v>
      </c>
      <c r="T139" s="86">
        <v>0</v>
      </c>
      <c r="U139" s="87">
        <v>557</v>
      </c>
      <c r="V139" s="87">
        <v>31</v>
      </c>
    </row>
    <row r="140" spans="1:22">
      <c r="A140" s="88" t="s">
        <v>5401</v>
      </c>
      <c r="B140" s="17" t="str">
        <f>VLOOKUP(A140,'Planning Periods'!$E$2:$N$540,10,FALSE)</f>
        <v>10/15/2013 - 10/15/2021</v>
      </c>
      <c r="C140" s="87">
        <v>2017</v>
      </c>
      <c r="D140" s="87" t="str">
        <f t="shared" si="2"/>
        <v>Baldwin Park 2017</v>
      </c>
      <c r="E140" s="87">
        <v>142</v>
      </c>
      <c r="F140" s="366">
        <v>0</v>
      </c>
      <c r="G140" s="87">
        <v>0</v>
      </c>
      <c r="H140" s="87">
        <v>0</v>
      </c>
      <c r="I140" s="86"/>
      <c r="J140" s="87">
        <v>83</v>
      </c>
      <c r="K140" s="366">
        <v>0</v>
      </c>
      <c r="L140" s="87">
        <v>0</v>
      </c>
      <c r="M140" s="87">
        <v>0</v>
      </c>
      <c r="N140" s="86"/>
      <c r="O140" s="87">
        <v>90</v>
      </c>
      <c r="P140" s="87">
        <v>1</v>
      </c>
      <c r="Q140" s="86"/>
      <c r="R140" s="87">
        <v>242</v>
      </c>
      <c r="S140" s="87">
        <v>56</v>
      </c>
      <c r="T140" s="86">
        <v>0</v>
      </c>
      <c r="U140" s="87">
        <v>557</v>
      </c>
      <c r="V140" s="87">
        <v>57</v>
      </c>
    </row>
    <row r="141" spans="1:22">
      <c r="A141" s="88" t="s">
        <v>5770</v>
      </c>
      <c r="B141" s="17" t="str">
        <f>VLOOKUP(A141,'Planning Periods'!$E$2:$N$540,10,FALSE)</f>
        <v>10/15/2013 - 10/15/2021</v>
      </c>
      <c r="C141" s="87">
        <v>2013</v>
      </c>
      <c r="D141" s="87" t="str">
        <f t="shared" si="2"/>
        <v>Banning 2013</v>
      </c>
      <c r="E141" s="87" t="s">
        <v>5853</v>
      </c>
      <c r="F141" s="366" t="s">
        <v>5853</v>
      </c>
      <c r="G141" s="87" t="s">
        <v>5853</v>
      </c>
      <c r="H141" s="87" t="s">
        <v>5853</v>
      </c>
      <c r="I141" s="86"/>
      <c r="J141" s="87" t="s">
        <v>5853</v>
      </c>
      <c r="K141" s="366" t="s">
        <v>5853</v>
      </c>
      <c r="L141" s="87" t="s">
        <v>5853</v>
      </c>
      <c r="M141" s="87" t="s">
        <v>5853</v>
      </c>
      <c r="N141" s="86"/>
      <c r="O141" s="87" t="s">
        <v>5853</v>
      </c>
      <c r="P141" s="87" t="s">
        <v>5853</v>
      </c>
      <c r="Q141" s="86"/>
      <c r="R141" s="87" t="s">
        <v>5853</v>
      </c>
      <c r="S141" s="87" t="s">
        <v>5853</v>
      </c>
      <c r="T141" s="86" t="s">
        <v>5853</v>
      </c>
      <c r="U141" s="87" t="s">
        <v>5853</v>
      </c>
      <c r="V141" s="87" t="s">
        <v>5853</v>
      </c>
    </row>
    <row r="142" spans="1:22">
      <c r="A142" s="88" t="s">
        <v>5770</v>
      </c>
      <c r="B142" s="17" t="str">
        <f>VLOOKUP(A142,'Planning Periods'!$E$2:$N$540,10,FALSE)</f>
        <v>10/15/2013 - 10/15/2021</v>
      </c>
      <c r="C142" s="87">
        <v>2014</v>
      </c>
      <c r="D142" s="87" t="str">
        <f t="shared" si="2"/>
        <v>Banning 2014</v>
      </c>
      <c r="E142" s="87">
        <v>872</v>
      </c>
      <c r="F142" s="366">
        <v>0</v>
      </c>
      <c r="G142" s="87">
        <v>0</v>
      </c>
      <c r="H142" s="87">
        <v>0</v>
      </c>
      <c r="I142" s="86"/>
      <c r="J142" s="87">
        <v>593</v>
      </c>
      <c r="K142" s="366">
        <v>0</v>
      </c>
      <c r="L142" s="87">
        <v>0</v>
      </c>
      <c r="M142" s="87">
        <v>0</v>
      </c>
      <c r="N142" s="86"/>
      <c r="O142" s="87">
        <v>685</v>
      </c>
      <c r="P142" s="87">
        <v>0</v>
      </c>
      <c r="Q142" s="86"/>
      <c r="R142" s="87">
        <v>1642</v>
      </c>
      <c r="S142" s="87">
        <v>0</v>
      </c>
      <c r="T142" s="86">
        <v>0</v>
      </c>
      <c r="U142" s="87">
        <v>3792</v>
      </c>
      <c r="V142" s="87">
        <v>0</v>
      </c>
    </row>
    <row r="143" spans="1:22">
      <c r="A143" s="88" t="s">
        <v>5770</v>
      </c>
      <c r="B143" s="17" t="str">
        <f>VLOOKUP(A143,'Planning Periods'!$E$2:$N$540,10,FALSE)</f>
        <v>10/15/2013 - 10/15/2021</v>
      </c>
      <c r="C143" s="87">
        <v>2015</v>
      </c>
      <c r="D143" s="87" t="str">
        <f t="shared" si="2"/>
        <v>Banning 2015</v>
      </c>
      <c r="E143" s="87">
        <v>872</v>
      </c>
      <c r="F143" s="366">
        <v>0</v>
      </c>
      <c r="G143" s="87">
        <v>0</v>
      </c>
      <c r="H143" s="87">
        <v>0</v>
      </c>
      <c r="I143" s="86"/>
      <c r="J143" s="87">
        <v>593</v>
      </c>
      <c r="K143" s="366">
        <v>0</v>
      </c>
      <c r="L143" s="87">
        <v>0</v>
      </c>
      <c r="M143" s="87">
        <v>0</v>
      </c>
      <c r="N143" s="86"/>
      <c r="O143" s="87">
        <v>685</v>
      </c>
      <c r="P143" s="87">
        <v>0</v>
      </c>
      <c r="Q143" s="86"/>
      <c r="R143" s="87">
        <v>1642</v>
      </c>
      <c r="S143" s="87">
        <v>0</v>
      </c>
      <c r="T143" s="86">
        <v>0</v>
      </c>
      <c r="U143" s="87">
        <v>3792</v>
      </c>
      <c r="V143" s="87">
        <v>0</v>
      </c>
    </row>
    <row r="144" spans="1:22">
      <c r="A144" s="88" t="s">
        <v>5770</v>
      </c>
      <c r="B144" s="17" t="str">
        <f>VLOOKUP(A144,'Planning Periods'!$E$2:$N$540,10,FALSE)</f>
        <v>10/15/2013 - 10/15/2021</v>
      </c>
      <c r="C144" s="87">
        <v>2016</v>
      </c>
      <c r="D144" s="87" t="str">
        <f t="shared" si="2"/>
        <v>Banning 2016</v>
      </c>
      <c r="E144" s="87">
        <v>872</v>
      </c>
      <c r="F144" s="366">
        <v>0</v>
      </c>
      <c r="G144" s="87">
        <v>0</v>
      </c>
      <c r="H144" s="87">
        <v>0</v>
      </c>
      <c r="I144" s="86"/>
      <c r="J144" s="87">
        <v>593</v>
      </c>
      <c r="K144" s="366">
        <v>0</v>
      </c>
      <c r="L144" s="87">
        <v>0</v>
      </c>
      <c r="M144" s="87">
        <v>0</v>
      </c>
      <c r="N144" s="86"/>
      <c r="O144" s="87">
        <v>685</v>
      </c>
      <c r="P144" s="87">
        <v>0</v>
      </c>
      <c r="Q144" s="86"/>
      <c r="R144" s="87">
        <v>1642</v>
      </c>
      <c r="S144" s="87">
        <v>0</v>
      </c>
      <c r="T144" s="86">
        <v>0</v>
      </c>
      <c r="U144" s="87">
        <v>3792</v>
      </c>
      <c r="V144" s="87">
        <v>0</v>
      </c>
    </row>
    <row r="145" spans="1:22">
      <c r="A145" s="88" t="s">
        <v>5770</v>
      </c>
      <c r="B145" s="17" t="str">
        <f>VLOOKUP(A145,'Planning Periods'!$E$2:$N$540,10,FALSE)</f>
        <v>10/15/2013 - 10/15/2021</v>
      </c>
      <c r="C145" s="87">
        <v>2017</v>
      </c>
      <c r="D145" s="87" t="str">
        <f t="shared" si="2"/>
        <v>Banning 2017</v>
      </c>
      <c r="E145" s="87">
        <v>872</v>
      </c>
      <c r="F145" s="366">
        <v>0</v>
      </c>
      <c r="G145" s="87">
        <v>0</v>
      </c>
      <c r="H145" s="87">
        <v>0</v>
      </c>
      <c r="I145" s="86"/>
      <c r="J145" s="87">
        <v>593</v>
      </c>
      <c r="K145" s="366">
        <v>0</v>
      </c>
      <c r="L145" s="87">
        <v>0</v>
      </c>
      <c r="M145" s="87">
        <v>0</v>
      </c>
      <c r="N145" s="86"/>
      <c r="O145" s="87">
        <v>685</v>
      </c>
      <c r="P145" s="87">
        <v>0</v>
      </c>
      <c r="Q145" s="86"/>
      <c r="R145" s="87">
        <v>1642</v>
      </c>
      <c r="S145" s="87">
        <v>0</v>
      </c>
      <c r="T145" s="86">
        <v>0</v>
      </c>
      <c r="U145" s="87">
        <v>3792</v>
      </c>
      <c r="V145" s="87">
        <v>0</v>
      </c>
    </row>
    <row r="146" spans="1:22">
      <c r="A146" s="88" t="s">
        <v>5812</v>
      </c>
      <c r="B146" s="17" t="str">
        <f>VLOOKUP(A146,'Planning Periods'!$E$2:$N$540,10,FALSE)</f>
        <v>10/15/2013 - 10/15/2021</v>
      </c>
      <c r="C146" s="87">
        <v>2013</v>
      </c>
      <c r="D146" s="87" t="str">
        <f t="shared" si="2"/>
        <v>Barstow 2013</v>
      </c>
      <c r="E146" s="87" t="s">
        <v>5853</v>
      </c>
      <c r="F146" s="366" t="s">
        <v>5853</v>
      </c>
      <c r="G146" s="87" t="s">
        <v>5853</v>
      </c>
      <c r="H146" s="87" t="s">
        <v>5853</v>
      </c>
      <c r="I146" s="86"/>
      <c r="J146" s="87" t="s">
        <v>5853</v>
      </c>
      <c r="K146" s="366" t="s">
        <v>5853</v>
      </c>
      <c r="L146" s="87" t="s">
        <v>5853</v>
      </c>
      <c r="M146" s="87" t="s">
        <v>5853</v>
      </c>
      <c r="N146" s="86"/>
      <c r="O146" s="87" t="s">
        <v>5853</v>
      </c>
      <c r="P146" s="87" t="s">
        <v>5853</v>
      </c>
      <c r="Q146" s="86"/>
      <c r="R146" s="87" t="s">
        <v>5853</v>
      </c>
      <c r="S146" s="87" t="s">
        <v>5853</v>
      </c>
      <c r="T146" s="86" t="s">
        <v>5853</v>
      </c>
      <c r="U146" s="87" t="s">
        <v>5853</v>
      </c>
      <c r="V146" s="87" t="s">
        <v>5853</v>
      </c>
    </row>
    <row r="147" spans="1:22">
      <c r="A147" s="88" t="s">
        <v>5812</v>
      </c>
      <c r="B147" s="17" t="str">
        <f>VLOOKUP(A147,'Planning Periods'!$E$2:$N$540,10,FALSE)</f>
        <v>10/15/2013 - 10/15/2021</v>
      </c>
      <c r="C147" s="87">
        <v>2014</v>
      </c>
      <c r="D147" s="87" t="str">
        <f t="shared" si="2"/>
        <v>Barstow 2014</v>
      </c>
      <c r="E147" s="87" t="s">
        <v>5853</v>
      </c>
      <c r="F147" s="366" t="s">
        <v>5853</v>
      </c>
      <c r="G147" s="87" t="s">
        <v>5853</v>
      </c>
      <c r="H147" s="87" t="s">
        <v>5853</v>
      </c>
      <c r="I147" s="86"/>
      <c r="J147" s="87" t="s">
        <v>5853</v>
      </c>
      <c r="K147" s="366" t="s">
        <v>5853</v>
      </c>
      <c r="L147" s="87" t="s">
        <v>5853</v>
      </c>
      <c r="M147" s="87" t="s">
        <v>5853</v>
      </c>
      <c r="N147" s="86"/>
      <c r="O147" s="87" t="s">
        <v>5853</v>
      </c>
      <c r="P147" s="87" t="s">
        <v>5853</v>
      </c>
      <c r="Q147" s="86"/>
      <c r="R147" s="87" t="s">
        <v>5853</v>
      </c>
      <c r="S147" s="87" t="s">
        <v>5853</v>
      </c>
      <c r="T147" s="86" t="s">
        <v>5853</v>
      </c>
      <c r="U147" s="87" t="s">
        <v>5853</v>
      </c>
      <c r="V147" s="87" t="s">
        <v>5853</v>
      </c>
    </row>
    <row r="148" spans="1:22">
      <c r="A148" s="88" t="s">
        <v>5812</v>
      </c>
      <c r="B148" s="17" t="str">
        <f>VLOOKUP(A148,'Planning Periods'!$E$2:$N$540,10,FALSE)</f>
        <v>10/15/2013 - 10/15/2021</v>
      </c>
      <c r="C148" s="87">
        <v>2015</v>
      </c>
      <c r="D148" s="87" t="str">
        <f t="shared" si="2"/>
        <v>Barstow 2015</v>
      </c>
      <c r="E148" s="87" t="s">
        <v>5853</v>
      </c>
      <c r="F148" s="366" t="s">
        <v>5853</v>
      </c>
      <c r="G148" s="87" t="s">
        <v>5853</v>
      </c>
      <c r="H148" s="87" t="s">
        <v>5853</v>
      </c>
      <c r="I148" s="86"/>
      <c r="J148" s="87" t="s">
        <v>5853</v>
      </c>
      <c r="K148" s="366" t="s">
        <v>5853</v>
      </c>
      <c r="L148" s="87" t="s">
        <v>5853</v>
      </c>
      <c r="M148" s="87" t="s">
        <v>5853</v>
      </c>
      <c r="N148" s="86"/>
      <c r="O148" s="87" t="s">
        <v>5853</v>
      </c>
      <c r="P148" s="87" t="s">
        <v>5853</v>
      </c>
      <c r="Q148" s="86"/>
      <c r="R148" s="87" t="s">
        <v>5853</v>
      </c>
      <c r="S148" s="87" t="s">
        <v>5853</v>
      </c>
      <c r="T148" s="86" t="s">
        <v>5853</v>
      </c>
      <c r="U148" s="87" t="s">
        <v>5853</v>
      </c>
      <c r="V148" s="87" t="s">
        <v>5853</v>
      </c>
    </row>
    <row r="149" spans="1:22">
      <c r="A149" s="88" t="s">
        <v>5812</v>
      </c>
      <c r="B149" s="17" t="str">
        <f>VLOOKUP(A149,'Planning Periods'!$E$2:$N$540,10,FALSE)</f>
        <v>10/15/2013 - 10/15/2021</v>
      </c>
      <c r="C149" s="87">
        <v>2016</v>
      </c>
      <c r="D149" s="87" t="str">
        <f t="shared" si="2"/>
        <v>Barstow 2016</v>
      </c>
      <c r="E149" s="87">
        <v>188</v>
      </c>
      <c r="F149" s="366">
        <v>0</v>
      </c>
      <c r="G149" s="87">
        <v>0</v>
      </c>
      <c r="H149" s="87">
        <v>0</v>
      </c>
      <c r="I149" s="86"/>
      <c r="J149" s="87">
        <v>138</v>
      </c>
      <c r="K149" s="366">
        <v>0</v>
      </c>
      <c r="L149" s="87">
        <v>0</v>
      </c>
      <c r="M149" s="87">
        <v>0</v>
      </c>
      <c r="N149" s="86"/>
      <c r="O149" s="87">
        <v>154</v>
      </c>
      <c r="P149" s="87">
        <v>0</v>
      </c>
      <c r="Q149" s="86"/>
      <c r="R149" s="87">
        <v>363</v>
      </c>
      <c r="S149" s="87">
        <v>0</v>
      </c>
      <c r="T149" s="86">
        <v>0</v>
      </c>
      <c r="U149" s="87">
        <v>843</v>
      </c>
      <c r="V149" s="87">
        <v>0</v>
      </c>
    </row>
    <row r="150" spans="1:22">
      <c r="A150" s="88" t="s">
        <v>5812</v>
      </c>
      <c r="B150" s="17" t="str">
        <f>VLOOKUP(A150,'Planning Periods'!$E$2:$N$540,10,FALSE)</f>
        <v>10/15/2013 - 10/15/2021</v>
      </c>
      <c r="C150" s="87">
        <v>2017</v>
      </c>
      <c r="D150" s="87" t="str">
        <f t="shared" si="2"/>
        <v>Barstow 2017</v>
      </c>
      <c r="E150" s="87">
        <v>188</v>
      </c>
      <c r="F150" s="366">
        <v>0</v>
      </c>
      <c r="G150" s="87">
        <v>0</v>
      </c>
      <c r="H150" s="87">
        <v>0</v>
      </c>
      <c r="I150" s="86"/>
      <c r="J150" s="87">
        <v>138</v>
      </c>
      <c r="K150" s="366">
        <v>0</v>
      </c>
      <c r="L150" s="87">
        <v>0</v>
      </c>
      <c r="M150" s="87">
        <v>0</v>
      </c>
      <c r="N150" s="86"/>
      <c r="O150" s="87">
        <v>154</v>
      </c>
      <c r="P150" s="87">
        <v>2</v>
      </c>
      <c r="Q150" s="86"/>
      <c r="R150" s="87">
        <v>363</v>
      </c>
      <c r="S150" s="87">
        <v>1</v>
      </c>
      <c r="T150" s="86">
        <v>0</v>
      </c>
      <c r="U150" s="87">
        <v>843</v>
      </c>
      <c r="V150" s="87">
        <v>3</v>
      </c>
    </row>
    <row r="151" spans="1:22">
      <c r="A151" s="88" t="s">
        <v>5402</v>
      </c>
      <c r="B151" s="17" t="str">
        <f>VLOOKUP(A151,'Planning Periods'!$E$2:$N$540,10,FALSE)</f>
        <v>10/15/2013 - 10/15/2021</v>
      </c>
      <c r="C151" s="87">
        <v>2013</v>
      </c>
      <c r="D151" s="87" t="str">
        <f t="shared" si="2"/>
        <v>Beaumont 2013</v>
      </c>
      <c r="E151" s="87" t="s">
        <v>5853</v>
      </c>
      <c r="F151" s="366" t="s">
        <v>5853</v>
      </c>
      <c r="G151" s="87" t="s">
        <v>5853</v>
      </c>
      <c r="H151" s="87" t="s">
        <v>5853</v>
      </c>
      <c r="I151" s="86"/>
      <c r="J151" s="87" t="s">
        <v>5853</v>
      </c>
      <c r="K151" s="366" t="s">
        <v>5853</v>
      </c>
      <c r="L151" s="87" t="s">
        <v>5853</v>
      </c>
      <c r="M151" s="87" t="s">
        <v>5853</v>
      </c>
      <c r="N151" s="86"/>
      <c r="O151" s="87" t="s">
        <v>5853</v>
      </c>
      <c r="P151" s="87" t="s">
        <v>5853</v>
      </c>
      <c r="Q151" s="86"/>
      <c r="R151" s="87" t="s">
        <v>5853</v>
      </c>
      <c r="S151" s="87" t="s">
        <v>5853</v>
      </c>
      <c r="T151" s="86" t="s">
        <v>5853</v>
      </c>
      <c r="U151" s="87" t="s">
        <v>5853</v>
      </c>
      <c r="V151" s="87" t="s">
        <v>5853</v>
      </c>
    </row>
    <row r="152" spans="1:22">
      <c r="A152" s="88" t="s">
        <v>5402</v>
      </c>
      <c r="B152" s="17" t="str">
        <f>VLOOKUP(A152,'Planning Periods'!$E$2:$N$540,10,FALSE)</f>
        <v>10/15/2013 - 10/15/2021</v>
      </c>
      <c r="C152" s="87">
        <v>2014</v>
      </c>
      <c r="D152" s="87" t="str">
        <f t="shared" si="2"/>
        <v>Beaumont 2014</v>
      </c>
      <c r="E152" s="87" t="s">
        <v>5853</v>
      </c>
      <c r="F152" s="366" t="s">
        <v>5853</v>
      </c>
      <c r="G152" s="87" t="s">
        <v>5853</v>
      </c>
      <c r="H152" s="87" t="s">
        <v>5853</v>
      </c>
      <c r="I152" s="86"/>
      <c r="J152" s="87" t="s">
        <v>5853</v>
      </c>
      <c r="K152" s="366" t="s">
        <v>5853</v>
      </c>
      <c r="L152" s="87" t="s">
        <v>5853</v>
      </c>
      <c r="M152" s="87" t="s">
        <v>5853</v>
      </c>
      <c r="N152" s="86"/>
      <c r="O152" s="87" t="s">
        <v>5853</v>
      </c>
      <c r="P152" s="87" t="s">
        <v>5853</v>
      </c>
      <c r="Q152" s="86"/>
      <c r="R152" s="87" t="s">
        <v>5853</v>
      </c>
      <c r="S152" s="87" t="s">
        <v>5853</v>
      </c>
      <c r="T152" s="86" t="s">
        <v>5853</v>
      </c>
      <c r="U152" s="87" t="s">
        <v>5853</v>
      </c>
      <c r="V152" s="87" t="s">
        <v>5853</v>
      </c>
    </row>
    <row r="153" spans="1:22">
      <c r="A153" s="88" t="s">
        <v>5402</v>
      </c>
      <c r="B153" s="17" t="str">
        <f>VLOOKUP(A153,'Planning Periods'!$E$2:$N$540,10,FALSE)</f>
        <v>10/15/2013 - 10/15/2021</v>
      </c>
      <c r="C153" s="87">
        <v>2015</v>
      </c>
      <c r="D153" s="87" t="str">
        <f t="shared" si="2"/>
        <v>Beaumont 2015</v>
      </c>
      <c r="E153" s="87" t="s">
        <v>5853</v>
      </c>
      <c r="F153" s="366" t="s">
        <v>5853</v>
      </c>
      <c r="G153" s="87" t="s">
        <v>5853</v>
      </c>
      <c r="H153" s="87" t="s">
        <v>5853</v>
      </c>
      <c r="I153" s="86"/>
      <c r="J153" s="87" t="s">
        <v>5853</v>
      </c>
      <c r="K153" s="366" t="s">
        <v>5853</v>
      </c>
      <c r="L153" s="87" t="s">
        <v>5853</v>
      </c>
      <c r="M153" s="87" t="s">
        <v>5853</v>
      </c>
      <c r="N153" s="86"/>
      <c r="O153" s="87" t="s">
        <v>5853</v>
      </c>
      <c r="P153" s="87" t="s">
        <v>5853</v>
      </c>
      <c r="Q153" s="86"/>
      <c r="R153" s="87" t="s">
        <v>5853</v>
      </c>
      <c r="S153" s="87" t="s">
        <v>5853</v>
      </c>
      <c r="T153" s="86" t="s">
        <v>5853</v>
      </c>
      <c r="U153" s="87" t="s">
        <v>5853</v>
      </c>
      <c r="V153" s="87" t="s">
        <v>5853</v>
      </c>
    </row>
    <row r="154" spans="1:22">
      <c r="A154" s="88" t="s">
        <v>5402</v>
      </c>
      <c r="B154" s="17" t="str">
        <f>VLOOKUP(A154,'Planning Periods'!$E$2:$N$540,10,FALSE)</f>
        <v>10/15/2013 - 10/15/2021</v>
      </c>
      <c r="C154" s="87">
        <v>2016</v>
      </c>
      <c r="D154" s="87" t="str">
        <f t="shared" si="2"/>
        <v>Beaumont 2016</v>
      </c>
      <c r="E154" s="87" t="s">
        <v>5853</v>
      </c>
      <c r="F154" s="366" t="s">
        <v>5853</v>
      </c>
      <c r="G154" s="87" t="s">
        <v>5853</v>
      </c>
      <c r="H154" s="87" t="s">
        <v>5853</v>
      </c>
      <c r="I154" s="86"/>
      <c r="J154" s="87" t="s">
        <v>5853</v>
      </c>
      <c r="K154" s="366" t="s">
        <v>5853</v>
      </c>
      <c r="L154" s="87" t="s">
        <v>5853</v>
      </c>
      <c r="M154" s="87" t="s">
        <v>5853</v>
      </c>
      <c r="N154" s="86"/>
      <c r="O154" s="87" t="s">
        <v>5853</v>
      </c>
      <c r="P154" s="87" t="s">
        <v>5853</v>
      </c>
      <c r="Q154" s="86"/>
      <c r="R154" s="87" t="s">
        <v>5853</v>
      </c>
      <c r="S154" s="87" t="s">
        <v>5853</v>
      </c>
      <c r="T154" s="86" t="s">
        <v>5853</v>
      </c>
      <c r="U154" s="87" t="s">
        <v>5853</v>
      </c>
      <c r="V154" s="87" t="s">
        <v>5853</v>
      </c>
    </row>
    <row r="155" spans="1:22">
      <c r="A155" s="88" t="s">
        <v>5402</v>
      </c>
      <c r="B155" s="17" t="str">
        <f>VLOOKUP(A155,'Planning Periods'!$E$2:$N$540,10,FALSE)</f>
        <v>10/15/2013 - 10/15/2021</v>
      </c>
      <c r="C155" s="87">
        <v>2017</v>
      </c>
      <c r="D155" s="87" t="str">
        <f t="shared" si="2"/>
        <v>Beaumont 2017</v>
      </c>
      <c r="E155" s="87">
        <v>1267</v>
      </c>
      <c r="F155" s="366">
        <v>0</v>
      </c>
      <c r="G155" s="87">
        <v>0</v>
      </c>
      <c r="H155" s="87">
        <v>0</v>
      </c>
      <c r="I155" s="86"/>
      <c r="J155" s="87">
        <v>854</v>
      </c>
      <c r="K155" s="366">
        <v>0</v>
      </c>
      <c r="L155" s="87">
        <v>0</v>
      </c>
      <c r="M155" s="87">
        <v>0</v>
      </c>
      <c r="N155" s="86"/>
      <c r="O155" s="87">
        <v>969</v>
      </c>
      <c r="P155" s="87">
        <v>323</v>
      </c>
      <c r="Q155" s="86"/>
      <c r="R155" s="87">
        <v>2160</v>
      </c>
      <c r="S155" s="87">
        <v>423</v>
      </c>
      <c r="T155" s="86">
        <v>0</v>
      </c>
      <c r="U155" s="87">
        <v>5250</v>
      </c>
      <c r="V155" s="87">
        <v>746</v>
      </c>
    </row>
    <row r="156" spans="1:22">
      <c r="A156" s="88" t="s">
        <v>5771</v>
      </c>
      <c r="B156" s="17" t="str">
        <f>VLOOKUP(A156,'Planning Periods'!$E$2:$N$540,10,FALSE)</f>
        <v>10/15/2013 - 10/15/2021</v>
      </c>
      <c r="C156" s="87">
        <v>2013</v>
      </c>
      <c r="D156" s="87" t="str">
        <f t="shared" si="2"/>
        <v>Bell 2013</v>
      </c>
      <c r="E156" s="87">
        <v>11</v>
      </c>
      <c r="F156" s="366">
        <v>0</v>
      </c>
      <c r="G156" s="87">
        <v>0</v>
      </c>
      <c r="H156" s="87">
        <v>0</v>
      </c>
      <c r="I156" s="86"/>
      <c r="J156" s="87">
        <v>7</v>
      </c>
      <c r="K156" s="366">
        <v>0</v>
      </c>
      <c r="L156" s="87">
        <v>0</v>
      </c>
      <c r="M156" s="87">
        <v>0</v>
      </c>
      <c r="N156" s="86"/>
      <c r="O156" s="87">
        <v>8</v>
      </c>
      <c r="P156" s="87">
        <v>0</v>
      </c>
      <c r="Q156" s="86"/>
      <c r="R156" s="87">
        <v>21</v>
      </c>
      <c r="S156" s="87">
        <v>0</v>
      </c>
      <c r="T156" s="86">
        <v>0</v>
      </c>
      <c r="U156" s="87">
        <v>47</v>
      </c>
      <c r="V156" s="87">
        <v>0</v>
      </c>
    </row>
    <row r="157" spans="1:22">
      <c r="A157" s="88" t="s">
        <v>5771</v>
      </c>
      <c r="B157" s="17" t="str">
        <f>VLOOKUP(A157,'Planning Periods'!$E$2:$N$540,10,FALSE)</f>
        <v>10/15/2013 - 10/15/2021</v>
      </c>
      <c r="C157" s="87">
        <v>2014</v>
      </c>
      <c r="D157" s="87" t="str">
        <f t="shared" si="2"/>
        <v>Bell 2014</v>
      </c>
      <c r="E157" s="87">
        <v>11</v>
      </c>
      <c r="F157" s="366">
        <v>0</v>
      </c>
      <c r="G157" s="87">
        <v>0</v>
      </c>
      <c r="H157" s="87">
        <v>0</v>
      </c>
      <c r="I157" s="86"/>
      <c r="J157" s="87">
        <v>7</v>
      </c>
      <c r="K157" s="366">
        <v>0</v>
      </c>
      <c r="L157" s="87">
        <v>0</v>
      </c>
      <c r="M157" s="87">
        <v>0</v>
      </c>
      <c r="N157" s="86"/>
      <c r="O157" s="87">
        <v>8</v>
      </c>
      <c r="P157" s="87">
        <v>0</v>
      </c>
      <c r="Q157" s="86"/>
      <c r="R157" s="87">
        <v>21</v>
      </c>
      <c r="S157" s="87">
        <v>0</v>
      </c>
      <c r="T157" s="86">
        <v>0</v>
      </c>
      <c r="U157" s="87">
        <v>47</v>
      </c>
      <c r="V157" s="87">
        <v>0</v>
      </c>
    </row>
    <row r="158" spans="1:22">
      <c r="A158" s="88" t="s">
        <v>5771</v>
      </c>
      <c r="B158" s="17" t="str">
        <f>VLOOKUP(A158,'Planning Periods'!$E$2:$N$540,10,FALSE)</f>
        <v>10/15/2013 - 10/15/2021</v>
      </c>
      <c r="C158" s="87">
        <v>2015</v>
      </c>
      <c r="D158" s="87" t="str">
        <f t="shared" si="2"/>
        <v>Bell 2015</v>
      </c>
      <c r="E158" s="87">
        <v>11</v>
      </c>
      <c r="F158" s="366">
        <v>0</v>
      </c>
      <c r="G158" s="87">
        <v>0</v>
      </c>
      <c r="H158" s="87">
        <v>0</v>
      </c>
      <c r="I158" s="86"/>
      <c r="J158" s="87">
        <v>7</v>
      </c>
      <c r="K158" s="366">
        <v>0</v>
      </c>
      <c r="L158" s="87">
        <v>0</v>
      </c>
      <c r="M158" s="87">
        <v>0</v>
      </c>
      <c r="N158" s="86"/>
      <c r="O158" s="87">
        <v>8</v>
      </c>
      <c r="P158" s="87">
        <v>3</v>
      </c>
      <c r="Q158" s="86"/>
      <c r="R158" s="87">
        <v>21</v>
      </c>
      <c r="S158" s="87">
        <v>0</v>
      </c>
      <c r="T158" s="86">
        <v>0</v>
      </c>
      <c r="U158" s="87">
        <v>47</v>
      </c>
      <c r="V158" s="87">
        <v>3</v>
      </c>
    </row>
    <row r="159" spans="1:22">
      <c r="A159" s="88" t="s">
        <v>5771</v>
      </c>
      <c r="B159" s="17" t="str">
        <f>VLOOKUP(A159,'Planning Periods'!$E$2:$N$540,10,FALSE)</f>
        <v>10/15/2013 - 10/15/2021</v>
      </c>
      <c r="C159" s="87">
        <v>2016</v>
      </c>
      <c r="D159" s="87" t="str">
        <f t="shared" si="2"/>
        <v>Bell 2016</v>
      </c>
      <c r="E159" s="87">
        <v>11</v>
      </c>
      <c r="F159" s="366">
        <v>0</v>
      </c>
      <c r="G159" s="87">
        <v>0</v>
      </c>
      <c r="H159" s="87">
        <v>0</v>
      </c>
      <c r="I159" s="86"/>
      <c r="J159" s="87">
        <v>7</v>
      </c>
      <c r="K159" s="366">
        <v>0</v>
      </c>
      <c r="L159" s="87">
        <v>0</v>
      </c>
      <c r="M159" s="87">
        <v>0</v>
      </c>
      <c r="N159" s="86"/>
      <c r="O159" s="87">
        <v>8</v>
      </c>
      <c r="P159" s="87">
        <v>0</v>
      </c>
      <c r="Q159" s="86"/>
      <c r="R159" s="87">
        <v>21</v>
      </c>
      <c r="S159" s="87">
        <v>10</v>
      </c>
      <c r="T159" s="86">
        <v>0</v>
      </c>
      <c r="U159" s="87">
        <v>47</v>
      </c>
      <c r="V159" s="87">
        <v>10</v>
      </c>
    </row>
    <row r="160" spans="1:22">
      <c r="A160" s="88" t="s">
        <v>5771</v>
      </c>
      <c r="B160" s="17" t="str">
        <f>VLOOKUP(A160,'Planning Periods'!$E$2:$N$540,10,FALSE)</f>
        <v>10/15/2013 - 10/15/2021</v>
      </c>
      <c r="C160" s="87">
        <v>2017</v>
      </c>
      <c r="D160" s="87" t="str">
        <f t="shared" si="2"/>
        <v>Bell 2017</v>
      </c>
      <c r="E160" s="87">
        <v>11</v>
      </c>
      <c r="F160" s="366">
        <v>65</v>
      </c>
      <c r="G160" s="87">
        <v>65</v>
      </c>
      <c r="H160" s="87">
        <v>0</v>
      </c>
      <c r="I160" s="86"/>
      <c r="J160" s="87">
        <v>7</v>
      </c>
      <c r="K160" s="366">
        <v>0</v>
      </c>
      <c r="L160" s="87">
        <v>0</v>
      </c>
      <c r="M160" s="87">
        <v>0</v>
      </c>
      <c r="N160" s="86"/>
      <c r="O160" s="87">
        <v>8</v>
      </c>
      <c r="P160" s="87">
        <v>0</v>
      </c>
      <c r="Q160" s="86"/>
      <c r="R160" s="87">
        <v>21</v>
      </c>
      <c r="S160" s="87">
        <v>62</v>
      </c>
      <c r="T160" s="86">
        <v>0</v>
      </c>
      <c r="U160" s="87">
        <v>47</v>
      </c>
      <c r="V160" s="87">
        <v>127</v>
      </c>
    </row>
    <row r="161" spans="1:22">
      <c r="A161" s="88" t="s">
        <v>5403</v>
      </c>
      <c r="B161" s="17" t="str">
        <f>VLOOKUP(A161,'Planning Periods'!$E$2:$N$540,10,FALSE)</f>
        <v>10/15/2013 - 10/15/2021</v>
      </c>
      <c r="C161" s="87">
        <v>2013</v>
      </c>
      <c r="D161" s="87" t="str">
        <f t="shared" si="2"/>
        <v>Bell Gardens 2013</v>
      </c>
      <c r="E161" s="87">
        <v>11</v>
      </c>
      <c r="F161" s="366">
        <v>0</v>
      </c>
      <c r="G161" s="87">
        <v>0</v>
      </c>
      <c r="H161" s="87">
        <v>0</v>
      </c>
      <c r="I161" s="86"/>
      <c r="J161" s="87">
        <v>7</v>
      </c>
      <c r="K161" s="366">
        <v>0</v>
      </c>
      <c r="L161" s="87">
        <v>0</v>
      </c>
      <c r="M161" s="87">
        <v>0</v>
      </c>
      <c r="N161" s="86"/>
      <c r="O161" s="87">
        <v>8</v>
      </c>
      <c r="P161" s="87">
        <v>2</v>
      </c>
      <c r="Q161" s="86"/>
      <c r="R161" s="87">
        <v>20</v>
      </c>
      <c r="S161" s="87">
        <v>0</v>
      </c>
      <c r="T161" s="86">
        <v>0</v>
      </c>
      <c r="U161" s="87">
        <v>46</v>
      </c>
      <c r="V161" s="87">
        <v>2</v>
      </c>
    </row>
    <row r="162" spans="1:22">
      <c r="A162" s="88" t="s">
        <v>5403</v>
      </c>
      <c r="B162" s="17" t="str">
        <f>VLOOKUP(A162,'Planning Periods'!$E$2:$N$540,10,FALSE)</f>
        <v>10/15/2013 - 10/15/2021</v>
      </c>
      <c r="C162" s="87">
        <v>2014</v>
      </c>
      <c r="D162" s="87" t="str">
        <f t="shared" si="2"/>
        <v>Bell Gardens 2014</v>
      </c>
      <c r="E162" s="87">
        <v>11</v>
      </c>
      <c r="F162" s="366">
        <v>0</v>
      </c>
      <c r="G162" s="87">
        <v>0</v>
      </c>
      <c r="H162" s="87">
        <v>0</v>
      </c>
      <c r="I162" s="86"/>
      <c r="J162" s="87">
        <v>7</v>
      </c>
      <c r="K162" s="366">
        <v>0</v>
      </c>
      <c r="L162" s="87">
        <v>0</v>
      </c>
      <c r="M162" s="87">
        <v>0</v>
      </c>
      <c r="N162" s="86"/>
      <c r="O162" s="87">
        <v>8</v>
      </c>
      <c r="P162" s="87">
        <v>4</v>
      </c>
      <c r="Q162" s="86"/>
      <c r="R162" s="87">
        <v>20</v>
      </c>
      <c r="S162" s="87">
        <v>2</v>
      </c>
      <c r="T162" s="86">
        <v>0</v>
      </c>
      <c r="U162" s="87">
        <v>46</v>
      </c>
      <c r="V162" s="87">
        <v>6</v>
      </c>
    </row>
    <row r="163" spans="1:22">
      <c r="A163" s="88" t="s">
        <v>5403</v>
      </c>
      <c r="B163" s="17" t="str">
        <f>VLOOKUP(A163,'Planning Periods'!$E$2:$N$540,10,FALSE)</f>
        <v>10/15/2013 - 10/15/2021</v>
      </c>
      <c r="C163" s="87">
        <v>2015</v>
      </c>
      <c r="D163" s="87" t="str">
        <f t="shared" si="2"/>
        <v>Bell Gardens 2015</v>
      </c>
      <c r="E163" s="87">
        <v>11</v>
      </c>
      <c r="F163" s="366">
        <v>0</v>
      </c>
      <c r="G163" s="87">
        <v>0</v>
      </c>
      <c r="H163" s="87">
        <v>0</v>
      </c>
      <c r="I163" s="86"/>
      <c r="J163" s="87">
        <v>7</v>
      </c>
      <c r="K163" s="366">
        <v>0</v>
      </c>
      <c r="L163" s="87">
        <v>0</v>
      </c>
      <c r="M163" s="87">
        <v>0</v>
      </c>
      <c r="N163" s="86"/>
      <c r="O163" s="87">
        <v>8</v>
      </c>
      <c r="P163" s="87">
        <v>1</v>
      </c>
      <c r="Q163" s="86"/>
      <c r="R163" s="87">
        <v>20</v>
      </c>
      <c r="S163" s="87">
        <v>3</v>
      </c>
      <c r="T163" s="86">
        <v>0</v>
      </c>
      <c r="U163" s="87">
        <v>46</v>
      </c>
      <c r="V163" s="87">
        <v>4</v>
      </c>
    </row>
    <row r="164" spans="1:22">
      <c r="A164" s="88" t="s">
        <v>5403</v>
      </c>
      <c r="B164" s="17" t="str">
        <f>VLOOKUP(A164,'Planning Periods'!$E$2:$N$540,10,FALSE)</f>
        <v>10/15/2013 - 10/15/2021</v>
      </c>
      <c r="C164" s="87">
        <v>2016</v>
      </c>
      <c r="D164" s="87" t="str">
        <f t="shared" si="2"/>
        <v>Bell Gardens 2016</v>
      </c>
      <c r="E164" s="87">
        <v>11</v>
      </c>
      <c r="F164" s="366">
        <v>0</v>
      </c>
      <c r="G164" s="87">
        <v>0</v>
      </c>
      <c r="H164" s="87">
        <v>0</v>
      </c>
      <c r="I164" s="86"/>
      <c r="J164" s="87">
        <v>7</v>
      </c>
      <c r="K164" s="366">
        <v>0</v>
      </c>
      <c r="L164" s="87">
        <v>0</v>
      </c>
      <c r="M164" s="87">
        <v>0</v>
      </c>
      <c r="N164" s="86"/>
      <c r="O164" s="87">
        <v>8</v>
      </c>
      <c r="P164" s="87">
        <v>0</v>
      </c>
      <c r="Q164" s="86"/>
      <c r="R164" s="87">
        <v>20</v>
      </c>
      <c r="S164" s="87">
        <v>5</v>
      </c>
      <c r="T164" s="86">
        <v>0</v>
      </c>
      <c r="U164" s="87">
        <v>46</v>
      </c>
      <c r="V164" s="87">
        <v>5</v>
      </c>
    </row>
    <row r="165" spans="1:22">
      <c r="A165" s="88" t="s">
        <v>5403</v>
      </c>
      <c r="B165" s="17" t="str">
        <f>VLOOKUP(A165,'Planning Periods'!$E$2:$N$540,10,FALSE)</f>
        <v>10/15/2013 - 10/15/2021</v>
      </c>
      <c r="C165" s="87">
        <v>2017</v>
      </c>
      <c r="D165" s="87" t="str">
        <f t="shared" si="2"/>
        <v>Bell Gardens 2017</v>
      </c>
      <c r="E165" s="87">
        <v>11</v>
      </c>
      <c r="F165" s="366">
        <v>0</v>
      </c>
      <c r="G165" s="87">
        <v>0</v>
      </c>
      <c r="H165" s="87">
        <v>0</v>
      </c>
      <c r="I165" s="86"/>
      <c r="J165" s="87">
        <v>7</v>
      </c>
      <c r="K165" s="366">
        <v>0</v>
      </c>
      <c r="L165" s="87">
        <v>0</v>
      </c>
      <c r="M165" s="87">
        <v>0</v>
      </c>
      <c r="N165" s="86"/>
      <c r="O165" s="87">
        <v>8</v>
      </c>
      <c r="P165" s="87">
        <v>5</v>
      </c>
      <c r="Q165" s="86"/>
      <c r="R165" s="87">
        <v>20</v>
      </c>
      <c r="S165" s="87">
        <v>7</v>
      </c>
      <c r="T165" s="86">
        <v>0</v>
      </c>
      <c r="U165" s="87">
        <v>46</v>
      </c>
      <c r="V165" s="87">
        <v>12</v>
      </c>
    </row>
    <row r="166" spans="1:22">
      <c r="A166" s="88" t="s">
        <v>5404</v>
      </c>
      <c r="B166" s="17"/>
      <c r="C166" s="87">
        <v>2013</v>
      </c>
      <c r="D166" s="87" t="str">
        <f t="shared" si="2"/>
        <v>Bellflower 2013</v>
      </c>
      <c r="E166" s="87">
        <v>1</v>
      </c>
      <c r="F166" s="366">
        <v>1</v>
      </c>
      <c r="G166" s="87">
        <v>1</v>
      </c>
      <c r="H166" s="87">
        <v>0</v>
      </c>
      <c r="I166" s="86"/>
      <c r="J166" s="87">
        <v>1</v>
      </c>
      <c r="K166" s="366">
        <v>10</v>
      </c>
      <c r="L166" s="87">
        <v>10</v>
      </c>
      <c r="M166" s="87">
        <v>0</v>
      </c>
      <c r="N166" s="86"/>
      <c r="O166" s="87">
        <v>0</v>
      </c>
      <c r="P166" s="87">
        <v>0</v>
      </c>
      <c r="Q166" s="86"/>
      <c r="R166" s="87">
        <v>0</v>
      </c>
      <c r="S166" s="87">
        <v>53</v>
      </c>
      <c r="T166" s="86">
        <v>0</v>
      </c>
      <c r="U166" s="87">
        <v>2</v>
      </c>
      <c r="V166" s="87">
        <v>64</v>
      </c>
    </row>
    <row r="167" spans="1:22">
      <c r="A167" s="88" t="s">
        <v>5404</v>
      </c>
      <c r="B167" s="17" t="str">
        <f>VLOOKUP(A167,'Planning Periods'!$E$2:$N$540,10,FALSE)</f>
        <v>10/15/2013 - 10/15/2021</v>
      </c>
      <c r="C167" s="87">
        <v>2014</v>
      </c>
      <c r="D167" s="87" t="str">
        <f t="shared" si="2"/>
        <v>Bellflower 2014</v>
      </c>
      <c r="E167" s="87">
        <v>1</v>
      </c>
      <c r="F167" s="366">
        <v>0</v>
      </c>
      <c r="G167" s="87">
        <v>0</v>
      </c>
      <c r="H167" s="87">
        <v>0</v>
      </c>
      <c r="I167" s="86"/>
      <c r="J167" s="87">
        <v>1</v>
      </c>
      <c r="K167" s="366">
        <v>0</v>
      </c>
      <c r="L167" s="87">
        <v>0</v>
      </c>
      <c r="M167" s="87">
        <v>0</v>
      </c>
      <c r="N167" s="86"/>
      <c r="O167" s="87">
        <v>0</v>
      </c>
      <c r="P167" s="87">
        <v>0</v>
      </c>
      <c r="Q167" s="86"/>
      <c r="R167" s="87">
        <v>0</v>
      </c>
      <c r="S167" s="87">
        <v>67</v>
      </c>
      <c r="T167" s="86">
        <v>0</v>
      </c>
      <c r="U167" s="87">
        <v>2</v>
      </c>
      <c r="V167" s="87">
        <v>67</v>
      </c>
    </row>
    <row r="168" spans="1:22">
      <c r="A168" s="88" t="s">
        <v>5404</v>
      </c>
      <c r="B168" s="17" t="str">
        <f>VLOOKUP(A168,'Planning Periods'!$E$2:$N$540,10,FALSE)</f>
        <v>10/15/2013 - 10/15/2021</v>
      </c>
      <c r="C168" s="87">
        <v>2015</v>
      </c>
      <c r="D168" s="87" t="str">
        <f t="shared" si="2"/>
        <v>Bellflower 2015</v>
      </c>
      <c r="E168" s="87">
        <v>1</v>
      </c>
      <c r="F168" s="366">
        <v>0</v>
      </c>
      <c r="G168" s="87">
        <v>0</v>
      </c>
      <c r="H168" s="87">
        <v>0</v>
      </c>
      <c r="I168" s="86"/>
      <c r="J168" s="87">
        <v>1</v>
      </c>
      <c r="K168" s="366">
        <v>0</v>
      </c>
      <c r="L168" s="87">
        <v>0</v>
      </c>
      <c r="M168" s="87">
        <v>0</v>
      </c>
      <c r="N168" s="86"/>
      <c r="O168" s="87">
        <v>0</v>
      </c>
      <c r="P168" s="87">
        <v>0</v>
      </c>
      <c r="Q168" s="86"/>
      <c r="R168" s="87">
        <v>0</v>
      </c>
      <c r="S168" s="87">
        <v>3</v>
      </c>
      <c r="T168" s="86">
        <v>0</v>
      </c>
      <c r="U168" s="87">
        <v>2</v>
      </c>
      <c r="V168" s="87">
        <v>3</v>
      </c>
    </row>
    <row r="169" spans="1:22">
      <c r="A169" s="88" t="s">
        <v>5404</v>
      </c>
      <c r="B169" s="17" t="str">
        <f>VLOOKUP(A169,'Planning Periods'!$E$2:$N$540,10,FALSE)</f>
        <v>10/15/2013 - 10/15/2021</v>
      </c>
      <c r="C169" s="87">
        <v>2016</v>
      </c>
      <c r="D169" s="87" t="str">
        <f t="shared" si="2"/>
        <v>Bellflower 2016</v>
      </c>
      <c r="E169" s="87">
        <v>1</v>
      </c>
      <c r="F169" s="366">
        <v>0</v>
      </c>
      <c r="G169" s="87">
        <v>0</v>
      </c>
      <c r="H169" s="87">
        <v>0</v>
      </c>
      <c r="I169" s="86"/>
      <c r="J169" s="87">
        <v>1</v>
      </c>
      <c r="K169" s="366">
        <v>6</v>
      </c>
      <c r="L169" s="87">
        <v>6</v>
      </c>
      <c r="M169" s="87">
        <v>0</v>
      </c>
      <c r="N169" s="86"/>
      <c r="O169" s="87">
        <v>0</v>
      </c>
      <c r="P169" s="87">
        <v>6</v>
      </c>
      <c r="Q169" s="86"/>
      <c r="R169" s="87">
        <v>0</v>
      </c>
      <c r="S169" s="87">
        <v>108</v>
      </c>
      <c r="T169" s="86">
        <v>0</v>
      </c>
      <c r="U169" s="87">
        <v>2</v>
      </c>
      <c r="V169" s="87">
        <v>120</v>
      </c>
    </row>
    <row r="170" spans="1:22">
      <c r="A170" s="88" t="s">
        <v>5404</v>
      </c>
      <c r="B170" s="17" t="str">
        <f>VLOOKUP(A170,'Planning Periods'!$E$2:$N$540,10,FALSE)</f>
        <v>10/15/2013 - 10/15/2021</v>
      </c>
      <c r="C170" s="87">
        <v>2017</v>
      </c>
      <c r="D170" s="87" t="str">
        <f t="shared" si="2"/>
        <v>Bellflower 2017</v>
      </c>
      <c r="E170" s="87">
        <v>1</v>
      </c>
      <c r="F170" s="366">
        <v>0</v>
      </c>
      <c r="G170" s="87">
        <v>0</v>
      </c>
      <c r="H170" s="87">
        <v>0</v>
      </c>
      <c r="I170" s="86"/>
      <c r="J170" s="87">
        <v>1</v>
      </c>
      <c r="K170" s="366">
        <v>0</v>
      </c>
      <c r="L170" s="87">
        <v>0</v>
      </c>
      <c r="M170" s="87">
        <v>0</v>
      </c>
      <c r="N170" s="86"/>
      <c r="O170" s="87">
        <v>0</v>
      </c>
      <c r="P170" s="87">
        <v>0</v>
      </c>
      <c r="Q170" s="86"/>
      <c r="R170" s="87">
        <v>0</v>
      </c>
      <c r="S170" s="87">
        <v>64</v>
      </c>
      <c r="T170" s="86">
        <v>0</v>
      </c>
      <c r="U170" s="87">
        <v>2</v>
      </c>
      <c r="V170" s="87">
        <v>64</v>
      </c>
    </row>
    <row r="171" spans="1:22">
      <c r="A171" s="88" t="s">
        <v>5405</v>
      </c>
      <c r="B171" s="17" t="str">
        <f>VLOOKUP(A171,'Planning Periods'!$E$2:$N$540,10,FALSE)</f>
        <v>01/31/2015 - 01/31/2023</v>
      </c>
      <c r="C171" s="87">
        <v>2014</v>
      </c>
      <c r="D171" s="87" t="str">
        <f t="shared" si="2"/>
        <v>Belmont 2014</v>
      </c>
      <c r="E171" s="87">
        <v>116</v>
      </c>
      <c r="F171" s="366">
        <v>0</v>
      </c>
      <c r="G171" s="87">
        <v>0</v>
      </c>
      <c r="H171" s="87">
        <v>0</v>
      </c>
      <c r="I171" s="86"/>
      <c r="J171" s="87">
        <v>63</v>
      </c>
      <c r="K171" s="366">
        <v>0</v>
      </c>
      <c r="L171" s="87">
        <v>0</v>
      </c>
      <c r="M171" s="87">
        <v>0</v>
      </c>
      <c r="N171" s="86"/>
      <c r="O171" s="87">
        <v>67</v>
      </c>
      <c r="P171" s="87">
        <v>0</v>
      </c>
      <c r="Q171" s="86"/>
      <c r="R171" s="87">
        <v>222</v>
      </c>
      <c r="S171" s="87">
        <v>18</v>
      </c>
      <c r="T171" s="86">
        <v>0</v>
      </c>
      <c r="U171" s="87">
        <v>468</v>
      </c>
      <c r="V171" s="87">
        <v>18</v>
      </c>
    </row>
    <row r="172" spans="1:22">
      <c r="A172" s="88" t="s">
        <v>5405</v>
      </c>
      <c r="B172" s="17" t="str">
        <f>VLOOKUP(A172,'Planning Periods'!$E$2:$N$540,10,FALSE)</f>
        <v>01/31/2015 - 01/31/2023</v>
      </c>
      <c r="C172" s="87">
        <v>2015</v>
      </c>
      <c r="D172" s="87" t="str">
        <f t="shared" si="2"/>
        <v>Belmont 2015</v>
      </c>
      <c r="E172" s="87">
        <v>116</v>
      </c>
      <c r="F172" s="366">
        <v>0</v>
      </c>
      <c r="G172" s="87">
        <v>0</v>
      </c>
      <c r="H172" s="87">
        <v>0</v>
      </c>
      <c r="I172" s="86"/>
      <c r="J172" s="87">
        <v>63</v>
      </c>
      <c r="K172" s="366">
        <v>0</v>
      </c>
      <c r="L172" s="87">
        <v>0</v>
      </c>
      <c r="M172" s="87">
        <v>0</v>
      </c>
      <c r="N172" s="86"/>
      <c r="O172" s="87">
        <v>67</v>
      </c>
      <c r="P172" s="87">
        <v>0</v>
      </c>
      <c r="Q172" s="86"/>
      <c r="R172" s="87">
        <v>222</v>
      </c>
      <c r="S172" s="87">
        <v>7</v>
      </c>
      <c r="T172" s="86">
        <v>0</v>
      </c>
      <c r="U172" s="87">
        <v>468</v>
      </c>
      <c r="V172" s="87">
        <v>7</v>
      </c>
    </row>
    <row r="173" spans="1:22">
      <c r="A173" s="88" t="s">
        <v>5405</v>
      </c>
      <c r="B173" s="17" t="str">
        <f>VLOOKUP(A173,'Planning Periods'!$E$2:$N$540,10,FALSE)</f>
        <v>01/31/2015 - 01/31/2023</v>
      </c>
      <c r="C173" s="87">
        <v>2016</v>
      </c>
      <c r="D173" s="87" t="str">
        <f t="shared" si="2"/>
        <v>Belmont 2016</v>
      </c>
      <c r="E173" s="87">
        <v>116</v>
      </c>
      <c r="F173" s="366">
        <v>0</v>
      </c>
      <c r="G173" s="87">
        <v>0</v>
      </c>
      <c r="H173" s="87">
        <v>0</v>
      </c>
      <c r="I173" s="86"/>
      <c r="J173" s="87">
        <v>63</v>
      </c>
      <c r="K173" s="366">
        <v>0</v>
      </c>
      <c r="L173" s="87">
        <v>0</v>
      </c>
      <c r="M173" s="87">
        <v>0</v>
      </c>
      <c r="N173" s="86"/>
      <c r="O173" s="87">
        <v>67</v>
      </c>
      <c r="P173" s="87">
        <v>0</v>
      </c>
      <c r="Q173" s="86"/>
      <c r="R173" s="87">
        <v>222</v>
      </c>
      <c r="S173" s="87">
        <v>7</v>
      </c>
      <c r="T173" s="86">
        <v>0</v>
      </c>
      <c r="U173" s="87">
        <v>468</v>
      </c>
      <c r="V173" s="87">
        <v>7</v>
      </c>
    </row>
    <row r="174" spans="1:22">
      <c r="A174" s="88" t="s">
        <v>5405</v>
      </c>
      <c r="B174" s="17" t="str">
        <f>VLOOKUP(A174,'Planning Periods'!$E$2:$N$540,10,FALSE)</f>
        <v>01/31/2015 - 01/31/2023</v>
      </c>
      <c r="C174" s="87">
        <v>2017</v>
      </c>
      <c r="D174" s="87" t="str">
        <f t="shared" si="2"/>
        <v>Belmont 2017</v>
      </c>
      <c r="E174" s="87">
        <v>116</v>
      </c>
      <c r="F174" s="366">
        <v>0</v>
      </c>
      <c r="G174" s="87">
        <v>0</v>
      </c>
      <c r="H174" s="87">
        <v>0</v>
      </c>
      <c r="I174" s="86"/>
      <c r="J174" s="87">
        <v>63</v>
      </c>
      <c r="K174" s="366">
        <v>0</v>
      </c>
      <c r="L174" s="87">
        <v>0</v>
      </c>
      <c r="M174" s="87">
        <v>0</v>
      </c>
      <c r="N174" s="86"/>
      <c r="O174" s="87">
        <v>67</v>
      </c>
      <c r="P174" s="87">
        <v>4</v>
      </c>
      <c r="Q174" s="86"/>
      <c r="R174" s="87">
        <v>222</v>
      </c>
      <c r="S174" s="87">
        <v>109</v>
      </c>
      <c r="T174" s="86">
        <v>0</v>
      </c>
      <c r="U174" s="87">
        <v>468</v>
      </c>
      <c r="V174" s="87">
        <v>113</v>
      </c>
    </row>
    <row r="175" spans="1:22">
      <c r="A175" s="88" t="s">
        <v>5406</v>
      </c>
      <c r="B175" s="17" t="str">
        <f>VLOOKUP(A175,'Planning Periods'!$E$2:$N$540,10,FALSE)</f>
        <v>01/31/2015 - 01/31/2023</v>
      </c>
      <c r="C175" s="87">
        <v>2014</v>
      </c>
      <c r="D175" s="87" t="str">
        <f t="shared" si="2"/>
        <v>Belvedere 2014</v>
      </c>
      <c r="E175" s="87" t="s">
        <v>5853</v>
      </c>
      <c r="F175" s="366" t="s">
        <v>5853</v>
      </c>
      <c r="G175" s="87" t="s">
        <v>5853</v>
      </c>
      <c r="H175" s="87" t="s">
        <v>5853</v>
      </c>
      <c r="I175" s="86"/>
      <c r="J175" s="87" t="s">
        <v>5853</v>
      </c>
      <c r="K175" s="366" t="s">
        <v>5853</v>
      </c>
      <c r="L175" s="87" t="s">
        <v>5853</v>
      </c>
      <c r="M175" s="87" t="s">
        <v>5853</v>
      </c>
      <c r="N175" s="86"/>
      <c r="O175" s="87" t="s">
        <v>5853</v>
      </c>
      <c r="P175" s="87" t="s">
        <v>5853</v>
      </c>
      <c r="Q175" s="86"/>
      <c r="R175" s="87" t="s">
        <v>5853</v>
      </c>
      <c r="S175" s="87" t="s">
        <v>5853</v>
      </c>
      <c r="T175" s="86" t="s">
        <v>5853</v>
      </c>
      <c r="U175" s="87" t="s">
        <v>5853</v>
      </c>
      <c r="V175" s="87" t="s">
        <v>5853</v>
      </c>
    </row>
    <row r="176" spans="1:22">
      <c r="A176" s="88" t="s">
        <v>5406</v>
      </c>
      <c r="B176" s="17" t="str">
        <f>VLOOKUP(A176,'Planning Periods'!$E$2:$N$540,10,FALSE)</f>
        <v>01/31/2015 - 01/31/2023</v>
      </c>
      <c r="C176" s="87">
        <v>2015</v>
      </c>
      <c r="D176" s="87" t="str">
        <f t="shared" si="2"/>
        <v>Belvedere 2015</v>
      </c>
      <c r="E176" s="87">
        <v>4</v>
      </c>
      <c r="F176" s="366">
        <v>0</v>
      </c>
      <c r="G176" s="87">
        <v>0</v>
      </c>
      <c r="H176" s="87">
        <v>0</v>
      </c>
      <c r="I176" s="86"/>
      <c r="J176" s="87">
        <v>3</v>
      </c>
      <c r="K176" s="366">
        <v>0</v>
      </c>
      <c r="L176" s="87">
        <v>0</v>
      </c>
      <c r="M176" s="87">
        <v>0</v>
      </c>
      <c r="N176" s="86"/>
      <c r="O176" s="87">
        <v>4</v>
      </c>
      <c r="P176" s="87">
        <v>0</v>
      </c>
      <c r="Q176" s="86"/>
      <c r="R176" s="87">
        <v>5</v>
      </c>
      <c r="S176" s="87">
        <v>0</v>
      </c>
      <c r="T176" s="86">
        <v>0</v>
      </c>
      <c r="U176" s="87">
        <v>16</v>
      </c>
      <c r="V176" s="87">
        <v>0</v>
      </c>
    </row>
    <row r="177" spans="1:22">
      <c r="A177" s="88" t="s">
        <v>5406</v>
      </c>
      <c r="B177" s="17" t="str">
        <f>VLOOKUP(A177,'Planning Periods'!$E$2:$N$540,10,FALSE)</f>
        <v>01/31/2015 - 01/31/2023</v>
      </c>
      <c r="C177" s="87">
        <v>2016</v>
      </c>
      <c r="D177" s="87" t="str">
        <f t="shared" si="2"/>
        <v>Belvedere 2016</v>
      </c>
      <c r="E177" s="87">
        <v>4</v>
      </c>
      <c r="F177" s="366">
        <v>0</v>
      </c>
      <c r="G177" s="87">
        <v>0</v>
      </c>
      <c r="H177" s="87">
        <v>0</v>
      </c>
      <c r="I177" s="86"/>
      <c r="J177" s="87">
        <v>3</v>
      </c>
      <c r="K177" s="366">
        <v>0</v>
      </c>
      <c r="L177" s="87">
        <v>0</v>
      </c>
      <c r="M177" s="87">
        <v>0</v>
      </c>
      <c r="N177" s="86"/>
      <c r="O177" s="87">
        <v>4</v>
      </c>
      <c r="P177" s="87">
        <v>0</v>
      </c>
      <c r="Q177" s="86"/>
      <c r="R177" s="87">
        <v>5</v>
      </c>
      <c r="S177" s="87">
        <v>0</v>
      </c>
      <c r="T177" s="86">
        <v>0</v>
      </c>
      <c r="U177" s="87">
        <v>16</v>
      </c>
      <c r="V177" s="87">
        <v>0</v>
      </c>
    </row>
    <row r="178" spans="1:22">
      <c r="A178" s="88" t="s">
        <v>5406</v>
      </c>
      <c r="B178" s="17" t="str">
        <f>VLOOKUP(A178,'Planning Periods'!$E$2:$N$540,10,FALSE)</f>
        <v>01/31/2015 - 01/31/2023</v>
      </c>
      <c r="C178" s="87">
        <v>2017</v>
      </c>
      <c r="D178" s="87" t="str">
        <f t="shared" si="2"/>
        <v>Belvedere 2017</v>
      </c>
      <c r="E178" s="87">
        <v>4</v>
      </c>
      <c r="F178" s="366">
        <v>0</v>
      </c>
      <c r="G178" s="87">
        <v>0</v>
      </c>
      <c r="H178" s="87">
        <v>0</v>
      </c>
      <c r="I178" s="86"/>
      <c r="J178" s="87">
        <v>3</v>
      </c>
      <c r="K178" s="366">
        <v>0</v>
      </c>
      <c r="L178" s="87">
        <v>0</v>
      </c>
      <c r="M178" s="87">
        <v>0</v>
      </c>
      <c r="N178" s="86"/>
      <c r="O178" s="87">
        <v>4</v>
      </c>
      <c r="P178" s="87">
        <v>2</v>
      </c>
      <c r="Q178" s="86"/>
      <c r="R178" s="87">
        <v>5</v>
      </c>
      <c r="S178" s="87">
        <v>0</v>
      </c>
      <c r="T178" s="86">
        <v>0</v>
      </c>
      <c r="U178" s="87">
        <v>16</v>
      </c>
      <c r="V178" s="87">
        <v>2</v>
      </c>
    </row>
    <row r="179" spans="1:22">
      <c r="A179" s="88" t="s">
        <v>5407</v>
      </c>
      <c r="B179" s="17" t="str">
        <f>VLOOKUP(A179,'Planning Periods'!$E$2:$N$540,10,FALSE)</f>
        <v>01/31/2015 - 01/31/2023</v>
      </c>
      <c r="C179" s="87">
        <v>2014</v>
      </c>
      <c r="D179" s="87" t="str">
        <f t="shared" si="2"/>
        <v>Benicia 2014</v>
      </c>
      <c r="E179" s="87">
        <v>94</v>
      </c>
      <c r="F179" s="366">
        <v>0</v>
      </c>
      <c r="G179" s="87">
        <v>0</v>
      </c>
      <c r="H179" s="87">
        <v>0</v>
      </c>
      <c r="I179" s="86"/>
      <c r="J179" s="87">
        <v>54</v>
      </c>
      <c r="K179" s="366">
        <v>0</v>
      </c>
      <c r="L179" s="87">
        <v>0</v>
      </c>
      <c r="M179" s="87">
        <v>0</v>
      </c>
      <c r="N179" s="86"/>
      <c r="O179" s="87">
        <v>56</v>
      </c>
      <c r="P179" s="87">
        <v>0</v>
      </c>
      <c r="Q179" s="86"/>
      <c r="R179" s="87">
        <v>123</v>
      </c>
      <c r="S179" s="87">
        <v>4</v>
      </c>
      <c r="T179" s="86">
        <v>0</v>
      </c>
      <c r="U179" s="87">
        <v>327</v>
      </c>
      <c r="V179" s="87">
        <v>4</v>
      </c>
    </row>
    <row r="180" spans="1:22">
      <c r="A180" s="88" t="s">
        <v>5407</v>
      </c>
      <c r="B180" s="17" t="str">
        <f>VLOOKUP(A180,'Planning Periods'!$E$2:$N$540,10,FALSE)</f>
        <v>01/31/2015 - 01/31/2023</v>
      </c>
      <c r="C180" s="87">
        <v>2015</v>
      </c>
      <c r="D180" s="87" t="str">
        <f t="shared" si="2"/>
        <v>Benicia 2015</v>
      </c>
      <c r="E180" s="87">
        <v>94</v>
      </c>
      <c r="F180" s="366">
        <v>0</v>
      </c>
      <c r="G180" s="87">
        <v>0</v>
      </c>
      <c r="H180" s="87">
        <v>0</v>
      </c>
      <c r="I180" s="86"/>
      <c r="J180" s="87">
        <v>54</v>
      </c>
      <c r="K180" s="366">
        <v>1</v>
      </c>
      <c r="L180" s="87">
        <v>1</v>
      </c>
      <c r="M180" s="87">
        <v>0</v>
      </c>
      <c r="N180" s="86"/>
      <c r="O180" s="87">
        <v>56</v>
      </c>
      <c r="P180" s="87">
        <v>0</v>
      </c>
      <c r="Q180" s="86"/>
      <c r="R180" s="87">
        <v>123</v>
      </c>
      <c r="S180" s="87">
        <v>2</v>
      </c>
      <c r="T180" s="86">
        <v>0</v>
      </c>
      <c r="U180" s="87">
        <v>327</v>
      </c>
      <c r="V180" s="87">
        <v>3</v>
      </c>
    </row>
    <row r="181" spans="1:22">
      <c r="A181" s="88" t="s">
        <v>5407</v>
      </c>
      <c r="B181" s="17" t="str">
        <f>VLOOKUP(A181,'Planning Periods'!$E$2:$N$540,10,FALSE)</f>
        <v>01/31/2015 - 01/31/2023</v>
      </c>
      <c r="C181" s="87">
        <v>2016</v>
      </c>
      <c r="D181" s="87" t="str">
        <f t="shared" si="2"/>
        <v>Benicia 2016</v>
      </c>
      <c r="E181" s="87">
        <v>94</v>
      </c>
      <c r="F181" s="366">
        <v>0</v>
      </c>
      <c r="G181" s="87">
        <v>0</v>
      </c>
      <c r="H181" s="87">
        <v>0</v>
      </c>
      <c r="I181" s="86"/>
      <c r="J181" s="87">
        <v>54</v>
      </c>
      <c r="K181" s="366">
        <v>2</v>
      </c>
      <c r="L181" s="87">
        <v>2</v>
      </c>
      <c r="M181" s="87">
        <v>0</v>
      </c>
      <c r="N181" s="86"/>
      <c r="O181" s="87">
        <v>56</v>
      </c>
      <c r="P181" s="87">
        <v>0</v>
      </c>
      <c r="Q181" s="86"/>
      <c r="R181" s="87">
        <v>123</v>
      </c>
      <c r="S181" s="87">
        <v>1</v>
      </c>
      <c r="T181" s="86">
        <v>0</v>
      </c>
      <c r="U181" s="87">
        <v>327</v>
      </c>
      <c r="V181" s="87">
        <v>3</v>
      </c>
    </row>
    <row r="182" spans="1:22">
      <c r="A182" s="88" t="s">
        <v>5407</v>
      </c>
      <c r="B182" s="17" t="str">
        <f>VLOOKUP(A182,'Planning Periods'!$E$2:$N$540,10,FALSE)</f>
        <v>01/31/2015 - 01/31/2023</v>
      </c>
      <c r="C182" s="87">
        <v>2017</v>
      </c>
      <c r="D182" s="87" t="str">
        <f t="shared" si="2"/>
        <v>Benicia 2017</v>
      </c>
      <c r="E182" s="87">
        <v>94</v>
      </c>
      <c r="F182" s="366">
        <v>1</v>
      </c>
      <c r="G182" s="87">
        <v>1</v>
      </c>
      <c r="H182" s="87">
        <v>0</v>
      </c>
      <c r="I182" s="86"/>
      <c r="J182" s="87">
        <v>54</v>
      </c>
      <c r="K182" s="366">
        <v>0</v>
      </c>
      <c r="L182" s="87">
        <v>0</v>
      </c>
      <c r="M182" s="87">
        <v>0</v>
      </c>
      <c r="N182" s="86"/>
      <c r="O182" s="87">
        <v>56</v>
      </c>
      <c r="P182" s="87">
        <v>0</v>
      </c>
      <c r="Q182" s="86"/>
      <c r="R182" s="87">
        <v>123</v>
      </c>
      <c r="S182" s="87">
        <v>8</v>
      </c>
      <c r="T182" s="86">
        <v>0</v>
      </c>
      <c r="U182" s="87">
        <v>327</v>
      </c>
      <c r="V182" s="87">
        <v>9</v>
      </c>
    </row>
    <row r="183" spans="1:22">
      <c r="A183" s="88" t="s">
        <v>5408</v>
      </c>
      <c r="B183" s="17" t="str">
        <f>VLOOKUP(A183,'Planning Periods'!$E$2:$N$540,10,FALSE)</f>
        <v>01/31/2015 - 01/31/2023</v>
      </c>
      <c r="C183" s="87">
        <v>2014</v>
      </c>
      <c r="D183" s="87" t="str">
        <f t="shared" si="2"/>
        <v>Berkeley 2014</v>
      </c>
      <c r="E183" s="87" t="s">
        <v>5853</v>
      </c>
      <c r="F183" s="366" t="s">
        <v>5853</v>
      </c>
      <c r="G183" s="87" t="s">
        <v>5853</v>
      </c>
      <c r="H183" s="87" t="s">
        <v>5853</v>
      </c>
      <c r="I183" s="86"/>
      <c r="J183" s="87" t="s">
        <v>5853</v>
      </c>
      <c r="K183" s="366" t="s">
        <v>5853</v>
      </c>
      <c r="L183" s="87" t="s">
        <v>5853</v>
      </c>
      <c r="M183" s="87" t="s">
        <v>5853</v>
      </c>
      <c r="N183" s="86"/>
      <c r="O183" s="87" t="s">
        <v>5853</v>
      </c>
      <c r="P183" s="87" t="s">
        <v>5853</v>
      </c>
      <c r="Q183" s="86"/>
      <c r="R183" s="87" t="s">
        <v>5853</v>
      </c>
      <c r="S183" s="87" t="s">
        <v>5853</v>
      </c>
      <c r="T183" s="86" t="s">
        <v>5853</v>
      </c>
      <c r="U183" s="87" t="s">
        <v>5853</v>
      </c>
      <c r="V183" s="87" t="s">
        <v>5853</v>
      </c>
    </row>
    <row r="184" spans="1:22">
      <c r="A184" s="88" t="s">
        <v>5408</v>
      </c>
      <c r="B184" s="17" t="str">
        <f>VLOOKUP(A184,'Planning Periods'!$E$2:$N$540,10,FALSE)</f>
        <v>01/31/2015 - 01/31/2023</v>
      </c>
      <c r="C184" s="87">
        <v>2015</v>
      </c>
      <c r="D184" s="87" t="str">
        <f t="shared" si="2"/>
        <v>Berkeley 2015</v>
      </c>
      <c r="E184" s="87">
        <v>532</v>
      </c>
      <c r="F184" s="366">
        <v>59</v>
      </c>
      <c r="G184" s="87">
        <v>59</v>
      </c>
      <c r="H184" s="87">
        <v>0</v>
      </c>
      <c r="I184" s="86"/>
      <c r="J184" s="87">
        <v>442</v>
      </c>
      <c r="K184" s="366">
        <v>17</v>
      </c>
      <c r="L184" s="87">
        <v>17</v>
      </c>
      <c r="M184" s="87">
        <v>0</v>
      </c>
      <c r="N184" s="86"/>
      <c r="O184" s="87">
        <v>584</v>
      </c>
      <c r="P184" s="87">
        <v>132</v>
      </c>
      <c r="Q184" s="86"/>
      <c r="R184" s="87">
        <v>1401</v>
      </c>
      <c r="S184" s="87">
        <v>326</v>
      </c>
      <c r="T184" s="86">
        <v>0</v>
      </c>
      <c r="U184" s="87">
        <v>2959</v>
      </c>
      <c r="V184" s="87">
        <v>534</v>
      </c>
    </row>
    <row r="185" spans="1:22">
      <c r="A185" s="88" t="s">
        <v>5408</v>
      </c>
      <c r="B185" s="17" t="str">
        <f>VLOOKUP(A185,'Planning Periods'!$E$2:$N$540,10,FALSE)</f>
        <v>01/31/2015 - 01/31/2023</v>
      </c>
      <c r="C185" s="87">
        <v>2016</v>
      </c>
      <c r="D185" s="87" t="str">
        <f t="shared" si="2"/>
        <v>Berkeley 2016</v>
      </c>
      <c r="E185" s="87">
        <v>532</v>
      </c>
      <c r="F185" s="366">
        <v>16</v>
      </c>
      <c r="G185" s="87">
        <v>16</v>
      </c>
      <c r="H185" s="87">
        <v>0</v>
      </c>
      <c r="I185" s="86"/>
      <c r="J185" s="87">
        <v>442</v>
      </c>
      <c r="K185" s="366">
        <v>0</v>
      </c>
      <c r="L185" s="87">
        <v>0</v>
      </c>
      <c r="M185" s="87">
        <v>0</v>
      </c>
      <c r="N185" s="86"/>
      <c r="O185" s="87">
        <v>584</v>
      </c>
      <c r="P185" s="87">
        <v>0</v>
      </c>
      <c r="Q185" s="86"/>
      <c r="R185" s="87">
        <v>1401</v>
      </c>
      <c r="S185" s="87">
        <v>212</v>
      </c>
      <c r="T185" s="86">
        <v>0</v>
      </c>
      <c r="U185" s="87">
        <v>2959</v>
      </c>
      <c r="V185" s="87">
        <v>228</v>
      </c>
    </row>
    <row r="186" spans="1:22">
      <c r="A186" s="88" t="s">
        <v>5408</v>
      </c>
      <c r="B186" s="17" t="str">
        <f>VLOOKUP(A186,'Planning Periods'!$E$2:$N$540,10,FALSE)</f>
        <v>01/31/2015 - 01/31/2023</v>
      </c>
      <c r="C186" s="87">
        <v>2017</v>
      </c>
      <c r="D186" s="87" t="str">
        <f t="shared" si="2"/>
        <v>Berkeley 2017</v>
      </c>
      <c r="E186" s="87">
        <v>532</v>
      </c>
      <c r="F186" s="366">
        <v>10</v>
      </c>
      <c r="G186" s="87">
        <v>10</v>
      </c>
      <c r="H186" s="87">
        <v>0</v>
      </c>
      <c r="I186" s="86"/>
      <c r="J186" s="87">
        <v>442</v>
      </c>
      <c r="K186" s="366">
        <v>0</v>
      </c>
      <c r="L186" s="87">
        <v>0</v>
      </c>
      <c r="M186" s="87">
        <v>0</v>
      </c>
      <c r="N186" s="86"/>
      <c r="O186" s="87">
        <v>584</v>
      </c>
      <c r="P186" s="87">
        <v>0</v>
      </c>
      <c r="Q186" s="86"/>
      <c r="R186" s="87">
        <v>1401</v>
      </c>
      <c r="S186" s="87">
        <v>262</v>
      </c>
      <c r="T186" s="86">
        <v>0</v>
      </c>
      <c r="U186" s="87">
        <v>2959</v>
      </c>
      <c r="V186" s="87">
        <v>272</v>
      </c>
    </row>
    <row r="187" spans="1:22">
      <c r="A187" s="88" t="s">
        <v>5409</v>
      </c>
      <c r="B187" s="17"/>
      <c r="C187" s="87">
        <v>2013</v>
      </c>
      <c r="D187" s="87" t="str">
        <f t="shared" si="2"/>
        <v>Beverly Hills 2013</v>
      </c>
      <c r="E187" s="87">
        <v>1</v>
      </c>
      <c r="F187" s="366">
        <v>2</v>
      </c>
      <c r="G187" s="87">
        <v>0</v>
      </c>
      <c r="H187" s="87">
        <v>2</v>
      </c>
      <c r="I187" s="86"/>
      <c r="J187" s="87">
        <v>1</v>
      </c>
      <c r="K187" s="366">
        <v>0</v>
      </c>
      <c r="L187" s="87">
        <v>0</v>
      </c>
      <c r="M187" s="87">
        <v>0</v>
      </c>
      <c r="N187" s="86"/>
      <c r="O187" s="87">
        <v>1</v>
      </c>
      <c r="P187" s="87">
        <v>0</v>
      </c>
      <c r="Q187" s="86"/>
      <c r="R187" s="87">
        <v>0</v>
      </c>
      <c r="S187" s="87">
        <v>4</v>
      </c>
      <c r="T187" s="86">
        <v>0</v>
      </c>
      <c r="U187" s="87">
        <v>3</v>
      </c>
      <c r="V187" s="87">
        <v>6</v>
      </c>
    </row>
    <row r="188" spans="1:22">
      <c r="A188" s="88" t="s">
        <v>5409</v>
      </c>
      <c r="B188" s="17" t="str">
        <f>VLOOKUP(A188,'Planning Periods'!$E$2:$N$540,10,FALSE)</f>
        <v>10/15/2013 - 10/15/2021</v>
      </c>
      <c r="C188" s="87">
        <v>2014</v>
      </c>
      <c r="D188" s="87" t="str">
        <f t="shared" si="2"/>
        <v>Beverly Hills 2014</v>
      </c>
      <c r="E188" s="87">
        <v>1</v>
      </c>
      <c r="F188" s="366">
        <v>2</v>
      </c>
      <c r="G188" s="87">
        <v>0</v>
      </c>
      <c r="H188" s="87">
        <v>2</v>
      </c>
      <c r="I188" s="86"/>
      <c r="J188" s="87">
        <v>1</v>
      </c>
      <c r="K188" s="366">
        <v>3</v>
      </c>
      <c r="L188" s="87">
        <v>3</v>
      </c>
      <c r="M188" s="87">
        <v>0</v>
      </c>
      <c r="N188" s="86"/>
      <c r="O188" s="87">
        <v>1</v>
      </c>
      <c r="P188" s="87">
        <v>0</v>
      </c>
      <c r="Q188" s="86"/>
      <c r="R188" s="87">
        <v>0</v>
      </c>
      <c r="S188" s="87">
        <v>38</v>
      </c>
      <c r="T188" s="86">
        <v>0</v>
      </c>
      <c r="U188" s="87">
        <v>3</v>
      </c>
      <c r="V188" s="87">
        <v>43</v>
      </c>
    </row>
    <row r="189" spans="1:22">
      <c r="A189" s="88" t="s">
        <v>5409</v>
      </c>
      <c r="B189" s="17" t="str">
        <f>VLOOKUP(A189,'Planning Periods'!$E$2:$N$540,10,FALSE)</f>
        <v>10/15/2013 - 10/15/2021</v>
      </c>
      <c r="C189" s="87">
        <v>2015</v>
      </c>
      <c r="D189" s="87" t="str">
        <f t="shared" si="2"/>
        <v>Beverly Hills 2015</v>
      </c>
      <c r="E189" s="87">
        <v>1</v>
      </c>
      <c r="F189" s="366">
        <v>2</v>
      </c>
      <c r="G189" s="87">
        <v>2</v>
      </c>
      <c r="H189" s="87">
        <v>0</v>
      </c>
      <c r="I189" s="86"/>
      <c r="J189" s="87">
        <v>1</v>
      </c>
      <c r="K189" s="366">
        <v>0</v>
      </c>
      <c r="L189" s="87">
        <v>0</v>
      </c>
      <c r="M189" s="87">
        <v>0</v>
      </c>
      <c r="N189" s="86"/>
      <c r="O189" s="87">
        <v>1</v>
      </c>
      <c r="P189" s="87">
        <v>0</v>
      </c>
      <c r="Q189" s="86"/>
      <c r="R189" s="87">
        <v>0</v>
      </c>
      <c r="S189" s="87">
        <v>21</v>
      </c>
      <c r="T189" s="86">
        <v>0</v>
      </c>
      <c r="U189" s="87">
        <v>3</v>
      </c>
      <c r="V189" s="87">
        <v>23</v>
      </c>
    </row>
    <row r="190" spans="1:22">
      <c r="A190" s="88" t="s">
        <v>5409</v>
      </c>
      <c r="B190" s="17" t="str">
        <f>VLOOKUP(A190,'Planning Periods'!$E$2:$N$540,10,FALSE)</f>
        <v>10/15/2013 - 10/15/2021</v>
      </c>
      <c r="C190" s="87">
        <v>2016</v>
      </c>
      <c r="D190" s="87" t="str">
        <f t="shared" si="2"/>
        <v>Beverly Hills 2016</v>
      </c>
      <c r="E190" s="87">
        <v>1</v>
      </c>
      <c r="F190" s="366">
        <v>0</v>
      </c>
      <c r="G190" s="87">
        <v>0</v>
      </c>
      <c r="H190" s="87">
        <v>0</v>
      </c>
      <c r="I190" s="86"/>
      <c r="J190" s="87">
        <v>1</v>
      </c>
      <c r="K190" s="366">
        <v>0</v>
      </c>
      <c r="L190" s="87">
        <v>0</v>
      </c>
      <c r="M190" s="87">
        <v>0</v>
      </c>
      <c r="N190" s="86"/>
      <c r="O190" s="87">
        <v>1</v>
      </c>
      <c r="P190" s="87">
        <v>2</v>
      </c>
      <c r="Q190" s="86"/>
      <c r="R190" s="87">
        <v>0</v>
      </c>
      <c r="S190" s="87">
        <v>16</v>
      </c>
      <c r="T190" s="86">
        <v>0</v>
      </c>
      <c r="U190" s="87">
        <v>3</v>
      </c>
      <c r="V190" s="87">
        <v>18</v>
      </c>
    </row>
    <row r="191" spans="1:22">
      <c r="A191" s="88" t="s">
        <v>5409</v>
      </c>
      <c r="B191" s="17" t="str">
        <f>VLOOKUP(A191,'Planning Periods'!$E$2:$N$540,10,FALSE)</f>
        <v>10/15/2013 - 10/15/2021</v>
      </c>
      <c r="C191" s="87">
        <v>2017</v>
      </c>
      <c r="D191" s="87" t="str">
        <f t="shared" si="2"/>
        <v>Beverly Hills 2017</v>
      </c>
      <c r="E191" s="87">
        <v>1</v>
      </c>
      <c r="F191" s="366">
        <v>0</v>
      </c>
      <c r="G191" s="87">
        <v>0</v>
      </c>
      <c r="H191" s="87">
        <v>0</v>
      </c>
      <c r="I191" s="86"/>
      <c r="J191" s="87">
        <v>1</v>
      </c>
      <c r="K191" s="366">
        <v>0</v>
      </c>
      <c r="L191" s="87">
        <v>0</v>
      </c>
      <c r="M191" s="87">
        <v>0</v>
      </c>
      <c r="N191" s="86"/>
      <c r="O191" s="87">
        <v>1</v>
      </c>
      <c r="P191" s="87">
        <v>0</v>
      </c>
      <c r="Q191" s="86"/>
      <c r="R191" s="87">
        <v>0</v>
      </c>
      <c r="S191" s="87">
        <v>16</v>
      </c>
      <c r="T191" s="86">
        <v>0</v>
      </c>
      <c r="U191" s="87">
        <v>3</v>
      </c>
      <c r="V191" s="87">
        <v>16</v>
      </c>
    </row>
    <row r="192" spans="1:22">
      <c r="A192" s="88" t="s">
        <v>5410</v>
      </c>
      <c r="B192" s="17" t="str">
        <f>VLOOKUP(A192,'Planning Periods'!$E$2:$N$540,10,FALSE)</f>
        <v>10/15/2013 - 10/15/2021</v>
      </c>
      <c r="C192" s="87">
        <v>2013</v>
      </c>
      <c r="D192" s="87" t="str">
        <f t="shared" si="2"/>
        <v>Big Bear Lake 2013</v>
      </c>
      <c r="E192" s="87" t="s">
        <v>5853</v>
      </c>
      <c r="F192" s="366" t="s">
        <v>5853</v>
      </c>
      <c r="G192" s="87" t="s">
        <v>5853</v>
      </c>
      <c r="H192" s="87" t="s">
        <v>5853</v>
      </c>
      <c r="I192" s="86"/>
      <c r="J192" s="87" t="s">
        <v>5853</v>
      </c>
      <c r="K192" s="366" t="s">
        <v>5853</v>
      </c>
      <c r="L192" s="87" t="s">
        <v>5853</v>
      </c>
      <c r="M192" s="87" t="s">
        <v>5853</v>
      </c>
      <c r="N192" s="86"/>
      <c r="O192" s="87" t="s">
        <v>5853</v>
      </c>
      <c r="P192" s="87" t="s">
        <v>5853</v>
      </c>
      <c r="Q192" s="86"/>
      <c r="R192" s="87" t="s">
        <v>5853</v>
      </c>
      <c r="S192" s="87" t="s">
        <v>5853</v>
      </c>
      <c r="T192" s="86" t="s">
        <v>5853</v>
      </c>
      <c r="U192" s="87" t="s">
        <v>5853</v>
      </c>
      <c r="V192" s="87" t="s">
        <v>5853</v>
      </c>
    </row>
    <row r="193" spans="1:22">
      <c r="A193" s="88" t="s">
        <v>5410</v>
      </c>
      <c r="B193" s="17" t="str">
        <f>VLOOKUP(A193,'Planning Periods'!$E$2:$N$540,10,FALSE)</f>
        <v>10/15/2013 - 10/15/2021</v>
      </c>
      <c r="C193" s="87">
        <v>2014</v>
      </c>
      <c r="D193" s="87" t="str">
        <f t="shared" si="2"/>
        <v>Big Bear Lake 2014</v>
      </c>
      <c r="E193" s="87" t="s">
        <v>5853</v>
      </c>
      <c r="F193" s="366" t="s">
        <v>5853</v>
      </c>
      <c r="G193" s="87" t="s">
        <v>5853</v>
      </c>
      <c r="H193" s="87" t="s">
        <v>5853</v>
      </c>
      <c r="I193" s="86"/>
      <c r="J193" s="87" t="s">
        <v>5853</v>
      </c>
      <c r="K193" s="366" t="s">
        <v>5853</v>
      </c>
      <c r="L193" s="87" t="s">
        <v>5853</v>
      </c>
      <c r="M193" s="87" t="s">
        <v>5853</v>
      </c>
      <c r="N193" s="86"/>
      <c r="O193" s="87" t="s">
        <v>5853</v>
      </c>
      <c r="P193" s="87" t="s">
        <v>5853</v>
      </c>
      <c r="Q193" s="86"/>
      <c r="R193" s="87" t="s">
        <v>5853</v>
      </c>
      <c r="S193" s="87" t="s">
        <v>5853</v>
      </c>
      <c r="T193" s="86" t="s">
        <v>5853</v>
      </c>
      <c r="U193" s="87" t="s">
        <v>5853</v>
      </c>
      <c r="V193" s="87" t="s">
        <v>5853</v>
      </c>
    </row>
    <row r="194" spans="1:22">
      <c r="A194" s="88" t="s">
        <v>5410</v>
      </c>
      <c r="B194" s="17" t="str">
        <f>VLOOKUP(A194,'Planning Periods'!$E$2:$N$540,10,FALSE)</f>
        <v>10/15/2013 - 10/15/2021</v>
      </c>
      <c r="C194" s="87">
        <v>2015</v>
      </c>
      <c r="D194" s="87" t="str">
        <f t="shared" si="2"/>
        <v>Big Bear Lake 2015</v>
      </c>
      <c r="E194" s="87" t="s">
        <v>5853</v>
      </c>
      <c r="F194" s="366" t="s">
        <v>5853</v>
      </c>
      <c r="G194" s="87" t="s">
        <v>5853</v>
      </c>
      <c r="H194" s="87" t="s">
        <v>5853</v>
      </c>
      <c r="I194" s="86"/>
      <c r="J194" s="87" t="s">
        <v>5853</v>
      </c>
      <c r="K194" s="366" t="s">
        <v>5853</v>
      </c>
      <c r="L194" s="87" t="s">
        <v>5853</v>
      </c>
      <c r="M194" s="87" t="s">
        <v>5853</v>
      </c>
      <c r="N194" s="86"/>
      <c r="O194" s="87" t="s">
        <v>5853</v>
      </c>
      <c r="P194" s="87" t="s">
        <v>5853</v>
      </c>
      <c r="Q194" s="86"/>
      <c r="R194" s="87" t="s">
        <v>5853</v>
      </c>
      <c r="S194" s="87" t="s">
        <v>5853</v>
      </c>
      <c r="T194" s="86" t="s">
        <v>5853</v>
      </c>
      <c r="U194" s="87" t="s">
        <v>5853</v>
      </c>
      <c r="V194" s="87" t="s">
        <v>5853</v>
      </c>
    </row>
    <row r="195" spans="1:22">
      <c r="A195" s="88" t="s">
        <v>5410</v>
      </c>
      <c r="B195" s="17" t="str">
        <f>VLOOKUP(A195,'Planning Periods'!$E$2:$N$540,10,FALSE)</f>
        <v>10/15/2013 - 10/15/2021</v>
      </c>
      <c r="C195" s="87">
        <v>2016</v>
      </c>
      <c r="D195" s="87" t="str">
        <f t="shared" si="2"/>
        <v>Big Bear Lake 2016</v>
      </c>
      <c r="E195" s="87" t="s">
        <v>5853</v>
      </c>
      <c r="F195" s="366" t="s">
        <v>5853</v>
      </c>
      <c r="G195" s="87" t="s">
        <v>5853</v>
      </c>
      <c r="H195" s="87" t="s">
        <v>5853</v>
      </c>
      <c r="I195" s="86"/>
      <c r="J195" s="87" t="s">
        <v>5853</v>
      </c>
      <c r="K195" s="366" t="s">
        <v>5853</v>
      </c>
      <c r="L195" s="87" t="s">
        <v>5853</v>
      </c>
      <c r="M195" s="87" t="s">
        <v>5853</v>
      </c>
      <c r="N195" s="86"/>
      <c r="O195" s="87" t="s">
        <v>5853</v>
      </c>
      <c r="P195" s="87" t="s">
        <v>5853</v>
      </c>
      <c r="Q195" s="86"/>
      <c r="R195" s="87" t="s">
        <v>5853</v>
      </c>
      <c r="S195" s="87" t="s">
        <v>5853</v>
      </c>
      <c r="T195" s="86" t="s">
        <v>5853</v>
      </c>
      <c r="U195" s="87" t="s">
        <v>5853</v>
      </c>
      <c r="V195" s="87" t="s">
        <v>5853</v>
      </c>
    </row>
    <row r="196" spans="1:22">
      <c r="A196" s="88" t="s">
        <v>5410</v>
      </c>
      <c r="B196" s="17" t="str">
        <f>VLOOKUP(A196,'Planning Periods'!$E$2:$N$540,10,FALSE)</f>
        <v>10/15/2013 - 10/15/2021</v>
      </c>
      <c r="C196" s="87">
        <v>2017</v>
      </c>
      <c r="D196" s="87" t="str">
        <f t="shared" si="2"/>
        <v>Big Bear Lake 2017</v>
      </c>
      <c r="E196" s="87">
        <v>1</v>
      </c>
      <c r="F196" s="366">
        <v>0</v>
      </c>
      <c r="G196" s="87">
        <v>0</v>
      </c>
      <c r="H196" s="87">
        <v>0</v>
      </c>
      <c r="I196" s="86"/>
      <c r="J196" s="87">
        <v>1</v>
      </c>
      <c r="K196" s="366">
        <v>0</v>
      </c>
      <c r="L196" s="87">
        <v>0</v>
      </c>
      <c r="M196" s="87">
        <v>0</v>
      </c>
      <c r="N196" s="86"/>
      <c r="O196" s="87">
        <v>0</v>
      </c>
      <c r="P196" s="87">
        <v>4</v>
      </c>
      <c r="Q196" s="86"/>
      <c r="R196" s="87">
        <v>0</v>
      </c>
      <c r="S196" s="87">
        <v>23</v>
      </c>
      <c r="T196" s="86">
        <v>0</v>
      </c>
      <c r="U196" s="87">
        <v>2</v>
      </c>
      <c r="V196" s="87">
        <v>27</v>
      </c>
    </row>
    <row r="197" spans="1:22">
      <c r="A197" s="88" t="s">
        <v>5813</v>
      </c>
      <c r="B197" s="17" t="str">
        <f>VLOOKUP(A197,'Planning Periods'!$E$2:$N$540,10,FALSE)</f>
        <v>06/15/2014 - 06/15/2022</v>
      </c>
      <c r="C197" s="87">
        <v>2014</v>
      </c>
      <c r="D197" s="87" t="str">
        <f t="shared" si="2"/>
        <v>Biggs 2014</v>
      </c>
      <c r="E197" s="87">
        <v>48</v>
      </c>
      <c r="F197" s="366">
        <v>0</v>
      </c>
      <c r="G197" s="87">
        <v>0</v>
      </c>
      <c r="H197" s="87">
        <v>0</v>
      </c>
      <c r="I197" s="86"/>
      <c r="J197" s="87">
        <v>30</v>
      </c>
      <c r="K197" s="366">
        <v>0</v>
      </c>
      <c r="L197" s="87">
        <v>0</v>
      </c>
      <c r="M197" s="87">
        <v>0</v>
      </c>
      <c r="N197" s="86"/>
      <c r="O197" s="87">
        <v>24</v>
      </c>
      <c r="P197" s="87">
        <v>0</v>
      </c>
      <c r="Q197" s="86"/>
      <c r="R197" s="87">
        <v>82</v>
      </c>
      <c r="S197" s="87">
        <v>0</v>
      </c>
      <c r="T197" s="86">
        <v>0</v>
      </c>
      <c r="U197" s="87">
        <v>184</v>
      </c>
      <c r="V197" s="87">
        <v>0</v>
      </c>
    </row>
    <row r="198" spans="1:22">
      <c r="A198" s="88" t="s">
        <v>5813</v>
      </c>
      <c r="B198" s="17" t="str">
        <f>VLOOKUP(A198,'Planning Periods'!$E$2:$N$540,10,FALSE)</f>
        <v>06/15/2014 - 06/15/2022</v>
      </c>
      <c r="C198" s="87">
        <v>2015</v>
      </c>
      <c r="D198" s="87" t="str">
        <f t="shared" si="2"/>
        <v>Biggs 2015</v>
      </c>
      <c r="E198" s="87">
        <v>48</v>
      </c>
      <c r="F198" s="366">
        <v>26</v>
      </c>
      <c r="G198" s="87">
        <v>26</v>
      </c>
      <c r="H198" s="87">
        <v>0</v>
      </c>
      <c r="I198" s="86"/>
      <c r="J198" s="87">
        <v>30</v>
      </c>
      <c r="K198" s="366">
        <v>30</v>
      </c>
      <c r="L198" s="87">
        <v>30</v>
      </c>
      <c r="M198" s="87">
        <v>0</v>
      </c>
      <c r="N198" s="86"/>
      <c r="O198" s="87">
        <v>24</v>
      </c>
      <c r="P198" s="87">
        <v>0</v>
      </c>
      <c r="Q198" s="86"/>
      <c r="R198" s="87">
        <v>82</v>
      </c>
      <c r="S198" s="87">
        <v>0</v>
      </c>
      <c r="T198" s="86">
        <v>0</v>
      </c>
      <c r="U198" s="87">
        <v>184</v>
      </c>
      <c r="V198" s="87">
        <v>56</v>
      </c>
    </row>
    <row r="199" spans="1:22">
      <c r="A199" s="88" t="s">
        <v>5813</v>
      </c>
      <c r="B199" s="17" t="str">
        <f>VLOOKUP(A199,'Planning Periods'!$E$2:$N$540,10,FALSE)</f>
        <v>06/15/2014 - 06/15/2022</v>
      </c>
      <c r="C199" s="87">
        <v>2016</v>
      </c>
      <c r="D199" s="87" t="str">
        <f t="shared" si="2"/>
        <v>Biggs 2016</v>
      </c>
      <c r="E199" s="87" t="s">
        <v>5853</v>
      </c>
      <c r="F199" s="366" t="s">
        <v>5853</v>
      </c>
      <c r="G199" s="87" t="s">
        <v>5853</v>
      </c>
      <c r="H199" s="87" t="s">
        <v>5853</v>
      </c>
      <c r="I199" s="86"/>
      <c r="J199" s="87" t="s">
        <v>5853</v>
      </c>
      <c r="K199" s="366" t="s">
        <v>5853</v>
      </c>
      <c r="L199" s="87" t="s">
        <v>5853</v>
      </c>
      <c r="M199" s="87" t="s">
        <v>5853</v>
      </c>
      <c r="N199" s="86"/>
      <c r="O199" s="87" t="s">
        <v>5853</v>
      </c>
      <c r="P199" s="87" t="s">
        <v>5853</v>
      </c>
      <c r="Q199" s="86"/>
      <c r="R199" s="87" t="s">
        <v>5853</v>
      </c>
      <c r="S199" s="87" t="s">
        <v>5853</v>
      </c>
      <c r="T199" s="86" t="s">
        <v>5853</v>
      </c>
      <c r="U199" s="87" t="s">
        <v>5853</v>
      </c>
      <c r="V199" s="87" t="s">
        <v>5853</v>
      </c>
    </row>
    <row r="200" spans="1:22">
      <c r="A200" s="88" t="s">
        <v>5813</v>
      </c>
      <c r="B200" s="17" t="str">
        <f>VLOOKUP(A200,'Planning Periods'!$E$2:$N$540,10,FALSE)</f>
        <v>06/15/2014 - 06/15/2022</v>
      </c>
      <c r="C200" s="87">
        <v>2017</v>
      </c>
      <c r="D200" s="87" t="str">
        <f t="shared" si="2"/>
        <v>Biggs 2017</v>
      </c>
      <c r="E200" s="87">
        <v>48</v>
      </c>
      <c r="F200" s="366">
        <v>0</v>
      </c>
      <c r="G200" s="87">
        <v>0</v>
      </c>
      <c r="H200" s="87">
        <v>0</v>
      </c>
      <c r="I200" s="86"/>
      <c r="J200" s="87">
        <v>30</v>
      </c>
      <c r="K200" s="366">
        <v>0</v>
      </c>
      <c r="L200" s="87">
        <v>0</v>
      </c>
      <c r="M200" s="87">
        <v>0</v>
      </c>
      <c r="N200" s="86"/>
      <c r="O200" s="87">
        <v>24</v>
      </c>
      <c r="P200" s="87">
        <v>1</v>
      </c>
      <c r="Q200" s="86"/>
      <c r="R200" s="87">
        <v>82</v>
      </c>
      <c r="S200" s="87">
        <v>0</v>
      </c>
      <c r="T200" s="86">
        <v>0</v>
      </c>
      <c r="U200" s="87">
        <v>184</v>
      </c>
      <c r="V200" s="87">
        <v>1</v>
      </c>
    </row>
    <row r="201" spans="1:22">
      <c r="A201" s="88" t="s">
        <v>5411</v>
      </c>
      <c r="B201" s="17" t="str">
        <f>VLOOKUP(A201,'Planning Periods'!$E$2:$N$540,10,FALSE)</f>
        <v>04/30/2021 - 04/30/2029</v>
      </c>
      <c r="C201" s="87">
        <v>2014</v>
      </c>
      <c r="D201" s="87" t="str">
        <f t="shared" si="2"/>
        <v>Bishop 2014</v>
      </c>
      <c r="E201" s="87">
        <v>15</v>
      </c>
      <c r="F201" s="366">
        <v>0</v>
      </c>
      <c r="G201" s="87">
        <v>0</v>
      </c>
      <c r="H201" s="87">
        <v>0</v>
      </c>
      <c r="I201" s="86"/>
      <c r="J201" s="87">
        <v>10</v>
      </c>
      <c r="K201" s="366">
        <v>0</v>
      </c>
      <c r="L201" s="87">
        <v>0</v>
      </c>
      <c r="M201" s="87">
        <v>0</v>
      </c>
      <c r="N201" s="86"/>
      <c r="O201" s="87">
        <v>12</v>
      </c>
      <c r="P201" s="87">
        <v>0</v>
      </c>
      <c r="Q201" s="86"/>
      <c r="R201" s="87">
        <v>28</v>
      </c>
      <c r="S201" s="87">
        <v>0</v>
      </c>
      <c r="T201" s="86">
        <v>0</v>
      </c>
      <c r="U201" s="87">
        <v>65</v>
      </c>
      <c r="V201" s="87">
        <v>0</v>
      </c>
    </row>
    <row r="202" spans="1:22">
      <c r="A202" s="88" t="s">
        <v>5411</v>
      </c>
      <c r="B202" s="17" t="str">
        <f>VLOOKUP(A202,'Planning Periods'!$E$2:$N$540,10,FALSE)</f>
        <v>04/30/2021 - 04/30/2029</v>
      </c>
      <c r="C202" s="87">
        <v>2015</v>
      </c>
      <c r="D202" s="87" t="str">
        <f t="shared" si="2"/>
        <v>Bishop 2015</v>
      </c>
      <c r="E202" s="87">
        <v>15</v>
      </c>
      <c r="F202" s="366">
        <v>0</v>
      </c>
      <c r="G202" s="87">
        <v>0</v>
      </c>
      <c r="H202" s="87">
        <v>0</v>
      </c>
      <c r="I202" s="86"/>
      <c r="J202" s="87">
        <v>10</v>
      </c>
      <c r="K202" s="366">
        <v>1</v>
      </c>
      <c r="L202" s="87">
        <v>1</v>
      </c>
      <c r="M202" s="87">
        <v>0</v>
      </c>
      <c r="N202" s="86"/>
      <c r="O202" s="87">
        <v>12</v>
      </c>
      <c r="P202" s="87">
        <v>2</v>
      </c>
      <c r="Q202" s="86"/>
      <c r="R202" s="87">
        <v>28</v>
      </c>
      <c r="S202" s="87">
        <v>0</v>
      </c>
      <c r="T202" s="86">
        <v>0</v>
      </c>
      <c r="U202" s="87">
        <v>65</v>
      </c>
      <c r="V202" s="87">
        <v>3</v>
      </c>
    </row>
    <row r="203" spans="1:22">
      <c r="A203" s="88" t="s">
        <v>5411</v>
      </c>
      <c r="B203" s="17" t="str">
        <f>VLOOKUP(A203,'Planning Periods'!$E$2:$N$540,10,FALSE)</f>
        <v>04/30/2021 - 04/30/2029</v>
      </c>
      <c r="C203" s="87">
        <v>2016</v>
      </c>
      <c r="D203" s="87" t="str">
        <f t="shared" si="2"/>
        <v>Bishop 2016</v>
      </c>
      <c r="E203" s="87">
        <v>15</v>
      </c>
      <c r="F203" s="366">
        <v>0</v>
      </c>
      <c r="G203" s="87">
        <v>0</v>
      </c>
      <c r="H203" s="87">
        <v>0</v>
      </c>
      <c r="I203" s="86"/>
      <c r="J203" s="87">
        <v>10</v>
      </c>
      <c r="K203" s="366">
        <v>0</v>
      </c>
      <c r="L203" s="87">
        <v>0</v>
      </c>
      <c r="M203" s="87">
        <v>0</v>
      </c>
      <c r="N203" s="86"/>
      <c r="O203" s="87">
        <v>12</v>
      </c>
      <c r="P203" s="87">
        <v>6</v>
      </c>
      <c r="Q203" s="86"/>
      <c r="R203" s="87">
        <v>28</v>
      </c>
      <c r="S203" s="87">
        <v>0</v>
      </c>
      <c r="T203" s="86">
        <v>0</v>
      </c>
      <c r="U203" s="87">
        <v>65</v>
      </c>
      <c r="V203" s="87">
        <v>6</v>
      </c>
    </row>
    <row r="204" spans="1:22">
      <c r="A204" s="88" t="s">
        <v>5411</v>
      </c>
      <c r="B204" s="17" t="str">
        <f>VLOOKUP(A204,'Planning Periods'!$E$2:$N$540,10,FALSE)</f>
        <v>04/30/2021 - 04/30/2029</v>
      </c>
      <c r="C204" s="87">
        <v>2017</v>
      </c>
      <c r="D204" s="87" t="str">
        <f t="shared" ref="D204:D275" si="3">CONCATENATE(A204," ",C204)</f>
        <v>Bishop 2017</v>
      </c>
      <c r="E204" s="87">
        <v>15</v>
      </c>
      <c r="F204" s="366">
        <v>0</v>
      </c>
      <c r="G204" s="87">
        <v>0</v>
      </c>
      <c r="H204" s="87">
        <v>0</v>
      </c>
      <c r="I204" s="86"/>
      <c r="J204" s="87">
        <v>10</v>
      </c>
      <c r="K204" s="366">
        <v>0</v>
      </c>
      <c r="L204" s="87">
        <v>0</v>
      </c>
      <c r="M204" s="87">
        <v>0</v>
      </c>
      <c r="N204" s="86"/>
      <c r="O204" s="87">
        <v>12</v>
      </c>
      <c r="P204" s="87">
        <v>0</v>
      </c>
      <c r="Q204" s="86"/>
      <c r="R204" s="87">
        <v>28</v>
      </c>
      <c r="S204" s="87">
        <v>0</v>
      </c>
      <c r="T204" s="86">
        <v>0</v>
      </c>
      <c r="U204" s="87">
        <v>65</v>
      </c>
      <c r="V204" s="87">
        <v>0</v>
      </c>
    </row>
    <row r="205" spans="1:22">
      <c r="A205" t="s">
        <v>5855</v>
      </c>
      <c r="B205" s="17" t="str">
        <f>VLOOKUP(A205,'Planning Periods'!$E$2:$N$540,10,FALSE)</f>
        <v>08/31/2019 - 08/31/2027</v>
      </c>
      <c r="C205" s="87">
        <v>2014</v>
      </c>
      <c r="D205" s="87" t="str">
        <f t="shared" si="3"/>
        <v>Blue Lake 2014</v>
      </c>
      <c r="E205" s="366" t="s">
        <v>5853</v>
      </c>
      <c r="F205" s="366" t="s">
        <v>5853</v>
      </c>
      <c r="G205" s="366" t="s">
        <v>5853</v>
      </c>
      <c r="H205" s="366" t="s">
        <v>5853</v>
      </c>
      <c r="I205" s="366">
        <v>0</v>
      </c>
      <c r="J205" s="366" t="s">
        <v>5853</v>
      </c>
      <c r="K205" s="366" t="s">
        <v>5853</v>
      </c>
      <c r="L205" s="366" t="s">
        <v>5853</v>
      </c>
      <c r="M205" s="366" t="s">
        <v>5853</v>
      </c>
      <c r="N205" s="366">
        <v>0</v>
      </c>
      <c r="O205" s="366" t="s">
        <v>5853</v>
      </c>
      <c r="P205" s="366" t="s">
        <v>5853</v>
      </c>
      <c r="Q205" s="366"/>
      <c r="R205" s="366" t="s">
        <v>5853</v>
      </c>
      <c r="S205" s="366" t="s">
        <v>5853</v>
      </c>
      <c r="T205" s="366" t="s">
        <v>5853</v>
      </c>
      <c r="U205" s="366" t="s">
        <v>5853</v>
      </c>
      <c r="V205" s="366" t="s">
        <v>5853</v>
      </c>
    </row>
    <row r="206" spans="1:22">
      <c r="A206" t="s">
        <v>5855</v>
      </c>
      <c r="B206" s="17" t="str">
        <f>VLOOKUP(A206,'Planning Periods'!$E$2:$N$540,10,FALSE)</f>
        <v>08/31/2019 - 08/31/2027</v>
      </c>
      <c r="C206" s="87">
        <v>2015</v>
      </c>
      <c r="D206" s="87" t="str">
        <f t="shared" si="3"/>
        <v>Blue Lake 2015</v>
      </c>
      <c r="E206" t="s">
        <v>5853</v>
      </c>
      <c r="F206" t="s">
        <v>5853</v>
      </c>
      <c r="G206" t="s">
        <v>5853</v>
      </c>
      <c r="H206" t="s">
        <v>5853</v>
      </c>
      <c r="J206" t="s">
        <v>5853</v>
      </c>
      <c r="K206" t="s">
        <v>5853</v>
      </c>
      <c r="L206" t="s">
        <v>5853</v>
      </c>
      <c r="M206" t="s">
        <v>5853</v>
      </c>
      <c r="O206" t="s">
        <v>5853</v>
      </c>
      <c r="P206" t="s">
        <v>5853</v>
      </c>
      <c r="R206" t="s">
        <v>5853</v>
      </c>
      <c r="S206" t="s">
        <v>5853</v>
      </c>
      <c r="T206" t="s">
        <v>5853</v>
      </c>
      <c r="U206" t="s">
        <v>5853</v>
      </c>
      <c r="V206" t="s">
        <v>5853</v>
      </c>
    </row>
    <row r="207" spans="1:22">
      <c r="A207" t="s">
        <v>5855</v>
      </c>
      <c r="B207" s="17" t="str">
        <f>VLOOKUP(A207,'Planning Periods'!$E$2:$N$540,10,FALSE)</f>
        <v>08/31/2019 - 08/31/2027</v>
      </c>
      <c r="C207" s="87">
        <v>2016</v>
      </c>
      <c r="D207" s="87" t="str">
        <f t="shared" si="3"/>
        <v>Blue Lake 2016</v>
      </c>
      <c r="E207" t="s">
        <v>5853</v>
      </c>
      <c r="F207" t="s">
        <v>5853</v>
      </c>
      <c r="G207" t="s">
        <v>5853</v>
      </c>
      <c r="H207" t="s">
        <v>5853</v>
      </c>
      <c r="J207" t="s">
        <v>5853</v>
      </c>
      <c r="K207" t="s">
        <v>5853</v>
      </c>
      <c r="L207" t="s">
        <v>5853</v>
      </c>
      <c r="M207" t="s">
        <v>5853</v>
      </c>
      <c r="O207" t="s">
        <v>5853</v>
      </c>
      <c r="P207" t="s">
        <v>5853</v>
      </c>
      <c r="R207" t="s">
        <v>5853</v>
      </c>
      <c r="S207" t="s">
        <v>5853</v>
      </c>
      <c r="T207" t="s">
        <v>5853</v>
      </c>
      <c r="U207" t="s">
        <v>5853</v>
      </c>
      <c r="V207" t="s">
        <v>5853</v>
      </c>
    </row>
    <row r="208" spans="1:22">
      <c r="A208" t="s">
        <v>5855</v>
      </c>
      <c r="B208" s="17" t="str">
        <f>VLOOKUP(A208,'Planning Periods'!$E$2:$N$540,10,FALSE)</f>
        <v>08/31/2019 - 08/31/2027</v>
      </c>
      <c r="C208" s="87">
        <v>2017</v>
      </c>
      <c r="D208" s="87" t="str">
        <f t="shared" si="3"/>
        <v>Blue Lake 2017</v>
      </c>
      <c r="E208" t="s">
        <v>5853</v>
      </c>
      <c r="F208" t="s">
        <v>5853</v>
      </c>
      <c r="G208" t="s">
        <v>5853</v>
      </c>
      <c r="H208" t="s">
        <v>5853</v>
      </c>
      <c r="J208" t="s">
        <v>5853</v>
      </c>
      <c r="K208" t="s">
        <v>5853</v>
      </c>
      <c r="L208" t="s">
        <v>5853</v>
      </c>
      <c r="M208" t="s">
        <v>5853</v>
      </c>
      <c r="O208" t="s">
        <v>5853</v>
      </c>
      <c r="P208" t="s">
        <v>5853</v>
      </c>
      <c r="R208" t="s">
        <v>5853</v>
      </c>
      <c r="S208" t="s">
        <v>5853</v>
      </c>
      <c r="T208" t="s">
        <v>5853</v>
      </c>
      <c r="U208" t="s">
        <v>5853</v>
      </c>
      <c r="V208" t="s">
        <v>5853</v>
      </c>
    </row>
    <row r="209" spans="1:22">
      <c r="A209" s="88" t="s">
        <v>5772</v>
      </c>
      <c r="B209" s="17"/>
      <c r="C209" s="87">
        <v>2013</v>
      </c>
      <c r="D209" s="87" t="str">
        <f t="shared" si="3"/>
        <v>Blythe 2013</v>
      </c>
      <c r="E209" t="s">
        <v>5853</v>
      </c>
      <c r="F209" t="s">
        <v>5853</v>
      </c>
      <c r="G209" t="s">
        <v>5853</v>
      </c>
      <c r="H209" t="s">
        <v>5853</v>
      </c>
      <c r="J209" t="s">
        <v>5853</v>
      </c>
      <c r="K209" t="s">
        <v>5853</v>
      </c>
      <c r="L209" t="s">
        <v>5853</v>
      </c>
      <c r="M209" t="s">
        <v>5853</v>
      </c>
      <c r="O209" t="s">
        <v>5853</v>
      </c>
      <c r="P209" t="s">
        <v>5853</v>
      </c>
      <c r="R209" t="s">
        <v>5853</v>
      </c>
      <c r="S209" t="s">
        <v>5853</v>
      </c>
      <c r="T209" t="s">
        <v>5853</v>
      </c>
      <c r="U209" t="s">
        <v>5853</v>
      </c>
      <c r="V209" t="s">
        <v>5853</v>
      </c>
    </row>
    <row r="210" spans="1:22">
      <c r="A210" t="s">
        <v>5772</v>
      </c>
      <c r="B210" s="17" t="str">
        <f>VLOOKUP(A210,'Planning Periods'!$E$2:$N$540,10,FALSE)</f>
        <v>10/15/2013 - 10/15/2021</v>
      </c>
      <c r="C210" s="87">
        <v>2014</v>
      </c>
      <c r="D210" s="87" t="str">
        <f t="shared" si="3"/>
        <v>Blythe 2014</v>
      </c>
      <c r="E210" s="366" t="s">
        <v>5853</v>
      </c>
      <c r="F210" s="366" t="s">
        <v>5853</v>
      </c>
      <c r="G210" s="366" t="s">
        <v>5853</v>
      </c>
      <c r="H210" s="366" t="s">
        <v>5853</v>
      </c>
      <c r="I210" s="366">
        <v>0</v>
      </c>
      <c r="J210" s="366" t="s">
        <v>5853</v>
      </c>
      <c r="K210" s="366" t="s">
        <v>5853</v>
      </c>
      <c r="L210" s="366" t="s">
        <v>5853</v>
      </c>
      <c r="M210" s="366" t="s">
        <v>5853</v>
      </c>
      <c r="N210" s="366">
        <v>0</v>
      </c>
      <c r="O210" s="366" t="s">
        <v>5853</v>
      </c>
      <c r="P210" s="366" t="s">
        <v>5853</v>
      </c>
      <c r="Q210" s="366"/>
      <c r="R210" s="366" t="s">
        <v>5853</v>
      </c>
      <c r="S210" s="366" t="s">
        <v>5853</v>
      </c>
      <c r="T210" s="366" t="s">
        <v>5853</v>
      </c>
      <c r="U210" s="366" t="s">
        <v>5853</v>
      </c>
      <c r="V210" s="366" t="s">
        <v>5853</v>
      </c>
    </row>
    <row r="211" spans="1:22">
      <c r="A211" t="s">
        <v>5772</v>
      </c>
      <c r="B211" s="17" t="str">
        <f>VLOOKUP(A211,'Planning Periods'!$E$2:$N$540,10,FALSE)</f>
        <v>10/15/2013 - 10/15/2021</v>
      </c>
      <c r="C211" s="87">
        <v>2015</v>
      </c>
      <c r="D211" s="87" t="str">
        <f t="shared" si="3"/>
        <v>Blythe 2015</v>
      </c>
      <c r="E211" t="s">
        <v>5853</v>
      </c>
      <c r="F211" t="s">
        <v>5853</v>
      </c>
      <c r="G211" t="s">
        <v>5853</v>
      </c>
      <c r="H211" t="s">
        <v>5853</v>
      </c>
      <c r="J211" t="s">
        <v>5853</v>
      </c>
      <c r="K211" t="s">
        <v>5853</v>
      </c>
      <c r="L211" t="s">
        <v>5853</v>
      </c>
      <c r="M211" t="s">
        <v>5853</v>
      </c>
      <c r="O211" t="s">
        <v>5853</v>
      </c>
      <c r="P211" t="s">
        <v>5853</v>
      </c>
      <c r="R211" t="s">
        <v>5853</v>
      </c>
      <c r="S211" t="s">
        <v>5853</v>
      </c>
      <c r="T211" t="s">
        <v>5853</v>
      </c>
      <c r="U211" t="s">
        <v>5853</v>
      </c>
      <c r="V211" t="s">
        <v>5853</v>
      </c>
    </row>
    <row r="212" spans="1:22">
      <c r="A212" t="s">
        <v>5772</v>
      </c>
      <c r="B212" s="17" t="str">
        <f>VLOOKUP(A212,'Planning Periods'!$E$2:$N$540,10,FALSE)</f>
        <v>10/15/2013 - 10/15/2021</v>
      </c>
      <c r="C212" s="87">
        <v>2016</v>
      </c>
      <c r="D212" s="87" t="str">
        <f t="shared" si="3"/>
        <v>Blythe 2016</v>
      </c>
      <c r="E212" t="s">
        <v>5853</v>
      </c>
      <c r="F212" t="s">
        <v>5853</v>
      </c>
      <c r="G212" t="s">
        <v>5853</v>
      </c>
      <c r="H212" t="s">
        <v>5853</v>
      </c>
      <c r="J212" t="s">
        <v>5853</v>
      </c>
      <c r="K212" t="s">
        <v>5853</v>
      </c>
      <c r="L212" t="s">
        <v>5853</v>
      </c>
      <c r="M212" t="s">
        <v>5853</v>
      </c>
      <c r="O212" t="s">
        <v>5853</v>
      </c>
      <c r="P212" t="s">
        <v>5853</v>
      </c>
      <c r="R212" t="s">
        <v>5853</v>
      </c>
      <c r="S212" t="s">
        <v>5853</v>
      </c>
      <c r="T212" t="s">
        <v>5853</v>
      </c>
      <c r="U212" t="s">
        <v>5853</v>
      </c>
      <c r="V212" t="s">
        <v>5853</v>
      </c>
    </row>
    <row r="213" spans="1:22">
      <c r="A213" t="s">
        <v>5772</v>
      </c>
      <c r="B213" s="17" t="str">
        <f>VLOOKUP(A213,'Planning Periods'!$E$2:$N$540,10,FALSE)</f>
        <v>10/15/2013 - 10/15/2021</v>
      </c>
      <c r="C213" s="87">
        <v>2017</v>
      </c>
      <c r="D213" s="87" t="str">
        <f t="shared" si="3"/>
        <v>Blythe 2017</v>
      </c>
      <c r="E213" t="s">
        <v>5853</v>
      </c>
      <c r="F213" t="s">
        <v>5853</v>
      </c>
      <c r="G213" t="s">
        <v>5853</v>
      </c>
      <c r="H213" t="s">
        <v>5853</v>
      </c>
      <c r="J213" t="s">
        <v>5853</v>
      </c>
      <c r="K213" t="s">
        <v>5853</v>
      </c>
      <c r="L213" t="s">
        <v>5853</v>
      </c>
      <c r="M213" t="s">
        <v>5853</v>
      </c>
      <c r="O213" t="s">
        <v>5853</v>
      </c>
      <c r="P213" t="s">
        <v>5853</v>
      </c>
      <c r="R213" t="s">
        <v>5853</v>
      </c>
      <c r="S213" t="s">
        <v>5853</v>
      </c>
      <c r="T213" t="s">
        <v>5853</v>
      </c>
      <c r="U213" t="s">
        <v>5853</v>
      </c>
      <c r="V213" t="s">
        <v>5853</v>
      </c>
    </row>
    <row r="214" spans="1:22">
      <c r="A214" t="s">
        <v>5856</v>
      </c>
      <c r="B214" s="17"/>
      <c r="C214" s="87">
        <v>2013</v>
      </c>
      <c r="D214" s="87" t="str">
        <f t="shared" si="3"/>
        <v>Bradbury 2013</v>
      </c>
      <c r="E214" t="s">
        <v>5853</v>
      </c>
      <c r="F214" t="s">
        <v>5853</v>
      </c>
      <c r="G214" t="s">
        <v>5853</v>
      </c>
      <c r="H214" t="s">
        <v>5853</v>
      </c>
      <c r="J214" t="s">
        <v>5853</v>
      </c>
      <c r="K214" t="s">
        <v>5853</v>
      </c>
      <c r="L214" t="s">
        <v>5853</v>
      </c>
      <c r="M214" t="s">
        <v>5853</v>
      </c>
      <c r="O214" t="s">
        <v>5853</v>
      </c>
      <c r="P214" t="s">
        <v>5853</v>
      </c>
      <c r="R214" t="s">
        <v>5853</v>
      </c>
      <c r="S214" t="s">
        <v>5853</v>
      </c>
      <c r="T214" t="s">
        <v>5853</v>
      </c>
      <c r="U214" t="s">
        <v>5853</v>
      </c>
      <c r="V214" t="s">
        <v>5853</v>
      </c>
    </row>
    <row r="215" spans="1:22">
      <c r="A215" t="s">
        <v>5856</v>
      </c>
      <c r="B215" s="17" t="str">
        <f>VLOOKUP(A215,'Planning Periods'!$E$2:$N$540,10,FALSE)</f>
        <v>10/15/2013 - 10/15/2021</v>
      </c>
      <c r="C215" s="87">
        <v>2014</v>
      </c>
      <c r="D215" s="87" t="str">
        <f t="shared" si="3"/>
        <v>Bradbury 2014</v>
      </c>
      <c r="E215" s="366" t="s">
        <v>5853</v>
      </c>
      <c r="F215" s="366" t="s">
        <v>5853</v>
      </c>
      <c r="G215" s="366" t="s">
        <v>5853</v>
      </c>
      <c r="H215" s="366" t="s">
        <v>5853</v>
      </c>
      <c r="I215" s="366">
        <v>0</v>
      </c>
      <c r="J215" s="366" t="s">
        <v>5853</v>
      </c>
      <c r="K215" s="366" t="s">
        <v>5853</v>
      </c>
      <c r="L215" s="366" t="s">
        <v>5853</v>
      </c>
      <c r="M215" s="366" t="s">
        <v>5853</v>
      </c>
      <c r="N215" s="366">
        <v>0</v>
      </c>
      <c r="O215" s="366" t="s">
        <v>5853</v>
      </c>
      <c r="P215" s="366" t="s">
        <v>5853</v>
      </c>
      <c r="Q215" s="366"/>
      <c r="R215" s="366" t="s">
        <v>5853</v>
      </c>
      <c r="S215" s="366" t="s">
        <v>5853</v>
      </c>
      <c r="T215" s="366" t="s">
        <v>5853</v>
      </c>
      <c r="U215" s="366" t="s">
        <v>5853</v>
      </c>
      <c r="V215" s="366" t="s">
        <v>5853</v>
      </c>
    </row>
    <row r="216" spans="1:22">
      <c r="A216" t="s">
        <v>5856</v>
      </c>
      <c r="B216" s="17" t="str">
        <f>VLOOKUP(A216,'Planning Periods'!$E$2:$N$540,10,FALSE)</f>
        <v>10/15/2013 - 10/15/2021</v>
      </c>
      <c r="C216" s="87">
        <v>2015</v>
      </c>
      <c r="D216" s="87" t="str">
        <f t="shared" si="3"/>
        <v>Bradbury 2015</v>
      </c>
      <c r="E216" t="s">
        <v>5853</v>
      </c>
      <c r="F216" t="s">
        <v>5853</v>
      </c>
      <c r="G216" t="s">
        <v>5853</v>
      </c>
      <c r="H216" t="s">
        <v>5853</v>
      </c>
      <c r="J216" t="s">
        <v>5853</v>
      </c>
      <c r="K216" t="s">
        <v>5853</v>
      </c>
      <c r="L216" t="s">
        <v>5853</v>
      </c>
      <c r="M216" t="s">
        <v>5853</v>
      </c>
      <c r="O216" t="s">
        <v>5853</v>
      </c>
      <c r="P216" t="s">
        <v>5853</v>
      </c>
      <c r="R216" t="s">
        <v>5853</v>
      </c>
      <c r="S216" t="s">
        <v>5853</v>
      </c>
      <c r="T216" t="s">
        <v>5853</v>
      </c>
      <c r="U216" t="s">
        <v>5853</v>
      </c>
      <c r="V216" t="s">
        <v>5853</v>
      </c>
    </row>
    <row r="217" spans="1:22">
      <c r="A217" t="s">
        <v>5856</v>
      </c>
      <c r="B217" s="17" t="str">
        <f>VLOOKUP(A217,'Planning Periods'!$E$2:$N$540,10,FALSE)</f>
        <v>10/15/2013 - 10/15/2021</v>
      </c>
      <c r="C217" s="87">
        <v>2016</v>
      </c>
      <c r="D217" s="87" t="str">
        <f t="shared" si="3"/>
        <v>Bradbury 2016</v>
      </c>
      <c r="E217" t="s">
        <v>5853</v>
      </c>
      <c r="F217" t="s">
        <v>5853</v>
      </c>
      <c r="G217" t="s">
        <v>5853</v>
      </c>
      <c r="H217" t="s">
        <v>5853</v>
      </c>
      <c r="J217" t="s">
        <v>5853</v>
      </c>
      <c r="K217" t="s">
        <v>5853</v>
      </c>
      <c r="L217" t="s">
        <v>5853</v>
      </c>
      <c r="M217" t="s">
        <v>5853</v>
      </c>
      <c r="O217" t="s">
        <v>5853</v>
      </c>
      <c r="P217" t="s">
        <v>5853</v>
      </c>
      <c r="R217" t="s">
        <v>5853</v>
      </c>
      <c r="S217" t="s">
        <v>5853</v>
      </c>
      <c r="T217" t="s">
        <v>5853</v>
      </c>
      <c r="U217" t="s">
        <v>5853</v>
      </c>
      <c r="V217" t="s">
        <v>5853</v>
      </c>
    </row>
    <row r="218" spans="1:22">
      <c r="A218" t="s">
        <v>5856</v>
      </c>
      <c r="B218" s="17" t="str">
        <f>VLOOKUP(A218,'Planning Periods'!$E$2:$N$540,10,FALSE)</f>
        <v>10/15/2013 - 10/15/2021</v>
      </c>
      <c r="C218" s="87">
        <v>2017</v>
      </c>
      <c r="D218" s="87" t="str">
        <f t="shared" si="3"/>
        <v>Bradbury 2017</v>
      </c>
      <c r="E218" t="s">
        <v>5853</v>
      </c>
      <c r="F218" t="s">
        <v>5853</v>
      </c>
      <c r="G218" t="s">
        <v>5853</v>
      </c>
      <c r="H218" t="s">
        <v>5853</v>
      </c>
      <c r="J218" t="s">
        <v>5853</v>
      </c>
      <c r="K218" t="s">
        <v>5853</v>
      </c>
      <c r="L218" t="s">
        <v>5853</v>
      </c>
      <c r="M218" t="s">
        <v>5853</v>
      </c>
      <c r="O218" t="s">
        <v>5853</v>
      </c>
      <c r="P218" t="s">
        <v>5853</v>
      </c>
      <c r="R218" t="s">
        <v>5853</v>
      </c>
      <c r="S218" t="s">
        <v>5853</v>
      </c>
      <c r="T218" t="s">
        <v>5853</v>
      </c>
      <c r="U218" t="s">
        <v>5853</v>
      </c>
      <c r="V218" t="s">
        <v>5853</v>
      </c>
    </row>
    <row r="219" spans="1:22">
      <c r="A219" s="88" t="s">
        <v>5412</v>
      </c>
      <c r="B219" s="17"/>
      <c r="C219" s="87">
        <v>2013</v>
      </c>
      <c r="D219" s="87" t="str">
        <f t="shared" si="3"/>
        <v>Brawley 2013</v>
      </c>
      <c r="E219" t="s">
        <v>5853</v>
      </c>
      <c r="F219" t="s">
        <v>5853</v>
      </c>
      <c r="G219" t="s">
        <v>5853</v>
      </c>
      <c r="H219" t="s">
        <v>5853</v>
      </c>
      <c r="J219" t="s">
        <v>5853</v>
      </c>
      <c r="K219" t="s">
        <v>5853</v>
      </c>
      <c r="L219" t="s">
        <v>5853</v>
      </c>
      <c r="M219" t="s">
        <v>5853</v>
      </c>
      <c r="O219" t="s">
        <v>5853</v>
      </c>
      <c r="P219" t="s">
        <v>5853</v>
      </c>
      <c r="R219" t="s">
        <v>5853</v>
      </c>
      <c r="S219" t="s">
        <v>5853</v>
      </c>
      <c r="T219" t="s">
        <v>5853</v>
      </c>
      <c r="U219" t="s">
        <v>5853</v>
      </c>
      <c r="V219" t="s">
        <v>5853</v>
      </c>
    </row>
    <row r="220" spans="1:22">
      <c r="A220" s="88" t="s">
        <v>5412</v>
      </c>
      <c r="B220" s="17" t="str">
        <f>VLOOKUP(A220,'Planning Periods'!$E$2:$N$540,10,FALSE)</f>
        <v>10/15/2013 - 10/15/2021</v>
      </c>
      <c r="C220" s="87">
        <v>2014</v>
      </c>
      <c r="D220" s="87" t="str">
        <f t="shared" si="3"/>
        <v>Brawley 2014</v>
      </c>
      <c r="E220" s="87">
        <v>756</v>
      </c>
      <c r="F220" s="366">
        <v>8</v>
      </c>
      <c r="G220" s="87">
        <v>8</v>
      </c>
      <c r="H220" s="87">
        <v>0</v>
      </c>
      <c r="I220" s="86"/>
      <c r="J220" s="87">
        <v>511</v>
      </c>
      <c r="K220" s="366">
        <v>5</v>
      </c>
      <c r="L220" s="87">
        <v>5</v>
      </c>
      <c r="M220" s="87">
        <v>0</v>
      </c>
      <c r="N220" s="86"/>
      <c r="O220" s="87">
        <v>494</v>
      </c>
      <c r="P220" s="87">
        <v>0</v>
      </c>
      <c r="Q220" s="86"/>
      <c r="R220" s="87">
        <v>1326</v>
      </c>
      <c r="S220" s="87">
        <v>6</v>
      </c>
      <c r="T220" s="86">
        <v>0</v>
      </c>
      <c r="U220" s="87">
        <v>3087</v>
      </c>
      <c r="V220" s="87">
        <v>19</v>
      </c>
    </row>
    <row r="221" spans="1:22">
      <c r="A221" s="88" t="s">
        <v>5412</v>
      </c>
      <c r="B221" s="17" t="str">
        <f>VLOOKUP(A221,'Planning Periods'!$E$2:$N$540,10,FALSE)</f>
        <v>10/15/2013 - 10/15/2021</v>
      </c>
      <c r="C221" s="87">
        <v>2015</v>
      </c>
      <c r="D221" s="87" t="str">
        <f t="shared" si="3"/>
        <v>Brawley 2015</v>
      </c>
      <c r="E221" s="87">
        <v>756</v>
      </c>
      <c r="F221" s="366">
        <v>20</v>
      </c>
      <c r="G221" s="87">
        <v>20</v>
      </c>
      <c r="H221" s="87">
        <v>0</v>
      </c>
      <c r="I221" s="86"/>
      <c r="J221" s="87">
        <v>511</v>
      </c>
      <c r="K221" s="366">
        <v>27</v>
      </c>
      <c r="L221" s="87">
        <v>27</v>
      </c>
      <c r="M221" s="87">
        <v>0</v>
      </c>
      <c r="N221" s="86"/>
      <c r="O221" s="87">
        <v>494</v>
      </c>
      <c r="P221" s="87">
        <v>0</v>
      </c>
      <c r="Q221" s="86"/>
      <c r="R221" s="87">
        <v>1326</v>
      </c>
      <c r="S221" s="87">
        <v>0</v>
      </c>
      <c r="T221" s="86">
        <v>0</v>
      </c>
      <c r="U221" s="87">
        <v>3087</v>
      </c>
      <c r="V221" s="87">
        <v>47</v>
      </c>
    </row>
    <row r="222" spans="1:22">
      <c r="A222" s="88" t="s">
        <v>5412</v>
      </c>
      <c r="B222" s="17" t="str">
        <f>VLOOKUP(A222,'Planning Periods'!$E$2:$N$540,10,FALSE)</f>
        <v>10/15/2013 - 10/15/2021</v>
      </c>
      <c r="C222" s="87">
        <v>2016</v>
      </c>
      <c r="D222" s="87" t="str">
        <f t="shared" si="3"/>
        <v>Brawley 2016</v>
      </c>
      <c r="E222" s="87">
        <v>756</v>
      </c>
      <c r="F222" s="366">
        <v>5</v>
      </c>
      <c r="G222" s="87">
        <v>5</v>
      </c>
      <c r="H222" s="87">
        <v>0</v>
      </c>
      <c r="I222" s="86"/>
      <c r="J222" s="87">
        <v>511</v>
      </c>
      <c r="K222" s="366">
        <v>7</v>
      </c>
      <c r="L222" s="87">
        <v>7</v>
      </c>
      <c r="M222" s="87">
        <v>0</v>
      </c>
      <c r="N222" s="86"/>
      <c r="O222" s="87">
        <v>494</v>
      </c>
      <c r="P222" s="87">
        <v>54</v>
      </c>
      <c r="Q222" s="86"/>
      <c r="R222" s="87">
        <v>1326</v>
      </c>
      <c r="S222" s="87">
        <v>0</v>
      </c>
      <c r="T222" s="86">
        <v>0</v>
      </c>
      <c r="U222" s="87">
        <v>3087</v>
      </c>
      <c r="V222" s="87">
        <v>66</v>
      </c>
    </row>
    <row r="223" spans="1:22">
      <c r="A223" s="88" t="s">
        <v>5412</v>
      </c>
      <c r="B223" s="17" t="str">
        <f>VLOOKUP(A223,'Planning Periods'!$E$2:$N$540,10,FALSE)</f>
        <v>10/15/2013 - 10/15/2021</v>
      </c>
      <c r="C223" s="87">
        <v>2017</v>
      </c>
      <c r="D223" s="87" t="str">
        <f t="shared" si="3"/>
        <v>Brawley 2017</v>
      </c>
      <c r="E223" s="87">
        <v>756</v>
      </c>
      <c r="F223" s="366">
        <v>6</v>
      </c>
      <c r="G223" s="87">
        <v>4</v>
      </c>
      <c r="H223" s="87">
        <v>2</v>
      </c>
      <c r="I223" s="86"/>
      <c r="J223" s="87">
        <v>511</v>
      </c>
      <c r="K223" s="366">
        <v>14</v>
      </c>
      <c r="L223" s="87">
        <v>12</v>
      </c>
      <c r="M223" s="87">
        <v>2</v>
      </c>
      <c r="N223" s="86"/>
      <c r="O223" s="87">
        <v>494</v>
      </c>
      <c r="P223" s="87">
        <v>40</v>
      </c>
      <c r="Q223" s="86"/>
      <c r="R223" s="87">
        <v>1326</v>
      </c>
      <c r="S223" s="87">
        <v>3</v>
      </c>
      <c r="T223" s="86">
        <v>2</v>
      </c>
      <c r="U223" s="87">
        <v>3087</v>
      </c>
      <c r="V223" s="87">
        <v>63</v>
      </c>
    </row>
    <row r="224" spans="1:22">
      <c r="A224" s="88" t="s">
        <v>5413</v>
      </c>
      <c r="B224" s="17"/>
      <c r="C224" s="87">
        <v>2013</v>
      </c>
      <c r="D224" s="87" t="str">
        <f t="shared" si="3"/>
        <v>Brea 2013</v>
      </c>
      <c r="E224" s="87" t="s">
        <v>5853</v>
      </c>
      <c r="F224" s="366" t="s">
        <v>5853</v>
      </c>
      <c r="G224" s="87" t="s">
        <v>5853</v>
      </c>
      <c r="H224" s="87" t="s">
        <v>5853</v>
      </c>
      <c r="I224" s="86"/>
      <c r="J224" s="87" t="s">
        <v>5853</v>
      </c>
      <c r="K224" s="366" t="s">
        <v>5853</v>
      </c>
      <c r="L224" s="87" t="s">
        <v>5853</v>
      </c>
      <c r="M224" s="87" t="s">
        <v>5853</v>
      </c>
      <c r="N224" s="86"/>
      <c r="O224" s="87" t="s">
        <v>5853</v>
      </c>
      <c r="P224" s="87" t="s">
        <v>5853</v>
      </c>
      <c r="Q224" s="86"/>
      <c r="R224" s="87" t="s">
        <v>5853</v>
      </c>
      <c r="S224" s="87" t="s">
        <v>5853</v>
      </c>
      <c r="T224" s="86" t="s">
        <v>5853</v>
      </c>
      <c r="U224" s="87" t="s">
        <v>5853</v>
      </c>
      <c r="V224" s="87" t="s">
        <v>5853</v>
      </c>
    </row>
    <row r="225" spans="1:22">
      <c r="A225" s="88" t="s">
        <v>5413</v>
      </c>
      <c r="B225" s="17" t="str">
        <f>VLOOKUP(A225,'Planning Periods'!$E$2:$N$540,10,FALSE)</f>
        <v>10/15/2013 - 10/15/2021</v>
      </c>
      <c r="C225" s="87">
        <v>2014</v>
      </c>
      <c r="D225" s="87" t="str">
        <f t="shared" si="3"/>
        <v>Brea 2014</v>
      </c>
      <c r="E225" s="87">
        <v>426</v>
      </c>
      <c r="F225" s="366">
        <v>0</v>
      </c>
      <c r="G225" s="87">
        <v>0</v>
      </c>
      <c r="H225" s="87">
        <v>0</v>
      </c>
      <c r="I225" s="86"/>
      <c r="J225" s="87">
        <v>305</v>
      </c>
      <c r="K225" s="366">
        <v>0</v>
      </c>
      <c r="L225" s="87">
        <v>0</v>
      </c>
      <c r="M225" s="87">
        <v>0</v>
      </c>
      <c r="N225" s="86"/>
      <c r="O225" s="87">
        <v>335</v>
      </c>
      <c r="P225" s="87">
        <v>0</v>
      </c>
      <c r="Q225" s="86"/>
      <c r="R225" s="87">
        <v>785</v>
      </c>
      <c r="S225" s="87">
        <v>321</v>
      </c>
      <c r="T225" s="86">
        <v>0</v>
      </c>
      <c r="U225" s="87">
        <v>1851</v>
      </c>
      <c r="V225" s="87">
        <v>321</v>
      </c>
    </row>
    <row r="226" spans="1:22">
      <c r="A226" s="88" t="s">
        <v>5413</v>
      </c>
      <c r="B226" s="17" t="str">
        <f>VLOOKUP(A226,'Planning Periods'!$E$2:$N$540,10,FALSE)</f>
        <v>10/15/2013 - 10/15/2021</v>
      </c>
      <c r="C226" s="87">
        <v>2015</v>
      </c>
      <c r="D226" s="87" t="str">
        <f t="shared" si="3"/>
        <v>Brea 2015</v>
      </c>
      <c r="E226" s="87">
        <v>426</v>
      </c>
      <c r="F226" s="366">
        <v>0</v>
      </c>
      <c r="G226" s="87">
        <v>0</v>
      </c>
      <c r="H226" s="87">
        <v>0</v>
      </c>
      <c r="I226" s="86"/>
      <c r="J226" s="87">
        <v>305</v>
      </c>
      <c r="K226" s="366">
        <v>0</v>
      </c>
      <c r="L226" s="87">
        <v>0</v>
      </c>
      <c r="M226" s="87">
        <v>0</v>
      </c>
      <c r="N226" s="86"/>
      <c r="O226" s="87">
        <v>335</v>
      </c>
      <c r="P226" s="87">
        <v>0</v>
      </c>
      <c r="Q226" s="86"/>
      <c r="R226" s="87">
        <v>785</v>
      </c>
      <c r="S226" s="87">
        <v>461</v>
      </c>
      <c r="T226" s="86">
        <v>0</v>
      </c>
      <c r="U226" s="87">
        <v>1851</v>
      </c>
      <c r="V226" s="87">
        <v>461</v>
      </c>
    </row>
    <row r="227" spans="1:22">
      <c r="A227" s="88" t="s">
        <v>5413</v>
      </c>
      <c r="B227" s="17" t="str">
        <f>VLOOKUP(A227,'Planning Periods'!$E$2:$N$540,10,FALSE)</f>
        <v>10/15/2013 - 10/15/2021</v>
      </c>
      <c r="C227" s="87">
        <v>2016</v>
      </c>
      <c r="D227" s="87" t="str">
        <f t="shared" si="3"/>
        <v>Brea 2016</v>
      </c>
      <c r="E227" s="87">
        <v>426</v>
      </c>
      <c r="F227" s="366">
        <v>0</v>
      </c>
      <c r="G227" s="87">
        <v>0</v>
      </c>
      <c r="H227" s="87">
        <v>0</v>
      </c>
      <c r="I227" s="86"/>
      <c r="J227" s="87">
        <v>305</v>
      </c>
      <c r="K227" s="366">
        <v>0</v>
      </c>
      <c r="L227" s="87">
        <v>0</v>
      </c>
      <c r="M227" s="87">
        <v>0</v>
      </c>
      <c r="N227" s="86"/>
      <c r="O227" s="87">
        <v>335</v>
      </c>
      <c r="P227" s="87">
        <v>0</v>
      </c>
      <c r="Q227" s="86"/>
      <c r="R227" s="87">
        <v>785</v>
      </c>
      <c r="S227" s="87">
        <v>194</v>
      </c>
      <c r="T227" s="86">
        <v>0</v>
      </c>
      <c r="U227" s="87">
        <v>1851</v>
      </c>
      <c r="V227" s="87">
        <v>194</v>
      </c>
    </row>
    <row r="228" spans="1:22">
      <c r="A228" s="88" t="s">
        <v>5413</v>
      </c>
      <c r="B228" s="17" t="str">
        <f>VLOOKUP(A228,'Planning Periods'!$E$2:$N$540,10,FALSE)</f>
        <v>10/15/2013 - 10/15/2021</v>
      </c>
      <c r="C228" s="87">
        <v>2017</v>
      </c>
      <c r="D228" s="87" t="str">
        <f t="shared" si="3"/>
        <v>Brea 2017</v>
      </c>
      <c r="E228" s="87">
        <v>426</v>
      </c>
      <c r="F228" s="366">
        <v>0</v>
      </c>
      <c r="G228" s="87">
        <v>0</v>
      </c>
      <c r="H228" s="87">
        <v>0</v>
      </c>
      <c r="I228" s="86"/>
      <c r="J228" s="87">
        <v>305</v>
      </c>
      <c r="K228" s="366">
        <v>0</v>
      </c>
      <c r="L228" s="87">
        <v>0</v>
      </c>
      <c r="M228" s="87">
        <v>0</v>
      </c>
      <c r="N228" s="86"/>
      <c r="O228" s="87">
        <v>335</v>
      </c>
      <c r="P228" s="87">
        <v>21</v>
      </c>
      <c r="Q228" s="86"/>
      <c r="R228" s="87">
        <v>785</v>
      </c>
      <c r="S228" s="87">
        <v>435</v>
      </c>
      <c r="T228" s="86">
        <v>0</v>
      </c>
      <c r="U228" s="87">
        <v>1851</v>
      </c>
      <c r="V228" s="87">
        <v>456</v>
      </c>
    </row>
    <row r="229" spans="1:22">
      <c r="A229" s="88" t="s">
        <v>5414</v>
      </c>
      <c r="B229" s="17" t="str">
        <f>VLOOKUP(A229,'Planning Periods'!$E$2:$N$540,10,FALSE)</f>
        <v>01/31/2015 - 01/31/2023</v>
      </c>
      <c r="C229" s="87">
        <v>2014</v>
      </c>
      <c r="D229" s="87" t="str">
        <f t="shared" si="3"/>
        <v>Brentwood 2014</v>
      </c>
      <c r="E229" s="87">
        <v>234</v>
      </c>
      <c r="F229" s="366">
        <v>1</v>
      </c>
      <c r="G229" s="87">
        <v>1</v>
      </c>
      <c r="H229" s="87">
        <v>0</v>
      </c>
      <c r="I229" s="86"/>
      <c r="J229" s="87">
        <v>124</v>
      </c>
      <c r="K229" s="366">
        <v>2</v>
      </c>
      <c r="L229" s="87">
        <v>2</v>
      </c>
      <c r="M229" s="87">
        <v>0</v>
      </c>
      <c r="N229" s="86"/>
      <c r="O229" s="87">
        <v>123</v>
      </c>
      <c r="P229" s="87">
        <v>5</v>
      </c>
      <c r="Q229" s="86"/>
      <c r="R229" s="87">
        <v>279</v>
      </c>
      <c r="S229" s="87">
        <v>415</v>
      </c>
      <c r="T229" s="86">
        <v>0</v>
      </c>
      <c r="U229" s="87">
        <v>760</v>
      </c>
      <c r="V229" s="87">
        <v>423</v>
      </c>
    </row>
    <row r="230" spans="1:22">
      <c r="A230" s="88" t="s">
        <v>5414</v>
      </c>
      <c r="B230" s="17" t="str">
        <f>VLOOKUP(A230,'Planning Periods'!$E$2:$N$540,10,FALSE)</f>
        <v>01/31/2015 - 01/31/2023</v>
      </c>
      <c r="C230" s="87">
        <v>2015</v>
      </c>
      <c r="D230" s="87" t="str">
        <f t="shared" si="3"/>
        <v>Brentwood 2015</v>
      </c>
      <c r="E230" s="87">
        <v>234</v>
      </c>
      <c r="F230" s="366">
        <v>0</v>
      </c>
      <c r="G230" s="87">
        <v>0</v>
      </c>
      <c r="H230" s="87">
        <v>0</v>
      </c>
      <c r="I230" s="86"/>
      <c r="J230" s="87">
        <v>124</v>
      </c>
      <c r="K230" s="366">
        <v>5</v>
      </c>
      <c r="L230" s="87">
        <v>5</v>
      </c>
      <c r="M230" s="87">
        <v>0</v>
      </c>
      <c r="N230" s="86"/>
      <c r="O230" s="87">
        <v>123</v>
      </c>
      <c r="P230" s="87">
        <v>0</v>
      </c>
      <c r="Q230" s="86"/>
      <c r="R230" s="87">
        <v>279</v>
      </c>
      <c r="S230" s="87">
        <v>449</v>
      </c>
      <c r="T230" s="86">
        <v>0</v>
      </c>
      <c r="U230" s="87">
        <v>760</v>
      </c>
      <c r="V230" s="87">
        <v>454</v>
      </c>
    </row>
    <row r="231" spans="1:22">
      <c r="A231" s="88" t="s">
        <v>5414</v>
      </c>
      <c r="B231" s="17" t="str">
        <f>VLOOKUP(A231,'Planning Periods'!$E$2:$N$540,10,FALSE)</f>
        <v>01/31/2015 - 01/31/2023</v>
      </c>
      <c r="C231" s="87">
        <v>2016</v>
      </c>
      <c r="D231" s="87" t="str">
        <f t="shared" si="3"/>
        <v>Brentwood 2016</v>
      </c>
      <c r="E231" s="87">
        <v>234</v>
      </c>
      <c r="F231" s="366">
        <v>0</v>
      </c>
      <c r="G231" s="87">
        <v>0</v>
      </c>
      <c r="H231" s="87">
        <v>0</v>
      </c>
      <c r="I231" s="86"/>
      <c r="J231" s="87">
        <v>124</v>
      </c>
      <c r="K231" s="366">
        <v>3</v>
      </c>
      <c r="L231" s="87">
        <v>3</v>
      </c>
      <c r="M231" s="87">
        <v>0</v>
      </c>
      <c r="N231" s="86"/>
      <c r="O231" s="87">
        <v>123</v>
      </c>
      <c r="P231" s="87">
        <v>0</v>
      </c>
      <c r="Q231" s="86"/>
      <c r="R231" s="87">
        <v>279</v>
      </c>
      <c r="S231" s="87">
        <v>540</v>
      </c>
      <c r="T231" s="86">
        <v>0</v>
      </c>
      <c r="U231" s="87">
        <v>760</v>
      </c>
      <c r="V231" s="87">
        <v>543</v>
      </c>
    </row>
    <row r="232" spans="1:22">
      <c r="A232" s="88" t="s">
        <v>5414</v>
      </c>
      <c r="B232" s="17" t="str">
        <f>VLOOKUP(A232,'Planning Periods'!$E$2:$N$540,10,FALSE)</f>
        <v>01/31/2015 - 01/31/2023</v>
      </c>
      <c r="C232" s="87">
        <v>2017</v>
      </c>
      <c r="D232" s="87" t="str">
        <f t="shared" si="3"/>
        <v>Brentwood 2017</v>
      </c>
      <c r="E232" s="87">
        <v>234</v>
      </c>
      <c r="F232" s="366">
        <v>2</v>
      </c>
      <c r="G232" s="87">
        <v>2</v>
      </c>
      <c r="H232" s="87">
        <v>0</v>
      </c>
      <c r="I232" s="86"/>
      <c r="J232" s="87">
        <v>124</v>
      </c>
      <c r="K232" s="366">
        <v>0</v>
      </c>
      <c r="L232" s="87">
        <v>0</v>
      </c>
      <c r="M232" s="87">
        <v>0</v>
      </c>
      <c r="N232" s="86"/>
      <c r="O232" s="87">
        <v>123</v>
      </c>
      <c r="P232" s="87">
        <v>1</v>
      </c>
      <c r="Q232" s="86"/>
      <c r="R232" s="87">
        <v>279</v>
      </c>
      <c r="S232" s="87">
        <v>503</v>
      </c>
      <c r="T232" s="86">
        <v>0</v>
      </c>
      <c r="U232" s="87">
        <v>760</v>
      </c>
      <c r="V232" s="87">
        <v>506</v>
      </c>
    </row>
    <row r="233" spans="1:22">
      <c r="A233" s="88" t="s">
        <v>5415</v>
      </c>
      <c r="B233" s="17" t="str">
        <f>VLOOKUP(A233,'Planning Periods'!$E$2:$N$540,10,FALSE)</f>
        <v>01/31/2015 - 01/31/2023</v>
      </c>
      <c r="C233" s="87">
        <v>2014</v>
      </c>
      <c r="D233" s="87" t="str">
        <f t="shared" si="3"/>
        <v>Brisbane 2014</v>
      </c>
      <c r="E233" s="87">
        <v>25</v>
      </c>
      <c r="F233" s="366">
        <v>0</v>
      </c>
      <c r="G233" s="87">
        <v>0</v>
      </c>
      <c r="H233" s="87">
        <v>0</v>
      </c>
      <c r="I233" s="86"/>
      <c r="J233" s="87">
        <v>13</v>
      </c>
      <c r="K233" s="366">
        <v>0</v>
      </c>
      <c r="L233" s="87">
        <v>0</v>
      </c>
      <c r="M233" s="87">
        <v>0</v>
      </c>
      <c r="N233" s="86"/>
      <c r="O233" s="87">
        <v>15</v>
      </c>
      <c r="P233" s="87">
        <v>1</v>
      </c>
      <c r="Q233" s="86"/>
      <c r="R233" s="87">
        <v>30</v>
      </c>
      <c r="S233" s="87">
        <v>38</v>
      </c>
      <c r="T233" s="86">
        <v>0</v>
      </c>
      <c r="U233" s="87">
        <v>83</v>
      </c>
      <c r="V233" s="87">
        <v>39</v>
      </c>
    </row>
    <row r="234" spans="1:22">
      <c r="A234" s="88" t="s">
        <v>5415</v>
      </c>
      <c r="B234" s="17" t="str">
        <f>VLOOKUP(A234,'Planning Periods'!$E$2:$N$540,10,FALSE)</f>
        <v>01/31/2015 - 01/31/2023</v>
      </c>
      <c r="C234" s="87">
        <v>2015</v>
      </c>
      <c r="D234" s="87" t="str">
        <f t="shared" si="3"/>
        <v>Brisbane 2015</v>
      </c>
      <c r="E234" s="87">
        <v>25</v>
      </c>
      <c r="F234" s="366">
        <v>0</v>
      </c>
      <c r="G234" s="87">
        <v>0</v>
      </c>
      <c r="H234" s="87">
        <v>0</v>
      </c>
      <c r="I234" s="86"/>
      <c r="J234" s="87">
        <v>13</v>
      </c>
      <c r="K234" s="366">
        <v>0</v>
      </c>
      <c r="L234" s="87">
        <v>0</v>
      </c>
      <c r="M234" s="87">
        <v>0</v>
      </c>
      <c r="N234" s="86"/>
      <c r="O234" s="87">
        <v>15</v>
      </c>
      <c r="P234" s="87">
        <v>1</v>
      </c>
      <c r="Q234" s="86"/>
      <c r="R234" s="87">
        <v>30</v>
      </c>
      <c r="S234" s="87">
        <v>2</v>
      </c>
      <c r="T234" s="86">
        <v>0</v>
      </c>
      <c r="U234" s="87">
        <v>83</v>
      </c>
      <c r="V234" s="87">
        <v>3</v>
      </c>
    </row>
    <row r="235" spans="1:22">
      <c r="A235" s="88" t="s">
        <v>5415</v>
      </c>
      <c r="B235" s="17" t="str">
        <f>VLOOKUP(A235,'Planning Periods'!$E$2:$N$540,10,FALSE)</f>
        <v>01/31/2015 - 01/31/2023</v>
      </c>
      <c r="C235" s="87">
        <v>2016</v>
      </c>
      <c r="D235" s="87" t="str">
        <f t="shared" si="3"/>
        <v>Brisbane 2016</v>
      </c>
      <c r="E235" s="87">
        <v>25</v>
      </c>
      <c r="F235" s="366">
        <v>0</v>
      </c>
      <c r="G235" s="87">
        <v>0</v>
      </c>
      <c r="H235" s="87">
        <v>0</v>
      </c>
      <c r="I235" s="86"/>
      <c r="J235" s="87">
        <v>13</v>
      </c>
      <c r="K235" s="366">
        <v>0</v>
      </c>
      <c r="L235" s="87">
        <v>0</v>
      </c>
      <c r="M235" s="87">
        <v>0</v>
      </c>
      <c r="N235" s="86"/>
      <c r="O235" s="87">
        <v>15</v>
      </c>
      <c r="P235" s="87">
        <v>3</v>
      </c>
      <c r="Q235" s="86"/>
      <c r="R235" s="87">
        <v>30</v>
      </c>
      <c r="S235" s="87">
        <v>4</v>
      </c>
      <c r="T235" s="86">
        <v>0</v>
      </c>
      <c r="U235" s="87">
        <v>83</v>
      </c>
      <c r="V235" s="87">
        <v>7</v>
      </c>
    </row>
    <row r="236" spans="1:22">
      <c r="A236" s="88" t="s">
        <v>5415</v>
      </c>
      <c r="B236" s="17" t="str">
        <f>VLOOKUP(A236,'Planning Periods'!$E$2:$N$540,10,FALSE)</f>
        <v>01/31/2015 - 01/31/2023</v>
      </c>
      <c r="C236" s="87">
        <v>2017</v>
      </c>
      <c r="D236" s="87" t="str">
        <f t="shared" si="3"/>
        <v>Brisbane 2017</v>
      </c>
      <c r="E236" s="87">
        <v>25</v>
      </c>
      <c r="F236" s="366">
        <v>0</v>
      </c>
      <c r="G236" s="87">
        <v>0</v>
      </c>
      <c r="H236" s="87">
        <v>0</v>
      </c>
      <c r="I236" s="86"/>
      <c r="J236" s="87">
        <v>13</v>
      </c>
      <c r="K236" s="366">
        <v>0</v>
      </c>
      <c r="L236" s="87">
        <v>0</v>
      </c>
      <c r="M236" s="87">
        <v>0</v>
      </c>
      <c r="N236" s="86"/>
      <c r="O236" s="87">
        <v>15</v>
      </c>
      <c r="P236" s="87">
        <v>3</v>
      </c>
      <c r="Q236" s="86"/>
      <c r="R236" s="87">
        <v>30</v>
      </c>
      <c r="S236" s="87">
        <v>4</v>
      </c>
      <c r="T236" s="86">
        <v>0</v>
      </c>
      <c r="U236" s="87">
        <v>83</v>
      </c>
      <c r="V236" s="87">
        <v>7</v>
      </c>
    </row>
    <row r="237" spans="1:22">
      <c r="A237" s="88" t="s">
        <v>5773</v>
      </c>
      <c r="B237" s="17" t="str">
        <f>VLOOKUP(A237,'Planning Periods'!$E$2:$N$540,10,FALSE)</f>
        <v>02/15/2015 - 02/15/2023</v>
      </c>
      <c r="C237" s="87">
        <v>2014</v>
      </c>
      <c r="D237" s="87" t="str">
        <f t="shared" si="3"/>
        <v>Buellton 2014</v>
      </c>
      <c r="E237" s="87">
        <v>66</v>
      </c>
      <c r="F237" s="366">
        <v>0</v>
      </c>
      <c r="G237" s="87">
        <v>0</v>
      </c>
      <c r="H237" s="87">
        <v>0</v>
      </c>
      <c r="I237" s="86"/>
      <c r="J237" s="87">
        <v>44</v>
      </c>
      <c r="K237" s="366">
        <v>0</v>
      </c>
      <c r="L237" s="87">
        <v>0</v>
      </c>
      <c r="M237" s="87">
        <v>0</v>
      </c>
      <c r="N237" s="86"/>
      <c r="O237" s="87">
        <v>41</v>
      </c>
      <c r="P237" s="87">
        <v>0</v>
      </c>
      <c r="Q237" s="86"/>
      <c r="R237" s="87">
        <v>124</v>
      </c>
      <c r="S237" s="87">
        <v>0</v>
      </c>
      <c r="T237" s="86">
        <v>0</v>
      </c>
      <c r="U237" s="87">
        <v>275</v>
      </c>
      <c r="V237" s="87">
        <v>0</v>
      </c>
    </row>
    <row r="238" spans="1:22">
      <c r="A238" s="88" t="s">
        <v>5773</v>
      </c>
      <c r="B238" s="17" t="str">
        <f>VLOOKUP(A238,'Planning Periods'!$E$2:$N$540,10,FALSE)</f>
        <v>02/15/2015 - 02/15/2023</v>
      </c>
      <c r="C238" s="87">
        <v>2015</v>
      </c>
      <c r="D238" s="87" t="str">
        <f t="shared" si="3"/>
        <v>Buellton 2015</v>
      </c>
      <c r="E238" s="87">
        <v>66</v>
      </c>
      <c r="F238" s="366">
        <v>5</v>
      </c>
      <c r="G238" s="87">
        <v>5</v>
      </c>
      <c r="H238" s="87">
        <v>0</v>
      </c>
      <c r="I238" s="86"/>
      <c r="J238" s="87">
        <v>44</v>
      </c>
      <c r="K238" s="366">
        <v>4</v>
      </c>
      <c r="L238" s="87">
        <v>4</v>
      </c>
      <c r="M238" s="87">
        <v>0</v>
      </c>
      <c r="N238" s="86"/>
      <c r="O238" s="87">
        <v>41</v>
      </c>
      <c r="P238" s="87">
        <v>60</v>
      </c>
      <c r="Q238" s="86"/>
      <c r="R238" s="87">
        <v>124</v>
      </c>
      <c r="S238" s="87">
        <v>0</v>
      </c>
      <c r="T238" s="86">
        <v>0</v>
      </c>
      <c r="U238" s="87">
        <v>275</v>
      </c>
      <c r="V238" s="87">
        <v>69</v>
      </c>
    </row>
    <row r="239" spans="1:22">
      <c r="A239" s="88" t="s">
        <v>5773</v>
      </c>
      <c r="B239" s="17" t="str">
        <f>VLOOKUP(A239,'Planning Periods'!$E$2:$N$540,10,FALSE)</f>
        <v>02/15/2015 - 02/15/2023</v>
      </c>
      <c r="C239" s="87">
        <v>2016</v>
      </c>
      <c r="D239" s="87" t="str">
        <f t="shared" si="3"/>
        <v>Buellton 2016</v>
      </c>
      <c r="E239" s="87">
        <v>66</v>
      </c>
      <c r="F239" s="366">
        <v>0</v>
      </c>
      <c r="G239" s="87">
        <v>0</v>
      </c>
      <c r="H239" s="87">
        <v>0</v>
      </c>
      <c r="I239" s="86"/>
      <c r="J239" s="87">
        <v>44</v>
      </c>
      <c r="K239" s="366">
        <v>0</v>
      </c>
      <c r="L239" s="87">
        <v>0</v>
      </c>
      <c r="M239" s="87">
        <v>0</v>
      </c>
      <c r="N239" s="86"/>
      <c r="O239" s="87">
        <v>41</v>
      </c>
      <c r="P239" s="87">
        <v>0</v>
      </c>
      <c r="Q239" s="86"/>
      <c r="R239" s="87">
        <v>124</v>
      </c>
      <c r="S239" s="87">
        <v>51</v>
      </c>
      <c r="T239" s="86">
        <v>0</v>
      </c>
      <c r="U239" s="87">
        <v>275</v>
      </c>
      <c r="V239" s="87">
        <v>51</v>
      </c>
    </row>
    <row r="240" spans="1:22">
      <c r="A240" s="88" t="s">
        <v>5773</v>
      </c>
      <c r="B240" s="17" t="str">
        <f>VLOOKUP(A240,'Planning Periods'!$E$2:$N$540,10,FALSE)</f>
        <v>02/15/2015 - 02/15/2023</v>
      </c>
      <c r="C240" s="87">
        <v>2017</v>
      </c>
      <c r="D240" s="87" t="str">
        <f t="shared" si="3"/>
        <v>Buellton 2017</v>
      </c>
      <c r="E240" s="87">
        <v>66</v>
      </c>
      <c r="F240" s="366">
        <v>0</v>
      </c>
      <c r="G240" s="87">
        <v>0</v>
      </c>
      <c r="H240" s="87">
        <v>0</v>
      </c>
      <c r="I240" s="86"/>
      <c r="J240" s="87">
        <v>44</v>
      </c>
      <c r="K240" s="366">
        <v>0</v>
      </c>
      <c r="L240" s="87">
        <v>0</v>
      </c>
      <c r="M240" s="87">
        <v>0</v>
      </c>
      <c r="N240" s="86"/>
      <c r="O240" s="87">
        <v>41</v>
      </c>
      <c r="P240" s="87">
        <v>1</v>
      </c>
      <c r="Q240" s="86"/>
      <c r="R240" s="87">
        <v>124</v>
      </c>
      <c r="S240" s="87">
        <v>38</v>
      </c>
      <c r="T240" s="86">
        <v>0</v>
      </c>
      <c r="U240" s="87">
        <v>275</v>
      </c>
      <c r="V240" s="87">
        <v>39</v>
      </c>
    </row>
    <row r="241" spans="1:22">
      <c r="A241" s="88" t="s">
        <v>5416</v>
      </c>
      <c r="B241" s="17"/>
      <c r="C241" s="87">
        <v>2013</v>
      </c>
      <c r="D241" s="87" t="str">
        <f t="shared" si="3"/>
        <v>Buena Park 2013</v>
      </c>
      <c r="E241" s="87">
        <v>76</v>
      </c>
      <c r="F241" s="366">
        <v>46</v>
      </c>
      <c r="G241" s="87">
        <v>46</v>
      </c>
      <c r="H241" s="87">
        <v>0</v>
      </c>
      <c r="I241" s="86"/>
      <c r="J241" s="87">
        <v>53</v>
      </c>
      <c r="K241" s="366">
        <v>24</v>
      </c>
      <c r="L241" s="87">
        <v>24</v>
      </c>
      <c r="M241" s="87">
        <v>0</v>
      </c>
      <c r="N241" s="86"/>
      <c r="O241" s="87">
        <v>62</v>
      </c>
      <c r="P241" s="87">
        <v>0</v>
      </c>
      <c r="Q241" s="86"/>
      <c r="R241" s="87">
        <v>148</v>
      </c>
      <c r="S241" s="87">
        <v>0</v>
      </c>
      <c r="T241" s="86">
        <v>0</v>
      </c>
      <c r="U241" s="87">
        <v>339</v>
      </c>
      <c r="V241" s="87">
        <v>70</v>
      </c>
    </row>
    <row r="242" spans="1:22">
      <c r="A242" s="88" t="s">
        <v>5416</v>
      </c>
      <c r="B242" s="17" t="str">
        <f>VLOOKUP(A242,'Planning Periods'!$E$2:$N$540,10,FALSE)</f>
        <v>10/15/2013 - 10/15/2021</v>
      </c>
      <c r="C242" s="87">
        <v>2014</v>
      </c>
      <c r="D242" s="87" t="str">
        <f t="shared" si="3"/>
        <v>Buena Park 2014</v>
      </c>
      <c r="E242" s="87">
        <v>76</v>
      </c>
      <c r="F242" s="366">
        <v>21</v>
      </c>
      <c r="G242" s="87">
        <v>21</v>
      </c>
      <c r="H242" s="87">
        <v>0</v>
      </c>
      <c r="I242" s="86"/>
      <c r="J242" s="87">
        <v>53</v>
      </c>
      <c r="K242" s="366">
        <v>49</v>
      </c>
      <c r="L242" s="87">
        <v>49</v>
      </c>
      <c r="M242" s="87">
        <v>0</v>
      </c>
      <c r="N242" s="86"/>
      <c r="O242" s="87">
        <v>62</v>
      </c>
      <c r="P242" s="87">
        <v>0</v>
      </c>
      <c r="Q242" s="86"/>
      <c r="R242" s="87">
        <v>148</v>
      </c>
      <c r="S242" s="87">
        <v>0</v>
      </c>
      <c r="T242" s="86">
        <v>0</v>
      </c>
      <c r="U242" s="87">
        <v>339</v>
      </c>
      <c r="V242" s="87">
        <v>70</v>
      </c>
    </row>
    <row r="243" spans="1:22">
      <c r="A243" s="88" t="s">
        <v>5416</v>
      </c>
      <c r="B243" s="17" t="str">
        <f>VLOOKUP(A243,'Planning Periods'!$E$2:$N$540,10,FALSE)</f>
        <v>10/15/2013 - 10/15/2021</v>
      </c>
      <c r="C243" s="87">
        <v>2015</v>
      </c>
      <c r="D243" s="87" t="str">
        <f t="shared" si="3"/>
        <v>Buena Park 2015</v>
      </c>
      <c r="E243" s="87">
        <v>76</v>
      </c>
      <c r="F243" s="366">
        <v>0</v>
      </c>
      <c r="G243" s="87">
        <v>0</v>
      </c>
      <c r="H243" s="87">
        <v>0</v>
      </c>
      <c r="I243" s="86"/>
      <c r="J243" s="87">
        <v>53</v>
      </c>
      <c r="K243" s="366">
        <v>0</v>
      </c>
      <c r="L243" s="87">
        <v>0</v>
      </c>
      <c r="M243" s="87">
        <v>0</v>
      </c>
      <c r="N243" s="86"/>
      <c r="O243" s="87">
        <v>62</v>
      </c>
      <c r="P243" s="87">
        <v>72</v>
      </c>
      <c r="Q243" s="86"/>
      <c r="R243" s="87">
        <v>148</v>
      </c>
      <c r="S243" s="87">
        <v>65</v>
      </c>
      <c r="T243" s="86">
        <v>0</v>
      </c>
      <c r="U243" s="87">
        <v>339</v>
      </c>
      <c r="V243" s="87">
        <v>137</v>
      </c>
    </row>
    <row r="244" spans="1:22">
      <c r="A244" s="88" t="s">
        <v>5416</v>
      </c>
      <c r="B244" s="17" t="str">
        <f>VLOOKUP(A244,'Planning Periods'!$E$2:$N$540,10,FALSE)</f>
        <v>10/15/2013 - 10/15/2021</v>
      </c>
      <c r="C244" s="87">
        <v>2016</v>
      </c>
      <c r="D244" s="87" t="str">
        <f t="shared" si="3"/>
        <v>Buena Park 2016</v>
      </c>
      <c r="E244" s="87">
        <v>76</v>
      </c>
      <c r="F244" s="366">
        <v>0</v>
      </c>
      <c r="G244" s="87">
        <v>0</v>
      </c>
      <c r="H244" s="87">
        <v>0</v>
      </c>
      <c r="I244" s="86"/>
      <c r="J244" s="87">
        <v>53</v>
      </c>
      <c r="K244" s="366">
        <v>0</v>
      </c>
      <c r="L244" s="87">
        <v>0</v>
      </c>
      <c r="M244" s="87">
        <v>0</v>
      </c>
      <c r="N244" s="86"/>
      <c r="O244" s="87">
        <v>62</v>
      </c>
      <c r="P244" s="87">
        <v>26</v>
      </c>
      <c r="Q244" s="86"/>
      <c r="R244" s="87">
        <v>148</v>
      </c>
      <c r="S244" s="87">
        <v>116</v>
      </c>
      <c r="T244" s="86">
        <v>0</v>
      </c>
      <c r="U244" s="87">
        <v>339</v>
      </c>
      <c r="V244" s="87">
        <v>142</v>
      </c>
    </row>
    <row r="245" spans="1:22">
      <c r="A245" s="88" t="s">
        <v>5416</v>
      </c>
      <c r="B245" s="17" t="str">
        <f>VLOOKUP(A245,'Planning Periods'!$E$2:$N$540,10,FALSE)</f>
        <v>10/15/2013 - 10/15/2021</v>
      </c>
      <c r="C245" s="87">
        <v>2017</v>
      </c>
      <c r="D245" s="87" t="str">
        <f t="shared" si="3"/>
        <v>Buena Park 2017</v>
      </c>
      <c r="E245" s="87">
        <v>76</v>
      </c>
      <c r="F245" s="366">
        <v>0</v>
      </c>
      <c r="G245" s="87">
        <v>0</v>
      </c>
      <c r="H245" s="87">
        <v>0</v>
      </c>
      <c r="I245" s="86"/>
      <c r="J245" s="87">
        <v>53</v>
      </c>
      <c r="K245" s="366">
        <v>0</v>
      </c>
      <c r="L245" s="87">
        <v>0</v>
      </c>
      <c r="M245" s="87">
        <v>0</v>
      </c>
      <c r="N245" s="86"/>
      <c r="O245" s="87">
        <v>62</v>
      </c>
      <c r="P245" s="87">
        <v>83</v>
      </c>
      <c r="Q245" s="86"/>
      <c r="R245" s="87">
        <v>148</v>
      </c>
      <c r="S245" s="87">
        <v>0</v>
      </c>
      <c r="T245" s="86">
        <v>0</v>
      </c>
      <c r="U245" s="87">
        <v>339</v>
      </c>
      <c r="V245" s="87">
        <v>83</v>
      </c>
    </row>
    <row r="246" spans="1:22">
      <c r="A246" s="88" t="s">
        <v>5417</v>
      </c>
      <c r="B246" s="17"/>
      <c r="C246" s="87">
        <v>2013</v>
      </c>
      <c r="D246" s="87" t="str">
        <f t="shared" si="3"/>
        <v>Burbank 2013</v>
      </c>
      <c r="E246" s="87" t="s">
        <v>5853</v>
      </c>
      <c r="F246" s="366" t="s">
        <v>5853</v>
      </c>
      <c r="G246" s="87" t="s">
        <v>5853</v>
      </c>
      <c r="H246" s="87" t="s">
        <v>5853</v>
      </c>
      <c r="I246" s="86"/>
      <c r="J246" s="87" t="s">
        <v>5853</v>
      </c>
      <c r="K246" s="366" t="s">
        <v>5853</v>
      </c>
      <c r="L246" s="87" t="s">
        <v>5853</v>
      </c>
      <c r="M246" s="87" t="s">
        <v>5853</v>
      </c>
      <c r="N246" s="86"/>
      <c r="O246" s="87" t="s">
        <v>5853</v>
      </c>
      <c r="P246" s="87" t="s">
        <v>5853</v>
      </c>
      <c r="Q246" s="86"/>
      <c r="R246" s="87" t="s">
        <v>5853</v>
      </c>
      <c r="S246" s="87" t="s">
        <v>5853</v>
      </c>
      <c r="T246" s="86" t="s">
        <v>5853</v>
      </c>
      <c r="U246" s="87" t="s">
        <v>5853</v>
      </c>
      <c r="V246" s="87" t="s">
        <v>5853</v>
      </c>
    </row>
    <row r="247" spans="1:22">
      <c r="A247" s="88" t="s">
        <v>5417</v>
      </c>
      <c r="B247" s="17" t="str">
        <f>VLOOKUP(A247,'Planning Periods'!$E$2:$N$540,10,FALSE)</f>
        <v>10/15/2013 - 10/15/2021</v>
      </c>
      <c r="C247" s="87">
        <v>2014</v>
      </c>
      <c r="D247" s="87" t="str">
        <f t="shared" si="3"/>
        <v>Burbank 2014</v>
      </c>
      <c r="E247" s="87">
        <v>694</v>
      </c>
      <c r="F247" s="366">
        <v>0</v>
      </c>
      <c r="G247" s="87">
        <v>0</v>
      </c>
      <c r="H247" s="87">
        <v>0</v>
      </c>
      <c r="I247" s="86"/>
      <c r="J247" s="87">
        <v>413</v>
      </c>
      <c r="K247" s="366">
        <v>0</v>
      </c>
      <c r="L247" s="87">
        <v>0</v>
      </c>
      <c r="M247" s="87">
        <v>0</v>
      </c>
      <c r="N247" s="86"/>
      <c r="O247" s="87">
        <v>443</v>
      </c>
      <c r="P247" s="87">
        <v>0</v>
      </c>
      <c r="Q247" s="86"/>
      <c r="R247" s="87">
        <v>1134</v>
      </c>
      <c r="S247" s="87">
        <v>19</v>
      </c>
      <c r="T247" s="86">
        <v>0</v>
      </c>
      <c r="U247" s="87">
        <v>2684</v>
      </c>
      <c r="V247" s="87">
        <v>19</v>
      </c>
    </row>
    <row r="248" spans="1:22">
      <c r="A248" s="88" t="s">
        <v>5417</v>
      </c>
      <c r="B248" s="17" t="str">
        <f>VLOOKUP(A248,'Planning Periods'!$E$2:$N$540,10,FALSE)</f>
        <v>10/15/2013 - 10/15/2021</v>
      </c>
      <c r="C248" s="87">
        <v>2015</v>
      </c>
      <c r="D248" s="87" t="str">
        <f t="shared" si="3"/>
        <v>Burbank 2015</v>
      </c>
      <c r="E248" s="87">
        <v>694</v>
      </c>
      <c r="F248" s="366">
        <v>11</v>
      </c>
      <c r="G248" s="87">
        <v>11</v>
      </c>
      <c r="H248" s="87">
        <v>0</v>
      </c>
      <c r="I248" s="86"/>
      <c r="J248" s="87">
        <v>413</v>
      </c>
      <c r="K248" s="366">
        <v>0</v>
      </c>
      <c r="L248" s="87">
        <v>0</v>
      </c>
      <c r="M248" s="87">
        <v>0</v>
      </c>
      <c r="N248" s="86"/>
      <c r="O248" s="87">
        <v>443</v>
      </c>
      <c r="P248" s="87">
        <v>0</v>
      </c>
      <c r="Q248" s="86"/>
      <c r="R248" s="87">
        <v>1134</v>
      </c>
      <c r="S248" s="87">
        <v>14</v>
      </c>
      <c r="T248" s="86">
        <v>0</v>
      </c>
      <c r="U248" s="87">
        <v>2684</v>
      </c>
      <c r="V248" s="87">
        <v>25</v>
      </c>
    </row>
    <row r="249" spans="1:22">
      <c r="A249" s="88" t="s">
        <v>5417</v>
      </c>
      <c r="B249" s="17" t="str">
        <f>VLOOKUP(A249,'Planning Periods'!$E$2:$N$540,10,FALSE)</f>
        <v>10/15/2013 - 10/15/2021</v>
      </c>
      <c r="C249" s="87">
        <v>2016</v>
      </c>
      <c r="D249" s="87" t="str">
        <f t="shared" si="3"/>
        <v>Burbank 2016</v>
      </c>
      <c r="E249" s="87">
        <v>694</v>
      </c>
      <c r="F249" s="366">
        <v>0</v>
      </c>
      <c r="G249" s="87">
        <v>0</v>
      </c>
      <c r="H249" s="87">
        <v>0</v>
      </c>
      <c r="I249" s="86"/>
      <c r="J249" s="87">
        <v>413</v>
      </c>
      <c r="K249" s="366">
        <v>0</v>
      </c>
      <c r="L249" s="87">
        <v>0</v>
      </c>
      <c r="M249" s="87">
        <v>0</v>
      </c>
      <c r="N249" s="86"/>
      <c r="O249" s="87">
        <v>443</v>
      </c>
      <c r="P249" s="87">
        <v>0</v>
      </c>
      <c r="Q249" s="86"/>
      <c r="R249" s="87">
        <v>1134</v>
      </c>
      <c r="S249" s="87">
        <v>275</v>
      </c>
      <c r="T249" s="86">
        <v>0</v>
      </c>
      <c r="U249" s="87">
        <v>2684</v>
      </c>
      <c r="V249" s="87">
        <v>275</v>
      </c>
    </row>
    <row r="250" spans="1:22">
      <c r="A250" s="88" t="s">
        <v>5417</v>
      </c>
      <c r="B250" s="17" t="str">
        <f>VLOOKUP(A250,'Planning Periods'!$E$2:$N$540,10,FALSE)</f>
        <v>10/15/2013 - 10/15/2021</v>
      </c>
      <c r="C250" s="87">
        <v>2017</v>
      </c>
      <c r="D250" s="87" t="str">
        <f t="shared" si="3"/>
        <v>Burbank 2017</v>
      </c>
      <c r="E250" s="87">
        <v>694</v>
      </c>
      <c r="F250" s="366">
        <v>0</v>
      </c>
      <c r="G250" s="87">
        <v>0</v>
      </c>
      <c r="H250" s="87">
        <v>0</v>
      </c>
      <c r="I250" s="86"/>
      <c r="J250" s="87">
        <v>413</v>
      </c>
      <c r="K250" s="366">
        <v>0</v>
      </c>
      <c r="L250" s="87">
        <v>0</v>
      </c>
      <c r="M250" s="87">
        <v>0</v>
      </c>
      <c r="N250" s="86"/>
      <c r="O250" s="87">
        <v>443</v>
      </c>
      <c r="P250" s="87">
        <v>0</v>
      </c>
      <c r="Q250" s="86"/>
      <c r="R250" s="87">
        <v>1134</v>
      </c>
      <c r="S250" s="87">
        <v>17</v>
      </c>
      <c r="T250" s="86">
        <v>0</v>
      </c>
      <c r="U250" s="87">
        <v>2684</v>
      </c>
      <c r="V250" s="87">
        <v>17</v>
      </c>
    </row>
    <row r="251" spans="1:22">
      <c r="A251" s="88" t="s">
        <v>5418</v>
      </c>
      <c r="B251" s="17" t="str">
        <f>VLOOKUP(A251,'Planning Periods'!$E$2:$N$540,10,FALSE)</f>
        <v>01/31/2015 - 01/31/2023</v>
      </c>
      <c r="C251" s="87">
        <v>2014</v>
      </c>
      <c r="D251" s="87" t="str">
        <f t="shared" si="3"/>
        <v>Burlingame 2014</v>
      </c>
      <c r="E251" s="87">
        <v>276</v>
      </c>
      <c r="F251" s="366">
        <v>0</v>
      </c>
      <c r="G251" s="87">
        <v>0</v>
      </c>
      <c r="H251" s="87">
        <v>0</v>
      </c>
      <c r="I251" s="86"/>
      <c r="J251" s="87">
        <v>144</v>
      </c>
      <c r="K251" s="366">
        <v>0</v>
      </c>
      <c r="L251" s="87">
        <v>0</v>
      </c>
      <c r="M251" s="87">
        <v>0</v>
      </c>
      <c r="N251" s="86"/>
      <c r="O251" s="87">
        <v>155</v>
      </c>
      <c r="P251" s="87">
        <v>3</v>
      </c>
      <c r="Q251" s="86"/>
      <c r="R251" s="87">
        <v>288</v>
      </c>
      <c r="S251" s="87">
        <v>0</v>
      </c>
      <c r="T251" s="86">
        <v>0</v>
      </c>
      <c r="U251" s="87">
        <v>863</v>
      </c>
      <c r="V251" s="87">
        <v>3</v>
      </c>
    </row>
    <row r="252" spans="1:22">
      <c r="A252" s="88" t="s">
        <v>5418</v>
      </c>
      <c r="B252" s="17" t="str">
        <f>VLOOKUP(A252,'Planning Periods'!$E$2:$N$540,10,FALSE)</f>
        <v>01/31/2015 - 01/31/2023</v>
      </c>
      <c r="C252" s="87">
        <v>2015</v>
      </c>
      <c r="D252" s="87" t="str">
        <f t="shared" si="3"/>
        <v>Burlingame 2015</v>
      </c>
      <c r="E252" s="87">
        <v>276</v>
      </c>
      <c r="F252" s="366">
        <v>0</v>
      </c>
      <c r="G252" s="87">
        <v>0</v>
      </c>
      <c r="H252" s="87">
        <v>0</v>
      </c>
      <c r="I252" s="86"/>
      <c r="J252" s="87">
        <v>144</v>
      </c>
      <c r="K252" s="366">
        <v>0</v>
      </c>
      <c r="L252" s="87">
        <v>0</v>
      </c>
      <c r="M252" s="87">
        <v>0</v>
      </c>
      <c r="N252" s="86"/>
      <c r="O252" s="87">
        <v>155</v>
      </c>
      <c r="P252" s="87">
        <v>0</v>
      </c>
      <c r="Q252" s="86"/>
      <c r="R252" s="87">
        <v>288</v>
      </c>
      <c r="S252" s="87">
        <v>5</v>
      </c>
      <c r="T252" s="86">
        <v>0</v>
      </c>
      <c r="U252" s="87">
        <v>863</v>
      </c>
      <c r="V252" s="87">
        <v>5</v>
      </c>
    </row>
    <row r="253" spans="1:22">
      <c r="A253" s="88" t="s">
        <v>5418</v>
      </c>
      <c r="B253" s="17" t="str">
        <f>VLOOKUP(A253,'Planning Periods'!$E$2:$N$540,10,FALSE)</f>
        <v>01/31/2015 - 01/31/2023</v>
      </c>
      <c r="C253" s="87">
        <v>2016</v>
      </c>
      <c r="D253" s="87" t="str">
        <f t="shared" si="3"/>
        <v>Burlingame 2016</v>
      </c>
      <c r="E253" s="87">
        <v>276</v>
      </c>
      <c r="F253" s="366">
        <v>0</v>
      </c>
      <c r="G253" s="87">
        <v>0</v>
      </c>
      <c r="H253" s="87">
        <v>0</v>
      </c>
      <c r="I253" s="86"/>
      <c r="J253" s="87">
        <v>144</v>
      </c>
      <c r="K253" s="366">
        <v>0</v>
      </c>
      <c r="L253" s="87">
        <v>0</v>
      </c>
      <c r="M253" s="87">
        <v>0</v>
      </c>
      <c r="N253" s="86"/>
      <c r="O253" s="87">
        <v>155</v>
      </c>
      <c r="P253" s="87">
        <v>0</v>
      </c>
      <c r="Q253" s="86"/>
      <c r="R253" s="87">
        <v>288</v>
      </c>
      <c r="S253" s="87">
        <v>133</v>
      </c>
      <c r="T253" s="86">
        <v>0</v>
      </c>
      <c r="U253" s="87">
        <v>863</v>
      </c>
      <c r="V253" s="87">
        <v>133</v>
      </c>
    </row>
    <row r="254" spans="1:22">
      <c r="A254" s="88" t="s">
        <v>5418</v>
      </c>
      <c r="B254" s="17" t="str">
        <f>VLOOKUP(A254,'Planning Periods'!$E$2:$N$540,10,FALSE)</f>
        <v>01/31/2015 - 01/31/2023</v>
      </c>
      <c r="C254" s="87">
        <v>2017</v>
      </c>
      <c r="D254" s="87" t="str">
        <f t="shared" si="3"/>
        <v>Burlingame 2017</v>
      </c>
      <c r="E254" s="87">
        <v>276</v>
      </c>
      <c r="F254" s="366">
        <v>0</v>
      </c>
      <c r="G254" s="87">
        <v>0</v>
      </c>
      <c r="H254" s="87">
        <v>0</v>
      </c>
      <c r="I254" s="86"/>
      <c r="J254" s="87">
        <v>144</v>
      </c>
      <c r="K254" s="366">
        <v>0</v>
      </c>
      <c r="L254" s="87">
        <v>0</v>
      </c>
      <c r="M254" s="87">
        <v>0</v>
      </c>
      <c r="N254" s="86"/>
      <c r="O254" s="87">
        <v>155</v>
      </c>
      <c r="P254" s="87">
        <v>0</v>
      </c>
      <c r="Q254" s="86"/>
      <c r="R254" s="87">
        <v>288</v>
      </c>
      <c r="S254" s="87">
        <v>13</v>
      </c>
      <c r="T254" s="86">
        <v>0</v>
      </c>
      <c r="U254" s="87">
        <v>863</v>
      </c>
      <c r="V254" s="87">
        <v>13</v>
      </c>
    </row>
    <row r="255" spans="1:22">
      <c r="A255" s="88" t="s">
        <v>4839</v>
      </c>
      <c r="B255" s="17" t="str">
        <f>VLOOKUP(A255,'Planning Periods'!$E$2:$N$540,10,FALSE)</f>
        <v>06/15/2014 - 06/15/2022</v>
      </c>
      <c r="C255" s="87">
        <v>2014</v>
      </c>
      <c r="D255" s="87" t="str">
        <f t="shared" si="3"/>
        <v>Butte County - Unincorporated 2014</v>
      </c>
      <c r="E255" s="87" t="s">
        <v>5853</v>
      </c>
      <c r="F255" s="366" t="s">
        <v>5853</v>
      </c>
      <c r="G255" s="87" t="s">
        <v>5853</v>
      </c>
      <c r="H255" s="87" t="s">
        <v>5853</v>
      </c>
      <c r="I255" s="86"/>
      <c r="J255" s="87" t="s">
        <v>5853</v>
      </c>
      <c r="K255" s="366" t="s">
        <v>5853</v>
      </c>
      <c r="L255" s="87" t="s">
        <v>5853</v>
      </c>
      <c r="M255" s="87" t="s">
        <v>5853</v>
      </c>
      <c r="N255" s="86"/>
      <c r="O255" s="87" t="s">
        <v>5853</v>
      </c>
      <c r="P255" s="87" t="s">
        <v>5853</v>
      </c>
      <c r="Q255" s="86"/>
      <c r="R255" s="87" t="s">
        <v>5853</v>
      </c>
      <c r="S255" s="87" t="s">
        <v>5853</v>
      </c>
      <c r="T255" s="86" t="s">
        <v>5853</v>
      </c>
      <c r="U255" s="87" t="s">
        <v>5853</v>
      </c>
      <c r="V255" s="87" t="s">
        <v>5853</v>
      </c>
    </row>
    <row r="256" spans="1:22">
      <c r="A256" s="88" t="s">
        <v>4839</v>
      </c>
      <c r="B256" s="17" t="str">
        <f>VLOOKUP(A256,'Planning Periods'!$E$2:$N$540,10,FALSE)</f>
        <v>06/15/2014 - 06/15/2022</v>
      </c>
      <c r="C256" s="87">
        <v>2015</v>
      </c>
      <c r="D256" s="87" t="str">
        <f t="shared" si="3"/>
        <v>Butte County - Unincorporated 2015</v>
      </c>
      <c r="E256" s="87" t="s">
        <v>5853</v>
      </c>
      <c r="F256" s="366" t="s">
        <v>5853</v>
      </c>
      <c r="G256" s="87" t="s">
        <v>5853</v>
      </c>
      <c r="H256" s="87" t="s">
        <v>5853</v>
      </c>
      <c r="I256" s="86"/>
      <c r="J256" s="87" t="s">
        <v>5853</v>
      </c>
      <c r="K256" s="366" t="s">
        <v>5853</v>
      </c>
      <c r="L256" s="87" t="s">
        <v>5853</v>
      </c>
      <c r="M256" s="87" t="s">
        <v>5853</v>
      </c>
      <c r="N256" s="86"/>
      <c r="O256" s="87" t="s">
        <v>5853</v>
      </c>
      <c r="P256" s="87" t="s">
        <v>5853</v>
      </c>
      <c r="Q256" s="86"/>
      <c r="R256" s="87" t="s">
        <v>5853</v>
      </c>
      <c r="S256" s="87" t="s">
        <v>5853</v>
      </c>
      <c r="T256" s="86" t="s">
        <v>5853</v>
      </c>
      <c r="U256" s="87" t="s">
        <v>5853</v>
      </c>
      <c r="V256" s="87" t="s">
        <v>5853</v>
      </c>
    </row>
    <row r="257" spans="1:22">
      <c r="A257" s="88" t="s">
        <v>4839</v>
      </c>
      <c r="B257" s="17" t="str">
        <f>VLOOKUP(A257,'Planning Periods'!$E$2:$N$540,10,FALSE)</f>
        <v>06/15/2014 - 06/15/2022</v>
      </c>
      <c r="C257" s="87">
        <v>2016</v>
      </c>
      <c r="D257" s="87" t="str">
        <f t="shared" si="3"/>
        <v>Butte County - Unincorporated 2016</v>
      </c>
      <c r="E257" s="87">
        <v>682</v>
      </c>
      <c r="F257" s="366">
        <v>0</v>
      </c>
      <c r="G257" s="87">
        <v>0</v>
      </c>
      <c r="H257" s="87">
        <v>0</v>
      </c>
      <c r="I257" s="86"/>
      <c r="J257" s="87">
        <v>545</v>
      </c>
      <c r="K257" s="366">
        <v>0</v>
      </c>
      <c r="L257" s="87">
        <v>0</v>
      </c>
      <c r="M257" s="87">
        <v>0</v>
      </c>
      <c r="N257" s="86"/>
      <c r="O257" s="87">
        <v>480</v>
      </c>
      <c r="P257" s="87">
        <v>8</v>
      </c>
      <c r="Q257" s="86"/>
      <c r="R257" s="87">
        <v>1267</v>
      </c>
      <c r="S257" s="87">
        <v>90</v>
      </c>
      <c r="T257" s="86">
        <v>0</v>
      </c>
      <c r="U257" s="87">
        <v>2974</v>
      </c>
      <c r="V257" s="87">
        <v>98</v>
      </c>
    </row>
    <row r="258" spans="1:22">
      <c r="A258" s="88" t="s">
        <v>4839</v>
      </c>
      <c r="B258" s="17" t="str">
        <f>VLOOKUP(A258,'Planning Periods'!$E$2:$N$540,10,FALSE)</f>
        <v>06/15/2014 - 06/15/2022</v>
      </c>
      <c r="C258" s="87">
        <v>2017</v>
      </c>
      <c r="D258" s="87" t="str">
        <f t="shared" si="3"/>
        <v>Butte County - Unincorporated 2017</v>
      </c>
      <c r="E258" s="87">
        <v>682</v>
      </c>
      <c r="F258" s="366">
        <v>0</v>
      </c>
      <c r="G258" s="87">
        <v>0</v>
      </c>
      <c r="H258" s="87">
        <v>0</v>
      </c>
      <c r="I258" s="86"/>
      <c r="J258" s="87">
        <v>545</v>
      </c>
      <c r="K258" s="366">
        <v>8</v>
      </c>
      <c r="L258" s="87">
        <v>8</v>
      </c>
      <c r="M258" s="87">
        <v>0</v>
      </c>
      <c r="N258" s="86"/>
      <c r="O258" s="87">
        <v>480</v>
      </c>
      <c r="P258" s="87">
        <v>25</v>
      </c>
      <c r="Q258" s="86"/>
      <c r="R258" s="87">
        <v>1267</v>
      </c>
      <c r="S258" s="87">
        <v>117</v>
      </c>
      <c r="T258" s="86">
        <v>0</v>
      </c>
      <c r="U258" s="87">
        <v>2974</v>
      </c>
      <c r="V258" s="87">
        <v>150</v>
      </c>
    </row>
    <row r="259" spans="1:22">
      <c r="A259" s="88" t="s">
        <v>5419</v>
      </c>
      <c r="B259" s="17"/>
      <c r="C259" s="87">
        <v>2013</v>
      </c>
      <c r="D259" s="87" t="str">
        <f t="shared" si="3"/>
        <v>Calabasas 2013</v>
      </c>
      <c r="E259" s="87">
        <v>88</v>
      </c>
      <c r="F259" s="366">
        <v>0</v>
      </c>
      <c r="G259" s="87">
        <v>0</v>
      </c>
      <c r="H259" s="87">
        <v>0</v>
      </c>
      <c r="I259" s="86"/>
      <c r="J259" s="87">
        <v>54</v>
      </c>
      <c r="K259" s="366">
        <v>0</v>
      </c>
      <c r="L259" s="87">
        <v>0</v>
      </c>
      <c r="M259" s="87">
        <v>0</v>
      </c>
      <c r="N259" s="86"/>
      <c r="O259" s="87">
        <v>57</v>
      </c>
      <c r="P259" s="87">
        <v>0</v>
      </c>
      <c r="Q259" s="86"/>
      <c r="R259" s="87">
        <v>131</v>
      </c>
      <c r="S259" s="87">
        <v>2</v>
      </c>
      <c r="T259" s="86">
        <v>0</v>
      </c>
      <c r="U259" s="87">
        <v>330</v>
      </c>
      <c r="V259" s="87">
        <v>2</v>
      </c>
    </row>
    <row r="260" spans="1:22">
      <c r="A260" s="88" t="s">
        <v>5419</v>
      </c>
      <c r="B260" s="17" t="str">
        <f>VLOOKUP(A260,'Planning Periods'!$E$2:$N$540,10,FALSE)</f>
        <v>10/15/2013 - 10/15/2021</v>
      </c>
      <c r="C260" s="87">
        <v>2014</v>
      </c>
      <c r="D260" s="87" t="str">
        <f t="shared" si="3"/>
        <v>Calabasas 2014</v>
      </c>
      <c r="E260" s="87">
        <v>88</v>
      </c>
      <c r="F260" s="366">
        <v>0</v>
      </c>
      <c r="G260" s="87">
        <v>0</v>
      </c>
      <c r="H260" s="87">
        <v>0</v>
      </c>
      <c r="I260" s="86"/>
      <c r="J260" s="87">
        <v>54</v>
      </c>
      <c r="K260" s="366">
        <v>0</v>
      </c>
      <c r="L260" s="87">
        <v>0</v>
      </c>
      <c r="M260" s="87">
        <v>0</v>
      </c>
      <c r="N260" s="86"/>
      <c r="O260" s="87">
        <v>57</v>
      </c>
      <c r="P260" s="87">
        <v>0</v>
      </c>
      <c r="Q260" s="86"/>
      <c r="R260" s="87">
        <v>131</v>
      </c>
      <c r="S260" s="87">
        <v>15</v>
      </c>
      <c r="T260" s="86">
        <v>0</v>
      </c>
      <c r="U260" s="87">
        <v>330</v>
      </c>
      <c r="V260" s="87">
        <v>15</v>
      </c>
    </row>
    <row r="261" spans="1:22">
      <c r="A261" s="88" t="s">
        <v>5419</v>
      </c>
      <c r="B261" s="17" t="str">
        <f>VLOOKUP(A261,'Planning Periods'!$E$2:$N$540,10,FALSE)</f>
        <v>10/15/2013 - 10/15/2021</v>
      </c>
      <c r="C261" s="87">
        <v>2015</v>
      </c>
      <c r="D261" s="87" t="str">
        <f t="shared" si="3"/>
        <v>Calabasas 2015</v>
      </c>
      <c r="E261" s="87">
        <v>88</v>
      </c>
      <c r="F261" s="366">
        <v>8</v>
      </c>
      <c r="G261" s="87">
        <v>8</v>
      </c>
      <c r="H261" s="87">
        <v>0</v>
      </c>
      <c r="I261" s="86"/>
      <c r="J261" s="87">
        <v>54</v>
      </c>
      <c r="K261" s="366">
        <v>0</v>
      </c>
      <c r="L261" s="87">
        <v>0</v>
      </c>
      <c r="M261" s="87">
        <v>0</v>
      </c>
      <c r="N261" s="86"/>
      <c r="O261" s="87">
        <v>57</v>
      </c>
      <c r="P261" s="87">
        <v>1</v>
      </c>
      <c r="Q261" s="86"/>
      <c r="R261" s="87">
        <v>131</v>
      </c>
      <c r="S261" s="87">
        <v>15</v>
      </c>
      <c r="T261" s="86">
        <v>0</v>
      </c>
      <c r="U261" s="87">
        <v>330</v>
      </c>
      <c r="V261" s="87">
        <v>24</v>
      </c>
    </row>
    <row r="262" spans="1:22">
      <c r="A262" s="88" t="s">
        <v>5419</v>
      </c>
      <c r="B262" s="17" t="str">
        <f>VLOOKUP(A262,'Planning Periods'!$E$2:$N$540,10,FALSE)</f>
        <v>10/15/2013 - 10/15/2021</v>
      </c>
      <c r="C262" s="87">
        <v>2016</v>
      </c>
      <c r="D262" s="87" t="str">
        <f t="shared" si="3"/>
        <v>Calabasas 2016</v>
      </c>
      <c r="E262" s="87">
        <v>88</v>
      </c>
      <c r="F262" s="366">
        <v>0</v>
      </c>
      <c r="G262" s="87">
        <v>0</v>
      </c>
      <c r="H262" s="87">
        <v>0</v>
      </c>
      <c r="I262" s="86"/>
      <c r="J262" s="87">
        <v>54</v>
      </c>
      <c r="K262" s="366">
        <v>0</v>
      </c>
      <c r="L262" s="87">
        <v>0</v>
      </c>
      <c r="M262" s="87">
        <v>0</v>
      </c>
      <c r="N262" s="86"/>
      <c r="O262" s="87">
        <v>57</v>
      </c>
      <c r="P262" s="87">
        <v>2</v>
      </c>
      <c r="Q262" s="86"/>
      <c r="R262" s="87">
        <v>131</v>
      </c>
      <c r="S262" s="87">
        <v>43</v>
      </c>
      <c r="T262" s="86">
        <v>0</v>
      </c>
      <c r="U262" s="87">
        <v>330</v>
      </c>
      <c r="V262" s="87">
        <v>45</v>
      </c>
    </row>
    <row r="263" spans="1:22">
      <c r="A263" s="88" t="s">
        <v>5419</v>
      </c>
      <c r="B263" s="17" t="str">
        <f>VLOOKUP(A263,'Planning Periods'!$E$2:$N$540,10,FALSE)</f>
        <v>10/15/2013 - 10/15/2021</v>
      </c>
      <c r="C263" s="87">
        <v>2017</v>
      </c>
      <c r="D263" s="87" t="str">
        <f t="shared" si="3"/>
        <v>Calabasas 2017</v>
      </c>
      <c r="E263" s="87">
        <v>88</v>
      </c>
      <c r="F263" s="366">
        <v>0</v>
      </c>
      <c r="G263" s="87">
        <v>0</v>
      </c>
      <c r="H263" s="87">
        <v>0</v>
      </c>
      <c r="I263" s="86"/>
      <c r="J263" s="87">
        <v>54</v>
      </c>
      <c r="K263" s="366">
        <v>0</v>
      </c>
      <c r="L263" s="87">
        <v>0</v>
      </c>
      <c r="M263" s="87">
        <v>0</v>
      </c>
      <c r="N263" s="86"/>
      <c r="O263" s="87">
        <v>57</v>
      </c>
      <c r="P263" s="87">
        <v>4</v>
      </c>
      <c r="Q263" s="86"/>
      <c r="R263" s="87">
        <v>131</v>
      </c>
      <c r="S263" s="87">
        <v>18</v>
      </c>
      <c r="T263" s="86">
        <v>0</v>
      </c>
      <c r="U263" s="87">
        <v>330</v>
      </c>
      <c r="V263" s="87">
        <v>22</v>
      </c>
    </row>
    <row r="264" spans="1:22">
      <c r="A264" s="88" t="s">
        <v>4841</v>
      </c>
      <c r="B264" s="17" t="str">
        <f>VLOOKUP(A264,'Planning Periods'!$E$2:$N$540,10,FALSE)</f>
        <v>06/15/2019 - 06/15/2027</v>
      </c>
      <c r="C264" s="87">
        <v>2014</v>
      </c>
      <c r="D264" s="87" t="str">
        <f t="shared" si="3"/>
        <v>Calaveras County - Unincorporated 2014</v>
      </c>
      <c r="E264" s="87">
        <v>241</v>
      </c>
      <c r="F264" s="366">
        <v>6</v>
      </c>
      <c r="G264" s="87">
        <v>0</v>
      </c>
      <c r="H264" s="87">
        <v>6</v>
      </c>
      <c r="I264" s="86"/>
      <c r="J264" s="87">
        <v>175</v>
      </c>
      <c r="K264" s="366">
        <v>13</v>
      </c>
      <c r="L264" s="87">
        <v>0</v>
      </c>
      <c r="M264" s="87">
        <v>13</v>
      </c>
      <c r="N264" s="86"/>
      <c r="O264" s="87">
        <v>192</v>
      </c>
      <c r="P264" s="87">
        <v>17</v>
      </c>
      <c r="Q264" s="86"/>
      <c r="R264" s="87">
        <v>471</v>
      </c>
      <c r="S264" s="87">
        <v>38</v>
      </c>
      <c r="T264" s="86">
        <v>13</v>
      </c>
      <c r="U264" s="87">
        <v>1079</v>
      </c>
      <c r="V264" s="87">
        <v>74</v>
      </c>
    </row>
    <row r="265" spans="1:22">
      <c r="A265" s="88" t="s">
        <v>4841</v>
      </c>
      <c r="B265" s="17" t="str">
        <f>VLOOKUP(A265,'Planning Periods'!$E$2:$N$540,10,FALSE)</f>
        <v>06/15/2019 - 06/15/2027</v>
      </c>
      <c r="C265" s="87">
        <v>2015</v>
      </c>
      <c r="D265" s="87" t="str">
        <f t="shared" si="3"/>
        <v>Calaveras County - Unincorporated 2015</v>
      </c>
      <c r="E265" s="87">
        <v>241</v>
      </c>
      <c r="F265" s="366">
        <v>8</v>
      </c>
      <c r="G265" s="87">
        <v>0</v>
      </c>
      <c r="H265" s="87">
        <v>8</v>
      </c>
      <c r="I265" s="86"/>
      <c r="J265" s="87">
        <v>175</v>
      </c>
      <c r="K265" s="366">
        <v>15</v>
      </c>
      <c r="L265" s="87">
        <v>0</v>
      </c>
      <c r="M265" s="87">
        <v>15</v>
      </c>
      <c r="N265" s="86"/>
      <c r="O265" s="87">
        <v>192</v>
      </c>
      <c r="P265" s="87">
        <v>45</v>
      </c>
      <c r="Q265" s="86"/>
      <c r="R265" s="87">
        <v>471</v>
      </c>
      <c r="S265" s="87">
        <v>49</v>
      </c>
      <c r="T265" s="86">
        <v>15</v>
      </c>
      <c r="U265" s="87">
        <v>1079</v>
      </c>
      <c r="V265" s="87">
        <v>117</v>
      </c>
    </row>
    <row r="266" spans="1:22">
      <c r="A266" s="88" t="s">
        <v>4841</v>
      </c>
      <c r="B266" s="17" t="str">
        <f>VLOOKUP(A266,'Planning Periods'!$E$2:$N$540,10,FALSE)</f>
        <v>06/15/2019 - 06/15/2027</v>
      </c>
      <c r="C266" s="87">
        <v>2016</v>
      </c>
      <c r="D266" s="87" t="str">
        <f t="shared" si="3"/>
        <v>Calaveras County - Unincorporated 2016</v>
      </c>
      <c r="E266" s="87">
        <v>241</v>
      </c>
      <c r="F266" s="366">
        <v>60</v>
      </c>
      <c r="G266" s="87">
        <v>0</v>
      </c>
      <c r="H266" s="87">
        <v>60</v>
      </c>
      <c r="I266" s="86"/>
      <c r="J266" s="87">
        <v>175</v>
      </c>
      <c r="K266" s="366">
        <v>36</v>
      </c>
      <c r="L266" s="87">
        <v>0</v>
      </c>
      <c r="M266" s="87">
        <v>36</v>
      </c>
      <c r="N266" s="86"/>
      <c r="O266" s="87">
        <v>192</v>
      </c>
      <c r="P266" s="87">
        <v>104</v>
      </c>
      <c r="Q266" s="86"/>
      <c r="R266" s="87">
        <v>471</v>
      </c>
      <c r="S266" s="87">
        <v>48</v>
      </c>
      <c r="T266" s="86">
        <v>36</v>
      </c>
      <c r="U266" s="87">
        <v>1079</v>
      </c>
      <c r="V266" s="87">
        <v>248</v>
      </c>
    </row>
    <row r="267" spans="1:22">
      <c r="A267" s="88" t="s">
        <v>4841</v>
      </c>
      <c r="B267" s="17" t="str">
        <f>VLOOKUP(A267,'Planning Periods'!$E$2:$N$540,10,FALSE)</f>
        <v>06/15/2019 - 06/15/2027</v>
      </c>
      <c r="C267" s="87">
        <v>2017</v>
      </c>
      <c r="D267" s="87" t="str">
        <f t="shared" si="3"/>
        <v>Calaveras County - Unincorporated 2017</v>
      </c>
      <c r="E267" s="87">
        <v>241</v>
      </c>
      <c r="F267" s="366">
        <v>25</v>
      </c>
      <c r="G267" s="87">
        <v>0</v>
      </c>
      <c r="H267" s="87">
        <v>25</v>
      </c>
      <c r="I267" s="86"/>
      <c r="J267" s="87">
        <v>175</v>
      </c>
      <c r="K267" s="366">
        <v>27</v>
      </c>
      <c r="L267" s="87">
        <v>0</v>
      </c>
      <c r="M267" s="87">
        <v>27</v>
      </c>
      <c r="N267" s="86"/>
      <c r="O267" s="87">
        <v>192</v>
      </c>
      <c r="P267" s="87">
        <v>29</v>
      </c>
      <c r="Q267" s="86"/>
      <c r="R267" s="87">
        <v>471</v>
      </c>
      <c r="S267" s="87">
        <v>77</v>
      </c>
      <c r="T267" s="86">
        <v>27</v>
      </c>
      <c r="U267" s="87">
        <v>1079</v>
      </c>
      <c r="V267" s="87">
        <v>158</v>
      </c>
    </row>
    <row r="268" spans="1:22">
      <c r="A268" s="88" t="s">
        <v>5420</v>
      </c>
      <c r="B268" s="17"/>
      <c r="C268" s="87">
        <v>2013</v>
      </c>
      <c r="D268" s="87" t="str">
        <f t="shared" si="3"/>
        <v>Calexico 2013</v>
      </c>
      <c r="E268" s="87" t="s">
        <v>5853</v>
      </c>
      <c r="F268" s="366" t="s">
        <v>5853</v>
      </c>
      <c r="G268" s="87" t="s">
        <v>5853</v>
      </c>
      <c r="H268" s="87" t="s">
        <v>5853</v>
      </c>
      <c r="I268" s="86"/>
      <c r="J268" s="87" t="s">
        <v>5853</v>
      </c>
      <c r="K268" s="366" t="s">
        <v>5853</v>
      </c>
      <c r="L268" s="87" t="s">
        <v>5853</v>
      </c>
      <c r="M268" s="87" t="s">
        <v>5853</v>
      </c>
      <c r="N268" s="86"/>
      <c r="O268" s="87" t="s">
        <v>5853</v>
      </c>
      <c r="P268" s="87" t="s">
        <v>5853</v>
      </c>
      <c r="Q268" s="86"/>
      <c r="R268" s="87" t="s">
        <v>5853</v>
      </c>
      <c r="S268" s="87" t="s">
        <v>5853</v>
      </c>
      <c r="T268" s="86" t="s">
        <v>5853</v>
      </c>
      <c r="U268" s="87" t="s">
        <v>5853</v>
      </c>
      <c r="V268" s="87" t="s">
        <v>5853</v>
      </c>
    </row>
    <row r="269" spans="1:22">
      <c r="A269" s="88" t="s">
        <v>5420</v>
      </c>
      <c r="B269" s="17" t="str">
        <f>VLOOKUP(A269,'Planning Periods'!$E$2:$N$540,10,FALSE)</f>
        <v>10/15/2013 - 10/15/2021</v>
      </c>
      <c r="C269" s="87">
        <v>2014</v>
      </c>
      <c r="D269" s="87" t="str">
        <f t="shared" si="3"/>
        <v>Calexico 2014</v>
      </c>
      <c r="E269" s="87">
        <v>817</v>
      </c>
      <c r="F269" s="366">
        <v>66</v>
      </c>
      <c r="G269" s="87">
        <v>23</v>
      </c>
      <c r="H269" s="87">
        <v>43</v>
      </c>
      <c r="I269" s="86"/>
      <c r="J269" s="87">
        <v>489</v>
      </c>
      <c r="K269" s="366">
        <v>10</v>
      </c>
      <c r="L269" s="87">
        <v>0</v>
      </c>
      <c r="M269" s="87">
        <v>10</v>
      </c>
      <c r="N269" s="86"/>
      <c r="O269" s="87">
        <v>490</v>
      </c>
      <c r="P269" s="87">
        <v>42</v>
      </c>
      <c r="Q269" s="86"/>
      <c r="R269" s="87">
        <v>1428</v>
      </c>
      <c r="S269" s="87">
        <v>0</v>
      </c>
      <c r="T269" s="86">
        <v>10</v>
      </c>
      <c r="U269" s="87">
        <v>3224</v>
      </c>
      <c r="V269" s="87">
        <v>118</v>
      </c>
    </row>
    <row r="270" spans="1:22">
      <c r="A270" s="88" t="s">
        <v>5420</v>
      </c>
      <c r="B270" s="17" t="str">
        <f>VLOOKUP(A270,'Planning Periods'!$E$2:$N$540,10,FALSE)</f>
        <v>10/15/2013 - 10/15/2021</v>
      </c>
      <c r="C270" s="87">
        <v>2015</v>
      </c>
      <c r="D270" s="87" t="str">
        <f t="shared" si="3"/>
        <v>Calexico 2015</v>
      </c>
      <c r="E270" s="87">
        <v>817</v>
      </c>
      <c r="F270" s="366">
        <v>0</v>
      </c>
      <c r="G270" s="87">
        <v>0</v>
      </c>
      <c r="H270" s="87">
        <v>0</v>
      </c>
      <c r="I270" s="86"/>
      <c r="J270" s="87">
        <v>489</v>
      </c>
      <c r="K270" s="366">
        <v>0</v>
      </c>
      <c r="L270" s="87">
        <v>0</v>
      </c>
      <c r="M270" s="87">
        <v>0</v>
      </c>
      <c r="N270" s="86"/>
      <c r="O270" s="87">
        <v>490</v>
      </c>
      <c r="P270" s="87">
        <v>10</v>
      </c>
      <c r="Q270" s="86"/>
      <c r="R270" s="87">
        <v>1428</v>
      </c>
      <c r="S270" s="87">
        <v>0</v>
      </c>
      <c r="T270" s="86">
        <v>0</v>
      </c>
      <c r="U270" s="87">
        <v>3224</v>
      </c>
      <c r="V270" s="87">
        <v>10</v>
      </c>
    </row>
    <row r="271" spans="1:22">
      <c r="A271" s="88" t="s">
        <v>5420</v>
      </c>
      <c r="B271" s="17" t="str">
        <f>VLOOKUP(A271,'Planning Periods'!$E$2:$N$540,10,FALSE)</f>
        <v>10/15/2013 - 10/15/2021</v>
      </c>
      <c r="C271" s="87">
        <v>2016</v>
      </c>
      <c r="D271" s="87" t="str">
        <f t="shared" si="3"/>
        <v>Calexico 2016</v>
      </c>
      <c r="E271" s="87">
        <v>817</v>
      </c>
      <c r="F271" s="366">
        <v>0</v>
      </c>
      <c r="G271" s="87">
        <v>0</v>
      </c>
      <c r="H271" s="87">
        <v>0</v>
      </c>
      <c r="I271" s="86"/>
      <c r="J271" s="87">
        <v>489</v>
      </c>
      <c r="K271" s="366">
        <v>0</v>
      </c>
      <c r="L271" s="87">
        <v>0</v>
      </c>
      <c r="M271" s="87">
        <v>0</v>
      </c>
      <c r="N271" s="86"/>
      <c r="O271" s="87">
        <v>490</v>
      </c>
      <c r="P271" s="87">
        <v>2</v>
      </c>
      <c r="Q271" s="86"/>
      <c r="R271" s="87">
        <v>1428</v>
      </c>
      <c r="S271" s="87">
        <v>0</v>
      </c>
      <c r="T271" s="86">
        <v>0</v>
      </c>
      <c r="U271" s="87">
        <v>3224</v>
      </c>
      <c r="V271" s="87">
        <v>2</v>
      </c>
    </row>
    <row r="272" spans="1:22">
      <c r="A272" s="88" t="s">
        <v>5420</v>
      </c>
      <c r="B272" s="17" t="str">
        <f>VLOOKUP(A272,'Planning Periods'!$E$2:$N$540,10,FALSE)</f>
        <v>10/15/2013 - 10/15/2021</v>
      </c>
      <c r="C272" s="87">
        <v>2017</v>
      </c>
      <c r="D272" s="87" t="str">
        <f t="shared" si="3"/>
        <v>Calexico 2017</v>
      </c>
      <c r="E272" s="87">
        <v>817</v>
      </c>
      <c r="F272" s="366">
        <v>0</v>
      </c>
      <c r="G272" s="87">
        <v>0</v>
      </c>
      <c r="H272" s="87">
        <v>0</v>
      </c>
      <c r="I272" s="86"/>
      <c r="J272" s="87">
        <v>489</v>
      </c>
      <c r="K272" s="366">
        <v>0</v>
      </c>
      <c r="L272" s="87">
        <v>0</v>
      </c>
      <c r="M272" s="87">
        <v>0</v>
      </c>
      <c r="N272" s="86"/>
      <c r="O272" s="87">
        <v>490</v>
      </c>
      <c r="P272" s="87">
        <v>10</v>
      </c>
      <c r="Q272" s="86"/>
      <c r="R272" s="87">
        <v>1428</v>
      </c>
      <c r="S272" s="87">
        <v>0</v>
      </c>
      <c r="T272" s="86">
        <v>0</v>
      </c>
      <c r="U272" s="87">
        <v>3224</v>
      </c>
      <c r="V272" s="87">
        <v>10</v>
      </c>
    </row>
    <row r="273" spans="1:22">
      <c r="A273" t="s">
        <v>5857</v>
      </c>
      <c r="B273" s="17" t="str">
        <f>VLOOKUP(A273,'Planning Periods'!$E$2:$N$540,10,FALSE)</f>
        <v>12/31/2015 - 12/31/2023</v>
      </c>
      <c r="C273" s="87">
        <v>2013</v>
      </c>
      <c r="D273" s="87" t="str">
        <f t="shared" si="3"/>
        <v>California City 2013</v>
      </c>
      <c r="E273" s="87" t="s">
        <v>5853</v>
      </c>
      <c r="F273" s="366" t="s">
        <v>5853</v>
      </c>
      <c r="G273" s="87" t="s">
        <v>5853</v>
      </c>
      <c r="H273" s="87" t="s">
        <v>5853</v>
      </c>
      <c r="I273" s="86"/>
      <c r="J273" s="87" t="s">
        <v>5853</v>
      </c>
      <c r="K273" s="366" t="s">
        <v>5853</v>
      </c>
      <c r="L273" s="87" t="s">
        <v>5853</v>
      </c>
      <c r="M273" s="87" t="s">
        <v>5853</v>
      </c>
      <c r="N273" s="86"/>
      <c r="O273" s="87" t="s">
        <v>5853</v>
      </c>
      <c r="P273" s="87" t="s">
        <v>5853</v>
      </c>
      <c r="Q273" s="86"/>
      <c r="R273" s="87" t="s">
        <v>5853</v>
      </c>
      <c r="S273" s="87" t="s">
        <v>5853</v>
      </c>
      <c r="T273" s="86" t="s">
        <v>5853</v>
      </c>
      <c r="U273" s="87" t="s">
        <v>5853</v>
      </c>
      <c r="V273" s="87" t="s">
        <v>5853</v>
      </c>
    </row>
    <row r="274" spans="1:22">
      <c r="A274" t="s">
        <v>5857</v>
      </c>
      <c r="B274" s="17" t="str">
        <f>VLOOKUP(A274,'Planning Periods'!$E$2:$N$540,10,FALSE)</f>
        <v>12/31/2015 - 12/31/2023</v>
      </c>
      <c r="C274" s="87">
        <v>2014</v>
      </c>
      <c r="D274" s="87" t="str">
        <f t="shared" si="3"/>
        <v>California City 2014</v>
      </c>
      <c r="E274" s="366" t="s">
        <v>5853</v>
      </c>
      <c r="F274" s="366" t="s">
        <v>5853</v>
      </c>
      <c r="G274" s="366" t="s">
        <v>5853</v>
      </c>
      <c r="H274" s="366" t="s">
        <v>5853</v>
      </c>
      <c r="I274" s="366">
        <v>0</v>
      </c>
      <c r="J274" s="366" t="s">
        <v>5853</v>
      </c>
      <c r="K274" s="366" t="s">
        <v>5853</v>
      </c>
      <c r="L274" s="366" t="s">
        <v>5853</v>
      </c>
      <c r="M274" s="366" t="s">
        <v>5853</v>
      </c>
      <c r="N274" s="366">
        <v>0</v>
      </c>
      <c r="O274" s="366" t="s">
        <v>5853</v>
      </c>
      <c r="P274" s="366" t="s">
        <v>5853</v>
      </c>
      <c r="Q274" s="366"/>
      <c r="R274" s="366" t="s">
        <v>5853</v>
      </c>
      <c r="S274" s="366" t="s">
        <v>5853</v>
      </c>
      <c r="T274" s="366" t="s">
        <v>5853</v>
      </c>
      <c r="U274" s="366" t="s">
        <v>5853</v>
      </c>
      <c r="V274" s="366" t="s">
        <v>5853</v>
      </c>
    </row>
    <row r="275" spans="1:22">
      <c r="A275" t="s">
        <v>5857</v>
      </c>
      <c r="B275" s="17" t="str">
        <f>VLOOKUP(A275,'Planning Periods'!$E$2:$N$540,10,FALSE)</f>
        <v>12/31/2015 - 12/31/2023</v>
      </c>
      <c r="C275" s="87">
        <v>2015</v>
      </c>
      <c r="D275" s="87" t="str">
        <f t="shared" si="3"/>
        <v>California City 2015</v>
      </c>
      <c r="E275" t="s">
        <v>5853</v>
      </c>
      <c r="F275" t="s">
        <v>5853</v>
      </c>
      <c r="G275" t="s">
        <v>5853</v>
      </c>
      <c r="H275" t="s">
        <v>5853</v>
      </c>
      <c r="J275" t="s">
        <v>5853</v>
      </c>
      <c r="K275" t="s">
        <v>5853</v>
      </c>
      <c r="L275" t="s">
        <v>5853</v>
      </c>
      <c r="M275" t="s">
        <v>5853</v>
      </c>
      <c r="O275" t="s">
        <v>5853</v>
      </c>
      <c r="P275" t="s">
        <v>5853</v>
      </c>
      <c r="R275" t="s">
        <v>5853</v>
      </c>
      <c r="S275" t="s">
        <v>5853</v>
      </c>
      <c r="T275" t="s">
        <v>5853</v>
      </c>
      <c r="U275" t="s">
        <v>5853</v>
      </c>
      <c r="V275" t="s">
        <v>5853</v>
      </c>
    </row>
    <row r="276" spans="1:22">
      <c r="A276" t="s">
        <v>5857</v>
      </c>
      <c r="B276" s="17" t="str">
        <f>VLOOKUP(A276,'Planning Periods'!$E$2:$N$540,10,FALSE)</f>
        <v>12/31/2015 - 12/31/2023</v>
      </c>
      <c r="C276" s="87">
        <v>2016</v>
      </c>
      <c r="D276" s="87" t="str">
        <f t="shared" ref="D276:D343" si="4">CONCATENATE(A276," ",C276)</f>
        <v>California City 2016</v>
      </c>
      <c r="E276" t="s">
        <v>5853</v>
      </c>
      <c r="F276" t="s">
        <v>5853</v>
      </c>
      <c r="G276" t="s">
        <v>5853</v>
      </c>
      <c r="H276" t="s">
        <v>5853</v>
      </c>
      <c r="J276" t="s">
        <v>5853</v>
      </c>
      <c r="K276" t="s">
        <v>5853</v>
      </c>
      <c r="L276" t="s">
        <v>5853</v>
      </c>
      <c r="M276" t="s">
        <v>5853</v>
      </c>
      <c r="O276" t="s">
        <v>5853</v>
      </c>
      <c r="P276" t="s">
        <v>5853</v>
      </c>
      <c r="R276" t="s">
        <v>5853</v>
      </c>
      <c r="S276" t="s">
        <v>5853</v>
      </c>
      <c r="T276" t="s">
        <v>5853</v>
      </c>
      <c r="U276" t="s">
        <v>5853</v>
      </c>
      <c r="V276" t="s">
        <v>5853</v>
      </c>
    </row>
    <row r="277" spans="1:22">
      <c r="A277" t="s">
        <v>5857</v>
      </c>
      <c r="B277" s="17" t="str">
        <f>VLOOKUP(A277,'Planning Periods'!$E$2:$N$540,10,FALSE)</f>
        <v>12/31/2015 - 12/31/2023</v>
      </c>
      <c r="C277" s="87">
        <v>2017</v>
      </c>
      <c r="D277" s="87" t="str">
        <f t="shared" si="4"/>
        <v>California City 2017</v>
      </c>
      <c r="E277" t="s">
        <v>5853</v>
      </c>
      <c r="F277" t="s">
        <v>5853</v>
      </c>
      <c r="G277" t="s">
        <v>5853</v>
      </c>
      <c r="H277" t="s">
        <v>5853</v>
      </c>
      <c r="J277" t="s">
        <v>5853</v>
      </c>
      <c r="K277" t="s">
        <v>5853</v>
      </c>
      <c r="L277" t="s">
        <v>5853</v>
      </c>
      <c r="M277" t="s">
        <v>5853</v>
      </c>
      <c r="O277" t="s">
        <v>5853</v>
      </c>
      <c r="P277" t="s">
        <v>5853</v>
      </c>
      <c r="R277" t="s">
        <v>5853</v>
      </c>
      <c r="S277" t="s">
        <v>5853</v>
      </c>
      <c r="T277" t="s">
        <v>5853</v>
      </c>
      <c r="U277" t="s">
        <v>5853</v>
      </c>
      <c r="V277" t="s">
        <v>5853</v>
      </c>
    </row>
    <row r="278" spans="1:22">
      <c r="A278" s="88" t="s">
        <v>5421</v>
      </c>
      <c r="B278" s="17"/>
      <c r="C278" s="87">
        <v>2013</v>
      </c>
      <c r="D278" s="87" t="str">
        <f t="shared" si="4"/>
        <v>Calimesa 2013</v>
      </c>
      <c r="E278" t="s">
        <v>5853</v>
      </c>
      <c r="F278" t="s">
        <v>5853</v>
      </c>
      <c r="G278" t="s">
        <v>5853</v>
      </c>
      <c r="H278" t="s">
        <v>5853</v>
      </c>
      <c r="J278" t="s">
        <v>5853</v>
      </c>
      <c r="K278" t="s">
        <v>5853</v>
      </c>
      <c r="L278" t="s">
        <v>5853</v>
      </c>
      <c r="M278" t="s">
        <v>5853</v>
      </c>
      <c r="O278" t="s">
        <v>5853</v>
      </c>
      <c r="P278" t="s">
        <v>5853</v>
      </c>
      <c r="R278" t="s">
        <v>5853</v>
      </c>
      <c r="S278" t="s">
        <v>5853</v>
      </c>
      <c r="T278" t="s">
        <v>5853</v>
      </c>
      <c r="U278" t="s">
        <v>5853</v>
      </c>
      <c r="V278" t="s">
        <v>5853</v>
      </c>
    </row>
    <row r="279" spans="1:22">
      <c r="A279" s="88" t="s">
        <v>5421</v>
      </c>
      <c r="B279" s="17" t="str">
        <f>VLOOKUP(A279,'Planning Periods'!$E$2:$N$540,10,FALSE)</f>
        <v>10/15/2013 - 10/15/2021</v>
      </c>
      <c r="C279" s="87">
        <v>2014</v>
      </c>
      <c r="D279" s="87" t="str">
        <f t="shared" si="4"/>
        <v>Calimesa 2014</v>
      </c>
      <c r="E279" s="87">
        <v>543</v>
      </c>
      <c r="F279" s="366">
        <v>0</v>
      </c>
      <c r="G279" s="87">
        <v>0</v>
      </c>
      <c r="H279" s="87">
        <v>0</v>
      </c>
      <c r="I279" s="86"/>
      <c r="J279" s="87">
        <v>383</v>
      </c>
      <c r="K279" s="366">
        <v>0</v>
      </c>
      <c r="L279" s="87">
        <v>0</v>
      </c>
      <c r="M279" s="87">
        <v>0</v>
      </c>
      <c r="N279" s="86"/>
      <c r="O279" s="87">
        <v>433</v>
      </c>
      <c r="P279" s="87">
        <v>0</v>
      </c>
      <c r="Q279" s="86"/>
      <c r="R279" s="87">
        <v>982</v>
      </c>
      <c r="S279" s="87">
        <v>37</v>
      </c>
      <c r="T279" s="86">
        <v>0</v>
      </c>
      <c r="U279" s="87">
        <v>2341</v>
      </c>
      <c r="V279" s="87">
        <v>37</v>
      </c>
    </row>
    <row r="280" spans="1:22">
      <c r="A280" s="88" t="s">
        <v>5421</v>
      </c>
      <c r="B280" s="17" t="str">
        <f>VLOOKUP(A280,'Planning Periods'!$E$2:$N$540,10,FALSE)</f>
        <v>10/15/2013 - 10/15/2021</v>
      </c>
      <c r="C280" s="87">
        <v>2015</v>
      </c>
      <c r="D280" s="87" t="str">
        <f t="shared" si="4"/>
        <v>Calimesa 2015</v>
      </c>
      <c r="E280" s="87">
        <v>543</v>
      </c>
      <c r="F280" s="366">
        <v>0</v>
      </c>
      <c r="G280" s="87">
        <v>0</v>
      </c>
      <c r="H280" s="87">
        <v>0</v>
      </c>
      <c r="I280" s="86"/>
      <c r="J280" s="87">
        <v>383</v>
      </c>
      <c r="K280" s="366">
        <v>0</v>
      </c>
      <c r="L280" s="87">
        <v>0</v>
      </c>
      <c r="M280" s="87">
        <v>0</v>
      </c>
      <c r="N280" s="86"/>
      <c r="O280" s="87">
        <v>433</v>
      </c>
      <c r="P280" s="87">
        <v>0</v>
      </c>
      <c r="Q280" s="86"/>
      <c r="R280" s="87">
        <v>982</v>
      </c>
      <c r="S280" s="87">
        <v>77</v>
      </c>
      <c r="T280" s="86">
        <v>0</v>
      </c>
      <c r="U280" s="87">
        <v>2341</v>
      </c>
      <c r="V280" s="87">
        <v>77</v>
      </c>
    </row>
    <row r="281" spans="1:22">
      <c r="A281" s="88" t="s">
        <v>5421</v>
      </c>
      <c r="B281" s="17" t="str">
        <f>VLOOKUP(A281,'Planning Periods'!$E$2:$N$540,10,FALSE)</f>
        <v>10/15/2013 - 10/15/2021</v>
      </c>
      <c r="C281" s="87">
        <v>2016</v>
      </c>
      <c r="D281" s="87" t="str">
        <f t="shared" si="4"/>
        <v>Calimesa 2016</v>
      </c>
      <c r="E281" s="87">
        <v>543</v>
      </c>
      <c r="F281" s="366">
        <v>0</v>
      </c>
      <c r="G281" s="87">
        <v>0</v>
      </c>
      <c r="H281" s="87">
        <v>0</v>
      </c>
      <c r="I281" s="86"/>
      <c r="J281" s="87">
        <v>383</v>
      </c>
      <c r="K281" s="366">
        <v>0</v>
      </c>
      <c r="L281" s="87">
        <v>0</v>
      </c>
      <c r="M281" s="87">
        <v>0</v>
      </c>
      <c r="N281" s="86"/>
      <c r="O281" s="87">
        <v>433</v>
      </c>
      <c r="P281" s="87">
        <v>0</v>
      </c>
      <c r="Q281" s="86"/>
      <c r="R281" s="87">
        <v>982</v>
      </c>
      <c r="S281" s="87">
        <v>116</v>
      </c>
      <c r="T281" s="86">
        <v>0</v>
      </c>
      <c r="U281" s="87">
        <v>2341</v>
      </c>
      <c r="V281" s="87">
        <v>116</v>
      </c>
    </row>
    <row r="282" spans="1:22">
      <c r="A282" s="88" t="s">
        <v>5421</v>
      </c>
      <c r="B282" s="17" t="str">
        <f>VLOOKUP(A282,'Planning Periods'!$E$2:$N$540,10,FALSE)</f>
        <v>10/15/2013 - 10/15/2021</v>
      </c>
      <c r="C282" s="87">
        <v>2017</v>
      </c>
      <c r="D282" s="87" t="str">
        <f t="shared" si="4"/>
        <v>Calimesa 2017</v>
      </c>
      <c r="E282" s="87">
        <v>543</v>
      </c>
      <c r="F282" s="366">
        <v>0</v>
      </c>
      <c r="G282" s="87">
        <v>0</v>
      </c>
      <c r="H282" s="87">
        <v>0</v>
      </c>
      <c r="I282" s="86"/>
      <c r="J282" s="87">
        <v>383</v>
      </c>
      <c r="K282" s="366">
        <v>0</v>
      </c>
      <c r="L282" s="87">
        <v>0</v>
      </c>
      <c r="M282" s="87">
        <v>0</v>
      </c>
      <c r="N282" s="86"/>
      <c r="O282" s="87">
        <v>433</v>
      </c>
      <c r="P282" s="87">
        <v>0</v>
      </c>
      <c r="Q282" s="86"/>
      <c r="R282" s="87">
        <v>982</v>
      </c>
      <c r="S282" s="87">
        <v>43</v>
      </c>
      <c r="T282" s="86">
        <v>0</v>
      </c>
      <c r="U282" s="87">
        <v>2341</v>
      </c>
      <c r="V282" s="87">
        <v>43</v>
      </c>
    </row>
    <row r="283" spans="1:22">
      <c r="A283" s="88" t="s">
        <v>5814</v>
      </c>
      <c r="B283" s="17"/>
      <c r="C283" s="87">
        <v>2013</v>
      </c>
      <c r="D283" s="87" t="str">
        <f t="shared" si="4"/>
        <v>Calipatria 2013</v>
      </c>
      <c r="E283" s="87" t="s">
        <v>5853</v>
      </c>
      <c r="F283" s="366" t="s">
        <v>5853</v>
      </c>
      <c r="G283" s="87" t="s">
        <v>5853</v>
      </c>
      <c r="H283" s="87" t="s">
        <v>5853</v>
      </c>
      <c r="I283" s="86"/>
      <c r="J283" s="87" t="s">
        <v>5853</v>
      </c>
      <c r="K283" s="366" t="s">
        <v>5853</v>
      </c>
      <c r="L283" s="87" t="s">
        <v>5853</v>
      </c>
      <c r="M283" s="87" t="s">
        <v>5853</v>
      </c>
      <c r="N283" s="86"/>
      <c r="O283" s="87" t="s">
        <v>5853</v>
      </c>
      <c r="P283" s="87" t="s">
        <v>5853</v>
      </c>
      <c r="Q283" s="86"/>
      <c r="R283" s="87" t="s">
        <v>5853</v>
      </c>
      <c r="S283" s="87" t="s">
        <v>5853</v>
      </c>
      <c r="T283" s="86" t="s">
        <v>5853</v>
      </c>
      <c r="U283" s="87" t="s">
        <v>5853</v>
      </c>
      <c r="V283" s="87" t="s">
        <v>5853</v>
      </c>
    </row>
    <row r="284" spans="1:22">
      <c r="A284" s="88" t="s">
        <v>5814</v>
      </c>
      <c r="B284" s="17" t="str">
        <f>VLOOKUP(A284,'Planning Periods'!$E$2:$N$540,10,FALSE)</f>
        <v>10/15/2013 - 10/15/2021</v>
      </c>
      <c r="C284" s="87">
        <v>2014</v>
      </c>
      <c r="D284" s="87" t="str">
        <f t="shared" si="4"/>
        <v>Calipatria 2014</v>
      </c>
      <c r="E284" s="87" t="s">
        <v>5853</v>
      </c>
      <c r="F284" s="366" t="s">
        <v>5853</v>
      </c>
      <c r="G284" s="87" t="s">
        <v>5853</v>
      </c>
      <c r="H284" s="87" t="s">
        <v>5853</v>
      </c>
      <c r="I284" s="86"/>
      <c r="J284" s="87" t="s">
        <v>5853</v>
      </c>
      <c r="K284" s="366" t="s">
        <v>5853</v>
      </c>
      <c r="L284" s="87" t="s">
        <v>5853</v>
      </c>
      <c r="M284" s="87" t="s">
        <v>5853</v>
      </c>
      <c r="N284" s="86"/>
      <c r="O284" s="87" t="s">
        <v>5853</v>
      </c>
      <c r="P284" s="87" t="s">
        <v>5853</v>
      </c>
      <c r="Q284" s="86"/>
      <c r="R284" s="87" t="s">
        <v>5853</v>
      </c>
      <c r="S284" s="87" t="s">
        <v>5853</v>
      </c>
      <c r="T284" s="86" t="s">
        <v>5853</v>
      </c>
      <c r="U284" s="87" t="s">
        <v>5853</v>
      </c>
      <c r="V284" s="87" t="s">
        <v>5853</v>
      </c>
    </row>
    <row r="285" spans="1:22">
      <c r="A285" s="88" t="s">
        <v>5814</v>
      </c>
      <c r="B285" s="17" t="str">
        <f>VLOOKUP(A285,'Planning Periods'!$E$2:$N$540,10,FALSE)</f>
        <v>10/15/2013 - 10/15/2021</v>
      </c>
      <c r="C285" s="87">
        <v>2015</v>
      </c>
      <c r="D285" s="87" t="str">
        <f t="shared" si="4"/>
        <v>Calipatria 2015</v>
      </c>
      <c r="E285" s="87" t="s">
        <v>5853</v>
      </c>
      <c r="F285" s="366" t="s">
        <v>5853</v>
      </c>
      <c r="G285" s="87" t="s">
        <v>5853</v>
      </c>
      <c r="H285" s="87" t="s">
        <v>5853</v>
      </c>
      <c r="I285" s="86"/>
      <c r="J285" s="87" t="s">
        <v>5853</v>
      </c>
      <c r="K285" s="366" t="s">
        <v>5853</v>
      </c>
      <c r="L285" s="87" t="s">
        <v>5853</v>
      </c>
      <c r="M285" s="87" t="s">
        <v>5853</v>
      </c>
      <c r="N285" s="86"/>
      <c r="O285" s="87" t="s">
        <v>5853</v>
      </c>
      <c r="P285" s="87" t="s">
        <v>5853</v>
      </c>
      <c r="Q285" s="86"/>
      <c r="R285" s="87" t="s">
        <v>5853</v>
      </c>
      <c r="S285" s="87" t="s">
        <v>5853</v>
      </c>
      <c r="T285" s="86" t="s">
        <v>5853</v>
      </c>
      <c r="U285" s="87" t="s">
        <v>5853</v>
      </c>
      <c r="V285" s="87" t="s">
        <v>5853</v>
      </c>
    </row>
    <row r="286" spans="1:22">
      <c r="A286" s="88" t="s">
        <v>5814</v>
      </c>
      <c r="B286" s="17" t="str">
        <f>VLOOKUP(A286,'Planning Periods'!$E$2:$N$540,10,FALSE)</f>
        <v>10/15/2013 - 10/15/2021</v>
      </c>
      <c r="C286" s="87">
        <v>2016</v>
      </c>
      <c r="D286" s="87" t="str">
        <f t="shared" si="4"/>
        <v>Calipatria 2016</v>
      </c>
      <c r="E286" s="87" t="s">
        <v>5853</v>
      </c>
      <c r="F286" s="366" t="s">
        <v>5853</v>
      </c>
      <c r="G286" s="87" t="s">
        <v>5853</v>
      </c>
      <c r="H286" s="87" t="s">
        <v>5853</v>
      </c>
      <c r="I286" s="86"/>
      <c r="J286" s="87" t="s">
        <v>5853</v>
      </c>
      <c r="K286" s="366" t="s">
        <v>5853</v>
      </c>
      <c r="L286" s="87" t="s">
        <v>5853</v>
      </c>
      <c r="M286" s="87" t="s">
        <v>5853</v>
      </c>
      <c r="N286" s="86"/>
      <c r="O286" s="87" t="s">
        <v>5853</v>
      </c>
      <c r="P286" s="87" t="s">
        <v>5853</v>
      </c>
      <c r="Q286" s="86"/>
      <c r="R286" s="87" t="s">
        <v>5853</v>
      </c>
      <c r="S286" s="87" t="s">
        <v>5853</v>
      </c>
      <c r="T286" s="86" t="s">
        <v>5853</v>
      </c>
      <c r="U286" s="87" t="s">
        <v>5853</v>
      </c>
      <c r="V286" s="87" t="s">
        <v>5853</v>
      </c>
    </row>
    <row r="287" spans="1:22">
      <c r="A287" s="88" t="s">
        <v>5814</v>
      </c>
      <c r="B287" s="17" t="str">
        <f>VLOOKUP(A287,'Planning Periods'!$E$2:$N$540,10,FALSE)</f>
        <v>10/15/2013 - 10/15/2021</v>
      </c>
      <c r="C287" s="87">
        <v>2017</v>
      </c>
      <c r="D287" s="87" t="str">
        <f t="shared" si="4"/>
        <v>Calipatria 2017</v>
      </c>
      <c r="E287" s="87">
        <v>37</v>
      </c>
      <c r="F287" s="366">
        <v>0</v>
      </c>
      <c r="G287" s="87">
        <v>0</v>
      </c>
      <c r="H287" s="87">
        <v>0</v>
      </c>
      <c r="I287" s="86"/>
      <c r="J287" s="87">
        <v>22</v>
      </c>
      <c r="K287" s="366">
        <v>0</v>
      </c>
      <c r="L287" s="87">
        <v>0</v>
      </c>
      <c r="M287" s="87">
        <v>0</v>
      </c>
      <c r="N287" s="86"/>
      <c r="O287" s="87">
        <v>22</v>
      </c>
      <c r="P287" s="87">
        <v>0</v>
      </c>
      <c r="Q287" s="86"/>
      <c r="R287" s="87">
        <v>63</v>
      </c>
      <c r="S287" s="87">
        <v>0</v>
      </c>
      <c r="T287" s="86">
        <v>0</v>
      </c>
      <c r="U287" s="87">
        <v>144</v>
      </c>
      <c r="V287" s="87">
        <v>0</v>
      </c>
    </row>
    <row r="288" spans="1:22">
      <c r="A288" s="88" t="s">
        <v>5422</v>
      </c>
      <c r="B288" s="17" t="str">
        <f>VLOOKUP(A288,'Planning Periods'!$E$2:$N$540,10,FALSE)</f>
        <v>01/31/2015 - 01/31/2023</v>
      </c>
      <c r="C288" s="87">
        <v>2014</v>
      </c>
      <c r="D288" s="87" t="str">
        <f t="shared" si="4"/>
        <v>Calistoga 2014</v>
      </c>
      <c r="E288" s="87" t="s">
        <v>5853</v>
      </c>
      <c r="F288" s="366" t="s">
        <v>5853</v>
      </c>
      <c r="G288" s="87" t="s">
        <v>5853</v>
      </c>
      <c r="H288" s="87" t="s">
        <v>5853</v>
      </c>
      <c r="I288" s="86"/>
      <c r="J288" s="87" t="s">
        <v>5853</v>
      </c>
      <c r="K288" s="366" t="s">
        <v>5853</v>
      </c>
      <c r="L288" s="87" t="s">
        <v>5853</v>
      </c>
      <c r="M288" s="87" t="s">
        <v>5853</v>
      </c>
      <c r="N288" s="86"/>
      <c r="O288" s="87" t="s">
        <v>5853</v>
      </c>
      <c r="P288" s="87" t="s">
        <v>5853</v>
      </c>
      <c r="Q288" s="86"/>
      <c r="R288" s="87" t="s">
        <v>5853</v>
      </c>
      <c r="S288" s="87" t="s">
        <v>5853</v>
      </c>
      <c r="T288" s="86" t="s">
        <v>5853</v>
      </c>
      <c r="U288" s="87" t="s">
        <v>5853</v>
      </c>
      <c r="V288" s="87" t="s">
        <v>5853</v>
      </c>
    </row>
    <row r="289" spans="1:22">
      <c r="A289" s="88" t="s">
        <v>5422</v>
      </c>
      <c r="B289" s="17" t="str">
        <f>VLOOKUP(A289,'Planning Periods'!$E$2:$N$540,10,FALSE)</f>
        <v>01/31/2015 - 01/31/2023</v>
      </c>
      <c r="C289" s="87">
        <v>2015</v>
      </c>
      <c r="D289" s="87" t="str">
        <f t="shared" si="4"/>
        <v>Calistoga 2015</v>
      </c>
      <c r="E289" s="87">
        <v>6</v>
      </c>
      <c r="F289" s="366">
        <v>0</v>
      </c>
      <c r="G289" s="87">
        <v>0</v>
      </c>
      <c r="H289" s="87">
        <v>0</v>
      </c>
      <c r="I289" s="86"/>
      <c r="J289" s="87">
        <v>2</v>
      </c>
      <c r="K289" s="366">
        <v>0</v>
      </c>
      <c r="L289" s="87">
        <v>0</v>
      </c>
      <c r="M289" s="87">
        <v>0</v>
      </c>
      <c r="N289" s="86"/>
      <c r="O289" s="87">
        <v>4</v>
      </c>
      <c r="P289" s="87">
        <v>0</v>
      </c>
      <c r="Q289" s="86"/>
      <c r="R289" s="87">
        <v>15</v>
      </c>
      <c r="S289" s="87">
        <v>4</v>
      </c>
      <c r="T289" s="86">
        <v>0</v>
      </c>
      <c r="U289" s="87">
        <v>27</v>
      </c>
      <c r="V289" s="87">
        <v>4</v>
      </c>
    </row>
    <row r="290" spans="1:22">
      <c r="A290" s="88" t="s">
        <v>5422</v>
      </c>
      <c r="B290" s="17" t="str">
        <f>VLOOKUP(A290,'Planning Periods'!$E$2:$N$540,10,FALSE)</f>
        <v>01/31/2015 - 01/31/2023</v>
      </c>
      <c r="C290" s="87">
        <v>2016</v>
      </c>
      <c r="D290" s="87" t="str">
        <f t="shared" si="4"/>
        <v>Calistoga 2016</v>
      </c>
      <c r="E290" s="87">
        <v>6</v>
      </c>
      <c r="F290" s="366">
        <v>0</v>
      </c>
      <c r="G290" s="87">
        <v>0</v>
      </c>
      <c r="H290" s="87">
        <v>0</v>
      </c>
      <c r="I290" s="86"/>
      <c r="J290" s="87">
        <v>2</v>
      </c>
      <c r="K290" s="366">
        <v>0</v>
      </c>
      <c r="L290" s="87">
        <v>0</v>
      </c>
      <c r="M290" s="87">
        <v>0</v>
      </c>
      <c r="N290" s="86"/>
      <c r="O290" s="87">
        <v>4</v>
      </c>
      <c r="P290" s="87">
        <v>0</v>
      </c>
      <c r="Q290" s="86"/>
      <c r="R290" s="87">
        <v>15</v>
      </c>
      <c r="S290" s="87">
        <v>4</v>
      </c>
      <c r="T290" s="86">
        <v>0</v>
      </c>
      <c r="U290" s="87">
        <v>27</v>
      </c>
      <c r="V290" s="87">
        <v>4</v>
      </c>
    </row>
    <row r="291" spans="1:22">
      <c r="A291" s="88" t="s">
        <v>5422</v>
      </c>
      <c r="B291" s="17" t="str">
        <f>VLOOKUP(A291,'Planning Periods'!$E$2:$N$540,10,FALSE)</f>
        <v>01/31/2015 - 01/31/2023</v>
      </c>
      <c r="C291" s="87">
        <v>2017</v>
      </c>
      <c r="D291" s="87" t="str">
        <f t="shared" si="4"/>
        <v>Calistoga 2017</v>
      </c>
      <c r="E291" s="87">
        <v>6</v>
      </c>
      <c r="F291" s="366">
        <v>23</v>
      </c>
      <c r="G291" s="87">
        <v>23</v>
      </c>
      <c r="H291" s="87">
        <v>0</v>
      </c>
      <c r="I291" s="86"/>
      <c r="J291" s="87">
        <v>2</v>
      </c>
      <c r="K291" s="366">
        <v>7</v>
      </c>
      <c r="L291" s="87">
        <v>6</v>
      </c>
      <c r="M291" s="87">
        <v>1</v>
      </c>
      <c r="N291" s="86"/>
      <c r="O291" s="87">
        <v>4</v>
      </c>
      <c r="P291" s="87">
        <v>3</v>
      </c>
      <c r="Q291" s="86"/>
      <c r="R291" s="87">
        <v>15</v>
      </c>
      <c r="S291" s="87">
        <v>22</v>
      </c>
      <c r="T291" s="86">
        <v>1</v>
      </c>
      <c r="U291" s="87">
        <v>27</v>
      </c>
      <c r="V291" s="87">
        <v>55</v>
      </c>
    </row>
    <row r="292" spans="1:22">
      <c r="A292" s="88" t="s">
        <v>5423</v>
      </c>
      <c r="B292" s="17"/>
      <c r="C292" s="87">
        <v>2013</v>
      </c>
      <c r="D292" s="87" t="str">
        <f t="shared" si="4"/>
        <v>Camarillo 2013</v>
      </c>
      <c r="E292" s="87" t="s">
        <v>5853</v>
      </c>
      <c r="F292" s="366" t="s">
        <v>5853</v>
      </c>
      <c r="G292" s="87" t="s">
        <v>5853</v>
      </c>
      <c r="H292" s="87" t="s">
        <v>5853</v>
      </c>
      <c r="I292" s="86"/>
      <c r="J292" s="87" t="s">
        <v>5853</v>
      </c>
      <c r="K292" s="366" t="s">
        <v>5853</v>
      </c>
      <c r="L292" s="87" t="s">
        <v>5853</v>
      </c>
      <c r="M292" s="87" t="s">
        <v>5853</v>
      </c>
      <c r="N292" s="86"/>
      <c r="O292" s="87" t="s">
        <v>5853</v>
      </c>
      <c r="P292" s="87" t="s">
        <v>5853</v>
      </c>
      <c r="Q292" s="86"/>
      <c r="R292" s="87" t="s">
        <v>5853</v>
      </c>
      <c r="S292" s="87" t="s">
        <v>5853</v>
      </c>
      <c r="T292" s="86" t="s">
        <v>5853</v>
      </c>
      <c r="U292" s="87" t="s">
        <v>5853</v>
      </c>
      <c r="V292" s="87" t="s">
        <v>5853</v>
      </c>
    </row>
    <row r="293" spans="1:22">
      <c r="A293" s="88" t="s">
        <v>5423</v>
      </c>
      <c r="B293" s="17" t="str">
        <f>VLOOKUP(A293,'Planning Periods'!$E$2:$N$540,10,FALSE)</f>
        <v>10/15/2013 - 10/15/2021</v>
      </c>
      <c r="C293" s="87">
        <v>2014</v>
      </c>
      <c r="D293" s="87" t="str">
        <f t="shared" si="4"/>
        <v>Camarillo 2014</v>
      </c>
      <c r="E293" s="87">
        <v>539</v>
      </c>
      <c r="F293" s="366">
        <v>20</v>
      </c>
      <c r="G293" s="87">
        <v>20</v>
      </c>
      <c r="H293" s="87">
        <v>0</v>
      </c>
      <c r="I293" s="86"/>
      <c r="J293" s="87">
        <v>366</v>
      </c>
      <c r="K293" s="366">
        <v>21</v>
      </c>
      <c r="L293" s="87">
        <v>21</v>
      </c>
      <c r="M293" s="87">
        <v>0</v>
      </c>
      <c r="N293" s="86"/>
      <c r="O293" s="87">
        <v>411</v>
      </c>
      <c r="P293" s="87">
        <v>155</v>
      </c>
      <c r="Q293" s="86"/>
      <c r="R293" s="87">
        <v>908</v>
      </c>
      <c r="S293" s="87">
        <v>102</v>
      </c>
      <c r="T293" s="86">
        <v>0</v>
      </c>
      <c r="U293" s="87">
        <v>2224</v>
      </c>
      <c r="V293" s="87">
        <v>298</v>
      </c>
    </row>
    <row r="294" spans="1:22">
      <c r="A294" s="88" t="s">
        <v>5423</v>
      </c>
      <c r="B294" s="17" t="str">
        <f>VLOOKUP(A294,'Planning Periods'!$E$2:$N$540,10,FALSE)</f>
        <v>10/15/2013 - 10/15/2021</v>
      </c>
      <c r="C294" s="87">
        <v>2015</v>
      </c>
      <c r="D294" s="87" t="str">
        <f t="shared" si="4"/>
        <v>Camarillo 2015</v>
      </c>
      <c r="E294" s="87">
        <v>539</v>
      </c>
      <c r="F294" s="366">
        <v>0</v>
      </c>
      <c r="G294" s="87">
        <v>0</v>
      </c>
      <c r="H294" s="87">
        <v>0</v>
      </c>
      <c r="I294" s="86"/>
      <c r="J294" s="87">
        <v>366</v>
      </c>
      <c r="K294" s="366">
        <v>0</v>
      </c>
      <c r="L294" s="87">
        <v>0</v>
      </c>
      <c r="M294" s="87">
        <v>0</v>
      </c>
      <c r="N294" s="86"/>
      <c r="O294" s="87">
        <v>411</v>
      </c>
      <c r="P294" s="87">
        <v>2</v>
      </c>
      <c r="Q294" s="86"/>
      <c r="R294" s="87">
        <v>908</v>
      </c>
      <c r="S294" s="87">
        <v>94</v>
      </c>
      <c r="T294" s="86">
        <v>0</v>
      </c>
      <c r="U294" s="87">
        <v>2224</v>
      </c>
      <c r="V294" s="87">
        <v>96</v>
      </c>
    </row>
    <row r="295" spans="1:22">
      <c r="A295" s="88" t="s">
        <v>5423</v>
      </c>
      <c r="B295" s="17" t="str">
        <f>VLOOKUP(A295,'Planning Periods'!$E$2:$N$540,10,FALSE)</f>
        <v>10/15/2013 - 10/15/2021</v>
      </c>
      <c r="C295" s="87">
        <v>2016</v>
      </c>
      <c r="D295" s="87" t="str">
        <f t="shared" si="4"/>
        <v>Camarillo 2016</v>
      </c>
      <c r="E295" s="87">
        <v>539</v>
      </c>
      <c r="F295" s="366">
        <v>34</v>
      </c>
      <c r="G295" s="87">
        <v>34</v>
      </c>
      <c r="H295" s="87">
        <v>0</v>
      </c>
      <c r="I295" s="86"/>
      <c r="J295" s="87">
        <v>366</v>
      </c>
      <c r="K295" s="366">
        <v>30</v>
      </c>
      <c r="L295" s="87">
        <v>30</v>
      </c>
      <c r="M295" s="87">
        <v>0</v>
      </c>
      <c r="N295" s="86"/>
      <c r="O295" s="87">
        <v>411</v>
      </c>
      <c r="P295" s="87">
        <v>52</v>
      </c>
      <c r="Q295" s="86"/>
      <c r="R295" s="87">
        <v>908</v>
      </c>
      <c r="S295" s="87">
        <v>121</v>
      </c>
      <c r="T295" s="86">
        <v>0</v>
      </c>
      <c r="U295" s="87">
        <v>2224</v>
      </c>
      <c r="V295" s="87">
        <v>237</v>
      </c>
    </row>
    <row r="296" spans="1:22">
      <c r="A296" s="88" t="s">
        <v>5423</v>
      </c>
      <c r="B296" s="17" t="str">
        <f>VLOOKUP(A296,'Planning Periods'!$E$2:$N$540,10,FALSE)</f>
        <v>10/15/2013 - 10/15/2021</v>
      </c>
      <c r="C296" s="87">
        <v>2017</v>
      </c>
      <c r="D296" s="87" t="str">
        <f t="shared" si="4"/>
        <v>Camarillo 2017</v>
      </c>
      <c r="E296" s="87">
        <v>539</v>
      </c>
      <c r="F296" s="366">
        <v>72</v>
      </c>
      <c r="G296" s="87">
        <v>72</v>
      </c>
      <c r="H296" s="87">
        <v>0</v>
      </c>
      <c r="I296" s="86"/>
      <c r="J296" s="87">
        <v>366</v>
      </c>
      <c r="K296" s="366">
        <v>54</v>
      </c>
      <c r="L296" s="87">
        <v>54</v>
      </c>
      <c r="M296" s="87">
        <v>0</v>
      </c>
      <c r="N296" s="86"/>
      <c r="O296" s="87">
        <v>411</v>
      </c>
      <c r="P296" s="87">
        <v>407</v>
      </c>
      <c r="Q296" s="86"/>
      <c r="R296" s="87">
        <v>908</v>
      </c>
      <c r="S296" s="87">
        <v>200</v>
      </c>
      <c r="T296" s="86">
        <v>0</v>
      </c>
      <c r="U296" s="87">
        <v>2224</v>
      </c>
      <c r="V296" s="87">
        <v>733</v>
      </c>
    </row>
    <row r="297" spans="1:22">
      <c r="A297" s="88" t="s">
        <v>5424</v>
      </c>
      <c r="B297" s="17" t="str">
        <f>VLOOKUP(A297,'Planning Periods'!$E$2:$N$540,10,FALSE)</f>
        <v>01/31/2015 - 01/31/2023</v>
      </c>
      <c r="C297" s="87">
        <v>2014</v>
      </c>
      <c r="D297" s="87" t="str">
        <f t="shared" si="4"/>
        <v>Campbell 2014</v>
      </c>
      <c r="E297" s="87" t="s">
        <v>5853</v>
      </c>
      <c r="F297" s="366" t="s">
        <v>5853</v>
      </c>
      <c r="G297" s="87" t="s">
        <v>5853</v>
      </c>
      <c r="H297" s="87" t="s">
        <v>5853</v>
      </c>
      <c r="I297" s="86"/>
      <c r="J297" s="87" t="s">
        <v>5853</v>
      </c>
      <c r="K297" s="366" t="s">
        <v>5853</v>
      </c>
      <c r="L297" s="87" t="s">
        <v>5853</v>
      </c>
      <c r="M297" s="87" t="s">
        <v>5853</v>
      </c>
      <c r="N297" s="86"/>
      <c r="O297" s="87" t="s">
        <v>5853</v>
      </c>
      <c r="P297" s="87" t="s">
        <v>5853</v>
      </c>
      <c r="Q297" s="86"/>
      <c r="R297" s="87" t="s">
        <v>5853</v>
      </c>
      <c r="S297" s="87" t="s">
        <v>5853</v>
      </c>
      <c r="T297" s="86" t="s">
        <v>5853</v>
      </c>
      <c r="U297" s="87" t="s">
        <v>5853</v>
      </c>
      <c r="V297" s="87" t="s">
        <v>5853</v>
      </c>
    </row>
    <row r="298" spans="1:22">
      <c r="A298" s="88" t="s">
        <v>5424</v>
      </c>
      <c r="B298" s="17" t="str">
        <f>VLOOKUP(A298,'Planning Periods'!$E$2:$N$540,10,FALSE)</f>
        <v>01/31/2015 - 01/31/2023</v>
      </c>
      <c r="C298" s="87">
        <v>2015</v>
      </c>
      <c r="D298" s="87" t="str">
        <f t="shared" si="4"/>
        <v>Campbell 2015</v>
      </c>
      <c r="E298" s="87">
        <v>253</v>
      </c>
      <c r="F298" s="366">
        <v>0</v>
      </c>
      <c r="G298" s="87">
        <v>0</v>
      </c>
      <c r="H298" s="87">
        <v>0</v>
      </c>
      <c r="I298" s="86"/>
      <c r="J298" s="87">
        <v>138</v>
      </c>
      <c r="K298" s="366">
        <v>0</v>
      </c>
      <c r="L298" s="87">
        <v>0</v>
      </c>
      <c r="M298" s="87">
        <v>0</v>
      </c>
      <c r="N298" s="86"/>
      <c r="O298" s="87">
        <v>151</v>
      </c>
      <c r="P298" s="87">
        <v>0</v>
      </c>
      <c r="Q298" s="86"/>
      <c r="R298" s="87">
        <v>391</v>
      </c>
      <c r="S298" s="87">
        <v>52</v>
      </c>
      <c r="T298" s="86">
        <v>0</v>
      </c>
      <c r="U298" s="87">
        <v>933</v>
      </c>
      <c r="V298" s="87">
        <v>52</v>
      </c>
    </row>
    <row r="299" spans="1:22">
      <c r="A299" s="88" t="s">
        <v>5424</v>
      </c>
      <c r="B299" s="17" t="str">
        <f>VLOOKUP(A299,'Planning Periods'!$E$2:$N$540,10,FALSE)</f>
        <v>01/31/2015 - 01/31/2023</v>
      </c>
      <c r="C299" s="87">
        <v>2016</v>
      </c>
      <c r="D299" s="87" t="str">
        <f t="shared" si="4"/>
        <v>Campbell 2016</v>
      </c>
      <c r="E299" s="87">
        <v>253</v>
      </c>
      <c r="F299" s="366">
        <v>9</v>
      </c>
      <c r="G299" s="87">
        <v>9</v>
      </c>
      <c r="H299" s="87">
        <v>0</v>
      </c>
      <c r="I299" s="86"/>
      <c r="J299" s="87">
        <v>138</v>
      </c>
      <c r="K299" s="366">
        <v>1</v>
      </c>
      <c r="L299" s="87">
        <v>1</v>
      </c>
      <c r="M299" s="87">
        <v>0</v>
      </c>
      <c r="N299" s="86"/>
      <c r="O299" s="87">
        <v>151</v>
      </c>
      <c r="P299" s="87">
        <v>9</v>
      </c>
      <c r="Q299" s="86"/>
      <c r="R299" s="87">
        <v>391</v>
      </c>
      <c r="S299" s="87">
        <v>214</v>
      </c>
      <c r="T299" s="86">
        <v>0</v>
      </c>
      <c r="U299" s="87">
        <v>933</v>
      </c>
      <c r="V299" s="87">
        <v>233</v>
      </c>
    </row>
    <row r="300" spans="1:22">
      <c r="A300" s="88" t="s">
        <v>5424</v>
      </c>
      <c r="B300" s="17" t="str">
        <f>VLOOKUP(A300,'Planning Periods'!$E$2:$N$540,10,FALSE)</f>
        <v>01/31/2015 - 01/31/2023</v>
      </c>
      <c r="C300" s="87">
        <v>2017</v>
      </c>
      <c r="D300" s="87" t="str">
        <f t="shared" si="4"/>
        <v>Campbell 2017</v>
      </c>
      <c r="E300" s="87">
        <v>253</v>
      </c>
      <c r="F300" s="366">
        <v>0</v>
      </c>
      <c r="G300" s="87">
        <v>0</v>
      </c>
      <c r="H300" s="87">
        <v>0</v>
      </c>
      <c r="I300" s="86"/>
      <c r="J300" s="87">
        <v>138</v>
      </c>
      <c r="K300" s="366">
        <v>1</v>
      </c>
      <c r="L300" s="87">
        <v>1</v>
      </c>
      <c r="M300" s="87">
        <v>0</v>
      </c>
      <c r="N300" s="86"/>
      <c r="O300" s="87">
        <v>151</v>
      </c>
      <c r="P300" s="87">
        <v>4</v>
      </c>
      <c r="Q300" s="86"/>
      <c r="R300" s="87">
        <v>391</v>
      </c>
      <c r="S300" s="87">
        <v>59</v>
      </c>
      <c r="T300" s="86">
        <v>0</v>
      </c>
      <c r="U300" s="87">
        <v>933</v>
      </c>
      <c r="V300" s="87">
        <v>64</v>
      </c>
    </row>
    <row r="301" spans="1:22">
      <c r="A301" t="s">
        <v>5800</v>
      </c>
      <c r="B301" s="17"/>
      <c r="C301" s="87">
        <v>2013</v>
      </c>
      <c r="D301" s="87" t="str">
        <f t="shared" si="4"/>
        <v>Canyon Lake 2013</v>
      </c>
      <c r="E301" s="87" t="s">
        <v>5853</v>
      </c>
      <c r="F301" s="366" t="s">
        <v>5853</v>
      </c>
      <c r="G301" s="87" t="s">
        <v>5853</v>
      </c>
      <c r="H301" s="87" t="s">
        <v>5853</v>
      </c>
      <c r="I301" s="86"/>
      <c r="J301" s="87" t="s">
        <v>5853</v>
      </c>
      <c r="K301" s="366" t="s">
        <v>5853</v>
      </c>
      <c r="L301" s="87" t="s">
        <v>5853</v>
      </c>
      <c r="M301" s="87" t="s">
        <v>5853</v>
      </c>
      <c r="N301" s="86"/>
      <c r="O301" s="87" t="s">
        <v>5853</v>
      </c>
      <c r="P301" s="87" t="s">
        <v>5853</v>
      </c>
      <c r="Q301" s="86"/>
      <c r="R301" s="87" t="s">
        <v>5853</v>
      </c>
      <c r="S301" s="87" t="s">
        <v>5853</v>
      </c>
      <c r="T301" s="86" t="s">
        <v>5853</v>
      </c>
      <c r="U301" s="87" t="s">
        <v>5853</v>
      </c>
      <c r="V301" s="87" t="s">
        <v>5853</v>
      </c>
    </row>
    <row r="302" spans="1:22">
      <c r="A302" t="s">
        <v>5800</v>
      </c>
      <c r="B302" s="17" t="str">
        <f>VLOOKUP(A302,'Planning Periods'!$E$2:$N$540,10,FALSE)</f>
        <v>10/15/2013 - 10/15/2021</v>
      </c>
      <c r="C302" s="87">
        <v>2014</v>
      </c>
      <c r="D302" s="87" t="str">
        <f t="shared" si="4"/>
        <v>Canyon Lake 2014</v>
      </c>
      <c r="E302" s="366" t="s">
        <v>5853</v>
      </c>
      <c r="F302" s="366" t="s">
        <v>5853</v>
      </c>
      <c r="G302" s="366" t="s">
        <v>5853</v>
      </c>
      <c r="H302" s="366" t="s">
        <v>5853</v>
      </c>
      <c r="I302" s="366">
        <v>0</v>
      </c>
      <c r="J302" s="366" t="s">
        <v>5853</v>
      </c>
      <c r="K302" s="366" t="s">
        <v>5853</v>
      </c>
      <c r="L302" s="366" t="s">
        <v>5853</v>
      </c>
      <c r="M302" s="366" t="s">
        <v>5853</v>
      </c>
      <c r="N302" s="366">
        <v>0</v>
      </c>
      <c r="O302" s="366" t="s">
        <v>5853</v>
      </c>
      <c r="P302" s="366" t="s">
        <v>5853</v>
      </c>
      <c r="Q302" s="366"/>
      <c r="R302" s="366" t="s">
        <v>5853</v>
      </c>
      <c r="S302" s="366" t="s">
        <v>5853</v>
      </c>
      <c r="T302" s="366" t="s">
        <v>5853</v>
      </c>
      <c r="U302" s="366" t="s">
        <v>5853</v>
      </c>
      <c r="V302" s="366" t="s">
        <v>5853</v>
      </c>
    </row>
    <row r="303" spans="1:22">
      <c r="A303" t="s">
        <v>5800</v>
      </c>
      <c r="B303" s="17" t="str">
        <f>VLOOKUP(A303,'Planning Periods'!$E$2:$N$540,10,FALSE)</f>
        <v>10/15/2013 - 10/15/2021</v>
      </c>
      <c r="C303" s="87">
        <v>2015</v>
      </c>
      <c r="D303" s="87" t="str">
        <f t="shared" si="4"/>
        <v>Canyon Lake 2015</v>
      </c>
      <c r="E303" t="s">
        <v>5853</v>
      </c>
      <c r="F303" t="s">
        <v>5853</v>
      </c>
      <c r="G303" t="s">
        <v>5853</v>
      </c>
      <c r="H303" t="s">
        <v>5853</v>
      </c>
      <c r="J303" t="s">
        <v>5853</v>
      </c>
      <c r="K303" t="s">
        <v>5853</v>
      </c>
      <c r="L303" t="s">
        <v>5853</v>
      </c>
      <c r="M303" t="s">
        <v>5853</v>
      </c>
      <c r="O303" t="s">
        <v>5853</v>
      </c>
      <c r="P303" t="s">
        <v>5853</v>
      </c>
      <c r="R303" t="s">
        <v>5853</v>
      </c>
      <c r="S303" t="s">
        <v>5853</v>
      </c>
      <c r="T303" t="s">
        <v>5853</v>
      </c>
      <c r="U303" t="s">
        <v>5853</v>
      </c>
      <c r="V303" t="s">
        <v>5853</v>
      </c>
    </row>
    <row r="304" spans="1:22">
      <c r="A304" t="s">
        <v>5800</v>
      </c>
      <c r="B304" s="17" t="str">
        <f>VLOOKUP(A304,'Planning Periods'!$E$2:$N$540,10,FALSE)</f>
        <v>10/15/2013 - 10/15/2021</v>
      </c>
      <c r="C304" s="87">
        <v>2016</v>
      </c>
      <c r="D304" s="87" t="str">
        <f t="shared" si="4"/>
        <v>Canyon Lake 2016</v>
      </c>
      <c r="E304" t="s">
        <v>5853</v>
      </c>
      <c r="F304" t="s">
        <v>5853</v>
      </c>
      <c r="G304" t="s">
        <v>5853</v>
      </c>
      <c r="H304" t="s">
        <v>5853</v>
      </c>
      <c r="J304" t="s">
        <v>5853</v>
      </c>
      <c r="K304" t="s">
        <v>5853</v>
      </c>
      <c r="L304" t="s">
        <v>5853</v>
      </c>
      <c r="M304" t="s">
        <v>5853</v>
      </c>
      <c r="O304" t="s">
        <v>5853</v>
      </c>
      <c r="P304" t="s">
        <v>5853</v>
      </c>
      <c r="R304" t="s">
        <v>5853</v>
      </c>
      <c r="S304" t="s">
        <v>5853</v>
      </c>
      <c r="T304" t="s">
        <v>5853</v>
      </c>
      <c r="U304" t="s">
        <v>5853</v>
      </c>
      <c r="V304" t="s">
        <v>5853</v>
      </c>
    </row>
    <row r="305" spans="1:22">
      <c r="A305" t="s">
        <v>5800</v>
      </c>
      <c r="B305" s="17" t="str">
        <f>VLOOKUP(A305,'Planning Periods'!$E$2:$N$540,10,FALSE)</f>
        <v>10/15/2013 - 10/15/2021</v>
      </c>
      <c r="C305" s="87">
        <v>2017</v>
      </c>
      <c r="D305" s="87" t="str">
        <f t="shared" si="4"/>
        <v>Canyon Lake 2017</v>
      </c>
      <c r="E305" t="s">
        <v>5853</v>
      </c>
      <c r="F305" t="s">
        <v>5853</v>
      </c>
      <c r="G305" t="s">
        <v>5853</v>
      </c>
      <c r="H305" t="s">
        <v>5853</v>
      </c>
      <c r="J305" t="s">
        <v>5853</v>
      </c>
      <c r="K305" t="s">
        <v>5853</v>
      </c>
      <c r="L305" t="s">
        <v>5853</v>
      </c>
      <c r="M305" t="s">
        <v>5853</v>
      </c>
      <c r="O305" t="s">
        <v>5853</v>
      </c>
      <c r="P305" t="s">
        <v>5853</v>
      </c>
      <c r="R305" t="s">
        <v>5853</v>
      </c>
      <c r="S305" t="s">
        <v>5853</v>
      </c>
      <c r="T305" t="s">
        <v>5853</v>
      </c>
      <c r="U305" t="s">
        <v>5853</v>
      </c>
      <c r="V305" t="s">
        <v>5853</v>
      </c>
    </row>
    <row r="306" spans="1:22">
      <c r="A306" s="88" t="s">
        <v>5425</v>
      </c>
      <c r="B306" s="17" t="str">
        <f>VLOOKUP(A306,'Planning Periods'!$E$2:$N$540,10,FALSE)</f>
        <v>12/31/2015 - 12/31/2023</v>
      </c>
      <c r="C306" s="87">
        <v>2014</v>
      </c>
      <c r="D306" s="87" t="str">
        <f t="shared" si="4"/>
        <v>Capitola 2014</v>
      </c>
      <c r="E306" t="s">
        <v>5853</v>
      </c>
      <c r="F306" t="s">
        <v>5853</v>
      </c>
      <c r="G306" t="s">
        <v>5853</v>
      </c>
      <c r="H306" t="s">
        <v>5853</v>
      </c>
      <c r="J306" t="s">
        <v>5853</v>
      </c>
      <c r="K306" t="s">
        <v>5853</v>
      </c>
      <c r="L306" t="s">
        <v>5853</v>
      </c>
      <c r="M306" t="s">
        <v>5853</v>
      </c>
      <c r="O306" t="s">
        <v>5853</v>
      </c>
      <c r="P306" t="s">
        <v>5853</v>
      </c>
      <c r="R306" t="s">
        <v>5853</v>
      </c>
      <c r="S306" t="s">
        <v>5853</v>
      </c>
      <c r="T306" t="s">
        <v>5853</v>
      </c>
      <c r="U306" t="s">
        <v>5853</v>
      </c>
      <c r="V306" t="s">
        <v>5853</v>
      </c>
    </row>
    <row r="307" spans="1:22">
      <c r="A307" s="88" t="s">
        <v>5425</v>
      </c>
      <c r="B307" s="17" t="str">
        <f>VLOOKUP(A307,'Planning Periods'!$E$2:$N$540,10,FALSE)</f>
        <v>12/31/2015 - 12/31/2023</v>
      </c>
      <c r="C307" s="87">
        <v>2015</v>
      </c>
      <c r="D307" s="87" t="str">
        <f t="shared" si="4"/>
        <v>Capitola 2015</v>
      </c>
      <c r="E307" s="87">
        <v>34</v>
      </c>
      <c r="F307" s="366">
        <v>0</v>
      </c>
      <c r="G307" s="87">
        <v>0</v>
      </c>
      <c r="H307" s="87">
        <v>0</v>
      </c>
      <c r="I307" s="86"/>
      <c r="J307" s="87">
        <v>23</v>
      </c>
      <c r="K307" s="366">
        <v>0</v>
      </c>
      <c r="L307" s="87">
        <v>0</v>
      </c>
      <c r="M307" s="87">
        <v>0</v>
      </c>
      <c r="N307" s="86"/>
      <c r="O307" s="87">
        <v>26</v>
      </c>
      <c r="P307" s="87">
        <v>0</v>
      </c>
      <c r="Q307" s="86"/>
      <c r="R307" s="87">
        <v>60</v>
      </c>
      <c r="S307" s="87">
        <v>2</v>
      </c>
      <c r="T307" s="86">
        <v>0</v>
      </c>
      <c r="U307" s="87">
        <v>143</v>
      </c>
      <c r="V307" s="87">
        <v>2</v>
      </c>
    </row>
    <row r="308" spans="1:22">
      <c r="A308" s="88" t="s">
        <v>5425</v>
      </c>
      <c r="B308" s="17" t="str">
        <f>VLOOKUP(A308,'Planning Periods'!$E$2:$N$540,10,FALSE)</f>
        <v>12/31/2015 - 12/31/2023</v>
      </c>
      <c r="C308" s="87">
        <v>2016</v>
      </c>
      <c r="D308" s="87" t="str">
        <f t="shared" si="4"/>
        <v>Capitola 2016</v>
      </c>
      <c r="E308" s="87">
        <v>34</v>
      </c>
      <c r="F308" s="366">
        <v>0</v>
      </c>
      <c r="G308" s="87">
        <v>0</v>
      </c>
      <c r="H308" s="87">
        <v>0</v>
      </c>
      <c r="I308" s="86"/>
      <c r="J308" s="87">
        <v>23</v>
      </c>
      <c r="K308" s="366">
        <v>0</v>
      </c>
      <c r="L308" s="87">
        <v>0</v>
      </c>
      <c r="M308" s="87">
        <v>0</v>
      </c>
      <c r="N308" s="86"/>
      <c r="O308" s="87">
        <v>26</v>
      </c>
      <c r="P308" s="87">
        <v>0</v>
      </c>
      <c r="Q308" s="86"/>
      <c r="R308" s="87">
        <v>60</v>
      </c>
      <c r="S308" s="87">
        <v>1</v>
      </c>
      <c r="T308" s="86">
        <v>0</v>
      </c>
      <c r="U308" s="87">
        <v>143</v>
      </c>
      <c r="V308" s="87">
        <v>1</v>
      </c>
    </row>
    <row r="309" spans="1:22">
      <c r="A309" s="88" t="s">
        <v>5425</v>
      </c>
      <c r="B309" s="17" t="str">
        <f>VLOOKUP(A309,'Planning Periods'!$E$2:$N$540,10,FALSE)</f>
        <v>12/31/2015 - 12/31/2023</v>
      </c>
      <c r="C309" s="87">
        <v>2017</v>
      </c>
      <c r="D309" s="87" t="str">
        <f t="shared" si="4"/>
        <v>Capitola 2017</v>
      </c>
      <c r="E309" s="87">
        <v>34</v>
      </c>
      <c r="F309" s="366">
        <v>0</v>
      </c>
      <c r="G309" s="87">
        <v>0</v>
      </c>
      <c r="H309" s="87">
        <v>0</v>
      </c>
      <c r="I309" s="86"/>
      <c r="J309" s="87">
        <v>23</v>
      </c>
      <c r="K309" s="366">
        <v>0</v>
      </c>
      <c r="L309" s="87">
        <v>0</v>
      </c>
      <c r="M309" s="87">
        <v>0</v>
      </c>
      <c r="N309" s="86"/>
      <c r="O309" s="87">
        <v>26</v>
      </c>
      <c r="P309" s="87">
        <v>1</v>
      </c>
      <c r="Q309" s="86"/>
      <c r="R309" s="87">
        <v>60</v>
      </c>
      <c r="S309" s="87">
        <v>20</v>
      </c>
      <c r="T309" s="86">
        <v>0</v>
      </c>
      <c r="U309" s="87">
        <v>143</v>
      </c>
      <c r="V309" s="87">
        <v>21</v>
      </c>
    </row>
    <row r="310" spans="1:22">
      <c r="A310" s="88" t="s">
        <v>5426</v>
      </c>
      <c r="B310" s="17" t="str">
        <f>VLOOKUP(A310,'Planning Periods'!$E$2:$N$540,10,FALSE)</f>
        <v>04/15/2021 - 04/15/2029</v>
      </c>
      <c r="C310" s="87">
        <v>2013</v>
      </c>
      <c r="D310" s="87" t="str">
        <f t="shared" si="4"/>
        <v>Carlsbad 2013</v>
      </c>
      <c r="E310" s="87">
        <v>912</v>
      </c>
      <c r="F310" s="366">
        <v>35</v>
      </c>
      <c r="G310" s="87">
        <v>35</v>
      </c>
      <c r="H310" s="87">
        <v>0</v>
      </c>
      <c r="I310" s="86"/>
      <c r="J310" s="87">
        <v>693</v>
      </c>
      <c r="K310" s="366">
        <v>29</v>
      </c>
      <c r="L310" s="87">
        <v>28</v>
      </c>
      <c r="M310" s="87">
        <v>1</v>
      </c>
      <c r="N310" s="86"/>
      <c r="O310" s="87">
        <v>1062</v>
      </c>
      <c r="P310" s="87">
        <v>104</v>
      </c>
      <c r="Q310" s="86"/>
      <c r="R310" s="87">
        <v>2332</v>
      </c>
      <c r="S310" s="87">
        <v>1136</v>
      </c>
      <c r="T310" s="86">
        <v>1</v>
      </c>
      <c r="U310" s="87">
        <v>4999</v>
      </c>
      <c r="V310" s="87">
        <v>1304</v>
      </c>
    </row>
    <row r="311" spans="1:22">
      <c r="A311" s="88" t="s">
        <v>5426</v>
      </c>
      <c r="B311" s="17" t="str">
        <f>VLOOKUP(A311,'Planning Periods'!$E$2:$N$540,10,FALSE)</f>
        <v>04/15/2021 - 04/15/2029</v>
      </c>
      <c r="C311" s="87">
        <v>2014</v>
      </c>
      <c r="D311" s="87" t="str">
        <f t="shared" si="4"/>
        <v>Carlsbad 2014</v>
      </c>
      <c r="E311" s="87">
        <v>912</v>
      </c>
      <c r="F311" s="366">
        <v>0</v>
      </c>
      <c r="G311" s="87">
        <v>0</v>
      </c>
      <c r="H311" s="87">
        <v>0</v>
      </c>
      <c r="I311" s="86"/>
      <c r="J311" s="87">
        <v>693</v>
      </c>
      <c r="K311" s="366">
        <v>7</v>
      </c>
      <c r="L311" s="87">
        <v>7</v>
      </c>
      <c r="M311" s="87">
        <v>0</v>
      </c>
      <c r="N311" s="86"/>
      <c r="O311" s="87">
        <v>1062</v>
      </c>
      <c r="P311" s="87">
        <v>13</v>
      </c>
      <c r="Q311" s="86"/>
      <c r="R311" s="87">
        <v>2332</v>
      </c>
      <c r="S311" s="87">
        <v>235</v>
      </c>
      <c r="T311" s="86">
        <v>0</v>
      </c>
      <c r="U311" s="87">
        <v>4999</v>
      </c>
      <c r="V311" s="87">
        <v>255</v>
      </c>
    </row>
    <row r="312" spans="1:22">
      <c r="A312" s="88" t="s">
        <v>5426</v>
      </c>
      <c r="B312" s="17" t="str">
        <f>VLOOKUP(A312,'Planning Periods'!$E$2:$N$540,10,FALSE)</f>
        <v>04/15/2021 - 04/15/2029</v>
      </c>
      <c r="C312" s="87">
        <v>2015</v>
      </c>
      <c r="D312" s="87" t="str">
        <f t="shared" si="4"/>
        <v>Carlsbad 2015</v>
      </c>
      <c r="E312" s="87">
        <v>912</v>
      </c>
      <c r="F312" s="366">
        <v>0</v>
      </c>
      <c r="G312" s="87">
        <v>0</v>
      </c>
      <c r="H312" s="87">
        <v>0</v>
      </c>
      <c r="I312" s="86"/>
      <c r="J312" s="87">
        <v>693</v>
      </c>
      <c r="K312" s="366">
        <v>9</v>
      </c>
      <c r="L312" s="87">
        <v>9</v>
      </c>
      <c r="M312" s="87">
        <v>0</v>
      </c>
      <c r="N312" s="86"/>
      <c r="O312" s="87">
        <v>1062</v>
      </c>
      <c r="P312" s="87">
        <v>20</v>
      </c>
      <c r="Q312" s="86"/>
      <c r="R312" s="87">
        <v>2332</v>
      </c>
      <c r="S312" s="87">
        <v>200</v>
      </c>
      <c r="T312" s="86">
        <v>0</v>
      </c>
      <c r="U312" s="87">
        <v>4999</v>
      </c>
      <c r="V312" s="87">
        <v>229</v>
      </c>
    </row>
    <row r="313" spans="1:22">
      <c r="A313" s="88" t="s">
        <v>5426</v>
      </c>
      <c r="B313" s="17" t="str">
        <f>VLOOKUP(A313,'Planning Periods'!$E$2:$N$540,10,FALSE)</f>
        <v>04/15/2021 - 04/15/2029</v>
      </c>
      <c r="C313" s="87">
        <v>2016</v>
      </c>
      <c r="D313" s="87" t="str">
        <f t="shared" si="4"/>
        <v>Carlsbad 2016</v>
      </c>
      <c r="E313" s="87">
        <v>912</v>
      </c>
      <c r="F313" s="366">
        <v>7</v>
      </c>
      <c r="G313" s="87">
        <v>7</v>
      </c>
      <c r="H313" s="87">
        <v>0</v>
      </c>
      <c r="I313" s="86"/>
      <c r="J313" s="87">
        <v>693</v>
      </c>
      <c r="K313" s="366">
        <v>163</v>
      </c>
      <c r="L313" s="87">
        <v>163</v>
      </c>
      <c r="M313" s="87">
        <v>0</v>
      </c>
      <c r="N313" s="86"/>
      <c r="O313" s="87">
        <v>1062</v>
      </c>
      <c r="P313" s="87">
        <v>74</v>
      </c>
      <c r="Q313" s="86"/>
      <c r="R313" s="87">
        <v>2332</v>
      </c>
      <c r="S313" s="87">
        <v>439</v>
      </c>
      <c r="T313" s="86">
        <v>0</v>
      </c>
      <c r="U313" s="87">
        <v>4999</v>
      </c>
      <c r="V313" s="87">
        <v>683</v>
      </c>
    </row>
    <row r="314" spans="1:22">
      <c r="A314" s="88" t="s">
        <v>5426</v>
      </c>
      <c r="B314" s="17" t="str">
        <f>VLOOKUP(A314,'Planning Periods'!$E$2:$N$540,10,FALSE)</f>
        <v>04/15/2021 - 04/15/2029</v>
      </c>
      <c r="C314" s="87">
        <v>2017</v>
      </c>
      <c r="D314" s="87" t="str">
        <f t="shared" si="4"/>
        <v>Carlsbad 2017</v>
      </c>
      <c r="E314" s="87">
        <v>912</v>
      </c>
      <c r="F314" s="366">
        <v>0</v>
      </c>
      <c r="G314" s="87">
        <v>0</v>
      </c>
      <c r="H314" s="87">
        <v>0</v>
      </c>
      <c r="I314" s="86"/>
      <c r="J314" s="87">
        <v>693</v>
      </c>
      <c r="K314" s="366">
        <v>10</v>
      </c>
      <c r="L314" s="87">
        <v>8</v>
      </c>
      <c r="M314" s="87">
        <v>2</v>
      </c>
      <c r="N314" s="86"/>
      <c r="O314" s="87">
        <v>1062</v>
      </c>
      <c r="P314" s="87">
        <v>18</v>
      </c>
      <c r="Q314" s="86"/>
      <c r="R314" s="87">
        <v>2332</v>
      </c>
      <c r="S314" s="87">
        <v>624</v>
      </c>
      <c r="T314" s="86">
        <v>2</v>
      </c>
      <c r="U314" s="87">
        <v>4999</v>
      </c>
      <c r="V314" s="87">
        <v>652</v>
      </c>
    </row>
    <row r="315" spans="1:22">
      <c r="A315" t="s">
        <v>4856</v>
      </c>
      <c r="B315" s="17" t="str">
        <f>VLOOKUP(A315,'Planning Periods'!$E$2:$N$540,10,FALSE)</f>
        <v>12/31/2015 - 12/31/2023</v>
      </c>
      <c r="C315" s="87">
        <v>2014</v>
      </c>
      <c r="D315" s="87" t="str">
        <f t="shared" si="4"/>
        <v>Carmel-by-the-Sea 2014</v>
      </c>
      <c r="E315" s="366" t="s">
        <v>5853</v>
      </c>
      <c r="F315" s="366" t="s">
        <v>5853</v>
      </c>
      <c r="G315" s="366" t="s">
        <v>5853</v>
      </c>
      <c r="H315" s="366" t="s">
        <v>5853</v>
      </c>
      <c r="I315" s="366">
        <v>0</v>
      </c>
      <c r="J315" s="366" t="s">
        <v>5853</v>
      </c>
      <c r="K315" s="366" t="s">
        <v>5853</v>
      </c>
      <c r="L315" s="366" t="s">
        <v>5853</v>
      </c>
      <c r="M315" s="366" t="s">
        <v>5853</v>
      </c>
      <c r="N315" s="366">
        <v>0</v>
      </c>
      <c r="O315" s="366" t="s">
        <v>5853</v>
      </c>
      <c r="P315" s="366" t="s">
        <v>5853</v>
      </c>
      <c r="Q315" s="366"/>
      <c r="R315" s="366" t="s">
        <v>5853</v>
      </c>
      <c r="S315" s="366" t="s">
        <v>5853</v>
      </c>
      <c r="T315" s="366" t="s">
        <v>5853</v>
      </c>
      <c r="U315" s="366" t="s">
        <v>5853</v>
      </c>
      <c r="V315" s="366" t="s">
        <v>5853</v>
      </c>
    </row>
    <row r="316" spans="1:22">
      <c r="A316" t="s">
        <v>4856</v>
      </c>
      <c r="B316" s="17" t="str">
        <f>VLOOKUP(A316,'Planning Periods'!$E$2:$N$540,10,FALSE)</f>
        <v>12/31/2015 - 12/31/2023</v>
      </c>
      <c r="C316" s="87">
        <v>2015</v>
      </c>
      <c r="D316" s="87" t="str">
        <f t="shared" si="4"/>
        <v>Carmel-by-the-Sea 2015</v>
      </c>
      <c r="E316" t="s">
        <v>5853</v>
      </c>
      <c r="F316" t="s">
        <v>5853</v>
      </c>
      <c r="G316" t="s">
        <v>5853</v>
      </c>
      <c r="H316" t="s">
        <v>5853</v>
      </c>
      <c r="J316" t="s">
        <v>5853</v>
      </c>
      <c r="K316" t="s">
        <v>5853</v>
      </c>
      <c r="L316" t="s">
        <v>5853</v>
      </c>
      <c r="M316" t="s">
        <v>5853</v>
      </c>
      <c r="O316" t="s">
        <v>5853</v>
      </c>
      <c r="P316" t="s">
        <v>5853</v>
      </c>
      <c r="R316" t="s">
        <v>5853</v>
      </c>
      <c r="S316" t="s">
        <v>5853</v>
      </c>
      <c r="T316" t="s">
        <v>5853</v>
      </c>
      <c r="U316" t="s">
        <v>5853</v>
      </c>
      <c r="V316" t="s">
        <v>5853</v>
      </c>
    </row>
    <row r="317" spans="1:22">
      <c r="A317" t="s">
        <v>4856</v>
      </c>
      <c r="B317" s="17" t="str">
        <f>VLOOKUP(A317,'Planning Periods'!$E$2:$N$540,10,FALSE)</f>
        <v>12/31/2015 - 12/31/2023</v>
      </c>
      <c r="C317" s="87">
        <v>2016</v>
      </c>
      <c r="D317" s="87" t="str">
        <f t="shared" si="4"/>
        <v>Carmel-by-the-Sea 2016</v>
      </c>
      <c r="E317" t="s">
        <v>5853</v>
      </c>
      <c r="F317" t="s">
        <v>5853</v>
      </c>
      <c r="G317" t="s">
        <v>5853</v>
      </c>
      <c r="H317" t="s">
        <v>5853</v>
      </c>
      <c r="J317" t="s">
        <v>5853</v>
      </c>
      <c r="K317" t="s">
        <v>5853</v>
      </c>
      <c r="L317" t="s">
        <v>5853</v>
      </c>
      <c r="M317" t="s">
        <v>5853</v>
      </c>
      <c r="O317" t="s">
        <v>5853</v>
      </c>
      <c r="P317" t="s">
        <v>5853</v>
      </c>
      <c r="R317" t="s">
        <v>5853</v>
      </c>
      <c r="S317" t="s">
        <v>5853</v>
      </c>
      <c r="T317" t="s">
        <v>5853</v>
      </c>
      <c r="U317" t="s">
        <v>5853</v>
      </c>
      <c r="V317" t="s">
        <v>5853</v>
      </c>
    </row>
    <row r="318" spans="1:22">
      <c r="A318" t="s">
        <v>4856</v>
      </c>
      <c r="B318" s="17" t="str">
        <f>VLOOKUP(A318,'Planning Periods'!$E$2:$N$540,10,FALSE)</f>
        <v>12/31/2015 - 12/31/2023</v>
      </c>
      <c r="C318" s="87">
        <v>2017</v>
      </c>
      <c r="D318" s="87" t="str">
        <f t="shared" si="4"/>
        <v>Carmel-by-the-Sea 2017</v>
      </c>
      <c r="E318" t="s">
        <v>5853</v>
      </c>
      <c r="F318" t="s">
        <v>5853</v>
      </c>
      <c r="G318" t="s">
        <v>5853</v>
      </c>
      <c r="H318" t="s">
        <v>5853</v>
      </c>
      <c r="J318" t="s">
        <v>5853</v>
      </c>
      <c r="K318" t="s">
        <v>5853</v>
      </c>
      <c r="L318" t="s">
        <v>5853</v>
      </c>
      <c r="M318" t="s">
        <v>5853</v>
      </c>
      <c r="O318" t="s">
        <v>5853</v>
      </c>
      <c r="P318" t="s">
        <v>5853</v>
      </c>
      <c r="R318" t="s">
        <v>5853</v>
      </c>
      <c r="S318" t="s">
        <v>5853</v>
      </c>
      <c r="T318" t="s">
        <v>5853</v>
      </c>
      <c r="U318" t="s">
        <v>5853</v>
      </c>
      <c r="V318" t="s">
        <v>5853</v>
      </c>
    </row>
    <row r="319" spans="1:22">
      <c r="A319" s="88" t="s">
        <v>5427</v>
      </c>
      <c r="B319" s="17" t="str">
        <f>VLOOKUP(A319,'Planning Periods'!$E$2:$N$540,10,FALSE)</f>
        <v>02/15/2015 - 02/15/2023</v>
      </c>
      <c r="C319" s="87">
        <v>2014</v>
      </c>
      <c r="D319" s="87" t="str">
        <f t="shared" si="4"/>
        <v>Carpinteria 2014</v>
      </c>
      <c r="E319" s="87">
        <v>39</v>
      </c>
      <c r="F319" s="366">
        <v>33</v>
      </c>
      <c r="G319" s="87">
        <v>33</v>
      </c>
      <c r="H319" s="87">
        <v>0</v>
      </c>
      <c r="I319" s="86"/>
      <c r="J319" s="87">
        <v>26</v>
      </c>
      <c r="K319" s="366">
        <v>9</v>
      </c>
      <c r="L319" s="87">
        <v>9</v>
      </c>
      <c r="M319" s="87">
        <v>0</v>
      </c>
      <c r="N319" s="86"/>
      <c r="O319" s="87">
        <v>34</v>
      </c>
      <c r="P319" s="87">
        <v>0</v>
      </c>
      <c r="Q319" s="86"/>
      <c r="R319" s="87">
        <v>64</v>
      </c>
      <c r="S319" s="87">
        <v>46</v>
      </c>
      <c r="T319" s="86">
        <v>0</v>
      </c>
      <c r="U319" s="87">
        <v>163</v>
      </c>
      <c r="V319" s="87">
        <v>88</v>
      </c>
    </row>
    <row r="320" spans="1:22">
      <c r="A320" s="88" t="s">
        <v>5427</v>
      </c>
      <c r="B320" s="17" t="str">
        <f>VLOOKUP(A320,'Planning Periods'!$E$2:$N$540,10,FALSE)</f>
        <v>02/15/2015 - 02/15/2023</v>
      </c>
      <c r="C320" s="87">
        <v>2015</v>
      </c>
      <c r="D320" s="87" t="str">
        <f t="shared" si="4"/>
        <v>Carpinteria 2015</v>
      </c>
      <c r="E320" s="87">
        <v>39</v>
      </c>
      <c r="F320" s="366">
        <v>0</v>
      </c>
      <c r="G320" s="87">
        <v>0</v>
      </c>
      <c r="H320" s="87">
        <v>0</v>
      </c>
      <c r="I320" s="86"/>
      <c r="J320" s="87">
        <v>26</v>
      </c>
      <c r="K320" s="366">
        <v>0</v>
      </c>
      <c r="L320" s="87">
        <v>0</v>
      </c>
      <c r="M320" s="87">
        <v>0</v>
      </c>
      <c r="N320" s="86"/>
      <c r="O320" s="87">
        <v>34</v>
      </c>
      <c r="P320" s="87">
        <v>0</v>
      </c>
      <c r="Q320" s="86"/>
      <c r="R320" s="87">
        <v>64</v>
      </c>
      <c r="S320" s="87">
        <v>5</v>
      </c>
      <c r="T320" s="86">
        <v>0</v>
      </c>
      <c r="U320" s="87">
        <v>163</v>
      </c>
      <c r="V320" s="87">
        <v>5</v>
      </c>
    </row>
    <row r="321" spans="1:22">
      <c r="A321" s="88" t="s">
        <v>5427</v>
      </c>
      <c r="B321" s="17" t="str">
        <f>VLOOKUP(A321,'Planning Periods'!$E$2:$N$540,10,FALSE)</f>
        <v>02/15/2015 - 02/15/2023</v>
      </c>
      <c r="C321" s="87">
        <v>2016</v>
      </c>
      <c r="D321" s="87" t="str">
        <f t="shared" si="4"/>
        <v>Carpinteria 2016</v>
      </c>
      <c r="E321" s="87">
        <v>39</v>
      </c>
      <c r="F321" s="366">
        <v>0</v>
      </c>
      <c r="G321" s="87">
        <v>0</v>
      </c>
      <c r="H321" s="87">
        <v>0</v>
      </c>
      <c r="I321" s="86"/>
      <c r="J321" s="87">
        <v>26</v>
      </c>
      <c r="K321" s="366">
        <v>0</v>
      </c>
      <c r="L321" s="87">
        <v>0</v>
      </c>
      <c r="M321" s="87">
        <v>0</v>
      </c>
      <c r="N321" s="86"/>
      <c r="O321" s="87">
        <v>34</v>
      </c>
      <c r="P321" s="87">
        <v>0</v>
      </c>
      <c r="Q321" s="86"/>
      <c r="R321" s="87">
        <v>64</v>
      </c>
      <c r="S321" s="87">
        <v>4</v>
      </c>
      <c r="T321" s="86">
        <v>0</v>
      </c>
      <c r="U321" s="87">
        <v>163</v>
      </c>
      <c r="V321" s="87">
        <v>4</v>
      </c>
    </row>
    <row r="322" spans="1:22">
      <c r="A322" s="88" t="s">
        <v>5427</v>
      </c>
      <c r="B322" s="17" t="str">
        <f>VLOOKUP(A322,'Planning Periods'!$E$2:$N$540,10,FALSE)</f>
        <v>02/15/2015 - 02/15/2023</v>
      </c>
      <c r="C322" s="87">
        <v>2017</v>
      </c>
      <c r="D322" s="87" t="str">
        <f t="shared" si="4"/>
        <v>Carpinteria 2017</v>
      </c>
      <c r="E322" s="87">
        <v>39</v>
      </c>
      <c r="F322" s="366">
        <v>0</v>
      </c>
      <c r="G322" s="87">
        <v>0</v>
      </c>
      <c r="H322" s="87">
        <v>0</v>
      </c>
      <c r="I322" s="86"/>
      <c r="J322" s="87">
        <v>26</v>
      </c>
      <c r="K322" s="366">
        <v>3</v>
      </c>
      <c r="L322" s="87">
        <v>3</v>
      </c>
      <c r="M322" s="87">
        <v>0</v>
      </c>
      <c r="N322" s="86"/>
      <c r="O322" s="87">
        <v>34</v>
      </c>
      <c r="P322" s="87">
        <v>0</v>
      </c>
      <c r="Q322" s="86"/>
      <c r="R322" s="87">
        <v>64</v>
      </c>
      <c r="S322" s="87">
        <v>0</v>
      </c>
      <c r="T322" s="86">
        <v>0</v>
      </c>
      <c r="U322" s="87">
        <v>163</v>
      </c>
      <c r="V322" s="87">
        <v>3</v>
      </c>
    </row>
    <row r="323" spans="1:22">
      <c r="A323" s="88" t="s">
        <v>5428</v>
      </c>
      <c r="B323" s="17"/>
      <c r="C323" s="87">
        <v>2013</v>
      </c>
      <c r="D323" s="87" t="str">
        <f t="shared" si="4"/>
        <v>Carson 2013</v>
      </c>
      <c r="E323" s="87" t="s">
        <v>5853</v>
      </c>
      <c r="F323" s="366" t="s">
        <v>5853</v>
      </c>
      <c r="G323" s="87" t="s">
        <v>5853</v>
      </c>
      <c r="H323" s="87" t="s">
        <v>5853</v>
      </c>
      <c r="I323" s="86"/>
      <c r="J323" s="87" t="s">
        <v>5853</v>
      </c>
      <c r="K323" s="366" t="s">
        <v>5853</v>
      </c>
      <c r="L323" s="87" t="s">
        <v>5853</v>
      </c>
      <c r="M323" s="87" t="s">
        <v>5853</v>
      </c>
      <c r="N323" s="86"/>
      <c r="O323" s="87" t="s">
        <v>5853</v>
      </c>
      <c r="P323" s="87" t="s">
        <v>5853</v>
      </c>
      <c r="Q323" s="86"/>
      <c r="R323" s="87" t="s">
        <v>5853</v>
      </c>
      <c r="S323" s="87" t="s">
        <v>5853</v>
      </c>
      <c r="T323" s="86" t="s">
        <v>5853</v>
      </c>
      <c r="U323" s="87" t="s">
        <v>5853</v>
      </c>
      <c r="V323" s="87" t="s">
        <v>5853</v>
      </c>
    </row>
    <row r="324" spans="1:22">
      <c r="A324" s="88" t="s">
        <v>5428</v>
      </c>
      <c r="B324" s="17" t="str">
        <f>VLOOKUP(A324,'Planning Periods'!$E$2:$N$540,10,FALSE)</f>
        <v>10/15/2013 - 10/15/2021</v>
      </c>
      <c r="C324" s="87">
        <v>2014</v>
      </c>
      <c r="D324" s="87" t="str">
        <f t="shared" si="4"/>
        <v>Carson 2014</v>
      </c>
      <c r="E324" s="87" t="s">
        <v>5853</v>
      </c>
      <c r="F324" s="366" t="s">
        <v>5853</v>
      </c>
      <c r="G324" s="87" t="s">
        <v>5853</v>
      </c>
      <c r="H324" s="87" t="s">
        <v>5853</v>
      </c>
      <c r="I324" s="86"/>
      <c r="J324" s="87" t="s">
        <v>5853</v>
      </c>
      <c r="K324" s="366" t="s">
        <v>5853</v>
      </c>
      <c r="L324" s="87" t="s">
        <v>5853</v>
      </c>
      <c r="M324" s="87" t="s">
        <v>5853</v>
      </c>
      <c r="N324" s="86"/>
      <c r="O324" s="87" t="s">
        <v>5853</v>
      </c>
      <c r="P324" s="87" t="s">
        <v>5853</v>
      </c>
      <c r="Q324" s="86"/>
      <c r="R324" s="87" t="s">
        <v>5853</v>
      </c>
      <c r="S324" s="87" t="s">
        <v>5853</v>
      </c>
      <c r="T324" s="86" t="s">
        <v>5853</v>
      </c>
      <c r="U324" s="87" t="s">
        <v>5853</v>
      </c>
      <c r="V324" s="87" t="s">
        <v>5853</v>
      </c>
    </row>
    <row r="325" spans="1:22">
      <c r="A325" s="88" t="s">
        <v>5428</v>
      </c>
      <c r="B325" s="17" t="str">
        <f>VLOOKUP(A325,'Planning Periods'!$E$2:$N$540,10,FALSE)</f>
        <v>10/15/2013 - 10/15/2021</v>
      </c>
      <c r="C325" s="87">
        <v>2015</v>
      </c>
      <c r="D325" s="87" t="str">
        <f t="shared" si="4"/>
        <v>Carson 2015</v>
      </c>
      <c r="E325" s="87">
        <v>447</v>
      </c>
      <c r="F325" s="366">
        <v>0</v>
      </c>
      <c r="G325" s="87">
        <v>0</v>
      </c>
      <c r="H325" s="87">
        <v>0</v>
      </c>
      <c r="I325" s="86"/>
      <c r="J325" s="87">
        <v>263</v>
      </c>
      <c r="K325" s="366">
        <v>0</v>
      </c>
      <c r="L325" s="87">
        <v>0</v>
      </c>
      <c r="M325" s="87">
        <v>0</v>
      </c>
      <c r="N325" s="86"/>
      <c r="O325" s="87">
        <v>280</v>
      </c>
      <c r="P325" s="87">
        <v>11</v>
      </c>
      <c r="Q325" s="86"/>
      <c r="R325" s="87">
        <v>708</v>
      </c>
      <c r="S325" s="87">
        <v>83</v>
      </c>
      <c r="T325" s="86">
        <v>0</v>
      </c>
      <c r="U325" s="87">
        <v>1698</v>
      </c>
      <c r="V325" s="87">
        <v>94</v>
      </c>
    </row>
    <row r="326" spans="1:22">
      <c r="A326" s="88" t="s">
        <v>5428</v>
      </c>
      <c r="B326" s="17" t="str">
        <f>VLOOKUP(A326,'Planning Periods'!$E$2:$N$540,10,FALSE)</f>
        <v>10/15/2013 - 10/15/2021</v>
      </c>
      <c r="C326" s="87">
        <v>2016</v>
      </c>
      <c r="D326" s="87" t="str">
        <f t="shared" si="4"/>
        <v>Carson 2016</v>
      </c>
      <c r="E326" s="87">
        <v>447</v>
      </c>
      <c r="F326" s="366">
        <v>0</v>
      </c>
      <c r="G326" s="87">
        <v>0</v>
      </c>
      <c r="H326" s="87">
        <v>0</v>
      </c>
      <c r="I326" s="86"/>
      <c r="J326" s="87">
        <v>263</v>
      </c>
      <c r="K326" s="366">
        <v>0</v>
      </c>
      <c r="L326" s="87">
        <v>0</v>
      </c>
      <c r="M326" s="87">
        <v>0</v>
      </c>
      <c r="N326" s="86"/>
      <c r="O326" s="87">
        <v>280</v>
      </c>
      <c r="P326" s="87">
        <v>35</v>
      </c>
      <c r="Q326" s="86"/>
      <c r="R326" s="87">
        <v>708</v>
      </c>
      <c r="S326" s="87">
        <v>0</v>
      </c>
      <c r="T326" s="86">
        <v>0</v>
      </c>
      <c r="U326" s="87">
        <v>1698</v>
      </c>
      <c r="V326" s="87">
        <v>35</v>
      </c>
    </row>
    <row r="327" spans="1:22">
      <c r="A327" s="88" t="s">
        <v>5428</v>
      </c>
      <c r="B327" s="17" t="str">
        <f>VLOOKUP(A327,'Planning Periods'!$E$2:$N$540,10,FALSE)</f>
        <v>10/15/2013 - 10/15/2021</v>
      </c>
      <c r="C327" s="87">
        <v>2017</v>
      </c>
      <c r="D327" s="87" t="str">
        <f t="shared" si="4"/>
        <v>Carson 2017</v>
      </c>
      <c r="E327" s="87">
        <v>447</v>
      </c>
      <c r="F327" s="366">
        <v>39</v>
      </c>
      <c r="G327" s="87">
        <v>39</v>
      </c>
      <c r="H327" s="87">
        <v>0</v>
      </c>
      <c r="I327" s="86"/>
      <c r="J327" s="87">
        <v>263</v>
      </c>
      <c r="K327" s="366">
        <v>56</v>
      </c>
      <c r="L327" s="87">
        <v>56</v>
      </c>
      <c r="M327" s="87">
        <v>0</v>
      </c>
      <c r="N327" s="86"/>
      <c r="O327" s="87">
        <v>280</v>
      </c>
      <c r="P327" s="87">
        <v>84</v>
      </c>
      <c r="Q327" s="86"/>
      <c r="R327" s="87">
        <v>708</v>
      </c>
      <c r="S327" s="87">
        <v>0</v>
      </c>
      <c r="T327" s="86">
        <v>0</v>
      </c>
      <c r="U327" s="87">
        <v>1698</v>
      </c>
      <c r="V327" s="87">
        <v>179</v>
      </c>
    </row>
    <row r="328" spans="1:22">
      <c r="A328" s="88" t="s">
        <v>5429</v>
      </c>
      <c r="B328" s="17"/>
      <c r="C328" s="87">
        <v>2013</v>
      </c>
      <c r="D328" s="87" t="str">
        <f t="shared" si="4"/>
        <v>Cathedral 2013</v>
      </c>
      <c r="E328" s="87" t="s">
        <v>5853</v>
      </c>
      <c r="F328" s="366" t="s">
        <v>5853</v>
      </c>
      <c r="G328" s="87" t="s">
        <v>5853</v>
      </c>
      <c r="H328" s="87" t="s">
        <v>5853</v>
      </c>
      <c r="I328" s="86"/>
      <c r="J328" s="87" t="s">
        <v>5853</v>
      </c>
      <c r="K328" s="366" t="s">
        <v>5853</v>
      </c>
      <c r="L328" s="87" t="s">
        <v>5853</v>
      </c>
      <c r="M328" s="87" t="s">
        <v>5853</v>
      </c>
      <c r="N328" s="86"/>
      <c r="O328" s="87" t="s">
        <v>5853</v>
      </c>
      <c r="P328" s="87" t="s">
        <v>5853</v>
      </c>
      <c r="Q328" s="86"/>
      <c r="R328" s="87" t="s">
        <v>5853</v>
      </c>
      <c r="S328" s="87" t="s">
        <v>5853</v>
      </c>
      <c r="T328" s="86" t="s">
        <v>5853</v>
      </c>
      <c r="U328" s="87" t="s">
        <v>5853</v>
      </c>
      <c r="V328" s="87" t="s">
        <v>5853</v>
      </c>
    </row>
    <row r="329" spans="1:22">
      <c r="A329" s="88" t="s">
        <v>5429</v>
      </c>
      <c r="B329" s="17" t="str">
        <f>VLOOKUP(A329,'Planning Periods'!$E$2:$N$540,10,FALSE)</f>
        <v>10/15/2013 - 10/15/2021</v>
      </c>
      <c r="C329" s="87">
        <v>2014</v>
      </c>
      <c r="D329" s="87" t="str">
        <f t="shared" si="4"/>
        <v>Cathedral 2014</v>
      </c>
      <c r="E329" s="87">
        <v>141</v>
      </c>
      <c r="F329" s="366">
        <v>0</v>
      </c>
      <c r="G329" s="87">
        <v>0</v>
      </c>
      <c r="H329" s="87">
        <v>0</v>
      </c>
      <c r="I329" s="86"/>
      <c r="J329" s="87">
        <v>95</v>
      </c>
      <c r="K329" s="366">
        <v>0</v>
      </c>
      <c r="L329" s="87">
        <v>0</v>
      </c>
      <c r="M329" s="87">
        <v>0</v>
      </c>
      <c r="N329" s="86"/>
      <c r="O329" s="87">
        <v>110</v>
      </c>
      <c r="P329" s="87">
        <v>32</v>
      </c>
      <c r="Q329" s="86"/>
      <c r="R329" s="87">
        <v>254</v>
      </c>
      <c r="S329" s="87">
        <v>0</v>
      </c>
      <c r="T329" s="86">
        <v>0</v>
      </c>
      <c r="U329" s="87">
        <v>600</v>
      </c>
      <c r="V329" s="87">
        <v>32</v>
      </c>
    </row>
    <row r="330" spans="1:22">
      <c r="A330" s="88" t="s">
        <v>5429</v>
      </c>
      <c r="B330" s="17" t="str">
        <f>VLOOKUP(A330,'Planning Periods'!$E$2:$N$540,10,FALSE)</f>
        <v>10/15/2013 - 10/15/2021</v>
      </c>
      <c r="C330" s="87">
        <v>2015</v>
      </c>
      <c r="D330" s="87" t="str">
        <f t="shared" si="4"/>
        <v>Cathedral 2015</v>
      </c>
      <c r="E330" s="87">
        <v>141</v>
      </c>
      <c r="F330" s="366">
        <v>0</v>
      </c>
      <c r="G330" s="87">
        <v>0</v>
      </c>
      <c r="H330" s="87">
        <v>0</v>
      </c>
      <c r="I330" s="86"/>
      <c r="J330" s="87">
        <v>95</v>
      </c>
      <c r="K330" s="366">
        <v>0</v>
      </c>
      <c r="L330" s="87">
        <v>0</v>
      </c>
      <c r="M330" s="87">
        <v>0</v>
      </c>
      <c r="N330" s="86"/>
      <c r="O330" s="87">
        <v>110</v>
      </c>
      <c r="P330" s="87">
        <v>21</v>
      </c>
      <c r="Q330" s="86"/>
      <c r="R330" s="87">
        <v>254</v>
      </c>
      <c r="S330" s="87">
        <v>3</v>
      </c>
      <c r="T330" s="86">
        <v>0</v>
      </c>
      <c r="U330" s="87">
        <v>600</v>
      </c>
      <c r="V330" s="87">
        <v>24</v>
      </c>
    </row>
    <row r="331" spans="1:22">
      <c r="A331" s="88" t="s">
        <v>5429</v>
      </c>
      <c r="B331" s="17" t="str">
        <f>VLOOKUP(A331,'Planning Periods'!$E$2:$N$540,10,FALSE)</f>
        <v>10/15/2013 - 10/15/2021</v>
      </c>
      <c r="C331" s="87">
        <v>2016</v>
      </c>
      <c r="D331" s="87" t="str">
        <f t="shared" si="4"/>
        <v>Cathedral 2016</v>
      </c>
      <c r="E331" s="87">
        <v>141</v>
      </c>
      <c r="F331" s="366">
        <v>0</v>
      </c>
      <c r="G331" s="87">
        <v>0</v>
      </c>
      <c r="H331" s="87">
        <v>0</v>
      </c>
      <c r="I331" s="86"/>
      <c r="J331" s="87">
        <v>95</v>
      </c>
      <c r="K331" s="366">
        <v>0</v>
      </c>
      <c r="L331" s="87">
        <v>0</v>
      </c>
      <c r="M331" s="87">
        <v>0</v>
      </c>
      <c r="N331" s="86"/>
      <c r="O331" s="87">
        <v>110</v>
      </c>
      <c r="P331" s="87">
        <v>0</v>
      </c>
      <c r="Q331" s="86"/>
      <c r="R331" s="87">
        <v>254</v>
      </c>
      <c r="S331" s="87">
        <v>0</v>
      </c>
      <c r="T331" s="86">
        <v>0</v>
      </c>
      <c r="U331" s="87">
        <v>600</v>
      </c>
      <c r="V331" s="87">
        <v>0</v>
      </c>
    </row>
    <row r="332" spans="1:22">
      <c r="A332" s="88" t="s">
        <v>5429</v>
      </c>
      <c r="B332" s="17" t="str">
        <f>VLOOKUP(A332,'Planning Periods'!$E$2:$N$540,10,FALSE)</f>
        <v>10/15/2013 - 10/15/2021</v>
      </c>
      <c r="C332" s="87">
        <v>2017</v>
      </c>
      <c r="D332" s="87" t="str">
        <f t="shared" si="4"/>
        <v>Cathedral 2017</v>
      </c>
      <c r="E332" s="87">
        <v>141</v>
      </c>
      <c r="F332" s="366">
        <v>0</v>
      </c>
      <c r="G332" s="87">
        <v>0</v>
      </c>
      <c r="H332" s="87">
        <v>0</v>
      </c>
      <c r="I332" s="86"/>
      <c r="J332" s="87">
        <v>95</v>
      </c>
      <c r="K332" s="366">
        <v>0</v>
      </c>
      <c r="L332" s="87">
        <v>0</v>
      </c>
      <c r="M332" s="87">
        <v>0</v>
      </c>
      <c r="N332" s="86"/>
      <c r="O332" s="87">
        <v>110</v>
      </c>
      <c r="P332" s="87">
        <v>69</v>
      </c>
      <c r="Q332" s="86"/>
      <c r="R332" s="87">
        <v>254</v>
      </c>
      <c r="S332" s="87">
        <v>0</v>
      </c>
      <c r="T332" s="86">
        <v>0</v>
      </c>
      <c r="U332" s="87">
        <v>600</v>
      </c>
      <c r="V332" s="87">
        <v>69</v>
      </c>
    </row>
    <row r="333" spans="1:22">
      <c r="A333" s="88" t="s">
        <v>5430</v>
      </c>
      <c r="B333" s="17" t="str">
        <f>VLOOKUP(A333,'Planning Periods'!$E$2:$N$540,10,FALSE)</f>
        <v>12/31/2015 - 12/31/2023</v>
      </c>
      <c r="C333" s="87">
        <v>2014</v>
      </c>
      <c r="D333" s="87" t="str">
        <f t="shared" si="4"/>
        <v>Ceres 2014</v>
      </c>
      <c r="E333" s="87" t="s">
        <v>5853</v>
      </c>
      <c r="F333" s="366" t="s">
        <v>5853</v>
      </c>
      <c r="G333" s="87" t="s">
        <v>5853</v>
      </c>
      <c r="H333" s="87" t="s">
        <v>5853</v>
      </c>
      <c r="I333" s="86"/>
      <c r="J333" s="87" t="s">
        <v>5853</v>
      </c>
      <c r="K333" s="366" t="s">
        <v>5853</v>
      </c>
      <c r="L333" s="87" t="s">
        <v>5853</v>
      </c>
      <c r="M333" s="87" t="s">
        <v>5853</v>
      </c>
      <c r="N333" s="86"/>
      <c r="O333" s="87" t="s">
        <v>5853</v>
      </c>
      <c r="P333" s="87" t="s">
        <v>5853</v>
      </c>
      <c r="Q333" s="86"/>
      <c r="R333" s="87" t="s">
        <v>5853</v>
      </c>
      <c r="S333" s="87" t="s">
        <v>5853</v>
      </c>
      <c r="T333" s="86" t="s">
        <v>5853</v>
      </c>
      <c r="U333" s="87" t="s">
        <v>5853</v>
      </c>
      <c r="V333" s="87" t="s">
        <v>5853</v>
      </c>
    </row>
    <row r="334" spans="1:22">
      <c r="A334" s="88" t="s">
        <v>5430</v>
      </c>
      <c r="B334" s="17" t="str">
        <f>VLOOKUP(A334,'Planning Periods'!$E$2:$N$540,10,FALSE)</f>
        <v>12/31/2015 - 12/31/2023</v>
      </c>
      <c r="C334" s="87">
        <v>2015</v>
      </c>
      <c r="D334" s="87" t="str">
        <f t="shared" si="4"/>
        <v>Ceres 2015</v>
      </c>
      <c r="E334" s="87" t="s">
        <v>5853</v>
      </c>
      <c r="F334" s="366" t="s">
        <v>5853</v>
      </c>
      <c r="G334" s="87" t="s">
        <v>5853</v>
      </c>
      <c r="H334" s="87" t="s">
        <v>5853</v>
      </c>
      <c r="I334" s="86"/>
      <c r="J334" s="87" t="s">
        <v>5853</v>
      </c>
      <c r="K334" s="366" t="s">
        <v>5853</v>
      </c>
      <c r="L334" s="87" t="s">
        <v>5853</v>
      </c>
      <c r="M334" s="87" t="s">
        <v>5853</v>
      </c>
      <c r="N334" s="86"/>
      <c r="O334" s="87" t="s">
        <v>5853</v>
      </c>
      <c r="P334" s="87" t="s">
        <v>5853</v>
      </c>
      <c r="Q334" s="86"/>
      <c r="R334" s="87" t="s">
        <v>5853</v>
      </c>
      <c r="S334" s="87" t="s">
        <v>5853</v>
      </c>
      <c r="T334" s="86" t="s">
        <v>5853</v>
      </c>
      <c r="U334" s="87" t="s">
        <v>5853</v>
      </c>
      <c r="V334" s="87" t="s">
        <v>5853</v>
      </c>
    </row>
    <row r="335" spans="1:22">
      <c r="A335" s="88" t="s">
        <v>5430</v>
      </c>
      <c r="B335" s="17" t="str">
        <f>VLOOKUP(A335,'Planning Periods'!$E$2:$N$540,10,FALSE)</f>
        <v>12/31/2015 - 12/31/2023</v>
      </c>
      <c r="C335" s="87">
        <v>2016</v>
      </c>
      <c r="D335" s="87" t="str">
        <f t="shared" si="4"/>
        <v>Ceres 2016</v>
      </c>
      <c r="E335" s="87">
        <v>622</v>
      </c>
      <c r="F335" s="366">
        <v>0</v>
      </c>
      <c r="G335" s="87">
        <v>0</v>
      </c>
      <c r="H335" s="87">
        <v>0</v>
      </c>
      <c r="I335" s="86"/>
      <c r="J335" s="87">
        <v>399</v>
      </c>
      <c r="K335" s="366">
        <v>0</v>
      </c>
      <c r="L335" s="87">
        <v>0</v>
      </c>
      <c r="M335" s="87">
        <v>0</v>
      </c>
      <c r="N335" s="86"/>
      <c r="O335" s="87">
        <v>446</v>
      </c>
      <c r="P335" s="87">
        <v>0</v>
      </c>
      <c r="Q335" s="86"/>
      <c r="R335" s="87">
        <v>1104</v>
      </c>
      <c r="S335" s="87">
        <v>0</v>
      </c>
      <c r="T335" s="86">
        <v>0</v>
      </c>
      <c r="U335" s="87">
        <v>2571</v>
      </c>
      <c r="V335" s="87">
        <v>0</v>
      </c>
    </row>
    <row r="336" spans="1:22">
      <c r="A336" s="88" t="s">
        <v>5430</v>
      </c>
      <c r="B336" s="17" t="str">
        <f>VLOOKUP(A336,'Planning Periods'!$E$2:$N$540,10,FALSE)</f>
        <v>12/31/2015 - 12/31/2023</v>
      </c>
      <c r="C336" s="87">
        <v>2017</v>
      </c>
      <c r="D336" s="87" t="str">
        <f t="shared" si="4"/>
        <v>Ceres 2017</v>
      </c>
      <c r="E336" s="87">
        <v>622</v>
      </c>
      <c r="F336" s="366">
        <v>0</v>
      </c>
      <c r="G336" s="87">
        <v>0</v>
      </c>
      <c r="H336" s="87">
        <v>0</v>
      </c>
      <c r="I336" s="86"/>
      <c r="J336" s="87">
        <v>399</v>
      </c>
      <c r="K336" s="366">
        <v>0</v>
      </c>
      <c r="L336" s="87">
        <v>0</v>
      </c>
      <c r="M336" s="87">
        <v>0</v>
      </c>
      <c r="N336" s="86"/>
      <c r="O336" s="87">
        <v>446</v>
      </c>
      <c r="P336" s="87">
        <v>5</v>
      </c>
      <c r="Q336" s="86"/>
      <c r="R336" s="87">
        <v>1104</v>
      </c>
      <c r="S336" s="87">
        <v>0</v>
      </c>
      <c r="T336" s="86">
        <v>0</v>
      </c>
      <c r="U336" s="87">
        <v>2571</v>
      </c>
      <c r="V336" s="87">
        <v>5</v>
      </c>
    </row>
    <row r="337" spans="1:22">
      <c r="A337" s="88" t="s">
        <v>5774</v>
      </c>
      <c r="B337" s="17"/>
      <c r="C337" s="87">
        <v>2013</v>
      </c>
      <c r="D337" s="87" t="str">
        <f t="shared" si="4"/>
        <v>Cerritos 2013</v>
      </c>
      <c r="E337" s="87">
        <v>23</v>
      </c>
      <c r="F337" s="366">
        <v>0</v>
      </c>
      <c r="G337" s="87">
        <v>0</v>
      </c>
      <c r="H337" s="87">
        <v>0</v>
      </c>
      <c r="I337" s="86"/>
      <c r="J337" s="87">
        <v>14</v>
      </c>
      <c r="K337" s="366">
        <v>0</v>
      </c>
      <c r="L337" s="87">
        <v>0</v>
      </c>
      <c r="M337" s="87">
        <v>0</v>
      </c>
      <c r="N337" s="86"/>
      <c r="O337" s="87">
        <v>14</v>
      </c>
      <c r="P337" s="87">
        <v>0</v>
      </c>
      <c r="Q337" s="86"/>
      <c r="R337" s="87">
        <v>35</v>
      </c>
      <c r="S337" s="87">
        <v>0</v>
      </c>
      <c r="T337" s="86">
        <v>0</v>
      </c>
      <c r="U337" s="87">
        <v>86</v>
      </c>
      <c r="V337" s="87">
        <v>0</v>
      </c>
    </row>
    <row r="338" spans="1:22">
      <c r="A338" s="88" t="s">
        <v>5774</v>
      </c>
      <c r="B338" s="17" t="str">
        <f>VLOOKUP(A338,'Planning Periods'!$E$2:$N$540,10,FALSE)</f>
        <v>10/15/2013 - 10/15/2021</v>
      </c>
      <c r="C338" s="87">
        <v>2014</v>
      </c>
      <c r="D338" s="87" t="str">
        <f t="shared" si="4"/>
        <v>Cerritos 2014</v>
      </c>
      <c r="E338" s="87">
        <v>23</v>
      </c>
      <c r="F338" s="366">
        <v>0</v>
      </c>
      <c r="G338" s="87">
        <v>0</v>
      </c>
      <c r="H338" s="87">
        <v>0</v>
      </c>
      <c r="I338" s="86"/>
      <c r="J338" s="87">
        <v>14</v>
      </c>
      <c r="K338" s="366">
        <v>0</v>
      </c>
      <c r="L338" s="87">
        <v>0</v>
      </c>
      <c r="M338" s="87">
        <v>0</v>
      </c>
      <c r="N338" s="86"/>
      <c r="O338" s="87">
        <v>14</v>
      </c>
      <c r="P338" s="87">
        <v>0</v>
      </c>
      <c r="Q338" s="86"/>
      <c r="R338" s="87">
        <v>35</v>
      </c>
      <c r="S338" s="87">
        <v>223</v>
      </c>
      <c r="T338" s="86">
        <v>0</v>
      </c>
      <c r="U338" s="87">
        <v>86</v>
      </c>
      <c r="V338" s="87">
        <v>223</v>
      </c>
    </row>
    <row r="339" spans="1:22">
      <c r="A339" s="88" t="s">
        <v>5774</v>
      </c>
      <c r="B339" s="17" t="str">
        <f>VLOOKUP(A339,'Planning Periods'!$E$2:$N$540,10,FALSE)</f>
        <v>10/15/2013 - 10/15/2021</v>
      </c>
      <c r="C339" s="87">
        <v>2015</v>
      </c>
      <c r="D339" s="87" t="str">
        <f t="shared" si="4"/>
        <v>Cerritos 2015</v>
      </c>
      <c r="E339" s="87">
        <v>23</v>
      </c>
      <c r="F339" s="366">
        <v>0</v>
      </c>
      <c r="G339" s="87">
        <v>0</v>
      </c>
      <c r="H339" s="87">
        <v>0</v>
      </c>
      <c r="I339" s="86"/>
      <c r="J339" s="87">
        <v>14</v>
      </c>
      <c r="K339" s="366">
        <v>0</v>
      </c>
      <c r="L339" s="87">
        <v>0</v>
      </c>
      <c r="M339" s="87">
        <v>0</v>
      </c>
      <c r="N339" s="86"/>
      <c r="O339" s="87">
        <v>14</v>
      </c>
      <c r="P339" s="87">
        <v>0</v>
      </c>
      <c r="Q339" s="86"/>
      <c r="R339" s="87">
        <v>35</v>
      </c>
      <c r="S339" s="87">
        <v>0</v>
      </c>
      <c r="T339" s="86">
        <v>0</v>
      </c>
      <c r="U339" s="87">
        <v>86</v>
      </c>
      <c r="V339" s="87">
        <v>0</v>
      </c>
    </row>
    <row r="340" spans="1:22">
      <c r="A340" s="88" t="s">
        <v>5774</v>
      </c>
      <c r="B340" s="17" t="str">
        <f>VLOOKUP(A340,'Planning Periods'!$E$2:$N$540,10,FALSE)</f>
        <v>10/15/2013 - 10/15/2021</v>
      </c>
      <c r="C340" s="87">
        <v>2016</v>
      </c>
      <c r="D340" s="87" t="str">
        <f t="shared" si="4"/>
        <v>Cerritos 2016</v>
      </c>
      <c r="E340" s="87">
        <v>23</v>
      </c>
      <c r="F340" s="366">
        <v>0</v>
      </c>
      <c r="G340" s="87">
        <v>0</v>
      </c>
      <c r="H340" s="87">
        <v>0</v>
      </c>
      <c r="I340" s="86"/>
      <c r="J340" s="87">
        <v>14</v>
      </c>
      <c r="K340" s="366">
        <v>0</v>
      </c>
      <c r="L340" s="87">
        <v>0</v>
      </c>
      <c r="M340" s="87">
        <v>0</v>
      </c>
      <c r="N340" s="86"/>
      <c r="O340" s="87">
        <v>14</v>
      </c>
      <c r="P340" s="87">
        <v>0</v>
      </c>
      <c r="Q340" s="86"/>
      <c r="R340" s="87">
        <v>35</v>
      </c>
      <c r="S340" s="87">
        <v>132</v>
      </c>
      <c r="T340" s="86">
        <v>0</v>
      </c>
      <c r="U340" s="87">
        <v>86</v>
      </c>
      <c r="V340" s="87">
        <v>132</v>
      </c>
    </row>
    <row r="341" spans="1:22">
      <c r="A341" s="88" t="s">
        <v>5774</v>
      </c>
      <c r="B341" s="17" t="str">
        <f>VLOOKUP(A341,'Planning Periods'!$E$2:$N$540,10,FALSE)</f>
        <v>10/15/2013 - 10/15/2021</v>
      </c>
      <c r="C341" s="87">
        <v>2017</v>
      </c>
      <c r="D341" s="87" t="str">
        <f t="shared" si="4"/>
        <v>Cerritos 2017</v>
      </c>
      <c r="E341" s="87">
        <v>23</v>
      </c>
      <c r="F341" s="366">
        <v>0</v>
      </c>
      <c r="G341" s="87">
        <v>0</v>
      </c>
      <c r="H341" s="87">
        <v>0</v>
      </c>
      <c r="I341" s="86"/>
      <c r="J341" s="87">
        <v>14</v>
      </c>
      <c r="K341" s="366">
        <v>0</v>
      </c>
      <c r="L341" s="87">
        <v>0</v>
      </c>
      <c r="M341" s="87">
        <v>0</v>
      </c>
      <c r="N341" s="86"/>
      <c r="O341" s="87">
        <v>14</v>
      </c>
      <c r="P341" s="87">
        <v>0</v>
      </c>
      <c r="Q341" s="86"/>
      <c r="R341" s="87">
        <v>35</v>
      </c>
      <c r="S341" s="87">
        <v>0</v>
      </c>
      <c r="T341" s="86">
        <v>0</v>
      </c>
      <c r="U341" s="87">
        <v>86</v>
      </c>
      <c r="V341" s="87">
        <v>0</v>
      </c>
    </row>
    <row r="342" spans="1:22">
      <c r="A342" s="88" t="s">
        <v>5431</v>
      </c>
      <c r="B342" s="17" t="str">
        <f>VLOOKUP(A342,'Planning Periods'!$E$2:$N$540,10,FALSE)</f>
        <v>06/15/2014 - 06/15/2022</v>
      </c>
      <c r="C342" s="87">
        <v>2014</v>
      </c>
      <c r="D342" s="87" t="str">
        <f t="shared" si="4"/>
        <v>Chico 2014</v>
      </c>
      <c r="E342" s="87" t="s">
        <v>5853</v>
      </c>
      <c r="F342" s="366" t="s">
        <v>5853</v>
      </c>
      <c r="G342" s="87" t="s">
        <v>5853</v>
      </c>
      <c r="H342" s="87" t="s">
        <v>5853</v>
      </c>
      <c r="I342" s="86"/>
      <c r="J342" s="87" t="s">
        <v>5853</v>
      </c>
      <c r="K342" s="366" t="s">
        <v>5853</v>
      </c>
      <c r="L342" s="87" t="s">
        <v>5853</v>
      </c>
      <c r="M342" s="87" t="s">
        <v>5853</v>
      </c>
      <c r="N342" s="86"/>
      <c r="O342" s="87" t="s">
        <v>5853</v>
      </c>
      <c r="P342" s="87" t="s">
        <v>5853</v>
      </c>
      <c r="Q342" s="86"/>
      <c r="R342" s="87" t="s">
        <v>5853</v>
      </c>
      <c r="S342" s="87" t="s">
        <v>5853</v>
      </c>
      <c r="T342" s="86" t="s">
        <v>5853</v>
      </c>
      <c r="U342" s="87" t="s">
        <v>5853</v>
      </c>
      <c r="V342" s="87" t="s">
        <v>5853</v>
      </c>
    </row>
    <row r="343" spans="1:22">
      <c r="A343" s="88" t="s">
        <v>5431</v>
      </c>
      <c r="B343" s="17" t="str">
        <f>VLOOKUP(A343,'Planning Periods'!$E$2:$N$540,10,FALSE)</f>
        <v>06/15/2014 - 06/15/2022</v>
      </c>
      <c r="C343" s="87">
        <v>2015</v>
      </c>
      <c r="D343" s="87" t="str">
        <f t="shared" si="4"/>
        <v>Chico 2015</v>
      </c>
      <c r="E343" s="87">
        <v>974</v>
      </c>
      <c r="F343" s="366">
        <v>0</v>
      </c>
      <c r="G343" s="87">
        <v>0</v>
      </c>
      <c r="H343" s="87">
        <v>0</v>
      </c>
      <c r="I343" s="86"/>
      <c r="J343" s="87">
        <v>643</v>
      </c>
      <c r="K343" s="366">
        <v>2</v>
      </c>
      <c r="L343" s="87">
        <v>2</v>
      </c>
      <c r="M343" s="87">
        <v>0</v>
      </c>
      <c r="N343" s="86"/>
      <c r="O343" s="87">
        <v>708</v>
      </c>
      <c r="P343" s="87">
        <v>0</v>
      </c>
      <c r="Q343" s="86"/>
      <c r="R343" s="87">
        <v>1638</v>
      </c>
      <c r="S343" s="87">
        <v>522</v>
      </c>
      <c r="T343" s="86">
        <v>0</v>
      </c>
      <c r="U343" s="87">
        <v>3963</v>
      </c>
      <c r="V343" s="87">
        <v>524</v>
      </c>
    </row>
    <row r="344" spans="1:22">
      <c r="A344" s="88" t="s">
        <v>5431</v>
      </c>
      <c r="B344" s="17" t="str">
        <f>VLOOKUP(A344,'Planning Periods'!$E$2:$N$540,10,FALSE)</f>
        <v>06/15/2014 - 06/15/2022</v>
      </c>
      <c r="C344" s="87">
        <v>2016</v>
      </c>
      <c r="D344" s="87" t="str">
        <f t="shared" ref="D344:D408" si="5">CONCATENATE(A344," ",C344)</f>
        <v>Chico 2016</v>
      </c>
      <c r="E344" s="87">
        <v>974</v>
      </c>
      <c r="F344" s="366">
        <v>15</v>
      </c>
      <c r="G344" s="87">
        <v>15</v>
      </c>
      <c r="H344" s="87">
        <v>0</v>
      </c>
      <c r="I344" s="86"/>
      <c r="J344" s="87">
        <v>643</v>
      </c>
      <c r="K344" s="366">
        <v>1</v>
      </c>
      <c r="L344" s="87">
        <v>1</v>
      </c>
      <c r="M344" s="87">
        <v>0</v>
      </c>
      <c r="N344" s="86"/>
      <c r="O344" s="87">
        <v>708</v>
      </c>
      <c r="P344" s="87">
        <v>64</v>
      </c>
      <c r="Q344" s="86"/>
      <c r="R344" s="87">
        <v>1638</v>
      </c>
      <c r="S344" s="87">
        <v>435</v>
      </c>
      <c r="T344" s="86">
        <v>0</v>
      </c>
      <c r="U344" s="87">
        <v>3963</v>
      </c>
      <c r="V344" s="87">
        <v>515</v>
      </c>
    </row>
    <row r="345" spans="1:22">
      <c r="A345" s="88" t="s">
        <v>5431</v>
      </c>
      <c r="B345" s="17" t="str">
        <f>VLOOKUP(A345,'Planning Periods'!$E$2:$N$540,10,FALSE)</f>
        <v>06/15/2014 - 06/15/2022</v>
      </c>
      <c r="C345" s="87">
        <v>2017</v>
      </c>
      <c r="D345" s="87" t="str">
        <f t="shared" si="5"/>
        <v>Chico 2017</v>
      </c>
      <c r="E345" s="87">
        <v>974</v>
      </c>
      <c r="F345" s="366">
        <v>0</v>
      </c>
      <c r="G345" s="87">
        <v>0</v>
      </c>
      <c r="H345" s="87">
        <v>0</v>
      </c>
      <c r="I345" s="86"/>
      <c r="J345" s="87">
        <v>643</v>
      </c>
      <c r="K345" s="366">
        <v>2</v>
      </c>
      <c r="L345" s="87">
        <v>2</v>
      </c>
      <c r="M345" s="87">
        <v>0</v>
      </c>
      <c r="N345" s="86"/>
      <c r="O345" s="87">
        <v>708</v>
      </c>
      <c r="P345" s="87">
        <v>260</v>
      </c>
      <c r="Q345" s="86"/>
      <c r="R345" s="87">
        <v>1638</v>
      </c>
      <c r="S345" s="87">
        <v>376</v>
      </c>
      <c r="T345" s="86">
        <v>0</v>
      </c>
      <c r="U345" s="87">
        <v>3963</v>
      </c>
      <c r="V345" s="87">
        <v>638</v>
      </c>
    </row>
    <row r="346" spans="1:22">
      <c r="A346" s="88" t="s">
        <v>5432</v>
      </c>
      <c r="B346" s="17"/>
      <c r="C346" s="87">
        <v>2013</v>
      </c>
      <c r="D346" s="87" t="str">
        <f t="shared" si="5"/>
        <v>Chino 2013</v>
      </c>
      <c r="E346" s="87">
        <v>707</v>
      </c>
      <c r="F346" s="366">
        <v>133</v>
      </c>
      <c r="G346" s="87">
        <v>133</v>
      </c>
      <c r="H346" s="87">
        <v>0</v>
      </c>
      <c r="I346" s="86"/>
      <c r="J346" s="87">
        <v>478</v>
      </c>
      <c r="K346" s="366">
        <v>0</v>
      </c>
      <c r="L346" s="87">
        <v>0</v>
      </c>
      <c r="M346" s="87">
        <v>0</v>
      </c>
      <c r="N346" s="86"/>
      <c r="O346" s="87">
        <v>533</v>
      </c>
      <c r="P346" s="87">
        <v>5</v>
      </c>
      <c r="Q346" s="86"/>
      <c r="R346" s="87">
        <v>1176</v>
      </c>
      <c r="S346" s="87">
        <v>980</v>
      </c>
      <c r="T346" s="86">
        <v>0</v>
      </c>
      <c r="U346" s="87">
        <v>2894</v>
      </c>
      <c r="V346" s="87">
        <v>1118</v>
      </c>
    </row>
    <row r="347" spans="1:22">
      <c r="A347" s="88" t="s">
        <v>5432</v>
      </c>
      <c r="B347" s="17" t="str">
        <f>VLOOKUP(A347,'Planning Periods'!$E$2:$N$540,10,FALSE)</f>
        <v>10/15/2013 - 10/15/2021</v>
      </c>
      <c r="C347" s="87">
        <v>2014</v>
      </c>
      <c r="D347" s="87" t="str">
        <f t="shared" si="5"/>
        <v>Chino 2014</v>
      </c>
      <c r="E347" s="87">
        <v>707</v>
      </c>
      <c r="F347" s="366">
        <v>0</v>
      </c>
      <c r="G347" s="87">
        <v>0</v>
      </c>
      <c r="H347" s="87">
        <v>0</v>
      </c>
      <c r="I347" s="86"/>
      <c r="J347" s="87">
        <v>478</v>
      </c>
      <c r="K347" s="366">
        <v>0</v>
      </c>
      <c r="L347" s="87">
        <v>0</v>
      </c>
      <c r="M347" s="87">
        <v>0</v>
      </c>
      <c r="N347" s="86"/>
      <c r="O347" s="87">
        <v>533</v>
      </c>
      <c r="P347" s="87">
        <v>0</v>
      </c>
      <c r="Q347" s="86"/>
      <c r="R347" s="87">
        <v>1176</v>
      </c>
      <c r="S347" s="87">
        <v>342</v>
      </c>
      <c r="T347" s="86">
        <v>0</v>
      </c>
      <c r="U347" s="87">
        <v>2894</v>
      </c>
      <c r="V347" s="87">
        <v>342</v>
      </c>
    </row>
    <row r="348" spans="1:22">
      <c r="A348" s="88" t="s">
        <v>5432</v>
      </c>
      <c r="B348" s="17" t="str">
        <f>VLOOKUP(A348,'Planning Periods'!$E$2:$N$540,10,FALSE)</f>
        <v>10/15/2013 - 10/15/2021</v>
      </c>
      <c r="C348" s="87">
        <v>2015</v>
      </c>
      <c r="D348" s="87" t="str">
        <f t="shared" si="5"/>
        <v>Chino 2015</v>
      </c>
      <c r="E348" s="87">
        <v>707</v>
      </c>
      <c r="F348" s="366">
        <v>135</v>
      </c>
      <c r="G348" s="87">
        <v>135</v>
      </c>
      <c r="H348" s="87">
        <v>0</v>
      </c>
      <c r="I348" s="86"/>
      <c r="J348" s="87">
        <v>478</v>
      </c>
      <c r="K348" s="366">
        <v>0</v>
      </c>
      <c r="L348" s="87">
        <v>0</v>
      </c>
      <c r="M348" s="87">
        <v>0</v>
      </c>
      <c r="N348" s="86"/>
      <c r="O348" s="87">
        <v>533</v>
      </c>
      <c r="P348" s="87">
        <v>0</v>
      </c>
      <c r="Q348" s="86"/>
      <c r="R348" s="87">
        <v>1176</v>
      </c>
      <c r="S348" s="87">
        <v>342</v>
      </c>
      <c r="T348" s="86">
        <v>0</v>
      </c>
      <c r="U348" s="87">
        <v>2894</v>
      </c>
      <c r="V348" s="87">
        <v>477</v>
      </c>
    </row>
    <row r="349" spans="1:22">
      <c r="A349" s="88" t="s">
        <v>5432</v>
      </c>
      <c r="B349" s="17" t="str">
        <f>VLOOKUP(A349,'Planning Periods'!$E$2:$N$540,10,FALSE)</f>
        <v>10/15/2013 - 10/15/2021</v>
      </c>
      <c r="C349" s="87">
        <v>2016</v>
      </c>
      <c r="D349" s="87" t="str">
        <f t="shared" si="5"/>
        <v>Chino 2016</v>
      </c>
      <c r="E349" s="87">
        <v>707</v>
      </c>
      <c r="F349" s="366">
        <v>0</v>
      </c>
      <c r="G349" s="87">
        <v>0</v>
      </c>
      <c r="H349" s="87">
        <v>0</v>
      </c>
      <c r="I349" s="86"/>
      <c r="J349" s="87">
        <v>478</v>
      </c>
      <c r="K349" s="366">
        <v>203</v>
      </c>
      <c r="L349" s="87">
        <v>203</v>
      </c>
      <c r="M349" s="87">
        <v>0</v>
      </c>
      <c r="N349" s="86"/>
      <c r="O349" s="87">
        <v>533</v>
      </c>
      <c r="P349" s="87">
        <v>0</v>
      </c>
      <c r="Q349" s="86"/>
      <c r="R349" s="87">
        <v>1176</v>
      </c>
      <c r="S349" s="87">
        <v>370</v>
      </c>
      <c r="T349" s="86">
        <v>0</v>
      </c>
      <c r="U349" s="87">
        <v>2894</v>
      </c>
      <c r="V349" s="87">
        <v>573</v>
      </c>
    </row>
    <row r="350" spans="1:22">
      <c r="A350" s="88" t="s">
        <v>5432</v>
      </c>
      <c r="B350" s="17" t="str">
        <f>VLOOKUP(A350,'Planning Periods'!$E$2:$N$540,10,FALSE)</f>
        <v>10/15/2013 - 10/15/2021</v>
      </c>
      <c r="C350" s="87">
        <v>2017</v>
      </c>
      <c r="D350" s="87" t="str">
        <f t="shared" si="5"/>
        <v>Chino 2017</v>
      </c>
      <c r="E350" s="87">
        <v>707</v>
      </c>
      <c r="F350" s="366">
        <v>0</v>
      </c>
      <c r="G350" s="87">
        <v>0</v>
      </c>
      <c r="H350" s="87">
        <v>0</v>
      </c>
      <c r="I350" s="86"/>
      <c r="J350" s="87">
        <v>478</v>
      </c>
      <c r="K350" s="366">
        <v>0</v>
      </c>
      <c r="L350" s="87">
        <v>0</v>
      </c>
      <c r="M350" s="87">
        <v>0</v>
      </c>
      <c r="N350" s="86"/>
      <c r="O350" s="87">
        <v>533</v>
      </c>
      <c r="P350" s="87">
        <v>0</v>
      </c>
      <c r="Q350" s="86"/>
      <c r="R350" s="87">
        <v>1176</v>
      </c>
      <c r="S350" s="87">
        <v>630</v>
      </c>
      <c r="T350" s="86">
        <v>0</v>
      </c>
      <c r="U350" s="87">
        <v>2894</v>
      </c>
      <c r="V350" s="87">
        <v>630</v>
      </c>
    </row>
    <row r="351" spans="1:22">
      <c r="A351" s="88" t="s">
        <v>5433</v>
      </c>
      <c r="B351" s="17"/>
      <c r="C351" s="87">
        <v>2013</v>
      </c>
      <c r="D351" s="87" t="str">
        <f t="shared" si="5"/>
        <v>Chino Hills 2013</v>
      </c>
      <c r="E351" s="87" t="s">
        <v>5853</v>
      </c>
      <c r="F351" s="366" t="s">
        <v>5853</v>
      </c>
      <c r="G351" s="87" t="s">
        <v>5853</v>
      </c>
      <c r="H351" s="87" t="s">
        <v>5853</v>
      </c>
      <c r="I351" s="86"/>
      <c r="J351" s="87" t="s">
        <v>5853</v>
      </c>
      <c r="K351" s="366" t="s">
        <v>5853</v>
      </c>
      <c r="L351" s="87" t="s">
        <v>5853</v>
      </c>
      <c r="M351" s="87" t="s">
        <v>5853</v>
      </c>
      <c r="N351" s="86"/>
      <c r="O351" s="87" t="s">
        <v>5853</v>
      </c>
      <c r="P351" s="87" t="s">
        <v>5853</v>
      </c>
      <c r="Q351" s="86"/>
      <c r="R351" s="87" t="s">
        <v>5853</v>
      </c>
      <c r="S351" s="87" t="s">
        <v>5853</v>
      </c>
      <c r="T351" s="86" t="s">
        <v>5853</v>
      </c>
      <c r="U351" s="87" t="s">
        <v>5853</v>
      </c>
      <c r="V351" s="87" t="s">
        <v>5853</v>
      </c>
    </row>
    <row r="352" spans="1:22">
      <c r="A352" s="88" t="s">
        <v>5433</v>
      </c>
      <c r="B352" s="17" t="str">
        <f>VLOOKUP(A352,'Planning Periods'!$E$2:$N$540,10,FALSE)</f>
        <v>10/15/2013 - 10/15/2021</v>
      </c>
      <c r="C352" s="87">
        <v>2014</v>
      </c>
      <c r="D352" s="87" t="str">
        <f t="shared" si="5"/>
        <v>Chino Hills 2014</v>
      </c>
      <c r="E352" s="87">
        <v>217</v>
      </c>
      <c r="F352" s="366">
        <v>0</v>
      </c>
      <c r="G352" s="87">
        <v>0</v>
      </c>
      <c r="H352" s="87">
        <v>0</v>
      </c>
      <c r="I352" s="86"/>
      <c r="J352" s="87">
        <v>148</v>
      </c>
      <c r="K352" s="366">
        <v>0</v>
      </c>
      <c r="L352" s="87">
        <v>0</v>
      </c>
      <c r="M352" s="87">
        <v>0</v>
      </c>
      <c r="N352" s="86"/>
      <c r="O352" s="87">
        <v>164</v>
      </c>
      <c r="P352" s="87">
        <v>286</v>
      </c>
      <c r="Q352" s="86"/>
      <c r="R352" s="87">
        <v>333</v>
      </c>
      <c r="S352" s="87">
        <v>41</v>
      </c>
      <c r="T352" s="86">
        <v>0</v>
      </c>
      <c r="U352" s="87">
        <v>862</v>
      </c>
      <c r="V352" s="87">
        <v>327</v>
      </c>
    </row>
    <row r="353" spans="1:22">
      <c r="A353" s="88" t="s">
        <v>5433</v>
      </c>
      <c r="B353" s="17" t="str">
        <f>VLOOKUP(A353,'Planning Periods'!$E$2:$N$540,10,FALSE)</f>
        <v>10/15/2013 - 10/15/2021</v>
      </c>
      <c r="C353" s="87">
        <v>2015</v>
      </c>
      <c r="D353" s="87" t="str">
        <f t="shared" si="5"/>
        <v>Chino Hills 2015</v>
      </c>
      <c r="E353" s="87">
        <v>217</v>
      </c>
      <c r="F353" s="366">
        <v>0</v>
      </c>
      <c r="G353" s="87">
        <v>0</v>
      </c>
      <c r="H353" s="87">
        <v>0</v>
      </c>
      <c r="I353" s="86"/>
      <c r="J353" s="87">
        <v>148</v>
      </c>
      <c r="K353" s="366">
        <v>0</v>
      </c>
      <c r="L353" s="87">
        <v>0</v>
      </c>
      <c r="M353" s="87">
        <v>0</v>
      </c>
      <c r="N353" s="86"/>
      <c r="O353" s="87">
        <v>164</v>
      </c>
      <c r="P353" s="87">
        <v>11</v>
      </c>
      <c r="Q353" s="86"/>
      <c r="R353" s="87">
        <v>333</v>
      </c>
      <c r="S353" s="87">
        <v>94</v>
      </c>
      <c r="T353" s="86">
        <v>0</v>
      </c>
      <c r="U353" s="87">
        <v>862</v>
      </c>
      <c r="V353" s="87">
        <v>105</v>
      </c>
    </row>
    <row r="354" spans="1:22">
      <c r="A354" s="88" t="s">
        <v>5433</v>
      </c>
      <c r="B354" s="17" t="str">
        <f>VLOOKUP(A354,'Planning Periods'!$E$2:$N$540,10,FALSE)</f>
        <v>10/15/2013 - 10/15/2021</v>
      </c>
      <c r="C354" s="87">
        <v>2016</v>
      </c>
      <c r="D354" s="87" t="str">
        <f t="shared" si="5"/>
        <v>Chino Hills 2016</v>
      </c>
      <c r="E354" s="87">
        <v>217</v>
      </c>
      <c r="F354" s="366">
        <v>0</v>
      </c>
      <c r="G354" s="87">
        <v>0</v>
      </c>
      <c r="H354" s="87">
        <v>0</v>
      </c>
      <c r="I354" s="86"/>
      <c r="J354" s="87">
        <v>148</v>
      </c>
      <c r="K354" s="366">
        <v>0</v>
      </c>
      <c r="L354" s="87">
        <v>0</v>
      </c>
      <c r="M354" s="87">
        <v>0</v>
      </c>
      <c r="N354" s="86"/>
      <c r="O354" s="87">
        <v>164</v>
      </c>
      <c r="P354" s="87">
        <v>357</v>
      </c>
      <c r="Q354" s="86"/>
      <c r="R354" s="87">
        <v>333</v>
      </c>
      <c r="S354" s="87">
        <v>91</v>
      </c>
      <c r="T354" s="86">
        <v>0</v>
      </c>
      <c r="U354" s="87">
        <v>862</v>
      </c>
      <c r="V354" s="87">
        <v>448</v>
      </c>
    </row>
    <row r="355" spans="1:22">
      <c r="A355" s="88" t="s">
        <v>5433</v>
      </c>
      <c r="B355" s="17" t="str">
        <f>VLOOKUP(A355,'Planning Periods'!$E$2:$N$540,10,FALSE)</f>
        <v>10/15/2013 - 10/15/2021</v>
      </c>
      <c r="C355" s="87">
        <v>2017</v>
      </c>
      <c r="D355" s="87" t="str">
        <f t="shared" si="5"/>
        <v>Chino Hills 2017</v>
      </c>
      <c r="E355" s="87">
        <v>217</v>
      </c>
      <c r="F355" s="366">
        <v>0</v>
      </c>
      <c r="G355" s="87">
        <v>0</v>
      </c>
      <c r="H355" s="87">
        <v>0</v>
      </c>
      <c r="I355" s="86"/>
      <c r="J355" s="87">
        <v>148</v>
      </c>
      <c r="K355" s="366">
        <v>0</v>
      </c>
      <c r="L355" s="87">
        <v>0</v>
      </c>
      <c r="M355" s="87">
        <v>0</v>
      </c>
      <c r="N355" s="86"/>
      <c r="O355" s="87">
        <v>164</v>
      </c>
      <c r="P355" s="87">
        <v>668</v>
      </c>
      <c r="Q355" s="86"/>
      <c r="R355" s="87">
        <v>333</v>
      </c>
      <c r="S355" s="87">
        <v>362</v>
      </c>
      <c r="T355" s="86">
        <v>0</v>
      </c>
      <c r="U355" s="87">
        <v>862</v>
      </c>
      <c r="V355" s="87">
        <v>1030</v>
      </c>
    </row>
    <row r="356" spans="1:22">
      <c r="A356" t="s">
        <v>5775</v>
      </c>
      <c r="B356" s="17" t="str">
        <f>VLOOKUP(A356,'Planning Periods'!$E$2:$N$540,10,FALSE)</f>
        <v>01/31/2016 - 01/31/2024</v>
      </c>
      <c r="C356" s="87">
        <v>2014</v>
      </c>
      <c r="D356" s="87" t="str">
        <f t="shared" si="5"/>
        <v>Chowchilla 2014</v>
      </c>
      <c r="E356" s="366" t="s">
        <v>5853</v>
      </c>
      <c r="F356" s="366" t="s">
        <v>5853</v>
      </c>
      <c r="G356" s="366" t="s">
        <v>5853</v>
      </c>
      <c r="H356" s="366" t="s">
        <v>5853</v>
      </c>
      <c r="I356" s="366">
        <v>0</v>
      </c>
      <c r="J356" s="366" t="s">
        <v>5853</v>
      </c>
      <c r="K356" s="366" t="s">
        <v>5853</v>
      </c>
      <c r="L356" s="366" t="s">
        <v>5853</v>
      </c>
      <c r="M356" s="366" t="s">
        <v>5853</v>
      </c>
      <c r="N356" s="366">
        <v>0</v>
      </c>
      <c r="O356" s="366" t="s">
        <v>5853</v>
      </c>
      <c r="P356" s="366" t="s">
        <v>5853</v>
      </c>
      <c r="Q356" s="366"/>
      <c r="R356" s="366" t="s">
        <v>5853</v>
      </c>
      <c r="S356" s="366" t="s">
        <v>5853</v>
      </c>
      <c r="T356" s="366" t="s">
        <v>5853</v>
      </c>
      <c r="U356" s="366" t="s">
        <v>5853</v>
      </c>
      <c r="V356" s="366" t="s">
        <v>5853</v>
      </c>
    </row>
    <row r="357" spans="1:22">
      <c r="A357" t="s">
        <v>5775</v>
      </c>
      <c r="B357" s="17" t="str">
        <f>VLOOKUP(A357,'Planning Periods'!$E$2:$N$540,10,FALSE)</f>
        <v>01/31/2016 - 01/31/2024</v>
      </c>
      <c r="C357" s="87">
        <v>2015</v>
      </c>
      <c r="D357" s="87" t="str">
        <f t="shared" si="5"/>
        <v>Chowchilla 2015</v>
      </c>
      <c r="E357" t="s">
        <v>5853</v>
      </c>
      <c r="F357" t="s">
        <v>5853</v>
      </c>
      <c r="G357" t="s">
        <v>5853</v>
      </c>
      <c r="H357" t="s">
        <v>5853</v>
      </c>
      <c r="J357" t="s">
        <v>5853</v>
      </c>
      <c r="K357" t="s">
        <v>5853</v>
      </c>
      <c r="L357" t="s">
        <v>5853</v>
      </c>
      <c r="M357" t="s">
        <v>5853</v>
      </c>
      <c r="O357" t="s">
        <v>5853</v>
      </c>
      <c r="P357" t="s">
        <v>5853</v>
      </c>
      <c r="R357" t="s">
        <v>5853</v>
      </c>
      <c r="S357" t="s">
        <v>5853</v>
      </c>
      <c r="T357" t="s">
        <v>5853</v>
      </c>
      <c r="U357" t="s">
        <v>5853</v>
      </c>
      <c r="V357" t="s">
        <v>5853</v>
      </c>
    </row>
    <row r="358" spans="1:22">
      <c r="A358" t="s">
        <v>5775</v>
      </c>
      <c r="B358" s="17" t="str">
        <f>VLOOKUP(A358,'Planning Periods'!$E$2:$N$540,10,FALSE)</f>
        <v>01/31/2016 - 01/31/2024</v>
      </c>
      <c r="C358" s="87">
        <v>2016</v>
      </c>
      <c r="D358" s="87" t="str">
        <f t="shared" si="5"/>
        <v>Chowchilla 2016</v>
      </c>
      <c r="E358" t="s">
        <v>5853</v>
      </c>
      <c r="F358" t="s">
        <v>5853</v>
      </c>
      <c r="G358" t="s">
        <v>5853</v>
      </c>
      <c r="H358" t="s">
        <v>5853</v>
      </c>
      <c r="J358" t="s">
        <v>5853</v>
      </c>
      <c r="K358" t="s">
        <v>5853</v>
      </c>
      <c r="L358" t="s">
        <v>5853</v>
      </c>
      <c r="M358" t="s">
        <v>5853</v>
      </c>
      <c r="O358" t="s">
        <v>5853</v>
      </c>
      <c r="P358" t="s">
        <v>5853</v>
      </c>
      <c r="R358" t="s">
        <v>5853</v>
      </c>
      <c r="S358" t="s">
        <v>5853</v>
      </c>
      <c r="T358" t="s">
        <v>5853</v>
      </c>
      <c r="U358" t="s">
        <v>5853</v>
      </c>
      <c r="V358" t="s">
        <v>5853</v>
      </c>
    </row>
    <row r="359" spans="1:22">
      <c r="A359" t="s">
        <v>5775</v>
      </c>
      <c r="B359" s="17" t="str">
        <f>VLOOKUP(A359,'Planning Periods'!$E$2:$N$540,10,FALSE)</f>
        <v>01/31/2016 - 01/31/2024</v>
      </c>
      <c r="C359" s="87">
        <v>2017</v>
      </c>
      <c r="D359" s="87" t="str">
        <f t="shared" si="5"/>
        <v>Chowchilla 2017</v>
      </c>
      <c r="E359" t="s">
        <v>5853</v>
      </c>
      <c r="F359" t="s">
        <v>5853</v>
      </c>
      <c r="G359" t="s">
        <v>5853</v>
      </c>
      <c r="H359" t="s">
        <v>5853</v>
      </c>
      <c r="J359" t="s">
        <v>5853</v>
      </c>
      <c r="K359" t="s">
        <v>5853</v>
      </c>
      <c r="L359" t="s">
        <v>5853</v>
      </c>
      <c r="M359" t="s">
        <v>5853</v>
      </c>
      <c r="O359" t="s">
        <v>5853</v>
      </c>
      <c r="P359" t="s">
        <v>5853</v>
      </c>
      <c r="R359" t="s">
        <v>5853</v>
      </c>
      <c r="S359" t="s">
        <v>5853</v>
      </c>
      <c r="T359" t="s">
        <v>5853</v>
      </c>
      <c r="U359" t="s">
        <v>5853</v>
      </c>
      <c r="V359" t="s">
        <v>5853</v>
      </c>
    </row>
    <row r="360" spans="1:22">
      <c r="A360" s="88" t="s">
        <v>5434</v>
      </c>
      <c r="B360" s="17" t="str">
        <f>VLOOKUP(A360,'Planning Periods'!$E$2:$N$540,10,FALSE)</f>
        <v>04/15/2021 - 04/15/2029</v>
      </c>
      <c r="C360" s="87">
        <v>2013</v>
      </c>
      <c r="D360" s="87" t="str">
        <f t="shared" si="5"/>
        <v>Chula Vista 2013</v>
      </c>
      <c r="E360" s="87">
        <v>3209</v>
      </c>
      <c r="F360" s="366">
        <v>69</v>
      </c>
      <c r="G360" s="87">
        <v>69</v>
      </c>
      <c r="H360" s="87">
        <v>0</v>
      </c>
      <c r="I360" s="86"/>
      <c r="J360" s="87">
        <v>2439</v>
      </c>
      <c r="K360" s="366">
        <v>371</v>
      </c>
      <c r="L360" s="87">
        <v>371</v>
      </c>
      <c r="M360" s="87">
        <v>0</v>
      </c>
      <c r="N360" s="86"/>
      <c r="O360" s="87">
        <v>2257</v>
      </c>
      <c r="P360" s="87">
        <v>302</v>
      </c>
      <c r="Q360" s="86"/>
      <c r="R360" s="87">
        <v>4956</v>
      </c>
      <c r="S360" s="87">
        <v>2300</v>
      </c>
      <c r="T360" s="86">
        <v>0</v>
      </c>
      <c r="U360" s="87">
        <v>12861</v>
      </c>
      <c r="V360" s="87">
        <v>3042</v>
      </c>
    </row>
    <row r="361" spans="1:22">
      <c r="A361" s="88" t="s">
        <v>5434</v>
      </c>
      <c r="B361" s="17" t="str">
        <f>VLOOKUP(A361,'Planning Periods'!$E$2:$N$540,10,FALSE)</f>
        <v>04/15/2021 - 04/15/2029</v>
      </c>
      <c r="C361" s="87">
        <v>2014</v>
      </c>
      <c r="D361" s="87" t="str">
        <f t="shared" si="5"/>
        <v>Chula Vista 2014</v>
      </c>
      <c r="E361" s="87">
        <v>3209</v>
      </c>
      <c r="F361" s="366">
        <v>24</v>
      </c>
      <c r="G361" s="87">
        <v>24</v>
      </c>
      <c r="H361" s="87">
        <v>0</v>
      </c>
      <c r="I361" s="86"/>
      <c r="J361" s="87">
        <v>2439</v>
      </c>
      <c r="K361" s="366">
        <v>8</v>
      </c>
      <c r="L361" s="87">
        <v>8</v>
      </c>
      <c r="M361" s="87">
        <v>0</v>
      </c>
      <c r="N361" s="86"/>
      <c r="O361" s="87">
        <v>2257</v>
      </c>
      <c r="P361" s="87">
        <v>11</v>
      </c>
      <c r="Q361" s="86"/>
      <c r="R361" s="87">
        <v>4956</v>
      </c>
      <c r="S361" s="87">
        <v>956</v>
      </c>
      <c r="T361" s="86">
        <v>0</v>
      </c>
      <c r="U361" s="87">
        <v>12861</v>
      </c>
      <c r="V361" s="87">
        <v>999</v>
      </c>
    </row>
    <row r="362" spans="1:22">
      <c r="A362" s="88" t="s">
        <v>5434</v>
      </c>
      <c r="B362" s="17" t="str">
        <f>VLOOKUP(A362,'Planning Periods'!$E$2:$N$540,10,FALSE)</f>
        <v>04/15/2021 - 04/15/2029</v>
      </c>
      <c r="C362" s="87">
        <v>2015</v>
      </c>
      <c r="D362" s="87" t="str">
        <f t="shared" si="5"/>
        <v>Chula Vista 2015</v>
      </c>
      <c r="E362" s="87">
        <v>3209</v>
      </c>
      <c r="F362" s="366">
        <v>0</v>
      </c>
      <c r="G362" s="87">
        <v>0</v>
      </c>
      <c r="H362" s="87">
        <v>0</v>
      </c>
      <c r="I362" s="86"/>
      <c r="J362" s="87">
        <v>2439</v>
      </c>
      <c r="K362" s="366">
        <v>0</v>
      </c>
      <c r="L362" s="87">
        <v>0</v>
      </c>
      <c r="M362" s="87">
        <v>0</v>
      </c>
      <c r="N362" s="86"/>
      <c r="O362" s="87">
        <v>2257</v>
      </c>
      <c r="P362" s="87">
        <v>0</v>
      </c>
      <c r="Q362" s="86"/>
      <c r="R362" s="87">
        <v>4956</v>
      </c>
      <c r="S362" s="87">
        <v>689</v>
      </c>
      <c r="T362" s="86">
        <v>0</v>
      </c>
      <c r="U362" s="87">
        <v>12861</v>
      </c>
      <c r="V362" s="87">
        <v>689</v>
      </c>
    </row>
    <row r="363" spans="1:22">
      <c r="A363" s="88" t="s">
        <v>5434</v>
      </c>
      <c r="B363" s="17" t="str">
        <f>VLOOKUP(A363,'Planning Periods'!$E$2:$N$540,10,FALSE)</f>
        <v>04/15/2021 - 04/15/2029</v>
      </c>
      <c r="C363" s="87">
        <v>2016</v>
      </c>
      <c r="D363" s="87" t="str">
        <f t="shared" si="5"/>
        <v>Chula Vista 2016</v>
      </c>
      <c r="E363" s="87">
        <v>3209</v>
      </c>
      <c r="F363" s="366">
        <v>22</v>
      </c>
      <c r="G363" s="87">
        <v>22</v>
      </c>
      <c r="H363" s="87">
        <v>0</v>
      </c>
      <c r="I363" s="86"/>
      <c r="J363" s="87">
        <v>2439</v>
      </c>
      <c r="K363" s="366">
        <v>186</v>
      </c>
      <c r="L363" s="87">
        <v>186</v>
      </c>
      <c r="M363" s="87">
        <v>0</v>
      </c>
      <c r="N363" s="86"/>
      <c r="O363" s="87">
        <v>2257</v>
      </c>
      <c r="P363" s="87">
        <v>2</v>
      </c>
      <c r="Q363" s="86"/>
      <c r="R363" s="87">
        <v>4956</v>
      </c>
      <c r="S363" s="87">
        <v>849</v>
      </c>
      <c r="T363" s="86">
        <v>0</v>
      </c>
      <c r="U363" s="87">
        <v>12861</v>
      </c>
      <c r="V363" s="87">
        <v>1059</v>
      </c>
    </row>
    <row r="364" spans="1:22">
      <c r="A364" s="88" t="s">
        <v>5434</v>
      </c>
      <c r="B364" s="17" t="str">
        <f>VLOOKUP(A364,'Planning Periods'!$E$2:$N$540,10,FALSE)</f>
        <v>04/15/2021 - 04/15/2029</v>
      </c>
      <c r="C364" s="87">
        <v>2017</v>
      </c>
      <c r="D364" s="87" t="str">
        <f t="shared" si="5"/>
        <v>Chula Vista 2017</v>
      </c>
      <c r="E364" s="87">
        <v>3209</v>
      </c>
      <c r="F364" s="366">
        <v>0</v>
      </c>
      <c r="G364" s="87">
        <v>0</v>
      </c>
      <c r="H364" s="87">
        <v>0</v>
      </c>
      <c r="I364" s="86"/>
      <c r="J364" s="87">
        <v>2439</v>
      </c>
      <c r="K364" s="366">
        <v>0</v>
      </c>
      <c r="L364" s="87">
        <v>0</v>
      </c>
      <c r="M364" s="87">
        <v>0</v>
      </c>
      <c r="N364" s="86"/>
      <c r="O364" s="87">
        <v>2257</v>
      </c>
      <c r="P364" s="87">
        <v>13</v>
      </c>
      <c r="Q364" s="86"/>
      <c r="R364" s="87">
        <v>4956</v>
      </c>
      <c r="S364" s="87">
        <v>1043</v>
      </c>
      <c r="T364" s="86">
        <v>0</v>
      </c>
      <c r="U364" s="87">
        <v>12861</v>
      </c>
      <c r="V364" s="87">
        <v>1056</v>
      </c>
    </row>
    <row r="365" spans="1:22">
      <c r="A365" s="88" t="s">
        <v>5435</v>
      </c>
      <c r="B365" s="17" t="str">
        <f>VLOOKUP(A365,'Planning Periods'!$E$2:$N$540,10,FALSE)</f>
        <v>05/15/2021 - 05/15/2029</v>
      </c>
      <c r="C365" s="87">
        <v>2013</v>
      </c>
      <c r="D365" s="87" t="str">
        <f t="shared" si="5"/>
        <v>Citrus Heights 2013</v>
      </c>
      <c r="E365" s="87">
        <v>146</v>
      </c>
      <c r="F365" s="366">
        <v>0</v>
      </c>
      <c r="G365" s="87">
        <v>0</v>
      </c>
      <c r="H365" s="87">
        <v>0</v>
      </c>
      <c r="I365" s="86"/>
      <c r="J365" s="87">
        <v>102</v>
      </c>
      <c r="K365" s="366">
        <v>1</v>
      </c>
      <c r="L365" s="87">
        <v>0</v>
      </c>
      <c r="M365" s="87">
        <v>1</v>
      </c>
      <c r="N365" s="86"/>
      <c r="O365" s="87">
        <v>130</v>
      </c>
      <c r="P365" s="87">
        <v>0</v>
      </c>
      <c r="Q365" s="86"/>
      <c r="R365" s="87">
        <v>318</v>
      </c>
      <c r="S365" s="87">
        <v>1</v>
      </c>
      <c r="T365" s="86">
        <v>1</v>
      </c>
      <c r="U365" s="87">
        <v>696</v>
      </c>
      <c r="V365" s="87">
        <v>2</v>
      </c>
    </row>
    <row r="366" spans="1:22">
      <c r="A366" s="88" t="s">
        <v>5435</v>
      </c>
      <c r="B366" s="17" t="str">
        <f>VLOOKUP(A366,'Planning Periods'!$E$2:$N$540,10,FALSE)</f>
        <v>05/15/2021 - 05/15/2029</v>
      </c>
      <c r="C366" s="87">
        <v>2014</v>
      </c>
      <c r="D366" s="87" t="str">
        <f t="shared" si="5"/>
        <v>Citrus Heights 2014</v>
      </c>
      <c r="E366" s="87">
        <v>146</v>
      </c>
      <c r="F366" s="366">
        <v>0</v>
      </c>
      <c r="G366" s="87">
        <v>0</v>
      </c>
      <c r="H366" s="87">
        <v>0</v>
      </c>
      <c r="I366" s="86"/>
      <c r="J366" s="87">
        <v>102</v>
      </c>
      <c r="K366" s="366">
        <v>2</v>
      </c>
      <c r="L366" s="87">
        <v>2</v>
      </c>
      <c r="M366" s="87">
        <v>0</v>
      </c>
      <c r="N366" s="86"/>
      <c r="O366" s="87">
        <v>130</v>
      </c>
      <c r="P366" s="87">
        <v>0</v>
      </c>
      <c r="Q366" s="86"/>
      <c r="R366" s="87">
        <v>318</v>
      </c>
      <c r="S366" s="87">
        <v>5</v>
      </c>
      <c r="T366" s="86">
        <v>0</v>
      </c>
      <c r="U366" s="87">
        <v>696</v>
      </c>
      <c r="V366" s="87">
        <v>7</v>
      </c>
    </row>
    <row r="367" spans="1:22">
      <c r="A367" s="88" t="s">
        <v>5435</v>
      </c>
      <c r="B367" s="17" t="str">
        <f>VLOOKUP(A367,'Planning Periods'!$E$2:$N$540,10,FALSE)</f>
        <v>05/15/2021 - 05/15/2029</v>
      </c>
      <c r="C367" s="87">
        <v>2015</v>
      </c>
      <c r="D367" s="87" t="str">
        <f t="shared" si="5"/>
        <v>Citrus Heights 2015</v>
      </c>
      <c r="E367" s="87">
        <v>146</v>
      </c>
      <c r="F367" s="366">
        <v>0</v>
      </c>
      <c r="G367" s="87">
        <v>0</v>
      </c>
      <c r="H367" s="87">
        <v>0</v>
      </c>
      <c r="I367" s="86"/>
      <c r="J367" s="87">
        <v>102</v>
      </c>
      <c r="K367" s="366">
        <v>1</v>
      </c>
      <c r="L367" s="87">
        <v>1</v>
      </c>
      <c r="M367" s="87">
        <v>0</v>
      </c>
      <c r="N367" s="86"/>
      <c r="O367" s="87">
        <v>130</v>
      </c>
      <c r="P367" s="87">
        <v>0</v>
      </c>
      <c r="Q367" s="86"/>
      <c r="R367" s="87">
        <v>318</v>
      </c>
      <c r="S367" s="87">
        <v>43</v>
      </c>
      <c r="T367" s="86">
        <v>0</v>
      </c>
      <c r="U367" s="87">
        <v>696</v>
      </c>
      <c r="V367" s="87">
        <v>44</v>
      </c>
    </row>
    <row r="368" spans="1:22">
      <c r="A368" s="88" t="s">
        <v>5435</v>
      </c>
      <c r="B368" s="17" t="str">
        <f>VLOOKUP(A368,'Planning Periods'!$E$2:$N$540,10,FALSE)</f>
        <v>05/15/2021 - 05/15/2029</v>
      </c>
      <c r="C368" s="87">
        <v>2016</v>
      </c>
      <c r="D368" s="87" t="str">
        <f t="shared" si="5"/>
        <v>Citrus Heights 2016</v>
      </c>
      <c r="E368" s="87">
        <v>146</v>
      </c>
      <c r="F368" s="366">
        <v>0</v>
      </c>
      <c r="G368" s="87">
        <v>0</v>
      </c>
      <c r="H368" s="87">
        <v>0</v>
      </c>
      <c r="I368" s="86"/>
      <c r="J368" s="87">
        <v>102</v>
      </c>
      <c r="K368" s="366">
        <v>0</v>
      </c>
      <c r="L368" s="87">
        <v>0</v>
      </c>
      <c r="M368" s="87">
        <v>0</v>
      </c>
      <c r="N368" s="86"/>
      <c r="O368" s="87">
        <v>130</v>
      </c>
      <c r="P368" s="87">
        <v>24</v>
      </c>
      <c r="Q368" s="86"/>
      <c r="R368" s="87">
        <v>318</v>
      </c>
      <c r="S368" s="87">
        <v>0</v>
      </c>
      <c r="T368" s="86">
        <v>0</v>
      </c>
      <c r="U368" s="87">
        <v>696</v>
      </c>
      <c r="V368" s="87">
        <v>24</v>
      </c>
    </row>
    <row r="369" spans="1:22">
      <c r="A369" s="88" t="s">
        <v>5435</v>
      </c>
      <c r="B369" s="17" t="str">
        <f>VLOOKUP(A369,'Planning Periods'!$E$2:$N$540,10,FALSE)</f>
        <v>05/15/2021 - 05/15/2029</v>
      </c>
      <c r="C369" s="87">
        <v>2017</v>
      </c>
      <c r="D369" s="87" t="str">
        <f t="shared" si="5"/>
        <v>Citrus Heights 2017</v>
      </c>
      <c r="E369" s="87">
        <v>146</v>
      </c>
      <c r="F369" s="366">
        <v>1</v>
      </c>
      <c r="G369" s="87">
        <v>0</v>
      </c>
      <c r="H369" s="87">
        <v>1</v>
      </c>
      <c r="I369" s="86"/>
      <c r="J369" s="87">
        <v>102</v>
      </c>
      <c r="K369" s="366">
        <v>0</v>
      </c>
      <c r="L369" s="87">
        <v>0</v>
      </c>
      <c r="M369" s="87">
        <v>0</v>
      </c>
      <c r="N369" s="86"/>
      <c r="O369" s="87">
        <v>130</v>
      </c>
      <c r="P369" s="87">
        <v>0</v>
      </c>
      <c r="Q369" s="86"/>
      <c r="R369" s="87">
        <v>318</v>
      </c>
      <c r="S369" s="87">
        <v>12</v>
      </c>
      <c r="T369" s="86">
        <v>0</v>
      </c>
      <c r="U369" s="87">
        <v>696</v>
      </c>
      <c r="V369" s="87">
        <v>13</v>
      </c>
    </row>
    <row r="370" spans="1:22">
      <c r="A370" s="88" t="s">
        <v>5436</v>
      </c>
      <c r="B370" s="17"/>
      <c r="C370" s="87">
        <v>2013</v>
      </c>
      <c r="D370" s="87" t="str">
        <f t="shared" si="5"/>
        <v>Claremont 2013</v>
      </c>
      <c r="E370" s="87" t="s">
        <v>5853</v>
      </c>
      <c r="F370" s="366" t="s">
        <v>5853</v>
      </c>
      <c r="G370" s="87" t="s">
        <v>5853</v>
      </c>
      <c r="H370" s="87" t="s">
        <v>5853</v>
      </c>
      <c r="I370" s="86"/>
      <c r="J370" s="87" t="s">
        <v>5853</v>
      </c>
      <c r="K370" s="366" t="s">
        <v>5853</v>
      </c>
      <c r="L370" s="87" t="s">
        <v>5853</v>
      </c>
      <c r="M370" s="87" t="s">
        <v>5853</v>
      </c>
      <c r="N370" s="86"/>
      <c r="O370" s="87" t="s">
        <v>5853</v>
      </c>
      <c r="P370" s="87" t="s">
        <v>5853</v>
      </c>
      <c r="Q370" s="86"/>
      <c r="R370" s="87" t="s">
        <v>5853</v>
      </c>
      <c r="S370" s="87" t="s">
        <v>5853</v>
      </c>
      <c r="T370" s="86" t="s">
        <v>5853</v>
      </c>
      <c r="U370" s="87" t="s">
        <v>5853</v>
      </c>
      <c r="V370" s="87" t="s">
        <v>5853</v>
      </c>
    </row>
    <row r="371" spans="1:22">
      <c r="A371" s="88" t="s">
        <v>5436</v>
      </c>
      <c r="B371" s="17" t="str">
        <f>VLOOKUP(A371,'Planning Periods'!$E$2:$N$540,10,FALSE)</f>
        <v>10/15/2013 - 10/15/2021</v>
      </c>
      <c r="C371" s="87">
        <v>2014</v>
      </c>
      <c r="D371" s="87" t="str">
        <f t="shared" si="5"/>
        <v>Claremont 2014</v>
      </c>
      <c r="E371" s="87" t="s">
        <v>5853</v>
      </c>
      <c r="F371" s="366" t="s">
        <v>5853</v>
      </c>
      <c r="G371" s="87" t="s">
        <v>5853</v>
      </c>
      <c r="H371" s="87" t="s">
        <v>5853</v>
      </c>
      <c r="I371" s="86"/>
      <c r="J371" s="87" t="s">
        <v>5853</v>
      </c>
      <c r="K371" s="366" t="s">
        <v>5853</v>
      </c>
      <c r="L371" s="87" t="s">
        <v>5853</v>
      </c>
      <c r="M371" s="87" t="s">
        <v>5853</v>
      </c>
      <c r="N371" s="86"/>
      <c r="O371" s="87" t="s">
        <v>5853</v>
      </c>
      <c r="P371" s="87" t="s">
        <v>5853</v>
      </c>
      <c r="Q371" s="86"/>
      <c r="R371" s="87" t="s">
        <v>5853</v>
      </c>
      <c r="S371" s="87" t="s">
        <v>5853</v>
      </c>
      <c r="T371" s="86" t="s">
        <v>5853</v>
      </c>
      <c r="U371" s="87" t="s">
        <v>5853</v>
      </c>
      <c r="V371" s="87" t="s">
        <v>5853</v>
      </c>
    </row>
    <row r="372" spans="1:22">
      <c r="A372" s="88" t="s">
        <v>5436</v>
      </c>
      <c r="B372" s="17" t="str">
        <f>VLOOKUP(A372,'Planning Periods'!$E$2:$N$540,10,FALSE)</f>
        <v>10/15/2013 - 10/15/2021</v>
      </c>
      <c r="C372" s="87">
        <v>2015</v>
      </c>
      <c r="D372" s="87" t="str">
        <f t="shared" si="5"/>
        <v>Claremont 2015</v>
      </c>
      <c r="E372" s="87" t="s">
        <v>5853</v>
      </c>
      <c r="F372" s="366" t="s">
        <v>5853</v>
      </c>
      <c r="G372" s="87" t="s">
        <v>5853</v>
      </c>
      <c r="H372" s="87" t="s">
        <v>5853</v>
      </c>
      <c r="I372" s="86"/>
      <c r="J372" s="87" t="s">
        <v>5853</v>
      </c>
      <c r="K372" s="366" t="s">
        <v>5853</v>
      </c>
      <c r="L372" s="87" t="s">
        <v>5853</v>
      </c>
      <c r="M372" s="87" t="s">
        <v>5853</v>
      </c>
      <c r="N372" s="86"/>
      <c r="O372" s="87" t="s">
        <v>5853</v>
      </c>
      <c r="P372" s="87" t="s">
        <v>5853</v>
      </c>
      <c r="Q372" s="86"/>
      <c r="R372" s="87" t="s">
        <v>5853</v>
      </c>
      <c r="S372" s="87" t="s">
        <v>5853</v>
      </c>
      <c r="T372" s="86" t="s">
        <v>5853</v>
      </c>
      <c r="U372" s="87" t="s">
        <v>5853</v>
      </c>
      <c r="V372" s="87" t="s">
        <v>5853</v>
      </c>
    </row>
    <row r="373" spans="1:22">
      <c r="A373" s="88" t="s">
        <v>5436</v>
      </c>
      <c r="B373" s="17" t="str">
        <f>VLOOKUP(A373,'Planning Periods'!$E$2:$N$540,10,FALSE)</f>
        <v>10/15/2013 - 10/15/2021</v>
      </c>
      <c r="C373" s="87">
        <v>2016</v>
      </c>
      <c r="D373" s="87" t="str">
        <f t="shared" si="5"/>
        <v>Claremont 2016</v>
      </c>
      <c r="E373" s="87" t="s">
        <v>5853</v>
      </c>
      <c r="F373" s="366" t="s">
        <v>5853</v>
      </c>
      <c r="G373" s="87" t="s">
        <v>5853</v>
      </c>
      <c r="H373" s="87" t="s">
        <v>5853</v>
      </c>
      <c r="I373" s="86"/>
      <c r="J373" s="87" t="s">
        <v>5853</v>
      </c>
      <c r="K373" s="366" t="s">
        <v>5853</v>
      </c>
      <c r="L373" s="87" t="s">
        <v>5853</v>
      </c>
      <c r="M373" s="87" t="s">
        <v>5853</v>
      </c>
      <c r="N373" s="86"/>
      <c r="O373" s="87" t="s">
        <v>5853</v>
      </c>
      <c r="P373" s="87" t="s">
        <v>5853</v>
      </c>
      <c r="Q373" s="86"/>
      <c r="R373" s="87" t="s">
        <v>5853</v>
      </c>
      <c r="S373" s="87" t="s">
        <v>5853</v>
      </c>
      <c r="T373" s="86" t="s">
        <v>5853</v>
      </c>
      <c r="U373" s="87" t="s">
        <v>5853</v>
      </c>
      <c r="V373" s="87" t="s">
        <v>5853</v>
      </c>
    </row>
    <row r="374" spans="1:22">
      <c r="A374" s="88" t="s">
        <v>5436</v>
      </c>
      <c r="B374" s="17" t="str">
        <f>VLOOKUP(A374,'Planning Periods'!$E$2:$N$540,10,FALSE)</f>
        <v>10/15/2013 - 10/15/2021</v>
      </c>
      <c r="C374" s="87">
        <v>2017</v>
      </c>
      <c r="D374" s="87" t="str">
        <f t="shared" si="5"/>
        <v>Claremont 2017</v>
      </c>
      <c r="E374" s="87">
        <v>98</v>
      </c>
      <c r="F374" s="366">
        <v>0</v>
      </c>
      <c r="G374" s="87">
        <v>0</v>
      </c>
      <c r="H374" s="87">
        <v>0</v>
      </c>
      <c r="I374" s="86"/>
      <c r="J374" s="87">
        <v>59</v>
      </c>
      <c r="K374" s="366">
        <v>0</v>
      </c>
      <c r="L374" s="87">
        <v>0</v>
      </c>
      <c r="M374" s="87">
        <v>0</v>
      </c>
      <c r="N374" s="86"/>
      <c r="O374" s="87">
        <v>64</v>
      </c>
      <c r="P374" s="87">
        <v>16</v>
      </c>
      <c r="Q374" s="86"/>
      <c r="R374" s="87">
        <v>152</v>
      </c>
      <c r="S374" s="87">
        <v>316</v>
      </c>
      <c r="T374" s="86">
        <v>0</v>
      </c>
      <c r="U374" s="87">
        <v>373</v>
      </c>
      <c r="V374" s="87">
        <v>332</v>
      </c>
    </row>
    <row r="375" spans="1:22">
      <c r="A375" s="88" t="s">
        <v>5437</v>
      </c>
      <c r="B375" s="17" t="str">
        <f>VLOOKUP(A375,'Planning Periods'!$E$2:$N$540,10,FALSE)</f>
        <v>01/31/2015 - 01/31/2023</v>
      </c>
      <c r="C375" s="87">
        <v>2014</v>
      </c>
      <c r="D375" s="87" t="str">
        <f t="shared" si="5"/>
        <v>Clayton 2014</v>
      </c>
      <c r="E375" s="87" t="s">
        <v>5853</v>
      </c>
      <c r="F375" s="366" t="s">
        <v>5853</v>
      </c>
      <c r="G375" s="87" t="s">
        <v>5853</v>
      </c>
      <c r="H375" s="87" t="s">
        <v>5853</v>
      </c>
      <c r="I375" s="86"/>
      <c r="J375" s="87" t="s">
        <v>5853</v>
      </c>
      <c r="K375" s="366" t="s">
        <v>5853</v>
      </c>
      <c r="L375" s="87" t="s">
        <v>5853</v>
      </c>
      <c r="M375" s="87" t="s">
        <v>5853</v>
      </c>
      <c r="N375" s="86"/>
      <c r="O375" s="87" t="s">
        <v>5853</v>
      </c>
      <c r="P375" s="87" t="s">
        <v>5853</v>
      </c>
      <c r="Q375" s="86"/>
      <c r="R375" s="87" t="s">
        <v>5853</v>
      </c>
      <c r="S375" s="87" t="s">
        <v>5853</v>
      </c>
      <c r="T375" s="86" t="s">
        <v>5853</v>
      </c>
      <c r="U375" s="87" t="s">
        <v>5853</v>
      </c>
      <c r="V375" s="87" t="s">
        <v>5853</v>
      </c>
    </row>
    <row r="376" spans="1:22">
      <c r="A376" s="88" t="s">
        <v>5437</v>
      </c>
      <c r="B376" s="17" t="str">
        <f>VLOOKUP(A376,'Planning Periods'!$E$2:$N$540,10,FALSE)</f>
        <v>01/31/2015 - 01/31/2023</v>
      </c>
      <c r="C376" s="87">
        <v>2015</v>
      </c>
      <c r="D376" s="87" t="str">
        <f t="shared" si="5"/>
        <v>Clayton 2015</v>
      </c>
      <c r="E376" s="87">
        <v>51</v>
      </c>
      <c r="F376" s="366">
        <v>0</v>
      </c>
      <c r="G376" s="87">
        <v>0</v>
      </c>
      <c r="H376" s="87">
        <v>0</v>
      </c>
      <c r="I376" s="86"/>
      <c r="J376" s="87">
        <v>25</v>
      </c>
      <c r="K376" s="366">
        <v>0</v>
      </c>
      <c r="L376" s="87">
        <v>0</v>
      </c>
      <c r="M376" s="87">
        <v>0</v>
      </c>
      <c r="N376" s="86"/>
      <c r="O376" s="87">
        <v>31</v>
      </c>
      <c r="P376" s="87">
        <v>0</v>
      </c>
      <c r="Q376" s="86"/>
      <c r="R376" s="87">
        <v>34</v>
      </c>
      <c r="S376" s="87">
        <v>0</v>
      </c>
      <c r="T376" s="86">
        <v>0</v>
      </c>
      <c r="U376" s="87">
        <v>141</v>
      </c>
      <c r="V376" s="87">
        <v>0</v>
      </c>
    </row>
    <row r="377" spans="1:22">
      <c r="A377" s="88" t="s">
        <v>5437</v>
      </c>
      <c r="B377" s="17" t="str">
        <f>VLOOKUP(A377,'Planning Periods'!$E$2:$N$540,10,FALSE)</f>
        <v>01/31/2015 - 01/31/2023</v>
      </c>
      <c r="C377" s="87">
        <v>2016</v>
      </c>
      <c r="D377" s="87" t="str">
        <f t="shared" si="5"/>
        <v>Clayton 2016</v>
      </c>
      <c r="E377" s="87">
        <v>51</v>
      </c>
      <c r="F377" s="366">
        <v>0</v>
      </c>
      <c r="G377" s="87">
        <v>0</v>
      </c>
      <c r="H377" s="87">
        <v>0</v>
      </c>
      <c r="I377" s="86"/>
      <c r="J377" s="87">
        <v>25</v>
      </c>
      <c r="K377" s="366">
        <v>1</v>
      </c>
      <c r="L377" s="87">
        <v>0</v>
      </c>
      <c r="M377" s="87">
        <v>1</v>
      </c>
      <c r="N377" s="86"/>
      <c r="O377" s="87">
        <v>31</v>
      </c>
      <c r="P377" s="87">
        <v>0</v>
      </c>
      <c r="Q377" s="86"/>
      <c r="R377" s="87">
        <v>34</v>
      </c>
      <c r="S377" s="87">
        <v>0</v>
      </c>
      <c r="T377" s="86">
        <v>1</v>
      </c>
      <c r="U377" s="87">
        <v>141</v>
      </c>
      <c r="V377" s="87">
        <v>1</v>
      </c>
    </row>
    <row r="378" spans="1:22">
      <c r="A378" s="88" t="s">
        <v>5437</v>
      </c>
      <c r="B378" s="17" t="str">
        <f>VLOOKUP(A378,'Planning Periods'!$E$2:$N$540,10,FALSE)</f>
        <v>01/31/2015 - 01/31/2023</v>
      </c>
      <c r="C378" s="87">
        <v>2017</v>
      </c>
      <c r="D378" s="87" t="str">
        <f t="shared" si="5"/>
        <v>Clayton 2017</v>
      </c>
      <c r="E378" s="87">
        <v>51</v>
      </c>
      <c r="F378" s="366">
        <v>0</v>
      </c>
      <c r="G378" s="87">
        <v>0</v>
      </c>
      <c r="H378" s="87">
        <v>0</v>
      </c>
      <c r="I378" s="86"/>
      <c r="J378" s="87">
        <v>25</v>
      </c>
      <c r="K378" s="366">
        <v>1</v>
      </c>
      <c r="L378" s="87">
        <v>0</v>
      </c>
      <c r="M378" s="87">
        <v>1</v>
      </c>
      <c r="N378" s="86"/>
      <c r="O378" s="87">
        <v>31</v>
      </c>
      <c r="P378" s="87">
        <v>0</v>
      </c>
      <c r="Q378" s="86"/>
      <c r="R378" s="87">
        <v>34</v>
      </c>
      <c r="S378" s="87">
        <v>8</v>
      </c>
      <c r="T378" s="86">
        <v>1</v>
      </c>
      <c r="U378" s="87">
        <v>141</v>
      </c>
      <c r="V378" s="87">
        <v>9</v>
      </c>
    </row>
    <row r="379" spans="1:22">
      <c r="A379" s="88" t="s">
        <v>5361</v>
      </c>
      <c r="B379" s="17" t="str">
        <f>VLOOKUP(A379,'Planning Periods'!$E$2:$N$540,10,FALSE)</f>
        <v>08/15/2019 - 08/15/2027</v>
      </c>
      <c r="C379" s="87">
        <v>2014</v>
      </c>
      <c r="D379" s="87" t="str">
        <f t="shared" si="5"/>
        <v>Clearlake 2014</v>
      </c>
      <c r="E379" s="87" t="s">
        <v>5853</v>
      </c>
      <c r="F379" s="366" t="s">
        <v>5853</v>
      </c>
      <c r="G379" s="87" t="s">
        <v>5853</v>
      </c>
      <c r="H379" s="87" t="s">
        <v>5853</v>
      </c>
      <c r="I379" s="86"/>
      <c r="J379" s="87" t="s">
        <v>5853</v>
      </c>
      <c r="K379" s="366" t="s">
        <v>5853</v>
      </c>
      <c r="L379" s="87" t="s">
        <v>5853</v>
      </c>
      <c r="M379" s="87" t="s">
        <v>5853</v>
      </c>
      <c r="N379" s="86"/>
      <c r="O379" s="87" t="s">
        <v>5853</v>
      </c>
      <c r="P379" s="87" t="s">
        <v>5853</v>
      </c>
      <c r="Q379" s="86"/>
      <c r="R379" s="87" t="s">
        <v>5853</v>
      </c>
      <c r="S379" s="87" t="s">
        <v>5853</v>
      </c>
      <c r="T379" s="86" t="s">
        <v>5853</v>
      </c>
      <c r="U379" s="87" t="s">
        <v>5853</v>
      </c>
      <c r="V379" s="87" t="s">
        <v>5853</v>
      </c>
    </row>
    <row r="380" spans="1:22">
      <c r="A380" s="88" t="s">
        <v>5361</v>
      </c>
      <c r="B380" s="17" t="str">
        <f>VLOOKUP(A380,'Planning Periods'!$E$2:$N$540,10,FALSE)</f>
        <v>08/15/2019 - 08/15/2027</v>
      </c>
      <c r="C380" s="87">
        <v>2015</v>
      </c>
      <c r="D380" s="87" t="str">
        <f t="shared" si="5"/>
        <v>Clearlake 2015</v>
      </c>
      <c r="E380" s="87">
        <v>108</v>
      </c>
      <c r="F380" s="366">
        <v>1</v>
      </c>
      <c r="G380" s="87">
        <v>1</v>
      </c>
      <c r="H380" s="87">
        <v>0</v>
      </c>
      <c r="I380" s="86"/>
      <c r="J380" s="87">
        <v>67</v>
      </c>
      <c r="K380" s="366">
        <v>0</v>
      </c>
      <c r="L380" s="87">
        <v>0</v>
      </c>
      <c r="M380" s="87">
        <v>0</v>
      </c>
      <c r="N380" s="86"/>
      <c r="O380" s="87">
        <v>87</v>
      </c>
      <c r="P380" s="87">
        <v>0</v>
      </c>
      <c r="Q380" s="86"/>
      <c r="R380" s="87">
        <v>205</v>
      </c>
      <c r="S380" s="87">
        <v>1</v>
      </c>
      <c r="T380" s="86">
        <v>0</v>
      </c>
      <c r="U380" s="87">
        <v>467</v>
      </c>
      <c r="V380" s="87">
        <v>2</v>
      </c>
    </row>
    <row r="381" spans="1:22">
      <c r="A381" s="88" t="s">
        <v>5361</v>
      </c>
      <c r="B381" s="17" t="str">
        <f>VLOOKUP(A381,'Planning Periods'!$E$2:$N$540,10,FALSE)</f>
        <v>08/15/2019 - 08/15/2027</v>
      </c>
      <c r="C381" s="87">
        <v>2016</v>
      </c>
      <c r="D381" s="87" t="str">
        <f t="shared" si="5"/>
        <v>Clearlake 2016</v>
      </c>
      <c r="E381" s="87">
        <v>108</v>
      </c>
      <c r="F381" s="366">
        <v>0</v>
      </c>
      <c r="G381" s="87">
        <v>0</v>
      </c>
      <c r="H381" s="87">
        <v>0</v>
      </c>
      <c r="I381" s="86"/>
      <c r="J381" s="87">
        <v>67</v>
      </c>
      <c r="K381" s="366">
        <v>0</v>
      </c>
      <c r="L381" s="87">
        <v>0</v>
      </c>
      <c r="M381" s="87">
        <v>0</v>
      </c>
      <c r="N381" s="86"/>
      <c r="O381" s="87">
        <v>87</v>
      </c>
      <c r="P381" s="87">
        <v>1</v>
      </c>
      <c r="Q381" s="86"/>
      <c r="R381" s="87">
        <v>205</v>
      </c>
      <c r="S381" s="87">
        <v>0</v>
      </c>
      <c r="T381" s="86">
        <v>0</v>
      </c>
      <c r="U381" s="87">
        <v>467</v>
      </c>
      <c r="V381" s="87">
        <v>1</v>
      </c>
    </row>
    <row r="382" spans="1:22">
      <c r="A382" s="88" t="s">
        <v>5361</v>
      </c>
      <c r="B382" s="17" t="str">
        <f>VLOOKUP(A382,'Planning Periods'!$E$2:$N$540,10,FALSE)</f>
        <v>08/15/2019 - 08/15/2027</v>
      </c>
      <c r="C382" s="87">
        <v>2017</v>
      </c>
      <c r="D382" s="87" t="str">
        <f t="shared" si="5"/>
        <v>Clearlake 2017</v>
      </c>
      <c r="E382" s="87">
        <v>108</v>
      </c>
      <c r="F382" s="366">
        <v>1</v>
      </c>
      <c r="G382" s="87">
        <v>0</v>
      </c>
      <c r="H382" s="87">
        <v>1</v>
      </c>
      <c r="I382" s="86"/>
      <c r="J382" s="87">
        <v>67</v>
      </c>
      <c r="K382" s="366">
        <v>1</v>
      </c>
      <c r="L382" s="87">
        <v>0</v>
      </c>
      <c r="M382" s="87">
        <v>1</v>
      </c>
      <c r="N382" s="86"/>
      <c r="O382" s="87">
        <v>87</v>
      </c>
      <c r="P382" s="87">
        <v>0</v>
      </c>
      <c r="Q382" s="86"/>
      <c r="R382" s="87">
        <v>205</v>
      </c>
      <c r="S382" s="87">
        <v>0</v>
      </c>
      <c r="T382" s="86">
        <v>1</v>
      </c>
      <c r="U382" s="87">
        <v>467</v>
      </c>
      <c r="V382" s="87">
        <v>2</v>
      </c>
    </row>
    <row r="383" spans="1:22">
      <c r="A383" s="88" t="s">
        <v>5438</v>
      </c>
      <c r="B383" s="17" t="str">
        <f>VLOOKUP(A383,'Planning Periods'!$E$2:$N$540,10,FALSE)</f>
        <v>01/31/2015 - 01/31/2023</v>
      </c>
      <c r="C383" s="87">
        <v>2014</v>
      </c>
      <c r="D383" s="87" t="str">
        <f t="shared" si="5"/>
        <v>Cloverdale 2014</v>
      </c>
      <c r="E383" s="87">
        <v>39</v>
      </c>
      <c r="F383" s="366">
        <v>0</v>
      </c>
      <c r="G383" s="87">
        <v>0</v>
      </c>
      <c r="H383" s="87">
        <v>0</v>
      </c>
      <c r="I383" s="86"/>
      <c r="J383" s="87">
        <v>29</v>
      </c>
      <c r="K383" s="366">
        <v>0</v>
      </c>
      <c r="L383" s="87">
        <v>0</v>
      </c>
      <c r="M383" s="87">
        <v>0</v>
      </c>
      <c r="N383" s="86"/>
      <c r="O383" s="87">
        <v>31</v>
      </c>
      <c r="P383" s="87">
        <v>0</v>
      </c>
      <c r="Q383" s="86"/>
      <c r="R383" s="87">
        <v>112</v>
      </c>
      <c r="S383" s="87">
        <v>0</v>
      </c>
      <c r="T383" s="86">
        <v>0</v>
      </c>
      <c r="U383" s="87">
        <v>211</v>
      </c>
      <c r="V383" s="87">
        <v>0</v>
      </c>
    </row>
    <row r="384" spans="1:22">
      <c r="A384" s="88" t="s">
        <v>5438</v>
      </c>
      <c r="B384" s="17" t="str">
        <f>VLOOKUP(A384,'Planning Periods'!$E$2:$N$540,10,FALSE)</f>
        <v>01/31/2015 - 01/31/2023</v>
      </c>
      <c r="C384" s="87">
        <v>2015</v>
      </c>
      <c r="D384" s="87" t="str">
        <f t="shared" si="5"/>
        <v>Cloverdale 2015</v>
      </c>
      <c r="E384" s="87">
        <v>39</v>
      </c>
      <c r="F384" s="366">
        <v>25</v>
      </c>
      <c r="G384" s="87">
        <v>25</v>
      </c>
      <c r="H384" s="87">
        <v>0</v>
      </c>
      <c r="I384" s="86"/>
      <c r="J384" s="87">
        <v>29</v>
      </c>
      <c r="K384" s="366">
        <v>7</v>
      </c>
      <c r="L384" s="87">
        <v>7</v>
      </c>
      <c r="M384" s="87">
        <v>0</v>
      </c>
      <c r="N384" s="86"/>
      <c r="O384" s="87">
        <v>31</v>
      </c>
      <c r="P384" s="87">
        <v>0</v>
      </c>
      <c r="Q384" s="86"/>
      <c r="R384" s="87">
        <v>112</v>
      </c>
      <c r="S384" s="87">
        <v>0</v>
      </c>
      <c r="T384" s="86">
        <v>0</v>
      </c>
      <c r="U384" s="87">
        <v>211</v>
      </c>
      <c r="V384" s="87">
        <v>32</v>
      </c>
    </row>
    <row r="385" spans="1:22">
      <c r="A385" s="88" t="s">
        <v>5438</v>
      </c>
      <c r="B385" s="17" t="str">
        <f>VLOOKUP(A385,'Planning Periods'!$E$2:$N$540,10,FALSE)</f>
        <v>01/31/2015 - 01/31/2023</v>
      </c>
      <c r="C385" s="87">
        <v>2016</v>
      </c>
      <c r="D385" s="87" t="str">
        <f t="shared" si="5"/>
        <v>Cloverdale 2016</v>
      </c>
      <c r="E385" s="87">
        <v>39</v>
      </c>
      <c r="F385" s="366">
        <v>0</v>
      </c>
      <c r="G385" s="87">
        <v>0</v>
      </c>
      <c r="H385" s="87">
        <v>0</v>
      </c>
      <c r="I385" s="86"/>
      <c r="J385" s="87">
        <v>29</v>
      </c>
      <c r="K385" s="366">
        <v>0</v>
      </c>
      <c r="L385" s="87">
        <v>0</v>
      </c>
      <c r="M385" s="87">
        <v>0</v>
      </c>
      <c r="N385" s="86"/>
      <c r="O385" s="87">
        <v>31</v>
      </c>
      <c r="P385" s="87">
        <v>2</v>
      </c>
      <c r="Q385" s="86"/>
      <c r="R385" s="87">
        <v>112</v>
      </c>
      <c r="S385" s="87">
        <v>13</v>
      </c>
      <c r="T385" s="86">
        <v>0</v>
      </c>
      <c r="U385" s="87">
        <v>211</v>
      </c>
      <c r="V385" s="87">
        <v>15</v>
      </c>
    </row>
    <row r="386" spans="1:22">
      <c r="A386" s="88" t="s">
        <v>5438</v>
      </c>
      <c r="B386" s="17" t="str">
        <f>VLOOKUP(A386,'Planning Periods'!$E$2:$N$540,10,FALSE)</f>
        <v>01/31/2015 - 01/31/2023</v>
      </c>
      <c r="C386" s="87">
        <v>2017</v>
      </c>
      <c r="D386" s="87" t="str">
        <f t="shared" si="5"/>
        <v>Cloverdale 2017</v>
      </c>
      <c r="E386" s="87">
        <v>39</v>
      </c>
      <c r="F386" s="366">
        <v>0</v>
      </c>
      <c r="G386" s="87">
        <v>0</v>
      </c>
      <c r="H386" s="87">
        <v>0</v>
      </c>
      <c r="I386" s="86"/>
      <c r="J386" s="87">
        <v>29</v>
      </c>
      <c r="K386" s="366">
        <v>0</v>
      </c>
      <c r="L386" s="87">
        <v>0</v>
      </c>
      <c r="M386" s="87">
        <v>0</v>
      </c>
      <c r="N386" s="86"/>
      <c r="O386" s="87">
        <v>31</v>
      </c>
      <c r="P386" s="87">
        <v>3</v>
      </c>
      <c r="Q386" s="86"/>
      <c r="R386" s="87">
        <v>112</v>
      </c>
      <c r="S386" s="87">
        <v>22</v>
      </c>
      <c r="T386" s="86">
        <v>0</v>
      </c>
      <c r="U386" s="87">
        <v>211</v>
      </c>
      <c r="V386" s="87">
        <v>25</v>
      </c>
    </row>
    <row r="387" spans="1:22">
      <c r="A387" s="88" t="s">
        <v>5439</v>
      </c>
      <c r="B387" s="17" t="str">
        <f>VLOOKUP(A387,'Planning Periods'!$E$2:$N$540,10,FALSE)</f>
        <v>12/31/2015 - 12/31/2023</v>
      </c>
      <c r="C387" s="87">
        <v>2013</v>
      </c>
      <c r="D387" s="87" t="str">
        <f t="shared" si="5"/>
        <v>Clovis 2013</v>
      </c>
      <c r="E387" s="87" t="s">
        <v>5853</v>
      </c>
      <c r="F387" s="366" t="s">
        <v>5853</v>
      </c>
      <c r="G387" s="87" t="s">
        <v>5853</v>
      </c>
      <c r="H387" s="87" t="s">
        <v>5853</v>
      </c>
      <c r="I387" s="86"/>
      <c r="J387" s="87" t="s">
        <v>5853</v>
      </c>
      <c r="K387" s="366" t="s">
        <v>5853</v>
      </c>
      <c r="L387" s="87" t="s">
        <v>5853</v>
      </c>
      <c r="M387" s="87" t="s">
        <v>5853</v>
      </c>
      <c r="N387" s="86"/>
      <c r="O387" s="87" t="s">
        <v>5853</v>
      </c>
      <c r="P387" s="87" t="s">
        <v>5853</v>
      </c>
      <c r="Q387" s="86"/>
      <c r="R387" s="87" t="s">
        <v>5853</v>
      </c>
      <c r="S387" s="87" t="s">
        <v>5853</v>
      </c>
      <c r="T387" s="86" t="s">
        <v>5853</v>
      </c>
      <c r="U387" s="87" t="s">
        <v>5853</v>
      </c>
      <c r="V387" s="87" t="s">
        <v>5853</v>
      </c>
    </row>
    <row r="388" spans="1:22">
      <c r="A388" s="88" t="s">
        <v>5439</v>
      </c>
      <c r="B388" s="17" t="str">
        <f>VLOOKUP(A388,'Planning Periods'!$E$2:$N$540,10,FALSE)</f>
        <v>12/31/2015 - 12/31/2023</v>
      </c>
      <c r="C388" s="87">
        <v>2014</v>
      </c>
      <c r="D388" s="87" t="str">
        <f>CONCATENATE(A388," ",C388)</f>
        <v>Clovis 2014</v>
      </c>
      <c r="E388" s="87" t="s">
        <v>5853</v>
      </c>
      <c r="F388" s="366" t="s">
        <v>5853</v>
      </c>
      <c r="G388" s="87" t="s">
        <v>5853</v>
      </c>
      <c r="H388" s="87" t="s">
        <v>5853</v>
      </c>
      <c r="I388" s="86"/>
      <c r="J388" s="87" t="s">
        <v>5853</v>
      </c>
      <c r="K388" s="366" t="s">
        <v>5853</v>
      </c>
      <c r="L388" s="87" t="s">
        <v>5853</v>
      </c>
      <c r="M388" s="87" t="s">
        <v>5853</v>
      </c>
      <c r="N388" s="86"/>
      <c r="O388" s="87" t="s">
        <v>5853</v>
      </c>
      <c r="P388" s="87" t="s">
        <v>5853</v>
      </c>
      <c r="Q388" s="86"/>
      <c r="R388" s="87" t="s">
        <v>5853</v>
      </c>
      <c r="S388" s="87" t="s">
        <v>5853</v>
      </c>
      <c r="T388" s="86" t="s">
        <v>5853</v>
      </c>
      <c r="U388" s="87" t="s">
        <v>5853</v>
      </c>
      <c r="V388" s="87" t="s">
        <v>5853</v>
      </c>
    </row>
    <row r="389" spans="1:22">
      <c r="A389" s="88" t="s">
        <v>5439</v>
      </c>
      <c r="B389" s="17" t="str">
        <f>VLOOKUP(A389,'Planning Periods'!$E$2:$N$540,10,FALSE)</f>
        <v>12/31/2015 - 12/31/2023</v>
      </c>
      <c r="C389" s="87">
        <v>2015</v>
      </c>
      <c r="D389" s="87" t="str">
        <f t="shared" si="5"/>
        <v>Clovis 2015</v>
      </c>
      <c r="E389" s="87">
        <v>2321</v>
      </c>
      <c r="F389" s="366">
        <v>0</v>
      </c>
      <c r="G389" s="87">
        <v>0</v>
      </c>
      <c r="H389" s="87">
        <v>0</v>
      </c>
      <c r="I389" s="86"/>
      <c r="J389" s="87">
        <v>1145</v>
      </c>
      <c r="K389" s="366">
        <v>0</v>
      </c>
      <c r="L389" s="87">
        <v>0</v>
      </c>
      <c r="M389" s="87">
        <v>0</v>
      </c>
      <c r="N389" s="86"/>
      <c r="O389" s="87">
        <v>1018</v>
      </c>
      <c r="P389" s="87">
        <v>456</v>
      </c>
      <c r="Q389" s="86"/>
      <c r="R389" s="87">
        <v>1844</v>
      </c>
      <c r="S389" s="87">
        <v>1296</v>
      </c>
      <c r="T389" s="86">
        <v>0</v>
      </c>
      <c r="U389" s="87">
        <v>6328</v>
      </c>
      <c r="V389" s="87">
        <v>1752</v>
      </c>
    </row>
    <row r="390" spans="1:22">
      <c r="A390" s="88" t="s">
        <v>5439</v>
      </c>
      <c r="B390" s="17" t="str">
        <f>VLOOKUP(A390,'Planning Periods'!$E$2:$N$540,10,FALSE)</f>
        <v>12/31/2015 - 12/31/2023</v>
      </c>
      <c r="C390" s="87">
        <v>2016</v>
      </c>
      <c r="D390" s="87" t="str">
        <f t="shared" si="5"/>
        <v>Clovis 2016</v>
      </c>
      <c r="E390" s="87">
        <v>2321</v>
      </c>
      <c r="F390" s="366">
        <v>0</v>
      </c>
      <c r="G390" s="87">
        <v>0</v>
      </c>
      <c r="H390" s="87">
        <v>0</v>
      </c>
      <c r="I390" s="86"/>
      <c r="J390" s="87">
        <v>1145</v>
      </c>
      <c r="K390" s="366">
        <v>5</v>
      </c>
      <c r="L390" s="87">
        <v>5</v>
      </c>
      <c r="M390" s="87">
        <v>0</v>
      </c>
      <c r="N390" s="86"/>
      <c r="O390" s="87">
        <v>1018</v>
      </c>
      <c r="P390" s="87">
        <v>395</v>
      </c>
      <c r="Q390" s="86"/>
      <c r="R390" s="87">
        <v>1844</v>
      </c>
      <c r="S390" s="87">
        <v>689</v>
      </c>
      <c r="T390" s="86">
        <v>0</v>
      </c>
      <c r="U390" s="87">
        <v>6328</v>
      </c>
      <c r="V390" s="87">
        <v>1089</v>
      </c>
    </row>
    <row r="391" spans="1:22">
      <c r="A391" s="88" t="s">
        <v>5439</v>
      </c>
      <c r="B391" s="17" t="str">
        <f>VLOOKUP(A391,'Planning Periods'!$E$2:$N$540,10,FALSE)</f>
        <v>12/31/2015 - 12/31/2023</v>
      </c>
      <c r="C391" s="87">
        <v>2017</v>
      </c>
      <c r="D391" s="87" t="str">
        <f t="shared" si="5"/>
        <v>Clovis 2017</v>
      </c>
      <c r="E391" s="87">
        <v>2321</v>
      </c>
      <c r="F391" s="366">
        <v>0</v>
      </c>
      <c r="G391" s="87">
        <v>0</v>
      </c>
      <c r="H391" s="87">
        <v>0</v>
      </c>
      <c r="I391" s="86"/>
      <c r="J391" s="87">
        <v>1145</v>
      </c>
      <c r="K391" s="366">
        <v>20</v>
      </c>
      <c r="L391" s="87">
        <v>20</v>
      </c>
      <c r="M391" s="87">
        <v>0</v>
      </c>
      <c r="N391" s="86"/>
      <c r="O391" s="87">
        <v>1018</v>
      </c>
      <c r="P391" s="87">
        <v>480</v>
      </c>
      <c r="Q391" s="86"/>
      <c r="R391" s="87">
        <v>1844</v>
      </c>
      <c r="S391" s="87">
        <v>542</v>
      </c>
      <c r="T391" s="86">
        <v>0</v>
      </c>
      <c r="U391" s="87">
        <v>6328</v>
      </c>
      <c r="V391" s="87">
        <v>1042</v>
      </c>
    </row>
    <row r="392" spans="1:22">
      <c r="A392" s="88" t="s">
        <v>5440</v>
      </c>
      <c r="B392" s="17"/>
      <c r="C392" s="87">
        <v>2013</v>
      </c>
      <c r="D392" s="87" t="str">
        <f t="shared" si="5"/>
        <v>Coachella 2013</v>
      </c>
      <c r="E392" s="87" t="s">
        <v>5853</v>
      </c>
      <c r="F392" s="366" t="s">
        <v>5853</v>
      </c>
      <c r="G392" s="87" t="s">
        <v>5853</v>
      </c>
      <c r="H392" s="87" t="s">
        <v>5853</v>
      </c>
      <c r="I392" s="86"/>
      <c r="J392" s="87" t="s">
        <v>5853</v>
      </c>
      <c r="K392" s="366" t="s">
        <v>5853</v>
      </c>
      <c r="L392" s="87" t="s">
        <v>5853</v>
      </c>
      <c r="M392" s="87" t="s">
        <v>5853</v>
      </c>
      <c r="N392" s="86"/>
      <c r="O392" s="87" t="s">
        <v>5853</v>
      </c>
      <c r="P392" s="87" t="s">
        <v>5853</v>
      </c>
      <c r="Q392" s="86"/>
      <c r="R392" s="87" t="s">
        <v>5853</v>
      </c>
      <c r="S392" s="87" t="s">
        <v>5853</v>
      </c>
      <c r="T392" s="86" t="s">
        <v>5853</v>
      </c>
      <c r="U392" s="87" t="s">
        <v>5853</v>
      </c>
      <c r="V392" s="87" t="s">
        <v>5853</v>
      </c>
    </row>
    <row r="393" spans="1:22">
      <c r="A393" s="88" t="s">
        <v>5440</v>
      </c>
      <c r="B393" s="17" t="str">
        <f>VLOOKUP(A393,'Planning Periods'!$E$2:$N$540,10,FALSE)</f>
        <v>10/15/2013 - 10/15/2021</v>
      </c>
      <c r="C393" s="87">
        <v>2014</v>
      </c>
      <c r="D393" s="87" t="str">
        <f t="shared" si="5"/>
        <v>Coachella 2014</v>
      </c>
      <c r="E393" s="87">
        <v>1555</v>
      </c>
      <c r="F393" s="366">
        <v>52</v>
      </c>
      <c r="G393" s="87">
        <v>52</v>
      </c>
      <c r="H393" s="87">
        <v>0</v>
      </c>
      <c r="I393" s="86"/>
      <c r="J393" s="87">
        <v>1059</v>
      </c>
      <c r="K393" s="366">
        <v>32</v>
      </c>
      <c r="L393" s="87">
        <v>32</v>
      </c>
      <c r="M393" s="87">
        <v>0</v>
      </c>
      <c r="N393" s="86"/>
      <c r="O393" s="87">
        <v>1212</v>
      </c>
      <c r="P393" s="87">
        <v>0</v>
      </c>
      <c r="Q393" s="86"/>
      <c r="R393" s="87">
        <v>2945</v>
      </c>
      <c r="S393" s="87">
        <v>64</v>
      </c>
      <c r="T393" s="86">
        <v>0</v>
      </c>
      <c r="U393" s="87">
        <v>6771</v>
      </c>
      <c r="V393" s="87">
        <v>148</v>
      </c>
    </row>
    <row r="394" spans="1:22">
      <c r="A394" s="88" t="s">
        <v>5440</v>
      </c>
      <c r="B394" s="17" t="str">
        <f>VLOOKUP(A394,'Planning Periods'!$E$2:$N$540,10,FALSE)</f>
        <v>10/15/2013 - 10/15/2021</v>
      </c>
      <c r="C394" s="87">
        <v>2015</v>
      </c>
      <c r="D394" s="87" t="str">
        <f t="shared" si="5"/>
        <v>Coachella 2015</v>
      </c>
      <c r="E394" s="87">
        <v>1555</v>
      </c>
      <c r="F394" s="366">
        <v>0</v>
      </c>
      <c r="G394" s="87">
        <v>0</v>
      </c>
      <c r="H394" s="87">
        <v>0</v>
      </c>
      <c r="I394" s="86"/>
      <c r="J394" s="87">
        <v>1059</v>
      </c>
      <c r="K394" s="366">
        <v>0</v>
      </c>
      <c r="L394" s="87">
        <v>0</v>
      </c>
      <c r="M394" s="87">
        <v>0</v>
      </c>
      <c r="N394" s="86"/>
      <c r="O394" s="87">
        <v>1212</v>
      </c>
      <c r="P394" s="87">
        <v>0</v>
      </c>
      <c r="Q394" s="86"/>
      <c r="R394" s="87">
        <v>2945</v>
      </c>
      <c r="S394" s="87">
        <v>24</v>
      </c>
      <c r="T394" s="86">
        <v>0</v>
      </c>
      <c r="U394" s="87">
        <v>6771</v>
      </c>
      <c r="V394" s="87">
        <v>24</v>
      </c>
    </row>
    <row r="395" spans="1:22">
      <c r="A395" s="88" t="s">
        <v>5440</v>
      </c>
      <c r="B395" s="17" t="str">
        <f>VLOOKUP(A395,'Planning Periods'!$E$2:$N$540,10,FALSE)</f>
        <v>10/15/2013 - 10/15/2021</v>
      </c>
      <c r="C395" s="87">
        <v>2016</v>
      </c>
      <c r="D395" s="87" t="str">
        <f t="shared" si="5"/>
        <v>Coachella 2016</v>
      </c>
      <c r="E395" s="87">
        <v>1555</v>
      </c>
      <c r="F395" s="366">
        <v>0</v>
      </c>
      <c r="G395" s="87">
        <v>0</v>
      </c>
      <c r="H395" s="87">
        <v>0</v>
      </c>
      <c r="I395" s="86"/>
      <c r="J395" s="87">
        <v>1059</v>
      </c>
      <c r="K395" s="366">
        <v>0</v>
      </c>
      <c r="L395" s="87">
        <v>0</v>
      </c>
      <c r="M395" s="87">
        <v>0</v>
      </c>
      <c r="N395" s="86"/>
      <c r="O395" s="87">
        <v>1212</v>
      </c>
      <c r="P395" s="87">
        <v>0</v>
      </c>
      <c r="Q395" s="86"/>
      <c r="R395" s="87">
        <v>2945</v>
      </c>
      <c r="S395" s="87">
        <v>0</v>
      </c>
      <c r="T395" s="86">
        <v>0</v>
      </c>
      <c r="U395" s="87">
        <v>6771</v>
      </c>
      <c r="V395" s="87">
        <v>0</v>
      </c>
    </row>
    <row r="396" spans="1:22">
      <c r="A396" s="88" t="s">
        <v>5440</v>
      </c>
      <c r="B396" s="17" t="str">
        <f>VLOOKUP(A396,'Planning Periods'!$E$2:$N$540,10,FALSE)</f>
        <v>10/15/2013 - 10/15/2021</v>
      </c>
      <c r="C396" s="87">
        <v>2017</v>
      </c>
      <c r="D396" s="87" t="str">
        <f t="shared" si="5"/>
        <v>Coachella 2017</v>
      </c>
      <c r="E396" s="87">
        <v>1555</v>
      </c>
      <c r="F396" s="366">
        <v>26</v>
      </c>
      <c r="G396" s="87">
        <v>26</v>
      </c>
      <c r="H396" s="87">
        <v>0</v>
      </c>
      <c r="I396" s="86"/>
      <c r="J396" s="87">
        <v>1059</v>
      </c>
      <c r="K396" s="366">
        <v>19</v>
      </c>
      <c r="L396" s="87">
        <v>19</v>
      </c>
      <c r="M396" s="87">
        <v>0</v>
      </c>
      <c r="N396" s="86"/>
      <c r="O396" s="87">
        <v>1212</v>
      </c>
      <c r="P396" s="87">
        <v>0</v>
      </c>
      <c r="Q396" s="86"/>
      <c r="R396" s="87">
        <v>2945</v>
      </c>
      <c r="S396" s="87">
        <v>0</v>
      </c>
      <c r="T396" s="86">
        <v>0</v>
      </c>
      <c r="U396" s="87">
        <v>6771</v>
      </c>
      <c r="V396" s="87">
        <v>45</v>
      </c>
    </row>
    <row r="397" spans="1:22">
      <c r="A397" s="88" t="s">
        <v>5776</v>
      </c>
      <c r="B397" s="17" t="str">
        <f>VLOOKUP(A397,'Planning Periods'!$E$2:$N$540,10,FALSE)</f>
        <v>12/31/2015 - 12/31/2023</v>
      </c>
      <c r="C397" s="87">
        <v>2013</v>
      </c>
      <c r="D397" s="87" t="str">
        <f t="shared" si="5"/>
        <v>Coalinga 2013</v>
      </c>
      <c r="E397" s="87" t="s">
        <v>5853</v>
      </c>
      <c r="F397" s="366" t="s">
        <v>5853</v>
      </c>
      <c r="G397" s="87" t="s">
        <v>5853</v>
      </c>
      <c r="H397" s="87" t="s">
        <v>5853</v>
      </c>
      <c r="I397" s="86"/>
      <c r="J397" s="87" t="s">
        <v>5853</v>
      </c>
      <c r="K397" s="366" t="s">
        <v>5853</v>
      </c>
      <c r="L397" s="87" t="s">
        <v>5853</v>
      </c>
      <c r="M397" s="87" t="s">
        <v>5853</v>
      </c>
      <c r="N397" s="86"/>
      <c r="O397" s="87" t="s">
        <v>5853</v>
      </c>
      <c r="P397" s="87" t="s">
        <v>5853</v>
      </c>
      <c r="Q397" s="86"/>
      <c r="R397" s="87" t="s">
        <v>5853</v>
      </c>
      <c r="S397" s="87" t="s">
        <v>5853</v>
      </c>
      <c r="T397" s="86" t="s">
        <v>5853</v>
      </c>
      <c r="U397" s="87" t="s">
        <v>5853</v>
      </c>
      <c r="V397" s="87" t="s">
        <v>5853</v>
      </c>
    </row>
    <row r="398" spans="1:22">
      <c r="A398" s="88" t="s">
        <v>5776</v>
      </c>
      <c r="B398" s="17" t="str">
        <f>VLOOKUP(A398,'Planning Periods'!$E$2:$N$540,10,FALSE)</f>
        <v>12/31/2015 - 12/31/2023</v>
      </c>
      <c r="C398" s="87">
        <v>2014</v>
      </c>
      <c r="D398" s="87" t="str">
        <f t="shared" si="5"/>
        <v>Coalinga 2014</v>
      </c>
      <c r="E398" s="87" t="s">
        <v>5853</v>
      </c>
      <c r="F398" s="366" t="s">
        <v>5853</v>
      </c>
      <c r="G398" s="87" t="s">
        <v>5853</v>
      </c>
      <c r="H398" s="87" t="s">
        <v>5853</v>
      </c>
      <c r="I398" s="86"/>
      <c r="J398" s="87" t="s">
        <v>5853</v>
      </c>
      <c r="K398" s="366" t="s">
        <v>5853</v>
      </c>
      <c r="L398" s="87" t="s">
        <v>5853</v>
      </c>
      <c r="M398" s="87" t="s">
        <v>5853</v>
      </c>
      <c r="N398" s="86"/>
      <c r="O398" s="87" t="s">
        <v>5853</v>
      </c>
      <c r="P398" s="87" t="s">
        <v>5853</v>
      </c>
      <c r="Q398" s="86"/>
      <c r="R398" s="87" t="s">
        <v>5853</v>
      </c>
      <c r="S398" s="87" t="s">
        <v>5853</v>
      </c>
      <c r="T398" s="86" t="s">
        <v>5853</v>
      </c>
      <c r="U398" s="87" t="s">
        <v>5853</v>
      </c>
      <c r="V398" s="87" t="s">
        <v>5853</v>
      </c>
    </row>
    <row r="399" spans="1:22">
      <c r="A399" s="88" t="s">
        <v>5776</v>
      </c>
      <c r="B399" s="17" t="str">
        <f>VLOOKUP(A399,'Planning Periods'!$E$2:$N$540,10,FALSE)</f>
        <v>12/31/2015 - 12/31/2023</v>
      </c>
      <c r="C399" s="87">
        <v>2015</v>
      </c>
      <c r="D399" s="87" t="str">
        <f t="shared" si="5"/>
        <v>Coalinga 2015</v>
      </c>
      <c r="E399" s="87">
        <v>150</v>
      </c>
      <c r="F399" s="366">
        <v>36</v>
      </c>
      <c r="G399" s="87">
        <v>36</v>
      </c>
      <c r="H399" s="87">
        <v>0</v>
      </c>
      <c r="I399" s="86"/>
      <c r="J399" s="87">
        <v>115</v>
      </c>
      <c r="K399" s="366">
        <v>32</v>
      </c>
      <c r="L399" s="87">
        <v>32</v>
      </c>
      <c r="M399" s="87">
        <v>0</v>
      </c>
      <c r="N399" s="86"/>
      <c r="O399" s="87">
        <v>123</v>
      </c>
      <c r="P399" s="87">
        <v>24</v>
      </c>
      <c r="Q399" s="86"/>
      <c r="R399" s="87">
        <v>201</v>
      </c>
      <c r="S399" s="87">
        <v>15</v>
      </c>
      <c r="T399" s="86">
        <v>0</v>
      </c>
      <c r="U399" s="87">
        <v>589</v>
      </c>
      <c r="V399" s="87">
        <v>107</v>
      </c>
    </row>
    <row r="400" spans="1:22">
      <c r="A400" s="88" t="s">
        <v>5776</v>
      </c>
      <c r="B400" s="17" t="str">
        <f>VLOOKUP(A400,'Planning Periods'!$E$2:$N$540,10,FALSE)</f>
        <v>12/31/2015 - 12/31/2023</v>
      </c>
      <c r="C400" s="87">
        <v>2016</v>
      </c>
      <c r="D400" s="87" t="str">
        <f t="shared" si="5"/>
        <v>Coalinga 2016</v>
      </c>
      <c r="E400" s="87">
        <v>150</v>
      </c>
      <c r="F400" s="366">
        <v>0</v>
      </c>
      <c r="G400" s="87">
        <v>0</v>
      </c>
      <c r="H400" s="87">
        <v>0</v>
      </c>
      <c r="I400" s="86"/>
      <c r="J400" s="87">
        <v>115</v>
      </c>
      <c r="K400" s="366">
        <v>0</v>
      </c>
      <c r="L400" s="87">
        <v>0</v>
      </c>
      <c r="M400" s="87">
        <v>0</v>
      </c>
      <c r="N400" s="86"/>
      <c r="O400" s="87">
        <v>123</v>
      </c>
      <c r="P400" s="87">
        <v>0</v>
      </c>
      <c r="Q400" s="86"/>
      <c r="R400" s="87">
        <v>201</v>
      </c>
      <c r="S400" s="87">
        <v>0</v>
      </c>
      <c r="T400" s="86">
        <v>0</v>
      </c>
      <c r="U400" s="87">
        <v>589</v>
      </c>
      <c r="V400" s="87">
        <v>0</v>
      </c>
    </row>
    <row r="401" spans="1:22">
      <c r="A401" s="88" t="s">
        <v>5776</v>
      </c>
      <c r="B401" s="17" t="str">
        <f>VLOOKUP(A401,'Planning Periods'!$E$2:$N$540,10,FALSE)</f>
        <v>12/31/2015 - 12/31/2023</v>
      </c>
      <c r="C401" s="87">
        <v>2017</v>
      </c>
      <c r="D401" s="87" t="str">
        <f t="shared" si="5"/>
        <v>Coalinga 2017</v>
      </c>
      <c r="E401" s="87">
        <v>150</v>
      </c>
      <c r="F401" s="366">
        <v>0</v>
      </c>
      <c r="G401" s="87">
        <v>0</v>
      </c>
      <c r="H401" s="87">
        <v>0</v>
      </c>
      <c r="I401" s="86"/>
      <c r="J401" s="87">
        <v>115</v>
      </c>
      <c r="K401" s="366">
        <v>0</v>
      </c>
      <c r="L401" s="87">
        <v>0</v>
      </c>
      <c r="M401" s="87">
        <v>0</v>
      </c>
      <c r="N401" s="86"/>
      <c r="O401" s="87">
        <v>123</v>
      </c>
      <c r="P401" s="87">
        <v>3</v>
      </c>
      <c r="Q401" s="86"/>
      <c r="R401" s="87">
        <v>201</v>
      </c>
      <c r="S401" s="87">
        <v>39</v>
      </c>
      <c r="T401" s="86">
        <v>0</v>
      </c>
      <c r="U401" s="87">
        <v>589</v>
      </c>
      <c r="V401" s="87">
        <v>42</v>
      </c>
    </row>
    <row r="402" spans="1:22">
      <c r="A402" s="88" t="s">
        <v>5441</v>
      </c>
      <c r="B402" s="17" t="str">
        <f>VLOOKUP(A402,'Planning Periods'!$E$2:$N$540,10,FALSE)</f>
        <v>05/15/2021 - 05/15/2029</v>
      </c>
      <c r="C402" s="87">
        <v>2013</v>
      </c>
      <c r="D402" s="87" t="str">
        <f t="shared" si="5"/>
        <v>Colfax 2013</v>
      </c>
      <c r="E402" s="87">
        <v>11</v>
      </c>
      <c r="F402" s="366">
        <v>0</v>
      </c>
      <c r="G402" s="87">
        <v>0</v>
      </c>
      <c r="H402" s="87">
        <v>0</v>
      </c>
      <c r="I402" s="86"/>
      <c r="J402" s="87">
        <v>10</v>
      </c>
      <c r="K402" s="366">
        <v>0</v>
      </c>
      <c r="L402" s="87">
        <v>0</v>
      </c>
      <c r="M402" s="87">
        <v>0</v>
      </c>
      <c r="N402" s="86"/>
      <c r="O402" s="87">
        <v>12</v>
      </c>
      <c r="P402" s="87">
        <v>0</v>
      </c>
      <c r="Q402" s="86"/>
      <c r="R402" s="87">
        <v>36</v>
      </c>
      <c r="S402" s="87">
        <v>0</v>
      </c>
      <c r="T402" s="86">
        <v>0</v>
      </c>
      <c r="U402" s="87">
        <v>69</v>
      </c>
      <c r="V402" s="87">
        <v>0</v>
      </c>
    </row>
    <row r="403" spans="1:22">
      <c r="A403" s="88" t="s">
        <v>5441</v>
      </c>
      <c r="B403" s="17" t="str">
        <f>VLOOKUP(A403,'Planning Periods'!$E$2:$N$540,10,FALSE)</f>
        <v>05/15/2021 - 05/15/2029</v>
      </c>
      <c r="C403" s="87">
        <v>2014</v>
      </c>
      <c r="D403" s="87" t="str">
        <f t="shared" si="5"/>
        <v>Colfax 2014</v>
      </c>
      <c r="E403" s="87" t="s">
        <v>5853</v>
      </c>
      <c r="F403" s="366" t="s">
        <v>5853</v>
      </c>
      <c r="G403" s="87" t="s">
        <v>5853</v>
      </c>
      <c r="H403" s="87" t="s">
        <v>5853</v>
      </c>
      <c r="I403" s="86"/>
      <c r="J403" s="87" t="s">
        <v>5853</v>
      </c>
      <c r="K403" s="366" t="s">
        <v>5853</v>
      </c>
      <c r="L403" s="87" t="s">
        <v>5853</v>
      </c>
      <c r="M403" s="87" t="s">
        <v>5853</v>
      </c>
      <c r="N403" s="86"/>
      <c r="O403" s="87" t="s">
        <v>5853</v>
      </c>
      <c r="P403" s="87" t="s">
        <v>5853</v>
      </c>
      <c r="Q403" s="86"/>
      <c r="R403" s="87" t="s">
        <v>5853</v>
      </c>
      <c r="S403" s="87" t="s">
        <v>5853</v>
      </c>
      <c r="T403" s="86" t="s">
        <v>5853</v>
      </c>
      <c r="U403" s="87" t="s">
        <v>5853</v>
      </c>
      <c r="V403" s="87" t="s">
        <v>5853</v>
      </c>
    </row>
    <row r="404" spans="1:22">
      <c r="A404" s="88" t="s">
        <v>5441</v>
      </c>
      <c r="B404" s="17" t="str">
        <f>VLOOKUP(A404,'Planning Periods'!$E$2:$N$540,10,FALSE)</f>
        <v>05/15/2021 - 05/15/2029</v>
      </c>
      <c r="C404" s="87">
        <v>2015</v>
      </c>
      <c r="D404" s="87" t="str">
        <f t="shared" si="5"/>
        <v>Colfax 2015</v>
      </c>
      <c r="E404" s="87" t="s">
        <v>5853</v>
      </c>
      <c r="F404" s="366" t="s">
        <v>5853</v>
      </c>
      <c r="G404" s="87" t="s">
        <v>5853</v>
      </c>
      <c r="H404" s="87" t="s">
        <v>5853</v>
      </c>
      <c r="I404" s="86"/>
      <c r="J404" s="87" t="s">
        <v>5853</v>
      </c>
      <c r="K404" s="366" t="s">
        <v>5853</v>
      </c>
      <c r="L404" s="87" t="s">
        <v>5853</v>
      </c>
      <c r="M404" s="87" t="s">
        <v>5853</v>
      </c>
      <c r="N404" s="86"/>
      <c r="O404" s="87" t="s">
        <v>5853</v>
      </c>
      <c r="P404" s="87" t="s">
        <v>5853</v>
      </c>
      <c r="Q404" s="86"/>
      <c r="R404" s="87" t="s">
        <v>5853</v>
      </c>
      <c r="S404" s="87" t="s">
        <v>5853</v>
      </c>
      <c r="T404" s="86" t="s">
        <v>5853</v>
      </c>
      <c r="U404" s="87" t="s">
        <v>5853</v>
      </c>
      <c r="V404" s="87" t="s">
        <v>5853</v>
      </c>
    </row>
    <row r="405" spans="1:22">
      <c r="A405" s="88" t="s">
        <v>5441</v>
      </c>
      <c r="B405" s="17" t="str">
        <f>VLOOKUP(A405,'Planning Periods'!$E$2:$N$540,10,FALSE)</f>
        <v>05/15/2021 - 05/15/2029</v>
      </c>
      <c r="C405" s="87">
        <v>2016</v>
      </c>
      <c r="D405" s="87" t="str">
        <f t="shared" si="5"/>
        <v>Colfax 2016</v>
      </c>
      <c r="E405" s="87" t="s">
        <v>5853</v>
      </c>
      <c r="F405" s="366" t="s">
        <v>5853</v>
      </c>
      <c r="G405" s="87" t="s">
        <v>5853</v>
      </c>
      <c r="H405" s="87" t="s">
        <v>5853</v>
      </c>
      <c r="I405" s="86"/>
      <c r="J405" s="87" t="s">
        <v>5853</v>
      </c>
      <c r="K405" s="366" t="s">
        <v>5853</v>
      </c>
      <c r="L405" s="87" t="s">
        <v>5853</v>
      </c>
      <c r="M405" s="87" t="s">
        <v>5853</v>
      </c>
      <c r="N405" s="86"/>
      <c r="O405" s="87" t="s">
        <v>5853</v>
      </c>
      <c r="P405" s="87" t="s">
        <v>5853</v>
      </c>
      <c r="Q405" s="86"/>
      <c r="R405" s="87" t="s">
        <v>5853</v>
      </c>
      <c r="S405" s="87" t="s">
        <v>5853</v>
      </c>
      <c r="T405" s="86" t="s">
        <v>5853</v>
      </c>
      <c r="U405" s="87" t="s">
        <v>5853</v>
      </c>
      <c r="V405" s="87" t="s">
        <v>5853</v>
      </c>
    </row>
    <row r="406" spans="1:22">
      <c r="A406" s="88" t="s">
        <v>5441</v>
      </c>
      <c r="B406" s="17" t="str">
        <f>VLOOKUP(A406,'Planning Periods'!$E$2:$N$540,10,FALSE)</f>
        <v>05/15/2021 - 05/15/2029</v>
      </c>
      <c r="C406" s="87">
        <v>2017</v>
      </c>
      <c r="D406" s="87" t="str">
        <f t="shared" si="5"/>
        <v>Colfax 2017</v>
      </c>
      <c r="E406" s="87">
        <v>11</v>
      </c>
      <c r="F406" s="366">
        <v>0</v>
      </c>
      <c r="G406" s="87">
        <v>0</v>
      </c>
      <c r="H406" s="87">
        <v>0</v>
      </c>
      <c r="I406" s="86"/>
      <c r="J406" s="87">
        <v>10</v>
      </c>
      <c r="K406" s="366">
        <v>0</v>
      </c>
      <c r="L406" s="87">
        <v>0</v>
      </c>
      <c r="M406" s="87">
        <v>0</v>
      </c>
      <c r="N406" s="86"/>
      <c r="O406" s="87">
        <v>12</v>
      </c>
      <c r="P406" s="87">
        <v>0</v>
      </c>
      <c r="Q406" s="86"/>
      <c r="R406" s="87">
        <v>36</v>
      </c>
      <c r="S406" s="87">
        <v>0</v>
      </c>
      <c r="T406" s="86">
        <v>0</v>
      </c>
      <c r="U406" s="87">
        <v>69</v>
      </c>
      <c r="V406" s="87">
        <v>0</v>
      </c>
    </row>
    <row r="407" spans="1:22">
      <c r="A407" s="88" t="s">
        <v>5801</v>
      </c>
      <c r="B407" s="17" t="str">
        <f>VLOOKUP(A407,'Planning Periods'!$E$2:$N$540,10,FALSE)</f>
        <v>01/31/2015 - 01/31/2023</v>
      </c>
      <c r="C407" s="87">
        <v>2014</v>
      </c>
      <c r="D407" s="87" t="str">
        <f t="shared" si="5"/>
        <v>Colma 2014</v>
      </c>
      <c r="E407" s="87">
        <v>20</v>
      </c>
      <c r="F407" s="366">
        <v>0</v>
      </c>
      <c r="G407" s="87">
        <v>0</v>
      </c>
      <c r="H407" s="87">
        <v>0</v>
      </c>
      <c r="I407" s="86"/>
      <c r="J407" s="87">
        <v>8</v>
      </c>
      <c r="K407" s="366">
        <v>0</v>
      </c>
      <c r="L407" s="87">
        <v>0</v>
      </c>
      <c r="M407" s="87">
        <v>0</v>
      </c>
      <c r="N407" s="86"/>
      <c r="O407" s="87">
        <v>9</v>
      </c>
      <c r="P407" s="87">
        <v>0</v>
      </c>
      <c r="Q407" s="86"/>
      <c r="R407" s="87">
        <v>22</v>
      </c>
      <c r="S407" s="87">
        <v>0</v>
      </c>
      <c r="T407" s="86">
        <v>0</v>
      </c>
      <c r="U407" s="87">
        <v>59</v>
      </c>
      <c r="V407" s="87">
        <v>0</v>
      </c>
    </row>
    <row r="408" spans="1:22">
      <c r="A408" s="88" t="s">
        <v>5801</v>
      </c>
      <c r="B408" s="17" t="str">
        <f>VLOOKUP(A408,'Planning Periods'!$E$2:$N$540,10,FALSE)</f>
        <v>01/31/2015 - 01/31/2023</v>
      </c>
      <c r="C408" s="87">
        <v>2015</v>
      </c>
      <c r="D408" s="87" t="str">
        <f t="shared" si="5"/>
        <v>Colma 2015</v>
      </c>
      <c r="E408" s="87">
        <v>20</v>
      </c>
      <c r="F408" s="366">
        <v>0</v>
      </c>
      <c r="G408" s="87">
        <v>0</v>
      </c>
      <c r="H408" s="87">
        <v>0</v>
      </c>
      <c r="I408" s="86"/>
      <c r="J408" s="87">
        <v>8</v>
      </c>
      <c r="K408" s="366">
        <v>0</v>
      </c>
      <c r="L408" s="87">
        <v>0</v>
      </c>
      <c r="M408" s="87">
        <v>0</v>
      </c>
      <c r="N408" s="86"/>
      <c r="O408" s="87">
        <v>9</v>
      </c>
      <c r="P408" s="87">
        <v>0</v>
      </c>
      <c r="Q408" s="86"/>
      <c r="R408" s="87">
        <v>22</v>
      </c>
      <c r="S408" s="87">
        <v>0</v>
      </c>
      <c r="T408" s="86">
        <v>0</v>
      </c>
      <c r="U408" s="87">
        <v>59</v>
      </c>
      <c r="V408" s="87">
        <v>0</v>
      </c>
    </row>
    <row r="409" spans="1:22">
      <c r="A409" s="88" t="s">
        <v>5801</v>
      </c>
      <c r="B409" s="17" t="str">
        <f>VLOOKUP(A409,'Planning Periods'!$E$2:$N$540,10,FALSE)</f>
        <v>01/31/2015 - 01/31/2023</v>
      </c>
      <c r="C409" s="87">
        <v>2016</v>
      </c>
      <c r="D409" s="87" t="str">
        <f t="shared" ref="D409:D475" si="6">CONCATENATE(A409," ",C409)</f>
        <v>Colma 2016</v>
      </c>
      <c r="E409" s="87">
        <v>20</v>
      </c>
      <c r="F409" s="366">
        <v>0</v>
      </c>
      <c r="G409" s="87">
        <v>0</v>
      </c>
      <c r="H409" s="87">
        <v>0</v>
      </c>
      <c r="I409" s="86"/>
      <c r="J409" s="87">
        <v>8</v>
      </c>
      <c r="K409" s="366">
        <v>0</v>
      </c>
      <c r="L409" s="87">
        <v>0</v>
      </c>
      <c r="M409" s="87">
        <v>0</v>
      </c>
      <c r="N409" s="86"/>
      <c r="O409" s="87">
        <v>9</v>
      </c>
      <c r="P409" s="87">
        <v>0</v>
      </c>
      <c r="Q409" s="86"/>
      <c r="R409" s="87">
        <v>22</v>
      </c>
      <c r="S409" s="87">
        <v>0</v>
      </c>
      <c r="T409" s="86">
        <v>0</v>
      </c>
      <c r="U409" s="87">
        <v>59</v>
      </c>
      <c r="V409" s="87">
        <v>0</v>
      </c>
    </row>
    <row r="410" spans="1:22">
      <c r="A410" s="88" t="s">
        <v>5801</v>
      </c>
      <c r="B410" s="17" t="str">
        <f>VLOOKUP(A410,'Planning Periods'!$E$2:$N$540,10,FALSE)</f>
        <v>01/31/2015 - 01/31/2023</v>
      </c>
      <c r="C410" s="87">
        <v>2017</v>
      </c>
      <c r="D410" s="87" t="str">
        <f t="shared" si="6"/>
        <v>Colma 2017</v>
      </c>
      <c r="E410" s="87">
        <v>20</v>
      </c>
      <c r="F410" s="366">
        <v>0</v>
      </c>
      <c r="G410" s="87">
        <v>0</v>
      </c>
      <c r="H410" s="87">
        <v>0</v>
      </c>
      <c r="I410" s="86"/>
      <c r="J410" s="87">
        <v>8</v>
      </c>
      <c r="K410" s="366">
        <v>0</v>
      </c>
      <c r="L410" s="87">
        <v>0</v>
      </c>
      <c r="M410" s="87">
        <v>0</v>
      </c>
      <c r="N410" s="86"/>
      <c r="O410" s="87">
        <v>9</v>
      </c>
      <c r="P410" s="87">
        <v>0</v>
      </c>
      <c r="Q410" s="86"/>
      <c r="R410" s="87">
        <v>22</v>
      </c>
      <c r="S410" s="87">
        <v>6</v>
      </c>
      <c r="T410" s="86">
        <v>0</v>
      </c>
      <c r="U410" s="87">
        <v>59</v>
      </c>
      <c r="V410" s="87">
        <v>6</v>
      </c>
    </row>
    <row r="411" spans="1:22">
      <c r="A411" s="88" t="s">
        <v>5442</v>
      </c>
      <c r="B411" s="17"/>
      <c r="C411" s="87">
        <v>2013</v>
      </c>
      <c r="D411" s="87" t="str">
        <f t="shared" si="6"/>
        <v>Colton 2013</v>
      </c>
      <c r="E411" s="87" t="s">
        <v>5853</v>
      </c>
      <c r="F411" s="366" t="s">
        <v>5853</v>
      </c>
      <c r="G411" s="87" t="s">
        <v>5853</v>
      </c>
      <c r="H411" s="87" t="s">
        <v>5853</v>
      </c>
      <c r="I411" s="86"/>
      <c r="J411" s="87" t="s">
        <v>5853</v>
      </c>
      <c r="K411" s="366" t="s">
        <v>5853</v>
      </c>
      <c r="L411" s="87" t="s">
        <v>5853</v>
      </c>
      <c r="M411" s="87" t="s">
        <v>5853</v>
      </c>
      <c r="N411" s="86"/>
      <c r="O411" s="87" t="s">
        <v>5853</v>
      </c>
      <c r="P411" s="87" t="s">
        <v>5853</v>
      </c>
      <c r="Q411" s="86"/>
      <c r="R411" s="87" t="s">
        <v>5853</v>
      </c>
      <c r="S411" s="87" t="s">
        <v>5853</v>
      </c>
      <c r="T411" s="86" t="s">
        <v>5853</v>
      </c>
      <c r="U411" s="87" t="s">
        <v>5853</v>
      </c>
      <c r="V411" s="87" t="s">
        <v>5853</v>
      </c>
    </row>
    <row r="412" spans="1:22">
      <c r="A412" s="88" t="s">
        <v>5442</v>
      </c>
      <c r="B412" s="17" t="str">
        <f>VLOOKUP(A412,'Planning Periods'!$E$2:$N$540,10,FALSE)</f>
        <v>01/31/2015 - 01/31/2023</v>
      </c>
      <c r="C412" s="87">
        <v>2014</v>
      </c>
      <c r="D412" s="87" t="str">
        <f t="shared" si="6"/>
        <v>Colton 2014</v>
      </c>
      <c r="E412" s="87">
        <v>443</v>
      </c>
      <c r="F412" s="366">
        <v>0</v>
      </c>
      <c r="G412" s="87">
        <v>0</v>
      </c>
      <c r="H412" s="87">
        <v>0</v>
      </c>
      <c r="I412" s="86"/>
      <c r="J412" s="87">
        <v>302</v>
      </c>
      <c r="K412" s="366">
        <v>0</v>
      </c>
      <c r="L412" s="87">
        <v>0</v>
      </c>
      <c r="M412" s="87">
        <v>0</v>
      </c>
      <c r="N412" s="86"/>
      <c r="O412" s="87">
        <v>347</v>
      </c>
      <c r="P412" s="87">
        <v>5</v>
      </c>
      <c r="Q412" s="86"/>
      <c r="R412" s="87">
        <v>831</v>
      </c>
      <c r="S412" s="87">
        <v>23</v>
      </c>
      <c r="T412" s="86">
        <v>0</v>
      </c>
      <c r="U412" s="87">
        <v>1923</v>
      </c>
      <c r="V412" s="87">
        <v>28</v>
      </c>
    </row>
    <row r="413" spans="1:22">
      <c r="A413" s="88" t="s">
        <v>5442</v>
      </c>
      <c r="B413" s="17" t="str">
        <f>VLOOKUP(A413,'Planning Periods'!$E$2:$N$540,10,FALSE)</f>
        <v>01/31/2015 - 01/31/2023</v>
      </c>
      <c r="C413" s="87">
        <v>2015</v>
      </c>
      <c r="D413" s="87" t="str">
        <f t="shared" si="6"/>
        <v>Colton 2015</v>
      </c>
      <c r="E413" s="87">
        <v>443</v>
      </c>
      <c r="F413" s="366">
        <v>0</v>
      </c>
      <c r="G413" s="87">
        <v>0</v>
      </c>
      <c r="H413" s="87">
        <v>0</v>
      </c>
      <c r="I413" s="86"/>
      <c r="J413" s="87">
        <v>302</v>
      </c>
      <c r="K413" s="366">
        <v>0</v>
      </c>
      <c r="L413" s="87">
        <v>0</v>
      </c>
      <c r="M413" s="87">
        <v>0</v>
      </c>
      <c r="N413" s="86"/>
      <c r="O413" s="87">
        <v>347</v>
      </c>
      <c r="P413" s="87">
        <v>3</v>
      </c>
      <c r="Q413" s="86"/>
      <c r="R413" s="87">
        <v>831</v>
      </c>
      <c r="S413" s="87">
        <v>13</v>
      </c>
      <c r="T413" s="86">
        <v>0</v>
      </c>
      <c r="U413" s="87">
        <v>1923</v>
      </c>
      <c r="V413" s="87">
        <v>16</v>
      </c>
    </row>
    <row r="414" spans="1:22">
      <c r="A414" s="88" t="s">
        <v>5442</v>
      </c>
      <c r="B414" s="17" t="str">
        <f>VLOOKUP(A414,'Planning Periods'!$E$2:$N$540,10,FALSE)</f>
        <v>01/31/2015 - 01/31/2023</v>
      </c>
      <c r="C414" s="87">
        <v>2016</v>
      </c>
      <c r="D414" s="87" t="str">
        <f t="shared" si="6"/>
        <v>Colton 2016</v>
      </c>
      <c r="E414" s="87">
        <v>443</v>
      </c>
      <c r="F414" s="366">
        <v>0</v>
      </c>
      <c r="G414" s="87">
        <v>0</v>
      </c>
      <c r="H414" s="87">
        <v>0</v>
      </c>
      <c r="I414" s="86"/>
      <c r="J414" s="87">
        <v>302</v>
      </c>
      <c r="K414" s="366">
        <v>0</v>
      </c>
      <c r="L414" s="87">
        <v>0</v>
      </c>
      <c r="M414" s="87">
        <v>0</v>
      </c>
      <c r="N414" s="86"/>
      <c r="O414" s="87">
        <v>347</v>
      </c>
      <c r="P414" s="87">
        <v>3</v>
      </c>
      <c r="Q414" s="86"/>
      <c r="R414" s="87">
        <v>831</v>
      </c>
      <c r="S414" s="87">
        <v>6</v>
      </c>
      <c r="T414" s="86">
        <v>0</v>
      </c>
      <c r="U414" s="87">
        <v>1923</v>
      </c>
      <c r="V414" s="87">
        <v>9</v>
      </c>
    </row>
    <row r="415" spans="1:22">
      <c r="A415" s="88" t="s">
        <v>5442</v>
      </c>
      <c r="B415" s="17" t="str">
        <f>VLOOKUP(A415,'Planning Periods'!$E$2:$N$540,10,FALSE)</f>
        <v>01/31/2015 - 01/31/2023</v>
      </c>
      <c r="C415" s="87">
        <v>2017</v>
      </c>
      <c r="D415" s="87" t="str">
        <f t="shared" si="6"/>
        <v>Colton 2017</v>
      </c>
      <c r="E415" s="87">
        <v>443</v>
      </c>
      <c r="F415" s="366">
        <v>0</v>
      </c>
      <c r="G415" s="87">
        <v>0</v>
      </c>
      <c r="H415" s="87">
        <v>0</v>
      </c>
      <c r="I415" s="86"/>
      <c r="J415" s="87">
        <v>302</v>
      </c>
      <c r="K415" s="366">
        <v>0</v>
      </c>
      <c r="L415" s="87">
        <v>0</v>
      </c>
      <c r="M415" s="87">
        <v>0</v>
      </c>
      <c r="N415" s="86"/>
      <c r="O415" s="87">
        <v>347</v>
      </c>
      <c r="P415" s="87">
        <v>2</v>
      </c>
      <c r="Q415" s="86"/>
      <c r="R415" s="87">
        <v>831</v>
      </c>
      <c r="S415" s="87">
        <v>16</v>
      </c>
      <c r="T415" s="86">
        <v>0</v>
      </c>
      <c r="U415" s="87">
        <v>1923</v>
      </c>
      <c r="V415" s="87">
        <v>18</v>
      </c>
    </row>
    <row r="416" spans="1:22">
      <c r="A416" t="s">
        <v>5362</v>
      </c>
      <c r="B416" s="17" t="str">
        <f>VLOOKUP(A416,'Planning Periods'!$E$2:$N$540,10,FALSE)</f>
        <v>12/31/2020 - 12/31/2028</v>
      </c>
      <c r="C416" s="87">
        <v>2014</v>
      </c>
      <c r="D416" s="87" t="str">
        <f t="shared" si="6"/>
        <v>Colusa 2014</v>
      </c>
      <c r="E416" s="366" t="s">
        <v>5853</v>
      </c>
      <c r="F416" s="366" t="s">
        <v>5853</v>
      </c>
      <c r="G416" s="366" t="s">
        <v>5853</v>
      </c>
      <c r="H416" s="366" t="s">
        <v>5853</v>
      </c>
      <c r="I416" s="366">
        <v>0</v>
      </c>
      <c r="J416" s="366" t="s">
        <v>5853</v>
      </c>
      <c r="K416" s="366" t="s">
        <v>5853</v>
      </c>
      <c r="L416" s="366" t="s">
        <v>5853</v>
      </c>
      <c r="M416" s="366" t="s">
        <v>5853</v>
      </c>
      <c r="N416" s="366">
        <v>0</v>
      </c>
      <c r="O416" s="366" t="s">
        <v>5853</v>
      </c>
      <c r="P416" s="366" t="s">
        <v>5853</v>
      </c>
      <c r="Q416" s="366"/>
      <c r="R416" s="366" t="s">
        <v>5853</v>
      </c>
      <c r="S416" s="366" t="s">
        <v>5853</v>
      </c>
      <c r="T416" s="366" t="s">
        <v>5853</v>
      </c>
      <c r="U416" s="366" t="s">
        <v>5853</v>
      </c>
      <c r="V416" s="366" t="s">
        <v>5853</v>
      </c>
    </row>
    <row r="417" spans="1:22">
      <c r="A417" t="s">
        <v>5362</v>
      </c>
      <c r="B417" s="17" t="str">
        <f>VLOOKUP(A417,'Planning Periods'!$E$2:$N$540,10,FALSE)</f>
        <v>12/31/2020 - 12/31/2028</v>
      </c>
      <c r="C417" s="87">
        <v>2015</v>
      </c>
      <c r="D417" s="87" t="str">
        <f t="shared" si="6"/>
        <v>Colusa 2015</v>
      </c>
      <c r="E417" t="s">
        <v>5853</v>
      </c>
      <c r="F417" t="s">
        <v>5853</v>
      </c>
      <c r="G417" t="s">
        <v>5853</v>
      </c>
      <c r="H417" t="s">
        <v>5853</v>
      </c>
      <c r="J417" t="s">
        <v>5853</v>
      </c>
      <c r="K417" t="s">
        <v>5853</v>
      </c>
      <c r="L417" t="s">
        <v>5853</v>
      </c>
      <c r="M417" t="s">
        <v>5853</v>
      </c>
      <c r="O417" t="s">
        <v>5853</v>
      </c>
      <c r="P417" t="s">
        <v>5853</v>
      </c>
      <c r="R417" t="s">
        <v>5853</v>
      </c>
      <c r="S417" t="s">
        <v>5853</v>
      </c>
      <c r="T417" t="s">
        <v>5853</v>
      </c>
      <c r="U417" t="s">
        <v>5853</v>
      </c>
      <c r="V417" t="s">
        <v>5853</v>
      </c>
    </row>
    <row r="418" spans="1:22">
      <c r="A418" t="s">
        <v>5362</v>
      </c>
      <c r="B418" s="17" t="str">
        <f>VLOOKUP(A418,'Planning Periods'!$E$2:$N$540,10,FALSE)</f>
        <v>12/31/2020 - 12/31/2028</v>
      </c>
      <c r="C418" s="87">
        <v>2016</v>
      </c>
      <c r="D418" s="87" t="str">
        <f t="shared" si="6"/>
        <v>Colusa 2016</v>
      </c>
      <c r="E418" t="s">
        <v>5853</v>
      </c>
      <c r="F418" t="s">
        <v>5853</v>
      </c>
      <c r="G418" t="s">
        <v>5853</v>
      </c>
      <c r="H418" t="s">
        <v>5853</v>
      </c>
      <c r="J418" t="s">
        <v>5853</v>
      </c>
      <c r="K418" t="s">
        <v>5853</v>
      </c>
      <c r="L418" t="s">
        <v>5853</v>
      </c>
      <c r="M418" t="s">
        <v>5853</v>
      </c>
      <c r="O418" t="s">
        <v>5853</v>
      </c>
      <c r="P418" t="s">
        <v>5853</v>
      </c>
      <c r="R418" t="s">
        <v>5853</v>
      </c>
      <c r="S418" t="s">
        <v>5853</v>
      </c>
      <c r="T418" t="s">
        <v>5853</v>
      </c>
      <c r="U418" t="s">
        <v>5853</v>
      </c>
      <c r="V418" t="s">
        <v>5853</v>
      </c>
    </row>
    <row r="419" spans="1:22">
      <c r="A419" t="s">
        <v>5362</v>
      </c>
      <c r="B419" s="17" t="str">
        <f>VLOOKUP(A419,'Planning Periods'!$E$2:$N$540,10,FALSE)</f>
        <v>12/31/2020 - 12/31/2028</v>
      </c>
      <c r="C419" s="87">
        <v>2017</v>
      </c>
      <c r="D419" s="87" t="str">
        <f t="shared" si="6"/>
        <v>Colusa 2017</v>
      </c>
      <c r="E419" t="s">
        <v>5853</v>
      </c>
      <c r="F419" t="s">
        <v>5853</v>
      </c>
      <c r="G419" t="s">
        <v>5853</v>
      </c>
      <c r="H419" t="s">
        <v>5853</v>
      </c>
      <c r="J419" t="s">
        <v>5853</v>
      </c>
      <c r="K419" t="s">
        <v>5853</v>
      </c>
      <c r="L419" t="s">
        <v>5853</v>
      </c>
      <c r="M419" t="s">
        <v>5853</v>
      </c>
      <c r="O419" t="s">
        <v>5853</v>
      </c>
      <c r="P419" t="s">
        <v>5853</v>
      </c>
      <c r="R419" t="s">
        <v>5853</v>
      </c>
      <c r="S419" t="s">
        <v>5853</v>
      </c>
      <c r="T419" t="s">
        <v>5853</v>
      </c>
      <c r="U419" t="s">
        <v>5853</v>
      </c>
      <c r="V419" t="s">
        <v>5853</v>
      </c>
    </row>
    <row r="420" spans="1:22">
      <c r="A420" s="88" t="s">
        <v>4887</v>
      </c>
      <c r="B420" s="17" t="str">
        <f>VLOOKUP(A420,'Planning Periods'!$E$2:$N$540,10,FALSE)</f>
        <v>12/31/2020 - 12/31/2028</v>
      </c>
      <c r="C420" s="87">
        <v>2014</v>
      </c>
      <c r="D420" s="87" t="str">
        <f t="shared" si="6"/>
        <v>Colusa County - Unincorporated 2014</v>
      </c>
      <c r="E420" s="87">
        <v>107</v>
      </c>
      <c r="F420" s="366">
        <v>2</v>
      </c>
      <c r="G420" s="87">
        <v>0</v>
      </c>
      <c r="H420" s="87">
        <v>2</v>
      </c>
      <c r="I420" s="86"/>
      <c r="J420" s="87">
        <v>91</v>
      </c>
      <c r="K420" s="366">
        <v>1</v>
      </c>
      <c r="L420" s="87">
        <v>0</v>
      </c>
      <c r="M420" s="87">
        <v>1</v>
      </c>
      <c r="N420" s="86"/>
      <c r="O420" s="87">
        <v>91</v>
      </c>
      <c r="P420" s="87">
        <v>32</v>
      </c>
      <c r="Q420" s="86"/>
      <c r="R420" s="87">
        <v>210</v>
      </c>
      <c r="S420" s="87">
        <v>25</v>
      </c>
      <c r="T420" s="86">
        <v>1</v>
      </c>
      <c r="U420" s="87">
        <v>499</v>
      </c>
      <c r="V420" s="87">
        <v>60</v>
      </c>
    </row>
    <row r="421" spans="1:22">
      <c r="A421" s="88" t="s">
        <v>4887</v>
      </c>
      <c r="B421" s="17" t="str">
        <f>VLOOKUP(A421,'Planning Periods'!$E$2:$N$540,10,FALSE)</f>
        <v>12/31/2020 - 12/31/2028</v>
      </c>
      <c r="C421" s="87">
        <v>2015</v>
      </c>
      <c r="D421" s="87" t="str">
        <f t="shared" si="6"/>
        <v>Colusa County - Unincorporated 2015</v>
      </c>
      <c r="E421" s="87">
        <v>107</v>
      </c>
      <c r="F421" s="366">
        <v>1</v>
      </c>
      <c r="G421" s="87">
        <v>1</v>
      </c>
      <c r="H421" s="87">
        <v>0</v>
      </c>
      <c r="I421" s="86"/>
      <c r="J421" s="87">
        <v>91</v>
      </c>
      <c r="K421" s="366">
        <v>1</v>
      </c>
      <c r="L421" s="87">
        <v>0</v>
      </c>
      <c r="M421" s="87">
        <v>1</v>
      </c>
      <c r="N421" s="86"/>
      <c r="O421" s="87">
        <v>91</v>
      </c>
      <c r="P421" s="87">
        <v>30</v>
      </c>
      <c r="Q421" s="86"/>
      <c r="R421" s="87">
        <v>210</v>
      </c>
      <c r="S421" s="87">
        <v>13</v>
      </c>
      <c r="T421" s="86">
        <v>1</v>
      </c>
      <c r="U421" s="87">
        <v>499</v>
      </c>
      <c r="V421" s="87">
        <v>45</v>
      </c>
    </row>
    <row r="422" spans="1:22">
      <c r="A422" s="88" t="s">
        <v>4887</v>
      </c>
      <c r="B422" s="17" t="str">
        <f>VLOOKUP(A422,'Planning Periods'!$E$2:$N$540,10,FALSE)</f>
        <v>12/31/2020 - 12/31/2028</v>
      </c>
      <c r="C422" s="87">
        <v>2016</v>
      </c>
      <c r="D422" s="87" t="str">
        <f t="shared" si="6"/>
        <v>Colusa County - Unincorporated 2016</v>
      </c>
      <c r="E422" s="87">
        <v>107</v>
      </c>
      <c r="F422" s="366">
        <v>0</v>
      </c>
      <c r="G422" s="87">
        <v>0</v>
      </c>
      <c r="H422" s="87">
        <v>0</v>
      </c>
      <c r="I422" s="86"/>
      <c r="J422" s="87">
        <v>91</v>
      </c>
      <c r="K422" s="366">
        <v>2</v>
      </c>
      <c r="L422" s="87">
        <v>0</v>
      </c>
      <c r="M422" s="87">
        <v>2</v>
      </c>
      <c r="N422" s="86"/>
      <c r="O422" s="87">
        <v>91</v>
      </c>
      <c r="P422" s="87">
        <v>7</v>
      </c>
      <c r="Q422" s="86"/>
      <c r="R422" s="87">
        <v>210</v>
      </c>
      <c r="S422" s="87">
        <v>2</v>
      </c>
      <c r="T422" s="86">
        <v>2</v>
      </c>
      <c r="U422" s="87">
        <v>499</v>
      </c>
      <c r="V422" s="87">
        <v>11</v>
      </c>
    </row>
    <row r="423" spans="1:22">
      <c r="A423" s="88" t="s">
        <v>4887</v>
      </c>
      <c r="B423" s="17" t="str">
        <f>VLOOKUP(A423,'Planning Periods'!$E$2:$N$540,10,FALSE)</f>
        <v>12/31/2020 - 12/31/2028</v>
      </c>
      <c r="C423" s="87">
        <v>2017</v>
      </c>
      <c r="D423" s="87" t="str">
        <f t="shared" si="6"/>
        <v>Colusa County - Unincorporated 2017</v>
      </c>
      <c r="E423" s="87">
        <v>107</v>
      </c>
      <c r="F423" s="366">
        <v>2</v>
      </c>
      <c r="G423" s="87">
        <v>0</v>
      </c>
      <c r="H423" s="87">
        <v>2</v>
      </c>
      <c r="I423" s="86"/>
      <c r="J423" s="87">
        <v>91</v>
      </c>
      <c r="K423" s="366">
        <v>1</v>
      </c>
      <c r="L423" s="87">
        <v>0</v>
      </c>
      <c r="M423" s="87">
        <v>1</v>
      </c>
      <c r="N423" s="86"/>
      <c r="O423" s="87">
        <v>91</v>
      </c>
      <c r="P423" s="87">
        <v>0</v>
      </c>
      <c r="Q423" s="86"/>
      <c r="R423" s="87">
        <v>210</v>
      </c>
      <c r="S423" s="87">
        <v>6</v>
      </c>
      <c r="T423" s="86">
        <v>1</v>
      </c>
      <c r="U423" s="87">
        <v>499</v>
      </c>
      <c r="V423" s="87">
        <v>9</v>
      </c>
    </row>
    <row r="424" spans="1:22">
      <c r="A424" t="s">
        <v>5858</v>
      </c>
      <c r="B424" s="17"/>
      <c r="C424" s="87">
        <v>2013</v>
      </c>
      <c r="D424" s="87" t="str">
        <f t="shared" si="6"/>
        <v>Commerce 2013</v>
      </c>
      <c r="E424" s="87" t="s">
        <v>5853</v>
      </c>
      <c r="F424" s="366" t="s">
        <v>5853</v>
      </c>
      <c r="G424" s="87" t="s">
        <v>5853</v>
      </c>
      <c r="H424" s="87" t="s">
        <v>5853</v>
      </c>
      <c r="I424" s="86"/>
      <c r="J424" s="87" t="s">
        <v>5853</v>
      </c>
      <c r="K424" s="366" t="s">
        <v>5853</v>
      </c>
      <c r="L424" s="87" t="s">
        <v>5853</v>
      </c>
      <c r="M424" s="87" t="s">
        <v>5853</v>
      </c>
      <c r="N424" s="86"/>
      <c r="O424" s="87" t="s">
        <v>5853</v>
      </c>
      <c r="P424" s="87" t="s">
        <v>5853</v>
      </c>
      <c r="Q424" s="86"/>
      <c r="R424" s="87" t="s">
        <v>5853</v>
      </c>
      <c r="S424" s="87" t="s">
        <v>5853</v>
      </c>
      <c r="T424" s="86" t="s">
        <v>5853</v>
      </c>
      <c r="U424" s="87" t="s">
        <v>5853</v>
      </c>
      <c r="V424" s="87" t="s">
        <v>5853</v>
      </c>
    </row>
    <row r="425" spans="1:22">
      <c r="A425" t="s">
        <v>5858</v>
      </c>
      <c r="B425" s="17" t="str">
        <f>VLOOKUP(A425,'Planning Periods'!$E$2:$N$540,10,FALSE)</f>
        <v>10/15/2013 - 10/15/2021</v>
      </c>
      <c r="C425" s="87">
        <v>2014</v>
      </c>
      <c r="D425" s="87" t="str">
        <f t="shared" si="6"/>
        <v>Commerce 2014</v>
      </c>
      <c r="E425" s="366" t="s">
        <v>5853</v>
      </c>
      <c r="F425" s="366" t="s">
        <v>5853</v>
      </c>
      <c r="G425" s="366" t="s">
        <v>5853</v>
      </c>
      <c r="H425" s="366" t="s">
        <v>5853</v>
      </c>
      <c r="I425" s="366">
        <v>0</v>
      </c>
      <c r="J425" s="366" t="s">
        <v>5853</v>
      </c>
      <c r="K425" s="366" t="s">
        <v>5853</v>
      </c>
      <c r="L425" s="366" t="s">
        <v>5853</v>
      </c>
      <c r="M425" s="366" t="s">
        <v>5853</v>
      </c>
      <c r="N425" s="366">
        <v>0</v>
      </c>
      <c r="O425" s="366" t="s">
        <v>5853</v>
      </c>
      <c r="P425" s="366" t="s">
        <v>5853</v>
      </c>
      <c r="Q425" s="366"/>
      <c r="R425" s="366" t="s">
        <v>5853</v>
      </c>
      <c r="S425" s="366" t="s">
        <v>5853</v>
      </c>
      <c r="T425" s="366" t="s">
        <v>5853</v>
      </c>
      <c r="U425" s="366" t="s">
        <v>5853</v>
      </c>
      <c r="V425" s="366" t="s">
        <v>5853</v>
      </c>
    </row>
    <row r="426" spans="1:22">
      <c r="A426" t="s">
        <v>5858</v>
      </c>
      <c r="B426" s="17" t="str">
        <f>VLOOKUP(A426,'Planning Periods'!$E$2:$N$540,10,FALSE)</f>
        <v>10/15/2013 - 10/15/2021</v>
      </c>
      <c r="C426" s="87">
        <v>2015</v>
      </c>
      <c r="D426" s="87" t="str">
        <f t="shared" si="6"/>
        <v>Commerce 2015</v>
      </c>
      <c r="E426" t="s">
        <v>5853</v>
      </c>
      <c r="F426" t="s">
        <v>5853</v>
      </c>
      <c r="G426" t="s">
        <v>5853</v>
      </c>
      <c r="H426" t="s">
        <v>5853</v>
      </c>
      <c r="J426" t="s">
        <v>5853</v>
      </c>
      <c r="K426" t="s">
        <v>5853</v>
      </c>
      <c r="L426" t="s">
        <v>5853</v>
      </c>
      <c r="M426" t="s">
        <v>5853</v>
      </c>
      <c r="O426" t="s">
        <v>5853</v>
      </c>
      <c r="P426" t="s">
        <v>5853</v>
      </c>
      <c r="R426" t="s">
        <v>5853</v>
      </c>
      <c r="S426" t="s">
        <v>5853</v>
      </c>
      <c r="T426" t="s">
        <v>5853</v>
      </c>
      <c r="U426" t="s">
        <v>5853</v>
      </c>
      <c r="V426" t="s">
        <v>5853</v>
      </c>
    </row>
    <row r="427" spans="1:22">
      <c r="A427" t="s">
        <v>5858</v>
      </c>
      <c r="B427" s="17" t="str">
        <f>VLOOKUP(A427,'Planning Periods'!$E$2:$N$540,10,FALSE)</f>
        <v>10/15/2013 - 10/15/2021</v>
      </c>
      <c r="C427" s="87">
        <v>2016</v>
      </c>
      <c r="D427" s="87" t="str">
        <f t="shared" si="6"/>
        <v>Commerce 2016</v>
      </c>
      <c r="E427" t="s">
        <v>5853</v>
      </c>
      <c r="F427" t="s">
        <v>5853</v>
      </c>
      <c r="G427" t="s">
        <v>5853</v>
      </c>
      <c r="H427" t="s">
        <v>5853</v>
      </c>
      <c r="J427" t="s">
        <v>5853</v>
      </c>
      <c r="K427" t="s">
        <v>5853</v>
      </c>
      <c r="L427" t="s">
        <v>5853</v>
      </c>
      <c r="M427" t="s">
        <v>5853</v>
      </c>
      <c r="O427" t="s">
        <v>5853</v>
      </c>
      <c r="P427" t="s">
        <v>5853</v>
      </c>
      <c r="R427" t="s">
        <v>5853</v>
      </c>
      <c r="S427" t="s">
        <v>5853</v>
      </c>
      <c r="T427" t="s">
        <v>5853</v>
      </c>
      <c r="U427" t="s">
        <v>5853</v>
      </c>
      <c r="V427" t="s">
        <v>5853</v>
      </c>
    </row>
    <row r="428" spans="1:22">
      <c r="A428" t="s">
        <v>5858</v>
      </c>
      <c r="B428" s="17" t="str">
        <f>VLOOKUP(A428,'Planning Periods'!$E$2:$N$540,10,FALSE)</f>
        <v>10/15/2013 - 10/15/2021</v>
      </c>
      <c r="C428" s="87">
        <v>2017</v>
      </c>
      <c r="D428" s="87" t="str">
        <f t="shared" si="6"/>
        <v>Commerce 2017</v>
      </c>
      <c r="E428" t="s">
        <v>5853</v>
      </c>
      <c r="F428" t="s">
        <v>5853</v>
      </c>
      <c r="G428" t="s">
        <v>5853</v>
      </c>
      <c r="H428" t="s">
        <v>5853</v>
      </c>
      <c r="J428" t="s">
        <v>5853</v>
      </c>
      <c r="K428" t="s">
        <v>5853</v>
      </c>
      <c r="L428" t="s">
        <v>5853</v>
      </c>
      <c r="M428" t="s">
        <v>5853</v>
      </c>
      <c r="O428" t="s">
        <v>5853</v>
      </c>
      <c r="P428" t="s">
        <v>5853</v>
      </c>
      <c r="R428" t="s">
        <v>5853</v>
      </c>
      <c r="S428" t="s">
        <v>5853</v>
      </c>
      <c r="T428" t="s">
        <v>5853</v>
      </c>
      <c r="U428" t="s">
        <v>5853</v>
      </c>
      <c r="V428" t="s">
        <v>5853</v>
      </c>
    </row>
    <row r="429" spans="1:22">
      <c r="A429" t="s">
        <v>5443</v>
      </c>
      <c r="B429" s="17"/>
      <c r="C429" s="87">
        <v>2013</v>
      </c>
      <c r="D429" s="87" t="str">
        <f t="shared" si="6"/>
        <v>Compton 2013</v>
      </c>
      <c r="E429" t="s">
        <v>5853</v>
      </c>
      <c r="F429" t="s">
        <v>5853</v>
      </c>
      <c r="G429" t="s">
        <v>5853</v>
      </c>
      <c r="H429" t="s">
        <v>5853</v>
      </c>
      <c r="J429" t="s">
        <v>5853</v>
      </c>
      <c r="K429" t="s">
        <v>5853</v>
      </c>
      <c r="L429" t="s">
        <v>5853</v>
      </c>
      <c r="M429" t="s">
        <v>5853</v>
      </c>
      <c r="O429" t="s">
        <v>5853</v>
      </c>
      <c r="P429" t="s">
        <v>5853</v>
      </c>
      <c r="R429" t="s">
        <v>5853</v>
      </c>
      <c r="S429" t="s">
        <v>5853</v>
      </c>
      <c r="T429" t="s">
        <v>5853</v>
      </c>
      <c r="U429" t="s">
        <v>5853</v>
      </c>
      <c r="V429" t="s">
        <v>5853</v>
      </c>
    </row>
    <row r="430" spans="1:22">
      <c r="A430" t="s">
        <v>5443</v>
      </c>
      <c r="B430" s="17" t="str">
        <f>VLOOKUP(A430,'Planning Periods'!$E$2:$N$540,10,FALSE)</f>
        <v>10/15/2013 - 10/15/2021</v>
      </c>
      <c r="C430" s="87">
        <v>2014</v>
      </c>
      <c r="D430" s="87" t="str">
        <f t="shared" si="6"/>
        <v>Compton 2014</v>
      </c>
      <c r="E430" s="366" t="s">
        <v>5853</v>
      </c>
      <c r="F430" s="366" t="s">
        <v>5853</v>
      </c>
      <c r="G430" s="366" t="s">
        <v>5853</v>
      </c>
      <c r="H430" s="366" t="s">
        <v>5853</v>
      </c>
      <c r="I430" s="366">
        <v>0</v>
      </c>
      <c r="J430" s="366" t="s">
        <v>5853</v>
      </c>
      <c r="K430" s="366" t="s">
        <v>5853</v>
      </c>
      <c r="L430" s="366" t="s">
        <v>5853</v>
      </c>
      <c r="M430" s="366" t="s">
        <v>5853</v>
      </c>
      <c r="N430" s="366">
        <v>0</v>
      </c>
      <c r="O430" s="366" t="s">
        <v>5853</v>
      </c>
      <c r="P430" s="366" t="s">
        <v>5853</v>
      </c>
      <c r="Q430" s="366"/>
      <c r="R430" s="366" t="s">
        <v>5853</v>
      </c>
      <c r="S430" s="366" t="s">
        <v>5853</v>
      </c>
      <c r="T430" s="366" t="s">
        <v>5853</v>
      </c>
      <c r="U430" s="366" t="s">
        <v>5853</v>
      </c>
      <c r="V430" s="366" t="s">
        <v>5853</v>
      </c>
    </row>
    <row r="431" spans="1:22">
      <c r="A431" t="s">
        <v>5443</v>
      </c>
      <c r="B431" s="17" t="str">
        <f>VLOOKUP(A431,'Planning Periods'!$E$2:$N$540,10,FALSE)</f>
        <v>10/15/2013 - 10/15/2021</v>
      </c>
      <c r="C431" s="87">
        <v>2015</v>
      </c>
      <c r="D431" s="87" t="str">
        <f t="shared" si="6"/>
        <v>Compton 2015</v>
      </c>
      <c r="E431" t="s">
        <v>5853</v>
      </c>
      <c r="F431" t="s">
        <v>5853</v>
      </c>
      <c r="G431" t="s">
        <v>5853</v>
      </c>
      <c r="H431" t="s">
        <v>5853</v>
      </c>
      <c r="J431" t="s">
        <v>5853</v>
      </c>
      <c r="K431" t="s">
        <v>5853</v>
      </c>
      <c r="L431" t="s">
        <v>5853</v>
      </c>
      <c r="M431" t="s">
        <v>5853</v>
      </c>
      <c r="O431" t="s">
        <v>5853</v>
      </c>
      <c r="P431" t="s">
        <v>5853</v>
      </c>
      <c r="R431" t="s">
        <v>5853</v>
      </c>
      <c r="S431" t="s">
        <v>5853</v>
      </c>
      <c r="T431" t="s">
        <v>5853</v>
      </c>
      <c r="U431" t="s">
        <v>5853</v>
      </c>
      <c r="V431" t="s">
        <v>5853</v>
      </c>
    </row>
    <row r="432" spans="1:22">
      <c r="A432" t="s">
        <v>5443</v>
      </c>
      <c r="B432" s="17" t="str">
        <f>VLOOKUP(A432,'Planning Periods'!$E$2:$N$540,10,FALSE)</f>
        <v>10/15/2013 - 10/15/2021</v>
      </c>
      <c r="C432" s="87">
        <v>2016</v>
      </c>
      <c r="D432" s="87" t="str">
        <f t="shared" si="6"/>
        <v>Compton 2016</v>
      </c>
      <c r="E432" t="s">
        <v>5853</v>
      </c>
      <c r="F432" t="s">
        <v>5853</v>
      </c>
      <c r="G432" t="s">
        <v>5853</v>
      </c>
      <c r="H432" t="s">
        <v>5853</v>
      </c>
      <c r="J432" t="s">
        <v>5853</v>
      </c>
      <c r="K432" t="s">
        <v>5853</v>
      </c>
      <c r="L432" t="s">
        <v>5853</v>
      </c>
      <c r="M432" t="s">
        <v>5853</v>
      </c>
      <c r="O432" t="s">
        <v>5853</v>
      </c>
      <c r="P432" t="s">
        <v>5853</v>
      </c>
      <c r="R432" t="s">
        <v>5853</v>
      </c>
      <c r="S432" t="s">
        <v>5853</v>
      </c>
      <c r="T432" t="s">
        <v>5853</v>
      </c>
      <c r="U432" t="s">
        <v>5853</v>
      </c>
      <c r="V432" t="s">
        <v>5853</v>
      </c>
    </row>
    <row r="433" spans="1:22">
      <c r="A433" t="s">
        <v>5443</v>
      </c>
      <c r="B433" s="17" t="str">
        <f>VLOOKUP(A433,'Planning Periods'!$E$2:$N$540,10,FALSE)</f>
        <v>10/15/2013 - 10/15/2021</v>
      </c>
      <c r="C433" s="87">
        <v>2017</v>
      </c>
      <c r="D433" s="87" t="str">
        <f t="shared" si="6"/>
        <v>Compton 2017</v>
      </c>
      <c r="E433" t="s">
        <v>5853</v>
      </c>
      <c r="F433" t="s">
        <v>5853</v>
      </c>
      <c r="G433" t="s">
        <v>5853</v>
      </c>
      <c r="H433" t="s">
        <v>5853</v>
      </c>
      <c r="J433" t="s">
        <v>5853</v>
      </c>
      <c r="K433" t="s">
        <v>5853</v>
      </c>
      <c r="L433" t="s">
        <v>5853</v>
      </c>
      <c r="M433" t="s">
        <v>5853</v>
      </c>
      <c r="O433" t="s">
        <v>5853</v>
      </c>
      <c r="P433" t="s">
        <v>5853</v>
      </c>
      <c r="R433" t="s">
        <v>5853</v>
      </c>
      <c r="S433" t="s">
        <v>5853</v>
      </c>
      <c r="T433" t="s">
        <v>5853</v>
      </c>
      <c r="U433" t="s">
        <v>5853</v>
      </c>
      <c r="V433" t="s">
        <v>5853</v>
      </c>
    </row>
    <row r="434" spans="1:22">
      <c r="A434" s="88" t="s">
        <v>5444</v>
      </c>
      <c r="B434" s="17" t="str">
        <f>VLOOKUP(A434,'Planning Periods'!$E$2:$N$540,10,FALSE)</f>
        <v>01/31/2015 - 01/31/2023</v>
      </c>
      <c r="C434" s="87">
        <v>2014</v>
      </c>
      <c r="D434" s="87" t="str">
        <f t="shared" si="6"/>
        <v>Concord 2014</v>
      </c>
      <c r="E434" s="87">
        <v>798</v>
      </c>
      <c r="F434" s="366">
        <v>0</v>
      </c>
      <c r="G434" s="87">
        <v>0</v>
      </c>
      <c r="H434" s="87">
        <v>0</v>
      </c>
      <c r="I434" s="86"/>
      <c r="J434" s="87">
        <v>444</v>
      </c>
      <c r="K434" s="366">
        <v>0</v>
      </c>
      <c r="L434" s="87">
        <v>0</v>
      </c>
      <c r="M434" s="87">
        <v>0</v>
      </c>
      <c r="N434" s="86"/>
      <c r="O434" s="87">
        <v>559</v>
      </c>
      <c r="P434" s="87">
        <v>0</v>
      </c>
      <c r="Q434" s="86"/>
      <c r="R434" s="87">
        <v>1677</v>
      </c>
      <c r="S434" s="87">
        <v>15</v>
      </c>
      <c r="T434" s="86">
        <v>0</v>
      </c>
      <c r="U434" s="87">
        <v>3478</v>
      </c>
      <c r="V434" s="87">
        <v>15</v>
      </c>
    </row>
    <row r="435" spans="1:22">
      <c r="A435" s="88" t="s">
        <v>5444</v>
      </c>
      <c r="B435" s="17" t="str">
        <f>VLOOKUP(A435,'Planning Periods'!$E$2:$N$540,10,FALSE)</f>
        <v>01/31/2015 - 01/31/2023</v>
      </c>
      <c r="C435" s="87">
        <v>2015</v>
      </c>
      <c r="D435" s="87" t="str">
        <f t="shared" si="6"/>
        <v>Concord 2015</v>
      </c>
      <c r="E435" s="87">
        <v>798</v>
      </c>
      <c r="F435" s="366">
        <v>0</v>
      </c>
      <c r="G435" s="87">
        <v>0</v>
      </c>
      <c r="H435" s="87">
        <v>0</v>
      </c>
      <c r="I435" s="86"/>
      <c r="J435" s="87">
        <v>444</v>
      </c>
      <c r="K435" s="366">
        <v>0</v>
      </c>
      <c r="L435" s="87">
        <v>0</v>
      </c>
      <c r="M435" s="87">
        <v>0</v>
      </c>
      <c r="N435" s="86"/>
      <c r="O435" s="87">
        <v>559</v>
      </c>
      <c r="P435" s="87">
        <v>4</v>
      </c>
      <c r="Q435" s="86"/>
      <c r="R435" s="87">
        <v>1677</v>
      </c>
      <c r="S435" s="87">
        <v>33</v>
      </c>
      <c r="T435" s="86">
        <v>0</v>
      </c>
      <c r="U435" s="87">
        <v>3478</v>
      </c>
      <c r="V435" s="87">
        <v>37</v>
      </c>
    </row>
    <row r="436" spans="1:22">
      <c r="A436" s="88" t="s">
        <v>5444</v>
      </c>
      <c r="B436" s="17" t="str">
        <f>VLOOKUP(A436,'Planning Periods'!$E$2:$N$540,10,FALSE)</f>
        <v>01/31/2015 - 01/31/2023</v>
      </c>
      <c r="C436" s="87">
        <v>2016</v>
      </c>
      <c r="D436" s="87" t="str">
        <f t="shared" si="6"/>
        <v>Concord 2016</v>
      </c>
      <c r="E436" s="87">
        <v>798</v>
      </c>
      <c r="F436" s="366">
        <v>19</v>
      </c>
      <c r="G436" s="87">
        <v>19</v>
      </c>
      <c r="H436" s="87">
        <v>0</v>
      </c>
      <c r="I436" s="86"/>
      <c r="J436" s="87">
        <v>444</v>
      </c>
      <c r="K436" s="366">
        <v>3</v>
      </c>
      <c r="L436" s="87">
        <v>3</v>
      </c>
      <c r="M436" s="87">
        <v>0</v>
      </c>
      <c r="N436" s="86"/>
      <c r="O436" s="87">
        <v>559</v>
      </c>
      <c r="P436" s="87">
        <v>0</v>
      </c>
      <c r="Q436" s="86"/>
      <c r="R436" s="87">
        <v>1677</v>
      </c>
      <c r="S436" s="87">
        <v>55</v>
      </c>
      <c r="T436" s="86">
        <v>0</v>
      </c>
      <c r="U436" s="87">
        <v>3478</v>
      </c>
      <c r="V436" s="87">
        <v>77</v>
      </c>
    </row>
    <row r="437" spans="1:22">
      <c r="A437" s="88" t="s">
        <v>5444</v>
      </c>
      <c r="B437" s="17" t="str">
        <f>VLOOKUP(A437,'Planning Periods'!$E$2:$N$540,10,FALSE)</f>
        <v>01/31/2015 - 01/31/2023</v>
      </c>
      <c r="C437" s="87">
        <v>2017</v>
      </c>
      <c r="D437" s="87" t="str">
        <f t="shared" si="6"/>
        <v>Concord 2017</v>
      </c>
      <c r="E437" s="87">
        <v>798</v>
      </c>
      <c r="F437" s="366">
        <v>0</v>
      </c>
      <c r="G437" s="87">
        <v>0</v>
      </c>
      <c r="H437" s="87">
        <v>0</v>
      </c>
      <c r="I437" s="86"/>
      <c r="J437" s="87">
        <v>444</v>
      </c>
      <c r="K437" s="366">
        <v>0</v>
      </c>
      <c r="L437" s="87">
        <v>0</v>
      </c>
      <c r="M437" s="87">
        <v>0</v>
      </c>
      <c r="N437" s="86"/>
      <c r="O437" s="87">
        <v>559</v>
      </c>
      <c r="P437" s="87">
        <v>0</v>
      </c>
      <c r="Q437" s="86"/>
      <c r="R437" s="87">
        <v>1677</v>
      </c>
      <c r="S437" s="87">
        <v>53</v>
      </c>
      <c r="T437" s="86">
        <v>0</v>
      </c>
      <c r="U437" s="87">
        <v>3478</v>
      </c>
      <c r="V437" s="87">
        <v>53</v>
      </c>
    </row>
    <row r="438" spans="1:22">
      <c r="A438" s="88" t="s">
        <v>4891</v>
      </c>
      <c r="B438" s="17" t="str">
        <f>VLOOKUP(A438,'Planning Periods'!$E$2:$N$540,10,FALSE)</f>
        <v>01/31/2015 - 01/31/2023</v>
      </c>
      <c r="C438" s="87">
        <v>2014</v>
      </c>
      <c r="D438" s="87" t="str">
        <f t="shared" si="6"/>
        <v>Contra Costa County - Unincorporated 2014</v>
      </c>
      <c r="E438" s="87" t="s">
        <v>5853</v>
      </c>
      <c r="F438" s="366" t="s">
        <v>5853</v>
      </c>
      <c r="G438" s="87" t="s">
        <v>5853</v>
      </c>
      <c r="H438" s="87" t="s">
        <v>5853</v>
      </c>
      <c r="I438" s="86"/>
      <c r="J438" s="87" t="s">
        <v>5853</v>
      </c>
      <c r="K438" s="366" t="s">
        <v>5853</v>
      </c>
      <c r="L438" s="87" t="s">
        <v>5853</v>
      </c>
      <c r="M438" s="87" t="s">
        <v>5853</v>
      </c>
      <c r="N438" s="86"/>
      <c r="O438" s="87" t="s">
        <v>5853</v>
      </c>
      <c r="P438" s="87" t="s">
        <v>5853</v>
      </c>
      <c r="Q438" s="86"/>
      <c r="R438" s="87" t="s">
        <v>5853</v>
      </c>
      <c r="S438" s="87" t="s">
        <v>5853</v>
      </c>
      <c r="T438" s="86" t="s">
        <v>5853</v>
      </c>
      <c r="U438" s="87" t="s">
        <v>5853</v>
      </c>
      <c r="V438" s="87" t="s">
        <v>5853</v>
      </c>
    </row>
    <row r="439" spans="1:22">
      <c r="A439" s="88" t="s">
        <v>4891</v>
      </c>
      <c r="B439" s="17" t="str">
        <f>VLOOKUP(A439,'Planning Periods'!$E$2:$N$540,10,FALSE)</f>
        <v>01/31/2015 - 01/31/2023</v>
      </c>
      <c r="C439" s="87">
        <v>2015</v>
      </c>
      <c r="D439" s="87" t="str">
        <f t="shared" si="6"/>
        <v>Contra Costa County - Unincorporated 2015</v>
      </c>
      <c r="E439" s="87">
        <v>374</v>
      </c>
      <c r="F439" s="366">
        <v>0</v>
      </c>
      <c r="G439" s="87">
        <v>0</v>
      </c>
      <c r="H439" s="87">
        <v>0</v>
      </c>
      <c r="I439" s="86"/>
      <c r="J439" s="87">
        <v>218</v>
      </c>
      <c r="K439" s="366">
        <v>8</v>
      </c>
      <c r="L439" s="87">
        <v>0</v>
      </c>
      <c r="M439" s="87">
        <v>8</v>
      </c>
      <c r="N439" s="86"/>
      <c r="O439" s="87">
        <v>243</v>
      </c>
      <c r="P439" s="87">
        <v>65</v>
      </c>
      <c r="Q439" s="86"/>
      <c r="R439" s="87">
        <v>532</v>
      </c>
      <c r="S439" s="87">
        <v>276</v>
      </c>
      <c r="T439" s="86">
        <v>8</v>
      </c>
      <c r="U439" s="87">
        <v>1367</v>
      </c>
      <c r="V439" s="87">
        <v>349</v>
      </c>
    </row>
    <row r="440" spans="1:22">
      <c r="A440" s="88" t="s">
        <v>4891</v>
      </c>
      <c r="B440" s="17" t="str">
        <f>VLOOKUP(A440,'Planning Periods'!$E$2:$N$540,10,FALSE)</f>
        <v>01/31/2015 - 01/31/2023</v>
      </c>
      <c r="C440" s="87">
        <v>2016</v>
      </c>
      <c r="D440" s="87" t="str">
        <f t="shared" si="6"/>
        <v>Contra Costa County - Unincorporated 2016</v>
      </c>
      <c r="E440" s="87">
        <v>374</v>
      </c>
      <c r="F440" s="366">
        <v>0</v>
      </c>
      <c r="G440" s="87">
        <v>0</v>
      </c>
      <c r="H440" s="87">
        <v>0</v>
      </c>
      <c r="I440" s="86"/>
      <c r="J440" s="87">
        <v>218</v>
      </c>
      <c r="K440" s="366">
        <v>0</v>
      </c>
      <c r="L440" s="87">
        <v>0</v>
      </c>
      <c r="M440" s="87">
        <v>0</v>
      </c>
      <c r="N440" s="86"/>
      <c r="O440" s="87">
        <v>243</v>
      </c>
      <c r="P440" s="87">
        <v>28</v>
      </c>
      <c r="Q440" s="86"/>
      <c r="R440" s="87">
        <v>532</v>
      </c>
      <c r="S440" s="87">
        <v>201</v>
      </c>
      <c r="T440" s="86">
        <v>0</v>
      </c>
      <c r="U440" s="87">
        <v>1367</v>
      </c>
      <c r="V440" s="87">
        <v>229</v>
      </c>
    </row>
    <row r="441" spans="1:22">
      <c r="A441" s="88" t="s">
        <v>4891</v>
      </c>
      <c r="B441" s="17" t="str">
        <f>VLOOKUP(A441,'Planning Periods'!$E$2:$N$540,10,FALSE)</f>
        <v>01/31/2015 - 01/31/2023</v>
      </c>
      <c r="C441" s="87">
        <v>2017</v>
      </c>
      <c r="D441" s="87" t="str">
        <f t="shared" si="6"/>
        <v>Contra Costa County - Unincorporated 2017</v>
      </c>
      <c r="E441" s="87">
        <v>374</v>
      </c>
      <c r="F441" s="366">
        <v>0</v>
      </c>
      <c r="G441" s="87">
        <v>0</v>
      </c>
      <c r="H441" s="87">
        <v>0</v>
      </c>
      <c r="I441" s="86"/>
      <c r="J441" s="87">
        <v>218</v>
      </c>
      <c r="K441" s="366">
        <v>3</v>
      </c>
      <c r="L441" s="87">
        <v>3</v>
      </c>
      <c r="M441" s="87">
        <v>0</v>
      </c>
      <c r="N441" s="86"/>
      <c r="O441" s="87">
        <v>243</v>
      </c>
      <c r="P441" s="87">
        <v>31</v>
      </c>
      <c r="Q441" s="86"/>
      <c r="R441" s="87">
        <v>532</v>
      </c>
      <c r="S441" s="87">
        <v>244</v>
      </c>
      <c r="T441" s="86">
        <v>0</v>
      </c>
      <c r="U441" s="87">
        <v>1367</v>
      </c>
      <c r="V441" s="87">
        <v>278</v>
      </c>
    </row>
    <row r="442" spans="1:22">
      <c r="A442" t="s">
        <v>5829</v>
      </c>
      <c r="B442" s="17" t="str">
        <f>VLOOKUP(A442,'Planning Periods'!$E$2:$N$540,10,FALSE)</f>
        <v>01/31/2016 - 01/31/2024</v>
      </c>
      <c r="C442" s="87">
        <v>2014</v>
      </c>
      <c r="D442" s="87" t="str">
        <f t="shared" si="6"/>
        <v>Corcoran 2014</v>
      </c>
      <c r="E442" s="366" t="s">
        <v>5853</v>
      </c>
      <c r="F442" s="366" t="s">
        <v>5853</v>
      </c>
      <c r="G442" s="366" t="s">
        <v>5853</v>
      </c>
      <c r="H442" s="366" t="s">
        <v>5853</v>
      </c>
      <c r="I442" s="366">
        <v>0</v>
      </c>
      <c r="J442" s="366" t="s">
        <v>5853</v>
      </c>
      <c r="K442" s="366" t="s">
        <v>5853</v>
      </c>
      <c r="L442" s="366" t="s">
        <v>5853</v>
      </c>
      <c r="M442" s="366" t="s">
        <v>5853</v>
      </c>
      <c r="N442" s="366">
        <v>0</v>
      </c>
      <c r="O442" s="366" t="s">
        <v>5853</v>
      </c>
      <c r="P442" s="366" t="s">
        <v>5853</v>
      </c>
      <c r="Q442" s="366"/>
      <c r="R442" s="366" t="s">
        <v>5853</v>
      </c>
      <c r="S442" s="366" t="s">
        <v>5853</v>
      </c>
      <c r="T442" s="366" t="s">
        <v>5853</v>
      </c>
      <c r="U442" s="366" t="s">
        <v>5853</v>
      </c>
      <c r="V442" s="366" t="s">
        <v>5853</v>
      </c>
    </row>
    <row r="443" spans="1:22">
      <c r="A443" t="s">
        <v>5829</v>
      </c>
      <c r="B443" s="17" t="str">
        <f>VLOOKUP(A443,'Planning Periods'!$E$2:$N$540,10,FALSE)</f>
        <v>01/31/2016 - 01/31/2024</v>
      </c>
      <c r="C443" s="87">
        <v>2015</v>
      </c>
      <c r="D443" s="87" t="str">
        <f t="shared" si="6"/>
        <v>Corcoran 2015</v>
      </c>
      <c r="E443" t="s">
        <v>5853</v>
      </c>
      <c r="F443" t="s">
        <v>5853</v>
      </c>
      <c r="G443" t="s">
        <v>5853</v>
      </c>
      <c r="H443" t="s">
        <v>5853</v>
      </c>
      <c r="J443" t="s">
        <v>5853</v>
      </c>
      <c r="K443" t="s">
        <v>5853</v>
      </c>
      <c r="L443" t="s">
        <v>5853</v>
      </c>
      <c r="M443" t="s">
        <v>5853</v>
      </c>
      <c r="O443" t="s">
        <v>5853</v>
      </c>
      <c r="P443" t="s">
        <v>5853</v>
      </c>
      <c r="R443" t="s">
        <v>5853</v>
      </c>
      <c r="S443" t="s">
        <v>5853</v>
      </c>
      <c r="T443" t="s">
        <v>5853</v>
      </c>
      <c r="U443" t="s">
        <v>5853</v>
      </c>
      <c r="V443" t="s">
        <v>5853</v>
      </c>
    </row>
    <row r="444" spans="1:22">
      <c r="A444" t="s">
        <v>5829</v>
      </c>
      <c r="B444" s="17" t="str">
        <f>VLOOKUP(A444,'Planning Periods'!$E$2:$N$540,10,FALSE)</f>
        <v>01/31/2016 - 01/31/2024</v>
      </c>
      <c r="C444" s="87">
        <v>2016</v>
      </c>
      <c r="D444" s="87" t="str">
        <f t="shared" si="6"/>
        <v>Corcoran 2016</v>
      </c>
      <c r="E444" t="s">
        <v>5853</v>
      </c>
      <c r="F444" t="s">
        <v>5853</v>
      </c>
      <c r="G444" t="s">
        <v>5853</v>
      </c>
      <c r="H444" t="s">
        <v>5853</v>
      </c>
      <c r="J444" t="s">
        <v>5853</v>
      </c>
      <c r="K444" t="s">
        <v>5853</v>
      </c>
      <c r="L444" t="s">
        <v>5853</v>
      </c>
      <c r="M444" t="s">
        <v>5853</v>
      </c>
      <c r="O444" t="s">
        <v>5853</v>
      </c>
      <c r="P444" t="s">
        <v>5853</v>
      </c>
      <c r="R444" t="s">
        <v>5853</v>
      </c>
      <c r="S444" t="s">
        <v>5853</v>
      </c>
      <c r="T444" t="s">
        <v>5853</v>
      </c>
      <c r="U444" t="s">
        <v>5853</v>
      </c>
      <c r="V444" t="s">
        <v>5853</v>
      </c>
    </row>
    <row r="445" spans="1:22">
      <c r="A445" t="s">
        <v>5829</v>
      </c>
      <c r="B445" s="17" t="str">
        <f>VLOOKUP(A445,'Planning Periods'!$E$2:$N$540,10,FALSE)</f>
        <v>01/31/2016 - 01/31/2024</v>
      </c>
      <c r="C445" s="87">
        <v>2017</v>
      </c>
      <c r="D445" s="87" t="str">
        <f t="shared" si="6"/>
        <v>Corcoran 2017</v>
      </c>
      <c r="E445" t="s">
        <v>5853</v>
      </c>
      <c r="F445" t="s">
        <v>5853</v>
      </c>
      <c r="G445" t="s">
        <v>5853</v>
      </c>
      <c r="H445" t="s">
        <v>5853</v>
      </c>
      <c r="J445" t="s">
        <v>5853</v>
      </c>
      <c r="K445" t="s">
        <v>5853</v>
      </c>
      <c r="L445" t="s">
        <v>5853</v>
      </c>
      <c r="M445" t="s">
        <v>5853</v>
      </c>
      <c r="O445" t="s">
        <v>5853</v>
      </c>
      <c r="P445" t="s">
        <v>5853</v>
      </c>
      <c r="R445" t="s">
        <v>5853</v>
      </c>
      <c r="S445" t="s">
        <v>5853</v>
      </c>
      <c r="T445" t="s">
        <v>5853</v>
      </c>
      <c r="U445" t="s">
        <v>5853</v>
      </c>
      <c r="V445" t="s">
        <v>5853</v>
      </c>
    </row>
    <row r="446" spans="1:22">
      <c r="A446" t="s">
        <v>5802</v>
      </c>
      <c r="B446" s="17" t="str">
        <f>VLOOKUP(A446,'Planning Periods'!$E$2:$N$540,10,FALSE)</f>
        <v>08/31/2019 - 08/31/2024</v>
      </c>
      <c r="C446" s="87">
        <v>2014</v>
      </c>
      <c r="D446" s="87" t="str">
        <f t="shared" si="6"/>
        <v>Corning 2014</v>
      </c>
      <c r="E446" s="366" t="s">
        <v>5853</v>
      </c>
      <c r="F446" s="366" t="s">
        <v>5853</v>
      </c>
      <c r="G446" s="366" t="s">
        <v>5853</v>
      </c>
      <c r="H446" s="366" t="s">
        <v>5853</v>
      </c>
      <c r="I446" s="366">
        <v>0</v>
      </c>
      <c r="J446" s="366" t="s">
        <v>5853</v>
      </c>
      <c r="K446" s="366" t="s">
        <v>5853</v>
      </c>
      <c r="L446" s="366" t="s">
        <v>5853</v>
      </c>
      <c r="M446" s="366" t="s">
        <v>5853</v>
      </c>
      <c r="N446" s="366">
        <v>0</v>
      </c>
      <c r="O446" s="366" t="s">
        <v>5853</v>
      </c>
      <c r="P446" s="366" t="s">
        <v>5853</v>
      </c>
      <c r="Q446" s="366"/>
      <c r="R446" s="366" t="s">
        <v>5853</v>
      </c>
      <c r="S446" s="366" t="s">
        <v>5853</v>
      </c>
      <c r="T446" s="366" t="s">
        <v>5853</v>
      </c>
      <c r="U446" s="366" t="s">
        <v>5853</v>
      </c>
      <c r="V446" s="366" t="s">
        <v>5853</v>
      </c>
    </row>
    <row r="447" spans="1:22">
      <c r="A447" t="s">
        <v>5802</v>
      </c>
      <c r="B447" s="17" t="str">
        <f>VLOOKUP(A447,'Planning Periods'!$E$2:$N$540,10,FALSE)</f>
        <v>08/31/2019 - 08/31/2024</v>
      </c>
      <c r="C447" s="87">
        <v>2015</v>
      </c>
      <c r="D447" s="87" t="str">
        <f t="shared" si="6"/>
        <v>Corning 2015</v>
      </c>
      <c r="E447" t="s">
        <v>5853</v>
      </c>
      <c r="F447" t="s">
        <v>5853</v>
      </c>
      <c r="G447" t="s">
        <v>5853</v>
      </c>
      <c r="H447" t="s">
        <v>5853</v>
      </c>
      <c r="J447" t="s">
        <v>5853</v>
      </c>
      <c r="K447" t="s">
        <v>5853</v>
      </c>
      <c r="L447" t="s">
        <v>5853</v>
      </c>
      <c r="M447" t="s">
        <v>5853</v>
      </c>
      <c r="O447" t="s">
        <v>5853</v>
      </c>
      <c r="P447" t="s">
        <v>5853</v>
      </c>
      <c r="R447" t="s">
        <v>5853</v>
      </c>
      <c r="S447" t="s">
        <v>5853</v>
      </c>
      <c r="T447" t="s">
        <v>5853</v>
      </c>
      <c r="U447" t="s">
        <v>5853</v>
      </c>
      <c r="V447" t="s">
        <v>5853</v>
      </c>
    </row>
    <row r="448" spans="1:22">
      <c r="A448" t="s">
        <v>5802</v>
      </c>
      <c r="B448" s="17" t="str">
        <f>VLOOKUP(A448,'Planning Periods'!$E$2:$N$540,10,FALSE)</f>
        <v>08/31/2019 - 08/31/2024</v>
      </c>
      <c r="C448" s="87">
        <v>2016</v>
      </c>
      <c r="D448" s="87" t="str">
        <f t="shared" si="6"/>
        <v>Corning 2016</v>
      </c>
      <c r="E448" t="s">
        <v>5853</v>
      </c>
      <c r="F448" t="s">
        <v>5853</v>
      </c>
      <c r="G448" t="s">
        <v>5853</v>
      </c>
      <c r="H448" t="s">
        <v>5853</v>
      </c>
      <c r="J448" t="s">
        <v>5853</v>
      </c>
      <c r="K448" t="s">
        <v>5853</v>
      </c>
      <c r="L448" t="s">
        <v>5853</v>
      </c>
      <c r="M448" t="s">
        <v>5853</v>
      </c>
      <c r="O448" t="s">
        <v>5853</v>
      </c>
      <c r="P448" t="s">
        <v>5853</v>
      </c>
      <c r="R448" t="s">
        <v>5853</v>
      </c>
      <c r="S448" t="s">
        <v>5853</v>
      </c>
      <c r="T448" t="s">
        <v>5853</v>
      </c>
      <c r="U448" t="s">
        <v>5853</v>
      </c>
      <c r="V448" t="s">
        <v>5853</v>
      </c>
    </row>
    <row r="449" spans="1:22">
      <c r="A449" t="s">
        <v>5802</v>
      </c>
      <c r="B449" s="17" t="str">
        <f>VLOOKUP(A449,'Planning Periods'!$E$2:$N$540,10,FALSE)</f>
        <v>08/31/2019 - 08/31/2024</v>
      </c>
      <c r="C449" s="87">
        <v>2017</v>
      </c>
      <c r="D449" s="87" t="str">
        <f t="shared" si="6"/>
        <v>Corning 2017</v>
      </c>
      <c r="E449" t="s">
        <v>5853</v>
      </c>
      <c r="F449" t="s">
        <v>5853</v>
      </c>
      <c r="G449" t="s">
        <v>5853</v>
      </c>
      <c r="H449" t="s">
        <v>5853</v>
      </c>
      <c r="J449" t="s">
        <v>5853</v>
      </c>
      <c r="K449" t="s">
        <v>5853</v>
      </c>
      <c r="L449" t="s">
        <v>5853</v>
      </c>
      <c r="M449" t="s">
        <v>5853</v>
      </c>
      <c r="O449" t="s">
        <v>5853</v>
      </c>
      <c r="P449" t="s">
        <v>5853</v>
      </c>
      <c r="R449" t="s">
        <v>5853</v>
      </c>
      <c r="S449" t="s">
        <v>5853</v>
      </c>
      <c r="T449" t="s">
        <v>5853</v>
      </c>
      <c r="U449" t="s">
        <v>5853</v>
      </c>
      <c r="V449" t="s">
        <v>5853</v>
      </c>
    </row>
    <row r="450" spans="1:22">
      <c r="A450" s="88" t="s">
        <v>5445</v>
      </c>
      <c r="B450" s="17"/>
      <c r="C450" s="87">
        <v>2013</v>
      </c>
      <c r="D450" s="87" t="str">
        <f t="shared" si="6"/>
        <v>Corona 2013</v>
      </c>
      <c r="E450" t="s">
        <v>5853</v>
      </c>
      <c r="F450" t="s">
        <v>5853</v>
      </c>
      <c r="G450" t="s">
        <v>5853</v>
      </c>
      <c r="H450" t="s">
        <v>5853</v>
      </c>
      <c r="J450" t="s">
        <v>5853</v>
      </c>
      <c r="K450" t="s">
        <v>5853</v>
      </c>
      <c r="L450" t="s">
        <v>5853</v>
      </c>
      <c r="M450" t="s">
        <v>5853</v>
      </c>
      <c r="O450" t="s">
        <v>5853</v>
      </c>
      <c r="P450" t="s">
        <v>5853</v>
      </c>
      <c r="R450" t="s">
        <v>5853</v>
      </c>
      <c r="S450" t="s">
        <v>5853</v>
      </c>
      <c r="T450" t="s">
        <v>5853</v>
      </c>
      <c r="U450" t="s">
        <v>5853</v>
      </c>
      <c r="V450" t="s">
        <v>5853</v>
      </c>
    </row>
    <row r="451" spans="1:22">
      <c r="A451" s="88" t="s">
        <v>5445</v>
      </c>
      <c r="B451" s="17" t="str">
        <f>VLOOKUP(A451,'Planning Periods'!$E$2:$N$540,10,FALSE)</f>
        <v>10/15/2013 - 10/15/2021</v>
      </c>
      <c r="C451" s="87">
        <v>2014</v>
      </c>
      <c r="D451" s="87" t="str">
        <f t="shared" si="6"/>
        <v>Corona 2014</v>
      </c>
      <c r="E451" s="87">
        <v>192</v>
      </c>
      <c r="F451" s="366">
        <v>53</v>
      </c>
      <c r="G451" s="87">
        <v>53</v>
      </c>
      <c r="H451" s="87">
        <v>0</v>
      </c>
      <c r="I451" s="86"/>
      <c r="J451" s="87">
        <v>128</v>
      </c>
      <c r="K451" s="366">
        <v>18</v>
      </c>
      <c r="L451" s="87">
        <v>18</v>
      </c>
      <c r="M451" s="87">
        <v>0</v>
      </c>
      <c r="N451" s="86"/>
      <c r="O451" s="87">
        <v>142</v>
      </c>
      <c r="P451" s="87">
        <v>3</v>
      </c>
      <c r="Q451" s="86"/>
      <c r="R451" s="87">
        <v>308</v>
      </c>
      <c r="S451" s="87">
        <v>622</v>
      </c>
      <c r="T451" s="86">
        <v>0</v>
      </c>
      <c r="U451" s="87">
        <v>770</v>
      </c>
      <c r="V451" s="87">
        <v>696</v>
      </c>
    </row>
    <row r="452" spans="1:22">
      <c r="A452" s="88" t="s">
        <v>5445</v>
      </c>
      <c r="B452" s="17" t="str">
        <f>VLOOKUP(A452,'Planning Periods'!$E$2:$N$540,10,FALSE)</f>
        <v>10/15/2013 - 10/15/2021</v>
      </c>
      <c r="C452" s="87">
        <v>2015</v>
      </c>
      <c r="D452" s="87" t="str">
        <f t="shared" si="6"/>
        <v>Corona 2015</v>
      </c>
      <c r="E452" s="87">
        <v>192</v>
      </c>
      <c r="F452" s="366">
        <v>0</v>
      </c>
      <c r="G452" s="87">
        <v>0</v>
      </c>
      <c r="H452" s="87">
        <v>0</v>
      </c>
      <c r="I452" s="86"/>
      <c r="J452" s="87">
        <v>128</v>
      </c>
      <c r="K452" s="366">
        <v>0</v>
      </c>
      <c r="L452" s="87">
        <v>0</v>
      </c>
      <c r="M452" s="87">
        <v>0</v>
      </c>
      <c r="N452" s="86"/>
      <c r="O452" s="87">
        <v>142</v>
      </c>
      <c r="P452" s="87">
        <v>2</v>
      </c>
      <c r="Q452" s="86"/>
      <c r="R452" s="87">
        <v>308</v>
      </c>
      <c r="S452" s="87">
        <v>559</v>
      </c>
      <c r="T452" s="86">
        <v>0</v>
      </c>
      <c r="U452" s="87">
        <v>770</v>
      </c>
      <c r="V452" s="87">
        <v>561</v>
      </c>
    </row>
    <row r="453" spans="1:22">
      <c r="A453" s="88" t="s">
        <v>5445</v>
      </c>
      <c r="B453" s="17" t="str">
        <f>VLOOKUP(A453,'Planning Periods'!$E$2:$N$540,10,FALSE)</f>
        <v>10/15/2013 - 10/15/2021</v>
      </c>
      <c r="C453" s="87">
        <v>2016</v>
      </c>
      <c r="D453" s="87" t="str">
        <f t="shared" si="6"/>
        <v>Corona 2016</v>
      </c>
      <c r="E453" s="87">
        <v>192</v>
      </c>
      <c r="F453" s="366">
        <v>0</v>
      </c>
      <c r="G453" s="87">
        <v>0</v>
      </c>
      <c r="H453" s="87">
        <v>0</v>
      </c>
      <c r="I453" s="86"/>
      <c r="J453" s="87">
        <v>128</v>
      </c>
      <c r="K453" s="366">
        <v>0</v>
      </c>
      <c r="L453" s="87">
        <v>0</v>
      </c>
      <c r="M453" s="87">
        <v>0</v>
      </c>
      <c r="N453" s="86"/>
      <c r="O453" s="87">
        <v>142</v>
      </c>
      <c r="P453" s="87">
        <v>57</v>
      </c>
      <c r="Q453" s="86"/>
      <c r="R453" s="87">
        <v>308</v>
      </c>
      <c r="S453" s="87">
        <v>8</v>
      </c>
      <c r="T453" s="86">
        <v>0</v>
      </c>
      <c r="U453" s="87">
        <v>770</v>
      </c>
      <c r="V453" s="87">
        <v>65</v>
      </c>
    </row>
    <row r="454" spans="1:22">
      <c r="A454" s="88" t="s">
        <v>5445</v>
      </c>
      <c r="B454" s="17" t="str">
        <f>VLOOKUP(A454,'Planning Periods'!$E$2:$N$540,10,FALSE)</f>
        <v>10/15/2013 - 10/15/2021</v>
      </c>
      <c r="C454" s="87">
        <v>2017</v>
      </c>
      <c r="D454" s="87" t="str">
        <f t="shared" si="6"/>
        <v>Corona 2017</v>
      </c>
      <c r="E454" s="87">
        <v>192</v>
      </c>
      <c r="F454" s="366">
        <v>0</v>
      </c>
      <c r="G454" s="87">
        <v>0</v>
      </c>
      <c r="H454" s="87">
        <v>0</v>
      </c>
      <c r="I454" s="86"/>
      <c r="J454" s="87">
        <v>128</v>
      </c>
      <c r="K454" s="366">
        <v>0</v>
      </c>
      <c r="L454" s="87">
        <v>0</v>
      </c>
      <c r="M454" s="87">
        <v>0</v>
      </c>
      <c r="N454" s="86"/>
      <c r="O454" s="87">
        <v>142</v>
      </c>
      <c r="P454" s="87">
        <v>4</v>
      </c>
      <c r="Q454" s="86"/>
      <c r="R454" s="87">
        <v>308</v>
      </c>
      <c r="S454" s="87">
        <v>207</v>
      </c>
      <c r="T454" s="86">
        <v>0</v>
      </c>
      <c r="U454" s="87">
        <v>770</v>
      </c>
      <c r="V454" s="87">
        <v>211</v>
      </c>
    </row>
    <row r="455" spans="1:22">
      <c r="A455" s="88" t="s">
        <v>5446</v>
      </c>
      <c r="B455" s="17" t="str">
        <f>VLOOKUP(A455,'Planning Periods'!$E$2:$N$540,10,FALSE)</f>
        <v>04/15/2021 - 04/15/2029</v>
      </c>
      <c r="C455" s="87">
        <v>2013</v>
      </c>
      <c r="D455" s="87" t="str">
        <f t="shared" si="6"/>
        <v>Coronado 2013</v>
      </c>
      <c r="E455" s="87">
        <v>13</v>
      </c>
      <c r="F455" s="366">
        <v>12</v>
      </c>
      <c r="G455" s="87">
        <v>12</v>
      </c>
      <c r="H455" s="87">
        <v>0</v>
      </c>
      <c r="I455" s="86"/>
      <c r="J455" s="87">
        <v>9</v>
      </c>
      <c r="K455" s="366">
        <v>0</v>
      </c>
      <c r="L455" s="87">
        <v>0</v>
      </c>
      <c r="M455" s="87">
        <v>0</v>
      </c>
      <c r="N455" s="86"/>
      <c r="O455" s="87">
        <v>9</v>
      </c>
      <c r="P455" s="87">
        <v>0</v>
      </c>
      <c r="Q455" s="86"/>
      <c r="R455" s="87">
        <v>19</v>
      </c>
      <c r="S455" s="87">
        <v>113</v>
      </c>
      <c r="T455" s="86">
        <v>0</v>
      </c>
      <c r="U455" s="87">
        <v>50</v>
      </c>
      <c r="V455" s="87">
        <v>125</v>
      </c>
    </row>
    <row r="456" spans="1:22">
      <c r="A456" s="88" t="s">
        <v>5446</v>
      </c>
      <c r="B456" s="17" t="str">
        <f>VLOOKUP(A456,'Planning Periods'!$E$2:$N$540,10,FALSE)</f>
        <v>04/15/2021 - 04/15/2029</v>
      </c>
      <c r="C456" s="87">
        <v>2014</v>
      </c>
      <c r="D456" s="87" t="str">
        <f t="shared" si="6"/>
        <v>Coronado 2014</v>
      </c>
      <c r="E456" s="87">
        <v>13</v>
      </c>
      <c r="F456" s="366">
        <v>0</v>
      </c>
      <c r="G456" s="87">
        <v>0</v>
      </c>
      <c r="H456" s="87">
        <v>0</v>
      </c>
      <c r="I456" s="86"/>
      <c r="J456" s="87">
        <v>9</v>
      </c>
      <c r="K456" s="366">
        <v>0</v>
      </c>
      <c r="L456" s="87">
        <v>0</v>
      </c>
      <c r="M456" s="87">
        <v>0</v>
      </c>
      <c r="N456" s="86"/>
      <c r="O456" s="87">
        <v>9</v>
      </c>
      <c r="P456" s="87">
        <v>0</v>
      </c>
      <c r="Q456" s="86"/>
      <c r="R456" s="87">
        <v>19</v>
      </c>
      <c r="S456" s="87">
        <v>37</v>
      </c>
      <c r="T456" s="86">
        <v>0</v>
      </c>
      <c r="U456" s="87">
        <v>50</v>
      </c>
      <c r="V456" s="87">
        <v>37</v>
      </c>
    </row>
    <row r="457" spans="1:22">
      <c r="A457" s="88" t="s">
        <v>5446</v>
      </c>
      <c r="B457" s="17" t="str">
        <f>VLOOKUP(A457,'Planning Periods'!$E$2:$N$540,10,FALSE)</f>
        <v>04/15/2021 - 04/15/2029</v>
      </c>
      <c r="C457" s="87">
        <v>2015</v>
      </c>
      <c r="D457" s="87" t="str">
        <f t="shared" si="6"/>
        <v>Coronado 2015</v>
      </c>
      <c r="E457" s="87">
        <v>13</v>
      </c>
      <c r="F457" s="366">
        <v>0</v>
      </c>
      <c r="G457" s="87">
        <v>0</v>
      </c>
      <c r="H457" s="87">
        <v>0</v>
      </c>
      <c r="I457" s="86"/>
      <c r="J457" s="87">
        <v>9</v>
      </c>
      <c r="K457" s="366">
        <v>0</v>
      </c>
      <c r="L457" s="87">
        <v>0</v>
      </c>
      <c r="M457" s="87">
        <v>0</v>
      </c>
      <c r="N457" s="86"/>
      <c r="O457" s="87">
        <v>9</v>
      </c>
      <c r="P457" s="87">
        <v>0</v>
      </c>
      <c r="Q457" s="86"/>
      <c r="R457" s="87">
        <v>19</v>
      </c>
      <c r="S457" s="87">
        <v>53</v>
      </c>
      <c r="T457" s="86">
        <v>0</v>
      </c>
      <c r="U457" s="87">
        <v>50</v>
      </c>
      <c r="V457" s="87">
        <v>53</v>
      </c>
    </row>
    <row r="458" spans="1:22">
      <c r="A458" s="88" t="s">
        <v>5446</v>
      </c>
      <c r="B458" s="17" t="str">
        <f>VLOOKUP(A458,'Planning Periods'!$E$2:$N$540,10,FALSE)</f>
        <v>04/15/2021 - 04/15/2029</v>
      </c>
      <c r="C458" s="87">
        <v>2016</v>
      </c>
      <c r="D458" s="87" t="str">
        <f t="shared" si="6"/>
        <v>Coronado 2016</v>
      </c>
      <c r="E458" s="87">
        <v>13</v>
      </c>
      <c r="F458" s="366">
        <v>0</v>
      </c>
      <c r="G458" s="87">
        <v>0</v>
      </c>
      <c r="H458" s="87">
        <v>0</v>
      </c>
      <c r="I458" s="86"/>
      <c r="J458" s="87">
        <v>9</v>
      </c>
      <c r="K458" s="366">
        <v>0</v>
      </c>
      <c r="L458" s="87">
        <v>0</v>
      </c>
      <c r="M458" s="87">
        <v>0</v>
      </c>
      <c r="N458" s="86"/>
      <c r="O458" s="87">
        <v>9</v>
      </c>
      <c r="P458" s="87">
        <v>0</v>
      </c>
      <c r="Q458" s="86"/>
      <c r="R458" s="87">
        <v>19</v>
      </c>
      <c r="S458" s="87">
        <v>63</v>
      </c>
      <c r="T458" s="86">
        <v>0</v>
      </c>
      <c r="U458" s="87">
        <v>50</v>
      </c>
      <c r="V458" s="87">
        <v>63</v>
      </c>
    </row>
    <row r="459" spans="1:22">
      <c r="A459" s="88" t="s">
        <v>5446</v>
      </c>
      <c r="B459" s="17" t="str">
        <f>VLOOKUP(A459,'Planning Periods'!$E$2:$N$540,10,FALSE)</f>
        <v>04/15/2021 - 04/15/2029</v>
      </c>
      <c r="C459" s="87">
        <v>2017</v>
      </c>
      <c r="D459" s="87" t="str">
        <f t="shared" si="6"/>
        <v>Coronado 2017</v>
      </c>
      <c r="E459" s="87">
        <v>13</v>
      </c>
      <c r="F459" s="366">
        <v>0</v>
      </c>
      <c r="G459" s="87">
        <v>0</v>
      </c>
      <c r="H459" s="87">
        <v>0</v>
      </c>
      <c r="I459" s="86"/>
      <c r="J459" s="87">
        <v>9</v>
      </c>
      <c r="K459" s="366">
        <v>0</v>
      </c>
      <c r="L459" s="87">
        <v>0</v>
      </c>
      <c r="M459" s="87">
        <v>0</v>
      </c>
      <c r="N459" s="86"/>
      <c r="O459" s="87">
        <v>9</v>
      </c>
      <c r="P459" s="87">
        <v>0</v>
      </c>
      <c r="Q459" s="86"/>
      <c r="R459" s="87">
        <v>19</v>
      </c>
      <c r="S459" s="87">
        <v>36</v>
      </c>
      <c r="T459" s="86">
        <v>0</v>
      </c>
      <c r="U459" s="87">
        <v>50</v>
      </c>
      <c r="V459" s="87">
        <v>36</v>
      </c>
    </row>
    <row r="460" spans="1:22">
      <c r="A460" s="88" t="s">
        <v>5447</v>
      </c>
      <c r="B460" s="17" t="str">
        <f>VLOOKUP(A460,'Planning Periods'!$E$2:$N$540,10,FALSE)</f>
        <v>01/31/2015 - 01/31/2023</v>
      </c>
      <c r="C460" s="87">
        <v>2014</v>
      </c>
      <c r="D460" s="87" t="str">
        <f t="shared" si="6"/>
        <v>Corte Madera 2014</v>
      </c>
      <c r="E460" s="87" t="s">
        <v>5853</v>
      </c>
      <c r="F460" s="366" t="s">
        <v>5853</v>
      </c>
      <c r="G460" s="87" t="s">
        <v>5853</v>
      </c>
      <c r="H460" s="87" t="s">
        <v>5853</v>
      </c>
      <c r="I460" s="86"/>
      <c r="J460" s="87" t="s">
        <v>5853</v>
      </c>
      <c r="K460" s="366" t="s">
        <v>5853</v>
      </c>
      <c r="L460" s="87" t="s">
        <v>5853</v>
      </c>
      <c r="M460" s="87" t="s">
        <v>5853</v>
      </c>
      <c r="N460" s="86"/>
      <c r="O460" s="87" t="s">
        <v>5853</v>
      </c>
      <c r="P460" s="87" t="s">
        <v>5853</v>
      </c>
      <c r="Q460" s="86"/>
      <c r="R460" s="87" t="s">
        <v>5853</v>
      </c>
      <c r="S460" s="87" t="s">
        <v>5853</v>
      </c>
      <c r="T460" s="86" t="s">
        <v>5853</v>
      </c>
      <c r="U460" s="87" t="s">
        <v>5853</v>
      </c>
      <c r="V460" s="87" t="s">
        <v>5853</v>
      </c>
    </row>
    <row r="461" spans="1:22">
      <c r="A461" s="88" t="s">
        <v>5447</v>
      </c>
      <c r="B461" s="17" t="str">
        <f>VLOOKUP(A461,'Planning Periods'!$E$2:$N$540,10,FALSE)</f>
        <v>01/31/2015 - 01/31/2023</v>
      </c>
      <c r="C461" s="87">
        <v>2015</v>
      </c>
      <c r="D461" s="87" t="str">
        <f t="shared" si="6"/>
        <v>Corte Madera 2015</v>
      </c>
      <c r="E461" s="87">
        <v>22</v>
      </c>
      <c r="F461" s="366">
        <v>5</v>
      </c>
      <c r="G461" s="87">
        <v>4</v>
      </c>
      <c r="H461" s="87">
        <v>1</v>
      </c>
      <c r="I461" s="86"/>
      <c r="J461" s="87">
        <v>13</v>
      </c>
      <c r="K461" s="366">
        <v>12</v>
      </c>
      <c r="L461" s="87">
        <v>12</v>
      </c>
      <c r="M461" s="87">
        <v>0</v>
      </c>
      <c r="N461" s="86"/>
      <c r="O461" s="87">
        <v>13</v>
      </c>
      <c r="P461" s="87">
        <v>2</v>
      </c>
      <c r="Q461" s="86"/>
      <c r="R461" s="87">
        <v>24</v>
      </c>
      <c r="S461" s="87">
        <v>164</v>
      </c>
      <c r="T461" s="86">
        <v>0</v>
      </c>
      <c r="U461" s="87">
        <v>72</v>
      </c>
      <c r="V461" s="87">
        <v>183</v>
      </c>
    </row>
    <row r="462" spans="1:22">
      <c r="A462" s="88" t="s">
        <v>5447</v>
      </c>
      <c r="B462" s="17" t="str">
        <f>VLOOKUP(A462,'Planning Periods'!$E$2:$N$540,10,FALSE)</f>
        <v>01/31/2015 - 01/31/2023</v>
      </c>
      <c r="C462" s="87">
        <v>2016</v>
      </c>
      <c r="D462" s="87" t="str">
        <f t="shared" si="6"/>
        <v>Corte Madera 2016</v>
      </c>
      <c r="E462" s="87">
        <v>22</v>
      </c>
      <c r="F462" s="366">
        <v>2</v>
      </c>
      <c r="G462" s="87">
        <v>1</v>
      </c>
      <c r="H462" s="87">
        <v>1</v>
      </c>
      <c r="I462" s="86"/>
      <c r="J462" s="87">
        <v>13</v>
      </c>
      <c r="K462" s="366">
        <v>1</v>
      </c>
      <c r="L462" s="87">
        <v>1</v>
      </c>
      <c r="M462" s="87">
        <v>0</v>
      </c>
      <c r="N462" s="86"/>
      <c r="O462" s="87">
        <v>13</v>
      </c>
      <c r="P462" s="87">
        <v>1</v>
      </c>
      <c r="Q462" s="86"/>
      <c r="R462" s="87">
        <v>24</v>
      </c>
      <c r="S462" s="87">
        <v>13</v>
      </c>
      <c r="T462" s="86">
        <v>0</v>
      </c>
      <c r="U462" s="87">
        <v>72</v>
      </c>
      <c r="V462" s="87">
        <v>17</v>
      </c>
    </row>
    <row r="463" spans="1:22">
      <c r="A463" s="88" t="s">
        <v>5447</v>
      </c>
      <c r="B463" s="17" t="str">
        <f>VLOOKUP(A463,'Planning Periods'!$E$2:$N$540,10,FALSE)</f>
        <v>01/31/2015 - 01/31/2023</v>
      </c>
      <c r="C463" s="87">
        <v>2017</v>
      </c>
      <c r="D463" s="87" t="str">
        <f t="shared" si="6"/>
        <v>Corte Madera 2017</v>
      </c>
      <c r="E463" s="87">
        <v>22</v>
      </c>
      <c r="F463" s="366">
        <v>1</v>
      </c>
      <c r="G463" s="87">
        <v>0</v>
      </c>
      <c r="H463" s="87">
        <v>1</v>
      </c>
      <c r="I463" s="86"/>
      <c r="J463" s="87">
        <v>13</v>
      </c>
      <c r="K463" s="366">
        <v>0</v>
      </c>
      <c r="L463" s="87">
        <v>0</v>
      </c>
      <c r="M463" s="87">
        <v>0</v>
      </c>
      <c r="N463" s="86"/>
      <c r="O463" s="87">
        <v>13</v>
      </c>
      <c r="P463" s="87">
        <v>2</v>
      </c>
      <c r="Q463" s="86"/>
      <c r="R463" s="87">
        <v>24</v>
      </c>
      <c r="S463" s="87">
        <v>2</v>
      </c>
      <c r="T463" s="86">
        <v>0</v>
      </c>
      <c r="U463" s="87">
        <v>72</v>
      </c>
      <c r="V463" s="87">
        <v>5</v>
      </c>
    </row>
    <row r="464" spans="1:22">
      <c r="A464" s="88" t="s">
        <v>5448</v>
      </c>
      <c r="B464" s="17"/>
      <c r="C464" s="87">
        <v>2013</v>
      </c>
      <c r="D464" s="87" t="str">
        <f t="shared" si="6"/>
        <v>Costa Mesa 2013</v>
      </c>
      <c r="E464" s="87" t="s">
        <v>5853</v>
      </c>
      <c r="F464" s="366" t="s">
        <v>5853</v>
      </c>
      <c r="G464" s="87" t="s">
        <v>5853</v>
      </c>
      <c r="H464" s="87" t="s">
        <v>5853</v>
      </c>
      <c r="I464" s="86"/>
      <c r="J464" s="87" t="s">
        <v>5853</v>
      </c>
      <c r="K464" s="366" t="s">
        <v>5853</v>
      </c>
      <c r="L464" s="87" t="s">
        <v>5853</v>
      </c>
      <c r="M464" s="87" t="s">
        <v>5853</v>
      </c>
      <c r="N464" s="86"/>
      <c r="O464" s="87" t="s">
        <v>5853</v>
      </c>
      <c r="P464" s="87" t="s">
        <v>5853</v>
      </c>
      <c r="Q464" s="86"/>
      <c r="R464" s="87" t="s">
        <v>5853</v>
      </c>
      <c r="S464" s="87" t="s">
        <v>5853</v>
      </c>
      <c r="T464" s="86" t="s">
        <v>5853</v>
      </c>
      <c r="U464" s="87" t="s">
        <v>5853</v>
      </c>
      <c r="V464" s="87" t="s">
        <v>5853</v>
      </c>
    </row>
    <row r="465" spans="1:22">
      <c r="A465" s="88" t="s">
        <v>5448</v>
      </c>
      <c r="B465" s="17" t="str">
        <f>VLOOKUP(A465,'Planning Periods'!$E$2:$N$540,10,FALSE)</f>
        <v>10/15/2013 - 10/15/2021</v>
      </c>
      <c r="C465" s="87">
        <v>2014</v>
      </c>
      <c r="D465" s="87" t="str">
        <f t="shared" si="6"/>
        <v>Costa Mesa 2014</v>
      </c>
      <c r="E465" s="87">
        <v>1</v>
      </c>
      <c r="F465" s="366">
        <v>0</v>
      </c>
      <c r="G465" s="87">
        <v>0</v>
      </c>
      <c r="H465" s="87">
        <v>0</v>
      </c>
      <c r="I465" s="86"/>
      <c r="J465" s="87">
        <v>1</v>
      </c>
      <c r="K465" s="366">
        <v>0</v>
      </c>
      <c r="L465" s="87">
        <v>0</v>
      </c>
      <c r="M465" s="87">
        <v>0</v>
      </c>
      <c r="N465" s="86"/>
      <c r="O465" s="87">
        <v>0</v>
      </c>
      <c r="P465" s="87">
        <v>50</v>
      </c>
      <c r="Q465" s="86"/>
      <c r="R465" s="87">
        <v>0</v>
      </c>
      <c r="S465" s="87">
        <v>50</v>
      </c>
      <c r="T465" s="86">
        <v>0</v>
      </c>
      <c r="U465" s="87">
        <v>2</v>
      </c>
      <c r="V465" s="87">
        <v>100</v>
      </c>
    </row>
    <row r="466" spans="1:22">
      <c r="A466" s="88" t="s">
        <v>5448</v>
      </c>
      <c r="B466" s="17" t="str">
        <f>VLOOKUP(A466,'Planning Periods'!$E$2:$N$540,10,FALSE)</f>
        <v>10/15/2013 - 10/15/2021</v>
      </c>
      <c r="C466" s="87">
        <v>2015</v>
      </c>
      <c r="D466" s="87" t="str">
        <f t="shared" si="6"/>
        <v>Costa Mesa 2015</v>
      </c>
      <c r="E466" s="87">
        <v>1</v>
      </c>
      <c r="F466" s="366">
        <v>0</v>
      </c>
      <c r="G466" s="87">
        <v>0</v>
      </c>
      <c r="H466" s="87">
        <v>0</v>
      </c>
      <c r="I466" s="86"/>
      <c r="J466" s="87">
        <v>1</v>
      </c>
      <c r="K466" s="366">
        <v>0</v>
      </c>
      <c r="L466" s="87">
        <v>0</v>
      </c>
      <c r="M466" s="87">
        <v>0</v>
      </c>
      <c r="N466" s="86"/>
      <c r="O466" s="87">
        <v>0</v>
      </c>
      <c r="P466" s="87">
        <v>0</v>
      </c>
      <c r="Q466" s="86"/>
      <c r="R466" s="87">
        <v>0</v>
      </c>
      <c r="S466" s="87">
        <v>93</v>
      </c>
      <c r="T466" s="86">
        <v>0</v>
      </c>
      <c r="U466" s="87">
        <v>2</v>
      </c>
      <c r="V466" s="87">
        <v>93</v>
      </c>
    </row>
    <row r="467" spans="1:22">
      <c r="A467" s="88" t="s">
        <v>5448</v>
      </c>
      <c r="B467" s="17" t="str">
        <f>VLOOKUP(A467,'Planning Periods'!$E$2:$N$540,10,FALSE)</f>
        <v>10/15/2013 - 10/15/2021</v>
      </c>
      <c r="C467" s="87">
        <v>2016</v>
      </c>
      <c r="D467" s="87" t="str">
        <f t="shared" si="6"/>
        <v>Costa Mesa 2016</v>
      </c>
      <c r="E467" s="87">
        <v>1</v>
      </c>
      <c r="F467" s="366">
        <v>0</v>
      </c>
      <c r="G467" s="87">
        <v>0</v>
      </c>
      <c r="H467" s="87">
        <v>0</v>
      </c>
      <c r="I467" s="86"/>
      <c r="J467" s="87">
        <v>1</v>
      </c>
      <c r="K467" s="366">
        <v>0</v>
      </c>
      <c r="L467" s="87">
        <v>0</v>
      </c>
      <c r="M467" s="87">
        <v>0</v>
      </c>
      <c r="N467" s="86"/>
      <c r="O467" s="87">
        <v>0</v>
      </c>
      <c r="P467" s="87">
        <v>0</v>
      </c>
      <c r="Q467" s="86"/>
      <c r="R467" s="87">
        <v>0</v>
      </c>
      <c r="S467" s="87">
        <v>115</v>
      </c>
      <c r="T467" s="86">
        <v>0</v>
      </c>
      <c r="U467" s="87">
        <v>2</v>
      </c>
      <c r="V467" s="87">
        <v>115</v>
      </c>
    </row>
    <row r="468" spans="1:22">
      <c r="A468" s="88" t="s">
        <v>5448</v>
      </c>
      <c r="B468" s="17" t="str">
        <f>VLOOKUP(A468,'Planning Periods'!$E$2:$N$540,10,FALSE)</f>
        <v>10/15/2013 - 10/15/2021</v>
      </c>
      <c r="C468" s="87">
        <v>2017</v>
      </c>
      <c r="D468" s="87" t="str">
        <f t="shared" si="6"/>
        <v>Costa Mesa 2017</v>
      </c>
      <c r="E468" s="87">
        <v>1</v>
      </c>
      <c r="F468" s="366">
        <v>0</v>
      </c>
      <c r="G468" s="87">
        <v>0</v>
      </c>
      <c r="H468" s="87">
        <v>0</v>
      </c>
      <c r="I468" s="86"/>
      <c r="J468" s="87">
        <v>1</v>
      </c>
      <c r="K468" s="366">
        <v>0</v>
      </c>
      <c r="L468" s="87">
        <v>0</v>
      </c>
      <c r="M468" s="87">
        <v>0</v>
      </c>
      <c r="N468" s="86"/>
      <c r="O468" s="87">
        <v>0</v>
      </c>
      <c r="P468" s="87">
        <v>0</v>
      </c>
      <c r="Q468" s="86"/>
      <c r="R468" s="87">
        <v>0</v>
      </c>
      <c r="S468" s="87">
        <v>260</v>
      </c>
      <c r="T468" s="86">
        <v>0</v>
      </c>
      <c r="U468" s="87">
        <v>2</v>
      </c>
      <c r="V468" s="87">
        <v>260</v>
      </c>
    </row>
    <row r="469" spans="1:22">
      <c r="A469" s="88" t="s">
        <v>5449</v>
      </c>
      <c r="B469" s="17" t="str">
        <f>VLOOKUP(A469,'Planning Periods'!$E$2:$N$540,10,FALSE)</f>
        <v>01/31/2015 - 01/31/2023</v>
      </c>
      <c r="C469" s="87">
        <v>2014</v>
      </c>
      <c r="D469" s="87" t="str">
        <f t="shared" si="6"/>
        <v>Cotati 2014</v>
      </c>
      <c r="E469" s="87" t="s">
        <v>5853</v>
      </c>
      <c r="F469" s="366" t="s">
        <v>5853</v>
      </c>
      <c r="G469" s="87" t="s">
        <v>5853</v>
      </c>
      <c r="H469" s="87" t="s">
        <v>5853</v>
      </c>
      <c r="I469" s="86"/>
      <c r="J469" s="87" t="s">
        <v>5853</v>
      </c>
      <c r="K469" s="366" t="s">
        <v>5853</v>
      </c>
      <c r="L469" s="87" t="s">
        <v>5853</v>
      </c>
      <c r="M469" s="87" t="s">
        <v>5853</v>
      </c>
      <c r="N469" s="86"/>
      <c r="O469" s="87" t="s">
        <v>5853</v>
      </c>
      <c r="P469" s="87" t="s">
        <v>5853</v>
      </c>
      <c r="Q469" s="86"/>
      <c r="R469" s="87" t="s">
        <v>5853</v>
      </c>
      <c r="S469" s="87" t="s">
        <v>5853</v>
      </c>
      <c r="T469" s="86" t="s">
        <v>5853</v>
      </c>
      <c r="U469" s="87" t="s">
        <v>5853</v>
      </c>
      <c r="V469" s="87" t="s">
        <v>5853</v>
      </c>
    </row>
    <row r="470" spans="1:22">
      <c r="A470" s="88" t="s">
        <v>5449</v>
      </c>
      <c r="B470" s="17" t="str">
        <f>VLOOKUP(A470,'Planning Periods'!$E$2:$N$540,10,FALSE)</f>
        <v>01/31/2015 - 01/31/2023</v>
      </c>
      <c r="C470" s="87">
        <v>2015</v>
      </c>
      <c r="D470" s="87" t="str">
        <f t="shared" si="6"/>
        <v>Cotati 2015</v>
      </c>
      <c r="E470" s="87" t="s">
        <v>5853</v>
      </c>
      <c r="F470" s="366" t="s">
        <v>5853</v>
      </c>
      <c r="G470" s="87" t="s">
        <v>5853</v>
      </c>
      <c r="H470" s="87" t="s">
        <v>5853</v>
      </c>
      <c r="I470" s="86"/>
      <c r="J470" s="87" t="s">
        <v>5853</v>
      </c>
      <c r="K470" s="366" t="s">
        <v>5853</v>
      </c>
      <c r="L470" s="87" t="s">
        <v>5853</v>
      </c>
      <c r="M470" s="87" t="s">
        <v>5853</v>
      </c>
      <c r="N470" s="86"/>
      <c r="O470" s="87" t="s">
        <v>5853</v>
      </c>
      <c r="P470" s="87" t="s">
        <v>5853</v>
      </c>
      <c r="Q470" s="86"/>
      <c r="R470" s="87" t="s">
        <v>5853</v>
      </c>
      <c r="S470" s="87" t="s">
        <v>5853</v>
      </c>
      <c r="T470" s="86" t="s">
        <v>5853</v>
      </c>
      <c r="U470" s="87" t="s">
        <v>5853</v>
      </c>
      <c r="V470" s="87" t="s">
        <v>5853</v>
      </c>
    </row>
    <row r="471" spans="1:22">
      <c r="A471" s="88" t="s">
        <v>5449</v>
      </c>
      <c r="B471" s="17" t="str">
        <f>VLOOKUP(A471,'Planning Periods'!$E$2:$N$540,10,FALSE)</f>
        <v>01/31/2015 - 01/31/2023</v>
      </c>
      <c r="C471" s="87">
        <v>2016</v>
      </c>
      <c r="D471" s="87" t="str">
        <f t="shared" si="6"/>
        <v>Cotati 2016</v>
      </c>
      <c r="E471" s="87">
        <v>35</v>
      </c>
      <c r="F471" s="366">
        <v>1</v>
      </c>
      <c r="G471" s="87">
        <v>1</v>
      </c>
      <c r="H471" s="87">
        <v>0</v>
      </c>
      <c r="I471" s="86"/>
      <c r="J471" s="87">
        <v>18</v>
      </c>
      <c r="K471" s="366">
        <v>3</v>
      </c>
      <c r="L471" s="87">
        <v>3</v>
      </c>
      <c r="M471" s="87">
        <v>0</v>
      </c>
      <c r="N471" s="86"/>
      <c r="O471" s="87">
        <v>18</v>
      </c>
      <c r="P471" s="87">
        <v>0</v>
      </c>
      <c r="Q471" s="86"/>
      <c r="R471" s="87">
        <v>66</v>
      </c>
      <c r="S471" s="87">
        <v>16</v>
      </c>
      <c r="T471" s="86">
        <v>0</v>
      </c>
      <c r="U471" s="87">
        <v>137</v>
      </c>
      <c r="V471" s="87">
        <v>20</v>
      </c>
    </row>
    <row r="472" spans="1:22">
      <c r="A472" s="88" t="s">
        <v>5449</v>
      </c>
      <c r="B472" s="17" t="str">
        <f>VLOOKUP(A472,'Planning Periods'!$E$2:$N$540,10,FALSE)</f>
        <v>01/31/2015 - 01/31/2023</v>
      </c>
      <c r="C472" s="87">
        <v>2017</v>
      </c>
      <c r="D472" s="87" t="str">
        <f t="shared" si="6"/>
        <v>Cotati 2017</v>
      </c>
      <c r="E472" s="87">
        <v>35</v>
      </c>
      <c r="F472" s="366">
        <v>3</v>
      </c>
      <c r="G472" s="87">
        <v>3</v>
      </c>
      <c r="H472" s="87">
        <v>0</v>
      </c>
      <c r="I472" s="86"/>
      <c r="J472" s="87">
        <v>18</v>
      </c>
      <c r="K472" s="366">
        <v>10</v>
      </c>
      <c r="L472" s="87">
        <v>0</v>
      </c>
      <c r="M472" s="87">
        <v>10</v>
      </c>
      <c r="N472" s="86"/>
      <c r="O472" s="87">
        <v>18</v>
      </c>
      <c r="P472" s="87">
        <v>11</v>
      </c>
      <c r="Q472" s="86"/>
      <c r="R472" s="87">
        <v>66</v>
      </c>
      <c r="S472" s="87">
        <v>22</v>
      </c>
      <c r="T472" s="86">
        <v>10</v>
      </c>
      <c r="U472" s="87">
        <v>137</v>
      </c>
      <c r="V472" s="87">
        <v>46</v>
      </c>
    </row>
    <row r="473" spans="1:22">
      <c r="A473" t="s">
        <v>5450</v>
      </c>
      <c r="B473" s="17"/>
      <c r="C473" s="87">
        <v>2013</v>
      </c>
      <c r="D473" s="87" t="str">
        <f t="shared" si="6"/>
        <v>Covina 2013</v>
      </c>
      <c r="E473" s="87" t="s">
        <v>5853</v>
      </c>
      <c r="F473" s="366" t="s">
        <v>5853</v>
      </c>
      <c r="G473" s="87" t="s">
        <v>5853</v>
      </c>
      <c r="H473" s="87" t="s">
        <v>5853</v>
      </c>
      <c r="I473" s="86"/>
      <c r="J473" s="87" t="s">
        <v>5853</v>
      </c>
      <c r="K473" s="366" t="s">
        <v>5853</v>
      </c>
      <c r="L473" s="87" t="s">
        <v>5853</v>
      </c>
      <c r="M473" s="87" t="s">
        <v>5853</v>
      </c>
      <c r="N473" s="86"/>
      <c r="O473" s="87" t="s">
        <v>5853</v>
      </c>
      <c r="P473" s="87" t="s">
        <v>5853</v>
      </c>
      <c r="Q473" s="86"/>
      <c r="R473" s="87" t="s">
        <v>5853</v>
      </c>
      <c r="S473" s="87" t="s">
        <v>5853</v>
      </c>
      <c r="T473" s="86" t="s">
        <v>5853</v>
      </c>
      <c r="U473" s="87" t="s">
        <v>5853</v>
      </c>
      <c r="V473" s="87" t="s">
        <v>5853</v>
      </c>
    </row>
    <row r="474" spans="1:22">
      <c r="A474" t="s">
        <v>5450</v>
      </c>
      <c r="B474" s="17" t="str">
        <f>VLOOKUP(A474,'Planning Periods'!$E$2:$N$540,10,FALSE)</f>
        <v>10/15/2013 - 10/15/2021</v>
      </c>
      <c r="C474" s="87">
        <v>2014</v>
      </c>
      <c r="D474" s="87" t="str">
        <f t="shared" si="6"/>
        <v>Covina 2014</v>
      </c>
      <c r="E474" s="366" t="s">
        <v>5853</v>
      </c>
      <c r="F474" s="366" t="s">
        <v>5853</v>
      </c>
      <c r="G474" s="366" t="s">
        <v>5853</v>
      </c>
      <c r="H474" s="366" t="s">
        <v>5853</v>
      </c>
      <c r="I474" s="366">
        <v>0</v>
      </c>
      <c r="J474" s="366" t="s">
        <v>5853</v>
      </c>
      <c r="K474" s="366" t="s">
        <v>5853</v>
      </c>
      <c r="L474" s="366" t="s">
        <v>5853</v>
      </c>
      <c r="M474" s="366" t="s">
        <v>5853</v>
      </c>
      <c r="N474" s="366">
        <v>0</v>
      </c>
      <c r="O474" s="366" t="s">
        <v>5853</v>
      </c>
      <c r="P474" s="366" t="s">
        <v>5853</v>
      </c>
      <c r="Q474" s="366"/>
      <c r="R474" s="366" t="s">
        <v>5853</v>
      </c>
      <c r="S474" s="366" t="s">
        <v>5853</v>
      </c>
      <c r="T474" s="366" t="s">
        <v>5853</v>
      </c>
      <c r="U474" s="366" t="s">
        <v>5853</v>
      </c>
      <c r="V474" s="366" t="s">
        <v>5853</v>
      </c>
    </row>
    <row r="475" spans="1:22">
      <c r="A475" t="s">
        <v>5450</v>
      </c>
      <c r="B475" s="17" t="str">
        <f>VLOOKUP(A475,'Planning Periods'!$E$2:$N$540,10,FALSE)</f>
        <v>10/15/2013 - 10/15/2021</v>
      </c>
      <c r="C475" s="87">
        <v>2015</v>
      </c>
      <c r="D475" s="87" t="str">
        <f t="shared" si="6"/>
        <v>Covina 2015</v>
      </c>
      <c r="E475" t="s">
        <v>5853</v>
      </c>
      <c r="F475" t="s">
        <v>5853</v>
      </c>
      <c r="G475" t="s">
        <v>5853</v>
      </c>
      <c r="H475" t="s">
        <v>5853</v>
      </c>
      <c r="J475" t="s">
        <v>5853</v>
      </c>
      <c r="K475" t="s">
        <v>5853</v>
      </c>
      <c r="L475" t="s">
        <v>5853</v>
      </c>
      <c r="M475" t="s">
        <v>5853</v>
      </c>
      <c r="O475" t="s">
        <v>5853</v>
      </c>
      <c r="P475" t="s">
        <v>5853</v>
      </c>
      <c r="R475" t="s">
        <v>5853</v>
      </c>
      <c r="S475" t="s">
        <v>5853</v>
      </c>
      <c r="T475" t="s">
        <v>5853</v>
      </c>
      <c r="U475" t="s">
        <v>5853</v>
      </c>
      <c r="V475" t="s">
        <v>5853</v>
      </c>
    </row>
    <row r="476" spans="1:22">
      <c r="A476" t="s">
        <v>5450</v>
      </c>
      <c r="B476" s="17" t="str">
        <f>VLOOKUP(A476,'Planning Periods'!$E$2:$N$540,10,FALSE)</f>
        <v>10/15/2013 - 10/15/2021</v>
      </c>
      <c r="C476" s="87">
        <v>2016</v>
      </c>
      <c r="D476" s="87" t="str">
        <f t="shared" ref="D476:D542" si="7">CONCATENATE(A476," ",C476)</f>
        <v>Covina 2016</v>
      </c>
      <c r="E476" t="s">
        <v>5853</v>
      </c>
      <c r="F476" t="s">
        <v>5853</v>
      </c>
      <c r="G476" t="s">
        <v>5853</v>
      </c>
      <c r="H476" t="s">
        <v>5853</v>
      </c>
      <c r="J476" t="s">
        <v>5853</v>
      </c>
      <c r="K476" t="s">
        <v>5853</v>
      </c>
      <c r="L476" t="s">
        <v>5853</v>
      </c>
      <c r="M476" t="s">
        <v>5853</v>
      </c>
      <c r="O476" t="s">
        <v>5853</v>
      </c>
      <c r="P476" t="s">
        <v>5853</v>
      </c>
      <c r="R476" t="s">
        <v>5853</v>
      </c>
      <c r="S476" t="s">
        <v>5853</v>
      </c>
      <c r="T476" t="s">
        <v>5853</v>
      </c>
      <c r="U476" t="s">
        <v>5853</v>
      </c>
      <c r="V476" t="s">
        <v>5853</v>
      </c>
    </row>
    <row r="477" spans="1:22">
      <c r="A477" t="s">
        <v>5450</v>
      </c>
      <c r="B477" s="17" t="str">
        <f>VLOOKUP(A477,'Planning Periods'!$E$2:$N$540,10,FALSE)</f>
        <v>10/15/2013 - 10/15/2021</v>
      </c>
      <c r="C477" s="87">
        <v>2017</v>
      </c>
      <c r="D477" s="87" t="str">
        <f t="shared" si="7"/>
        <v>Covina 2017</v>
      </c>
      <c r="E477" t="s">
        <v>5853</v>
      </c>
      <c r="F477" t="s">
        <v>5853</v>
      </c>
      <c r="G477" t="s">
        <v>5853</v>
      </c>
      <c r="H477" t="s">
        <v>5853</v>
      </c>
      <c r="J477" t="s">
        <v>5853</v>
      </c>
      <c r="K477" t="s">
        <v>5853</v>
      </c>
      <c r="L477" t="s">
        <v>5853</v>
      </c>
      <c r="M477" t="s">
        <v>5853</v>
      </c>
      <c r="O477" t="s">
        <v>5853</v>
      </c>
      <c r="P477" t="s">
        <v>5853</v>
      </c>
      <c r="R477" t="s">
        <v>5853</v>
      </c>
      <c r="S477" t="s">
        <v>5853</v>
      </c>
      <c r="T477" t="s">
        <v>5853</v>
      </c>
      <c r="U477" t="s">
        <v>5853</v>
      </c>
      <c r="V477" t="s">
        <v>5853</v>
      </c>
    </row>
    <row r="478" spans="1:22">
      <c r="A478" t="s">
        <v>5451</v>
      </c>
      <c r="B478" s="17" t="str">
        <f>VLOOKUP(A478,'Planning Periods'!$E$2:$N$540,10,FALSE)</f>
        <v>06/30/2014 - 09/15/2022</v>
      </c>
      <c r="C478" s="87">
        <v>2014</v>
      </c>
      <c r="D478" s="87" t="str">
        <f t="shared" si="7"/>
        <v>Crescent City 2014</v>
      </c>
      <c r="E478" s="366" t="s">
        <v>5853</v>
      </c>
      <c r="F478" s="366" t="s">
        <v>5853</v>
      </c>
      <c r="G478" s="366" t="s">
        <v>5853</v>
      </c>
      <c r="H478" s="366" t="s">
        <v>5853</v>
      </c>
      <c r="I478" s="366">
        <v>0</v>
      </c>
      <c r="J478" s="366" t="s">
        <v>5853</v>
      </c>
      <c r="K478" s="366" t="s">
        <v>5853</v>
      </c>
      <c r="L478" s="366" t="s">
        <v>5853</v>
      </c>
      <c r="M478" s="366" t="s">
        <v>5853</v>
      </c>
      <c r="N478" s="366">
        <v>0</v>
      </c>
      <c r="O478" s="366" t="s">
        <v>5853</v>
      </c>
      <c r="P478" s="366" t="s">
        <v>5853</v>
      </c>
      <c r="Q478" s="366"/>
      <c r="R478" s="366" t="s">
        <v>5853</v>
      </c>
      <c r="S478" s="366" t="s">
        <v>5853</v>
      </c>
      <c r="T478" s="366" t="s">
        <v>5853</v>
      </c>
      <c r="U478" s="366" t="s">
        <v>5853</v>
      </c>
      <c r="V478" s="366" t="s">
        <v>5853</v>
      </c>
    </row>
    <row r="479" spans="1:22">
      <c r="A479" t="s">
        <v>5451</v>
      </c>
      <c r="B479" s="17" t="str">
        <f>VLOOKUP(A479,'Planning Periods'!$E$2:$N$540,10,FALSE)</f>
        <v>06/30/2014 - 09/15/2022</v>
      </c>
      <c r="C479" s="87">
        <v>2015</v>
      </c>
      <c r="D479" s="87" t="str">
        <f t="shared" si="7"/>
        <v>Crescent City 2015</v>
      </c>
      <c r="E479" t="s">
        <v>5853</v>
      </c>
      <c r="F479" t="s">
        <v>5853</v>
      </c>
      <c r="G479" t="s">
        <v>5853</v>
      </c>
      <c r="H479" t="s">
        <v>5853</v>
      </c>
      <c r="J479" t="s">
        <v>5853</v>
      </c>
      <c r="K479" t="s">
        <v>5853</v>
      </c>
      <c r="L479" t="s">
        <v>5853</v>
      </c>
      <c r="M479" t="s">
        <v>5853</v>
      </c>
      <c r="O479" t="s">
        <v>5853</v>
      </c>
      <c r="P479" t="s">
        <v>5853</v>
      </c>
      <c r="R479" t="s">
        <v>5853</v>
      </c>
      <c r="S479" t="s">
        <v>5853</v>
      </c>
      <c r="T479" t="s">
        <v>5853</v>
      </c>
      <c r="U479" t="s">
        <v>5853</v>
      </c>
      <c r="V479" t="s">
        <v>5853</v>
      </c>
    </row>
    <row r="480" spans="1:22">
      <c r="A480" t="s">
        <v>5451</v>
      </c>
      <c r="B480" s="17" t="str">
        <f>VLOOKUP(A480,'Planning Periods'!$E$2:$N$540,10,FALSE)</f>
        <v>06/30/2014 - 09/15/2022</v>
      </c>
      <c r="C480" s="87">
        <v>2016</v>
      </c>
      <c r="D480" s="87" t="str">
        <f t="shared" si="7"/>
        <v>Crescent City 2016</v>
      </c>
      <c r="E480" t="s">
        <v>5853</v>
      </c>
      <c r="F480" t="s">
        <v>5853</v>
      </c>
      <c r="G480" t="s">
        <v>5853</v>
      </c>
      <c r="H480" t="s">
        <v>5853</v>
      </c>
      <c r="J480" t="s">
        <v>5853</v>
      </c>
      <c r="K480" t="s">
        <v>5853</v>
      </c>
      <c r="L480" t="s">
        <v>5853</v>
      </c>
      <c r="M480" t="s">
        <v>5853</v>
      </c>
      <c r="O480" t="s">
        <v>5853</v>
      </c>
      <c r="P480" t="s">
        <v>5853</v>
      </c>
      <c r="R480" t="s">
        <v>5853</v>
      </c>
      <c r="S480" t="s">
        <v>5853</v>
      </c>
      <c r="T480" t="s">
        <v>5853</v>
      </c>
      <c r="U480" t="s">
        <v>5853</v>
      </c>
      <c r="V480" t="s">
        <v>5853</v>
      </c>
    </row>
    <row r="481" spans="1:22">
      <c r="A481" t="s">
        <v>5451</v>
      </c>
      <c r="B481" s="17" t="str">
        <f>VLOOKUP(A481,'Planning Periods'!$E$2:$N$540,10,FALSE)</f>
        <v>06/30/2014 - 09/15/2022</v>
      </c>
      <c r="C481" s="87">
        <v>2017</v>
      </c>
      <c r="D481" s="87" t="str">
        <f t="shared" si="7"/>
        <v>Crescent City 2017</v>
      </c>
      <c r="E481" t="s">
        <v>5853</v>
      </c>
      <c r="F481" t="s">
        <v>5853</v>
      </c>
      <c r="G481" t="s">
        <v>5853</v>
      </c>
      <c r="H481" t="s">
        <v>5853</v>
      </c>
      <c r="J481" t="s">
        <v>5853</v>
      </c>
      <c r="K481" t="s">
        <v>5853</v>
      </c>
      <c r="L481" t="s">
        <v>5853</v>
      </c>
      <c r="M481" t="s">
        <v>5853</v>
      </c>
      <c r="O481" t="s">
        <v>5853</v>
      </c>
      <c r="P481" t="s">
        <v>5853</v>
      </c>
      <c r="R481" t="s">
        <v>5853</v>
      </c>
      <c r="S481" t="s">
        <v>5853</v>
      </c>
      <c r="T481" t="s">
        <v>5853</v>
      </c>
      <c r="U481" t="s">
        <v>5853</v>
      </c>
      <c r="V481" t="s">
        <v>5853</v>
      </c>
    </row>
    <row r="482" spans="1:22">
      <c r="A482" s="88" t="s">
        <v>5777</v>
      </c>
      <c r="B482" s="17"/>
      <c r="C482" s="87">
        <v>2013</v>
      </c>
      <c r="D482" s="87" t="str">
        <f t="shared" si="7"/>
        <v>Cudahy 2013</v>
      </c>
      <c r="E482" t="s">
        <v>5853</v>
      </c>
      <c r="F482" t="s">
        <v>5853</v>
      </c>
      <c r="G482" t="s">
        <v>5853</v>
      </c>
      <c r="H482" t="s">
        <v>5853</v>
      </c>
      <c r="J482" t="s">
        <v>5853</v>
      </c>
      <c r="K482" t="s">
        <v>5853</v>
      </c>
      <c r="L482" t="s">
        <v>5853</v>
      </c>
      <c r="M482" t="s">
        <v>5853</v>
      </c>
      <c r="O482" t="s">
        <v>5853</v>
      </c>
      <c r="P482" t="s">
        <v>5853</v>
      </c>
      <c r="R482" t="s">
        <v>5853</v>
      </c>
      <c r="S482" t="s">
        <v>5853</v>
      </c>
      <c r="T482" t="s">
        <v>5853</v>
      </c>
      <c r="U482" t="s">
        <v>5853</v>
      </c>
      <c r="V482" t="s">
        <v>5853</v>
      </c>
    </row>
    <row r="483" spans="1:22">
      <c r="A483" s="88" t="s">
        <v>5777</v>
      </c>
      <c r="B483" s="17" t="str">
        <f>VLOOKUP(A483,'Planning Periods'!$E$2:$N$540,10,FALSE)</f>
        <v>10/15/2013 - 10/15/2021</v>
      </c>
      <c r="C483" s="87">
        <v>2014</v>
      </c>
      <c r="D483" s="87" t="str">
        <f t="shared" si="7"/>
        <v>Cudahy 2014</v>
      </c>
      <c r="E483" s="87">
        <v>94</v>
      </c>
      <c r="F483" s="366">
        <v>0</v>
      </c>
      <c r="G483" s="87">
        <v>0</v>
      </c>
      <c r="H483" s="87">
        <v>0</v>
      </c>
      <c r="I483" s="86"/>
      <c r="J483" s="87">
        <v>60</v>
      </c>
      <c r="K483" s="366">
        <v>0</v>
      </c>
      <c r="L483" s="87">
        <v>0</v>
      </c>
      <c r="M483" s="87">
        <v>0</v>
      </c>
      <c r="N483" s="86"/>
      <c r="O483" s="87">
        <v>67</v>
      </c>
      <c r="P483" s="87">
        <v>0</v>
      </c>
      <c r="Q483" s="86"/>
      <c r="R483" s="87">
        <v>180</v>
      </c>
      <c r="S483" s="87">
        <v>0</v>
      </c>
      <c r="T483" s="86">
        <v>0</v>
      </c>
      <c r="U483" s="87">
        <v>401</v>
      </c>
      <c r="V483" s="87">
        <v>0</v>
      </c>
    </row>
    <row r="484" spans="1:22">
      <c r="A484" s="88" t="s">
        <v>5777</v>
      </c>
      <c r="B484" s="17" t="str">
        <f>VLOOKUP(A484,'Planning Periods'!$E$2:$N$540,10,FALSE)</f>
        <v>10/15/2013 - 10/15/2021</v>
      </c>
      <c r="C484" s="87">
        <v>2015</v>
      </c>
      <c r="D484" s="87" t="str">
        <f t="shared" si="7"/>
        <v>Cudahy 2015</v>
      </c>
      <c r="E484" s="87" t="s">
        <v>5853</v>
      </c>
      <c r="F484" s="366" t="s">
        <v>5853</v>
      </c>
      <c r="G484" s="87" t="s">
        <v>5853</v>
      </c>
      <c r="H484" s="87" t="s">
        <v>5853</v>
      </c>
      <c r="I484" s="86"/>
      <c r="J484" s="87" t="s">
        <v>5853</v>
      </c>
      <c r="K484" s="366" t="s">
        <v>5853</v>
      </c>
      <c r="L484" s="87" t="s">
        <v>5853</v>
      </c>
      <c r="M484" s="87" t="s">
        <v>5853</v>
      </c>
      <c r="N484" s="86"/>
      <c r="O484" s="87" t="s">
        <v>5853</v>
      </c>
      <c r="P484" s="87" t="s">
        <v>5853</v>
      </c>
      <c r="Q484" s="86"/>
      <c r="R484" s="87" t="s">
        <v>5853</v>
      </c>
      <c r="S484" s="87" t="s">
        <v>5853</v>
      </c>
      <c r="T484" s="86" t="s">
        <v>5853</v>
      </c>
      <c r="U484" s="87" t="s">
        <v>5853</v>
      </c>
      <c r="V484" s="87" t="s">
        <v>5853</v>
      </c>
    </row>
    <row r="485" spans="1:22">
      <c r="A485" s="88" t="s">
        <v>5777</v>
      </c>
      <c r="B485" s="17" t="str">
        <f>VLOOKUP(A485,'Planning Periods'!$E$2:$N$540,10,FALSE)</f>
        <v>10/15/2013 - 10/15/2021</v>
      </c>
      <c r="C485" s="87">
        <v>2016</v>
      </c>
      <c r="D485" s="87" t="str">
        <f t="shared" si="7"/>
        <v>Cudahy 2016</v>
      </c>
      <c r="E485" s="87">
        <v>94</v>
      </c>
      <c r="F485" s="366">
        <v>0</v>
      </c>
      <c r="G485" s="87">
        <v>0</v>
      </c>
      <c r="H485" s="87">
        <v>0</v>
      </c>
      <c r="I485" s="86"/>
      <c r="J485" s="87">
        <v>60</v>
      </c>
      <c r="K485" s="366">
        <v>0</v>
      </c>
      <c r="L485" s="87">
        <v>0</v>
      </c>
      <c r="M485" s="87">
        <v>0</v>
      </c>
      <c r="N485" s="86"/>
      <c r="O485" s="87">
        <v>67</v>
      </c>
      <c r="P485" s="87">
        <v>0</v>
      </c>
      <c r="Q485" s="86"/>
      <c r="R485" s="87">
        <v>180</v>
      </c>
      <c r="S485" s="87">
        <v>0</v>
      </c>
      <c r="T485" s="86">
        <v>0</v>
      </c>
      <c r="U485" s="87">
        <v>401</v>
      </c>
      <c r="V485" s="87">
        <v>0</v>
      </c>
    </row>
    <row r="486" spans="1:22">
      <c r="A486" s="88" t="s">
        <v>5777</v>
      </c>
      <c r="B486" s="17" t="str">
        <f>VLOOKUP(A486,'Planning Periods'!$E$2:$N$540,10,FALSE)</f>
        <v>10/15/2013 - 10/15/2021</v>
      </c>
      <c r="C486" s="87">
        <v>2017</v>
      </c>
      <c r="D486" s="87" t="str">
        <f t="shared" si="7"/>
        <v>Cudahy 2017</v>
      </c>
      <c r="E486" s="87" t="s">
        <v>5853</v>
      </c>
      <c r="F486" s="366" t="s">
        <v>5853</v>
      </c>
      <c r="G486" s="87" t="s">
        <v>5853</v>
      </c>
      <c r="H486" s="87" t="s">
        <v>5853</v>
      </c>
      <c r="I486" s="86"/>
      <c r="J486" s="87" t="s">
        <v>5853</v>
      </c>
      <c r="K486" s="366" t="s">
        <v>5853</v>
      </c>
      <c r="L486" s="87" t="s">
        <v>5853</v>
      </c>
      <c r="M486" s="87" t="s">
        <v>5853</v>
      </c>
      <c r="N486" s="86"/>
      <c r="O486" s="87" t="s">
        <v>5853</v>
      </c>
      <c r="P486" s="87" t="s">
        <v>5853</v>
      </c>
      <c r="Q486" s="86"/>
      <c r="R486" s="87" t="s">
        <v>5853</v>
      </c>
      <c r="S486" s="87" t="s">
        <v>5853</v>
      </c>
      <c r="T486" s="86" t="s">
        <v>5853</v>
      </c>
      <c r="U486" s="87" t="s">
        <v>5853</v>
      </c>
      <c r="V486" s="87" t="s">
        <v>5853</v>
      </c>
    </row>
    <row r="487" spans="1:22">
      <c r="A487" s="88" t="s">
        <v>5452</v>
      </c>
      <c r="B487" s="17"/>
      <c r="C487" s="87">
        <v>2013</v>
      </c>
      <c r="D487" s="87" t="str">
        <f t="shared" si="7"/>
        <v>Culver City 2013</v>
      </c>
      <c r="E487" s="87" t="s">
        <v>5853</v>
      </c>
      <c r="F487" s="366" t="s">
        <v>5853</v>
      </c>
      <c r="G487" s="87" t="s">
        <v>5853</v>
      </c>
      <c r="H487" s="87" t="s">
        <v>5853</v>
      </c>
      <c r="I487" s="86"/>
      <c r="J487" s="87" t="s">
        <v>5853</v>
      </c>
      <c r="K487" s="366" t="s">
        <v>5853</v>
      </c>
      <c r="L487" s="87" t="s">
        <v>5853</v>
      </c>
      <c r="M487" s="87" t="s">
        <v>5853</v>
      </c>
      <c r="N487" s="86"/>
      <c r="O487" s="87" t="s">
        <v>5853</v>
      </c>
      <c r="P487" s="87" t="s">
        <v>5853</v>
      </c>
      <c r="Q487" s="86"/>
      <c r="R487" s="87" t="s">
        <v>5853</v>
      </c>
      <c r="S487" s="87" t="s">
        <v>5853</v>
      </c>
      <c r="T487" s="86" t="s">
        <v>5853</v>
      </c>
      <c r="U487" s="87" t="s">
        <v>5853</v>
      </c>
      <c r="V487" s="87" t="s">
        <v>5853</v>
      </c>
    </row>
    <row r="488" spans="1:22">
      <c r="A488" s="88" t="s">
        <v>5452</v>
      </c>
      <c r="B488" s="17" t="str">
        <f>VLOOKUP(A488,'Planning Periods'!$E$2:$N$540,10,FALSE)</f>
        <v>10/15/2013 - 10/15/2021</v>
      </c>
      <c r="C488" s="87">
        <v>2014</v>
      </c>
      <c r="D488" s="87" t="str">
        <f t="shared" si="7"/>
        <v>Culver City 2014</v>
      </c>
      <c r="E488" s="87" t="s">
        <v>5853</v>
      </c>
      <c r="F488" s="366" t="s">
        <v>5853</v>
      </c>
      <c r="G488" s="87" t="s">
        <v>5853</v>
      </c>
      <c r="H488" s="87" t="s">
        <v>5853</v>
      </c>
      <c r="I488" s="86"/>
      <c r="J488" s="87" t="s">
        <v>5853</v>
      </c>
      <c r="K488" s="366" t="s">
        <v>5853</v>
      </c>
      <c r="L488" s="87" t="s">
        <v>5853</v>
      </c>
      <c r="M488" s="87" t="s">
        <v>5853</v>
      </c>
      <c r="N488" s="86"/>
      <c r="O488" s="87" t="s">
        <v>5853</v>
      </c>
      <c r="P488" s="87" t="s">
        <v>5853</v>
      </c>
      <c r="Q488" s="86"/>
      <c r="R488" s="87" t="s">
        <v>5853</v>
      </c>
      <c r="S488" s="87" t="s">
        <v>5853</v>
      </c>
      <c r="T488" s="86" t="s">
        <v>5853</v>
      </c>
      <c r="U488" s="87" t="s">
        <v>5853</v>
      </c>
      <c r="V488" s="87" t="s">
        <v>5853</v>
      </c>
    </row>
    <row r="489" spans="1:22">
      <c r="A489" s="88" t="s">
        <v>5452</v>
      </c>
      <c r="B489" s="17" t="str">
        <f>VLOOKUP(A489,'Planning Periods'!$E$2:$N$540,10,FALSE)</f>
        <v>10/15/2013 - 10/15/2021</v>
      </c>
      <c r="C489" s="87">
        <v>2015</v>
      </c>
      <c r="D489" s="87" t="str">
        <f t="shared" si="7"/>
        <v>Culver City 2015</v>
      </c>
      <c r="E489" s="87" t="s">
        <v>5853</v>
      </c>
      <c r="F489" s="366" t="s">
        <v>5853</v>
      </c>
      <c r="G489" s="87" t="s">
        <v>5853</v>
      </c>
      <c r="H489" s="87" t="s">
        <v>5853</v>
      </c>
      <c r="I489" s="86"/>
      <c r="J489" s="87" t="s">
        <v>5853</v>
      </c>
      <c r="K489" s="366" t="s">
        <v>5853</v>
      </c>
      <c r="L489" s="87" t="s">
        <v>5853</v>
      </c>
      <c r="M489" s="87" t="s">
        <v>5853</v>
      </c>
      <c r="N489" s="86"/>
      <c r="O489" s="87" t="s">
        <v>5853</v>
      </c>
      <c r="P489" s="87" t="s">
        <v>5853</v>
      </c>
      <c r="Q489" s="86"/>
      <c r="R489" s="87" t="s">
        <v>5853</v>
      </c>
      <c r="S489" s="87" t="s">
        <v>5853</v>
      </c>
      <c r="T489" s="86" t="s">
        <v>5853</v>
      </c>
      <c r="U489" s="87" t="s">
        <v>5853</v>
      </c>
      <c r="V489" s="87" t="s">
        <v>5853</v>
      </c>
    </row>
    <row r="490" spans="1:22">
      <c r="A490" s="88" t="s">
        <v>5452</v>
      </c>
      <c r="B490" s="17" t="str">
        <f>VLOOKUP(A490,'Planning Periods'!$E$2:$N$540,10,FALSE)</f>
        <v>10/15/2013 - 10/15/2021</v>
      </c>
      <c r="C490" s="87">
        <v>2016</v>
      </c>
      <c r="D490" s="87" t="str">
        <f t="shared" si="7"/>
        <v>Culver City 2016</v>
      </c>
      <c r="E490" s="87" t="s">
        <v>5853</v>
      </c>
      <c r="F490" s="366" t="s">
        <v>5853</v>
      </c>
      <c r="G490" s="87" t="s">
        <v>5853</v>
      </c>
      <c r="H490" s="87" t="s">
        <v>5853</v>
      </c>
      <c r="I490" s="86"/>
      <c r="J490" s="87" t="s">
        <v>5853</v>
      </c>
      <c r="K490" s="366" t="s">
        <v>5853</v>
      </c>
      <c r="L490" s="87" t="s">
        <v>5853</v>
      </c>
      <c r="M490" s="87" t="s">
        <v>5853</v>
      </c>
      <c r="N490" s="86"/>
      <c r="O490" s="87" t="s">
        <v>5853</v>
      </c>
      <c r="P490" s="87" t="s">
        <v>5853</v>
      </c>
      <c r="Q490" s="86"/>
      <c r="R490" s="87" t="s">
        <v>5853</v>
      </c>
      <c r="S490" s="87" t="s">
        <v>5853</v>
      </c>
      <c r="T490" s="86" t="s">
        <v>5853</v>
      </c>
      <c r="U490" s="87" t="s">
        <v>5853</v>
      </c>
      <c r="V490" s="87" t="s">
        <v>5853</v>
      </c>
    </row>
    <row r="491" spans="1:22">
      <c r="A491" s="88" t="s">
        <v>5452</v>
      </c>
      <c r="B491" s="17" t="str">
        <f>VLOOKUP(A491,'Planning Periods'!$E$2:$N$540,10,FALSE)</f>
        <v>10/15/2013 - 10/15/2021</v>
      </c>
      <c r="C491" s="87">
        <v>2017</v>
      </c>
      <c r="D491" s="87" t="str">
        <f t="shared" si="7"/>
        <v>Culver City 2017</v>
      </c>
      <c r="E491" s="87">
        <v>48</v>
      </c>
      <c r="F491" s="366">
        <v>6</v>
      </c>
      <c r="G491" s="87">
        <v>6</v>
      </c>
      <c r="H491" s="87">
        <v>0</v>
      </c>
      <c r="I491" s="86"/>
      <c r="J491" s="87">
        <v>29</v>
      </c>
      <c r="K491" s="366">
        <v>0</v>
      </c>
      <c r="L491" s="87">
        <v>0</v>
      </c>
      <c r="M491" s="87">
        <v>0</v>
      </c>
      <c r="N491" s="86"/>
      <c r="O491" s="87">
        <v>31</v>
      </c>
      <c r="P491" s="87">
        <v>0</v>
      </c>
      <c r="Q491" s="86"/>
      <c r="R491" s="87">
        <v>77</v>
      </c>
      <c r="S491" s="87">
        <v>83</v>
      </c>
      <c r="T491" s="86">
        <v>0</v>
      </c>
      <c r="U491" s="87">
        <v>185</v>
      </c>
      <c r="V491" s="87">
        <v>89</v>
      </c>
    </row>
    <row r="492" spans="1:22">
      <c r="A492" s="88" t="s">
        <v>5453</v>
      </c>
      <c r="B492" s="17" t="str">
        <f>VLOOKUP(A492,'Planning Periods'!$E$2:$N$540,10,FALSE)</f>
        <v>01/31/2015 - 01/31/2023</v>
      </c>
      <c r="C492" s="87">
        <v>2014</v>
      </c>
      <c r="D492" s="87" t="str">
        <f t="shared" si="7"/>
        <v>Cupertino 2014</v>
      </c>
      <c r="E492" s="87" t="s">
        <v>5853</v>
      </c>
      <c r="F492" s="366" t="s">
        <v>5853</v>
      </c>
      <c r="G492" s="87" t="s">
        <v>5853</v>
      </c>
      <c r="H492" s="87" t="s">
        <v>5853</v>
      </c>
      <c r="I492" s="86"/>
      <c r="J492" s="87" t="s">
        <v>5853</v>
      </c>
      <c r="K492" s="366" t="s">
        <v>5853</v>
      </c>
      <c r="L492" s="87" t="s">
        <v>5853</v>
      </c>
      <c r="M492" s="87" t="s">
        <v>5853</v>
      </c>
      <c r="N492" s="86"/>
      <c r="O492" s="87" t="s">
        <v>5853</v>
      </c>
      <c r="P492" s="87" t="s">
        <v>5853</v>
      </c>
      <c r="Q492" s="86"/>
      <c r="R492" s="87" t="s">
        <v>5853</v>
      </c>
      <c r="S492" s="87" t="s">
        <v>5853</v>
      </c>
      <c r="T492" s="86" t="s">
        <v>5853</v>
      </c>
      <c r="U492" s="87" t="s">
        <v>5853</v>
      </c>
      <c r="V492" s="87" t="s">
        <v>5853</v>
      </c>
    </row>
    <row r="493" spans="1:22">
      <c r="A493" s="88" t="s">
        <v>5453</v>
      </c>
      <c r="B493" s="17" t="str">
        <f>VLOOKUP(A493,'Planning Periods'!$E$2:$N$540,10,FALSE)</f>
        <v>01/31/2015 - 01/31/2023</v>
      </c>
      <c r="C493" s="87">
        <v>2015</v>
      </c>
      <c r="D493" s="87" t="str">
        <f t="shared" si="7"/>
        <v>Cupertino 2015</v>
      </c>
      <c r="E493" s="87" t="s">
        <v>5853</v>
      </c>
      <c r="F493" s="366" t="s">
        <v>5853</v>
      </c>
      <c r="G493" s="87" t="s">
        <v>5853</v>
      </c>
      <c r="H493" s="87" t="s">
        <v>5853</v>
      </c>
      <c r="I493" s="86"/>
      <c r="J493" s="87" t="s">
        <v>5853</v>
      </c>
      <c r="K493" s="366" t="s">
        <v>5853</v>
      </c>
      <c r="L493" s="87" t="s">
        <v>5853</v>
      </c>
      <c r="M493" s="87" t="s">
        <v>5853</v>
      </c>
      <c r="N493" s="86"/>
      <c r="O493" s="87" t="s">
        <v>5853</v>
      </c>
      <c r="P493" s="87" t="s">
        <v>5853</v>
      </c>
      <c r="Q493" s="86"/>
      <c r="R493" s="87" t="s">
        <v>5853</v>
      </c>
      <c r="S493" s="87" t="s">
        <v>5853</v>
      </c>
      <c r="T493" s="86" t="s">
        <v>5853</v>
      </c>
      <c r="U493" s="87" t="s">
        <v>5853</v>
      </c>
      <c r="V493" s="87" t="s">
        <v>5853</v>
      </c>
    </row>
    <row r="494" spans="1:22">
      <c r="A494" s="88" t="s">
        <v>5453</v>
      </c>
      <c r="B494" s="17" t="str">
        <f>VLOOKUP(A494,'Planning Periods'!$E$2:$N$540,10,FALSE)</f>
        <v>01/31/2015 - 01/31/2023</v>
      </c>
      <c r="C494" s="87">
        <v>2016</v>
      </c>
      <c r="D494" s="87" t="str">
        <f t="shared" si="7"/>
        <v>Cupertino 2016</v>
      </c>
      <c r="E494" s="87" t="s">
        <v>5853</v>
      </c>
      <c r="F494" s="366" t="s">
        <v>5853</v>
      </c>
      <c r="G494" s="87" t="s">
        <v>5853</v>
      </c>
      <c r="H494" s="87" t="s">
        <v>5853</v>
      </c>
      <c r="I494" s="86"/>
      <c r="J494" s="87" t="s">
        <v>5853</v>
      </c>
      <c r="K494" s="366" t="s">
        <v>5853</v>
      </c>
      <c r="L494" s="87" t="s">
        <v>5853</v>
      </c>
      <c r="M494" s="87" t="s">
        <v>5853</v>
      </c>
      <c r="N494" s="86"/>
      <c r="O494" s="87" t="s">
        <v>5853</v>
      </c>
      <c r="P494" s="87" t="s">
        <v>5853</v>
      </c>
      <c r="Q494" s="86"/>
      <c r="R494" s="87" t="s">
        <v>5853</v>
      </c>
      <c r="S494" s="87" t="s">
        <v>5853</v>
      </c>
      <c r="T494" s="86" t="s">
        <v>5853</v>
      </c>
      <c r="U494" s="87" t="s">
        <v>5853</v>
      </c>
      <c r="V494" s="87" t="s">
        <v>5853</v>
      </c>
    </row>
    <row r="495" spans="1:22">
      <c r="A495" s="88" t="s">
        <v>5453</v>
      </c>
      <c r="B495" s="17" t="str">
        <f>VLOOKUP(A495,'Planning Periods'!$E$2:$N$540,10,FALSE)</f>
        <v>01/31/2015 - 01/31/2023</v>
      </c>
      <c r="C495" s="87">
        <v>2017</v>
      </c>
      <c r="D495" s="87" t="str">
        <f t="shared" si="7"/>
        <v>Cupertino 2017</v>
      </c>
      <c r="E495" s="87" t="s">
        <v>5853</v>
      </c>
      <c r="F495" s="366" t="s">
        <v>5853</v>
      </c>
      <c r="G495" s="87" t="s">
        <v>5853</v>
      </c>
      <c r="H495" s="87" t="s">
        <v>5853</v>
      </c>
      <c r="I495" s="86"/>
      <c r="J495" s="87" t="s">
        <v>5853</v>
      </c>
      <c r="K495" s="366" t="s">
        <v>5853</v>
      </c>
      <c r="L495" s="87" t="s">
        <v>5853</v>
      </c>
      <c r="M495" s="87" t="s">
        <v>5853</v>
      </c>
      <c r="N495" s="86"/>
      <c r="O495" s="87" t="s">
        <v>5853</v>
      </c>
      <c r="P495" s="87" t="s">
        <v>5853</v>
      </c>
      <c r="Q495" s="86"/>
      <c r="R495" s="87" t="s">
        <v>5853</v>
      </c>
      <c r="S495" s="87" t="s">
        <v>5853</v>
      </c>
      <c r="T495" s="86" t="s">
        <v>5853</v>
      </c>
      <c r="U495" s="87" t="s">
        <v>5853</v>
      </c>
      <c r="V495" s="87" t="s">
        <v>5853</v>
      </c>
    </row>
    <row r="496" spans="1:22">
      <c r="A496" s="88" t="s">
        <v>5454</v>
      </c>
      <c r="B496" s="17"/>
      <c r="C496" s="87">
        <v>2013</v>
      </c>
      <c r="D496" s="87" t="str">
        <f t="shared" si="7"/>
        <v>Cypress 2013</v>
      </c>
      <c r="E496" s="87" t="s">
        <v>5853</v>
      </c>
      <c r="F496" s="366" t="s">
        <v>5853</v>
      </c>
      <c r="G496" s="87" t="s">
        <v>5853</v>
      </c>
      <c r="H496" s="87" t="s">
        <v>5853</v>
      </c>
      <c r="I496" s="86"/>
      <c r="J496" s="87" t="s">
        <v>5853</v>
      </c>
      <c r="K496" s="366" t="s">
        <v>5853</v>
      </c>
      <c r="L496" s="87" t="s">
        <v>5853</v>
      </c>
      <c r="M496" s="87" t="s">
        <v>5853</v>
      </c>
      <c r="N496" s="86"/>
      <c r="O496" s="87" t="s">
        <v>5853</v>
      </c>
      <c r="P496" s="87" t="s">
        <v>5853</v>
      </c>
      <c r="Q496" s="86"/>
      <c r="R496" s="87" t="s">
        <v>5853</v>
      </c>
      <c r="S496" s="87" t="s">
        <v>5853</v>
      </c>
      <c r="T496" s="86" t="s">
        <v>5853</v>
      </c>
      <c r="U496" s="87" t="s">
        <v>5853</v>
      </c>
      <c r="V496" s="87" t="s">
        <v>5853</v>
      </c>
    </row>
    <row r="497" spans="1:22">
      <c r="A497" s="88" t="s">
        <v>5454</v>
      </c>
      <c r="B497" s="17" t="str">
        <f>VLOOKUP(A497,'Planning Periods'!$E$2:$N$540,10,FALSE)</f>
        <v>10/15/2013 - 10/15/2021</v>
      </c>
      <c r="C497" s="87">
        <v>2014</v>
      </c>
      <c r="D497" s="87" t="str">
        <f t="shared" si="7"/>
        <v>Cypress 2014</v>
      </c>
      <c r="E497" s="87">
        <v>71</v>
      </c>
      <c r="F497" s="366">
        <v>0</v>
      </c>
      <c r="G497" s="87">
        <v>0</v>
      </c>
      <c r="H497" s="87">
        <v>0</v>
      </c>
      <c r="I497" s="86"/>
      <c r="J497" s="87">
        <v>50</v>
      </c>
      <c r="K497" s="366">
        <v>0</v>
      </c>
      <c r="L497" s="87">
        <v>0</v>
      </c>
      <c r="M497" s="87">
        <v>0</v>
      </c>
      <c r="N497" s="86"/>
      <c r="O497" s="87">
        <v>56</v>
      </c>
      <c r="P497" s="87">
        <v>0</v>
      </c>
      <c r="Q497" s="86"/>
      <c r="R497" s="87">
        <v>131</v>
      </c>
      <c r="S497" s="87">
        <v>39</v>
      </c>
      <c r="T497" s="86">
        <v>0</v>
      </c>
      <c r="U497" s="87">
        <v>308</v>
      </c>
      <c r="V497" s="87">
        <v>39</v>
      </c>
    </row>
    <row r="498" spans="1:22">
      <c r="A498" s="88" t="s">
        <v>5454</v>
      </c>
      <c r="B498" s="17" t="str">
        <f>VLOOKUP(A498,'Planning Periods'!$E$2:$N$540,10,FALSE)</f>
        <v>10/15/2013 - 10/15/2021</v>
      </c>
      <c r="C498" s="87">
        <v>2015</v>
      </c>
      <c r="D498" s="87" t="str">
        <f t="shared" si="7"/>
        <v>Cypress 2015</v>
      </c>
      <c r="E498" s="87">
        <v>71</v>
      </c>
      <c r="F498" s="366">
        <v>5</v>
      </c>
      <c r="G498" s="87">
        <v>5</v>
      </c>
      <c r="H498" s="87">
        <v>0</v>
      </c>
      <c r="I498" s="86"/>
      <c r="J498" s="87">
        <v>50</v>
      </c>
      <c r="K498" s="366">
        <v>3</v>
      </c>
      <c r="L498" s="87">
        <v>3</v>
      </c>
      <c r="M498" s="87">
        <v>0</v>
      </c>
      <c r="N498" s="86"/>
      <c r="O498" s="87">
        <v>56</v>
      </c>
      <c r="P498" s="87">
        <v>2</v>
      </c>
      <c r="Q498" s="86"/>
      <c r="R498" s="87">
        <v>131</v>
      </c>
      <c r="S498" s="87">
        <v>5</v>
      </c>
      <c r="T498" s="86">
        <v>0</v>
      </c>
      <c r="U498" s="87">
        <v>308</v>
      </c>
      <c r="V498" s="87">
        <v>15</v>
      </c>
    </row>
    <row r="499" spans="1:22">
      <c r="A499" s="88" t="s">
        <v>5454</v>
      </c>
      <c r="B499" s="17" t="str">
        <f>VLOOKUP(A499,'Planning Periods'!$E$2:$N$540,10,FALSE)</f>
        <v>10/15/2013 - 10/15/2021</v>
      </c>
      <c r="C499" s="87">
        <v>2016</v>
      </c>
      <c r="D499" s="87" t="str">
        <f t="shared" si="7"/>
        <v>Cypress 2016</v>
      </c>
      <c r="E499" s="87">
        <v>71</v>
      </c>
      <c r="F499" s="366">
        <v>0</v>
      </c>
      <c r="G499" s="87">
        <v>0</v>
      </c>
      <c r="H499" s="87">
        <v>0</v>
      </c>
      <c r="I499" s="86"/>
      <c r="J499" s="87">
        <v>50</v>
      </c>
      <c r="K499" s="366">
        <v>3</v>
      </c>
      <c r="L499" s="87">
        <v>3</v>
      </c>
      <c r="M499" s="87">
        <v>0</v>
      </c>
      <c r="N499" s="86"/>
      <c r="O499" s="87">
        <v>56</v>
      </c>
      <c r="P499" s="87">
        <v>4</v>
      </c>
      <c r="Q499" s="86"/>
      <c r="R499" s="87">
        <v>131</v>
      </c>
      <c r="S499" s="87">
        <v>132</v>
      </c>
      <c r="T499" s="86">
        <v>0</v>
      </c>
      <c r="U499" s="87">
        <v>308</v>
      </c>
      <c r="V499" s="87">
        <v>139</v>
      </c>
    </row>
    <row r="500" spans="1:22">
      <c r="A500" s="88" t="s">
        <v>5454</v>
      </c>
      <c r="B500" s="17" t="str">
        <f>VLOOKUP(A500,'Planning Periods'!$E$2:$N$540,10,FALSE)</f>
        <v>10/15/2013 - 10/15/2021</v>
      </c>
      <c r="C500" s="87">
        <v>2017</v>
      </c>
      <c r="D500" s="87" t="str">
        <f t="shared" si="7"/>
        <v>Cypress 2017</v>
      </c>
      <c r="E500" s="87">
        <v>71</v>
      </c>
      <c r="F500" s="366">
        <v>4</v>
      </c>
      <c r="G500" s="87">
        <v>4</v>
      </c>
      <c r="H500" s="87">
        <v>0</v>
      </c>
      <c r="I500" s="86"/>
      <c r="J500" s="87">
        <v>50</v>
      </c>
      <c r="K500" s="366">
        <v>2</v>
      </c>
      <c r="L500" s="87">
        <v>2</v>
      </c>
      <c r="M500" s="87">
        <v>0</v>
      </c>
      <c r="N500" s="86"/>
      <c r="O500" s="87">
        <v>56</v>
      </c>
      <c r="P500" s="87">
        <v>0</v>
      </c>
      <c r="Q500" s="86"/>
      <c r="R500" s="87">
        <v>131</v>
      </c>
      <c r="S500" s="87">
        <v>144</v>
      </c>
      <c r="T500" s="86">
        <v>0</v>
      </c>
      <c r="U500" s="87">
        <v>308</v>
      </c>
      <c r="V500" s="87">
        <v>150</v>
      </c>
    </row>
    <row r="501" spans="1:22">
      <c r="A501" s="88" t="s">
        <v>5455</v>
      </c>
      <c r="B501" s="17" t="str">
        <f>VLOOKUP(A501,'Planning Periods'!$E$2:$N$540,10,FALSE)</f>
        <v>01/31/2015 - 01/31/2023</v>
      </c>
      <c r="C501" s="87">
        <v>2014</v>
      </c>
      <c r="D501" s="87" t="str">
        <f t="shared" si="7"/>
        <v>Daly City 2014</v>
      </c>
      <c r="E501" s="87">
        <v>400</v>
      </c>
      <c r="F501" s="366">
        <v>0</v>
      </c>
      <c r="G501" s="87">
        <v>0</v>
      </c>
      <c r="H501" s="87">
        <v>0</v>
      </c>
      <c r="I501" s="86"/>
      <c r="J501" s="87">
        <v>188</v>
      </c>
      <c r="K501" s="366">
        <v>0</v>
      </c>
      <c r="L501" s="87">
        <v>0</v>
      </c>
      <c r="M501" s="87">
        <v>0</v>
      </c>
      <c r="N501" s="86"/>
      <c r="O501" s="87">
        <v>221</v>
      </c>
      <c r="P501" s="87">
        <v>10</v>
      </c>
      <c r="Q501" s="86"/>
      <c r="R501" s="87">
        <v>541</v>
      </c>
      <c r="S501" s="87">
        <v>10</v>
      </c>
      <c r="T501" s="86">
        <v>0</v>
      </c>
      <c r="U501" s="87">
        <v>1350</v>
      </c>
      <c r="V501" s="87">
        <v>20</v>
      </c>
    </row>
    <row r="502" spans="1:22">
      <c r="A502" s="88" t="s">
        <v>5455</v>
      </c>
      <c r="B502" s="17" t="str">
        <f>VLOOKUP(A502,'Planning Periods'!$E$2:$N$540,10,FALSE)</f>
        <v>01/31/2015 - 01/31/2023</v>
      </c>
      <c r="C502" s="87">
        <v>2015</v>
      </c>
      <c r="D502" s="87" t="str">
        <f t="shared" si="7"/>
        <v>Daly City 2015</v>
      </c>
      <c r="E502" s="87">
        <v>400</v>
      </c>
      <c r="F502" s="366">
        <v>38</v>
      </c>
      <c r="G502" s="87">
        <v>38</v>
      </c>
      <c r="H502" s="87">
        <v>0</v>
      </c>
      <c r="I502" s="86"/>
      <c r="J502" s="87">
        <v>188</v>
      </c>
      <c r="K502" s="366">
        <v>15</v>
      </c>
      <c r="L502" s="87">
        <v>15</v>
      </c>
      <c r="M502" s="87">
        <v>0</v>
      </c>
      <c r="N502" s="86"/>
      <c r="O502" s="87">
        <v>221</v>
      </c>
      <c r="P502" s="87">
        <v>14</v>
      </c>
      <c r="Q502" s="86"/>
      <c r="R502" s="87">
        <v>541</v>
      </c>
      <c r="S502" s="87">
        <v>89</v>
      </c>
      <c r="T502" s="86">
        <v>0</v>
      </c>
      <c r="U502" s="87">
        <v>1350</v>
      </c>
      <c r="V502" s="87">
        <v>156</v>
      </c>
    </row>
    <row r="503" spans="1:22">
      <c r="A503" s="88" t="s">
        <v>5455</v>
      </c>
      <c r="B503" s="17" t="str">
        <f>VLOOKUP(A503,'Planning Periods'!$E$2:$N$540,10,FALSE)</f>
        <v>01/31/2015 - 01/31/2023</v>
      </c>
      <c r="C503" s="87">
        <v>2016</v>
      </c>
      <c r="D503" s="87" t="str">
        <f t="shared" si="7"/>
        <v>Daly City 2016</v>
      </c>
      <c r="E503" s="87">
        <v>400</v>
      </c>
      <c r="F503" s="366">
        <v>0</v>
      </c>
      <c r="G503" s="87">
        <v>0</v>
      </c>
      <c r="H503" s="87">
        <v>0</v>
      </c>
      <c r="I503" s="86"/>
      <c r="J503" s="87">
        <v>188</v>
      </c>
      <c r="K503" s="366">
        <v>7</v>
      </c>
      <c r="L503" s="87">
        <v>7</v>
      </c>
      <c r="M503" s="87">
        <v>0</v>
      </c>
      <c r="N503" s="86"/>
      <c r="O503" s="87">
        <v>221</v>
      </c>
      <c r="P503" s="87">
        <v>17</v>
      </c>
      <c r="Q503" s="86"/>
      <c r="R503" s="87">
        <v>541</v>
      </c>
      <c r="S503" s="87">
        <v>140</v>
      </c>
      <c r="T503" s="86">
        <v>0</v>
      </c>
      <c r="U503" s="87">
        <v>1350</v>
      </c>
      <c r="V503" s="87">
        <v>164</v>
      </c>
    </row>
    <row r="504" spans="1:22">
      <c r="A504" s="88" t="s">
        <v>5455</v>
      </c>
      <c r="B504" s="17" t="str">
        <f>VLOOKUP(A504,'Planning Periods'!$E$2:$N$540,10,FALSE)</f>
        <v>01/31/2015 - 01/31/2023</v>
      </c>
      <c r="C504" s="87">
        <v>2017</v>
      </c>
      <c r="D504" s="87" t="str">
        <f t="shared" si="7"/>
        <v>Daly City 2017</v>
      </c>
      <c r="E504" s="87">
        <v>400</v>
      </c>
      <c r="F504" s="366">
        <v>21</v>
      </c>
      <c r="G504" s="87">
        <v>21</v>
      </c>
      <c r="H504" s="87">
        <v>0</v>
      </c>
      <c r="I504" s="86"/>
      <c r="J504" s="87">
        <v>188</v>
      </c>
      <c r="K504" s="366">
        <v>200</v>
      </c>
      <c r="L504" s="87">
        <v>183</v>
      </c>
      <c r="M504" s="87">
        <v>17</v>
      </c>
      <c r="N504" s="86"/>
      <c r="O504" s="87">
        <v>221</v>
      </c>
      <c r="P504" s="87">
        <v>18</v>
      </c>
      <c r="Q504" s="86"/>
      <c r="R504" s="87">
        <v>541</v>
      </c>
      <c r="S504" s="87">
        <v>17</v>
      </c>
      <c r="T504" s="86">
        <v>17</v>
      </c>
      <c r="U504" s="87">
        <v>1350</v>
      </c>
      <c r="V504" s="87">
        <v>256</v>
      </c>
    </row>
    <row r="505" spans="1:22">
      <c r="A505" s="88" t="s">
        <v>5456</v>
      </c>
      <c r="B505" s="17"/>
      <c r="C505" s="87">
        <v>2013</v>
      </c>
      <c r="D505" s="87" t="str">
        <f t="shared" si="7"/>
        <v>Dana Point 2013</v>
      </c>
      <c r="E505" s="87" t="s">
        <v>5853</v>
      </c>
      <c r="F505" s="366" t="s">
        <v>5853</v>
      </c>
      <c r="G505" s="87" t="s">
        <v>5853</v>
      </c>
      <c r="H505" s="87" t="s">
        <v>5853</v>
      </c>
      <c r="I505" s="86"/>
      <c r="J505" s="87" t="s">
        <v>5853</v>
      </c>
      <c r="K505" s="366" t="s">
        <v>5853</v>
      </c>
      <c r="L505" s="87" t="s">
        <v>5853</v>
      </c>
      <c r="M505" s="87" t="s">
        <v>5853</v>
      </c>
      <c r="N505" s="86"/>
      <c r="O505" s="87" t="s">
        <v>5853</v>
      </c>
      <c r="P505" s="87" t="s">
        <v>5853</v>
      </c>
      <c r="Q505" s="86"/>
      <c r="R505" s="87" t="s">
        <v>5853</v>
      </c>
      <c r="S505" s="87" t="s">
        <v>5853</v>
      </c>
      <c r="T505" s="86" t="s">
        <v>5853</v>
      </c>
      <c r="U505" s="87" t="s">
        <v>5853</v>
      </c>
      <c r="V505" s="87" t="s">
        <v>5853</v>
      </c>
    </row>
    <row r="506" spans="1:22">
      <c r="A506" s="88" t="s">
        <v>5456</v>
      </c>
      <c r="B506" s="17" t="str">
        <f>VLOOKUP(A506,'Planning Periods'!$E$2:$N$540,10,FALSE)</f>
        <v>10/15/2013 - 10/15/2021</v>
      </c>
      <c r="C506" s="87">
        <v>2014</v>
      </c>
      <c r="D506" s="87" t="str">
        <f t="shared" si="7"/>
        <v>Dana Point 2014</v>
      </c>
      <c r="E506" s="87">
        <v>76</v>
      </c>
      <c r="F506" s="366">
        <v>0</v>
      </c>
      <c r="G506" s="87">
        <v>0</v>
      </c>
      <c r="H506" s="87">
        <v>0</v>
      </c>
      <c r="I506" s="86"/>
      <c r="J506" s="87">
        <v>53</v>
      </c>
      <c r="K506" s="366">
        <v>0</v>
      </c>
      <c r="L506" s="87">
        <v>0</v>
      </c>
      <c r="M506" s="87">
        <v>0</v>
      </c>
      <c r="N506" s="86"/>
      <c r="O506" s="87">
        <v>61</v>
      </c>
      <c r="P506" s="87">
        <v>3</v>
      </c>
      <c r="Q506" s="86"/>
      <c r="R506" s="87">
        <v>137</v>
      </c>
      <c r="S506" s="87">
        <v>12</v>
      </c>
      <c r="T506" s="86">
        <v>0</v>
      </c>
      <c r="U506" s="87">
        <v>327</v>
      </c>
      <c r="V506" s="87">
        <v>15</v>
      </c>
    </row>
    <row r="507" spans="1:22">
      <c r="A507" s="88" t="s">
        <v>5456</v>
      </c>
      <c r="B507" s="17" t="str">
        <f>VLOOKUP(A507,'Planning Periods'!$E$2:$N$540,10,FALSE)</f>
        <v>10/15/2013 - 10/15/2021</v>
      </c>
      <c r="C507" s="87">
        <v>2015</v>
      </c>
      <c r="D507" s="87" t="str">
        <f t="shared" si="7"/>
        <v>Dana Point 2015</v>
      </c>
      <c r="E507" s="87">
        <v>76</v>
      </c>
      <c r="F507" s="366">
        <v>0</v>
      </c>
      <c r="G507" s="87">
        <v>0</v>
      </c>
      <c r="H507" s="87">
        <v>0</v>
      </c>
      <c r="I507" s="86"/>
      <c r="J507" s="87">
        <v>53</v>
      </c>
      <c r="K507" s="366">
        <v>0</v>
      </c>
      <c r="L507" s="87">
        <v>0</v>
      </c>
      <c r="M507" s="87">
        <v>0</v>
      </c>
      <c r="N507" s="86"/>
      <c r="O507" s="87">
        <v>61</v>
      </c>
      <c r="P507" s="87">
        <v>2</v>
      </c>
      <c r="Q507" s="86"/>
      <c r="R507" s="87">
        <v>137</v>
      </c>
      <c r="S507" s="87">
        <v>36</v>
      </c>
      <c r="T507" s="86">
        <v>0</v>
      </c>
      <c r="U507" s="87">
        <v>327</v>
      </c>
      <c r="V507" s="87">
        <v>38</v>
      </c>
    </row>
    <row r="508" spans="1:22">
      <c r="A508" s="88" t="s">
        <v>5456</v>
      </c>
      <c r="B508" s="17" t="str">
        <f>VLOOKUP(A508,'Planning Periods'!$E$2:$N$540,10,FALSE)</f>
        <v>10/15/2013 - 10/15/2021</v>
      </c>
      <c r="C508" s="87">
        <v>2016</v>
      </c>
      <c r="D508" s="87" t="str">
        <f t="shared" si="7"/>
        <v>Dana Point 2016</v>
      </c>
      <c r="E508" s="87">
        <v>76</v>
      </c>
      <c r="F508" s="366">
        <v>0</v>
      </c>
      <c r="G508" s="87">
        <v>0</v>
      </c>
      <c r="H508" s="87">
        <v>0</v>
      </c>
      <c r="I508" s="86"/>
      <c r="J508" s="87">
        <v>53</v>
      </c>
      <c r="K508" s="366">
        <v>0</v>
      </c>
      <c r="L508" s="87">
        <v>0</v>
      </c>
      <c r="M508" s="87">
        <v>0</v>
      </c>
      <c r="N508" s="86"/>
      <c r="O508" s="87">
        <v>61</v>
      </c>
      <c r="P508" s="87">
        <v>4</v>
      </c>
      <c r="Q508" s="86"/>
      <c r="R508" s="87">
        <v>137</v>
      </c>
      <c r="S508" s="87">
        <v>34</v>
      </c>
      <c r="T508" s="86">
        <v>0</v>
      </c>
      <c r="U508" s="87">
        <v>327</v>
      </c>
      <c r="V508" s="87">
        <v>38</v>
      </c>
    </row>
    <row r="509" spans="1:22">
      <c r="A509" s="88" t="s">
        <v>5456</v>
      </c>
      <c r="B509" s="17" t="str">
        <f>VLOOKUP(A509,'Planning Periods'!$E$2:$N$540,10,FALSE)</f>
        <v>10/15/2013 - 10/15/2021</v>
      </c>
      <c r="C509" s="87">
        <v>2017</v>
      </c>
      <c r="D509" s="87" t="str">
        <f t="shared" si="7"/>
        <v>Dana Point 2017</v>
      </c>
      <c r="E509" s="87">
        <v>76</v>
      </c>
      <c r="F509" s="366">
        <v>0</v>
      </c>
      <c r="G509" s="87">
        <v>0</v>
      </c>
      <c r="H509" s="87">
        <v>0</v>
      </c>
      <c r="I509" s="86"/>
      <c r="J509" s="87">
        <v>53</v>
      </c>
      <c r="K509" s="366">
        <v>0</v>
      </c>
      <c r="L509" s="87">
        <v>0</v>
      </c>
      <c r="M509" s="87">
        <v>0</v>
      </c>
      <c r="N509" s="86"/>
      <c r="O509" s="87">
        <v>61</v>
      </c>
      <c r="P509" s="87">
        <v>8</v>
      </c>
      <c r="Q509" s="86"/>
      <c r="R509" s="87">
        <v>137</v>
      </c>
      <c r="S509" s="87">
        <v>60</v>
      </c>
      <c r="T509" s="86">
        <v>0</v>
      </c>
      <c r="U509" s="87">
        <v>327</v>
      </c>
      <c r="V509" s="87">
        <v>68</v>
      </c>
    </row>
    <row r="510" spans="1:22">
      <c r="A510" s="88" t="s">
        <v>5457</v>
      </c>
      <c r="B510" s="17" t="str">
        <f>VLOOKUP(A510,'Planning Periods'!$E$2:$N$540,10,FALSE)</f>
        <v>01/31/2015 - 01/31/2023</v>
      </c>
      <c r="C510" s="87">
        <v>2014</v>
      </c>
      <c r="D510" s="87" t="str">
        <f t="shared" si="7"/>
        <v>Danville 2014</v>
      </c>
      <c r="E510" s="87" t="s">
        <v>5853</v>
      </c>
      <c r="F510" s="366" t="s">
        <v>5853</v>
      </c>
      <c r="G510" s="87" t="s">
        <v>5853</v>
      </c>
      <c r="H510" s="87" t="s">
        <v>5853</v>
      </c>
      <c r="I510" s="86"/>
      <c r="J510" s="87" t="s">
        <v>5853</v>
      </c>
      <c r="K510" s="366" t="s">
        <v>5853</v>
      </c>
      <c r="L510" s="87" t="s">
        <v>5853</v>
      </c>
      <c r="M510" s="87" t="s">
        <v>5853</v>
      </c>
      <c r="N510" s="86"/>
      <c r="O510" s="87" t="s">
        <v>5853</v>
      </c>
      <c r="P510" s="87" t="s">
        <v>5853</v>
      </c>
      <c r="Q510" s="86"/>
      <c r="R510" s="87" t="s">
        <v>5853</v>
      </c>
      <c r="S510" s="87" t="s">
        <v>5853</v>
      </c>
      <c r="T510" s="86" t="s">
        <v>5853</v>
      </c>
      <c r="U510" s="87" t="s">
        <v>5853</v>
      </c>
      <c r="V510" s="87" t="s">
        <v>5853</v>
      </c>
    </row>
    <row r="511" spans="1:22">
      <c r="A511" s="88" t="s">
        <v>5457</v>
      </c>
      <c r="B511" s="17" t="str">
        <f>VLOOKUP(A511,'Planning Periods'!$E$2:$N$540,10,FALSE)</f>
        <v>01/31/2015 - 01/31/2023</v>
      </c>
      <c r="C511" s="87">
        <v>2015</v>
      </c>
      <c r="D511" s="87" t="str">
        <f t="shared" si="7"/>
        <v>Danville 2015</v>
      </c>
      <c r="E511" s="87">
        <v>196</v>
      </c>
      <c r="F511" s="366">
        <v>0</v>
      </c>
      <c r="G511" s="87">
        <v>0</v>
      </c>
      <c r="H511" s="87">
        <v>0</v>
      </c>
      <c r="I511" s="86"/>
      <c r="J511" s="87">
        <v>111</v>
      </c>
      <c r="K511" s="366">
        <v>1</v>
      </c>
      <c r="L511" s="87">
        <v>0</v>
      </c>
      <c r="M511" s="87">
        <v>1</v>
      </c>
      <c r="N511" s="86"/>
      <c r="O511" s="87">
        <v>124</v>
      </c>
      <c r="P511" s="87">
        <v>13</v>
      </c>
      <c r="Q511" s="86"/>
      <c r="R511" s="87">
        <v>126</v>
      </c>
      <c r="S511" s="87">
        <v>87</v>
      </c>
      <c r="T511" s="86">
        <v>1</v>
      </c>
      <c r="U511" s="87">
        <v>557</v>
      </c>
      <c r="V511" s="87">
        <v>101</v>
      </c>
    </row>
    <row r="512" spans="1:22">
      <c r="A512" s="88" t="s">
        <v>5457</v>
      </c>
      <c r="B512" s="17" t="str">
        <f>VLOOKUP(A512,'Planning Periods'!$E$2:$N$540,10,FALSE)</f>
        <v>01/31/2015 - 01/31/2023</v>
      </c>
      <c r="C512" s="87">
        <v>2016</v>
      </c>
      <c r="D512" s="87" t="str">
        <f t="shared" si="7"/>
        <v>Danville 2016</v>
      </c>
      <c r="E512" s="87">
        <v>196</v>
      </c>
      <c r="F512" s="366">
        <v>0</v>
      </c>
      <c r="G512" s="87">
        <v>0</v>
      </c>
      <c r="H512" s="87">
        <v>0</v>
      </c>
      <c r="I512" s="86"/>
      <c r="J512" s="87">
        <v>111</v>
      </c>
      <c r="K512" s="366">
        <v>2</v>
      </c>
      <c r="L512" s="87">
        <v>2</v>
      </c>
      <c r="M512" s="87">
        <v>0</v>
      </c>
      <c r="N512" s="86"/>
      <c r="O512" s="87">
        <v>124</v>
      </c>
      <c r="P512" s="87">
        <v>4</v>
      </c>
      <c r="Q512" s="86"/>
      <c r="R512" s="87">
        <v>126</v>
      </c>
      <c r="S512" s="87">
        <v>50</v>
      </c>
      <c r="T512" s="86">
        <v>0</v>
      </c>
      <c r="U512" s="87">
        <v>557</v>
      </c>
      <c r="V512" s="87">
        <v>56</v>
      </c>
    </row>
    <row r="513" spans="1:22">
      <c r="A513" s="88" t="s">
        <v>5457</v>
      </c>
      <c r="B513" s="17" t="str">
        <f>VLOOKUP(A513,'Planning Periods'!$E$2:$N$540,10,FALSE)</f>
        <v>01/31/2015 - 01/31/2023</v>
      </c>
      <c r="C513" s="87">
        <v>2017</v>
      </c>
      <c r="D513" s="87" t="str">
        <f t="shared" si="7"/>
        <v>Danville 2017</v>
      </c>
      <c r="E513" s="87">
        <v>196</v>
      </c>
      <c r="F513" s="366">
        <v>0</v>
      </c>
      <c r="G513" s="87">
        <v>0</v>
      </c>
      <c r="H513" s="87">
        <v>0</v>
      </c>
      <c r="I513" s="86"/>
      <c r="J513" s="87">
        <v>111</v>
      </c>
      <c r="K513" s="366">
        <v>5</v>
      </c>
      <c r="L513" s="87">
        <v>0</v>
      </c>
      <c r="M513" s="87">
        <v>5</v>
      </c>
      <c r="N513" s="86"/>
      <c r="O513" s="87">
        <v>124</v>
      </c>
      <c r="P513" s="87">
        <v>7</v>
      </c>
      <c r="Q513" s="86"/>
      <c r="R513" s="87">
        <v>126</v>
      </c>
      <c r="S513" s="87">
        <v>36</v>
      </c>
      <c r="T513" s="86">
        <v>5</v>
      </c>
      <c r="U513" s="87">
        <v>557</v>
      </c>
      <c r="V513" s="87">
        <v>48</v>
      </c>
    </row>
    <row r="514" spans="1:22">
      <c r="A514" s="88" t="s">
        <v>5458</v>
      </c>
      <c r="B514" s="17" t="str">
        <f>VLOOKUP(A514,'Planning Periods'!$E$2:$N$540,10,FALSE)</f>
        <v>05/15/2021 - 05/15/2029</v>
      </c>
      <c r="C514" s="87">
        <v>2013</v>
      </c>
      <c r="D514" s="87" t="str">
        <f t="shared" si="7"/>
        <v>Davis 2013</v>
      </c>
      <c r="E514" s="87">
        <v>248</v>
      </c>
      <c r="F514" s="366">
        <v>0</v>
      </c>
      <c r="G514" s="87">
        <v>0</v>
      </c>
      <c r="H514" s="87">
        <v>0</v>
      </c>
      <c r="I514" s="86"/>
      <c r="J514" s="87">
        <v>174</v>
      </c>
      <c r="K514" s="366">
        <v>3</v>
      </c>
      <c r="L514" s="87">
        <v>0</v>
      </c>
      <c r="M514" s="87">
        <v>3</v>
      </c>
      <c r="N514" s="86"/>
      <c r="O514" s="87">
        <v>198</v>
      </c>
      <c r="P514" s="87">
        <v>13</v>
      </c>
      <c r="Q514" s="86"/>
      <c r="R514" s="87">
        <v>446</v>
      </c>
      <c r="S514" s="87">
        <v>38</v>
      </c>
      <c r="T514" s="86">
        <v>3</v>
      </c>
      <c r="U514" s="87">
        <v>1066</v>
      </c>
      <c r="V514" s="87">
        <v>54</v>
      </c>
    </row>
    <row r="515" spans="1:22">
      <c r="A515" s="88" t="s">
        <v>5458</v>
      </c>
      <c r="B515" s="17" t="str">
        <f>VLOOKUP(A515,'Planning Periods'!$E$2:$N$540,10,FALSE)</f>
        <v>05/15/2021 - 05/15/2029</v>
      </c>
      <c r="C515" s="87">
        <v>2014</v>
      </c>
      <c r="D515" s="87" t="str">
        <f t="shared" si="7"/>
        <v>Davis 2014</v>
      </c>
      <c r="E515" s="87">
        <v>248</v>
      </c>
      <c r="F515" s="366">
        <v>0</v>
      </c>
      <c r="G515" s="87">
        <v>0</v>
      </c>
      <c r="H515" s="87">
        <v>0</v>
      </c>
      <c r="I515" s="86"/>
      <c r="J515" s="87">
        <v>174</v>
      </c>
      <c r="K515" s="366">
        <v>2</v>
      </c>
      <c r="L515" s="87">
        <v>0</v>
      </c>
      <c r="M515" s="87">
        <v>2</v>
      </c>
      <c r="N515" s="86"/>
      <c r="O515" s="87">
        <v>198</v>
      </c>
      <c r="P515" s="87">
        <v>5</v>
      </c>
      <c r="Q515" s="86"/>
      <c r="R515" s="87">
        <v>446</v>
      </c>
      <c r="S515" s="87">
        <v>6</v>
      </c>
      <c r="T515" s="86">
        <v>2</v>
      </c>
      <c r="U515" s="87">
        <v>1066</v>
      </c>
      <c r="V515" s="87">
        <v>13</v>
      </c>
    </row>
    <row r="516" spans="1:22">
      <c r="A516" s="88" t="s">
        <v>5458</v>
      </c>
      <c r="B516" s="17" t="str">
        <f>VLOOKUP(A516,'Planning Periods'!$E$2:$N$540,10,FALSE)</f>
        <v>05/15/2021 - 05/15/2029</v>
      </c>
      <c r="C516" s="87">
        <v>2015</v>
      </c>
      <c r="D516" s="87" t="str">
        <f t="shared" si="7"/>
        <v>Davis 2015</v>
      </c>
      <c r="E516" s="87">
        <v>248</v>
      </c>
      <c r="F516" s="366">
        <v>0</v>
      </c>
      <c r="G516" s="87">
        <v>0</v>
      </c>
      <c r="H516" s="87">
        <v>0</v>
      </c>
      <c r="I516" s="86"/>
      <c r="J516" s="87">
        <v>174</v>
      </c>
      <c r="K516" s="366">
        <v>8</v>
      </c>
      <c r="L516" s="87">
        <v>0</v>
      </c>
      <c r="M516" s="87">
        <v>8</v>
      </c>
      <c r="N516" s="86"/>
      <c r="O516" s="87">
        <v>198</v>
      </c>
      <c r="P516" s="87">
        <v>3</v>
      </c>
      <c r="Q516" s="86"/>
      <c r="R516" s="87">
        <v>446</v>
      </c>
      <c r="S516" s="87">
        <v>94</v>
      </c>
      <c r="T516" s="86">
        <v>8</v>
      </c>
      <c r="U516" s="87">
        <v>1066</v>
      </c>
      <c r="V516" s="87">
        <v>105</v>
      </c>
    </row>
    <row r="517" spans="1:22">
      <c r="A517" s="88" t="s">
        <v>5458</v>
      </c>
      <c r="B517" s="17" t="str">
        <f>VLOOKUP(A517,'Planning Periods'!$E$2:$N$540,10,FALSE)</f>
        <v>05/15/2021 - 05/15/2029</v>
      </c>
      <c r="C517" s="87">
        <v>2016</v>
      </c>
      <c r="D517" s="87" t="str">
        <f t="shared" si="7"/>
        <v>Davis 2016</v>
      </c>
      <c r="E517" s="87">
        <v>248</v>
      </c>
      <c r="F517" s="366">
        <v>42</v>
      </c>
      <c r="G517" s="87">
        <v>42</v>
      </c>
      <c r="H517" s="87">
        <v>0</v>
      </c>
      <c r="I517" s="86"/>
      <c r="J517" s="87">
        <v>174</v>
      </c>
      <c r="K517" s="366">
        <v>27</v>
      </c>
      <c r="L517" s="87">
        <v>19</v>
      </c>
      <c r="M517" s="87">
        <v>8</v>
      </c>
      <c r="N517" s="86"/>
      <c r="O517" s="87">
        <v>198</v>
      </c>
      <c r="P517" s="87">
        <v>16</v>
      </c>
      <c r="Q517" s="86"/>
      <c r="R517" s="87">
        <v>446</v>
      </c>
      <c r="S517" s="87">
        <v>183</v>
      </c>
      <c r="T517" s="86">
        <v>8</v>
      </c>
      <c r="U517" s="87">
        <v>1066</v>
      </c>
      <c r="V517" s="87">
        <v>268</v>
      </c>
    </row>
    <row r="518" spans="1:22">
      <c r="A518" s="88" t="s">
        <v>5458</v>
      </c>
      <c r="B518" s="17" t="str">
        <f>VLOOKUP(A518,'Planning Periods'!$E$2:$N$540,10,FALSE)</f>
        <v>05/15/2021 - 05/15/2029</v>
      </c>
      <c r="C518" s="87">
        <v>2017</v>
      </c>
      <c r="D518" s="87" t="str">
        <f t="shared" si="7"/>
        <v>Davis 2017</v>
      </c>
      <c r="E518" s="87">
        <v>248</v>
      </c>
      <c r="F518" s="366">
        <v>1</v>
      </c>
      <c r="G518" s="87">
        <v>1</v>
      </c>
      <c r="H518" s="87">
        <v>0</v>
      </c>
      <c r="I518" s="86"/>
      <c r="J518" s="87">
        <v>174</v>
      </c>
      <c r="K518" s="366">
        <v>10</v>
      </c>
      <c r="L518" s="87">
        <v>10</v>
      </c>
      <c r="M518" s="87">
        <v>0</v>
      </c>
      <c r="N518" s="86"/>
      <c r="O518" s="87">
        <v>198</v>
      </c>
      <c r="P518" s="87">
        <v>15</v>
      </c>
      <c r="Q518" s="86"/>
      <c r="R518" s="87">
        <v>446</v>
      </c>
      <c r="S518" s="87">
        <v>188</v>
      </c>
      <c r="T518" s="86">
        <v>0</v>
      </c>
      <c r="U518" s="87">
        <v>1066</v>
      </c>
      <c r="V518" s="87">
        <v>214</v>
      </c>
    </row>
    <row r="519" spans="1:22">
      <c r="A519" s="88" t="s">
        <v>5459</v>
      </c>
      <c r="B519" s="17" t="str">
        <f>VLOOKUP(A519,'Planning Periods'!$E$2:$N$540,10,FALSE)</f>
        <v>04/15/2021 - 04/15/2029</v>
      </c>
      <c r="C519" s="87">
        <v>2013</v>
      </c>
      <c r="D519" s="87" t="str">
        <f t="shared" si="7"/>
        <v>Del Mar 2013</v>
      </c>
      <c r="E519" s="87">
        <v>7</v>
      </c>
      <c r="F519" s="366">
        <v>0</v>
      </c>
      <c r="G519" s="87">
        <v>0</v>
      </c>
      <c r="H519" s="87">
        <v>0</v>
      </c>
      <c r="I519" s="86"/>
      <c r="J519" s="87">
        <v>5</v>
      </c>
      <c r="K519" s="366">
        <v>0</v>
      </c>
      <c r="L519" s="87">
        <v>0</v>
      </c>
      <c r="M519" s="87">
        <v>0</v>
      </c>
      <c r="N519" s="86"/>
      <c r="O519" s="87">
        <v>15</v>
      </c>
      <c r="P519" s="87">
        <v>0</v>
      </c>
      <c r="Q519" s="86"/>
      <c r="R519" s="87">
        <v>34</v>
      </c>
      <c r="S519" s="87">
        <v>7</v>
      </c>
      <c r="T519" s="86">
        <v>0</v>
      </c>
      <c r="U519" s="87">
        <v>61</v>
      </c>
      <c r="V519" s="87">
        <v>7</v>
      </c>
    </row>
    <row r="520" spans="1:22">
      <c r="A520" s="88" t="s">
        <v>5459</v>
      </c>
      <c r="B520" s="17" t="str">
        <f>VLOOKUP(A520,'Planning Periods'!$E$2:$N$540,10,FALSE)</f>
        <v>04/15/2021 - 04/15/2029</v>
      </c>
      <c r="C520" s="87">
        <v>2014</v>
      </c>
      <c r="D520" s="87" t="str">
        <f t="shared" si="7"/>
        <v>Del Mar 2014</v>
      </c>
      <c r="E520" s="87">
        <v>7</v>
      </c>
      <c r="F520" s="366">
        <v>0</v>
      </c>
      <c r="G520" s="87">
        <v>0</v>
      </c>
      <c r="H520" s="87">
        <v>0</v>
      </c>
      <c r="I520" s="86"/>
      <c r="J520" s="87">
        <v>5</v>
      </c>
      <c r="K520" s="366">
        <v>0</v>
      </c>
      <c r="L520" s="87">
        <v>0</v>
      </c>
      <c r="M520" s="87">
        <v>0</v>
      </c>
      <c r="N520" s="86"/>
      <c r="O520" s="87">
        <v>15</v>
      </c>
      <c r="P520" s="87">
        <v>0</v>
      </c>
      <c r="Q520" s="86"/>
      <c r="R520" s="87">
        <v>34</v>
      </c>
      <c r="S520" s="87">
        <v>3</v>
      </c>
      <c r="T520" s="86">
        <v>0</v>
      </c>
      <c r="U520" s="87">
        <v>61</v>
      </c>
      <c r="V520" s="87">
        <v>3</v>
      </c>
    </row>
    <row r="521" spans="1:22">
      <c r="A521" s="88" t="s">
        <v>5459</v>
      </c>
      <c r="B521" s="17" t="str">
        <f>VLOOKUP(A521,'Planning Periods'!$E$2:$N$540,10,FALSE)</f>
        <v>04/15/2021 - 04/15/2029</v>
      </c>
      <c r="C521" s="87">
        <v>2015</v>
      </c>
      <c r="D521" s="87" t="str">
        <f t="shared" si="7"/>
        <v>Del Mar 2015</v>
      </c>
      <c r="E521" s="87">
        <v>7</v>
      </c>
      <c r="F521" s="366">
        <v>0</v>
      </c>
      <c r="G521" s="87">
        <v>0</v>
      </c>
      <c r="H521" s="87">
        <v>0</v>
      </c>
      <c r="I521" s="86"/>
      <c r="J521" s="87">
        <v>5</v>
      </c>
      <c r="K521" s="366">
        <v>0</v>
      </c>
      <c r="L521" s="87">
        <v>0</v>
      </c>
      <c r="M521" s="87">
        <v>0</v>
      </c>
      <c r="N521" s="86"/>
      <c r="O521" s="87">
        <v>15</v>
      </c>
      <c r="P521" s="87">
        <v>0</v>
      </c>
      <c r="Q521" s="86"/>
      <c r="R521" s="87">
        <v>34</v>
      </c>
      <c r="S521" s="87">
        <v>4</v>
      </c>
      <c r="T521" s="86">
        <v>0</v>
      </c>
      <c r="U521" s="87">
        <v>61</v>
      </c>
      <c r="V521" s="87">
        <v>4</v>
      </c>
    </row>
    <row r="522" spans="1:22">
      <c r="A522" s="88" t="s">
        <v>5459</v>
      </c>
      <c r="B522" s="17" t="str">
        <f>VLOOKUP(A522,'Planning Periods'!$E$2:$N$540,10,FALSE)</f>
        <v>04/15/2021 - 04/15/2029</v>
      </c>
      <c r="C522" s="87">
        <v>2016</v>
      </c>
      <c r="D522" s="87" t="str">
        <f t="shared" si="7"/>
        <v>Del Mar 2016</v>
      </c>
      <c r="E522" s="87">
        <v>7</v>
      </c>
      <c r="F522" s="366">
        <v>0</v>
      </c>
      <c r="G522" s="87">
        <v>0</v>
      </c>
      <c r="H522" s="87">
        <v>0</v>
      </c>
      <c r="I522" s="86"/>
      <c r="J522" s="87">
        <v>5</v>
      </c>
      <c r="K522" s="366">
        <v>0</v>
      </c>
      <c r="L522" s="87">
        <v>0</v>
      </c>
      <c r="M522" s="87">
        <v>0</v>
      </c>
      <c r="N522" s="86"/>
      <c r="O522" s="87">
        <v>15</v>
      </c>
      <c r="P522" s="87">
        <v>0</v>
      </c>
      <c r="Q522" s="86"/>
      <c r="R522" s="87">
        <v>34</v>
      </c>
      <c r="S522" s="87">
        <v>11</v>
      </c>
      <c r="T522" s="86">
        <v>0</v>
      </c>
      <c r="U522" s="87">
        <v>61</v>
      </c>
      <c r="V522" s="87">
        <v>11</v>
      </c>
    </row>
    <row r="523" spans="1:22">
      <c r="A523" s="88" t="s">
        <v>5459</v>
      </c>
      <c r="B523" s="17" t="str">
        <f>VLOOKUP(A523,'Planning Periods'!$E$2:$N$540,10,FALSE)</f>
        <v>04/15/2021 - 04/15/2029</v>
      </c>
      <c r="C523" s="87">
        <v>2017</v>
      </c>
      <c r="D523" s="87" t="str">
        <f t="shared" si="7"/>
        <v>Del Mar 2017</v>
      </c>
      <c r="E523" s="87">
        <v>7</v>
      </c>
      <c r="F523" s="366">
        <v>0</v>
      </c>
      <c r="G523" s="87">
        <v>0</v>
      </c>
      <c r="H523" s="87">
        <v>0</v>
      </c>
      <c r="I523" s="86"/>
      <c r="J523" s="87">
        <v>5</v>
      </c>
      <c r="K523" s="366">
        <v>0</v>
      </c>
      <c r="L523" s="87">
        <v>0</v>
      </c>
      <c r="M523" s="87">
        <v>0</v>
      </c>
      <c r="N523" s="86"/>
      <c r="O523" s="87">
        <v>15</v>
      </c>
      <c r="P523" s="87">
        <v>0</v>
      </c>
      <c r="Q523" s="86"/>
      <c r="R523" s="87">
        <v>34</v>
      </c>
      <c r="S523" s="87">
        <v>7</v>
      </c>
      <c r="T523" s="86">
        <v>0</v>
      </c>
      <c r="U523" s="87">
        <v>61</v>
      </c>
      <c r="V523" s="87">
        <v>7</v>
      </c>
    </row>
    <row r="524" spans="1:22">
      <c r="A524" s="88" t="s">
        <v>4913</v>
      </c>
      <c r="B524" s="17" t="str">
        <f>VLOOKUP(A524,'Planning Periods'!$E$2:$N$540,10,FALSE)</f>
        <v>06/30/2014 - 09/15/2022</v>
      </c>
      <c r="C524" s="87">
        <v>2014</v>
      </c>
      <c r="D524" s="87" t="str">
        <f t="shared" si="7"/>
        <v>Del Norte County - Unincorporated 2014</v>
      </c>
      <c r="E524" s="87">
        <v>60</v>
      </c>
      <c r="F524" s="366">
        <v>3</v>
      </c>
      <c r="G524" s="87">
        <v>0</v>
      </c>
      <c r="H524" s="87">
        <v>3</v>
      </c>
      <c r="I524" s="86"/>
      <c r="J524" s="87">
        <v>37</v>
      </c>
      <c r="K524" s="366">
        <v>1</v>
      </c>
      <c r="L524" s="87">
        <v>1</v>
      </c>
      <c r="M524" s="87">
        <v>0</v>
      </c>
      <c r="N524" s="86"/>
      <c r="O524" s="87">
        <v>30</v>
      </c>
      <c r="P524" s="87">
        <v>3</v>
      </c>
      <c r="Q524" s="86"/>
      <c r="R524" s="87">
        <v>106</v>
      </c>
      <c r="S524" s="87">
        <v>4</v>
      </c>
      <c r="T524" s="86">
        <v>0</v>
      </c>
      <c r="U524" s="87">
        <v>233</v>
      </c>
      <c r="V524" s="87">
        <v>11</v>
      </c>
    </row>
    <row r="525" spans="1:22">
      <c r="A525" s="88" t="s">
        <v>4913</v>
      </c>
      <c r="B525" s="17" t="str">
        <f>VLOOKUP(A525,'Planning Periods'!$E$2:$N$540,10,FALSE)</f>
        <v>06/30/2014 - 09/15/2022</v>
      </c>
      <c r="C525" s="87">
        <v>2015</v>
      </c>
      <c r="D525" s="87" t="str">
        <f t="shared" si="7"/>
        <v>Del Norte County - Unincorporated 2015</v>
      </c>
      <c r="E525" s="87">
        <v>60</v>
      </c>
      <c r="F525" s="366">
        <v>4</v>
      </c>
      <c r="G525" s="87">
        <v>0</v>
      </c>
      <c r="H525" s="87">
        <v>4</v>
      </c>
      <c r="I525" s="86"/>
      <c r="J525" s="87">
        <v>37</v>
      </c>
      <c r="K525" s="366">
        <v>4</v>
      </c>
      <c r="L525" s="87">
        <v>0</v>
      </c>
      <c r="M525" s="87">
        <v>4</v>
      </c>
      <c r="N525" s="86"/>
      <c r="O525" s="87">
        <v>30</v>
      </c>
      <c r="P525" s="87">
        <v>4</v>
      </c>
      <c r="Q525" s="86"/>
      <c r="R525" s="87">
        <v>106</v>
      </c>
      <c r="S525" s="87">
        <v>17</v>
      </c>
      <c r="T525" s="86">
        <v>4</v>
      </c>
      <c r="U525" s="87">
        <v>233</v>
      </c>
      <c r="V525" s="87">
        <v>29</v>
      </c>
    </row>
    <row r="526" spans="1:22">
      <c r="A526" s="88" t="s">
        <v>4913</v>
      </c>
      <c r="B526" s="17" t="str">
        <f>VLOOKUP(A526,'Planning Periods'!$E$2:$N$540,10,FALSE)</f>
        <v>06/30/2014 - 09/15/2022</v>
      </c>
      <c r="C526" s="87">
        <v>2016</v>
      </c>
      <c r="D526" s="87" t="str">
        <f t="shared" si="7"/>
        <v>Del Norte County - Unincorporated 2016</v>
      </c>
      <c r="E526" s="87">
        <v>60</v>
      </c>
      <c r="F526" s="366">
        <v>3</v>
      </c>
      <c r="G526" s="87">
        <v>0</v>
      </c>
      <c r="H526" s="87">
        <v>3</v>
      </c>
      <c r="I526" s="86"/>
      <c r="J526" s="87">
        <v>37</v>
      </c>
      <c r="K526" s="366">
        <v>0</v>
      </c>
      <c r="L526" s="87">
        <v>0</v>
      </c>
      <c r="M526" s="87">
        <v>0</v>
      </c>
      <c r="N526" s="86"/>
      <c r="O526" s="87">
        <v>30</v>
      </c>
      <c r="P526" s="87">
        <v>4</v>
      </c>
      <c r="Q526" s="86"/>
      <c r="R526" s="87">
        <v>106</v>
      </c>
      <c r="S526" s="87">
        <v>17</v>
      </c>
      <c r="T526" s="86">
        <v>0</v>
      </c>
      <c r="U526" s="87">
        <v>233</v>
      </c>
      <c r="V526" s="87">
        <v>24</v>
      </c>
    </row>
    <row r="527" spans="1:22">
      <c r="A527" s="88" t="s">
        <v>4913</v>
      </c>
      <c r="B527" s="17" t="str">
        <f>VLOOKUP(A527,'Planning Periods'!$E$2:$N$540,10,FALSE)</f>
        <v>06/30/2014 - 09/15/2022</v>
      </c>
      <c r="C527" s="87">
        <v>2017</v>
      </c>
      <c r="D527" s="87" t="str">
        <f t="shared" si="7"/>
        <v>Del Norte County - Unincorporated 2017</v>
      </c>
      <c r="E527" s="87">
        <v>60</v>
      </c>
      <c r="F527" s="366">
        <v>9</v>
      </c>
      <c r="G527" s="87">
        <v>0</v>
      </c>
      <c r="H527" s="87">
        <v>9</v>
      </c>
      <c r="I527" s="86"/>
      <c r="J527" s="87">
        <v>37</v>
      </c>
      <c r="K527" s="366">
        <v>8</v>
      </c>
      <c r="L527" s="87">
        <v>0</v>
      </c>
      <c r="M527" s="87">
        <v>8</v>
      </c>
      <c r="N527" s="86"/>
      <c r="O527" s="87">
        <v>30</v>
      </c>
      <c r="P527" s="87">
        <v>3</v>
      </c>
      <c r="Q527" s="86"/>
      <c r="R527" s="87">
        <v>106</v>
      </c>
      <c r="S527" s="87">
        <v>14</v>
      </c>
      <c r="T527" s="86">
        <v>8</v>
      </c>
      <c r="U527" s="87">
        <v>233</v>
      </c>
      <c r="V527" s="87">
        <v>34</v>
      </c>
    </row>
    <row r="528" spans="1:22">
      <c r="A528" t="s">
        <v>5460</v>
      </c>
      <c r="B528" s="17" t="str">
        <f>VLOOKUP(A528,'Planning Periods'!$E$2:$N$540,10,FALSE)</f>
        <v>12/31/2015 - 12/31/2023</v>
      </c>
      <c r="C528" s="87">
        <v>2014</v>
      </c>
      <c r="D528" s="87" t="str">
        <f t="shared" si="7"/>
        <v>Del Rey Oaks 2014</v>
      </c>
      <c r="E528" s="366" t="s">
        <v>5853</v>
      </c>
      <c r="F528" s="366" t="s">
        <v>5853</v>
      </c>
      <c r="G528" s="366" t="s">
        <v>5853</v>
      </c>
      <c r="H528" s="366" t="s">
        <v>5853</v>
      </c>
      <c r="I528" s="366">
        <v>0</v>
      </c>
      <c r="J528" s="366" t="s">
        <v>5853</v>
      </c>
      <c r="K528" s="366" t="s">
        <v>5853</v>
      </c>
      <c r="L528" s="366" t="s">
        <v>5853</v>
      </c>
      <c r="M528" s="366" t="s">
        <v>5853</v>
      </c>
      <c r="N528" s="366">
        <v>0</v>
      </c>
      <c r="O528" s="366" t="s">
        <v>5853</v>
      </c>
      <c r="P528" s="366" t="s">
        <v>5853</v>
      </c>
      <c r="Q528" s="366"/>
      <c r="R528" s="366" t="s">
        <v>5853</v>
      </c>
      <c r="S528" s="366" t="s">
        <v>5853</v>
      </c>
      <c r="T528" s="366" t="s">
        <v>5853</v>
      </c>
      <c r="U528" s="366" t="s">
        <v>5853</v>
      </c>
      <c r="V528" s="366" t="s">
        <v>5853</v>
      </c>
    </row>
    <row r="529" spans="1:22">
      <c r="A529" t="s">
        <v>5460</v>
      </c>
      <c r="B529" s="17" t="str">
        <f>VLOOKUP(A529,'Planning Periods'!$E$2:$N$540,10,FALSE)</f>
        <v>12/31/2015 - 12/31/2023</v>
      </c>
      <c r="C529" s="87">
        <v>2015</v>
      </c>
      <c r="D529" s="87" t="str">
        <f t="shared" si="7"/>
        <v>Del Rey Oaks 2015</v>
      </c>
      <c r="E529" t="s">
        <v>5853</v>
      </c>
      <c r="F529" t="s">
        <v>5853</v>
      </c>
      <c r="G529" t="s">
        <v>5853</v>
      </c>
      <c r="H529" t="s">
        <v>5853</v>
      </c>
      <c r="J529" t="s">
        <v>5853</v>
      </c>
      <c r="K529" t="s">
        <v>5853</v>
      </c>
      <c r="L529" t="s">
        <v>5853</v>
      </c>
      <c r="M529" t="s">
        <v>5853</v>
      </c>
      <c r="O529" t="s">
        <v>5853</v>
      </c>
      <c r="P529" t="s">
        <v>5853</v>
      </c>
      <c r="R529" t="s">
        <v>5853</v>
      </c>
      <c r="S529" t="s">
        <v>5853</v>
      </c>
      <c r="T529" t="s">
        <v>5853</v>
      </c>
      <c r="U529" t="s">
        <v>5853</v>
      </c>
      <c r="V529" t="s">
        <v>5853</v>
      </c>
    </row>
    <row r="530" spans="1:22">
      <c r="A530" t="s">
        <v>5460</v>
      </c>
      <c r="B530" s="17" t="str">
        <f>VLOOKUP(A530,'Planning Periods'!$E$2:$N$540,10,FALSE)</f>
        <v>12/31/2015 - 12/31/2023</v>
      </c>
      <c r="C530" s="87">
        <v>2016</v>
      </c>
      <c r="D530" s="87" t="str">
        <f t="shared" si="7"/>
        <v>Del Rey Oaks 2016</v>
      </c>
      <c r="E530" t="s">
        <v>5853</v>
      </c>
      <c r="F530" t="s">
        <v>5853</v>
      </c>
      <c r="G530" t="s">
        <v>5853</v>
      </c>
      <c r="H530" t="s">
        <v>5853</v>
      </c>
      <c r="J530" t="s">
        <v>5853</v>
      </c>
      <c r="K530" t="s">
        <v>5853</v>
      </c>
      <c r="L530" t="s">
        <v>5853</v>
      </c>
      <c r="M530" t="s">
        <v>5853</v>
      </c>
      <c r="O530" t="s">
        <v>5853</v>
      </c>
      <c r="P530" t="s">
        <v>5853</v>
      </c>
      <c r="R530" t="s">
        <v>5853</v>
      </c>
      <c r="S530" t="s">
        <v>5853</v>
      </c>
      <c r="T530" t="s">
        <v>5853</v>
      </c>
      <c r="U530" t="s">
        <v>5853</v>
      </c>
      <c r="V530" t="s">
        <v>5853</v>
      </c>
    </row>
    <row r="531" spans="1:22">
      <c r="A531" t="s">
        <v>5460</v>
      </c>
      <c r="B531" s="17" t="str">
        <f>VLOOKUP(A531,'Planning Periods'!$E$2:$N$540,10,FALSE)</f>
        <v>12/31/2015 - 12/31/2023</v>
      </c>
      <c r="C531" s="87">
        <v>2017</v>
      </c>
      <c r="D531" s="87" t="str">
        <f t="shared" si="7"/>
        <v>Del Rey Oaks 2017</v>
      </c>
      <c r="E531" t="s">
        <v>5853</v>
      </c>
      <c r="F531" t="s">
        <v>5853</v>
      </c>
      <c r="G531" t="s">
        <v>5853</v>
      </c>
      <c r="H531" t="s">
        <v>5853</v>
      </c>
      <c r="J531" t="s">
        <v>5853</v>
      </c>
      <c r="K531" t="s">
        <v>5853</v>
      </c>
      <c r="L531" t="s">
        <v>5853</v>
      </c>
      <c r="M531" t="s">
        <v>5853</v>
      </c>
      <c r="O531" t="s">
        <v>5853</v>
      </c>
      <c r="P531" t="s">
        <v>5853</v>
      </c>
      <c r="R531" t="s">
        <v>5853</v>
      </c>
      <c r="S531" t="s">
        <v>5853</v>
      </c>
      <c r="T531" t="s">
        <v>5853</v>
      </c>
      <c r="U531" t="s">
        <v>5853</v>
      </c>
      <c r="V531" t="s">
        <v>5853</v>
      </c>
    </row>
    <row r="532" spans="1:22">
      <c r="A532" s="88" t="s">
        <v>5461</v>
      </c>
      <c r="B532" s="17" t="str">
        <f>VLOOKUP(A532,'Planning Periods'!$E$2:$N$540,10,FALSE)</f>
        <v>12/31/2015 - 12/31/2023</v>
      </c>
      <c r="C532" s="87">
        <v>2013</v>
      </c>
      <c r="D532" s="87" t="str">
        <f t="shared" si="7"/>
        <v>Delano 2013</v>
      </c>
      <c r="E532" t="s">
        <v>5853</v>
      </c>
      <c r="F532" t="s">
        <v>5853</v>
      </c>
      <c r="G532" t="s">
        <v>5853</v>
      </c>
      <c r="H532" t="s">
        <v>5853</v>
      </c>
      <c r="J532" t="s">
        <v>5853</v>
      </c>
      <c r="K532" t="s">
        <v>5853</v>
      </c>
      <c r="L532" t="s">
        <v>5853</v>
      </c>
      <c r="M532" t="s">
        <v>5853</v>
      </c>
      <c r="O532" t="s">
        <v>5853</v>
      </c>
      <c r="P532" t="s">
        <v>5853</v>
      </c>
      <c r="R532" t="s">
        <v>5853</v>
      </c>
      <c r="S532" t="s">
        <v>5853</v>
      </c>
      <c r="T532" t="s">
        <v>5853</v>
      </c>
      <c r="U532" t="s">
        <v>5853</v>
      </c>
      <c r="V532" t="s">
        <v>5853</v>
      </c>
    </row>
    <row r="533" spans="1:22">
      <c r="A533" s="88" t="s">
        <v>5461</v>
      </c>
      <c r="B533" s="17" t="str">
        <f>VLOOKUP(A533,'Planning Periods'!$E$2:$N$540,10,FALSE)</f>
        <v>12/31/2015 - 12/31/2023</v>
      </c>
      <c r="C533" s="87">
        <v>2014</v>
      </c>
      <c r="D533" s="87" t="str">
        <f t="shared" si="7"/>
        <v>Delano 2014</v>
      </c>
      <c r="E533" t="s">
        <v>5853</v>
      </c>
      <c r="F533" t="s">
        <v>5853</v>
      </c>
      <c r="G533" t="s">
        <v>5853</v>
      </c>
      <c r="H533" t="s">
        <v>5853</v>
      </c>
      <c r="J533" t="s">
        <v>5853</v>
      </c>
      <c r="K533" t="s">
        <v>5853</v>
      </c>
      <c r="L533" t="s">
        <v>5853</v>
      </c>
      <c r="M533" t="s">
        <v>5853</v>
      </c>
      <c r="O533" t="s">
        <v>5853</v>
      </c>
      <c r="P533" t="s">
        <v>5853</v>
      </c>
      <c r="R533" t="s">
        <v>5853</v>
      </c>
      <c r="S533" t="s">
        <v>5853</v>
      </c>
      <c r="T533" t="s">
        <v>5853</v>
      </c>
      <c r="U533" t="s">
        <v>5853</v>
      </c>
      <c r="V533" t="s">
        <v>5853</v>
      </c>
    </row>
    <row r="534" spans="1:22">
      <c r="A534" s="88" t="s">
        <v>5461</v>
      </c>
      <c r="B534" s="17" t="str">
        <f>VLOOKUP(A534,'Planning Periods'!$E$2:$N$540,10,FALSE)</f>
        <v>12/31/2015 - 12/31/2023</v>
      </c>
      <c r="C534" s="87">
        <v>2015</v>
      </c>
      <c r="D534" s="87" t="str">
        <f t="shared" si="7"/>
        <v>Delano 2015</v>
      </c>
      <c r="E534" s="87">
        <v>396</v>
      </c>
      <c r="F534" s="366">
        <v>0</v>
      </c>
      <c r="G534" s="87">
        <v>0</v>
      </c>
      <c r="H534" s="87">
        <v>0</v>
      </c>
      <c r="I534" s="86"/>
      <c r="J534" s="87">
        <v>277</v>
      </c>
      <c r="K534" s="366">
        <v>0</v>
      </c>
      <c r="L534" s="87">
        <v>0</v>
      </c>
      <c r="M534" s="87">
        <v>0</v>
      </c>
      <c r="N534" s="86"/>
      <c r="O534" s="87">
        <v>243</v>
      </c>
      <c r="P534" s="87">
        <v>2</v>
      </c>
      <c r="Q534" s="86"/>
      <c r="R534" s="87">
        <v>546</v>
      </c>
      <c r="S534" s="87">
        <v>0</v>
      </c>
      <c r="T534" s="86">
        <v>0</v>
      </c>
      <c r="U534" s="87">
        <v>1462</v>
      </c>
      <c r="V534" s="87">
        <v>2</v>
      </c>
    </row>
    <row r="535" spans="1:22">
      <c r="A535" s="88" t="s">
        <v>5461</v>
      </c>
      <c r="B535" s="17" t="str">
        <f>VLOOKUP(A535,'Planning Periods'!$E$2:$N$540,10,FALSE)</f>
        <v>12/31/2015 - 12/31/2023</v>
      </c>
      <c r="C535" s="87">
        <v>2016</v>
      </c>
      <c r="D535" s="87" t="str">
        <f t="shared" si="7"/>
        <v>Delano 2016</v>
      </c>
      <c r="E535" s="87">
        <v>396</v>
      </c>
      <c r="F535" s="366">
        <v>0</v>
      </c>
      <c r="G535" s="87">
        <v>0</v>
      </c>
      <c r="H535" s="87">
        <v>0</v>
      </c>
      <c r="I535" s="86"/>
      <c r="J535" s="87">
        <v>277</v>
      </c>
      <c r="K535" s="366">
        <v>0</v>
      </c>
      <c r="L535" s="87">
        <v>0</v>
      </c>
      <c r="M535" s="87">
        <v>0</v>
      </c>
      <c r="N535" s="86"/>
      <c r="O535" s="87">
        <v>243</v>
      </c>
      <c r="P535" s="87">
        <v>44</v>
      </c>
      <c r="Q535" s="86"/>
      <c r="R535" s="87">
        <v>546</v>
      </c>
      <c r="S535" s="87">
        <v>1</v>
      </c>
      <c r="T535" s="86">
        <v>0</v>
      </c>
      <c r="U535" s="87">
        <v>1462</v>
      </c>
      <c r="V535" s="87">
        <v>45</v>
      </c>
    </row>
    <row r="536" spans="1:22">
      <c r="A536" s="88" t="s">
        <v>5461</v>
      </c>
      <c r="B536" s="17" t="str">
        <f>VLOOKUP(A536,'Planning Periods'!$E$2:$N$540,10,FALSE)</f>
        <v>12/31/2015 - 12/31/2023</v>
      </c>
      <c r="C536" s="87">
        <v>2017</v>
      </c>
      <c r="D536" s="87" t="str">
        <f t="shared" si="7"/>
        <v>Delano 2017</v>
      </c>
      <c r="E536" s="87">
        <v>396</v>
      </c>
      <c r="F536" s="366">
        <v>0</v>
      </c>
      <c r="G536" s="87">
        <v>0</v>
      </c>
      <c r="H536" s="87">
        <v>0</v>
      </c>
      <c r="I536" s="86"/>
      <c r="J536" s="87">
        <v>277</v>
      </c>
      <c r="K536" s="366">
        <v>0</v>
      </c>
      <c r="L536" s="87">
        <v>0</v>
      </c>
      <c r="M536" s="87">
        <v>0</v>
      </c>
      <c r="N536" s="86"/>
      <c r="O536" s="87">
        <v>243</v>
      </c>
      <c r="P536" s="87">
        <v>9</v>
      </c>
      <c r="Q536" s="86"/>
      <c r="R536" s="87">
        <v>546</v>
      </c>
      <c r="S536" s="87">
        <v>21</v>
      </c>
      <c r="T536" s="86">
        <v>0</v>
      </c>
      <c r="U536" s="87">
        <v>1462</v>
      </c>
      <c r="V536" s="87">
        <v>30</v>
      </c>
    </row>
    <row r="537" spans="1:22">
      <c r="A537" s="88" t="s">
        <v>5462</v>
      </c>
      <c r="B537" s="17"/>
      <c r="C537" s="87">
        <v>2013</v>
      </c>
      <c r="D537" s="87" t="str">
        <f t="shared" si="7"/>
        <v>Desert Hot Springs 2013</v>
      </c>
      <c r="E537" s="87" t="s">
        <v>5853</v>
      </c>
      <c r="F537" s="366" t="s">
        <v>5853</v>
      </c>
      <c r="G537" s="87" t="s">
        <v>5853</v>
      </c>
      <c r="H537" s="87" t="s">
        <v>5853</v>
      </c>
      <c r="I537" s="86"/>
      <c r="J537" s="87" t="s">
        <v>5853</v>
      </c>
      <c r="K537" s="366" t="s">
        <v>5853</v>
      </c>
      <c r="L537" s="87" t="s">
        <v>5853</v>
      </c>
      <c r="M537" s="87" t="s">
        <v>5853</v>
      </c>
      <c r="N537" s="86"/>
      <c r="O537" s="87" t="s">
        <v>5853</v>
      </c>
      <c r="P537" s="87" t="s">
        <v>5853</v>
      </c>
      <c r="Q537" s="86"/>
      <c r="R537" s="87" t="s">
        <v>5853</v>
      </c>
      <c r="S537" s="87" t="s">
        <v>5853</v>
      </c>
      <c r="T537" s="86" t="s">
        <v>5853</v>
      </c>
      <c r="U537" s="87" t="s">
        <v>5853</v>
      </c>
      <c r="V537" s="87" t="s">
        <v>5853</v>
      </c>
    </row>
    <row r="538" spans="1:22">
      <c r="A538" s="88" t="s">
        <v>5462</v>
      </c>
      <c r="B538" s="17" t="str">
        <f>VLOOKUP(A538,'Planning Periods'!$E$2:$N$540,10,FALSE)</f>
        <v>10/15/2013 - 10/15/2021</v>
      </c>
      <c r="C538" s="87">
        <v>2014</v>
      </c>
      <c r="D538" s="87" t="str">
        <f t="shared" si="7"/>
        <v>Desert Hot Springs 2014</v>
      </c>
      <c r="E538" s="87" t="s">
        <v>5853</v>
      </c>
      <c r="F538" s="366" t="s">
        <v>5853</v>
      </c>
      <c r="G538" s="87" t="s">
        <v>5853</v>
      </c>
      <c r="H538" s="87" t="s">
        <v>5853</v>
      </c>
      <c r="I538" s="86"/>
      <c r="J538" s="87" t="s">
        <v>5853</v>
      </c>
      <c r="K538" s="366" t="s">
        <v>5853</v>
      </c>
      <c r="L538" s="87" t="s">
        <v>5853</v>
      </c>
      <c r="M538" s="87" t="s">
        <v>5853</v>
      </c>
      <c r="N538" s="86"/>
      <c r="O538" s="87" t="s">
        <v>5853</v>
      </c>
      <c r="P538" s="87" t="s">
        <v>5853</v>
      </c>
      <c r="Q538" s="86"/>
      <c r="R538" s="87" t="s">
        <v>5853</v>
      </c>
      <c r="S538" s="87" t="s">
        <v>5853</v>
      </c>
      <c r="T538" s="86" t="s">
        <v>5853</v>
      </c>
      <c r="U538" s="87" t="s">
        <v>5853</v>
      </c>
      <c r="V538" s="87" t="s">
        <v>5853</v>
      </c>
    </row>
    <row r="539" spans="1:22">
      <c r="A539" s="88" t="s">
        <v>5462</v>
      </c>
      <c r="B539" s="17" t="str">
        <f>VLOOKUP(A539,'Planning Periods'!$E$2:$N$540,10,FALSE)</f>
        <v>10/15/2013 - 10/15/2021</v>
      </c>
      <c r="C539" s="87">
        <v>2015</v>
      </c>
      <c r="D539" s="87" t="str">
        <f t="shared" si="7"/>
        <v>Desert Hot Springs 2015</v>
      </c>
      <c r="E539" s="87" t="s">
        <v>5853</v>
      </c>
      <c r="F539" s="366" t="s">
        <v>5853</v>
      </c>
      <c r="G539" s="87" t="s">
        <v>5853</v>
      </c>
      <c r="H539" s="87" t="s">
        <v>5853</v>
      </c>
      <c r="I539" s="86"/>
      <c r="J539" s="87" t="s">
        <v>5853</v>
      </c>
      <c r="K539" s="366" t="s">
        <v>5853</v>
      </c>
      <c r="L539" s="87" t="s">
        <v>5853</v>
      </c>
      <c r="M539" s="87" t="s">
        <v>5853</v>
      </c>
      <c r="N539" s="86"/>
      <c r="O539" s="87" t="s">
        <v>5853</v>
      </c>
      <c r="P539" s="87" t="s">
        <v>5853</v>
      </c>
      <c r="Q539" s="86"/>
      <c r="R539" s="87" t="s">
        <v>5853</v>
      </c>
      <c r="S539" s="87" t="s">
        <v>5853</v>
      </c>
      <c r="T539" s="86" t="s">
        <v>5853</v>
      </c>
      <c r="U539" s="87" t="s">
        <v>5853</v>
      </c>
      <c r="V539" s="87" t="s">
        <v>5853</v>
      </c>
    </row>
    <row r="540" spans="1:22">
      <c r="A540" s="88" t="s">
        <v>5462</v>
      </c>
      <c r="B540" s="17" t="str">
        <f>VLOOKUP(A540,'Planning Periods'!$E$2:$N$540,10,FALSE)</f>
        <v>10/15/2013 - 10/15/2021</v>
      </c>
      <c r="C540" s="87">
        <v>2016</v>
      </c>
      <c r="D540" s="87" t="str">
        <f t="shared" si="7"/>
        <v>Desert Hot Springs 2016</v>
      </c>
      <c r="E540" s="87" t="s">
        <v>5853</v>
      </c>
      <c r="F540" s="366" t="s">
        <v>5853</v>
      </c>
      <c r="G540" s="87" t="s">
        <v>5853</v>
      </c>
      <c r="H540" s="87" t="s">
        <v>5853</v>
      </c>
      <c r="I540" s="86"/>
      <c r="J540" s="87" t="s">
        <v>5853</v>
      </c>
      <c r="K540" s="366" t="s">
        <v>5853</v>
      </c>
      <c r="L540" s="87" t="s">
        <v>5853</v>
      </c>
      <c r="M540" s="87" t="s">
        <v>5853</v>
      </c>
      <c r="N540" s="86"/>
      <c r="O540" s="87" t="s">
        <v>5853</v>
      </c>
      <c r="P540" s="87" t="s">
        <v>5853</v>
      </c>
      <c r="Q540" s="86"/>
      <c r="R540" s="87" t="s">
        <v>5853</v>
      </c>
      <c r="S540" s="87" t="s">
        <v>5853</v>
      </c>
      <c r="T540" s="86" t="s">
        <v>5853</v>
      </c>
      <c r="U540" s="87" t="s">
        <v>5853</v>
      </c>
      <c r="V540" s="87" t="s">
        <v>5853</v>
      </c>
    </row>
    <row r="541" spans="1:22">
      <c r="A541" s="88" t="s">
        <v>5462</v>
      </c>
      <c r="B541" s="17" t="str">
        <f>VLOOKUP(A541,'Planning Periods'!$E$2:$N$540,10,FALSE)</f>
        <v>10/15/2013 - 10/15/2021</v>
      </c>
      <c r="C541" s="87">
        <v>2017</v>
      </c>
      <c r="D541" s="87" t="str">
        <f t="shared" si="7"/>
        <v>Desert Hot Springs 2017</v>
      </c>
      <c r="E541" s="87" t="s">
        <v>5853</v>
      </c>
      <c r="F541" s="366" t="s">
        <v>5853</v>
      </c>
      <c r="G541" s="87" t="s">
        <v>5853</v>
      </c>
      <c r="H541" s="87" t="s">
        <v>5853</v>
      </c>
      <c r="I541" s="86"/>
      <c r="J541" s="87" t="s">
        <v>5853</v>
      </c>
      <c r="K541" s="366" t="s">
        <v>5853</v>
      </c>
      <c r="L541" s="87" t="s">
        <v>5853</v>
      </c>
      <c r="M541" s="87" t="s">
        <v>5853</v>
      </c>
      <c r="N541" s="86"/>
      <c r="O541" s="87" t="s">
        <v>5853</v>
      </c>
      <c r="P541" s="87" t="s">
        <v>5853</v>
      </c>
      <c r="Q541" s="86"/>
      <c r="R541" s="87" t="s">
        <v>5853</v>
      </c>
      <c r="S541" s="87" t="s">
        <v>5853</v>
      </c>
      <c r="T541" s="86" t="s">
        <v>5853</v>
      </c>
      <c r="U541" s="87" t="s">
        <v>5853</v>
      </c>
      <c r="V541" s="87" t="s">
        <v>5853</v>
      </c>
    </row>
    <row r="542" spans="1:22">
      <c r="A542" s="88" t="s">
        <v>5463</v>
      </c>
      <c r="B542" s="17"/>
      <c r="C542" s="87">
        <v>2013</v>
      </c>
      <c r="D542" s="87" t="str">
        <f t="shared" si="7"/>
        <v>Diamond Bar 2013</v>
      </c>
      <c r="E542" s="87" t="s">
        <v>5853</v>
      </c>
      <c r="F542" s="366" t="s">
        <v>5853</v>
      </c>
      <c r="G542" s="87" t="s">
        <v>5853</v>
      </c>
      <c r="H542" s="87" t="s">
        <v>5853</v>
      </c>
      <c r="I542" s="86"/>
      <c r="J542" s="87" t="s">
        <v>5853</v>
      </c>
      <c r="K542" s="366" t="s">
        <v>5853</v>
      </c>
      <c r="L542" s="87" t="s">
        <v>5853</v>
      </c>
      <c r="M542" s="87" t="s">
        <v>5853</v>
      </c>
      <c r="N542" s="86"/>
      <c r="O542" s="87" t="s">
        <v>5853</v>
      </c>
      <c r="P542" s="87" t="s">
        <v>5853</v>
      </c>
      <c r="Q542" s="86"/>
      <c r="R542" s="87" t="s">
        <v>5853</v>
      </c>
      <c r="S542" s="87" t="s">
        <v>5853</v>
      </c>
      <c r="T542" s="86" t="s">
        <v>5853</v>
      </c>
      <c r="U542" s="87" t="s">
        <v>5853</v>
      </c>
      <c r="V542" s="87" t="s">
        <v>5853</v>
      </c>
    </row>
    <row r="543" spans="1:22">
      <c r="A543" s="88" t="s">
        <v>5463</v>
      </c>
      <c r="B543" s="17" t="str">
        <f>VLOOKUP(A543,'Planning Periods'!$E$2:$N$540,10,FALSE)</f>
        <v>10/15/2013 - 10/15/2021</v>
      </c>
      <c r="C543" s="87">
        <v>2014</v>
      </c>
      <c r="D543" s="87" t="str">
        <f>CONCATENATE(A543," ",C543)</f>
        <v>Diamond Bar 2014</v>
      </c>
      <c r="E543" s="87">
        <v>308</v>
      </c>
      <c r="F543" s="366">
        <v>0</v>
      </c>
      <c r="G543" s="87">
        <v>0</v>
      </c>
      <c r="H543" s="87">
        <v>0</v>
      </c>
      <c r="I543" s="86"/>
      <c r="J543" s="87">
        <v>182</v>
      </c>
      <c r="K543" s="366">
        <v>0</v>
      </c>
      <c r="L543" s="87">
        <v>0</v>
      </c>
      <c r="M543" s="87">
        <v>0</v>
      </c>
      <c r="N543" s="86"/>
      <c r="O543" s="87">
        <v>190</v>
      </c>
      <c r="P543" s="87">
        <v>0</v>
      </c>
      <c r="Q543" s="86"/>
      <c r="R543" s="87">
        <v>466</v>
      </c>
      <c r="S543" s="87">
        <v>52</v>
      </c>
      <c r="T543" s="86">
        <v>0</v>
      </c>
      <c r="U543" s="87">
        <v>1146</v>
      </c>
      <c r="V543" s="87">
        <v>52</v>
      </c>
    </row>
    <row r="544" spans="1:22">
      <c r="A544" s="88" t="s">
        <v>5463</v>
      </c>
      <c r="B544" s="17" t="str">
        <f>VLOOKUP(A544,'Planning Periods'!$E$2:$N$540,10,FALSE)</f>
        <v>10/15/2013 - 10/15/2021</v>
      </c>
      <c r="C544" s="87">
        <v>2015</v>
      </c>
      <c r="D544" s="87" t="str">
        <f t="shared" ref="D544:D607" si="8">CONCATENATE(A544," ",C544)</f>
        <v>Diamond Bar 2015</v>
      </c>
      <c r="E544" s="87">
        <v>308</v>
      </c>
      <c r="F544" s="366">
        <v>0</v>
      </c>
      <c r="G544" s="87">
        <v>0</v>
      </c>
      <c r="H544" s="87">
        <v>0</v>
      </c>
      <c r="I544" s="86"/>
      <c r="J544" s="87">
        <v>182</v>
      </c>
      <c r="K544" s="366">
        <v>0</v>
      </c>
      <c r="L544" s="87">
        <v>0</v>
      </c>
      <c r="M544" s="87">
        <v>0</v>
      </c>
      <c r="N544" s="86"/>
      <c r="O544" s="87">
        <v>190</v>
      </c>
      <c r="P544" s="87">
        <v>0</v>
      </c>
      <c r="Q544" s="86"/>
      <c r="R544" s="87">
        <v>466</v>
      </c>
      <c r="S544" s="87">
        <v>127</v>
      </c>
      <c r="T544" s="86">
        <v>0</v>
      </c>
      <c r="U544" s="87">
        <v>1146</v>
      </c>
      <c r="V544" s="87">
        <v>127</v>
      </c>
    </row>
    <row r="545" spans="1:22">
      <c r="A545" s="88" t="s">
        <v>5463</v>
      </c>
      <c r="B545" s="17" t="str">
        <f>VLOOKUP(A545,'Planning Periods'!$E$2:$N$540,10,FALSE)</f>
        <v>10/15/2013 - 10/15/2021</v>
      </c>
      <c r="C545" s="87">
        <v>2016</v>
      </c>
      <c r="D545" s="87" t="str">
        <f t="shared" si="8"/>
        <v>Diamond Bar 2016</v>
      </c>
      <c r="E545" s="87">
        <v>308</v>
      </c>
      <c r="F545" s="366">
        <v>0</v>
      </c>
      <c r="G545" s="87">
        <v>0</v>
      </c>
      <c r="H545" s="87">
        <v>0</v>
      </c>
      <c r="I545" s="86"/>
      <c r="J545" s="87">
        <v>182</v>
      </c>
      <c r="K545" s="366">
        <v>0</v>
      </c>
      <c r="L545" s="87">
        <v>0</v>
      </c>
      <c r="M545" s="87">
        <v>0</v>
      </c>
      <c r="N545" s="86"/>
      <c r="O545" s="87">
        <v>190</v>
      </c>
      <c r="P545" s="87">
        <v>0</v>
      </c>
      <c r="Q545" s="86"/>
      <c r="R545" s="87">
        <v>466</v>
      </c>
      <c r="S545" s="87">
        <v>15</v>
      </c>
      <c r="T545" s="86">
        <v>0</v>
      </c>
      <c r="U545" s="87">
        <v>1146</v>
      </c>
      <c r="V545" s="87">
        <v>15</v>
      </c>
    </row>
    <row r="546" spans="1:22">
      <c r="A546" s="88" t="s">
        <v>5463</v>
      </c>
      <c r="B546" s="17" t="str">
        <f>VLOOKUP(A546,'Planning Periods'!$E$2:$N$540,10,FALSE)</f>
        <v>10/15/2013 - 10/15/2021</v>
      </c>
      <c r="C546" s="87">
        <v>2017</v>
      </c>
      <c r="D546" s="87" t="str">
        <f t="shared" si="8"/>
        <v>Diamond Bar 2017</v>
      </c>
      <c r="E546" s="87">
        <v>308</v>
      </c>
      <c r="F546" s="366">
        <v>0</v>
      </c>
      <c r="G546" s="87">
        <v>0</v>
      </c>
      <c r="H546" s="87">
        <v>0</v>
      </c>
      <c r="I546" s="86"/>
      <c r="J546" s="87">
        <v>182</v>
      </c>
      <c r="K546" s="366">
        <v>0</v>
      </c>
      <c r="L546" s="87">
        <v>0</v>
      </c>
      <c r="M546" s="87">
        <v>0</v>
      </c>
      <c r="N546" s="86"/>
      <c r="O546" s="87">
        <v>190</v>
      </c>
      <c r="P546" s="87">
        <v>0</v>
      </c>
      <c r="Q546" s="86"/>
      <c r="R546" s="87">
        <v>466</v>
      </c>
      <c r="S546" s="87">
        <v>77</v>
      </c>
      <c r="T546" s="86">
        <v>0</v>
      </c>
      <c r="U546" s="87">
        <v>1146</v>
      </c>
      <c r="V546" s="87">
        <v>77</v>
      </c>
    </row>
    <row r="547" spans="1:22">
      <c r="A547" s="88" t="s">
        <v>5464</v>
      </c>
      <c r="B547" s="17" t="str">
        <f>VLOOKUP(A547,'Planning Periods'!$E$2:$N$540,10,FALSE)</f>
        <v>12/31/2015 - 12/31/2023</v>
      </c>
      <c r="C547" s="87">
        <v>2014</v>
      </c>
      <c r="D547" s="87" t="str">
        <f t="shared" si="8"/>
        <v>Dinuba 2014</v>
      </c>
      <c r="E547" s="87" t="s">
        <v>5853</v>
      </c>
      <c r="F547" s="366" t="s">
        <v>5853</v>
      </c>
      <c r="G547" s="87" t="s">
        <v>5853</v>
      </c>
      <c r="H547" s="87" t="s">
        <v>5853</v>
      </c>
      <c r="I547" s="86"/>
      <c r="J547" s="87" t="s">
        <v>5853</v>
      </c>
      <c r="K547" s="366" t="s">
        <v>5853</v>
      </c>
      <c r="L547" s="87" t="s">
        <v>5853</v>
      </c>
      <c r="M547" s="87" t="s">
        <v>5853</v>
      </c>
      <c r="N547" s="86"/>
      <c r="O547" s="87" t="s">
        <v>5853</v>
      </c>
      <c r="P547" s="87" t="s">
        <v>5853</v>
      </c>
      <c r="Q547" s="86"/>
      <c r="R547" s="87" t="s">
        <v>5853</v>
      </c>
      <c r="S547" s="87" t="s">
        <v>5853</v>
      </c>
      <c r="T547" s="86" t="s">
        <v>5853</v>
      </c>
      <c r="U547" s="87" t="s">
        <v>5853</v>
      </c>
      <c r="V547" s="87" t="s">
        <v>5853</v>
      </c>
    </row>
    <row r="548" spans="1:22">
      <c r="A548" s="88" t="s">
        <v>5464</v>
      </c>
      <c r="B548" s="17" t="str">
        <f>VLOOKUP(A548,'Planning Periods'!$E$2:$N$540,10,FALSE)</f>
        <v>12/31/2015 - 12/31/2023</v>
      </c>
      <c r="C548" s="87">
        <v>2015</v>
      </c>
      <c r="D548" s="87" t="str">
        <f t="shared" si="8"/>
        <v>Dinuba 2015</v>
      </c>
      <c r="E548" s="87">
        <v>211</v>
      </c>
      <c r="F548" s="366">
        <v>0</v>
      </c>
      <c r="G548" s="87">
        <v>0</v>
      </c>
      <c r="H548" s="87">
        <v>0</v>
      </c>
      <c r="I548" s="86"/>
      <c r="J548" s="87">
        <v>163</v>
      </c>
      <c r="K548" s="366">
        <v>64</v>
      </c>
      <c r="L548" s="87">
        <v>0</v>
      </c>
      <c r="M548" s="87">
        <v>64</v>
      </c>
      <c r="N548" s="86"/>
      <c r="O548" s="87">
        <v>121</v>
      </c>
      <c r="P548" s="87">
        <v>50</v>
      </c>
      <c r="Q548" s="86"/>
      <c r="R548" s="87">
        <v>470</v>
      </c>
      <c r="S548" s="87">
        <v>0</v>
      </c>
      <c r="T548" s="86">
        <v>64</v>
      </c>
      <c r="U548" s="87">
        <v>965</v>
      </c>
      <c r="V548" s="87">
        <v>114</v>
      </c>
    </row>
    <row r="549" spans="1:22">
      <c r="A549" s="88" t="s">
        <v>5464</v>
      </c>
      <c r="B549" s="17" t="str">
        <f>VLOOKUP(A549,'Planning Periods'!$E$2:$N$540,10,FALSE)</f>
        <v>12/31/2015 - 12/31/2023</v>
      </c>
      <c r="C549" s="87">
        <v>2016</v>
      </c>
      <c r="D549" s="87" t="str">
        <f t="shared" si="8"/>
        <v>Dinuba 2016</v>
      </c>
      <c r="E549" s="87">
        <v>211</v>
      </c>
      <c r="F549" s="366">
        <v>0</v>
      </c>
      <c r="G549" s="87">
        <v>0</v>
      </c>
      <c r="H549" s="87">
        <v>0</v>
      </c>
      <c r="I549" s="86"/>
      <c r="J549" s="87">
        <v>163</v>
      </c>
      <c r="K549" s="366">
        <v>9</v>
      </c>
      <c r="L549" s="87">
        <v>0</v>
      </c>
      <c r="M549" s="87">
        <v>9</v>
      </c>
      <c r="N549" s="86"/>
      <c r="O549" s="87">
        <v>121</v>
      </c>
      <c r="P549" s="87">
        <v>12</v>
      </c>
      <c r="Q549" s="86"/>
      <c r="R549" s="87">
        <v>470</v>
      </c>
      <c r="S549" s="87">
        <v>0</v>
      </c>
      <c r="T549" s="86">
        <v>9</v>
      </c>
      <c r="U549" s="87">
        <v>965</v>
      </c>
      <c r="V549" s="87">
        <v>21</v>
      </c>
    </row>
    <row r="550" spans="1:22">
      <c r="A550" s="88" t="s">
        <v>5464</v>
      </c>
      <c r="B550" s="17" t="str">
        <f>VLOOKUP(A550,'Planning Periods'!$E$2:$N$540,10,FALSE)</f>
        <v>12/31/2015 - 12/31/2023</v>
      </c>
      <c r="C550" s="87">
        <v>2017</v>
      </c>
      <c r="D550" s="87" t="str">
        <f t="shared" si="8"/>
        <v>Dinuba 2017</v>
      </c>
      <c r="E550" s="87">
        <v>211</v>
      </c>
      <c r="F550" s="366">
        <v>43</v>
      </c>
      <c r="G550" s="87">
        <v>43</v>
      </c>
      <c r="H550" s="87">
        <v>0</v>
      </c>
      <c r="I550" s="86"/>
      <c r="J550" s="87">
        <v>163</v>
      </c>
      <c r="K550" s="366">
        <v>19</v>
      </c>
      <c r="L550" s="87">
        <v>0</v>
      </c>
      <c r="M550" s="87">
        <v>19</v>
      </c>
      <c r="N550" s="86"/>
      <c r="O550" s="87">
        <v>121</v>
      </c>
      <c r="P550" s="87">
        <v>46</v>
      </c>
      <c r="Q550" s="86"/>
      <c r="R550" s="87">
        <v>470</v>
      </c>
      <c r="S550" s="87">
        <v>11</v>
      </c>
      <c r="T550" s="86">
        <v>19</v>
      </c>
      <c r="U550" s="87">
        <v>965</v>
      </c>
      <c r="V550" s="87">
        <v>119</v>
      </c>
    </row>
    <row r="551" spans="1:22">
      <c r="A551" s="88" t="s">
        <v>5465</v>
      </c>
      <c r="B551" s="17" t="str">
        <f>VLOOKUP(A551,'Planning Periods'!$E$2:$N$540,10,FALSE)</f>
        <v>01/31/2015 - 01/31/2023</v>
      </c>
      <c r="C551" s="87">
        <v>2014</v>
      </c>
      <c r="D551" s="87" t="str">
        <f t="shared" si="8"/>
        <v>Dixon 2014</v>
      </c>
      <c r="E551" s="87" t="s">
        <v>5853</v>
      </c>
      <c r="F551" s="366" t="s">
        <v>5853</v>
      </c>
      <c r="G551" s="87" t="s">
        <v>5853</v>
      </c>
      <c r="H551" s="87" t="s">
        <v>5853</v>
      </c>
      <c r="I551" s="86"/>
      <c r="J551" s="87" t="s">
        <v>5853</v>
      </c>
      <c r="K551" s="366" t="s">
        <v>5853</v>
      </c>
      <c r="L551" s="87" t="s">
        <v>5853</v>
      </c>
      <c r="M551" s="87" t="s">
        <v>5853</v>
      </c>
      <c r="N551" s="86"/>
      <c r="O551" s="87" t="s">
        <v>5853</v>
      </c>
      <c r="P551" s="87" t="s">
        <v>5853</v>
      </c>
      <c r="Q551" s="86"/>
      <c r="R551" s="87" t="s">
        <v>5853</v>
      </c>
      <c r="S551" s="87" t="s">
        <v>5853</v>
      </c>
      <c r="T551" s="86" t="s">
        <v>5853</v>
      </c>
      <c r="U551" s="87" t="s">
        <v>5853</v>
      </c>
      <c r="V551" s="87" t="s">
        <v>5853</v>
      </c>
    </row>
    <row r="552" spans="1:22">
      <c r="A552" s="88" t="s">
        <v>5465</v>
      </c>
      <c r="B552" s="17" t="str">
        <f>VLOOKUP(A552,'Planning Periods'!$E$2:$N$540,10,FALSE)</f>
        <v>01/31/2015 - 01/31/2023</v>
      </c>
      <c r="C552" s="87">
        <v>2015</v>
      </c>
      <c r="D552" s="87" t="str">
        <f t="shared" si="8"/>
        <v>Dixon 2015</v>
      </c>
      <c r="E552" s="87">
        <v>50</v>
      </c>
      <c r="F552" s="366">
        <v>0</v>
      </c>
      <c r="G552" s="87">
        <v>0</v>
      </c>
      <c r="H552" s="87">
        <v>0</v>
      </c>
      <c r="I552" s="86"/>
      <c r="J552" s="87">
        <v>24</v>
      </c>
      <c r="K552" s="366">
        <v>0</v>
      </c>
      <c r="L552" s="87">
        <v>0</v>
      </c>
      <c r="M552" s="87">
        <v>0</v>
      </c>
      <c r="N552" s="86"/>
      <c r="O552" s="87">
        <v>30</v>
      </c>
      <c r="P552" s="87">
        <v>59</v>
      </c>
      <c r="Q552" s="86"/>
      <c r="R552" s="87">
        <v>93</v>
      </c>
      <c r="S552" s="87">
        <v>0</v>
      </c>
      <c r="T552" s="86">
        <v>0</v>
      </c>
      <c r="U552" s="87">
        <v>197</v>
      </c>
      <c r="V552" s="87">
        <v>59</v>
      </c>
    </row>
    <row r="553" spans="1:22">
      <c r="A553" s="88" t="s">
        <v>5465</v>
      </c>
      <c r="B553" s="17" t="str">
        <f>VLOOKUP(A553,'Planning Periods'!$E$2:$N$540,10,FALSE)</f>
        <v>01/31/2015 - 01/31/2023</v>
      </c>
      <c r="C553" s="87">
        <v>2016</v>
      </c>
      <c r="D553" s="87" t="str">
        <f t="shared" si="8"/>
        <v>Dixon 2016</v>
      </c>
      <c r="E553" s="87">
        <v>50</v>
      </c>
      <c r="F553" s="366">
        <v>0</v>
      </c>
      <c r="G553" s="87">
        <v>0</v>
      </c>
      <c r="H553" s="87">
        <v>0</v>
      </c>
      <c r="I553" s="86"/>
      <c r="J553" s="87">
        <v>24</v>
      </c>
      <c r="K553" s="366">
        <v>54</v>
      </c>
      <c r="L553" s="87">
        <v>54</v>
      </c>
      <c r="M553" s="87">
        <v>0</v>
      </c>
      <c r="N553" s="86"/>
      <c r="O553" s="87">
        <v>30</v>
      </c>
      <c r="P553" s="87">
        <v>0</v>
      </c>
      <c r="Q553" s="86"/>
      <c r="R553" s="87">
        <v>93</v>
      </c>
      <c r="S553" s="87">
        <v>43</v>
      </c>
      <c r="T553" s="86">
        <v>0</v>
      </c>
      <c r="U553" s="87">
        <v>197</v>
      </c>
      <c r="V553" s="87">
        <v>97</v>
      </c>
    </row>
    <row r="554" spans="1:22">
      <c r="A554" s="88" t="s">
        <v>5465</v>
      </c>
      <c r="B554" s="17" t="str">
        <f>VLOOKUP(A554,'Planning Periods'!$E$2:$N$540,10,FALSE)</f>
        <v>01/31/2015 - 01/31/2023</v>
      </c>
      <c r="C554" s="87">
        <v>2017</v>
      </c>
      <c r="D554" s="87" t="str">
        <f t="shared" si="8"/>
        <v>Dixon 2017</v>
      </c>
      <c r="E554" s="87">
        <v>50</v>
      </c>
      <c r="F554" s="366">
        <v>0</v>
      </c>
      <c r="G554" s="87">
        <v>0</v>
      </c>
      <c r="H554" s="87">
        <v>0</v>
      </c>
      <c r="I554" s="86"/>
      <c r="J554" s="87">
        <v>24</v>
      </c>
      <c r="K554" s="366">
        <v>0</v>
      </c>
      <c r="L554" s="87">
        <v>0</v>
      </c>
      <c r="M554" s="87">
        <v>0</v>
      </c>
      <c r="N554" s="86"/>
      <c r="O554" s="87">
        <v>30</v>
      </c>
      <c r="P554" s="87">
        <v>0</v>
      </c>
      <c r="Q554" s="86"/>
      <c r="R554" s="87">
        <v>93</v>
      </c>
      <c r="S554" s="87">
        <v>104</v>
      </c>
      <c r="T554" s="86">
        <v>0</v>
      </c>
      <c r="U554" s="87">
        <v>197</v>
      </c>
      <c r="V554" s="87">
        <v>104</v>
      </c>
    </row>
    <row r="555" spans="1:22">
      <c r="A555" s="88" t="s">
        <v>5815</v>
      </c>
      <c r="B555" s="17" t="str">
        <f>VLOOKUP(A555,'Planning Periods'!$E$2:$N$540,10,FALSE)</f>
        <v>06/30/2014 - 11/15/2022</v>
      </c>
      <c r="C555" s="87">
        <v>2014</v>
      </c>
      <c r="D555" s="87" t="str">
        <f t="shared" si="8"/>
        <v>Dorris 2014</v>
      </c>
      <c r="E555" s="87">
        <v>3</v>
      </c>
      <c r="F555" s="366">
        <v>0</v>
      </c>
      <c r="G555" s="87">
        <v>0</v>
      </c>
      <c r="H555" s="87">
        <v>0</v>
      </c>
      <c r="I555" s="86"/>
      <c r="J555" s="87">
        <v>2</v>
      </c>
      <c r="K555" s="366">
        <v>0</v>
      </c>
      <c r="L555" s="87">
        <v>0</v>
      </c>
      <c r="M555" s="87">
        <v>0</v>
      </c>
      <c r="N555" s="86"/>
      <c r="O555" s="87">
        <v>2</v>
      </c>
      <c r="P555" s="87">
        <v>0</v>
      </c>
      <c r="Q555" s="86"/>
      <c r="R555" s="87">
        <v>5</v>
      </c>
      <c r="S555" s="87">
        <v>0</v>
      </c>
      <c r="T555" s="86">
        <v>0</v>
      </c>
      <c r="U555" s="87">
        <v>12</v>
      </c>
      <c r="V555" s="87">
        <v>0</v>
      </c>
    </row>
    <row r="556" spans="1:22">
      <c r="A556" s="88" t="s">
        <v>5815</v>
      </c>
      <c r="B556" s="17" t="str">
        <f>VLOOKUP(A556,'Planning Periods'!$E$2:$N$540,10,FALSE)</f>
        <v>06/30/2014 - 11/15/2022</v>
      </c>
      <c r="C556" s="87">
        <v>2015</v>
      </c>
      <c r="D556" s="87" t="str">
        <f t="shared" si="8"/>
        <v>Dorris 2015</v>
      </c>
      <c r="E556" s="87">
        <v>3</v>
      </c>
      <c r="F556" s="366">
        <v>0</v>
      </c>
      <c r="G556" s="87">
        <v>0</v>
      </c>
      <c r="H556" s="87">
        <v>0</v>
      </c>
      <c r="I556" s="86"/>
      <c r="J556" s="87">
        <v>2</v>
      </c>
      <c r="K556" s="366">
        <v>1</v>
      </c>
      <c r="L556" s="87">
        <v>1</v>
      </c>
      <c r="M556" s="87">
        <v>0</v>
      </c>
      <c r="N556" s="86"/>
      <c r="O556" s="87">
        <v>2</v>
      </c>
      <c r="P556" s="87">
        <v>1</v>
      </c>
      <c r="Q556" s="86"/>
      <c r="R556" s="87">
        <v>5</v>
      </c>
      <c r="S556" s="87">
        <v>0</v>
      </c>
      <c r="T556" s="86">
        <v>0</v>
      </c>
      <c r="U556" s="87">
        <v>12</v>
      </c>
      <c r="V556" s="87">
        <v>2</v>
      </c>
    </row>
    <row r="557" spans="1:22">
      <c r="A557" s="88" t="s">
        <v>5815</v>
      </c>
      <c r="B557" s="17" t="str">
        <f>VLOOKUP(A557,'Planning Periods'!$E$2:$N$540,10,FALSE)</f>
        <v>06/30/2014 - 11/15/2022</v>
      </c>
      <c r="C557" s="87">
        <v>2016</v>
      </c>
      <c r="D557" s="87" t="str">
        <f t="shared" si="8"/>
        <v>Dorris 2016</v>
      </c>
      <c r="E557" s="87" t="s">
        <v>5853</v>
      </c>
      <c r="F557" s="366" t="s">
        <v>5853</v>
      </c>
      <c r="G557" s="87" t="s">
        <v>5853</v>
      </c>
      <c r="H557" s="87" t="s">
        <v>5853</v>
      </c>
      <c r="I557" s="86"/>
      <c r="J557" s="87" t="s">
        <v>5853</v>
      </c>
      <c r="K557" s="366" t="s">
        <v>5853</v>
      </c>
      <c r="L557" s="87" t="s">
        <v>5853</v>
      </c>
      <c r="M557" s="87" t="s">
        <v>5853</v>
      </c>
      <c r="N557" s="86"/>
      <c r="O557" s="87" t="s">
        <v>5853</v>
      </c>
      <c r="P557" s="87" t="s">
        <v>5853</v>
      </c>
      <c r="Q557" s="86"/>
      <c r="R557" s="87" t="s">
        <v>5853</v>
      </c>
      <c r="S557" s="87" t="s">
        <v>5853</v>
      </c>
      <c r="T557" s="86" t="s">
        <v>5853</v>
      </c>
      <c r="U557" s="87" t="s">
        <v>5853</v>
      </c>
      <c r="V557" s="87" t="s">
        <v>5853</v>
      </c>
    </row>
    <row r="558" spans="1:22">
      <c r="A558" s="88" t="s">
        <v>5815</v>
      </c>
      <c r="B558" s="17" t="str">
        <f>VLOOKUP(A558,'Planning Periods'!$E$2:$N$540,10,FALSE)</f>
        <v>06/30/2014 - 11/15/2022</v>
      </c>
      <c r="C558" s="87">
        <v>2017</v>
      </c>
      <c r="D558" s="87" t="str">
        <f t="shared" si="8"/>
        <v>Dorris 2017</v>
      </c>
      <c r="E558" s="87">
        <v>3</v>
      </c>
      <c r="F558" s="366">
        <v>0</v>
      </c>
      <c r="G558" s="87">
        <v>0</v>
      </c>
      <c r="H558" s="87">
        <v>0</v>
      </c>
      <c r="I558" s="86"/>
      <c r="J558" s="87">
        <v>2</v>
      </c>
      <c r="K558" s="366">
        <v>0</v>
      </c>
      <c r="L558" s="87">
        <v>0</v>
      </c>
      <c r="M558" s="87">
        <v>0</v>
      </c>
      <c r="N558" s="86"/>
      <c r="O558" s="87">
        <v>2</v>
      </c>
      <c r="P558" s="87">
        <v>0</v>
      </c>
      <c r="Q558" s="86"/>
      <c r="R558" s="87">
        <v>5</v>
      </c>
      <c r="S558" s="87">
        <v>0</v>
      </c>
      <c r="T558" s="86">
        <v>0</v>
      </c>
      <c r="U558" s="87">
        <v>12</v>
      </c>
      <c r="V558" s="87">
        <v>0</v>
      </c>
    </row>
    <row r="559" spans="1:22">
      <c r="A559" t="s">
        <v>5803</v>
      </c>
      <c r="B559" s="17" t="str">
        <f>VLOOKUP(A559,'Planning Periods'!$E$2:$N$540,10,FALSE)</f>
        <v>03/31/2016 - 03/31/2024</v>
      </c>
      <c r="C559" s="87">
        <v>2014</v>
      </c>
      <c r="D559" s="87" t="str">
        <f t="shared" si="8"/>
        <v>Dos Palos 2014</v>
      </c>
      <c r="E559" s="366" t="s">
        <v>5853</v>
      </c>
      <c r="F559" s="366" t="s">
        <v>5853</v>
      </c>
      <c r="G559" s="366" t="s">
        <v>5853</v>
      </c>
      <c r="H559" s="366" t="s">
        <v>5853</v>
      </c>
      <c r="I559" s="366">
        <v>0</v>
      </c>
      <c r="J559" s="366" t="s">
        <v>5853</v>
      </c>
      <c r="K559" s="366" t="s">
        <v>5853</v>
      </c>
      <c r="L559" s="366" t="s">
        <v>5853</v>
      </c>
      <c r="M559" s="366" t="s">
        <v>5853</v>
      </c>
      <c r="N559" s="366">
        <v>0</v>
      </c>
      <c r="O559" s="366" t="s">
        <v>5853</v>
      </c>
      <c r="P559" s="366" t="s">
        <v>5853</v>
      </c>
      <c r="Q559" s="366"/>
      <c r="R559" s="366" t="s">
        <v>5853</v>
      </c>
      <c r="S559" s="366" t="s">
        <v>5853</v>
      </c>
      <c r="T559" s="366" t="s">
        <v>5853</v>
      </c>
      <c r="U559" s="366" t="s">
        <v>5853</v>
      </c>
      <c r="V559" s="366" t="s">
        <v>5853</v>
      </c>
    </row>
    <row r="560" spans="1:22">
      <c r="A560" t="s">
        <v>5803</v>
      </c>
      <c r="B560" s="17" t="str">
        <f>VLOOKUP(A560,'Planning Periods'!$E$2:$N$540,10,FALSE)</f>
        <v>03/31/2016 - 03/31/2024</v>
      </c>
      <c r="C560" s="87">
        <v>2015</v>
      </c>
      <c r="D560" s="87" t="str">
        <f t="shared" si="8"/>
        <v>Dos Palos 2015</v>
      </c>
      <c r="E560" t="s">
        <v>5853</v>
      </c>
      <c r="F560" t="s">
        <v>5853</v>
      </c>
      <c r="G560" t="s">
        <v>5853</v>
      </c>
      <c r="H560" t="s">
        <v>5853</v>
      </c>
      <c r="J560" t="s">
        <v>5853</v>
      </c>
      <c r="K560" t="s">
        <v>5853</v>
      </c>
      <c r="L560" t="s">
        <v>5853</v>
      </c>
      <c r="M560" t="s">
        <v>5853</v>
      </c>
      <c r="O560" t="s">
        <v>5853</v>
      </c>
      <c r="P560" t="s">
        <v>5853</v>
      </c>
      <c r="R560" t="s">
        <v>5853</v>
      </c>
      <c r="S560" t="s">
        <v>5853</v>
      </c>
      <c r="T560" t="s">
        <v>5853</v>
      </c>
      <c r="U560" t="s">
        <v>5853</v>
      </c>
      <c r="V560" t="s">
        <v>5853</v>
      </c>
    </row>
    <row r="561" spans="1:22">
      <c r="A561" t="s">
        <v>5803</v>
      </c>
      <c r="B561" s="17" t="str">
        <f>VLOOKUP(A561,'Planning Periods'!$E$2:$N$540,10,FALSE)</f>
        <v>03/31/2016 - 03/31/2024</v>
      </c>
      <c r="C561" s="87">
        <v>2016</v>
      </c>
      <c r="D561" s="87" t="str">
        <f t="shared" si="8"/>
        <v>Dos Palos 2016</v>
      </c>
      <c r="E561" t="s">
        <v>5853</v>
      </c>
      <c r="F561" t="s">
        <v>5853</v>
      </c>
      <c r="G561" t="s">
        <v>5853</v>
      </c>
      <c r="H561" t="s">
        <v>5853</v>
      </c>
      <c r="J561" t="s">
        <v>5853</v>
      </c>
      <c r="K561" t="s">
        <v>5853</v>
      </c>
      <c r="L561" t="s">
        <v>5853</v>
      </c>
      <c r="M561" t="s">
        <v>5853</v>
      </c>
      <c r="O561" t="s">
        <v>5853</v>
      </c>
      <c r="P561" t="s">
        <v>5853</v>
      </c>
      <c r="R561" t="s">
        <v>5853</v>
      </c>
      <c r="S561" t="s">
        <v>5853</v>
      </c>
      <c r="T561" t="s">
        <v>5853</v>
      </c>
      <c r="U561" t="s">
        <v>5853</v>
      </c>
      <c r="V561" t="s">
        <v>5853</v>
      </c>
    </row>
    <row r="562" spans="1:22">
      <c r="A562" t="s">
        <v>5803</v>
      </c>
      <c r="B562" s="17" t="str">
        <f>VLOOKUP(A562,'Planning Periods'!$E$2:$N$540,10,FALSE)</f>
        <v>03/31/2016 - 03/31/2024</v>
      </c>
      <c r="C562" s="87">
        <v>2017</v>
      </c>
      <c r="D562" s="87" t="str">
        <f t="shared" si="8"/>
        <v>Dos Palos 2017</v>
      </c>
      <c r="E562" t="s">
        <v>5853</v>
      </c>
      <c r="F562" t="s">
        <v>5853</v>
      </c>
      <c r="G562" t="s">
        <v>5853</v>
      </c>
      <c r="H562" t="s">
        <v>5853</v>
      </c>
      <c r="J562" t="s">
        <v>5853</v>
      </c>
      <c r="K562" t="s">
        <v>5853</v>
      </c>
      <c r="L562" t="s">
        <v>5853</v>
      </c>
      <c r="M562" t="s">
        <v>5853</v>
      </c>
      <c r="O562" t="s">
        <v>5853</v>
      </c>
      <c r="P562" t="s">
        <v>5853</v>
      </c>
      <c r="R562" t="s">
        <v>5853</v>
      </c>
      <c r="S562" t="s">
        <v>5853</v>
      </c>
      <c r="T562" t="s">
        <v>5853</v>
      </c>
      <c r="U562" t="s">
        <v>5853</v>
      </c>
      <c r="V562" t="s">
        <v>5853</v>
      </c>
    </row>
    <row r="563" spans="1:22">
      <c r="A563" s="88" t="s">
        <v>5466</v>
      </c>
      <c r="B563" s="17"/>
      <c r="C563" s="87">
        <v>2013</v>
      </c>
      <c r="D563" s="87" t="str">
        <f t="shared" si="8"/>
        <v>Downey 2013</v>
      </c>
      <c r="E563" t="s">
        <v>5853</v>
      </c>
      <c r="F563" t="s">
        <v>5853</v>
      </c>
      <c r="G563" t="s">
        <v>5853</v>
      </c>
      <c r="H563" t="s">
        <v>5853</v>
      </c>
      <c r="J563" t="s">
        <v>5853</v>
      </c>
      <c r="K563" t="s">
        <v>5853</v>
      </c>
      <c r="L563" t="s">
        <v>5853</v>
      </c>
      <c r="M563" t="s">
        <v>5853</v>
      </c>
      <c r="O563" t="s">
        <v>5853</v>
      </c>
      <c r="P563" t="s">
        <v>5853</v>
      </c>
      <c r="R563" t="s">
        <v>5853</v>
      </c>
      <c r="S563" t="s">
        <v>5853</v>
      </c>
      <c r="T563" t="s">
        <v>5853</v>
      </c>
      <c r="U563" t="s">
        <v>5853</v>
      </c>
      <c r="V563" t="s">
        <v>5853</v>
      </c>
    </row>
    <row r="564" spans="1:22">
      <c r="A564" s="88" t="s">
        <v>5466</v>
      </c>
      <c r="B564" s="17" t="str">
        <f>VLOOKUP(A564,'Planning Periods'!$E$2:$N$540,10,FALSE)</f>
        <v>10/15/2013 - 10/15/2021</v>
      </c>
      <c r="C564" s="87">
        <v>2014</v>
      </c>
      <c r="D564" s="87" t="str">
        <f t="shared" si="8"/>
        <v>Downey 2014</v>
      </c>
      <c r="E564" s="87">
        <v>210</v>
      </c>
      <c r="F564" s="366">
        <v>0</v>
      </c>
      <c r="G564" s="87">
        <v>0</v>
      </c>
      <c r="H564" s="87">
        <v>0</v>
      </c>
      <c r="I564" s="86"/>
      <c r="J564" s="87">
        <v>123</v>
      </c>
      <c r="K564" s="366">
        <v>0</v>
      </c>
      <c r="L564" s="87">
        <v>0</v>
      </c>
      <c r="M564" s="87">
        <v>0</v>
      </c>
      <c r="N564" s="86"/>
      <c r="O564" s="87">
        <v>135</v>
      </c>
      <c r="P564" s="87">
        <v>20</v>
      </c>
      <c r="Q564" s="86"/>
      <c r="R564" s="87">
        <v>346</v>
      </c>
      <c r="S564" s="87">
        <v>12</v>
      </c>
      <c r="T564" s="86">
        <v>0</v>
      </c>
      <c r="U564" s="87">
        <v>814</v>
      </c>
      <c r="V564" s="87">
        <v>32</v>
      </c>
    </row>
    <row r="565" spans="1:22">
      <c r="A565" s="88" t="s">
        <v>5466</v>
      </c>
      <c r="B565" s="17" t="str">
        <f>VLOOKUP(A565,'Planning Periods'!$E$2:$N$540,10,FALSE)</f>
        <v>10/15/2013 - 10/15/2021</v>
      </c>
      <c r="C565" s="87">
        <v>2015</v>
      </c>
      <c r="D565" s="87" t="str">
        <f t="shared" si="8"/>
        <v>Downey 2015</v>
      </c>
      <c r="E565" s="87">
        <v>210</v>
      </c>
      <c r="F565" s="366">
        <v>0</v>
      </c>
      <c r="G565" s="87">
        <v>0</v>
      </c>
      <c r="H565" s="87">
        <v>0</v>
      </c>
      <c r="I565" s="86"/>
      <c r="J565" s="87">
        <v>123</v>
      </c>
      <c r="K565" s="366">
        <v>0</v>
      </c>
      <c r="L565" s="87">
        <v>0</v>
      </c>
      <c r="M565" s="87">
        <v>0</v>
      </c>
      <c r="N565" s="86"/>
      <c r="O565" s="87">
        <v>135</v>
      </c>
      <c r="P565" s="87">
        <v>50</v>
      </c>
      <c r="Q565" s="86"/>
      <c r="R565" s="87">
        <v>346</v>
      </c>
      <c r="S565" s="87">
        <v>13</v>
      </c>
      <c r="T565" s="86">
        <v>0</v>
      </c>
      <c r="U565" s="87">
        <v>814</v>
      </c>
      <c r="V565" s="87">
        <v>63</v>
      </c>
    </row>
    <row r="566" spans="1:22">
      <c r="A566" s="88" t="s">
        <v>5466</v>
      </c>
      <c r="B566" s="17" t="str">
        <f>VLOOKUP(A566,'Planning Periods'!$E$2:$N$540,10,FALSE)</f>
        <v>10/15/2013 - 10/15/2021</v>
      </c>
      <c r="C566" s="87">
        <v>2016</v>
      </c>
      <c r="D566" s="87" t="str">
        <f t="shared" si="8"/>
        <v>Downey 2016</v>
      </c>
      <c r="E566" s="87">
        <v>210</v>
      </c>
      <c r="F566" s="366">
        <v>0</v>
      </c>
      <c r="G566" s="87">
        <v>0</v>
      </c>
      <c r="H566" s="87">
        <v>0</v>
      </c>
      <c r="I566" s="86"/>
      <c r="J566" s="87">
        <v>123</v>
      </c>
      <c r="K566" s="366">
        <v>6</v>
      </c>
      <c r="L566" s="87">
        <v>6</v>
      </c>
      <c r="M566" s="87">
        <v>0</v>
      </c>
      <c r="N566" s="86"/>
      <c r="O566" s="87">
        <v>135</v>
      </c>
      <c r="P566" s="87">
        <v>0</v>
      </c>
      <c r="Q566" s="86"/>
      <c r="R566" s="87">
        <v>346</v>
      </c>
      <c r="S566" s="87">
        <v>44</v>
      </c>
      <c r="T566" s="86">
        <v>0</v>
      </c>
      <c r="U566" s="87">
        <v>814</v>
      </c>
      <c r="V566" s="87">
        <v>50</v>
      </c>
    </row>
    <row r="567" spans="1:22">
      <c r="A567" s="88" t="s">
        <v>5466</v>
      </c>
      <c r="B567" s="17" t="str">
        <f>VLOOKUP(A567,'Planning Periods'!$E$2:$N$540,10,FALSE)</f>
        <v>10/15/2013 - 10/15/2021</v>
      </c>
      <c r="C567" s="87">
        <v>2017</v>
      </c>
      <c r="D567" s="87" t="str">
        <f t="shared" si="8"/>
        <v>Downey 2017</v>
      </c>
      <c r="E567" s="87">
        <v>210</v>
      </c>
      <c r="F567" s="366">
        <v>0</v>
      </c>
      <c r="G567" s="87">
        <v>0</v>
      </c>
      <c r="H567" s="87">
        <v>0</v>
      </c>
      <c r="I567" s="86"/>
      <c r="J567" s="87">
        <v>123</v>
      </c>
      <c r="K567" s="366">
        <v>0</v>
      </c>
      <c r="L567" s="87">
        <v>0</v>
      </c>
      <c r="M567" s="87">
        <v>0</v>
      </c>
      <c r="N567" s="86"/>
      <c r="O567" s="87">
        <v>135</v>
      </c>
      <c r="P567" s="87">
        <v>0</v>
      </c>
      <c r="Q567" s="86"/>
      <c r="R567" s="87">
        <v>346</v>
      </c>
      <c r="S567" s="87">
        <v>135</v>
      </c>
      <c r="T567" s="86">
        <v>0</v>
      </c>
      <c r="U567" s="87">
        <v>814</v>
      </c>
      <c r="V567" s="87">
        <v>135</v>
      </c>
    </row>
    <row r="568" spans="1:22">
      <c r="A568" s="88" t="s">
        <v>5467</v>
      </c>
      <c r="B568" s="17"/>
      <c r="C568" s="87">
        <v>2013</v>
      </c>
      <c r="D568" s="87" t="str">
        <f t="shared" si="8"/>
        <v>Duarte 2013</v>
      </c>
      <c r="E568" s="87" t="s">
        <v>5853</v>
      </c>
      <c r="F568" s="366" t="s">
        <v>5853</v>
      </c>
      <c r="G568" s="87" t="s">
        <v>5853</v>
      </c>
      <c r="H568" s="87" t="s">
        <v>5853</v>
      </c>
      <c r="I568" s="86"/>
      <c r="J568" s="87" t="s">
        <v>5853</v>
      </c>
      <c r="K568" s="366" t="s">
        <v>5853</v>
      </c>
      <c r="L568" s="87" t="s">
        <v>5853</v>
      </c>
      <c r="M568" s="87" t="s">
        <v>5853</v>
      </c>
      <c r="N568" s="86"/>
      <c r="O568" s="87" t="s">
        <v>5853</v>
      </c>
      <c r="P568" s="87" t="s">
        <v>5853</v>
      </c>
      <c r="Q568" s="86"/>
      <c r="R568" s="87" t="s">
        <v>5853</v>
      </c>
      <c r="S568" s="87" t="s">
        <v>5853</v>
      </c>
      <c r="T568" s="86" t="s">
        <v>5853</v>
      </c>
      <c r="U568" s="87" t="s">
        <v>5853</v>
      </c>
      <c r="V568" s="87" t="s">
        <v>5853</v>
      </c>
    </row>
    <row r="569" spans="1:22">
      <c r="A569" s="88" t="s">
        <v>5467</v>
      </c>
      <c r="B569" s="17" t="str">
        <f>VLOOKUP(A569,'Planning Periods'!$E$2:$N$540,10,FALSE)</f>
        <v>10/15/2013 - 10/15/2021</v>
      </c>
      <c r="C569" s="87">
        <v>2014</v>
      </c>
      <c r="D569" s="87" t="str">
        <f t="shared" si="8"/>
        <v>Duarte 2014</v>
      </c>
      <c r="E569" s="87">
        <v>87</v>
      </c>
      <c r="F569" s="366">
        <v>0</v>
      </c>
      <c r="G569" s="87">
        <v>0</v>
      </c>
      <c r="H569" s="87">
        <v>0</v>
      </c>
      <c r="I569" s="86"/>
      <c r="J569" s="87">
        <v>53</v>
      </c>
      <c r="K569" s="366">
        <v>0</v>
      </c>
      <c r="L569" s="87">
        <v>0</v>
      </c>
      <c r="M569" s="87">
        <v>0</v>
      </c>
      <c r="N569" s="86"/>
      <c r="O569" s="87">
        <v>55</v>
      </c>
      <c r="P569" s="87">
        <v>0</v>
      </c>
      <c r="Q569" s="86"/>
      <c r="R569" s="87">
        <v>142</v>
      </c>
      <c r="S569" s="87">
        <v>0</v>
      </c>
      <c r="T569" s="86">
        <v>0</v>
      </c>
      <c r="U569" s="87">
        <v>337</v>
      </c>
      <c r="V569" s="87">
        <v>0</v>
      </c>
    </row>
    <row r="570" spans="1:22">
      <c r="A570" s="88" t="s">
        <v>5467</v>
      </c>
      <c r="B570" s="17" t="str">
        <f>VLOOKUP(A570,'Planning Periods'!$E$2:$N$540,10,FALSE)</f>
        <v>10/15/2013 - 10/15/2021</v>
      </c>
      <c r="C570" s="87">
        <v>2015</v>
      </c>
      <c r="D570" s="87" t="str">
        <f t="shared" si="8"/>
        <v>Duarte 2015</v>
      </c>
      <c r="E570" s="87">
        <v>87</v>
      </c>
      <c r="F570" s="366">
        <v>42</v>
      </c>
      <c r="G570" s="87">
        <v>42</v>
      </c>
      <c r="H570" s="87">
        <v>0</v>
      </c>
      <c r="I570" s="86"/>
      <c r="J570" s="87">
        <v>53</v>
      </c>
      <c r="K570" s="366">
        <v>1</v>
      </c>
      <c r="L570" s="87">
        <v>1</v>
      </c>
      <c r="M570" s="87">
        <v>0</v>
      </c>
      <c r="N570" s="86"/>
      <c r="O570" s="87">
        <v>55</v>
      </c>
      <c r="P570" s="87">
        <v>0</v>
      </c>
      <c r="Q570" s="86"/>
      <c r="R570" s="87">
        <v>142</v>
      </c>
      <c r="S570" s="87">
        <v>0</v>
      </c>
      <c r="T570" s="86">
        <v>0</v>
      </c>
      <c r="U570" s="87">
        <v>337</v>
      </c>
      <c r="V570" s="87">
        <v>43</v>
      </c>
    </row>
    <row r="571" spans="1:22">
      <c r="A571" s="88" t="s">
        <v>5467</v>
      </c>
      <c r="B571" s="17" t="str">
        <f>VLOOKUP(A571,'Planning Periods'!$E$2:$N$540,10,FALSE)</f>
        <v>10/15/2013 - 10/15/2021</v>
      </c>
      <c r="C571" s="87">
        <v>2016</v>
      </c>
      <c r="D571" s="87" t="str">
        <f t="shared" si="8"/>
        <v>Duarte 2016</v>
      </c>
      <c r="E571" s="87">
        <v>87</v>
      </c>
      <c r="F571" s="366">
        <v>0</v>
      </c>
      <c r="G571" s="87">
        <v>0</v>
      </c>
      <c r="H571" s="87">
        <v>0</v>
      </c>
      <c r="I571" s="86"/>
      <c r="J571" s="87">
        <v>53</v>
      </c>
      <c r="K571" s="366">
        <v>0</v>
      </c>
      <c r="L571" s="87">
        <v>0</v>
      </c>
      <c r="M571" s="87">
        <v>0</v>
      </c>
      <c r="N571" s="86"/>
      <c r="O571" s="87">
        <v>55</v>
      </c>
      <c r="P571" s="87">
        <v>2</v>
      </c>
      <c r="Q571" s="86"/>
      <c r="R571" s="87">
        <v>142</v>
      </c>
      <c r="S571" s="87">
        <v>0</v>
      </c>
      <c r="T571" s="86">
        <v>0</v>
      </c>
      <c r="U571" s="87">
        <v>337</v>
      </c>
      <c r="V571" s="87">
        <v>2</v>
      </c>
    </row>
    <row r="572" spans="1:22">
      <c r="A572" s="88" t="s">
        <v>5467</v>
      </c>
      <c r="B572" s="17" t="str">
        <f>VLOOKUP(A572,'Planning Periods'!$E$2:$N$540,10,FALSE)</f>
        <v>10/15/2013 - 10/15/2021</v>
      </c>
      <c r="C572" s="87">
        <v>2017</v>
      </c>
      <c r="D572" s="87" t="str">
        <f t="shared" si="8"/>
        <v>Duarte 2017</v>
      </c>
      <c r="E572" s="87">
        <v>87</v>
      </c>
      <c r="F572" s="366">
        <v>0</v>
      </c>
      <c r="G572" s="87">
        <v>0</v>
      </c>
      <c r="H572" s="87">
        <v>0</v>
      </c>
      <c r="I572" s="86"/>
      <c r="J572" s="87">
        <v>53</v>
      </c>
      <c r="K572" s="366">
        <v>0</v>
      </c>
      <c r="L572" s="87">
        <v>0</v>
      </c>
      <c r="M572" s="87">
        <v>0</v>
      </c>
      <c r="N572" s="86"/>
      <c r="O572" s="87">
        <v>55</v>
      </c>
      <c r="P572" s="87">
        <v>1</v>
      </c>
      <c r="Q572" s="86"/>
      <c r="R572" s="87">
        <v>142</v>
      </c>
      <c r="S572" s="87">
        <v>1</v>
      </c>
      <c r="T572" s="86">
        <v>0</v>
      </c>
      <c r="U572" s="87">
        <v>337</v>
      </c>
      <c r="V572" s="87">
        <v>2</v>
      </c>
    </row>
    <row r="573" spans="1:22">
      <c r="A573" s="88" t="s">
        <v>5468</v>
      </c>
      <c r="B573" s="17" t="str">
        <f>VLOOKUP(A573,'Planning Periods'!$E$2:$N$540,10,FALSE)</f>
        <v>01/31/2015 - 01/31/2023</v>
      </c>
      <c r="C573" s="87">
        <v>2014</v>
      </c>
      <c r="D573" s="87" t="str">
        <f t="shared" si="8"/>
        <v>Dublin 2014</v>
      </c>
      <c r="E573" s="87" t="s">
        <v>5853</v>
      </c>
      <c r="F573" s="366" t="s">
        <v>5853</v>
      </c>
      <c r="G573" s="87" t="s">
        <v>5853</v>
      </c>
      <c r="H573" s="87" t="s">
        <v>5853</v>
      </c>
      <c r="I573" s="86"/>
      <c r="J573" s="87" t="s">
        <v>5853</v>
      </c>
      <c r="K573" s="366" t="s">
        <v>5853</v>
      </c>
      <c r="L573" s="87" t="s">
        <v>5853</v>
      </c>
      <c r="M573" s="87" t="s">
        <v>5853</v>
      </c>
      <c r="N573" s="86"/>
      <c r="O573" s="87" t="s">
        <v>5853</v>
      </c>
      <c r="P573" s="87" t="s">
        <v>5853</v>
      </c>
      <c r="Q573" s="86"/>
      <c r="R573" s="87" t="s">
        <v>5853</v>
      </c>
      <c r="S573" s="87" t="s">
        <v>5853</v>
      </c>
      <c r="T573" s="86" t="s">
        <v>5853</v>
      </c>
      <c r="U573" s="87" t="s">
        <v>5853</v>
      </c>
      <c r="V573" s="87" t="s">
        <v>5853</v>
      </c>
    </row>
    <row r="574" spans="1:22">
      <c r="A574" s="88" t="s">
        <v>5468</v>
      </c>
      <c r="B574" s="17" t="str">
        <f>VLOOKUP(A574,'Planning Periods'!$E$2:$N$540,10,FALSE)</f>
        <v>01/31/2015 - 01/31/2023</v>
      </c>
      <c r="C574" s="87">
        <v>2015</v>
      </c>
      <c r="D574" s="87" t="str">
        <f t="shared" si="8"/>
        <v>Dublin 2015</v>
      </c>
      <c r="E574" s="87">
        <v>796</v>
      </c>
      <c r="F574" s="366">
        <v>26</v>
      </c>
      <c r="G574" s="87">
        <v>26</v>
      </c>
      <c r="H574" s="87">
        <v>0</v>
      </c>
      <c r="I574" s="86"/>
      <c r="J574" s="87">
        <v>446</v>
      </c>
      <c r="K574" s="366">
        <v>39</v>
      </c>
      <c r="L574" s="87">
        <v>39</v>
      </c>
      <c r="M574" s="87">
        <v>0</v>
      </c>
      <c r="N574" s="86"/>
      <c r="O574" s="87">
        <v>425</v>
      </c>
      <c r="P574" s="87">
        <v>4</v>
      </c>
      <c r="Q574" s="86"/>
      <c r="R574" s="87">
        <v>618</v>
      </c>
      <c r="S574" s="87">
        <v>839</v>
      </c>
      <c r="T574" s="86">
        <v>0</v>
      </c>
      <c r="U574" s="87">
        <v>2285</v>
      </c>
      <c r="V574" s="87">
        <v>908</v>
      </c>
    </row>
    <row r="575" spans="1:22">
      <c r="A575" s="88" t="s">
        <v>5468</v>
      </c>
      <c r="B575" s="17" t="str">
        <f>VLOOKUP(A575,'Planning Periods'!$E$2:$N$540,10,FALSE)</f>
        <v>01/31/2015 - 01/31/2023</v>
      </c>
      <c r="C575" s="87">
        <v>2016</v>
      </c>
      <c r="D575" s="87" t="str">
        <f t="shared" si="8"/>
        <v>Dublin 2016</v>
      </c>
      <c r="E575" s="87">
        <v>796</v>
      </c>
      <c r="F575" s="366">
        <v>0</v>
      </c>
      <c r="G575" s="87">
        <v>0</v>
      </c>
      <c r="H575" s="87">
        <v>0</v>
      </c>
      <c r="I575" s="86"/>
      <c r="J575" s="87">
        <v>446</v>
      </c>
      <c r="K575" s="366">
        <v>0</v>
      </c>
      <c r="L575" s="87">
        <v>0</v>
      </c>
      <c r="M575" s="87">
        <v>0</v>
      </c>
      <c r="N575" s="86"/>
      <c r="O575" s="87">
        <v>425</v>
      </c>
      <c r="P575" s="87">
        <v>2</v>
      </c>
      <c r="Q575" s="86"/>
      <c r="R575" s="87">
        <v>618</v>
      </c>
      <c r="S575" s="87">
        <v>612</v>
      </c>
      <c r="T575" s="86">
        <v>0</v>
      </c>
      <c r="U575" s="87">
        <v>2285</v>
      </c>
      <c r="V575" s="87">
        <v>614</v>
      </c>
    </row>
    <row r="576" spans="1:22">
      <c r="A576" s="88" t="s">
        <v>5468</v>
      </c>
      <c r="B576" s="17" t="str">
        <f>VLOOKUP(A576,'Planning Periods'!$E$2:$N$540,10,FALSE)</f>
        <v>01/31/2015 - 01/31/2023</v>
      </c>
      <c r="C576" s="87">
        <v>2017</v>
      </c>
      <c r="D576" s="87" t="str">
        <f t="shared" si="8"/>
        <v>Dublin 2017</v>
      </c>
      <c r="E576" s="87">
        <v>796</v>
      </c>
      <c r="F576" s="366">
        <v>0</v>
      </c>
      <c r="G576" s="87">
        <v>0</v>
      </c>
      <c r="H576" s="87">
        <v>0</v>
      </c>
      <c r="I576" s="86"/>
      <c r="J576" s="87">
        <v>446</v>
      </c>
      <c r="K576" s="366">
        <v>0</v>
      </c>
      <c r="L576" s="87">
        <v>0</v>
      </c>
      <c r="M576" s="87">
        <v>0</v>
      </c>
      <c r="N576" s="86"/>
      <c r="O576" s="87">
        <v>425</v>
      </c>
      <c r="P576" s="87">
        <v>8</v>
      </c>
      <c r="Q576" s="86"/>
      <c r="R576" s="87">
        <v>618</v>
      </c>
      <c r="S576" s="87">
        <v>1187</v>
      </c>
      <c r="T576" s="86">
        <v>0</v>
      </c>
      <c r="U576" s="87">
        <v>2285</v>
      </c>
      <c r="V576" s="87">
        <v>1195</v>
      </c>
    </row>
    <row r="577" spans="1:22">
      <c r="A577" t="s">
        <v>5469</v>
      </c>
      <c r="B577" s="17" t="str">
        <f>VLOOKUP(A577,'Planning Periods'!$E$2:$N$540,10,FALSE)</f>
        <v>06/30/2014 - 11/15/2022</v>
      </c>
      <c r="C577" s="87">
        <v>2014</v>
      </c>
      <c r="D577" s="87" t="str">
        <f t="shared" si="8"/>
        <v>Dunsmuir 2014</v>
      </c>
      <c r="E577" s="366">
        <v>7</v>
      </c>
      <c r="F577" s="366">
        <v>0</v>
      </c>
      <c r="G577" s="366">
        <v>0</v>
      </c>
      <c r="H577" s="366">
        <v>0</v>
      </c>
      <c r="I577" s="366">
        <v>0</v>
      </c>
      <c r="J577" s="366">
        <v>7</v>
      </c>
      <c r="K577" s="366">
        <v>0</v>
      </c>
      <c r="L577" s="366">
        <v>0</v>
      </c>
      <c r="M577" s="366">
        <v>0</v>
      </c>
      <c r="N577" s="366">
        <v>0</v>
      </c>
      <c r="O577" s="366">
        <v>8</v>
      </c>
      <c r="P577" s="366">
        <v>0</v>
      </c>
      <c r="Q577" s="366"/>
      <c r="R577" s="366">
        <v>12</v>
      </c>
      <c r="S577" s="366">
        <v>0</v>
      </c>
      <c r="T577" s="366">
        <v>0</v>
      </c>
      <c r="U577" s="366">
        <v>34</v>
      </c>
      <c r="V577" s="366">
        <v>0</v>
      </c>
    </row>
    <row r="578" spans="1:22">
      <c r="A578" t="s">
        <v>5469</v>
      </c>
      <c r="B578" s="17" t="str">
        <f>VLOOKUP(A578,'Planning Periods'!$E$2:$N$540,10,FALSE)</f>
        <v>06/30/2014 - 11/15/2022</v>
      </c>
      <c r="C578" s="87">
        <v>2015</v>
      </c>
      <c r="D578" s="87"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5469</v>
      </c>
      <c r="B579" s="17" t="str">
        <f>VLOOKUP(A579,'Planning Periods'!$E$2:$N$540,10,FALSE)</f>
        <v>06/30/2014 - 11/15/2022</v>
      </c>
      <c r="C579" s="87">
        <v>2016</v>
      </c>
      <c r="D579" s="87"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5469</v>
      </c>
      <c r="B580" s="17" t="str">
        <f>VLOOKUP(A580,'Planning Periods'!$E$2:$N$540,10,FALSE)</f>
        <v>06/30/2014 - 11/15/2022</v>
      </c>
      <c r="C580" s="87">
        <v>2017</v>
      </c>
      <c r="D580" s="87"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88" t="s">
        <v>5470</v>
      </c>
      <c r="B581" s="17" t="str">
        <f>VLOOKUP(A581,'Planning Periods'!$E$2:$N$540,10,FALSE)</f>
        <v>01/31/2015 - 01/31/2023</v>
      </c>
      <c r="C581" s="87">
        <v>2014</v>
      </c>
      <c r="D581" s="87" t="str">
        <f t="shared" si="8"/>
        <v>East Palo Alto 2014</v>
      </c>
      <c r="E581" t="s">
        <v>5853</v>
      </c>
      <c r="F581" t="s">
        <v>5853</v>
      </c>
      <c r="G581" t="s">
        <v>5853</v>
      </c>
      <c r="H581" t="s">
        <v>5853</v>
      </c>
      <c r="J581" t="s">
        <v>5853</v>
      </c>
      <c r="K581" t="s">
        <v>5853</v>
      </c>
      <c r="L581" t="s">
        <v>5853</v>
      </c>
      <c r="M581" t="s">
        <v>5853</v>
      </c>
      <c r="O581" t="s">
        <v>5853</v>
      </c>
      <c r="P581" t="s">
        <v>5853</v>
      </c>
      <c r="R581" t="s">
        <v>5853</v>
      </c>
      <c r="S581" t="s">
        <v>5853</v>
      </c>
      <c r="T581" t="s">
        <v>5853</v>
      </c>
      <c r="U581" t="s">
        <v>5853</v>
      </c>
      <c r="V581" t="s">
        <v>5853</v>
      </c>
    </row>
    <row r="582" spans="1:22">
      <c r="A582" s="88" t="s">
        <v>5470</v>
      </c>
      <c r="B582" s="17" t="str">
        <f>VLOOKUP(A582,'Planning Periods'!$E$2:$N$540,10,FALSE)</f>
        <v>01/31/2015 - 01/31/2023</v>
      </c>
      <c r="C582" s="87">
        <v>2015</v>
      </c>
      <c r="D582" s="87" t="str">
        <f t="shared" si="8"/>
        <v>East Palo Alto 2015</v>
      </c>
      <c r="E582" s="87">
        <v>64</v>
      </c>
      <c r="F582" s="366">
        <v>0</v>
      </c>
      <c r="G582" s="87">
        <v>0</v>
      </c>
      <c r="H582" s="87">
        <v>0</v>
      </c>
      <c r="I582" s="86"/>
      <c r="J582" s="87">
        <v>54</v>
      </c>
      <c r="K582" s="366">
        <v>8</v>
      </c>
      <c r="L582" s="87">
        <v>8</v>
      </c>
      <c r="M582" s="87">
        <v>0</v>
      </c>
      <c r="N582" s="86"/>
      <c r="O582" s="87">
        <v>83</v>
      </c>
      <c r="P582" s="87">
        <v>0</v>
      </c>
      <c r="Q582" s="86"/>
      <c r="R582" s="87">
        <v>266</v>
      </c>
      <c r="S582" s="87">
        <v>0</v>
      </c>
      <c r="T582" s="86">
        <v>0</v>
      </c>
      <c r="U582" s="87">
        <v>467</v>
      </c>
      <c r="V582" s="87">
        <v>8</v>
      </c>
    </row>
    <row r="583" spans="1:22">
      <c r="A583" s="88" t="s">
        <v>5470</v>
      </c>
      <c r="B583" s="17" t="str">
        <f>VLOOKUP(A583,'Planning Periods'!$E$2:$N$540,10,FALSE)</f>
        <v>01/31/2015 - 01/31/2023</v>
      </c>
      <c r="C583" s="87">
        <v>2016</v>
      </c>
      <c r="D583" s="87" t="str">
        <f t="shared" si="8"/>
        <v>East Palo Alto 2016</v>
      </c>
      <c r="E583" s="87">
        <v>64</v>
      </c>
      <c r="F583" s="366">
        <v>0</v>
      </c>
      <c r="G583" s="87">
        <v>0</v>
      </c>
      <c r="H583" s="87">
        <v>0</v>
      </c>
      <c r="I583" s="86"/>
      <c r="J583" s="87">
        <v>54</v>
      </c>
      <c r="K583" s="366">
        <v>0</v>
      </c>
      <c r="L583" s="87">
        <v>0</v>
      </c>
      <c r="M583" s="87">
        <v>0</v>
      </c>
      <c r="N583" s="86"/>
      <c r="O583" s="87">
        <v>83</v>
      </c>
      <c r="P583" s="87">
        <v>33</v>
      </c>
      <c r="Q583" s="86"/>
      <c r="R583" s="87">
        <v>266</v>
      </c>
      <c r="S583" s="87">
        <v>0</v>
      </c>
      <c r="T583" s="86">
        <v>0</v>
      </c>
      <c r="U583" s="87">
        <v>467</v>
      </c>
      <c r="V583" s="87">
        <v>33</v>
      </c>
    </row>
    <row r="584" spans="1:22">
      <c r="A584" s="88" t="s">
        <v>5470</v>
      </c>
      <c r="B584" s="17" t="str">
        <f>VLOOKUP(A584,'Planning Periods'!$E$2:$N$540,10,FALSE)</f>
        <v>01/31/2015 - 01/31/2023</v>
      </c>
      <c r="C584" s="87">
        <v>2017</v>
      </c>
      <c r="D584" s="87" t="str">
        <f t="shared" si="8"/>
        <v>East Palo Alto 2017</v>
      </c>
      <c r="E584" s="87">
        <v>64</v>
      </c>
      <c r="F584" s="366">
        <v>16</v>
      </c>
      <c r="G584" s="87">
        <v>16</v>
      </c>
      <c r="H584" s="87">
        <v>0</v>
      </c>
      <c r="I584" s="86"/>
      <c r="J584" s="87">
        <v>54</v>
      </c>
      <c r="K584" s="366">
        <v>24</v>
      </c>
      <c r="L584" s="87">
        <v>24</v>
      </c>
      <c r="M584" s="87">
        <v>0</v>
      </c>
      <c r="N584" s="86"/>
      <c r="O584" s="87">
        <v>83</v>
      </c>
      <c r="P584" s="87">
        <v>0</v>
      </c>
      <c r="Q584" s="86"/>
      <c r="R584" s="87">
        <v>266</v>
      </c>
      <c r="S584" s="87">
        <v>5</v>
      </c>
      <c r="T584" s="86">
        <v>0</v>
      </c>
      <c r="U584" s="87">
        <v>467</v>
      </c>
      <c r="V584" s="87">
        <v>45</v>
      </c>
    </row>
    <row r="585" spans="1:22">
      <c r="A585" s="88" t="s">
        <v>5471</v>
      </c>
      <c r="B585" s="17"/>
      <c r="C585" s="87">
        <v>2013</v>
      </c>
      <c r="D585" s="87" t="str">
        <f t="shared" si="8"/>
        <v>Eastvale 2013</v>
      </c>
      <c r="E585" s="87" t="s">
        <v>5853</v>
      </c>
      <c r="F585" s="366" t="s">
        <v>5853</v>
      </c>
      <c r="G585" s="87" t="s">
        <v>5853</v>
      </c>
      <c r="H585" s="87" t="s">
        <v>5853</v>
      </c>
      <c r="I585" s="86"/>
      <c r="J585" s="87" t="s">
        <v>5853</v>
      </c>
      <c r="K585" s="366" t="s">
        <v>5853</v>
      </c>
      <c r="L585" s="87" t="s">
        <v>5853</v>
      </c>
      <c r="M585" s="87" t="s">
        <v>5853</v>
      </c>
      <c r="N585" s="86"/>
      <c r="O585" s="87" t="s">
        <v>5853</v>
      </c>
      <c r="P585" s="87" t="s">
        <v>5853</v>
      </c>
      <c r="Q585" s="86"/>
      <c r="R585" s="87" t="s">
        <v>5853</v>
      </c>
      <c r="S585" s="87" t="s">
        <v>5853</v>
      </c>
      <c r="T585" s="86" t="s">
        <v>5853</v>
      </c>
      <c r="U585" s="87" t="s">
        <v>5853</v>
      </c>
      <c r="V585" s="87" t="s">
        <v>5853</v>
      </c>
    </row>
    <row r="586" spans="1:22">
      <c r="A586" s="88" t="s">
        <v>5471</v>
      </c>
      <c r="B586" s="17" t="str">
        <f>VLOOKUP(A586,'Planning Periods'!$E$2:$N$540,10,FALSE)</f>
        <v>10/15/2013 - 10/15/2021</v>
      </c>
      <c r="C586" s="87">
        <v>2014</v>
      </c>
      <c r="D586" s="87" t="str">
        <f t="shared" si="8"/>
        <v>Eastvale 2014</v>
      </c>
      <c r="E586" s="87">
        <v>374</v>
      </c>
      <c r="F586" s="366">
        <v>0</v>
      </c>
      <c r="G586" s="87">
        <v>0</v>
      </c>
      <c r="H586" s="87">
        <v>0</v>
      </c>
      <c r="I586" s="86"/>
      <c r="J586" s="87">
        <v>250</v>
      </c>
      <c r="K586" s="366">
        <v>0</v>
      </c>
      <c r="L586" s="87">
        <v>0</v>
      </c>
      <c r="M586" s="87">
        <v>0</v>
      </c>
      <c r="N586" s="86"/>
      <c r="O586" s="87">
        <v>274</v>
      </c>
      <c r="P586" s="87">
        <v>0</v>
      </c>
      <c r="Q586" s="86"/>
      <c r="R586" s="87">
        <v>565</v>
      </c>
      <c r="S586" s="87">
        <v>429</v>
      </c>
      <c r="T586" s="86">
        <v>0</v>
      </c>
      <c r="U586" s="87">
        <v>1463</v>
      </c>
      <c r="V586" s="87">
        <v>429</v>
      </c>
    </row>
    <row r="587" spans="1:22">
      <c r="A587" s="88" t="s">
        <v>5471</v>
      </c>
      <c r="B587" s="17" t="str">
        <f>VLOOKUP(A587,'Planning Periods'!$E$2:$N$540,10,FALSE)</f>
        <v>10/15/2013 - 10/15/2021</v>
      </c>
      <c r="C587" s="87">
        <v>2015</v>
      </c>
      <c r="D587" s="87" t="str">
        <f t="shared" si="8"/>
        <v>Eastvale 2015</v>
      </c>
      <c r="E587" s="87">
        <v>374</v>
      </c>
      <c r="F587" s="366">
        <v>0</v>
      </c>
      <c r="G587" s="87">
        <v>0</v>
      </c>
      <c r="H587" s="87">
        <v>0</v>
      </c>
      <c r="I587" s="86"/>
      <c r="J587" s="87">
        <v>250</v>
      </c>
      <c r="K587" s="366">
        <v>0</v>
      </c>
      <c r="L587" s="87">
        <v>0</v>
      </c>
      <c r="M587" s="87">
        <v>0</v>
      </c>
      <c r="N587" s="86"/>
      <c r="O587" s="87">
        <v>274</v>
      </c>
      <c r="P587" s="87">
        <v>0</v>
      </c>
      <c r="Q587" s="86"/>
      <c r="R587" s="87">
        <v>565</v>
      </c>
      <c r="S587" s="87">
        <v>306</v>
      </c>
      <c r="T587" s="86">
        <v>0</v>
      </c>
      <c r="U587" s="87">
        <v>1463</v>
      </c>
      <c r="V587" s="87">
        <v>306</v>
      </c>
    </row>
    <row r="588" spans="1:22">
      <c r="A588" s="88" t="s">
        <v>5471</v>
      </c>
      <c r="B588" s="17" t="str">
        <f>VLOOKUP(A588,'Planning Periods'!$E$2:$N$540,10,FALSE)</f>
        <v>10/15/2013 - 10/15/2021</v>
      </c>
      <c r="C588" s="87">
        <v>2016</v>
      </c>
      <c r="D588" s="87" t="str">
        <f t="shared" si="8"/>
        <v>Eastvale 2016</v>
      </c>
      <c r="E588" s="87">
        <v>374</v>
      </c>
      <c r="F588" s="366">
        <v>0</v>
      </c>
      <c r="G588" s="87">
        <v>0</v>
      </c>
      <c r="H588" s="87">
        <v>0</v>
      </c>
      <c r="I588" s="86"/>
      <c r="J588" s="87">
        <v>250</v>
      </c>
      <c r="K588" s="366">
        <v>0</v>
      </c>
      <c r="L588" s="87">
        <v>0</v>
      </c>
      <c r="M588" s="87">
        <v>0</v>
      </c>
      <c r="N588" s="86"/>
      <c r="O588" s="87">
        <v>274</v>
      </c>
      <c r="P588" s="87">
        <v>0</v>
      </c>
      <c r="Q588" s="86"/>
      <c r="R588" s="87">
        <v>565</v>
      </c>
      <c r="S588" s="87">
        <v>515</v>
      </c>
      <c r="T588" s="86">
        <v>0</v>
      </c>
      <c r="U588" s="87">
        <v>1463</v>
      </c>
      <c r="V588" s="87">
        <v>515</v>
      </c>
    </row>
    <row r="589" spans="1:22">
      <c r="A589" s="88" t="s">
        <v>5471</v>
      </c>
      <c r="B589" s="17" t="str">
        <f>VLOOKUP(A589,'Planning Periods'!$E$2:$N$540,10,FALSE)</f>
        <v>10/15/2013 - 10/15/2021</v>
      </c>
      <c r="C589" s="87">
        <v>2017</v>
      </c>
      <c r="D589" s="87" t="str">
        <f t="shared" si="8"/>
        <v>Eastvale 2017</v>
      </c>
      <c r="E589" s="87">
        <v>374</v>
      </c>
      <c r="F589" s="366">
        <v>0</v>
      </c>
      <c r="G589" s="87">
        <v>0</v>
      </c>
      <c r="H589" s="87">
        <v>0</v>
      </c>
      <c r="I589" s="86"/>
      <c r="J589" s="87">
        <v>250</v>
      </c>
      <c r="K589" s="366">
        <v>0</v>
      </c>
      <c r="L589" s="87">
        <v>0</v>
      </c>
      <c r="M589" s="87">
        <v>0</v>
      </c>
      <c r="N589" s="86"/>
      <c r="O589" s="87">
        <v>274</v>
      </c>
      <c r="P589" s="87">
        <v>0</v>
      </c>
      <c r="Q589" s="86"/>
      <c r="R589" s="87">
        <v>565</v>
      </c>
      <c r="S589" s="87">
        <v>233</v>
      </c>
      <c r="T589" s="86">
        <v>0</v>
      </c>
      <c r="U589" s="87">
        <v>1463</v>
      </c>
      <c r="V589" s="87">
        <v>233</v>
      </c>
    </row>
    <row r="590" spans="1:22">
      <c r="A590" s="88" t="s">
        <v>5472</v>
      </c>
      <c r="B590" s="17" t="str">
        <f>VLOOKUP(A590,'Planning Periods'!$E$2:$N$540,10,FALSE)</f>
        <v>04/15/2021 - 04/15/2029</v>
      </c>
      <c r="C590" s="87">
        <v>2013</v>
      </c>
      <c r="D590" s="87" t="str">
        <f t="shared" si="8"/>
        <v>El Cajon 2013</v>
      </c>
      <c r="E590" s="87">
        <v>1448</v>
      </c>
      <c r="F590" s="366">
        <v>48</v>
      </c>
      <c r="G590" s="87">
        <v>48</v>
      </c>
      <c r="H590" s="87">
        <v>0</v>
      </c>
      <c r="I590" s="86"/>
      <c r="J590" s="87">
        <v>1101</v>
      </c>
      <c r="K590" s="366">
        <v>2</v>
      </c>
      <c r="L590" s="87">
        <v>2</v>
      </c>
      <c r="M590" s="87">
        <v>0</v>
      </c>
      <c r="N590" s="86"/>
      <c r="O590" s="87">
        <v>1019</v>
      </c>
      <c r="P590" s="87">
        <v>24</v>
      </c>
      <c r="Q590" s="86"/>
      <c r="R590" s="87">
        <v>2237</v>
      </c>
      <c r="S590" s="87">
        <v>12</v>
      </c>
      <c r="T590" s="86">
        <v>0</v>
      </c>
      <c r="U590" s="87">
        <v>5805</v>
      </c>
      <c r="V590" s="87">
        <v>86</v>
      </c>
    </row>
    <row r="591" spans="1:22">
      <c r="A591" s="88" t="s">
        <v>5472</v>
      </c>
      <c r="B591" s="17" t="str">
        <f>VLOOKUP(A591,'Planning Periods'!$E$2:$N$540,10,FALSE)</f>
        <v>04/15/2021 - 04/15/2029</v>
      </c>
      <c r="C591" s="87">
        <v>2014</v>
      </c>
      <c r="D591" s="87" t="str">
        <f t="shared" si="8"/>
        <v>El Cajon 2014</v>
      </c>
      <c r="E591" s="87">
        <v>1448</v>
      </c>
      <c r="F591" s="366">
        <v>0</v>
      </c>
      <c r="G591" s="87">
        <v>0</v>
      </c>
      <c r="H591" s="87">
        <v>0</v>
      </c>
      <c r="I591" s="86"/>
      <c r="J591" s="87">
        <v>1101</v>
      </c>
      <c r="K591" s="366">
        <v>0</v>
      </c>
      <c r="L591" s="87">
        <v>0</v>
      </c>
      <c r="M591" s="87">
        <v>0</v>
      </c>
      <c r="N591" s="86"/>
      <c r="O591" s="87">
        <v>1019</v>
      </c>
      <c r="P591" s="87">
        <v>8</v>
      </c>
      <c r="Q591" s="86"/>
      <c r="R591" s="87">
        <v>2237</v>
      </c>
      <c r="S591" s="87">
        <v>24</v>
      </c>
      <c r="T591" s="86">
        <v>0</v>
      </c>
      <c r="U591" s="87">
        <v>5805</v>
      </c>
      <c r="V591" s="87">
        <v>32</v>
      </c>
    </row>
    <row r="592" spans="1:22">
      <c r="A592" s="88" t="s">
        <v>5472</v>
      </c>
      <c r="B592" s="17" t="str">
        <f>VLOOKUP(A592,'Planning Periods'!$E$2:$N$540,10,FALSE)</f>
        <v>04/15/2021 - 04/15/2029</v>
      </c>
      <c r="C592" s="87">
        <v>2015</v>
      </c>
      <c r="D592" s="87" t="str">
        <f t="shared" si="8"/>
        <v>El Cajon 2015</v>
      </c>
      <c r="E592" s="87">
        <v>1448</v>
      </c>
      <c r="F592" s="366">
        <v>0</v>
      </c>
      <c r="G592" s="87">
        <v>0</v>
      </c>
      <c r="H592" s="87">
        <v>0</v>
      </c>
      <c r="I592" s="86"/>
      <c r="J592" s="87">
        <v>1101</v>
      </c>
      <c r="K592" s="366">
        <v>1</v>
      </c>
      <c r="L592" s="87">
        <v>1</v>
      </c>
      <c r="M592" s="87">
        <v>0</v>
      </c>
      <c r="N592" s="86"/>
      <c r="O592" s="87">
        <v>1019</v>
      </c>
      <c r="P592" s="87">
        <v>2</v>
      </c>
      <c r="Q592" s="86"/>
      <c r="R592" s="87">
        <v>2237</v>
      </c>
      <c r="S592" s="87">
        <v>23</v>
      </c>
      <c r="T592" s="86">
        <v>0</v>
      </c>
      <c r="U592" s="87">
        <v>5805</v>
      </c>
      <c r="V592" s="87">
        <v>26</v>
      </c>
    </row>
    <row r="593" spans="1:22">
      <c r="A593" s="88" t="s">
        <v>5472</v>
      </c>
      <c r="B593" s="17" t="str">
        <f>VLOOKUP(A593,'Planning Periods'!$E$2:$N$540,10,FALSE)</f>
        <v>04/15/2021 - 04/15/2029</v>
      </c>
      <c r="C593" s="87">
        <v>2016</v>
      </c>
      <c r="D593" s="87" t="str">
        <f t="shared" si="8"/>
        <v>El Cajon 2016</v>
      </c>
      <c r="E593" s="87">
        <v>1448</v>
      </c>
      <c r="F593" s="366">
        <v>0</v>
      </c>
      <c r="G593" s="87">
        <v>0</v>
      </c>
      <c r="H593" s="87">
        <v>0</v>
      </c>
      <c r="I593" s="86"/>
      <c r="J593" s="87">
        <v>1101</v>
      </c>
      <c r="K593" s="366">
        <v>6</v>
      </c>
      <c r="L593" s="87">
        <v>6</v>
      </c>
      <c r="M593" s="87">
        <v>0</v>
      </c>
      <c r="N593" s="86"/>
      <c r="O593" s="87">
        <v>1019</v>
      </c>
      <c r="P593" s="87">
        <v>0</v>
      </c>
      <c r="Q593" s="86"/>
      <c r="R593" s="87">
        <v>2237</v>
      </c>
      <c r="S593" s="87">
        <v>78</v>
      </c>
      <c r="T593" s="86">
        <v>0</v>
      </c>
      <c r="U593" s="87">
        <v>5805</v>
      </c>
      <c r="V593" s="87">
        <v>84</v>
      </c>
    </row>
    <row r="594" spans="1:22">
      <c r="A594" s="88" t="s">
        <v>5472</v>
      </c>
      <c r="B594" s="17" t="str">
        <f>VLOOKUP(A594,'Planning Periods'!$E$2:$N$540,10,FALSE)</f>
        <v>04/15/2021 - 04/15/2029</v>
      </c>
      <c r="C594" s="87">
        <v>2017</v>
      </c>
      <c r="D594" s="87" t="str">
        <f t="shared" si="8"/>
        <v>El Cajon 2017</v>
      </c>
      <c r="E594" s="87">
        <v>1448</v>
      </c>
      <c r="F594" s="366">
        <v>0</v>
      </c>
      <c r="G594" s="87">
        <v>0</v>
      </c>
      <c r="H594" s="87">
        <v>0</v>
      </c>
      <c r="I594" s="86"/>
      <c r="J594" s="87">
        <v>1101</v>
      </c>
      <c r="K594" s="366">
        <v>0</v>
      </c>
      <c r="L594" s="87">
        <v>0</v>
      </c>
      <c r="M594" s="87">
        <v>0</v>
      </c>
      <c r="N594" s="86"/>
      <c r="O594" s="87">
        <v>1019</v>
      </c>
      <c r="P594" s="87">
        <v>0</v>
      </c>
      <c r="Q594" s="86"/>
      <c r="R594" s="87">
        <v>2237</v>
      </c>
      <c r="S594" s="87">
        <v>51</v>
      </c>
      <c r="T594" s="86">
        <v>0</v>
      </c>
      <c r="U594" s="87">
        <v>5805</v>
      </c>
      <c r="V594" s="87">
        <v>51</v>
      </c>
    </row>
    <row r="595" spans="1:22">
      <c r="A595" s="88" t="s">
        <v>5473</v>
      </c>
      <c r="B595" s="17"/>
      <c r="C595" s="87">
        <v>2013</v>
      </c>
      <c r="D595" s="87" t="str">
        <f t="shared" si="8"/>
        <v>El Centro 2013</v>
      </c>
      <c r="E595" s="87" t="s">
        <v>5853</v>
      </c>
      <c r="F595" s="366" t="s">
        <v>5853</v>
      </c>
      <c r="G595" s="87" t="s">
        <v>5853</v>
      </c>
      <c r="H595" s="87" t="s">
        <v>5853</v>
      </c>
      <c r="I595" s="86"/>
      <c r="J595" s="87" t="s">
        <v>5853</v>
      </c>
      <c r="K595" s="366" t="s">
        <v>5853</v>
      </c>
      <c r="L595" s="87" t="s">
        <v>5853</v>
      </c>
      <c r="M595" s="87" t="s">
        <v>5853</v>
      </c>
      <c r="N595" s="86"/>
      <c r="O595" s="87" t="s">
        <v>5853</v>
      </c>
      <c r="P595" s="87" t="s">
        <v>5853</v>
      </c>
      <c r="Q595" s="86"/>
      <c r="R595" s="87" t="s">
        <v>5853</v>
      </c>
      <c r="S595" s="87" t="s">
        <v>5853</v>
      </c>
      <c r="T595" s="86" t="s">
        <v>5853</v>
      </c>
      <c r="U595" s="87" t="s">
        <v>5853</v>
      </c>
      <c r="V595" s="87" t="s">
        <v>5853</v>
      </c>
    </row>
    <row r="596" spans="1:22">
      <c r="A596" s="88" t="s">
        <v>5473</v>
      </c>
      <c r="B596" s="17" t="str">
        <f>VLOOKUP(A596,'Planning Periods'!$E$2:$N$540,10,FALSE)</f>
        <v>10/15/2013 - 10/15/2021</v>
      </c>
      <c r="C596" s="87">
        <v>2014</v>
      </c>
      <c r="D596" s="87" t="str">
        <f t="shared" si="8"/>
        <v>El Centro 2014</v>
      </c>
      <c r="E596" s="87">
        <v>487</v>
      </c>
      <c r="F596" s="366">
        <v>0</v>
      </c>
      <c r="G596" s="87">
        <v>0</v>
      </c>
      <c r="H596" s="87">
        <v>0</v>
      </c>
      <c r="I596" s="86"/>
      <c r="J596" s="87">
        <v>300</v>
      </c>
      <c r="K596" s="366">
        <v>3</v>
      </c>
      <c r="L596" s="87">
        <v>3</v>
      </c>
      <c r="M596" s="87">
        <v>0</v>
      </c>
      <c r="N596" s="86"/>
      <c r="O596" s="87">
        <v>297</v>
      </c>
      <c r="P596" s="87">
        <v>0</v>
      </c>
      <c r="Q596" s="86"/>
      <c r="R596" s="87">
        <v>840</v>
      </c>
      <c r="S596" s="87">
        <v>43</v>
      </c>
      <c r="T596" s="86">
        <v>0</v>
      </c>
      <c r="U596" s="87">
        <v>1924</v>
      </c>
      <c r="V596" s="87">
        <v>46</v>
      </c>
    </row>
    <row r="597" spans="1:22">
      <c r="A597" s="88" t="s">
        <v>5473</v>
      </c>
      <c r="B597" s="17" t="str">
        <f>VLOOKUP(A597,'Planning Periods'!$E$2:$N$540,10,FALSE)</f>
        <v>10/15/2013 - 10/15/2021</v>
      </c>
      <c r="C597" s="87">
        <v>2015</v>
      </c>
      <c r="D597" s="87" t="str">
        <f t="shared" si="8"/>
        <v>El Centro 2015</v>
      </c>
      <c r="E597" s="87">
        <v>487</v>
      </c>
      <c r="F597" s="366">
        <v>0</v>
      </c>
      <c r="G597" s="87">
        <v>0</v>
      </c>
      <c r="H597" s="87">
        <v>0</v>
      </c>
      <c r="I597" s="86"/>
      <c r="J597" s="87">
        <v>300</v>
      </c>
      <c r="K597" s="366">
        <v>5</v>
      </c>
      <c r="L597" s="87">
        <v>5</v>
      </c>
      <c r="M597" s="87">
        <v>0</v>
      </c>
      <c r="N597" s="86"/>
      <c r="O597" s="87">
        <v>297</v>
      </c>
      <c r="P597" s="87">
        <v>84</v>
      </c>
      <c r="Q597" s="86"/>
      <c r="R597" s="87">
        <v>840</v>
      </c>
      <c r="S597" s="87">
        <v>11</v>
      </c>
      <c r="T597" s="86">
        <v>0</v>
      </c>
      <c r="U597" s="87">
        <v>1924</v>
      </c>
      <c r="V597" s="87">
        <v>100</v>
      </c>
    </row>
    <row r="598" spans="1:22">
      <c r="A598" s="88" t="s">
        <v>5473</v>
      </c>
      <c r="B598" s="17" t="str">
        <f>VLOOKUP(A598,'Planning Periods'!$E$2:$N$540,10,FALSE)</f>
        <v>10/15/2013 - 10/15/2021</v>
      </c>
      <c r="C598" s="87">
        <v>2016</v>
      </c>
      <c r="D598" s="87" t="str">
        <f t="shared" si="8"/>
        <v>El Centro 2016</v>
      </c>
      <c r="E598" s="87">
        <v>487</v>
      </c>
      <c r="F598" s="366">
        <v>0</v>
      </c>
      <c r="G598" s="87">
        <v>0</v>
      </c>
      <c r="H598" s="87">
        <v>0</v>
      </c>
      <c r="I598" s="86"/>
      <c r="J598" s="87">
        <v>300</v>
      </c>
      <c r="K598" s="366">
        <v>6</v>
      </c>
      <c r="L598" s="87">
        <v>6</v>
      </c>
      <c r="M598" s="87">
        <v>0</v>
      </c>
      <c r="N598" s="86"/>
      <c r="O598" s="87">
        <v>297</v>
      </c>
      <c r="P598" s="87">
        <v>0</v>
      </c>
      <c r="Q598" s="86"/>
      <c r="R598" s="87">
        <v>840</v>
      </c>
      <c r="S598" s="87">
        <v>4</v>
      </c>
      <c r="T598" s="86">
        <v>0</v>
      </c>
      <c r="U598" s="87">
        <v>1924</v>
      </c>
      <c r="V598" s="87">
        <v>10</v>
      </c>
    </row>
    <row r="599" spans="1:22">
      <c r="A599" s="88" t="s">
        <v>5473</v>
      </c>
      <c r="B599" s="17" t="str">
        <f>VLOOKUP(A599,'Planning Periods'!$E$2:$N$540,10,FALSE)</f>
        <v>10/15/2013 - 10/15/2021</v>
      </c>
      <c r="C599" s="87">
        <v>2017</v>
      </c>
      <c r="D599" s="87" t="str">
        <f t="shared" si="8"/>
        <v>El Centro 2017</v>
      </c>
      <c r="E599" s="87">
        <v>487</v>
      </c>
      <c r="F599" s="366">
        <v>0</v>
      </c>
      <c r="G599" s="87">
        <v>0</v>
      </c>
      <c r="H599" s="87">
        <v>0</v>
      </c>
      <c r="I599" s="86"/>
      <c r="J599" s="87">
        <v>300</v>
      </c>
      <c r="K599" s="366">
        <v>67</v>
      </c>
      <c r="L599" s="87">
        <v>0</v>
      </c>
      <c r="M599" s="87">
        <v>67</v>
      </c>
      <c r="N599" s="86"/>
      <c r="O599" s="87">
        <v>297</v>
      </c>
      <c r="P599" s="87">
        <v>7</v>
      </c>
      <c r="Q599" s="86"/>
      <c r="R599" s="87">
        <v>840</v>
      </c>
      <c r="S599" s="87">
        <v>0</v>
      </c>
      <c r="T599" s="86">
        <v>67</v>
      </c>
      <c r="U599" s="87">
        <v>1924</v>
      </c>
      <c r="V599" s="87">
        <v>74</v>
      </c>
    </row>
    <row r="600" spans="1:22">
      <c r="A600" s="88" t="s">
        <v>5474</v>
      </c>
      <c r="B600" s="17" t="str">
        <f>VLOOKUP(A600,'Planning Periods'!$E$2:$N$540,10,FALSE)</f>
        <v>01/31/2015 - 01/31/2023</v>
      </c>
      <c r="C600" s="87">
        <v>2014</v>
      </c>
      <c r="D600" s="87" t="str">
        <f t="shared" si="8"/>
        <v>El Cerrito 2014</v>
      </c>
      <c r="E600" s="87">
        <v>100</v>
      </c>
      <c r="F600" s="366">
        <v>56</v>
      </c>
      <c r="G600" s="87">
        <v>56</v>
      </c>
      <c r="H600" s="87">
        <v>0</v>
      </c>
      <c r="I600" s="86"/>
      <c r="J600" s="87">
        <v>63</v>
      </c>
      <c r="K600" s="366">
        <v>0</v>
      </c>
      <c r="L600" s="87">
        <v>0</v>
      </c>
      <c r="M600" s="87">
        <v>0</v>
      </c>
      <c r="N600" s="86"/>
      <c r="O600" s="87">
        <v>69</v>
      </c>
      <c r="P600" s="87">
        <v>0</v>
      </c>
      <c r="Q600" s="86"/>
      <c r="R600" s="87">
        <v>166</v>
      </c>
      <c r="S600" s="87">
        <v>6</v>
      </c>
      <c r="T600" s="86">
        <v>0</v>
      </c>
      <c r="U600" s="87">
        <v>398</v>
      </c>
      <c r="V600" s="87">
        <v>62</v>
      </c>
    </row>
    <row r="601" spans="1:22">
      <c r="A601" s="88" t="s">
        <v>5474</v>
      </c>
      <c r="B601" s="17" t="str">
        <f>VLOOKUP(A601,'Planning Periods'!$E$2:$N$540,10,FALSE)</f>
        <v>01/31/2015 - 01/31/2023</v>
      </c>
      <c r="C601" s="87">
        <v>2015</v>
      </c>
      <c r="D601" s="87" t="str">
        <f t="shared" si="8"/>
        <v>El Cerrito 2015</v>
      </c>
      <c r="E601" s="87">
        <v>100</v>
      </c>
      <c r="F601" s="366">
        <v>0</v>
      </c>
      <c r="G601" s="87">
        <v>0</v>
      </c>
      <c r="H601" s="87">
        <v>0</v>
      </c>
      <c r="I601" s="86"/>
      <c r="J601" s="87">
        <v>63</v>
      </c>
      <c r="K601" s="366">
        <v>6</v>
      </c>
      <c r="L601" s="87">
        <v>6</v>
      </c>
      <c r="M601" s="87">
        <v>0</v>
      </c>
      <c r="N601" s="86"/>
      <c r="O601" s="87">
        <v>69</v>
      </c>
      <c r="P601" s="87">
        <v>26</v>
      </c>
      <c r="Q601" s="86"/>
      <c r="R601" s="87">
        <v>166</v>
      </c>
      <c r="S601" s="87">
        <v>229</v>
      </c>
      <c r="T601" s="86">
        <v>0</v>
      </c>
      <c r="U601" s="87">
        <v>398</v>
      </c>
      <c r="V601" s="87">
        <v>261</v>
      </c>
    </row>
    <row r="602" spans="1:22">
      <c r="A602" s="88" t="s">
        <v>5474</v>
      </c>
      <c r="B602" s="17" t="str">
        <f>VLOOKUP(A602,'Planning Periods'!$E$2:$N$540,10,FALSE)</f>
        <v>01/31/2015 - 01/31/2023</v>
      </c>
      <c r="C602" s="87">
        <v>2016</v>
      </c>
      <c r="D602" s="87" t="str">
        <f t="shared" si="8"/>
        <v>El Cerrito 2016</v>
      </c>
      <c r="E602" s="87">
        <v>100</v>
      </c>
      <c r="F602" s="366">
        <v>0</v>
      </c>
      <c r="G602" s="87">
        <v>0</v>
      </c>
      <c r="H602" s="87">
        <v>0</v>
      </c>
      <c r="I602" s="86"/>
      <c r="J602" s="87">
        <v>63</v>
      </c>
      <c r="K602" s="366">
        <v>0</v>
      </c>
      <c r="L602" s="87">
        <v>0</v>
      </c>
      <c r="M602" s="87">
        <v>0</v>
      </c>
      <c r="N602" s="86"/>
      <c r="O602" s="87">
        <v>69</v>
      </c>
      <c r="P602" s="87">
        <v>0</v>
      </c>
      <c r="Q602" s="86"/>
      <c r="R602" s="87">
        <v>166</v>
      </c>
      <c r="S602" s="87">
        <v>7</v>
      </c>
      <c r="T602" s="86">
        <v>0</v>
      </c>
      <c r="U602" s="87">
        <v>398</v>
      </c>
      <c r="V602" s="87">
        <v>7</v>
      </c>
    </row>
    <row r="603" spans="1:22">
      <c r="A603" s="88" t="s">
        <v>5474</v>
      </c>
      <c r="B603" s="17" t="str">
        <f>VLOOKUP(A603,'Planning Periods'!$E$2:$N$540,10,FALSE)</f>
        <v>01/31/2015 - 01/31/2023</v>
      </c>
      <c r="C603" s="87">
        <v>2017</v>
      </c>
      <c r="D603" s="87" t="str">
        <f t="shared" si="8"/>
        <v>El Cerrito 2017</v>
      </c>
      <c r="E603" s="87">
        <v>100</v>
      </c>
      <c r="F603" s="366">
        <v>62</v>
      </c>
      <c r="G603" s="87">
        <v>62</v>
      </c>
      <c r="H603" s="87">
        <v>0</v>
      </c>
      <c r="I603" s="86"/>
      <c r="J603" s="87">
        <v>63</v>
      </c>
      <c r="K603" s="366">
        <v>0</v>
      </c>
      <c r="L603" s="87">
        <v>0</v>
      </c>
      <c r="M603" s="87">
        <v>0</v>
      </c>
      <c r="N603" s="86"/>
      <c r="O603" s="87">
        <v>69</v>
      </c>
      <c r="P603" s="87">
        <v>0</v>
      </c>
      <c r="Q603" s="86"/>
      <c r="R603" s="87">
        <v>166</v>
      </c>
      <c r="S603" s="87">
        <v>7</v>
      </c>
      <c r="T603" s="86">
        <v>0</v>
      </c>
      <c r="U603" s="87">
        <v>398</v>
      </c>
      <c r="V603" s="87">
        <v>69</v>
      </c>
    </row>
    <row r="604" spans="1:22">
      <c r="A604" s="88" t="s">
        <v>4933</v>
      </c>
      <c r="B604" s="17" t="str">
        <f>VLOOKUP(A604,'Planning Periods'!$E$2:$N$540,10,FALSE)</f>
        <v>05/15/2021 - 05/15/2029</v>
      </c>
      <c r="C604" s="87">
        <v>2013</v>
      </c>
      <c r="D604" s="87" t="str">
        <f t="shared" si="8"/>
        <v>El Dorado County - Unincorporated 2013</v>
      </c>
      <c r="E604" s="87">
        <v>1086</v>
      </c>
      <c r="F604" s="366">
        <v>42</v>
      </c>
      <c r="G604" s="87">
        <v>42</v>
      </c>
      <c r="H604" s="87">
        <v>0</v>
      </c>
      <c r="I604" s="86"/>
      <c r="J604" s="87">
        <v>762</v>
      </c>
      <c r="K604" s="366">
        <v>29</v>
      </c>
      <c r="L604" s="87">
        <v>29</v>
      </c>
      <c r="M604" s="87">
        <v>0</v>
      </c>
      <c r="N604" s="86"/>
      <c r="O604" s="87">
        <v>823</v>
      </c>
      <c r="P604" s="87">
        <v>7</v>
      </c>
      <c r="Q604" s="86"/>
      <c r="R604" s="87">
        <v>1757</v>
      </c>
      <c r="S604" s="87">
        <v>685</v>
      </c>
      <c r="T604" s="86">
        <v>0</v>
      </c>
      <c r="U604" s="87">
        <v>4428</v>
      </c>
      <c r="V604" s="87">
        <v>763</v>
      </c>
    </row>
    <row r="605" spans="1:22">
      <c r="A605" s="88" t="s">
        <v>4933</v>
      </c>
      <c r="B605" s="17" t="str">
        <f>VLOOKUP(A605,'Planning Periods'!$E$2:$N$540,10,FALSE)</f>
        <v>05/15/2021 - 05/15/2029</v>
      </c>
      <c r="C605" s="87">
        <v>2014</v>
      </c>
      <c r="D605" s="87" t="str">
        <f t="shared" si="8"/>
        <v>El Dorado County - Unincorporated 2014</v>
      </c>
      <c r="E605" s="87">
        <v>1086</v>
      </c>
      <c r="F605" s="366">
        <v>1</v>
      </c>
      <c r="G605" s="87">
        <v>1</v>
      </c>
      <c r="H605" s="87">
        <v>0</v>
      </c>
      <c r="I605" s="86"/>
      <c r="J605" s="87">
        <v>762</v>
      </c>
      <c r="K605" s="366">
        <v>55</v>
      </c>
      <c r="L605" s="87">
        <v>55</v>
      </c>
      <c r="M605" s="87">
        <v>0</v>
      </c>
      <c r="N605" s="86"/>
      <c r="O605" s="87">
        <v>823</v>
      </c>
      <c r="P605" s="87">
        <v>13</v>
      </c>
      <c r="Q605" s="86"/>
      <c r="R605" s="87">
        <v>1757</v>
      </c>
      <c r="S605" s="87">
        <v>343</v>
      </c>
      <c r="T605" s="86">
        <v>0</v>
      </c>
      <c r="U605" s="87">
        <v>4428</v>
      </c>
      <c r="V605" s="87">
        <v>412</v>
      </c>
    </row>
    <row r="606" spans="1:22">
      <c r="A606" s="88" t="s">
        <v>4933</v>
      </c>
      <c r="B606" s="17" t="str">
        <f>VLOOKUP(A606,'Planning Periods'!$E$2:$N$540,10,FALSE)</f>
        <v>05/15/2021 - 05/15/2029</v>
      </c>
      <c r="C606" s="87">
        <v>2015</v>
      </c>
      <c r="D606" s="87" t="str">
        <f t="shared" si="8"/>
        <v>El Dorado County - Unincorporated 2015</v>
      </c>
      <c r="E606" s="87">
        <v>1086</v>
      </c>
      <c r="F606" s="366">
        <v>0</v>
      </c>
      <c r="G606" s="87">
        <v>0</v>
      </c>
      <c r="H606" s="87">
        <v>0</v>
      </c>
      <c r="I606" s="86"/>
      <c r="J606" s="87">
        <v>762</v>
      </c>
      <c r="K606" s="366">
        <v>53</v>
      </c>
      <c r="L606" s="87">
        <v>53</v>
      </c>
      <c r="M606" s="87">
        <v>0</v>
      </c>
      <c r="N606" s="86"/>
      <c r="O606" s="87">
        <v>823</v>
      </c>
      <c r="P606" s="87">
        <v>0</v>
      </c>
      <c r="Q606" s="86"/>
      <c r="R606" s="87">
        <v>1757</v>
      </c>
      <c r="S606" s="87">
        <v>512</v>
      </c>
      <c r="T606" s="86">
        <v>0</v>
      </c>
      <c r="U606" s="87">
        <v>4428</v>
      </c>
      <c r="V606" s="87">
        <v>565</v>
      </c>
    </row>
    <row r="607" spans="1:22">
      <c r="A607" s="88" t="s">
        <v>4933</v>
      </c>
      <c r="B607" s="17" t="str">
        <f>VLOOKUP(A607,'Planning Periods'!$E$2:$N$540,10,FALSE)</f>
        <v>05/15/2021 - 05/15/2029</v>
      </c>
      <c r="C607" s="87">
        <v>2016</v>
      </c>
      <c r="D607" s="87" t="str">
        <f t="shared" si="8"/>
        <v>El Dorado County - Unincorporated 2016</v>
      </c>
      <c r="E607" s="87">
        <v>1086</v>
      </c>
      <c r="F607" s="366">
        <v>0</v>
      </c>
      <c r="G607" s="87">
        <v>0</v>
      </c>
      <c r="H607" s="87">
        <v>0</v>
      </c>
      <c r="I607" s="86"/>
      <c r="J607" s="87">
        <v>762</v>
      </c>
      <c r="K607" s="366">
        <v>57</v>
      </c>
      <c r="L607" s="87">
        <v>57</v>
      </c>
      <c r="M607" s="87">
        <v>0</v>
      </c>
      <c r="N607" s="86"/>
      <c r="O607" s="87">
        <v>823</v>
      </c>
      <c r="P607" s="87">
        <v>12</v>
      </c>
      <c r="Q607" s="86"/>
      <c r="R607" s="87">
        <v>1757</v>
      </c>
      <c r="S607" s="87">
        <v>656</v>
      </c>
      <c r="T607" s="86">
        <v>0</v>
      </c>
      <c r="U607" s="87">
        <v>4428</v>
      </c>
      <c r="V607" s="87">
        <v>725</v>
      </c>
    </row>
    <row r="608" spans="1:22">
      <c r="A608" s="88" t="s">
        <v>4933</v>
      </c>
      <c r="B608" s="17" t="str">
        <f>VLOOKUP(A608,'Planning Periods'!$E$2:$N$540,10,FALSE)</f>
        <v>05/15/2021 - 05/15/2029</v>
      </c>
      <c r="C608" s="87">
        <v>2017</v>
      </c>
      <c r="D608" s="87" t="str">
        <f t="shared" ref="D608:D667" si="9">CONCATENATE(A608," ",C608)</f>
        <v>El Dorado County - Unincorporated 2017</v>
      </c>
      <c r="E608" s="87">
        <v>1086</v>
      </c>
      <c r="F608" s="366">
        <v>16</v>
      </c>
      <c r="G608" s="87">
        <v>16</v>
      </c>
      <c r="H608" s="87">
        <v>0</v>
      </c>
      <c r="I608" s="86"/>
      <c r="J608" s="87">
        <v>762</v>
      </c>
      <c r="K608" s="366">
        <v>59</v>
      </c>
      <c r="L608" s="87">
        <v>31</v>
      </c>
      <c r="M608" s="87">
        <v>28</v>
      </c>
      <c r="N608" s="86"/>
      <c r="O608" s="87">
        <v>823</v>
      </c>
      <c r="P608" s="87">
        <v>15</v>
      </c>
      <c r="Q608" s="86"/>
      <c r="R608" s="87">
        <v>1757</v>
      </c>
      <c r="S608" s="87">
        <v>697</v>
      </c>
      <c r="T608" s="86">
        <v>28</v>
      </c>
      <c r="U608" s="87">
        <v>4428</v>
      </c>
      <c r="V608" s="87">
        <v>787</v>
      </c>
    </row>
    <row r="609" spans="1:22">
      <c r="A609" s="88" t="s">
        <v>5475</v>
      </c>
      <c r="B609" s="17"/>
      <c r="C609" s="87">
        <v>2013</v>
      </c>
      <c r="D609" s="87" t="str">
        <f t="shared" si="9"/>
        <v>El Monte 2013</v>
      </c>
      <c r="E609" s="87">
        <v>529</v>
      </c>
      <c r="F609" s="366">
        <v>14</v>
      </c>
      <c r="G609" s="87">
        <v>14</v>
      </c>
      <c r="H609" s="87">
        <v>0</v>
      </c>
      <c r="I609" s="86"/>
      <c r="J609" s="87">
        <v>315</v>
      </c>
      <c r="K609" s="366">
        <v>6</v>
      </c>
      <c r="L609" s="87">
        <v>6</v>
      </c>
      <c r="M609" s="87">
        <v>0</v>
      </c>
      <c r="N609" s="86"/>
      <c r="O609" s="87">
        <v>352</v>
      </c>
      <c r="P609" s="87">
        <v>6</v>
      </c>
      <c r="Q609" s="86"/>
      <c r="R609" s="87">
        <v>946</v>
      </c>
      <c r="S609" s="87">
        <v>5</v>
      </c>
      <c r="T609" s="86">
        <v>0</v>
      </c>
      <c r="U609" s="87">
        <v>2142</v>
      </c>
      <c r="V609" s="87">
        <v>31</v>
      </c>
    </row>
    <row r="610" spans="1:22">
      <c r="A610" s="88" t="s">
        <v>5475</v>
      </c>
      <c r="B610" s="17" t="str">
        <f>VLOOKUP(A610,'Planning Periods'!$E$2:$N$540,10,FALSE)</f>
        <v>10/15/2013 - 10/15/2021</v>
      </c>
      <c r="C610" s="87">
        <v>2014</v>
      </c>
      <c r="D610" s="87" t="str">
        <f t="shared" si="9"/>
        <v>El Monte 2014</v>
      </c>
      <c r="E610" s="87">
        <v>529</v>
      </c>
      <c r="F610" s="366">
        <v>41</v>
      </c>
      <c r="G610" s="87">
        <v>41</v>
      </c>
      <c r="H610" s="87">
        <v>0</v>
      </c>
      <c r="I610" s="86"/>
      <c r="J610" s="87">
        <v>315</v>
      </c>
      <c r="K610" s="366">
        <v>0</v>
      </c>
      <c r="L610" s="87">
        <v>0</v>
      </c>
      <c r="M610" s="87">
        <v>0</v>
      </c>
      <c r="N610" s="86"/>
      <c r="O610" s="87">
        <v>352</v>
      </c>
      <c r="P610" s="87">
        <v>2</v>
      </c>
      <c r="Q610" s="86"/>
      <c r="R610" s="87">
        <v>946</v>
      </c>
      <c r="S610" s="87">
        <v>20</v>
      </c>
      <c r="T610" s="86">
        <v>0</v>
      </c>
      <c r="U610" s="87">
        <v>2142</v>
      </c>
      <c r="V610" s="87">
        <v>63</v>
      </c>
    </row>
    <row r="611" spans="1:22">
      <c r="A611" s="88" t="s">
        <v>5475</v>
      </c>
      <c r="B611" s="17" t="str">
        <f>VLOOKUP(A611,'Planning Periods'!$E$2:$N$540,10,FALSE)</f>
        <v>10/15/2013 - 10/15/2021</v>
      </c>
      <c r="C611" s="87">
        <v>2015</v>
      </c>
      <c r="D611" s="87" t="str">
        <f t="shared" si="9"/>
        <v>El Monte 2015</v>
      </c>
      <c r="E611" s="87">
        <v>529</v>
      </c>
      <c r="F611" s="366">
        <v>96</v>
      </c>
      <c r="G611" s="87">
        <v>96</v>
      </c>
      <c r="H611" s="87">
        <v>0</v>
      </c>
      <c r="I611" s="86"/>
      <c r="J611" s="87">
        <v>315</v>
      </c>
      <c r="K611" s="366">
        <v>36</v>
      </c>
      <c r="L611" s="87">
        <v>36</v>
      </c>
      <c r="M611" s="87">
        <v>0</v>
      </c>
      <c r="N611" s="86"/>
      <c r="O611" s="87">
        <v>352</v>
      </c>
      <c r="P611" s="87">
        <v>0</v>
      </c>
      <c r="Q611" s="86"/>
      <c r="R611" s="87">
        <v>946</v>
      </c>
      <c r="S611" s="87">
        <v>8</v>
      </c>
      <c r="T611" s="86">
        <v>0</v>
      </c>
      <c r="U611" s="87">
        <v>2142</v>
      </c>
      <c r="V611" s="87">
        <v>140</v>
      </c>
    </row>
    <row r="612" spans="1:22">
      <c r="A612" s="88" t="s">
        <v>5475</v>
      </c>
      <c r="B612" s="17" t="str">
        <f>VLOOKUP(A612,'Planning Periods'!$E$2:$N$540,10,FALSE)</f>
        <v>10/15/2013 - 10/15/2021</v>
      </c>
      <c r="C612" s="87">
        <v>2016</v>
      </c>
      <c r="D612" s="87" t="str">
        <f t="shared" si="9"/>
        <v>El Monte 2016</v>
      </c>
      <c r="E612" s="87">
        <v>529</v>
      </c>
      <c r="F612" s="366">
        <v>0</v>
      </c>
      <c r="G612" s="87">
        <v>0</v>
      </c>
      <c r="H612" s="87">
        <v>0</v>
      </c>
      <c r="I612" s="86"/>
      <c r="J612" s="87">
        <v>315</v>
      </c>
      <c r="K612" s="366">
        <v>0</v>
      </c>
      <c r="L612" s="87">
        <v>0</v>
      </c>
      <c r="M612" s="87">
        <v>0</v>
      </c>
      <c r="N612" s="86"/>
      <c r="O612" s="87">
        <v>352</v>
      </c>
      <c r="P612" s="87">
        <v>0</v>
      </c>
      <c r="Q612" s="86"/>
      <c r="R612" s="87">
        <v>946</v>
      </c>
      <c r="S612" s="87">
        <v>35</v>
      </c>
      <c r="T612" s="86">
        <v>0</v>
      </c>
      <c r="U612" s="87">
        <v>2142</v>
      </c>
      <c r="V612" s="87">
        <v>35</v>
      </c>
    </row>
    <row r="613" spans="1:22">
      <c r="A613" s="88" t="s">
        <v>5475</v>
      </c>
      <c r="B613" s="17" t="str">
        <f>VLOOKUP(A613,'Planning Periods'!$E$2:$N$540,10,FALSE)</f>
        <v>10/15/2013 - 10/15/2021</v>
      </c>
      <c r="C613" s="87">
        <v>2017</v>
      </c>
      <c r="D613" s="87" t="str">
        <f t="shared" si="9"/>
        <v>El Monte 2017</v>
      </c>
      <c r="E613" s="87">
        <v>529</v>
      </c>
      <c r="F613" s="366">
        <v>104</v>
      </c>
      <c r="G613" s="87">
        <v>104</v>
      </c>
      <c r="H613" s="87">
        <v>0</v>
      </c>
      <c r="I613" s="86"/>
      <c r="J613" s="87">
        <v>315</v>
      </c>
      <c r="K613" s="366">
        <v>0</v>
      </c>
      <c r="L613" s="87">
        <v>0</v>
      </c>
      <c r="M613" s="87">
        <v>0</v>
      </c>
      <c r="N613" s="86"/>
      <c r="O613" s="87">
        <v>352</v>
      </c>
      <c r="P613" s="87">
        <v>0</v>
      </c>
      <c r="Q613" s="86"/>
      <c r="R613" s="87">
        <v>946</v>
      </c>
      <c r="S613" s="87">
        <v>191</v>
      </c>
      <c r="T613" s="86">
        <v>0</v>
      </c>
      <c r="U613" s="87">
        <v>2142</v>
      </c>
      <c r="V613" s="87">
        <v>295</v>
      </c>
    </row>
    <row r="614" spans="1:22">
      <c r="A614" t="s">
        <v>5476</v>
      </c>
      <c r="B614" s="17"/>
      <c r="C614" s="87">
        <v>2013</v>
      </c>
      <c r="D614" s="87" t="str">
        <f t="shared" si="9"/>
        <v>El Segundo 2013</v>
      </c>
      <c r="E614" s="87" t="s">
        <v>5853</v>
      </c>
      <c r="F614" s="366" t="s">
        <v>5853</v>
      </c>
      <c r="G614" s="87" t="s">
        <v>5853</v>
      </c>
      <c r="H614" s="87" t="s">
        <v>5853</v>
      </c>
      <c r="I614" s="86"/>
      <c r="J614" s="87" t="s">
        <v>5853</v>
      </c>
      <c r="K614" s="366" t="s">
        <v>5853</v>
      </c>
      <c r="L614" s="87" t="s">
        <v>5853</v>
      </c>
      <c r="M614" s="87" t="s">
        <v>5853</v>
      </c>
      <c r="N614" s="86"/>
      <c r="O614" s="87" t="s">
        <v>5853</v>
      </c>
      <c r="P614" s="87" t="s">
        <v>5853</v>
      </c>
      <c r="Q614" s="86"/>
      <c r="R614" s="87" t="s">
        <v>5853</v>
      </c>
      <c r="S614" s="87" t="s">
        <v>5853</v>
      </c>
      <c r="T614" s="86" t="s">
        <v>5853</v>
      </c>
      <c r="U614" s="87" t="s">
        <v>5853</v>
      </c>
      <c r="V614" s="87" t="s">
        <v>5853</v>
      </c>
    </row>
    <row r="615" spans="1:22">
      <c r="A615" t="s">
        <v>5476</v>
      </c>
      <c r="B615" s="17" t="str">
        <f>VLOOKUP(A615,'Planning Periods'!$E$2:$N$540,10,FALSE)</f>
        <v>10/15/2013 - 10/15/2021</v>
      </c>
      <c r="C615" s="87">
        <v>2014</v>
      </c>
      <c r="D615" s="87" t="str">
        <f>CONCATENATE(A615," ",C615)</f>
        <v>El Segundo 2014</v>
      </c>
      <c r="E615" s="366" t="s">
        <v>5853</v>
      </c>
      <c r="F615" s="366" t="s">
        <v>5853</v>
      </c>
      <c r="G615" s="366" t="s">
        <v>5853</v>
      </c>
      <c r="H615" s="366" t="s">
        <v>5853</v>
      </c>
      <c r="I615" s="366">
        <v>0</v>
      </c>
      <c r="J615" s="366" t="s">
        <v>5853</v>
      </c>
      <c r="K615" s="366" t="s">
        <v>5853</v>
      </c>
      <c r="L615" s="366" t="s">
        <v>5853</v>
      </c>
      <c r="M615" s="366" t="s">
        <v>5853</v>
      </c>
      <c r="N615" s="366">
        <v>0</v>
      </c>
      <c r="O615" s="366" t="s">
        <v>5853</v>
      </c>
      <c r="P615" s="366" t="s">
        <v>5853</v>
      </c>
      <c r="Q615" s="366"/>
      <c r="R615" s="366" t="s">
        <v>5853</v>
      </c>
      <c r="S615" s="366" t="s">
        <v>5853</v>
      </c>
      <c r="T615" s="366" t="s">
        <v>5853</v>
      </c>
      <c r="U615" s="366" t="s">
        <v>5853</v>
      </c>
      <c r="V615" s="366" t="s">
        <v>5853</v>
      </c>
    </row>
    <row r="616" spans="1:22">
      <c r="A616" t="s">
        <v>5476</v>
      </c>
      <c r="B616" s="17" t="str">
        <f>VLOOKUP(A616,'Planning Periods'!$E$2:$N$540,10,FALSE)</f>
        <v>10/15/2013 - 10/15/2021</v>
      </c>
      <c r="C616" s="87">
        <v>2015</v>
      </c>
      <c r="D616" s="87" t="str">
        <f t="shared" si="9"/>
        <v>El Segundo 2015</v>
      </c>
      <c r="E616" t="s">
        <v>5853</v>
      </c>
      <c r="F616" t="s">
        <v>5853</v>
      </c>
      <c r="G616" t="s">
        <v>5853</v>
      </c>
      <c r="H616" t="s">
        <v>5853</v>
      </c>
      <c r="J616" t="s">
        <v>5853</v>
      </c>
      <c r="K616" t="s">
        <v>5853</v>
      </c>
      <c r="L616" t="s">
        <v>5853</v>
      </c>
      <c r="M616" t="s">
        <v>5853</v>
      </c>
      <c r="O616" t="s">
        <v>5853</v>
      </c>
      <c r="P616" t="s">
        <v>5853</v>
      </c>
      <c r="R616" t="s">
        <v>5853</v>
      </c>
      <c r="S616" t="s">
        <v>5853</v>
      </c>
      <c r="T616" t="s">
        <v>5853</v>
      </c>
      <c r="U616" t="s">
        <v>5853</v>
      </c>
      <c r="V616" t="s">
        <v>5853</v>
      </c>
    </row>
    <row r="617" spans="1:22">
      <c r="A617" t="s">
        <v>5476</v>
      </c>
      <c r="B617" s="17" t="str">
        <f>VLOOKUP(A617,'Planning Periods'!$E$2:$N$540,10,FALSE)</f>
        <v>10/15/2013 - 10/15/2021</v>
      </c>
      <c r="C617" s="87">
        <v>2016</v>
      </c>
      <c r="D617" s="87" t="str">
        <f t="shared" si="9"/>
        <v>El Segundo 2016</v>
      </c>
      <c r="E617" t="s">
        <v>5853</v>
      </c>
      <c r="F617" t="s">
        <v>5853</v>
      </c>
      <c r="G617" t="s">
        <v>5853</v>
      </c>
      <c r="H617" t="s">
        <v>5853</v>
      </c>
      <c r="J617" t="s">
        <v>5853</v>
      </c>
      <c r="K617" t="s">
        <v>5853</v>
      </c>
      <c r="L617" t="s">
        <v>5853</v>
      </c>
      <c r="M617" t="s">
        <v>5853</v>
      </c>
      <c r="O617" t="s">
        <v>5853</v>
      </c>
      <c r="P617" t="s">
        <v>5853</v>
      </c>
      <c r="R617" t="s">
        <v>5853</v>
      </c>
      <c r="S617" t="s">
        <v>5853</v>
      </c>
      <c r="T617" t="s">
        <v>5853</v>
      </c>
      <c r="U617" t="s">
        <v>5853</v>
      </c>
      <c r="V617" t="s">
        <v>5853</v>
      </c>
    </row>
    <row r="618" spans="1:22">
      <c r="A618" t="s">
        <v>5476</v>
      </c>
      <c r="B618" s="17" t="str">
        <f>VLOOKUP(A618,'Planning Periods'!$E$2:$N$540,10,FALSE)</f>
        <v>10/15/2013 - 10/15/2021</v>
      </c>
      <c r="C618" s="87">
        <v>2017</v>
      </c>
      <c r="D618" s="87" t="str">
        <f t="shared" si="9"/>
        <v>El Segundo 2017</v>
      </c>
      <c r="E618" t="s">
        <v>5853</v>
      </c>
      <c r="F618" t="s">
        <v>5853</v>
      </c>
      <c r="G618" t="s">
        <v>5853</v>
      </c>
      <c r="H618" t="s">
        <v>5853</v>
      </c>
      <c r="J618" t="s">
        <v>5853</v>
      </c>
      <c r="K618" t="s">
        <v>5853</v>
      </c>
      <c r="L618" t="s">
        <v>5853</v>
      </c>
      <c r="M618" t="s">
        <v>5853</v>
      </c>
      <c r="O618" t="s">
        <v>5853</v>
      </c>
      <c r="P618" t="s">
        <v>5853</v>
      </c>
      <c r="R618" t="s">
        <v>5853</v>
      </c>
      <c r="S618" t="s">
        <v>5853</v>
      </c>
      <c r="T618" t="s">
        <v>5853</v>
      </c>
      <c r="U618" t="s">
        <v>5853</v>
      </c>
      <c r="V618" t="s">
        <v>5853</v>
      </c>
    </row>
    <row r="619" spans="1:22">
      <c r="A619" s="88" t="s">
        <v>5477</v>
      </c>
      <c r="B619" s="17" t="str">
        <f>VLOOKUP(A619,'Planning Periods'!$E$2:$N$540,10,FALSE)</f>
        <v>05/15/2021 - 05/15/2029</v>
      </c>
      <c r="C619" s="87">
        <v>2013</v>
      </c>
      <c r="D619" s="87" t="str">
        <f t="shared" si="9"/>
        <v>Elk Grove 2013</v>
      </c>
      <c r="E619" s="87">
        <v>2035</v>
      </c>
      <c r="F619" s="366">
        <v>0</v>
      </c>
      <c r="G619" s="87">
        <v>0</v>
      </c>
      <c r="H619" s="87">
        <v>0</v>
      </c>
      <c r="I619" s="86"/>
      <c r="J619" s="87">
        <v>1427</v>
      </c>
      <c r="K619" s="366">
        <v>0</v>
      </c>
      <c r="L619" s="87">
        <v>0</v>
      </c>
      <c r="M619" s="87">
        <v>0</v>
      </c>
      <c r="N619" s="86"/>
      <c r="O619" s="87">
        <v>1377</v>
      </c>
      <c r="P619" s="87">
        <v>173</v>
      </c>
      <c r="Q619" s="86"/>
      <c r="R619" s="87">
        <v>2563</v>
      </c>
      <c r="S619" s="87">
        <v>196</v>
      </c>
      <c r="T619" s="86">
        <v>0</v>
      </c>
      <c r="U619" s="87">
        <v>7402</v>
      </c>
      <c r="V619" s="87">
        <v>369</v>
      </c>
    </row>
    <row r="620" spans="1:22">
      <c r="A620" s="88" t="s">
        <v>5477</v>
      </c>
      <c r="B620" s="17" t="str">
        <f>VLOOKUP(A620,'Planning Periods'!$E$2:$N$540,10,FALSE)</f>
        <v>05/15/2021 - 05/15/2029</v>
      </c>
      <c r="C620" s="87">
        <v>2014</v>
      </c>
      <c r="D620" s="87" t="str">
        <f t="shared" si="9"/>
        <v>Elk Grove 2014</v>
      </c>
      <c r="E620" s="87">
        <v>2035</v>
      </c>
      <c r="F620" s="366">
        <v>49</v>
      </c>
      <c r="G620" s="87">
        <v>49</v>
      </c>
      <c r="H620" s="87">
        <v>0</v>
      </c>
      <c r="I620" s="86"/>
      <c r="J620" s="87">
        <v>1427</v>
      </c>
      <c r="K620" s="366">
        <v>14</v>
      </c>
      <c r="L620" s="87">
        <v>14</v>
      </c>
      <c r="M620" s="87">
        <v>0</v>
      </c>
      <c r="N620" s="86"/>
      <c r="O620" s="87">
        <v>1377</v>
      </c>
      <c r="P620" s="87">
        <v>74</v>
      </c>
      <c r="Q620" s="86"/>
      <c r="R620" s="87">
        <v>2563</v>
      </c>
      <c r="S620" s="87">
        <v>505</v>
      </c>
      <c r="T620" s="86">
        <v>0</v>
      </c>
      <c r="U620" s="87">
        <v>7402</v>
      </c>
      <c r="V620" s="87">
        <v>642</v>
      </c>
    </row>
    <row r="621" spans="1:22">
      <c r="A621" s="88" t="s">
        <v>5477</v>
      </c>
      <c r="B621" s="17" t="str">
        <f>VLOOKUP(A621,'Planning Periods'!$E$2:$N$540,10,FALSE)</f>
        <v>05/15/2021 - 05/15/2029</v>
      </c>
      <c r="C621" s="87">
        <v>2015</v>
      </c>
      <c r="D621" s="87" t="str">
        <f t="shared" si="9"/>
        <v>Elk Grove 2015</v>
      </c>
      <c r="E621" s="87">
        <v>2035</v>
      </c>
      <c r="F621" s="366">
        <v>0</v>
      </c>
      <c r="G621" s="87">
        <v>0</v>
      </c>
      <c r="H621" s="87">
        <v>0</v>
      </c>
      <c r="I621" s="86"/>
      <c r="J621" s="87">
        <v>1427</v>
      </c>
      <c r="K621" s="366">
        <v>0</v>
      </c>
      <c r="L621" s="87">
        <v>0</v>
      </c>
      <c r="M621" s="87">
        <v>0</v>
      </c>
      <c r="N621" s="86"/>
      <c r="O621" s="87">
        <v>1377</v>
      </c>
      <c r="P621" s="87">
        <v>23</v>
      </c>
      <c r="Q621" s="86"/>
      <c r="R621" s="87">
        <v>2563</v>
      </c>
      <c r="S621" s="87">
        <v>616</v>
      </c>
      <c r="T621" s="86">
        <v>0</v>
      </c>
      <c r="U621" s="87">
        <v>7402</v>
      </c>
      <c r="V621" s="87">
        <v>639</v>
      </c>
    </row>
    <row r="622" spans="1:22">
      <c r="A622" s="88" t="s">
        <v>5477</v>
      </c>
      <c r="B622" s="17" t="str">
        <f>VLOOKUP(A622,'Planning Periods'!$E$2:$N$540,10,FALSE)</f>
        <v>05/15/2021 - 05/15/2029</v>
      </c>
      <c r="C622" s="87">
        <v>2016</v>
      </c>
      <c r="D622" s="87" t="str">
        <f t="shared" si="9"/>
        <v>Elk Grove 2016</v>
      </c>
      <c r="E622" s="87">
        <v>2035</v>
      </c>
      <c r="F622" s="366">
        <v>0</v>
      </c>
      <c r="G622" s="87">
        <v>0</v>
      </c>
      <c r="H622" s="87">
        <v>0</v>
      </c>
      <c r="I622" s="86"/>
      <c r="J622" s="87">
        <v>1427</v>
      </c>
      <c r="K622" s="366">
        <v>0</v>
      </c>
      <c r="L622" s="87">
        <v>0</v>
      </c>
      <c r="M622" s="87">
        <v>0</v>
      </c>
      <c r="N622" s="86"/>
      <c r="O622" s="87">
        <v>1377</v>
      </c>
      <c r="P622" s="87">
        <v>1</v>
      </c>
      <c r="Q622" s="86"/>
      <c r="R622" s="87">
        <v>2563</v>
      </c>
      <c r="S622" s="87">
        <v>453</v>
      </c>
      <c r="T622" s="86">
        <v>0</v>
      </c>
      <c r="U622" s="87">
        <v>7402</v>
      </c>
      <c r="V622" s="87">
        <v>454</v>
      </c>
    </row>
    <row r="623" spans="1:22">
      <c r="A623" s="88" t="s">
        <v>5477</v>
      </c>
      <c r="B623" s="17" t="str">
        <f>VLOOKUP(A623,'Planning Periods'!$E$2:$N$540,10,FALSE)</f>
        <v>05/15/2021 - 05/15/2029</v>
      </c>
      <c r="C623" s="87">
        <v>2017</v>
      </c>
      <c r="D623" s="87" t="str">
        <f t="shared" si="9"/>
        <v>Elk Grove 2017</v>
      </c>
      <c r="E623" s="87">
        <v>2035</v>
      </c>
      <c r="F623" s="366">
        <v>35</v>
      </c>
      <c r="G623" s="87">
        <v>35</v>
      </c>
      <c r="H623" s="87">
        <v>0</v>
      </c>
      <c r="I623" s="86"/>
      <c r="J623" s="87">
        <v>1427</v>
      </c>
      <c r="K623" s="366">
        <v>62</v>
      </c>
      <c r="L623" s="87">
        <v>62</v>
      </c>
      <c r="M623" s="87">
        <v>0</v>
      </c>
      <c r="N623" s="86"/>
      <c r="O623" s="87">
        <v>1377</v>
      </c>
      <c r="P623" s="87">
        <v>0</v>
      </c>
      <c r="Q623" s="86"/>
      <c r="R623" s="87">
        <v>2563</v>
      </c>
      <c r="S623" s="87">
        <v>433</v>
      </c>
      <c r="T623" s="86">
        <v>0</v>
      </c>
      <c r="U623" s="87">
        <v>7402</v>
      </c>
      <c r="V623" s="87">
        <v>530</v>
      </c>
    </row>
    <row r="624" spans="1:22">
      <c r="A624" s="88" t="s">
        <v>5478</v>
      </c>
      <c r="B624" s="17" t="str">
        <f>VLOOKUP(A624,'Planning Periods'!$E$2:$N$540,10,FALSE)</f>
        <v>01/31/2015 - 01/31/2023</v>
      </c>
      <c r="C624" s="87">
        <v>2014</v>
      </c>
      <c r="D624" s="87" t="str">
        <f t="shared" si="9"/>
        <v>Emeryville 2014</v>
      </c>
      <c r="E624" s="87" t="s">
        <v>5853</v>
      </c>
      <c r="F624" s="366" t="s">
        <v>5853</v>
      </c>
      <c r="G624" s="87" t="s">
        <v>5853</v>
      </c>
      <c r="H624" s="87" t="s">
        <v>5853</v>
      </c>
      <c r="I624" s="86"/>
      <c r="J624" s="87" t="s">
        <v>5853</v>
      </c>
      <c r="K624" s="366" t="s">
        <v>5853</v>
      </c>
      <c r="L624" s="87" t="s">
        <v>5853</v>
      </c>
      <c r="M624" s="87" t="s">
        <v>5853</v>
      </c>
      <c r="N624" s="86"/>
      <c r="O624" s="87" t="s">
        <v>5853</v>
      </c>
      <c r="P624" s="87" t="s">
        <v>5853</v>
      </c>
      <c r="Q624" s="86"/>
      <c r="R624" s="87" t="s">
        <v>5853</v>
      </c>
      <c r="S624" s="87" t="s">
        <v>5853</v>
      </c>
      <c r="T624" s="86" t="s">
        <v>5853</v>
      </c>
      <c r="U624" s="87" t="s">
        <v>5853</v>
      </c>
      <c r="V624" s="87" t="s">
        <v>5853</v>
      </c>
    </row>
    <row r="625" spans="1:22">
      <c r="A625" s="88" t="s">
        <v>5478</v>
      </c>
      <c r="B625" s="17" t="str">
        <f>VLOOKUP(A625,'Planning Periods'!$E$2:$N$540,10,FALSE)</f>
        <v>01/31/2015 - 01/31/2023</v>
      </c>
      <c r="C625" s="87">
        <v>2015</v>
      </c>
      <c r="D625" s="87" t="str">
        <f t="shared" si="9"/>
        <v>Emeryville 2015</v>
      </c>
      <c r="E625" s="87">
        <v>276</v>
      </c>
      <c r="F625" s="366">
        <v>5</v>
      </c>
      <c r="G625" s="87">
        <v>5</v>
      </c>
      <c r="H625" s="87">
        <v>0</v>
      </c>
      <c r="I625" s="86"/>
      <c r="J625" s="87">
        <v>211</v>
      </c>
      <c r="K625" s="366">
        <v>0</v>
      </c>
      <c r="L625" s="87">
        <v>0</v>
      </c>
      <c r="M625" s="87">
        <v>0</v>
      </c>
      <c r="N625" s="86"/>
      <c r="O625" s="87">
        <v>259</v>
      </c>
      <c r="P625" s="87">
        <v>7</v>
      </c>
      <c r="Q625" s="86"/>
      <c r="R625" s="87">
        <v>752</v>
      </c>
      <c r="S625" s="87">
        <v>178</v>
      </c>
      <c r="T625" s="86">
        <v>0</v>
      </c>
      <c r="U625" s="87">
        <v>1498</v>
      </c>
      <c r="V625" s="87">
        <v>190</v>
      </c>
    </row>
    <row r="626" spans="1:22">
      <c r="A626" s="88" t="s">
        <v>5478</v>
      </c>
      <c r="B626" s="17" t="str">
        <f>VLOOKUP(A626,'Planning Periods'!$E$2:$N$540,10,FALSE)</f>
        <v>01/31/2015 - 01/31/2023</v>
      </c>
      <c r="C626" s="87">
        <v>2016</v>
      </c>
      <c r="D626" s="87" t="str">
        <f t="shared" si="9"/>
        <v>Emeryville 2016</v>
      </c>
      <c r="E626" s="87">
        <v>276</v>
      </c>
      <c r="F626" s="366">
        <v>0</v>
      </c>
      <c r="G626" s="87">
        <v>0</v>
      </c>
      <c r="H626" s="87">
        <v>0</v>
      </c>
      <c r="I626" s="86"/>
      <c r="J626" s="87">
        <v>211</v>
      </c>
      <c r="K626" s="366">
        <v>0</v>
      </c>
      <c r="L626" s="87">
        <v>0</v>
      </c>
      <c r="M626" s="87">
        <v>0</v>
      </c>
      <c r="N626" s="86"/>
      <c r="O626" s="87">
        <v>259</v>
      </c>
      <c r="P626" s="87">
        <v>0</v>
      </c>
      <c r="Q626" s="86"/>
      <c r="R626" s="87">
        <v>752</v>
      </c>
      <c r="S626" s="87">
        <v>1</v>
      </c>
      <c r="T626" s="86">
        <v>0</v>
      </c>
      <c r="U626" s="87">
        <v>1498</v>
      </c>
      <c r="V626" s="87">
        <v>1</v>
      </c>
    </row>
    <row r="627" spans="1:22">
      <c r="A627" s="88" t="s">
        <v>5478</v>
      </c>
      <c r="B627" s="17" t="str">
        <f>VLOOKUP(A627,'Planning Periods'!$E$2:$N$540,10,FALSE)</f>
        <v>01/31/2015 - 01/31/2023</v>
      </c>
      <c r="C627" s="87">
        <v>2017</v>
      </c>
      <c r="D627" s="87" t="str">
        <f t="shared" si="9"/>
        <v>Emeryville 2017</v>
      </c>
      <c r="E627" s="87">
        <v>276</v>
      </c>
      <c r="F627" s="366">
        <v>81</v>
      </c>
      <c r="G627" s="87">
        <v>81</v>
      </c>
      <c r="H627" s="87">
        <v>0</v>
      </c>
      <c r="I627" s="86"/>
      <c r="J627" s="87">
        <v>211</v>
      </c>
      <c r="K627" s="366">
        <v>16</v>
      </c>
      <c r="L627" s="87">
        <v>16</v>
      </c>
      <c r="M627" s="87">
        <v>0</v>
      </c>
      <c r="N627" s="86"/>
      <c r="O627" s="87">
        <v>259</v>
      </c>
      <c r="P627" s="87">
        <v>14</v>
      </c>
      <c r="Q627" s="86"/>
      <c r="R627" s="87">
        <v>752</v>
      </c>
      <c r="S627" s="87">
        <v>201</v>
      </c>
      <c r="T627" s="86">
        <v>0</v>
      </c>
      <c r="U627" s="87">
        <v>1498</v>
      </c>
      <c r="V627" s="87">
        <v>312</v>
      </c>
    </row>
    <row r="628" spans="1:22">
      <c r="A628" s="88" t="s">
        <v>5479</v>
      </c>
      <c r="B628" s="17" t="str">
        <f>VLOOKUP(A628,'Planning Periods'!$E$2:$N$540,10,FALSE)</f>
        <v>04/15/2021 - 04/15/2029</v>
      </c>
      <c r="C628" s="87">
        <v>2013</v>
      </c>
      <c r="D628" s="87" t="str">
        <f t="shared" si="9"/>
        <v>Encinitas 2013</v>
      </c>
      <c r="E628" s="87">
        <v>587</v>
      </c>
      <c r="F628" s="366">
        <v>32</v>
      </c>
      <c r="G628" s="87">
        <v>31</v>
      </c>
      <c r="H628" s="87">
        <v>1</v>
      </c>
      <c r="I628" s="86"/>
      <c r="J628" s="87">
        <v>446</v>
      </c>
      <c r="K628" s="366">
        <v>10</v>
      </c>
      <c r="L628" s="87">
        <v>9</v>
      </c>
      <c r="M628" s="87">
        <v>1</v>
      </c>
      <c r="N628" s="86"/>
      <c r="O628" s="87">
        <v>413</v>
      </c>
      <c r="P628" s="87">
        <v>0</v>
      </c>
      <c r="Q628" s="86"/>
      <c r="R628" s="87">
        <v>907</v>
      </c>
      <c r="S628" s="87">
        <v>283</v>
      </c>
      <c r="T628" s="86">
        <v>1</v>
      </c>
      <c r="U628" s="87">
        <v>2353</v>
      </c>
      <c r="V628" s="87">
        <v>325</v>
      </c>
    </row>
    <row r="629" spans="1:22">
      <c r="A629" s="88" t="s">
        <v>5479</v>
      </c>
      <c r="B629" s="17" t="str">
        <f>VLOOKUP(A629,'Planning Periods'!$E$2:$N$540,10,FALSE)</f>
        <v>04/15/2021 - 04/15/2029</v>
      </c>
      <c r="C629" s="87">
        <v>2014</v>
      </c>
      <c r="D629" s="87" t="str">
        <f t="shared" si="9"/>
        <v>Encinitas 2014</v>
      </c>
      <c r="E629" s="87">
        <v>587</v>
      </c>
      <c r="F629" s="366">
        <v>1</v>
      </c>
      <c r="G629" s="87">
        <v>1</v>
      </c>
      <c r="H629" s="87">
        <v>0</v>
      </c>
      <c r="I629" s="86"/>
      <c r="J629" s="87">
        <v>446</v>
      </c>
      <c r="K629" s="366">
        <v>8</v>
      </c>
      <c r="L629" s="87">
        <v>8</v>
      </c>
      <c r="M629" s="87">
        <v>0</v>
      </c>
      <c r="N629" s="86"/>
      <c r="O629" s="87">
        <v>413</v>
      </c>
      <c r="P629" s="87">
        <v>3</v>
      </c>
      <c r="Q629" s="86"/>
      <c r="R629" s="87">
        <v>907</v>
      </c>
      <c r="S629" s="87">
        <v>150</v>
      </c>
      <c r="T629" s="86">
        <v>0</v>
      </c>
      <c r="U629" s="87">
        <v>2353</v>
      </c>
      <c r="V629" s="87">
        <v>162</v>
      </c>
    </row>
    <row r="630" spans="1:22">
      <c r="A630" s="88" t="s">
        <v>5479</v>
      </c>
      <c r="B630" s="17" t="str">
        <f>VLOOKUP(A630,'Planning Periods'!$E$2:$N$540,10,FALSE)</f>
        <v>04/15/2021 - 04/15/2029</v>
      </c>
      <c r="C630" s="87">
        <v>2015</v>
      </c>
      <c r="D630" s="87" t="str">
        <f t="shared" si="9"/>
        <v>Encinitas 2015</v>
      </c>
      <c r="E630" s="87">
        <v>587</v>
      </c>
      <c r="F630" s="366">
        <v>0</v>
      </c>
      <c r="G630" s="87">
        <v>0</v>
      </c>
      <c r="H630" s="87">
        <v>0</v>
      </c>
      <c r="I630" s="86"/>
      <c r="J630" s="87">
        <v>446</v>
      </c>
      <c r="K630" s="366">
        <v>3</v>
      </c>
      <c r="L630" s="87">
        <v>3</v>
      </c>
      <c r="M630" s="87">
        <v>0</v>
      </c>
      <c r="N630" s="86"/>
      <c r="O630" s="87">
        <v>413</v>
      </c>
      <c r="P630" s="87">
        <v>0</v>
      </c>
      <c r="Q630" s="86"/>
      <c r="R630" s="87">
        <v>907</v>
      </c>
      <c r="S630" s="87">
        <v>155</v>
      </c>
      <c r="T630" s="86">
        <v>0</v>
      </c>
      <c r="U630" s="87">
        <v>2353</v>
      </c>
      <c r="V630" s="87">
        <v>158</v>
      </c>
    </row>
    <row r="631" spans="1:22">
      <c r="A631" s="88" t="s">
        <v>5479</v>
      </c>
      <c r="B631" s="17" t="str">
        <f>VLOOKUP(A631,'Planning Periods'!$E$2:$N$540,10,FALSE)</f>
        <v>04/15/2021 - 04/15/2029</v>
      </c>
      <c r="C631" s="87">
        <v>2016</v>
      </c>
      <c r="D631" s="87" t="str">
        <f t="shared" si="9"/>
        <v>Encinitas 2016</v>
      </c>
      <c r="E631" s="87">
        <v>587</v>
      </c>
      <c r="F631" s="366">
        <v>0</v>
      </c>
      <c r="G631" s="87">
        <v>0</v>
      </c>
      <c r="H631" s="87">
        <v>0</v>
      </c>
      <c r="I631" s="86"/>
      <c r="J631" s="87">
        <v>446</v>
      </c>
      <c r="K631" s="366">
        <v>2</v>
      </c>
      <c r="L631" s="87">
        <v>2</v>
      </c>
      <c r="M631" s="87">
        <v>0</v>
      </c>
      <c r="N631" s="86"/>
      <c r="O631" s="87">
        <v>413</v>
      </c>
      <c r="P631" s="87">
        <v>1</v>
      </c>
      <c r="Q631" s="86"/>
      <c r="R631" s="87">
        <v>907</v>
      </c>
      <c r="S631" s="87">
        <v>87</v>
      </c>
      <c r="T631" s="86">
        <v>0</v>
      </c>
      <c r="U631" s="87">
        <v>2353</v>
      </c>
      <c r="V631" s="87">
        <v>90</v>
      </c>
    </row>
    <row r="632" spans="1:22">
      <c r="A632" s="88" t="s">
        <v>5479</v>
      </c>
      <c r="B632" s="17" t="str">
        <f>VLOOKUP(A632,'Planning Periods'!$E$2:$N$540,10,FALSE)</f>
        <v>04/15/2021 - 04/15/2029</v>
      </c>
      <c r="C632" s="87">
        <v>2017</v>
      </c>
      <c r="D632" s="87" t="str">
        <f t="shared" si="9"/>
        <v>Encinitas 2017</v>
      </c>
      <c r="E632" s="87">
        <v>587</v>
      </c>
      <c r="F632" s="366">
        <v>4</v>
      </c>
      <c r="G632" s="87">
        <v>4</v>
      </c>
      <c r="H632" s="87">
        <v>0</v>
      </c>
      <c r="I632" s="86"/>
      <c r="J632" s="87">
        <v>446</v>
      </c>
      <c r="K632" s="366">
        <v>1</v>
      </c>
      <c r="L632" s="87">
        <v>1</v>
      </c>
      <c r="M632" s="87">
        <v>0</v>
      </c>
      <c r="N632" s="86"/>
      <c r="O632" s="87">
        <v>413</v>
      </c>
      <c r="P632" s="87">
        <v>0</v>
      </c>
      <c r="Q632" s="86"/>
      <c r="R632" s="87">
        <v>907</v>
      </c>
      <c r="S632" s="87">
        <v>109</v>
      </c>
      <c r="T632" s="86">
        <v>0</v>
      </c>
      <c r="U632" s="87">
        <v>2353</v>
      </c>
      <c r="V632" s="87">
        <v>114</v>
      </c>
    </row>
    <row r="633" spans="1:22">
      <c r="A633" t="s">
        <v>5480</v>
      </c>
      <c r="B633" s="17" t="str">
        <f>VLOOKUP(A633,'Planning Periods'!$E$2:$N$540,10,FALSE)</f>
        <v>12/31/2015 - 12/31/2023</v>
      </c>
      <c r="C633" s="87">
        <v>2014</v>
      </c>
      <c r="D633" s="87" t="str">
        <f t="shared" si="9"/>
        <v>Escalon 2014</v>
      </c>
      <c r="E633" s="366" t="s">
        <v>5853</v>
      </c>
      <c r="F633" s="366" t="s">
        <v>5853</v>
      </c>
      <c r="G633" s="366" t="s">
        <v>5853</v>
      </c>
      <c r="H633" s="366" t="s">
        <v>5853</v>
      </c>
      <c r="I633" s="366">
        <v>0</v>
      </c>
      <c r="J633" s="366" t="s">
        <v>5853</v>
      </c>
      <c r="K633" s="366" t="s">
        <v>5853</v>
      </c>
      <c r="L633" s="366" t="s">
        <v>5853</v>
      </c>
      <c r="M633" s="366" t="s">
        <v>5853</v>
      </c>
      <c r="N633" s="366">
        <v>0</v>
      </c>
      <c r="O633" s="366" t="s">
        <v>5853</v>
      </c>
      <c r="P633" s="366" t="s">
        <v>5853</v>
      </c>
      <c r="Q633" s="366"/>
      <c r="R633" s="366" t="s">
        <v>5853</v>
      </c>
      <c r="S633" s="366" t="s">
        <v>5853</v>
      </c>
      <c r="T633" s="366" t="s">
        <v>5853</v>
      </c>
      <c r="U633" s="366" t="s">
        <v>5853</v>
      </c>
      <c r="V633" s="366" t="s">
        <v>5853</v>
      </c>
    </row>
    <row r="634" spans="1:22">
      <c r="A634" t="s">
        <v>5480</v>
      </c>
      <c r="B634" s="17" t="str">
        <f>VLOOKUP(A634,'Planning Periods'!$E$2:$N$540,10,FALSE)</f>
        <v>12/31/2015 - 12/31/2023</v>
      </c>
      <c r="C634" s="87">
        <v>2015</v>
      </c>
      <c r="D634" s="87" t="str">
        <f t="shared" si="9"/>
        <v>Escalon 2015</v>
      </c>
      <c r="E634" t="s">
        <v>5853</v>
      </c>
      <c r="F634" t="s">
        <v>5853</v>
      </c>
      <c r="G634" t="s">
        <v>5853</v>
      </c>
      <c r="H634" t="s">
        <v>5853</v>
      </c>
      <c r="J634" t="s">
        <v>5853</v>
      </c>
      <c r="K634" t="s">
        <v>5853</v>
      </c>
      <c r="L634" t="s">
        <v>5853</v>
      </c>
      <c r="M634" t="s">
        <v>5853</v>
      </c>
      <c r="O634" t="s">
        <v>5853</v>
      </c>
      <c r="P634" t="s">
        <v>5853</v>
      </c>
      <c r="R634" t="s">
        <v>5853</v>
      </c>
      <c r="S634" t="s">
        <v>5853</v>
      </c>
      <c r="T634" t="s">
        <v>5853</v>
      </c>
      <c r="U634" t="s">
        <v>5853</v>
      </c>
      <c r="V634" t="s">
        <v>5853</v>
      </c>
    </row>
    <row r="635" spans="1:22">
      <c r="A635" t="s">
        <v>5480</v>
      </c>
      <c r="B635" s="17" t="str">
        <f>VLOOKUP(A635,'Planning Periods'!$E$2:$N$540,10,FALSE)</f>
        <v>12/31/2015 - 12/31/2023</v>
      </c>
      <c r="C635" s="87">
        <v>2016</v>
      </c>
      <c r="D635" s="87" t="str">
        <f t="shared" si="9"/>
        <v>Escalon 2016</v>
      </c>
      <c r="E635" t="s">
        <v>5853</v>
      </c>
      <c r="F635" t="s">
        <v>5853</v>
      </c>
      <c r="G635" t="s">
        <v>5853</v>
      </c>
      <c r="H635" t="s">
        <v>5853</v>
      </c>
      <c r="J635" t="s">
        <v>5853</v>
      </c>
      <c r="K635" t="s">
        <v>5853</v>
      </c>
      <c r="L635" t="s">
        <v>5853</v>
      </c>
      <c r="M635" t="s">
        <v>5853</v>
      </c>
      <c r="O635" t="s">
        <v>5853</v>
      </c>
      <c r="P635" t="s">
        <v>5853</v>
      </c>
      <c r="R635" t="s">
        <v>5853</v>
      </c>
      <c r="S635" t="s">
        <v>5853</v>
      </c>
      <c r="T635" t="s">
        <v>5853</v>
      </c>
      <c r="U635" t="s">
        <v>5853</v>
      </c>
      <c r="V635" t="s">
        <v>5853</v>
      </c>
    </row>
    <row r="636" spans="1:22">
      <c r="A636" t="s">
        <v>5480</v>
      </c>
      <c r="B636" s="17" t="str">
        <f>VLOOKUP(A636,'Planning Periods'!$E$2:$N$540,10,FALSE)</f>
        <v>12/31/2015 - 12/31/2023</v>
      </c>
      <c r="C636" s="87">
        <v>2017</v>
      </c>
      <c r="D636" s="87" t="str">
        <f t="shared" si="9"/>
        <v>Escalon 2017</v>
      </c>
      <c r="E636" t="s">
        <v>5853</v>
      </c>
      <c r="F636" t="s">
        <v>5853</v>
      </c>
      <c r="G636" t="s">
        <v>5853</v>
      </c>
      <c r="H636" t="s">
        <v>5853</v>
      </c>
      <c r="J636" t="s">
        <v>5853</v>
      </c>
      <c r="K636" t="s">
        <v>5853</v>
      </c>
      <c r="L636" t="s">
        <v>5853</v>
      </c>
      <c r="M636" t="s">
        <v>5853</v>
      </c>
      <c r="O636" t="s">
        <v>5853</v>
      </c>
      <c r="P636" t="s">
        <v>5853</v>
      </c>
      <c r="R636" t="s">
        <v>5853</v>
      </c>
      <c r="S636" t="s">
        <v>5853</v>
      </c>
      <c r="T636" t="s">
        <v>5853</v>
      </c>
      <c r="U636" t="s">
        <v>5853</v>
      </c>
      <c r="V636" t="s">
        <v>5853</v>
      </c>
    </row>
    <row r="637" spans="1:22">
      <c r="A637" s="88" t="s">
        <v>5481</v>
      </c>
      <c r="B637" s="17" t="str">
        <f>VLOOKUP(A637,'Planning Periods'!$E$2:$N$540,10,FALSE)</f>
        <v>04/15/2021 - 04/15/2029</v>
      </c>
      <c r="C637" s="87">
        <v>2013</v>
      </c>
      <c r="D637" s="87" t="str">
        <f t="shared" si="9"/>
        <v>Escondido 2013</v>
      </c>
      <c r="E637" s="87">
        <v>1042</v>
      </c>
      <c r="F637" s="366">
        <v>46</v>
      </c>
      <c r="G637" s="87">
        <v>46</v>
      </c>
      <c r="H637" s="87">
        <v>0</v>
      </c>
      <c r="I637" s="86"/>
      <c r="J637" s="87">
        <v>791</v>
      </c>
      <c r="K637" s="366">
        <v>44</v>
      </c>
      <c r="L637" s="87">
        <v>44</v>
      </c>
      <c r="M637" s="87">
        <v>0</v>
      </c>
      <c r="N637" s="86"/>
      <c r="O637" s="87">
        <v>733</v>
      </c>
      <c r="P637" s="87">
        <v>7</v>
      </c>
      <c r="Q637" s="86"/>
      <c r="R637" s="87">
        <v>1609</v>
      </c>
      <c r="S637" s="87">
        <v>497</v>
      </c>
      <c r="T637" s="86">
        <v>0</v>
      </c>
      <c r="U637" s="87">
        <v>4175</v>
      </c>
      <c r="V637" s="87">
        <v>594</v>
      </c>
    </row>
    <row r="638" spans="1:22">
      <c r="A638" s="88" t="s">
        <v>5481</v>
      </c>
      <c r="B638" s="17" t="str">
        <f>VLOOKUP(A638,'Planning Periods'!$E$2:$N$540,10,FALSE)</f>
        <v>04/15/2021 - 04/15/2029</v>
      </c>
      <c r="C638" s="87">
        <v>2014</v>
      </c>
      <c r="D638" s="87" t="str">
        <f t="shared" si="9"/>
        <v>Escondido 2014</v>
      </c>
      <c r="E638" s="87">
        <v>1042</v>
      </c>
      <c r="F638" s="366">
        <v>0</v>
      </c>
      <c r="G638" s="87">
        <v>0</v>
      </c>
      <c r="H638" s="87">
        <v>0</v>
      </c>
      <c r="I638" s="86"/>
      <c r="J638" s="87">
        <v>791</v>
      </c>
      <c r="K638" s="366">
        <v>0</v>
      </c>
      <c r="L638" s="87">
        <v>0</v>
      </c>
      <c r="M638" s="87">
        <v>0</v>
      </c>
      <c r="N638" s="86"/>
      <c r="O638" s="87">
        <v>733</v>
      </c>
      <c r="P638" s="87">
        <v>0</v>
      </c>
      <c r="Q638" s="86"/>
      <c r="R638" s="87">
        <v>1609</v>
      </c>
      <c r="S638" s="87">
        <v>56</v>
      </c>
      <c r="T638" s="86">
        <v>0</v>
      </c>
      <c r="U638" s="87">
        <v>4175</v>
      </c>
      <c r="V638" s="87">
        <v>56</v>
      </c>
    </row>
    <row r="639" spans="1:22">
      <c r="A639" s="88" t="s">
        <v>5481</v>
      </c>
      <c r="B639" s="17" t="str">
        <f>VLOOKUP(A639,'Planning Periods'!$E$2:$N$540,10,FALSE)</f>
        <v>04/15/2021 - 04/15/2029</v>
      </c>
      <c r="C639" s="87">
        <v>2015</v>
      </c>
      <c r="D639" s="87" t="str">
        <f t="shared" si="9"/>
        <v>Escondido 2015</v>
      </c>
      <c r="E639" s="87">
        <v>1042</v>
      </c>
      <c r="F639" s="366">
        <v>0</v>
      </c>
      <c r="G639" s="87">
        <v>0</v>
      </c>
      <c r="H639" s="87">
        <v>0</v>
      </c>
      <c r="I639" s="86"/>
      <c r="J639" s="87">
        <v>791</v>
      </c>
      <c r="K639" s="366">
        <v>11</v>
      </c>
      <c r="L639" s="87">
        <v>11</v>
      </c>
      <c r="M639" s="87">
        <v>0</v>
      </c>
      <c r="N639" s="86"/>
      <c r="O639" s="87">
        <v>733</v>
      </c>
      <c r="P639" s="87">
        <v>0</v>
      </c>
      <c r="Q639" s="86"/>
      <c r="R639" s="87">
        <v>1609</v>
      </c>
      <c r="S639" s="87">
        <v>7</v>
      </c>
      <c r="T639" s="86">
        <v>0</v>
      </c>
      <c r="U639" s="87">
        <v>4175</v>
      </c>
      <c r="V639" s="87">
        <v>18</v>
      </c>
    </row>
    <row r="640" spans="1:22">
      <c r="A640" s="88" t="s">
        <v>5481</v>
      </c>
      <c r="B640" s="17" t="str">
        <f>VLOOKUP(A640,'Planning Periods'!$E$2:$N$540,10,FALSE)</f>
        <v>04/15/2021 - 04/15/2029</v>
      </c>
      <c r="C640" s="87">
        <v>2016</v>
      </c>
      <c r="D640" s="87" t="str">
        <f t="shared" si="9"/>
        <v>Escondido 2016</v>
      </c>
      <c r="E640" s="87">
        <v>1042</v>
      </c>
      <c r="F640" s="366">
        <v>0</v>
      </c>
      <c r="G640" s="87">
        <v>0</v>
      </c>
      <c r="H640" s="87">
        <v>0</v>
      </c>
      <c r="I640" s="86"/>
      <c r="J640" s="87">
        <v>791</v>
      </c>
      <c r="K640" s="366">
        <v>0</v>
      </c>
      <c r="L640" s="87">
        <v>0</v>
      </c>
      <c r="M640" s="87">
        <v>0</v>
      </c>
      <c r="N640" s="86"/>
      <c r="O640" s="87">
        <v>733</v>
      </c>
      <c r="P640" s="87">
        <v>1</v>
      </c>
      <c r="Q640" s="86"/>
      <c r="R640" s="87">
        <v>1609</v>
      </c>
      <c r="S640" s="87">
        <v>163</v>
      </c>
      <c r="T640" s="86">
        <v>0</v>
      </c>
      <c r="U640" s="87">
        <v>4175</v>
      </c>
      <c r="V640" s="87">
        <v>164</v>
      </c>
    </row>
    <row r="641" spans="1:22">
      <c r="A641" s="88" t="s">
        <v>5481</v>
      </c>
      <c r="B641" s="17" t="str">
        <f>VLOOKUP(A641,'Planning Periods'!$E$2:$N$540,10,FALSE)</f>
        <v>04/15/2021 - 04/15/2029</v>
      </c>
      <c r="C641" s="87">
        <v>2017</v>
      </c>
      <c r="D641" s="87" t="str">
        <f t="shared" si="9"/>
        <v>Escondido 2017</v>
      </c>
      <c r="E641" s="87">
        <v>1042</v>
      </c>
      <c r="F641" s="366">
        <v>46</v>
      </c>
      <c r="G641" s="87">
        <v>46</v>
      </c>
      <c r="H641" s="87">
        <v>0</v>
      </c>
      <c r="I641" s="86"/>
      <c r="J641" s="87">
        <v>791</v>
      </c>
      <c r="K641" s="366">
        <v>34</v>
      </c>
      <c r="L641" s="87">
        <v>34</v>
      </c>
      <c r="M641" s="87">
        <v>0</v>
      </c>
      <c r="N641" s="86"/>
      <c r="O641" s="87">
        <v>733</v>
      </c>
      <c r="P641" s="87">
        <v>5</v>
      </c>
      <c r="Q641" s="86"/>
      <c r="R641" s="87">
        <v>1609</v>
      </c>
      <c r="S641" s="87">
        <v>410</v>
      </c>
      <c r="T641" s="86">
        <v>0</v>
      </c>
      <c r="U641" s="87">
        <v>4175</v>
      </c>
      <c r="V641" s="87">
        <v>495</v>
      </c>
    </row>
    <row r="642" spans="1:22">
      <c r="A642" s="88" t="s">
        <v>5816</v>
      </c>
      <c r="B642" s="17" t="str">
        <f>VLOOKUP(A642,'Planning Periods'!$E$2:$N$540,10,FALSE)</f>
        <v>06/30/2014 - 11/15/2022</v>
      </c>
      <c r="C642" s="87">
        <v>2014</v>
      </c>
      <c r="D642" s="87" t="str">
        <f t="shared" si="9"/>
        <v>Etna 2014</v>
      </c>
      <c r="E642" s="87" t="s">
        <v>5853</v>
      </c>
      <c r="F642" s="366" t="s">
        <v>5853</v>
      </c>
      <c r="G642" s="87" t="s">
        <v>5853</v>
      </c>
      <c r="H642" s="87" t="s">
        <v>5853</v>
      </c>
      <c r="I642" s="86"/>
      <c r="J642" s="87" t="s">
        <v>5853</v>
      </c>
      <c r="K642" s="366" t="s">
        <v>5853</v>
      </c>
      <c r="L642" s="87" t="s">
        <v>5853</v>
      </c>
      <c r="M642" s="87" t="s">
        <v>5853</v>
      </c>
      <c r="N642" s="86"/>
      <c r="O642" s="87" t="s">
        <v>5853</v>
      </c>
      <c r="P642" s="87" t="s">
        <v>5853</v>
      </c>
      <c r="Q642" s="86"/>
      <c r="R642" s="87" t="s">
        <v>5853</v>
      </c>
      <c r="S642" s="87" t="s">
        <v>5853</v>
      </c>
      <c r="T642" s="86" t="s">
        <v>5853</v>
      </c>
      <c r="U642" s="87" t="s">
        <v>5853</v>
      </c>
      <c r="V642" s="87" t="s">
        <v>5853</v>
      </c>
    </row>
    <row r="643" spans="1:22">
      <c r="A643" s="88" t="s">
        <v>5816</v>
      </c>
      <c r="B643" s="17" t="str">
        <f>VLOOKUP(A643,'Planning Periods'!$E$2:$N$540,10,FALSE)</f>
        <v>06/30/2014 - 11/15/2022</v>
      </c>
      <c r="C643" s="87">
        <v>2015</v>
      </c>
      <c r="D643" s="87" t="str">
        <f t="shared" si="9"/>
        <v>Etna 2015</v>
      </c>
      <c r="E643" s="87" t="s">
        <v>5853</v>
      </c>
      <c r="F643" s="366" t="s">
        <v>5853</v>
      </c>
      <c r="G643" s="87" t="s">
        <v>5853</v>
      </c>
      <c r="H643" s="87" t="s">
        <v>5853</v>
      </c>
      <c r="I643" s="86"/>
      <c r="J643" s="87" t="s">
        <v>5853</v>
      </c>
      <c r="K643" s="366" t="s">
        <v>5853</v>
      </c>
      <c r="L643" s="87" t="s">
        <v>5853</v>
      </c>
      <c r="M643" s="87" t="s">
        <v>5853</v>
      </c>
      <c r="N643" s="86"/>
      <c r="O643" s="87" t="s">
        <v>5853</v>
      </c>
      <c r="P643" s="87" t="s">
        <v>5853</v>
      </c>
      <c r="Q643" s="86"/>
      <c r="R643" s="87" t="s">
        <v>5853</v>
      </c>
      <c r="S643" s="87" t="s">
        <v>5853</v>
      </c>
      <c r="T643" s="86" t="s">
        <v>5853</v>
      </c>
      <c r="U643" s="87" t="s">
        <v>5853</v>
      </c>
      <c r="V643" s="87" t="s">
        <v>5853</v>
      </c>
    </row>
    <row r="644" spans="1:22">
      <c r="A644" s="88" t="s">
        <v>5816</v>
      </c>
      <c r="B644" s="17" t="str">
        <f>VLOOKUP(A644,'Planning Periods'!$E$2:$N$540,10,FALSE)</f>
        <v>06/30/2014 - 11/15/2022</v>
      </c>
      <c r="C644" s="87">
        <v>2016</v>
      </c>
      <c r="D644" s="87" t="str">
        <f t="shared" si="9"/>
        <v>Etna 2016</v>
      </c>
      <c r="E644" s="87" t="s">
        <v>5853</v>
      </c>
      <c r="F644" s="366" t="s">
        <v>5853</v>
      </c>
      <c r="G644" s="87" t="s">
        <v>5853</v>
      </c>
      <c r="H644" s="87" t="s">
        <v>5853</v>
      </c>
      <c r="I644" s="86"/>
      <c r="J644" s="87" t="s">
        <v>5853</v>
      </c>
      <c r="K644" s="366" t="s">
        <v>5853</v>
      </c>
      <c r="L644" s="87" t="s">
        <v>5853</v>
      </c>
      <c r="M644" s="87" t="s">
        <v>5853</v>
      </c>
      <c r="N644" s="86"/>
      <c r="O644" s="87" t="s">
        <v>5853</v>
      </c>
      <c r="P644" s="87" t="s">
        <v>5853</v>
      </c>
      <c r="Q644" s="86"/>
      <c r="R644" s="87" t="s">
        <v>5853</v>
      </c>
      <c r="S644" s="87" t="s">
        <v>5853</v>
      </c>
      <c r="T644" s="86" t="s">
        <v>5853</v>
      </c>
      <c r="U644" s="87" t="s">
        <v>5853</v>
      </c>
      <c r="V644" s="87" t="s">
        <v>5853</v>
      </c>
    </row>
    <row r="645" spans="1:22">
      <c r="A645" s="88" t="s">
        <v>5816</v>
      </c>
      <c r="B645" s="17" t="str">
        <f>VLOOKUP(A645,'Planning Periods'!$E$2:$N$540,10,FALSE)</f>
        <v>06/30/2014 - 11/15/2022</v>
      </c>
      <c r="C645" s="87">
        <v>2017</v>
      </c>
      <c r="D645" s="87" t="str">
        <f t="shared" si="9"/>
        <v>Etna 2017</v>
      </c>
      <c r="E645" s="87">
        <v>3</v>
      </c>
      <c r="F645" s="366">
        <v>0</v>
      </c>
      <c r="G645" s="87">
        <v>0</v>
      </c>
      <c r="H645" s="87">
        <v>0</v>
      </c>
      <c r="I645" s="86"/>
      <c r="J645" s="87">
        <v>2</v>
      </c>
      <c r="K645" s="366">
        <v>0</v>
      </c>
      <c r="L645" s="87">
        <v>0</v>
      </c>
      <c r="M645" s="87">
        <v>0</v>
      </c>
      <c r="N645" s="86"/>
      <c r="O645" s="87">
        <v>2</v>
      </c>
      <c r="P645" s="87">
        <v>1</v>
      </c>
      <c r="Q645" s="86"/>
      <c r="R645" s="87">
        <v>3</v>
      </c>
      <c r="S645" s="87">
        <v>0</v>
      </c>
      <c r="T645" s="86">
        <v>0</v>
      </c>
      <c r="U645" s="87">
        <v>10</v>
      </c>
      <c r="V645" s="87">
        <v>1</v>
      </c>
    </row>
    <row r="646" spans="1:22">
      <c r="A646" s="88" t="s">
        <v>5363</v>
      </c>
      <c r="B646" s="17" t="str">
        <f>VLOOKUP(A646,'Planning Periods'!$E$2:$N$540,10,FALSE)</f>
        <v>08/31/2019 - 08/31/2027</v>
      </c>
      <c r="C646" s="87">
        <v>2014</v>
      </c>
      <c r="D646" s="87" t="str">
        <f t="shared" si="9"/>
        <v>Eureka 2014</v>
      </c>
      <c r="E646" s="87">
        <v>145</v>
      </c>
      <c r="F646" s="366">
        <v>0</v>
      </c>
      <c r="G646" s="87">
        <v>0</v>
      </c>
      <c r="H646" s="87">
        <v>0</v>
      </c>
      <c r="I646" s="86"/>
      <c r="J646" s="87">
        <v>96</v>
      </c>
      <c r="K646" s="366">
        <v>0</v>
      </c>
      <c r="L646" s="87">
        <v>0</v>
      </c>
      <c r="M646" s="87">
        <v>0</v>
      </c>
      <c r="N646" s="86"/>
      <c r="O646" s="87">
        <v>104</v>
      </c>
      <c r="P646" s="87">
        <v>0</v>
      </c>
      <c r="Q646" s="86"/>
      <c r="R646" s="87">
        <v>264</v>
      </c>
      <c r="S646" s="87">
        <v>7</v>
      </c>
      <c r="T646" s="86">
        <v>0</v>
      </c>
      <c r="U646" s="87">
        <v>609</v>
      </c>
      <c r="V646" s="87">
        <v>7</v>
      </c>
    </row>
    <row r="647" spans="1:22">
      <c r="A647" s="88" t="s">
        <v>5363</v>
      </c>
      <c r="B647" s="17" t="str">
        <f>VLOOKUP(A647,'Planning Periods'!$E$2:$N$540,10,FALSE)</f>
        <v>08/31/2019 - 08/31/2027</v>
      </c>
      <c r="C647" s="87">
        <v>2015</v>
      </c>
      <c r="D647" s="87" t="str">
        <f t="shared" si="9"/>
        <v>Eureka 2015</v>
      </c>
      <c r="E647" s="87">
        <v>145</v>
      </c>
      <c r="F647" s="366">
        <v>0</v>
      </c>
      <c r="G647" s="87">
        <v>0</v>
      </c>
      <c r="H647" s="87">
        <v>0</v>
      </c>
      <c r="I647" s="86"/>
      <c r="J647" s="87">
        <v>96</v>
      </c>
      <c r="K647" s="366">
        <v>55</v>
      </c>
      <c r="L647" s="87">
        <v>49</v>
      </c>
      <c r="M647" s="87">
        <v>6</v>
      </c>
      <c r="N647" s="86"/>
      <c r="O647" s="87">
        <v>104</v>
      </c>
      <c r="P647" s="87">
        <v>8</v>
      </c>
      <c r="Q647" s="86"/>
      <c r="R647" s="87">
        <v>264</v>
      </c>
      <c r="S647" s="87">
        <v>14</v>
      </c>
      <c r="T647" s="86">
        <v>6</v>
      </c>
      <c r="U647" s="87">
        <v>609</v>
      </c>
      <c r="V647" s="87">
        <v>77</v>
      </c>
    </row>
    <row r="648" spans="1:22">
      <c r="A648" s="88" t="s">
        <v>5363</v>
      </c>
      <c r="B648" s="17" t="str">
        <f>VLOOKUP(A648,'Planning Periods'!$E$2:$N$540,10,FALSE)</f>
        <v>08/31/2019 - 08/31/2027</v>
      </c>
      <c r="C648" s="87">
        <v>2016</v>
      </c>
      <c r="D648" s="87" t="str">
        <f t="shared" si="9"/>
        <v>Eureka 2016</v>
      </c>
      <c r="E648" s="87">
        <v>145</v>
      </c>
      <c r="F648" s="366">
        <v>0</v>
      </c>
      <c r="G648" s="87">
        <v>0</v>
      </c>
      <c r="H648" s="87">
        <v>0</v>
      </c>
      <c r="I648" s="86"/>
      <c r="J648" s="87">
        <v>96</v>
      </c>
      <c r="K648" s="366">
        <v>0</v>
      </c>
      <c r="L648" s="87">
        <v>0</v>
      </c>
      <c r="M648" s="87">
        <v>0</v>
      </c>
      <c r="N648" s="86"/>
      <c r="O648" s="87">
        <v>104</v>
      </c>
      <c r="P648" s="87">
        <v>0</v>
      </c>
      <c r="Q648" s="86"/>
      <c r="R648" s="87">
        <v>264</v>
      </c>
      <c r="S648" s="87">
        <v>4</v>
      </c>
      <c r="T648" s="86">
        <v>0</v>
      </c>
      <c r="U648" s="87">
        <v>609</v>
      </c>
      <c r="V648" s="87">
        <v>4</v>
      </c>
    </row>
    <row r="649" spans="1:22">
      <c r="A649" s="88" t="s">
        <v>5363</v>
      </c>
      <c r="B649" s="17" t="str">
        <f>VLOOKUP(A649,'Planning Periods'!$E$2:$N$540,10,FALSE)</f>
        <v>08/31/2019 - 08/31/2027</v>
      </c>
      <c r="C649" s="87">
        <v>2017</v>
      </c>
      <c r="D649" s="87" t="str">
        <f t="shared" si="9"/>
        <v>Eureka 2017</v>
      </c>
      <c r="E649" s="87">
        <v>145</v>
      </c>
      <c r="F649" s="366">
        <v>0</v>
      </c>
      <c r="G649" s="87">
        <v>0</v>
      </c>
      <c r="H649" s="87">
        <v>0</v>
      </c>
      <c r="I649" s="86"/>
      <c r="J649" s="87">
        <v>96</v>
      </c>
      <c r="K649" s="366">
        <v>0</v>
      </c>
      <c r="L649" s="87">
        <v>0</v>
      </c>
      <c r="M649" s="87">
        <v>0</v>
      </c>
      <c r="N649" s="86"/>
      <c r="O649" s="87">
        <v>104</v>
      </c>
      <c r="P649" s="87">
        <v>0</v>
      </c>
      <c r="Q649" s="86"/>
      <c r="R649" s="87">
        <v>264</v>
      </c>
      <c r="S649" s="87">
        <v>16</v>
      </c>
      <c r="T649" s="86">
        <v>0</v>
      </c>
      <c r="U649" s="87">
        <v>609</v>
      </c>
      <c r="V649" s="87">
        <v>16</v>
      </c>
    </row>
    <row r="650" spans="1:22">
      <c r="A650" s="88" t="s">
        <v>5482</v>
      </c>
      <c r="B650" s="17" t="str">
        <f>VLOOKUP(A650,'Planning Periods'!$E$2:$N$540,10,FALSE)</f>
        <v>12/31/2015 - 12/31/2023</v>
      </c>
      <c r="C650" s="87">
        <v>2014</v>
      </c>
      <c r="D650" s="87" t="str">
        <f t="shared" si="9"/>
        <v>Exeter 2014</v>
      </c>
      <c r="E650" s="87" t="s">
        <v>5853</v>
      </c>
      <c r="F650" s="366" t="s">
        <v>5853</v>
      </c>
      <c r="G650" s="87" t="s">
        <v>5853</v>
      </c>
      <c r="H650" s="87" t="s">
        <v>5853</v>
      </c>
      <c r="I650" s="86"/>
      <c r="J650" s="87" t="s">
        <v>5853</v>
      </c>
      <c r="K650" s="366" t="s">
        <v>5853</v>
      </c>
      <c r="L650" s="87" t="s">
        <v>5853</v>
      </c>
      <c r="M650" s="87" t="s">
        <v>5853</v>
      </c>
      <c r="N650" s="86"/>
      <c r="O650" s="87" t="s">
        <v>5853</v>
      </c>
      <c r="P650" s="87" t="s">
        <v>5853</v>
      </c>
      <c r="Q650" s="86"/>
      <c r="R650" s="87" t="s">
        <v>5853</v>
      </c>
      <c r="S650" s="87" t="s">
        <v>5853</v>
      </c>
      <c r="T650" s="86" t="s">
        <v>5853</v>
      </c>
      <c r="U650" s="87" t="s">
        <v>5853</v>
      </c>
      <c r="V650" s="87" t="s">
        <v>5853</v>
      </c>
    </row>
    <row r="651" spans="1:22">
      <c r="A651" s="88" t="s">
        <v>5482</v>
      </c>
      <c r="B651" s="17" t="str">
        <f>VLOOKUP(A651,'Planning Periods'!$E$2:$N$540,10,FALSE)</f>
        <v>12/31/2015 - 12/31/2023</v>
      </c>
      <c r="C651" s="87">
        <v>2015</v>
      </c>
      <c r="D651" s="87" t="str">
        <f t="shared" si="9"/>
        <v>Exeter 2015</v>
      </c>
      <c r="E651" s="87" t="s">
        <v>5853</v>
      </c>
      <c r="F651" s="366" t="s">
        <v>5853</v>
      </c>
      <c r="G651" s="87" t="s">
        <v>5853</v>
      </c>
      <c r="H651" s="87" t="s">
        <v>5853</v>
      </c>
      <c r="I651" s="86"/>
      <c r="J651" s="87" t="s">
        <v>5853</v>
      </c>
      <c r="K651" s="366" t="s">
        <v>5853</v>
      </c>
      <c r="L651" s="87" t="s">
        <v>5853</v>
      </c>
      <c r="M651" s="87" t="s">
        <v>5853</v>
      </c>
      <c r="N651" s="86"/>
      <c r="O651" s="87" t="s">
        <v>5853</v>
      </c>
      <c r="P651" s="87" t="s">
        <v>5853</v>
      </c>
      <c r="Q651" s="86"/>
      <c r="R651" s="87" t="s">
        <v>5853</v>
      </c>
      <c r="S651" s="87" t="s">
        <v>5853</v>
      </c>
      <c r="T651" s="86" t="s">
        <v>5853</v>
      </c>
      <c r="U651" s="87" t="s">
        <v>5853</v>
      </c>
      <c r="V651" s="87" t="s">
        <v>5853</v>
      </c>
    </row>
    <row r="652" spans="1:22">
      <c r="A652" s="88" t="s">
        <v>5482</v>
      </c>
      <c r="B652" s="17" t="str">
        <f>VLOOKUP(A652,'Planning Periods'!$E$2:$N$540,10,FALSE)</f>
        <v>12/31/2015 - 12/31/2023</v>
      </c>
      <c r="C652" s="87">
        <v>2016</v>
      </c>
      <c r="D652" s="87" t="str">
        <f t="shared" si="9"/>
        <v>Exeter 2016</v>
      </c>
      <c r="E652" s="87" t="s">
        <v>5853</v>
      </c>
      <c r="F652" s="366" t="s">
        <v>5853</v>
      </c>
      <c r="G652" s="87" t="s">
        <v>5853</v>
      </c>
      <c r="H652" s="87" t="s">
        <v>5853</v>
      </c>
      <c r="I652" s="86"/>
      <c r="J652" s="87" t="s">
        <v>5853</v>
      </c>
      <c r="K652" s="366" t="s">
        <v>5853</v>
      </c>
      <c r="L652" s="87" t="s">
        <v>5853</v>
      </c>
      <c r="M652" s="87" t="s">
        <v>5853</v>
      </c>
      <c r="N652" s="86"/>
      <c r="O652" s="87" t="s">
        <v>5853</v>
      </c>
      <c r="P652" s="87" t="s">
        <v>5853</v>
      </c>
      <c r="Q652" s="86"/>
      <c r="R652" s="87" t="s">
        <v>5853</v>
      </c>
      <c r="S652" s="87" t="s">
        <v>5853</v>
      </c>
      <c r="T652" s="86" t="s">
        <v>5853</v>
      </c>
      <c r="U652" s="87" t="s">
        <v>5853</v>
      </c>
      <c r="V652" s="87" t="s">
        <v>5853</v>
      </c>
    </row>
    <row r="653" spans="1:22">
      <c r="A653" s="88" t="s">
        <v>5482</v>
      </c>
      <c r="B653" s="17" t="str">
        <f>VLOOKUP(A653,'Planning Periods'!$E$2:$N$540,10,FALSE)</f>
        <v>12/31/2015 - 12/31/2023</v>
      </c>
      <c r="C653" s="87">
        <v>2017</v>
      </c>
      <c r="D653" s="87" t="str">
        <f t="shared" si="9"/>
        <v>Exeter 2017</v>
      </c>
      <c r="E653" s="87">
        <v>143</v>
      </c>
      <c r="F653" s="366">
        <v>0</v>
      </c>
      <c r="G653" s="87">
        <v>0</v>
      </c>
      <c r="H653" s="87">
        <v>0</v>
      </c>
      <c r="I653" s="86"/>
      <c r="J653" s="87">
        <v>125</v>
      </c>
      <c r="K653" s="366">
        <v>2</v>
      </c>
      <c r="L653" s="87">
        <v>0</v>
      </c>
      <c r="M653" s="87">
        <v>2</v>
      </c>
      <c r="N653" s="86"/>
      <c r="O653" s="87">
        <v>85</v>
      </c>
      <c r="P653" s="87">
        <v>2</v>
      </c>
      <c r="Q653" s="86"/>
      <c r="R653" s="87">
        <v>272</v>
      </c>
      <c r="S653" s="87">
        <v>6</v>
      </c>
      <c r="T653" s="86">
        <v>2</v>
      </c>
      <c r="U653" s="87">
        <v>625</v>
      </c>
      <c r="V653" s="87">
        <v>10</v>
      </c>
    </row>
    <row r="654" spans="1:22">
      <c r="A654" s="88" t="s">
        <v>5483</v>
      </c>
      <c r="B654" s="17" t="str">
        <f>VLOOKUP(A654,'Planning Periods'!$E$2:$N$540,10,FALSE)</f>
        <v>01/31/2015 - 01/31/2023</v>
      </c>
      <c r="C654" s="87">
        <v>2014</v>
      </c>
      <c r="D654" s="87" t="str">
        <f t="shared" si="9"/>
        <v>Fairfax 2014</v>
      </c>
      <c r="E654" s="87" t="s">
        <v>5853</v>
      </c>
      <c r="F654" s="366" t="s">
        <v>5853</v>
      </c>
      <c r="G654" s="87" t="s">
        <v>5853</v>
      </c>
      <c r="H654" s="87" t="s">
        <v>5853</v>
      </c>
      <c r="I654" s="86"/>
      <c r="J654" s="87" t="s">
        <v>5853</v>
      </c>
      <c r="K654" s="366" t="s">
        <v>5853</v>
      </c>
      <c r="L654" s="87" t="s">
        <v>5853</v>
      </c>
      <c r="M654" s="87" t="s">
        <v>5853</v>
      </c>
      <c r="N654" s="86"/>
      <c r="O654" s="87" t="s">
        <v>5853</v>
      </c>
      <c r="P654" s="87" t="s">
        <v>5853</v>
      </c>
      <c r="Q654" s="86"/>
      <c r="R654" s="87" t="s">
        <v>5853</v>
      </c>
      <c r="S654" s="87" t="s">
        <v>5853</v>
      </c>
      <c r="T654" s="86" t="s">
        <v>5853</v>
      </c>
      <c r="U654" s="87" t="s">
        <v>5853</v>
      </c>
      <c r="V654" s="87" t="s">
        <v>5853</v>
      </c>
    </row>
    <row r="655" spans="1:22">
      <c r="A655" s="88" t="s">
        <v>5483</v>
      </c>
      <c r="B655" s="17" t="str">
        <f>VLOOKUP(A655,'Planning Periods'!$E$2:$N$540,10,FALSE)</f>
        <v>01/31/2015 - 01/31/2023</v>
      </c>
      <c r="C655" s="87">
        <v>2015</v>
      </c>
      <c r="D655" s="87" t="str">
        <f t="shared" si="9"/>
        <v>Fairfax 2015</v>
      </c>
      <c r="E655" s="87">
        <v>16</v>
      </c>
      <c r="F655" s="366">
        <v>0</v>
      </c>
      <c r="G655" s="87">
        <v>0</v>
      </c>
      <c r="H655" s="87">
        <v>0</v>
      </c>
      <c r="I655" s="86"/>
      <c r="J655" s="87">
        <v>11</v>
      </c>
      <c r="K655" s="366">
        <v>0</v>
      </c>
      <c r="L655" s="87">
        <v>0</v>
      </c>
      <c r="M655" s="87">
        <v>0</v>
      </c>
      <c r="N655" s="86"/>
      <c r="O655" s="87">
        <v>11</v>
      </c>
      <c r="P655" s="87">
        <v>0</v>
      </c>
      <c r="Q655" s="86"/>
      <c r="R655" s="87">
        <v>23</v>
      </c>
      <c r="S655" s="87">
        <v>0</v>
      </c>
      <c r="T655" s="86">
        <v>0</v>
      </c>
      <c r="U655" s="87">
        <v>61</v>
      </c>
      <c r="V655" s="87">
        <v>0</v>
      </c>
    </row>
    <row r="656" spans="1:22">
      <c r="A656" s="88" t="s">
        <v>5483</v>
      </c>
      <c r="B656" s="17" t="str">
        <f>VLOOKUP(A656,'Planning Periods'!$E$2:$N$540,10,FALSE)</f>
        <v>01/31/2015 - 01/31/2023</v>
      </c>
      <c r="C656" s="87">
        <v>2016</v>
      </c>
      <c r="D656" s="87" t="str">
        <f t="shared" si="9"/>
        <v>Fairfax 2016</v>
      </c>
      <c r="E656" s="87">
        <v>16</v>
      </c>
      <c r="F656" s="366">
        <v>0</v>
      </c>
      <c r="G656" s="87">
        <v>0</v>
      </c>
      <c r="H656" s="87">
        <v>0</v>
      </c>
      <c r="I656" s="86"/>
      <c r="J656" s="87">
        <v>11</v>
      </c>
      <c r="K656" s="366">
        <v>0</v>
      </c>
      <c r="L656" s="87">
        <v>0</v>
      </c>
      <c r="M656" s="87">
        <v>0</v>
      </c>
      <c r="N656" s="86"/>
      <c r="O656" s="87">
        <v>11</v>
      </c>
      <c r="P656" s="87">
        <v>0</v>
      </c>
      <c r="Q656" s="86"/>
      <c r="R656" s="87">
        <v>23</v>
      </c>
      <c r="S656" s="87">
        <v>5</v>
      </c>
      <c r="T656" s="86">
        <v>0</v>
      </c>
      <c r="U656" s="87">
        <v>61</v>
      </c>
      <c r="V656" s="87">
        <v>5</v>
      </c>
    </row>
    <row r="657" spans="1:22">
      <c r="A657" s="88" t="s">
        <v>5483</v>
      </c>
      <c r="B657" s="17" t="str">
        <f>VLOOKUP(A657,'Planning Periods'!$E$2:$N$540,10,FALSE)</f>
        <v>01/31/2015 - 01/31/2023</v>
      </c>
      <c r="C657" s="87">
        <v>2017</v>
      </c>
      <c r="D657" s="87" t="str">
        <f t="shared" si="9"/>
        <v>Fairfax 2017</v>
      </c>
      <c r="E657" s="87">
        <v>16</v>
      </c>
      <c r="F657" s="366">
        <v>1</v>
      </c>
      <c r="G657" s="87">
        <v>1</v>
      </c>
      <c r="H657" s="87">
        <v>0</v>
      </c>
      <c r="I657" s="86"/>
      <c r="J657" s="87">
        <v>11</v>
      </c>
      <c r="K657" s="366">
        <v>1</v>
      </c>
      <c r="L657" s="87">
        <v>1</v>
      </c>
      <c r="M657" s="87">
        <v>0</v>
      </c>
      <c r="N657" s="86"/>
      <c r="O657" s="87">
        <v>11</v>
      </c>
      <c r="P657" s="87">
        <v>1</v>
      </c>
      <c r="Q657" s="86"/>
      <c r="R657" s="87">
        <v>23</v>
      </c>
      <c r="S657" s="87">
        <v>5</v>
      </c>
      <c r="T657" s="86">
        <v>0</v>
      </c>
      <c r="U657" s="87">
        <v>61</v>
      </c>
      <c r="V657" s="87">
        <v>8</v>
      </c>
    </row>
    <row r="658" spans="1:22">
      <c r="A658" s="88" t="s">
        <v>5484</v>
      </c>
      <c r="B658" s="17" t="str">
        <f>VLOOKUP(A658,'Planning Periods'!$E$2:$N$540,10,FALSE)</f>
        <v>01/31/2015 - 01/31/2023</v>
      </c>
      <c r="C658" s="87">
        <v>2014</v>
      </c>
      <c r="D658" s="87" t="str">
        <f t="shared" si="9"/>
        <v>Fairfield 2014</v>
      </c>
      <c r="E658" s="87">
        <v>779</v>
      </c>
      <c r="F658" s="366">
        <v>0</v>
      </c>
      <c r="G658" s="87">
        <v>0</v>
      </c>
      <c r="H658" s="87">
        <v>0</v>
      </c>
      <c r="I658" s="86"/>
      <c r="J658" s="87">
        <v>404</v>
      </c>
      <c r="K658" s="366">
        <v>0</v>
      </c>
      <c r="L658" s="87">
        <v>0</v>
      </c>
      <c r="M658" s="87">
        <v>0</v>
      </c>
      <c r="N658" s="86"/>
      <c r="O658" s="87">
        <v>456</v>
      </c>
      <c r="P658" s="87">
        <v>6</v>
      </c>
      <c r="Q658" s="86"/>
      <c r="R658" s="87">
        <v>1461</v>
      </c>
      <c r="S658" s="87">
        <v>319</v>
      </c>
      <c r="T658" s="86">
        <v>0</v>
      </c>
      <c r="U658" s="87">
        <v>3100</v>
      </c>
      <c r="V658" s="87">
        <v>325</v>
      </c>
    </row>
    <row r="659" spans="1:22">
      <c r="A659" s="88" t="s">
        <v>5484</v>
      </c>
      <c r="B659" s="17" t="str">
        <f>VLOOKUP(A659,'Planning Periods'!$E$2:$N$540,10,FALSE)</f>
        <v>01/31/2015 - 01/31/2023</v>
      </c>
      <c r="C659" s="87">
        <v>2015</v>
      </c>
      <c r="D659" s="87" t="str">
        <f t="shared" si="9"/>
        <v>Fairfield 2015</v>
      </c>
      <c r="E659" s="87">
        <v>779</v>
      </c>
      <c r="F659" s="366">
        <v>0</v>
      </c>
      <c r="G659" s="87">
        <v>0</v>
      </c>
      <c r="H659" s="87">
        <v>0</v>
      </c>
      <c r="I659" s="86"/>
      <c r="J659" s="87">
        <v>404</v>
      </c>
      <c r="K659" s="366">
        <v>0</v>
      </c>
      <c r="L659" s="87">
        <v>0</v>
      </c>
      <c r="M659" s="87">
        <v>0</v>
      </c>
      <c r="N659" s="86"/>
      <c r="O659" s="87">
        <v>456</v>
      </c>
      <c r="P659" s="87">
        <v>290</v>
      </c>
      <c r="Q659" s="86"/>
      <c r="R659" s="87">
        <v>1461</v>
      </c>
      <c r="S659" s="87">
        <v>448</v>
      </c>
      <c r="T659" s="86">
        <v>0</v>
      </c>
      <c r="U659" s="87">
        <v>3100</v>
      </c>
      <c r="V659" s="87">
        <v>738</v>
      </c>
    </row>
    <row r="660" spans="1:22">
      <c r="A660" s="88" t="s">
        <v>5484</v>
      </c>
      <c r="B660" s="17" t="str">
        <f>VLOOKUP(A660,'Planning Periods'!$E$2:$N$540,10,FALSE)</f>
        <v>01/31/2015 - 01/31/2023</v>
      </c>
      <c r="C660" s="87">
        <v>2016</v>
      </c>
      <c r="D660" s="87" t="str">
        <f t="shared" si="9"/>
        <v>Fairfield 2016</v>
      </c>
      <c r="E660" s="87">
        <v>779</v>
      </c>
      <c r="F660" s="366">
        <v>0</v>
      </c>
      <c r="G660" s="87">
        <v>0</v>
      </c>
      <c r="H660" s="87">
        <v>0</v>
      </c>
      <c r="I660" s="86"/>
      <c r="J660" s="87">
        <v>404</v>
      </c>
      <c r="K660" s="366">
        <v>0</v>
      </c>
      <c r="L660" s="87">
        <v>0</v>
      </c>
      <c r="M660" s="87">
        <v>0</v>
      </c>
      <c r="N660" s="86"/>
      <c r="O660" s="87">
        <v>456</v>
      </c>
      <c r="P660" s="87">
        <v>63</v>
      </c>
      <c r="Q660" s="86"/>
      <c r="R660" s="87">
        <v>1461</v>
      </c>
      <c r="S660" s="87">
        <v>200</v>
      </c>
      <c r="T660" s="86">
        <v>0</v>
      </c>
      <c r="U660" s="87">
        <v>3100</v>
      </c>
      <c r="V660" s="87">
        <v>263</v>
      </c>
    </row>
    <row r="661" spans="1:22">
      <c r="A661" s="88" t="s">
        <v>5484</v>
      </c>
      <c r="B661" s="17" t="str">
        <f>VLOOKUP(A661,'Planning Periods'!$E$2:$N$540,10,FALSE)</f>
        <v>01/31/2015 - 01/31/2023</v>
      </c>
      <c r="C661" s="87">
        <v>2017</v>
      </c>
      <c r="D661" s="87" t="str">
        <f t="shared" si="9"/>
        <v>Fairfield 2017</v>
      </c>
      <c r="E661" s="87">
        <v>779</v>
      </c>
      <c r="F661" s="366">
        <v>0</v>
      </c>
      <c r="G661" s="87">
        <v>0</v>
      </c>
      <c r="H661" s="87">
        <v>0</v>
      </c>
      <c r="I661" s="86"/>
      <c r="J661" s="87">
        <v>404</v>
      </c>
      <c r="K661" s="366">
        <v>0</v>
      </c>
      <c r="L661" s="87">
        <v>0</v>
      </c>
      <c r="M661" s="87">
        <v>0</v>
      </c>
      <c r="N661" s="86"/>
      <c r="O661" s="87">
        <v>456</v>
      </c>
      <c r="P661" s="87">
        <v>1</v>
      </c>
      <c r="Q661" s="86"/>
      <c r="R661" s="87">
        <v>1461</v>
      </c>
      <c r="S661" s="87">
        <v>435</v>
      </c>
      <c r="T661" s="86">
        <v>0</v>
      </c>
      <c r="U661" s="87">
        <v>3100</v>
      </c>
      <c r="V661" s="87">
        <v>436</v>
      </c>
    </row>
    <row r="662" spans="1:22">
      <c r="A662" s="88" t="s">
        <v>5485</v>
      </c>
      <c r="B662" s="17" t="str">
        <f>VLOOKUP(A662,'Planning Periods'!$E$2:$N$540,10,FALSE)</f>
        <v>12/31/2015 - 12/31/2023</v>
      </c>
      <c r="C662" s="87">
        <v>2014</v>
      </c>
      <c r="D662" s="87" t="str">
        <f t="shared" si="9"/>
        <v>Farmersville 2014</v>
      </c>
      <c r="E662" s="87" t="s">
        <v>5853</v>
      </c>
      <c r="F662" s="366" t="s">
        <v>5853</v>
      </c>
      <c r="G662" s="87" t="s">
        <v>5853</v>
      </c>
      <c r="H662" s="87" t="s">
        <v>5853</v>
      </c>
      <c r="I662" s="86"/>
      <c r="J662" s="87" t="s">
        <v>5853</v>
      </c>
      <c r="K662" s="366" t="s">
        <v>5853</v>
      </c>
      <c r="L662" s="87" t="s">
        <v>5853</v>
      </c>
      <c r="M662" s="87" t="s">
        <v>5853</v>
      </c>
      <c r="N662" s="86"/>
      <c r="O662" s="87" t="s">
        <v>5853</v>
      </c>
      <c r="P662" s="87" t="s">
        <v>5853</v>
      </c>
      <c r="Q662" s="86"/>
      <c r="R662" s="87" t="s">
        <v>5853</v>
      </c>
      <c r="S662" s="87" t="s">
        <v>5853</v>
      </c>
      <c r="T662" s="86" t="s">
        <v>5853</v>
      </c>
      <c r="U662" s="87" t="s">
        <v>5853</v>
      </c>
      <c r="V662" s="87" t="s">
        <v>5853</v>
      </c>
    </row>
    <row r="663" spans="1:22">
      <c r="A663" s="88" t="s">
        <v>5485</v>
      </c>
      <c r="B663" s="17" t="str">
        <f>VLOOKUP(A663,'Planning Periods'!$E$2:$N$540,10,FALSE)</f>
        <v>12/31/2015 - 12/31/2023</v>
      </c>
      <c r="C663" s="87">
        <v>2015</v>
      </c>
      <c r="D663" s="87" t="str">
        <f t="shared" si="9"/>
        <v>Farmersville 2015</v>
      </c>
      <c r="E663" s="87" t="s">
        <v>5853</v>
      </c>
      <c r="F663" s="366" t="s">
        <v>5853</v>
      </c>
      <c r="G663" s="87" t="s">
        <v>5853</v>
      </c>
      <c r="H663" s="87" t="s">
        <v>5853</v>
      </c>
      <c r="I663" s="86"/>
      <c r="J663" s="87" t="s">
        <v>5853</v>
      </c>
      <c r="K663" s="366" t="s">
        <v>5853</v>
      </c>
      <c r="L663" s="87" t="s">
        <v>5853</v>
      </c>
      <c r="M663" s="87" t="s">
        <v>5853</v>
      </c>
      <c r="N663" s="86"/>
      <c r="O663" s="87" t="s">
        <v>5853</v>
      </c>
      <c r="P663" s="87" t="s">
        <v>5853</v>
      </c>
      <c r="Q663" s="86"/>
      <c r="R663" s="87" t="s">
        <v>5853</v>
      </c>
      <c r="S663" s="87" t="s">
        <v>5853</v>
      </c>
      <c r="T663" s="86" t="s">
        <v>5853</v>
      </c>
      <c r="U663" s="87" t="s">
        <v>5853</v>
      </c>
      <c r="V663" s="87" t="s">
        <v>5853</v>
      </c>
    </row>
    <row r="664" spans="1:22">
      <c r="A664" s="88" t="s">
        <v>5485</v>
      </c>
      <c r="B664" s="17" t="str">
        <f>VLOOKUP(A664,'Planning Periods'!$E$2:$N$540,10,FALSE)</f>
        <v>12/31/2015 - 12/31/2023</v>
      </c>
      <c r="C664" s="87">
        <v>2016</v>
      </c>
      <c r="D664" s="87" t="str">
        <f t="shared" si="9"/>
        <v>Farmersville 2016</v>
      </c>
      <c r="E664" s="87">
        <v>74</v>
      </c>
      <c r="F664" s="366">
        <v>0</v>
      </c>
      <c r="G664" s="87">
        <v>0</v>
      </c>
      <c r="H664" s="87">
        <v>0</v>
      </c>
      <c r="I664" s="86"/>
      <c r="J664" s="87">
        <v>65</v>
      </c>
      <c r="K664" s="366">
        <v>6</v>
      </c>
      <c r="L664" s="87">
        <v>6</v>
      </c>
      <c r="M664" s="87">
        <v>0</v>
      </c>
      <c r="N664" s="86"/>
      <c r="O664" s="87">
        <v>68</v>
      </c>
      <c r="P664" s="87">
        <v>6</v>
      </c>
      <c r="Q664" s="86"/>
      <c r="R664" s="87">
        <v>259</v>
      </c>
      <c r="S664" s="87">
        <v>0</v>
      </c>
      <c r="T664" s="86">
        <v>0</v>
      </c>
      <c r="U664" s="87">
        <v>466</v>
      </c>
      <c r="V664" s="87">
        <v>12</v>
      </c>
    </row>
    <row r="665" spans="1:22">
      <c r="A665" s="88" t="s">
        <v>5485</v>
      </c>
      <c r="B665" s="17" t="str">
        <f>VLOOKUP(A665,'Planning Periods'!$E$2:$N$540,10,FALSE)</f>
        <v>12/31/2015 - 12/31/2023</v>
      </c>
      <c r="C665" s="87">
        <v>2017</v>
      </c>
      <c r="D665" s="87" t="str">
        <f t="shared" si="9"/>
        <v>Farmersville 2017</v>
      </c>
      <c r="E665" s="87">
        <v>74</v>
      </c>
      <c r="F665" s="366">
        <v>6</v>
      </c>
      <c r="G665" s="87">
        <v>0</v>
      </c>
      <c r="H665" s="87">
        <v>6</v>
      </c>
      <c r="I665" s="86"/>
      <c r="J665" s="87">
        <v>65</v>
      </c>
      <c r="K665" s="366">
        <v>7</v>
      </c>
      <c r="L665" s="87">
        <v>0</v>
      </c>
      <c r="M665" s="87">
        <v>7</v>
      </c>
      <c r="N665" s="86"/>
      <c r="O665" s="87">
        <v>68</v>
      </c>
      <c r="P665" s="87">
        <v>5</v>
      </c>
      <c r="Q665" s="86"/>
      <c r="R665" s="87">
        <v>259</v>
      </c>
      <c r="S665" s="87">
        <v>5</v>
      </c>
      <c r="T665" s="86">
        <v>7</v>
      </c>
      <c r="U665" s="87">
        <v>466</v>
      </c>
      <c r="V665" s="87">
        <v>23</v>
      </c>
    </row>
    <row r="666" spans="1:22">
      <c r="A666" t="s">
        <v>5364</v>
      </c>
      <c r="B666" s="17" t="str">
        <f>VLOOKUP(A666,'Planning Periods'!$E$2:$N$540,10,FALSE)</f>
        <v>08/31/2019 - 08/31/2027</v>
      </c>
      <c r="C666" s="87">
        <v>2014</v>
      </c>
      <c r="D666" s="87" t="str">
        <f t="shared" si="9"/>
        <v>Ferndale 2014</v>
      </c>
      <c r="E666" s="366" t="s">
        <v>5853</v>
      </c>
      <c r="F666" s="366" t="s">
        <v>5853</v>
      </c>
      <c r="G666" s="366" t="s">
        <v>5853</v>
      </c>
      <c r="H666" s="366" t="s">
        <v>5853</v>
      </c>
      <c r="I666" s="366">
        <v>0</v>
      </c>
      <c r="J666" s="366" t="s">
        <v>5853</v>
      </c>
      <c r="K666" s="366" t="s">
        <v>5853</v>
      </c>
      <c r="L666" s="366" t="s">
        <v>5853</v>
      </c>
      <c r="M666" s="366" t="s">
        <v>5853</v>
      </c>
      <c r="N666" s="366">
        <v>0</v>
      </c>
      <c r="O666" s="366" t="s">
        <v>5853</v>
      </c>
      <c r="P666" s="366" t="s">
        <v>5853</v>
      </c>
      <c r="Q666" s="366"/>
      <c r="R666" s="366" t="s">
        <v>5853</v>
      </c>
      <c r="S666" s="366" t="s">
        <v>5853</v>
      </c>
      <c r="T666" s="366" t="s">
        <v>5853</v>
      </c>
      <c r="U666" s="366" t="s">
        <v>5853</v>
      </c>
      <c r="V666" s="366" t="s">
        <v>5853</v>
      </c>
    </row>
    <row r="667" spans="1:22">
      <c r="A667" t="s">
        <v>5364</v>
      </c>
      <c r="B667" s="17" t="str">
        <f>VLOOKUP(A667,'Planning Periods'!$E$2:$N$540,10,FALSE)</f>
        <v>08/31/2019 - 08/31/2027</v>
      </c>
      <c r="C667" s="87">
        <v>2015</v>
      </c>
      <c r="D667" s="87" t="str">
        <f t="shared" si="9"/>
        <v>Ferndale 2015</v>
      </c>
      <c r="E667" t="s">
        <v>5853</v>
      </c>
      <c r="F667" t="s">
        <v>5853</v>
      </c>
      <c r="G667" t="s">
        <v>5853</v>
      </c>
      <c r="H667" t="s">
        <v>5853</v>
      </c>
      <c r="J667" t="s">
        <v>5853</v>
      </c>
      <c r="K667" t="s">
        <v>5853</v>
      </c>
      <c r="L667" t="s">
        <v>5853</v>
      </c>
      <c r="M667" t="s">
        <v>5853</v>
      </c>
      <c r="O667" t="s">
        <v>5853</v>
      </c>
      <c r="P667" t="s">
        <v>5853</v>
      </c>
      <c r="R667" t="s">
        <v>5853</v>
      </c>
      <c r="S667" t="s">
        <v>5853</v>
      </c>
      <c r="T667" t="s">
        <v>5853</v>
      </c>
      <c r="U667" t="s">
        <v>5853</v>
      </c>
      <c r="V667" t="s">
        <v>5853</v>
      </c>
    </row>
    <row r="668" spans="1:22">
      <c r="A668" t="s">
        <v>5364</v>
      </c>
      <c r="B668" s="17" t="str">
        <f>VLOOKUP(A668,'Planning Periods'!$E$2:$N$540,10,FALSE)</f>
        <v>08/31/2019 - 08/31/2027</v>
      </c>
      <c r="C668" s="87">
        <v>2016</v>
      </c>
      <c r="D668" s="87" t="str">
        <f t="shared" ref="D668:D735" si="10">CONCATENATE(A668," ",C668)</f>
        <v>Ferndale 2016</v>
      </c>
      <c r="E668" t="s">
        <v>5853</v>
      </c>
      <c r="F668" t="s">
        <v>5853</v>
      </c>
      <c r="G668" t="s">
        <v>5853</v>
      </c>
      <c r="H668" t="s">
        <v>5853</v>
      </c>
      <c r="J668" t="s">
        <v>5853</v>
      </c>
      <c r="K668" t="s">
        <v>5853</v>
      </c>
      <c r="L668" t="s">
        <v>5853</v>
      </c>
      <c r="M668" t="s">
        <v>5853</v>
      </c>
      <c r="O668" t="s">
        <v>5853</v>
      </c>
      <c r="P668" t="s">
        <v>5853</v>
      </c>
      <c r="R668" t="s">
        <v>5853</v>
      </c>
      <c r="S668" t="s">
        <v>5853</v>
      </c>
      <c r="T668" t="s">
        <v>5853</v>
      </c>
      <c r="U668" t="s">
        <v>5853</v>
      </c>
      <c r="V668" t="s">
        <v>5853</v>
      </c>
    </row>
    <row r="669" spans="1:22">
      <c r="A669" t="s">
        <v>5364</v>
      </c>
      <c r="B669" s="17" t="str">
        <f>VLOOKUP(A669,'Planning Periods'!$E$2:$N$540,10,FALSE)</f>
        <v>08/31/2019 - 08/31/2027</v>
      </c>
      <c r="C669" s="87">
        <v>2017</v>
      </c>
      <c r="D669" s="87" t="str">
        <f t="shared" si="10"/>
        <v>Ferndale 2017</v>
      </c>
      <c r="E669" t="s">
        <v>5853</v>
      </c>
      <c r="F669" t="s">
        <v>5853</v>
      </c>
      <c r="G669" t="s">
        <v>5853</v>
      </c>
      <c r="H669" t="s">
        <v>5853</v>
      </c>
      <c r="J669" t="s">
        <v>5853</v>
      </c>
      <c r="K669" t="s">
        <v>5853</v>
      </c>
      <c r="L669" t="s">
        <v>5853</v>
      </c>
      <c r="M669" t="s">
        <v>5853</v>
      </c>
      <c r="O669" t="s">
        <v>5853</v>
      </c>
      <c r="P669" t="s">
        <v>5853</v>
      </c>
      <c r="R669" t="s">
        <v>5853</v>
      </c>
      <c r="S669" t="s">
        <v>5853</v>
      </c>
      <c r="T669" t="s">
        <v>5853</v>
      </c>
      <c r="U669" t="s">
        <v>5853</v>
      </c>
      <c r="V669" t="s">
        <v>5853</v>
      </c>
    </row>
    <row r="670" spans="1:22">
      <c r="A670" t="s">
        <v>5486</v>
      </c>
      <c r="B670" s="17"/>
      <c r="C670" s="87">
        <v>2013</v>
      </c>
      <c r="D670" s="87" t="str">
        <f t="shared" si="10"/>
        <v>Fillmore 2013</v>
      </c>
      <c r="E670" t="s">
        <v>5853</v>
      </c>
      <c r="F670" t="s">
        <v>5853</v>
      </c>
      <c r="G670" t="s">
        <v>5853</v>
      </c>
      <c r="H670" t="s">
        <v>5853</v>
      </c>
      <c r="J670" t="s">
        <v>5853</v>
      </c>
      <c r="K670" t="s">
        <v>5853</v>
      </c>
      <c r="L670" t="s">
        <v>5853</v>
      </c>
      <c r="M670" t="s">
        <v>5853</v>
      </c>
      <c r="O670" t="s">
        <v>5853</v>
      </c>
      <c r="P670" t="s">
        <v>5853</v>
      </c>
      <c r="R670" t="s">
        <v>5853</v>
      </c>
      <c r="S670" t="s">
        <v>5853</v>
      </c>
      <c r="T670" t="s">
        <v>5853</v>
      </c>
      <c r="U670" t="s">
        <v>5853</v>
      </c>
      <c r="V670" t="s">
        <v>5853</v>
      </c>
    </row>
    <row r="671" spans="1:22">
      <c r="A671" t="s">
        <v>5486</v>
      </c>
      <c r="B671" s="17" t="str">
        <f>VLOOKUP(A671,'Planning Periods'!$E$2:$N$540,10,FALSE)</f>
        <v>10/15/2013 - 10/15/2021</v>
      </c>
      <c r="C671" s="87">
        <v>2014</v>
      </c>
      <c r="D671" s="87" t="str">
        <f t="shared" si="10"/>
        <v>Fillmore 2014</v>
      </c>
      <c r="E671" s="366" t="s">
        <v>5853</v>
      </c>
      <c r="F671" s="366" t="s">
        <v>5853</v>
      </c>
      <c r="G671" s="366" t="s">
        <v>5853</v>
      </c>
      <c r="H671" s="366" t="s">
        <v>5853</v>
      </c>
      <c r="I671" s="366">
        <v>0</v>
      </c>
      <c r="J671" s="366" t="s">
        <v>5853</v>
      </c>
      <c r="K671" s="366" t="s">
        <v>5853</v>
      </c>
      <c r="L671" s="366" t="s">
        <v>5853</v>
      </c>
      <c r="M671" s="366" t="s">
        <v>5853</v>
      </c>
      <c r="N671" s="366">
        <v>0</v>
      </c>
      <c r="O671" s="366" t="s">
        <v>5853</v>
      </c>
      <c r="P671" s="366" t="s">
        <v>5853</v>
      </c>
      <c r="Q671" s="366"/>
      <c r="R671" s="366" t="s">
        <v>5853</v>
      </c>
      <c r="S671" s="366" t="s">
        <v>5853</v>
      </c>
      <c r="T671" s="366" t="s">
        <v>5853</v>
      </c>
      <c r="U671" s="366" t="s">
        <v>5853</v>
      </c>
      <c r="V671" s="366" t="s">
        <v>5853</v>
      </c>
    </row>
    <row r="672" spans="1:22">
      <c r="A672" t="s">
        <v>5486</v>
      </c>
      <c r="B672" s="17" t="str">
        <f>VLOOKUP(A672,'Planning Periods'!$E$2:$N$540,10,FALSE)</f>
        <v>10/15/2013 - 10/15/2021</v>
      </c>
      <c r="C672" s="87">
        <v>2015</v>
      </c>
      <c r="D672" s="87" t="str">
        <f t="shared" si="10"/>
        <v>Fillmore 2015</v>
      </c>
      <c r="E672" t="s">
        <v>5853</v>
      </c>
      <c r="F672" t="s">
        <v>5853</v>
      </c>
      <c r="G672" t="s">
        <v>5853</v>
      </c>
      <c r="H672" t="s">
        <v>5853</v>
      </c>
      <c r="J672" t="s">
        <v>5853</v>
      </c>
      <c r="K672" t="s">
        <v>5853</v>
      </c>
      <c r="L672" t="s">
        <v>5853</v>
      </c>
      <c r="M672" t="s">
        <v>5853</v>
      </c>
      <c r="O672" t="s">
        <v>5853</v>
      </c>
      <c r="P672" t="s">
        <v>5853</v>
      </c>
      <c r="R672" t="s">
        <v>5853</v>
      </c>
      <c r="S672" t="s">
        <v>5853</v>
      </c>
      <c r="T672" t="s">
        <v>5853</v>
      </c>
      <c r="U672" t="s">
        <v>5853</v>
      </c>
      <c r="V672" t="s">
        <v>5853</v>
      </c>
    </row>
    <row r="673" spans="1:22">
      <c r="A673" t="s">
        <v>5486</v>
      </c>
      <c r="B673" s="17" t="str">
        <f>VLOOKUP(A673,'Planning Periods'!$E$2:$N$540,10,FALSE)</f>
        <v>10/15/2013 - 10/15/2021</v>
      </c>
      <c r="C673" s="87">
        <v>2016</v>
      </c>
      <c r="D673" s="87" t="str">
        <f t="shared" si="10"/>
        <v>Fillmore 2016</v>
      </c>
      <c r="E673" t="s">
        <v>5853</v>
      </c>
      <c r="F673" t="s">
        <v>5853</v>
      </c>
      <c r="G673" t="s">
        <v>5853</v>
      </c>
      <c r="H673" t="s">
        <v>5853</v>
      </c>
      <c r="J673" t="s">
        <v>5853</v>
      </c>
      <c r="K673" t="s">
        <v>5853</v>
      </c>
      <c r="L673" t="s">
        <v>5853</v>
      </c>
      <c r="M673" t="s">
        <v>5853</v>
      </c>
      <c r="O673" t="s">
        <v>5853</v>
      </c>
      <c r="P673" t="s">
        <v>5853</v>
      </c>
      <c r="R673" t="s">
        <v>5853</v>
      </c>
      <c r="S673" t="s">
        <v>5853</v>
      </c>
      <c r="T673" t="s">
        <v>5853</v>
      </c>
      <c r="U673" t="s">
        <v>5853</v>
      </c>
      <c r="V673" t="s">
        <v>5853</v>
      </c>
    </row>
    <row r="674" spans="1:22">
      <c r="A674" t="s">
        <v>5486</v>
      </c>
      <c r="B674" s="17" t="str">
        <f>VLOOKUP(A674,'Planning Periods'!$E$2:$N$540,10,FALSE)</f>
        <v>10/15/2013 - 10/15/2021</v>
      </c>
      <c r="C674" s="87">
        <v>2017</v>
      </c>
      <c r="D674" s="87" t="str">
        <f t="shared" si="10"/>
        <v>Fillmore 2017</v>
      </c>
      <c r="E674" t="s">
        <v>5853</v>
      </c>
      <c r="F674" t="s">
        <v>5853</v>
      </c>
      <c r="G674" t="s">
        <v>5853</v>
      </c>
      <c r="H674" t="s">
        <v>5853</v>
      </c>
      <c r="J674" t="s">
        <v>5853</v>
      </c>
      <c r="K674" t="s">
        <v>5853</v>
      </c>
      <c r="L674" t="s">
        <v>5853</v>
      </c>
      <c r="M674" t="s">
        <v>5853</v>
      </c>
      <c r="O674" t="s">
        <v>5853</v>
      </c>
      <c r="P674" t="s">
        <v>5853</v>
      </c>
      <c r="R674" t="s">
        <v>5853</v>
      </c>
      <c r="S674" t="s">
        <v>5853</v>
      </c>
      <c r="T674" t="s">
        <v>5853</v>
      </c>
      <c r="U674" t="s">
        <v>5853</v>
      </c>
      <c r="V674" t="s">
        <v>5853</v>
      </c>
    </row>
    <row r="675" spans="1:22">
      <c r="A675" s="88" t="s">
        <v>5487</v>
      </c>
      <c r="B675" s="17" t="str">
        <f>VLOOKUP(A675,'Planning Periods'!$E$2:$N$540,10,FALSE)</f>
        <v>12/31/2015 - 12/31/2023</v>
      </c>
      <c r="C675" s="87">
        <v>2013</v>
      </c>
      <c r="D675" s="87" t="str">
        <f t="shared" si="10"/>
        <v>Firebaugh 2013</v>
      </c>
      <c r="E675" t="s">
        <v>5853</v>
      </c>
      <c r="F675" t="s">
        <v>5853</v>
      </c>
      <c r="G675" t="s">
        <v>5853</v>
      </c>
      <c r="H675" t="s">
        <v>5853</v>
      </c>
      <c r="J675" t="s">
        <v>5853</v>
      </c>
      <c r="K675" t="s">
        <v>5853</v>
      </c>
      <c r="L675" t="s">
        <v>5853</v>
      </c>
      <c r="M675" t="s">
        <v>5853</v>
      </c>
      <c r="O675" t="s">
        <v>5853</v>
      </c>
      <c r="P675" t="s">
        <v>5853</v>
      </c>
      <c r="R675" t="s">
        <v>5853</v>
      </c>
      <c r="S675" t="s">
        <v>5853</v>
      </c>
      <c r="T675" t="s">
        <v>5853</v>
      </c>
      <c r="U675" t="s">
        <v>5853</v>
      </c>
      <c r="V675" t="s">
        <v>5853</v>
      </c>
    </row>
    <row r="676" spans="1:22">
      <c r="A676" s="88" t="s">
        <v>5487</v>
      </c>
      <c r="B676" s="17" t="str">
        <f>VLOOKUP(A676,'Planning Periods'!$E$2:$N$540,10,FALSE)</f>
        <v>12/31/2015 - 12/31/2023</v>
      </c>
      <c r="C676" s="87">
        <v>2014</v>
      </c>
      <c r="D676" s="87" t="str">
        <f t="shared" si="10"/>
        <v>Firebaugh 2014</v>
      </c>
      <c r="E676" t="s">
        <v>5853</v>
      </c>
      <c r="F676" t="s">
        <v>5853</v>
      </c>
      <c r="G676" t="s">
        <v>5853</v>
      </c>
      <c r="H676" t="s">
        <v>5853</v>
      </c>
      <c r="J676" t="s">
        <v>5853</v>
      </c>
      <c r="K676" t="s">
        <v>5853</v>
      </c>
      <c r="L676" t="s">
        <v>5853</v>
      </c>
      <c r="M676" t="s">
        <v>5853</v>
      </c>
      <c r="O676" t="s">
        <v>5853</v>
      </c>
      <c r="P676" t="s">
        <v>5853</v>
      </c>
      <c r="R676" t="s">
        <v>5853</v>
      </c>
      <c r="S676" t="s">
        <v>5853</v>
      </c>
      <c r="T676" t="s">
        <v>5853</v>
      </c>
      <c r="U676" t="s">
        <v>5853</v>
      </c>
      <c r="V676" t="s">
        <v>5853</v>
      </c>
    </row>
    <row r="677" spans="1:22">
      <c r="A677" s="88" t="s">
        <v>5487</v>
      </c>
      <c r="B677" s="17" t="str">
        <f>VLOOKUP(A677,'Planning Periods'!$E$2:$N$540,10,FALSE)</f>
        <v>12/31/2015 - 12/31/2023</v>
      </c>
      <c r="C677" s="87">
        <v>2015</v>
      </c>
      <c r="D677" s="87" t="str">
        <f t="shared" si="10"/>
        <v>Firebaugh 2015</v>
      </c>
      <c r="E677" t="s">
        <v>5853</v>
      </c>
      <c r="F677" t="s">
        <v>5853</v>
      </c>
      <c r="G677" t="s">
        <v>5853</v>
      </c>
      <c r="H677" t="s">
        <v>5853</v>
      </c>
      <c r="J677" t="s">
        <v>5853</v>
      </c>
      <c r="K677" t="s">
        <v>5853</v>
      </c>
      <c r="L677" t="s">
        <v>5853</v>
      </c>
      <c r="M677" t="s">
        <v>5853</v>
      </c>
      <c r="O677" t="s">
        <v>5853</v>
      </c>
      <c r="P677" t="s">
        <v>5853</v>
      </c>
      <c r="R677" t="s">
        <v>5853</v>
      </c>
      <c r="S677" t="s">
        <v>5853</v>
      </c>
      <c r="T677" t="s">
        <v>5853</v>
      </c>
      <c r="U677" t="s">
        <v>5853</v>
      </c>
      <c r="V677" t="s">
        <v>5853</v>
      </c>
    </row>
    <row r="678" spans="1:22">
      <c r="A678" s="88" t="s">
        <v>5487</v>
      </c>
      <c r="B678" s="17" t="str">
        <f>VLOOKUP(A678,'Planning Periods'!$E$2:$N$540,10,FALSE)</f>
        <v>12/31/2015 - 12/31/2023</v>
      </c>
      <c r="C678" s="87">
        <v>2016</v>
      </c>
      <c r="D678" s="87" t="str">
        <f t="shared" si="10"/>
        <v>Firebaugh 2016</v>
      </c>
      <c r="E678" s="87" t="s">
        <v>5853</v>
      </c>
      <c r="F678" s="366" t="s">
        <v>5853</v>
      </c>
      <c r="G678" s="87" t="s">
        <v>5853</v>
      </c>
      <c r="H678" s="87" t="s">
        <v>5853</v>
      </c>
      <c r="I678" s="86"/>
      <c r="J678" s="87" t="s">
        <v>5853</v>
      </c>
      <c r="K678" s="366" t="s">
        <v>5853</v>
      </c>
      <c r="L678" s="87" t="s">
        <v>5853</v>
      </c>
      <c r="M678" s="87" t="s">
        <v>5853</v>
      </c>
      <c r="N678" s="86"/>
      <c r="O678" s="87" t="s">
        <v>5853</v>
      </c>
      <c r="P678" s="87" t="s">
        <v>5853</v>
      </c>
      <c r="Q678" s="86"/>
      <c r="R678" s="87" t="s">
        <v>5853</v>
      </c>
      <c r="S678" s="87" t="s">
        <v>5853</v>
      </c>
      <c r="T678" s="86" t="s">
        <v>5853</v>
      </c>
      <c r="U678" s="87" t="s">
        <v>5853</v>
      </c>
      <c r="V678" s="87" t="s">
        <v>5853</v>
      </c>
    </row>
    <row r="679" spans="1:22">
      <c r="A679" s="88" t="s">
        <v>5487</v>
      </c>
      <c r="B679" s="17" t="str">
        <f>VLOOKUP(A679,'Planning Periods'!$E$2:$N$540,10,FALSE)</f>
        <v>12/31/2015 - 12/31/2023</v>
      </c>
      <c r="C679" s="87">
        <v>2017</v>
      </c>
      <c r="D679" s="87" t="str">
        <f t="shared" si="10"/>
        <v>Firebaugh 2017</v>
      </c>
      <c r="E679" s="87">
        <v>128</v>
      </c>
      <c r="F679" s="366">
        <v>15</v>
      </c>
      <c r="G679" s="87">
        <v>15</v>
      </c>
      <c r="H679" s="87">
        <v>0</v>
      </c>
      <c r="I679" s="86"/>
      <c r="J679" s="87">
        <v>169</v>
      </c>
      <c r="K679" s="366">
        <v>15</v>
      </c>
      <c r="L679" s="87">
        <v>15</v>
      </c>
      <c r="M679" s="87">
        <v>0</v>
      </c>
      <c r="N679" s="86"/>
      <c r="O679" s="87">
        <v>204</v>
      </c>
      <c r="P679" s="87">
        <v>0</v>
      </c>
      <c r="Q679" s="86"/>
      <c r="R679" s="87">
        <v>211</v>
      </c>
      <c r="S679" s="87">
        <v>0</v>
      </c>
      <c r="T679" s="86">
        <v>0</v>
      </c>
      <c r="U679" s="87">
        <v>712</v>
      </c>
      <c r="V679" s="87">
        <v>30</v>
      </c>
    </row>
    <row r="680" spans="1:22">
      <c r="A680" s="88" t="s">
        <v>5488</v>
      </c>
      <c r="B680" s="17" t="str">
        <f>VLOOKUP(A680,'Planning Periods'!$E$2:$N$540,10,FALSE)</f>
        <v>05/15/2021 - 05/15/2029</v>
      </c>
      <c r="C680" s="87">
        <v>2013</v>
      </c>
      <c r="D680" s="87" t="str">
        <f t="shared" si="10"/>
        <v>Folsom 2013</v>
      </c>
      <c r="E680" s="87">
        <v>1218</v>
      </c>
      <c r="F680" s="366">
        <v>0</v>
      </c>
      <c r="G680" s="87">
        <v>0</v>
      </c>
      <c r="H680" s="87">
        <v>0</v>
      </c>
      <c r="I680" s="86"/>
      <c r="J680" s="87">
        <v>854</v>
      </c>
      <c r="K680" s="366">
        <v>0</v>
      </c>
      <c r="L680" s="87">
        <v>0</v>
      </c>
      <c r="M680" s="87">
        <v>0</v>
      </c>
      <c r="N680" s="86"/>
      <c r="O680" s="87">
        <v>862</v>
      </c>
      <c r="P680" s="87">
        <v>28</v>
      </c>
      <c r="Q680" s="86"/>
      <c r="R680" s="87">
        <v>1699</v>
      </c>
      <c r="S680" s="87">
        <v>302</v>
      </c>
      <c r="T680" s="86">
        <v>0</v>
      </c>
      <c r="U680" s="87">
        <v>4633</v>
      </c>
      <c r="V680" s="87">
        <v>330</v>
      </c>
    </row>
    <row r="681" spans="1:22">
      <c r="A681" s="88" t="s">
        <v>5488</v>
      </c>
      <c r="B681" s="17" t="str">
        <f>VLOOKUP(A681,'Planning Periods'!$E$2:$N$540,10,FALSE)</f>
        <v>05/15/2021 - 05/15/2029</v>
      </c>
      <c r="C681" s="87">
        <v>2014</v>
      </c>
      <c r="D681" s="87" t="str">
        <f t="shared" si="10"/>
        <v>Folsom 2014</v>
      </c>
      <c r="E681" s="87">
        <v>1218</v>
      </c>
      <c r="F681" s="366">
        <v>0</v>
      </c>
      <c r="G681" s="87">
        <v>0</v>
      </c>
      <c r="H681" s="87">
        <v>0</v>
      </c>
      <c r="I681" s="86"/>
      <c r="J681" s="87">
        <v>854</v>
      </c>
      <c r="K681" s="366">
        <v>0</v>
      </c>
      <c r="L681" s="87">
        <v>0</v>
      </c>
      <c r="M681" s="87">
        <v>0</v>
      </c>
      <c r="N681" s="86"/>
      <c r="O681" s="87">
        <v>862</v>
      </c>
      <c r="P681" s="87">
        <v>68</v>
      </c>
      <c r="Q681" s="86"/>
      <c r="R681" s="87">
        <v>1699</v>
      </c>
      <c r="S681" s="87">
        <v>205</v>
      </c>
      <c r="T681" s="86">
        <v>0</v>
      </c>
      <c r="U681" s="87">
        <v>4633</v>
      </c>
      <c r="V681" s="87">
        <v>273</v>
      </c>
    </row>
    <row r="682" spans="1:22">
      <c r="A682" s="88" t="s">
        <v>5488</v>
      </c>
      <c r="B682" s="17" t="str">
        <f>VLOOKUP(A682,'Planning Periods'!$E$2:$N$540,10,FALSE)</f>
        <v>05/15/2021 - 05/15/2029</v>
      </c>
      <c r="C682" s="87">
        <v>2015</v>
      </c>
      <c r="D682" s="87" t="str">
        <f t="shared" si="10"/>
        <v>Folsom 2015</v>
      </c>
      <c r="E682" s="87">
        <v>1218</v>
      </c>
      <c r="F682" s="366">
        <v>0</v>
      </c>
      <c r="G682" s="87">
        <v>0</v>
      </c>
      <c r="H682" s="87">
        <v>0</v>
      </c>
      <c r="I682" s="86"/>
      <c r="J682" s="87">
        <v>854</v>
      </c>
      <c r="K682" s="366">
        <v>0</v>
      </c>
      <c r="L682" s="87">
        <v>0</v>
      </c>
      <c r="M682" s="87">
        <v>0</v>
      </c>
      <c r="N682" s="86"/>
      <c r="O682" s="87">
        <v>862</v>
      </c>
      <c r="P682" s="87">
        <v>54</v>
      </c>
      <c r="Q682" s="86"/>
      <c r="R682" s="87">
        <v>1699</v>
      </c>
      <c r="S682" s="87">
        <v>180</v>
      </c>
      <c r="T682" s="86">
        <v>0</v>
      </c>
      <c r="U682" s="87">
        <v>4633</v>
      </c>
      <c r="V682" s="87">
        <v>234</v>
      </c>
    </row>
    <row r="683" spans="1:22">
      <c r="A683" s="88" t="s">
        <v>5488</v>
      </c>
      <c r="B683" s="17" t="str">
        <f>VLOOKUP(A683,'Planning Periods'!$E$2:$N$540,10,FALSE)</f>
        <v>05/15/2021 - 05/15/2029</v>
      </c>
      <c r="C683" s="87">
        <v>2016</v>
      </c>
      <c r="D683" s="87" t="str">
        <f t="shared" si="10"/>
        <v>Folsom 2016</v>
      </c>
      <c r="E683" s="87">
        <v>1218</v>
      </c>
      <c r="F683" s="366">
        <v>0</v>
      </c>
      <c r="G683" s="87">
        <v>0</v>
      </c>
      <c r="H683" s="87">
        <v>0</v>
      </c>
      <c r="I683" s="86"/>
      <c r="J683" s="87">
        <v>854</v>
      </c>
      <c r="K683" s="366">
        <v>0</v>
      </c>
      <c r="L683" s="87">
        <v>0</v>
      </c>
      <c r="M683" s="87">
        <v>0</v>
      </c>
      <c r="N683" s="86"/>
      <c r="O683" s="87">
        <v>862</v>
      </c>
      <c r="P683" s="87">
        <v>74</v>
      </c>
      <c r="Q683" s="86"/>
      <c r="R683" s="87">
        <v>1699</v>
      </c>
      <c r="S683" s="87">
        <v>99</v>
      </c>
      <c r="T683" s="86">
        <v>0</v>
      </c>
      <c r="U683" s="87">
        <v>4633</v>
      </c>
      <c r="V683" s="87">
        <v>173</v>
      </c>
    </row>
    <row r="684" spans="1:22">
      <c r="A684" s="88" t="s">
        <v>5488</v>
      </c>
      <c r="B684" s="17" t="str">
        <f>VLOOKUP(A684,'Planning Periods'!$E$2:$N$540,10,FALSE)</f>
        <v>05/15/2021 - 05/15/2029</v>
      </c>
      <c r="C684" s="87">
        <v>2017</v>
      </c>
      <c r="D684" s="87" t="str">
        <f t="shared" si="10"/>
        <v>Folsom 2017</v>
      </c>
      <c r="E684" s="87">
        <v>1218</v>
      </c>
      <c r="F684" s="366">
        <v>6</v>
      </c>
      <c r="G684" s="87">
        <v>6</v>
      </c>
      <c r="H684" s="87">
        <v>0</v>
      </c>
      <c r="I684" s="86"/>
      <c r="J684" s="87">
        <v>854</v>
      </c>
      <c r="K684" s="366">
        <v>0</v>
      </c>
      <c r="L684" s="87">
        <v>0</v>
      </c>
      <c r="M684" s="87">
        <v>0</v>
      </c>
      <c r="N684" s="86"/>
      <c r="O684" s="87">
        <v>862</v>
      </c>
      <c r="P684" s="87">
        <v>358</v>
      </c>
      <c r="Q684" s="86"/>
      <c r="R684" s="87">
        <v>1699</v>
      </c>
      <c r="S684" s="87">
        <v>138</v>
      </c>
      <c r="T684" s="86">
        <v>0</v>
      </c>
      <c r="U684" s="87">
        <v>4633</v>
      </c>
      <c r="V684" s="87">
        <v>502</v>
      </c>
    </row>
    <row r="685" spans="1:22">
      <c r="A685" s="88" t="s">
        <v>5778</v>
      </c>
      <c r="B685" s="17"/>
      <c r="C685" s="87">
        <v>2013</v>
      </c>
      <c r="D685" s="87" t="str">
        <f t="shared" si="10"/>
        <v>Fontana 2013</v>
      </c>
      <c r="E685" s="87" t="s">
        <v>5853</v>
      </c>
      <c r="F685" s="366" t="s">
        <v>5853</v>
      </c>
      <c r="G685" s="87" t="s">
        <v>5853</v>
      </c>
      <c r="H685" s="87" t="s">
        <v>5853</v>
      </c>
      <c r="I685" s="86"/>
      <c r="J685" s="87" t="s">
        <v>5853</v>
      </c>
      <c r="K685" s="366" t="s">
        <v>5853</v>
      </c>
      <c r="L685" s="87" t="s">
        <v>5853</v>
      </c>
      <c r="M685" s="87" t="s">
        <v>5853</v>
      </c>
      <c r="N685" s="86"/>
      <c r="O685" s="87" t="s">
        <v>5853</v>
      </c>
      <c r="P685" s="87" t="s">
        <v>5853</v>
      </c>
      <c r="Q685" s="86"/>
      <c r="R685" s="87" t="s">
        <v>5853</v>
      </c>
      <c r="S685" s="87" t="s">
        <v>5853</v>
      </c>
      <c r="T685" s="86" t="s">
        <v>5853</v>
      </c>
      <c r="U685" s="87" t="s">
        <v>5853</v>
      </c>
      <c r="V685" s="87" t="s">
        <v>5853</v>
      </c>
    </row>
    <row r="686" spans="1:22">
      <c r="A686" s="88" t="s">
        <v>5778</v>
      </c>
      <c r="B686" s="17" t="str">
        <f>VLOOKUP(A686,'Planning Periods'!$E$2:$N$540,10,FALSE)</f>
        <v>10/15/2013 - 10/15/2021</v>
      </c>
      <c r="C686" s="87">
        <v>2014</v>
      </c>
      <c r="D686" s="87" t="str">
        <f t="shared" si="10"/>
        <v>Fontana 2014</v>
      </c>
      <c r="E686" s="87">
        <v>1442</v>
      </c>
      <c r="F686" s="366">
        <v>63</v>
      </c>
      <c r="G686" s="87">
        <v>63</v>
      </c>
      <c r="H686" s="87">
        <v>0</v>
      </c>
      <c r="I686" s="86"/>
      <c r="J686" s="87">
        <v>974</v>
      </c>
      <c r="K686" s="366">
        <v>0</v>
      </c>
      <c r="L686" s="87">
        <v>0</v>
      </c>
      <c r="M686" s="87">
        <v>0</v>
      </c>
      <c r="N686" s="86"/>
      <c r="O686" s="87">
        <v>1090</v>
      </c>
      <c r="P686" s="87">
        <v>0</v>
      </c>
      <c r="Q686" s="86"/>
      <c r="R686" s="87">
        <v>2471</v>
      </c>
      <c r="S686" s="87">
        <v>258</v>
      </c>
      <c r="T686" s="86">
        <v>0</v>
      </c>
      <c r="U686" s="87">
        <v>5977</v>
      </c>
      <c r="V686" s="87">
        <v>321</v>
      </c>
    </row>
    <row r="687" spans="1:22">
      <c r="A687" s="88" t="s">
        <v>5778</v>
      </c>
      <c r="B687" s="17" t="str">
        <f>VLOOKUP(A687,'Planning Periods'!$E$2:$N$540,10,FALSE)</f>
        <v>10/15/2013 - 10/15/2021</v>
      </c>
      <c r="C687" s="87">
        <v>2015</v>
      </c>
      <c r="D687" s="87" t="str">
        <f t="shared" si="10"/>
        <v>Fontana 2015</v>
      </c>
      <c r="E687" s="87">
        <v>1442</v>
      </c>
      <c r="F687" s="366">
        <v>0</v>
      </c>
      <c r="G687" s="87">
        <v>0</v>
      </c>
      <c r="H687" s="87">
        <v>0</v>
      </c>
      <c r="I687" s="86"/>
      <c r="J687" s="87">
        <v>974</v>
      </c>
      <c r="K687" s="366">
        <v>147</v>
      </c>
      <c r="L687" s="87">
        <v>147</v>
      </c>
      <c r="M687" s="87">
        <v>0</v>
      </c>
      <c r="N687" s="86"/>
      <c r="O687" s="87">
        <v>1090</v>
      </c>
      <c r="P687" s="87">
        <v>0</v>
      </c>
      <c r="Q687" s="86"/>
      <c r="R687" s="87">
        <v>2471</v>
      </c>
      <c r="S687" s="87">
        <v>368</v>
      </c>
      <c r="T687" s="86">
        <v>0</v>
      </c>
      <c r="U687" s="87">
        <v>5977</v>
      </c>
      <c r="V687" s="87">
        <v>515</v>
      </c>
    </row>
    <row r="688" spans="1:22">
      <c r="A688" s="88" t="s">
        <v>5778</v>
      </c>
      <c r="B688" s="17" t="str">
        <f>VLOOKUP(A688,'Planning Periods'!$E$2:$N$540,10,FALSE)</f>
        <v>10/15/2013 - 10/15/2021</v>
      </c>
      <c r="C688" s="87">
        <v>2016</v>
      </c>
      <c r="D688" s="87" t="str">
        <f t="shared" si="10"/>
        <v>Fontana 2016</v>
      </c>
      <c r="E688" s="87">
        <v>1442</v>
      </c>
      <c r="F688" s="366">
        <v>0</v>
      </c>
      <c r="G688" s="87">
        <v>0</v>
      </c>
      <c r="H688" s="87">
        <v>0</v>
      </c>
      <c r="I688" s="86"/>
      <c r="J688" s="87">
        <v>974</v>
      </c>
      <c r="K688" s="366">
        <v>0</v>
      </c>
      <c r="L688" s="87">
        <v>0</v>
      </c>
      <c r="M688" s="87">
        <v>0</v>
      </c>
      <c r="N688" s="86"/>
      <c r="O688" s="87">
        <v>1090</v>
      </c>
      <c r="P688" s="87">
        <v>0</v>
      </c>
      <c r="Q688" s="86"/>
      <c r="R688" s="87">
        <v>2471</v>
      </c>
      <c r="S688" s="87">
        <v>444</v>
      </c>
      <c r="T688" s="86">
        <v>0</v>
      </c>
      <c r="U688" s="87">
        <v>5977</v>
      </c>
      <c r="V688" s="87">
        <v>444</v>
      </c>
    </row>
    <row r="689" spans="1:22">
      <c r="A689" s="88" t="s">
        <v>5778</v>
      </c>
      <c r="B689" s="17" t="str">
        <f>VLOOKUP(A689,'Planning Periods'!$E$2:$N$540,10,FALSE)</f>
        <v>10/15/2013 - 10/15/2021</v>
      </c>
      <c r="C689" s="87">
        <v>2017</v>
      </c>
      <c r="D689" s="87" t="str">
        <f t="shared" si="10"/>
        <v>Fontana 2017</v>
      </c>
      <c r="E689" s="87">
        <v>1442</v>
      </c>
      <c r="F689" s="366">
        <v>0</v>
      </c>
      <c r="G689" s="87">
        <v>0</v>
      </c>
      <c r="H689" s="87">
        <v>0</v>
      </c>
      <c r="I689" s="86"/>
      <c r="J689" s="87">
        <v>974</v>
      </c>
      <c r="K689" s="366">
        <v>0</v>
      </c>
      <c r="L689" s="87">
        <v>0</v>
      </c>
      <c r="M689" s="87">
        <v>0</v>
      </c>
      <c r="N689" s="86"/>
      <c r="O689" s="87">
        <v>1090</v>
      </c>
      <c r="P689" s="87">
        <v>0</v>
      </c>
      <c r="Q689" s="86"/>
      <c r="R689" s="87">
        <v>2471</v>
      </c>
      <c r="S689" s="87">
        <v>435</v>
      </c>
      <c r="T689" s="86">
        <v>0</v>
      </c>
      <c r="U689" s="87">
        <v>5977</v>
      </c>
      <c r="V689" s="87">
        <v>435</v>
      </c>
    </row>
    <row r="690" spans="1:22">
      <c r="A690" s="88" t="s">
        <v>5365</v>
      </c>
      <c r="B690" s="17" t="str">
        <f>VLOOKUP(A690,'Planning Periods'!$E$2:$N$540,10,FALSE)</f>
        <v>08/15/2019 - 08/15/2027</v>
      </c>
      <c r="C690" s="87">
        <v>2014</v>
      </c>
      <c r="D690" s="87" t="str">
        <f t="shared" si="10"/>
        <v>Fort Bragg 2014</v>
      </c>
      <c r="E690" s="87" t="s">
        <v>5853</v>
      </c>
      <c r="F690" s="366" t="s">
        <v>5853</v>
      </c>
      <c r="G690" s="87" t="s">
        <v>5853</v>
      </c>
      <c r="H690" s="87" t="s">
        <v>5853</v>
      </c>
      <c r="I690" s="86"/>
      <c r="J690" s="87" t="s">
        <v>5853</v>
      </c>
      <c r="K690" s="366" t="s">
        <v>5853</v>
      </c>
      <c r="L690" s="87" t="s">
        <v>5853</v>
      </c>
      <c r="M690" s="87" t="s">
        <v>5853</v>
      </c>
      <c r="N690" s="86"/>
      <c r="O690" s="87" t="s">
        <v>5853</v>
      </c>
      <c r="P690" s="87" t="s">
        <v>5853</v>
      </c>
      <c r="Q690" s="86"/>
      <c r="R690" s="87" t="s">
        <v>5853</v>
      </c>
      <c r="S690" s="87" t="s">
        <v>5853</v>
      </c>
      <c r="T690" s="86" t="s">
        <v>5853</v>
      </c>
      <c r="U690" s="87" t="s">
        <v>5853</v>
      </c>
      <c r="V690" s="87" t="s">
        <v>5853</v>
      </c>
    </row>
    <row r="691" spans="1:22">
      <c r="A691" s="88" t="s">
        <v>5365</v>
      </c>
      <c r="B691" s="17" t="str">
        <f>VLOOKUP(A691,'Planning Periods'!$E$2:$N$540,10,FALSE)</f>
        <v>08/15/2019 - 08/15/2027</v>
      </c>
      <c r="C691" s="87">
        <v>2015</v>
      </c>
      <c r="D691" s="87" t="str">
        <f t="shared" si="10"/>
        <v>Fort Bragg 2015</v>
      </c>
      <c r="E691" s="87">
        <v>5</v>
      </c>
      <c r="F691" s="366">
        <v>0</v>
      </c>
      <c r="G691" s="87">
        <v>0</v>
      </c>
      <c r="H691" s="87">
        <v>0</v>
      </c>
      <c r="I691" s="86"/>
      <c r="J691" s="87">
        <v>5</v>
      </c>
      <c r="K691" s="366">
        <v>2</v>
      </c>
      <c r="L691" s="87">
        <v>2</v>
      </c>
      <c r="M691" s="87">
        <v>0</v>
      </c>
      <c r="N691" s="86"/>
      <c r="O691" s="87">
        <v>3</v>
      </c>
      <c r="P691" s="87">
        <v>0</v>
      </c>
      <c r="Q691" s="86"/>
      <c r="R691" s="87">
        <v>9</v>
      </c>
      <c r="S691" s="87">
        <v>3</v>
      </c>
      <c r="T691" s="86">
        <v>0</v>
      </c>
      <c r="U691" s="87">
        <v>22</v>
      </c>
      <c r="V691" s="87">
        <v>5</v>
      </c>
    </row>
    <row r="692" spans="1:22">
      <c r="A692" s="88" t="s">
        <v>5365</v>
      </c>
      <c r="B692" s="17" t="str">
        <f>VLOOKUP(A692,'Planning Periods'!$E$2:$N$540,10,FALSE)</f>
        <v>08/15/2019 - 08/15/2027</v>
      </c>
      <c r="C692" s="87">
        <v>2016</v>
      </c>
      <c r="D692" s="87" t="str">
        <f t="shared" si="10"/>
        <v>Fort Bragg 2016</v>
      </c>
      <c r="E692" s="87" t="s">
        <v>5853</v>
      </c>
      <c r="F692" s="366" t="s">
        <v>5853</v>
      </c>
      <c r="G692" s="87" t="s">
        <v>5853</v>
      </c>
      <c r="H692" s="87" t="s">
        <v>5853</v>
      </c>
      <c r="I692" s="86"/>
      <c r="J692" s="87" t="s">
        <v>5853</v>
      </c>
      <c r="K692" s="366" t="s">
        <v>5853</v>
      </c>
      <c r="L692" s="87" t="s">
        <v>5853</v>
      </c>
      <c r="M692" s="87" t="s">
        <v>5853</v>
      </c>
      <c r="N692" s="86"/>
      <c r="O692" s="87" t="s">
        <v>5853</v>
      </c>
      <c r="P692" s="87" t="s">
        <v>5853</v>
      </c>
      <c r="Q692" s="86"/>
      <c r="R692" s="87" t="s">
        <v>5853</v>
      </c>
      <c r="S692" s="87" t="s">
        <v>5853</v>
      </c>
      <c r="T692" s="86" t="s">
        <v>5853</v>
      </c>
      <c r="U692" s="87" t="s">
        <v>5853</v>
      </c>
      <c r="V692" s="87" t="s">
        <v>5853</v>
      </c>
    </row>
    <row r="693" spans="1:22">
      <c r="A693" s="88" t="s">
        <v>5365</v>
      </c>
      <c r="B693" s="17" t="str">
        <f>VLOOKUP(A693,'Planning Periods'!$E$2:$N$540,10,FALSE)</f>
        <v>08/15/2019 - 08/15/2027</v>
      </c>
      <c r="C693" s="87">
        <v>2017</v>
      </c>
      <c r="D693" s="87" t="str">
        <f t="shared" si="10"/>
        <v>Fort Bragg 2017</v>
      </c>
      <c r="E693" s="87" t="s">
        <v>5853</v>
      </c>
      <c r="F693" s="366" t="s">
        <v>5853</v>
      </c>
      <c r="G693" s="87" t="s">
        <v>5853</v>
      </c>
      <c r="H693" s="87" t="s">
        <v>5853</v>
      </c>
      <c r="I693" s="86"/>
      <c r="J693" s="87" t="s">
        <v>5853</v>
      </c>
      <c r="K693" s="366" t="s">
        <v>5853</v>
      </c>
      <c r="L693" s="87" t="s">
        <v>5853</v>
      </c>
      <c r="M693" s="87" t="s">
        <v>5853</v>
      </c>
      <c r="N693" s="86"/>
      <c r="O693" s="87" t="s">
        <v>5853</v>
      </c>
      <c r="P693" s="87" t="s">
        <v>5853</v>
      </c>
      <c r="Q693" s="86"/>
      <c r="R693" s="87" t="s">
        <v>5853</v>
      </c>
      <c r="S693" s="87" t="s">
        <v>5853</v>
      </c>
      <c r="T693" s="86" t="s">
        <v>5853</v>
      </c>
      <c r="U693" s="87" t="s">
        <v>5853</v>
      </c>
      <c r="V693" s="87" t="s">
        <v>5853</v>
      </c>
    </row>
    <row r="694" spans="1:22">
      <c r="A694" t="s">
        <v>5489</v>
      </c>
      <c r="B694" s="17" t="str">
        <f>VLOOKUP(A694,'Planning Periods'!$E$2:$N$540,10,FALSE)</f>
        <v>06/30/2014 - 11/15/2022</v>
      </c>
      <c r="C694" s="87">
        <v>2014</v>
      </c>
      <c r="D694" s="87" t="str">
        <f t="shared" si="10"/>
        <v>Fort Jones 2014</v>
      </c>
      <c r="E694" s="366" t="s">
        <v>5853</v>
      </c>
      <c r="F694" s="366" t="s">
        <v>5853</v>
      </c>
      <c r="G694" s="366" t="s">
        <v>5853</v>
      </c>
      <c r="H694" s="366" t="s">
        <v>5853</v>
      </c>
      <c r="I694" s="366">
        <v>0</v>
      </c>
      <c r="J694" s="366" t="s">
        <v>5853</v>
      </c>
      <c r="K694" s="366" t="s">
        <v>5853</v>
      </c>
      <c r="L694" s="366" t="s">
        <v>5853</v>
      </c>
      <c r="M694" s="366" t="s">
        <v>5853</v>
      </c>
      <c r="N694" s="366">
        <v>0</v>
      </c>
      <c r="O694" s="366" t="s">
        <v>5853</v>
      </c>
      <c r="P694" s="366" t="s">
        <v>5853</v>
      </c>
      <c r="Q694" s="366"/>
      <c r="R694" s="366" t="s">
        <v>5853</v>
      </c>
      <c r="S694" s="366" t="s">
        <v>5853</v>
      </c>
      <c r="T694" s="366" t="s">
        <v>5853</v>
      </c>
      <c r="U694" s="366" t="s">
        <v>5853</v>
      </c>
      <c r="V694" s="366" t="s">
        <v>5853</v>
      </c>
    </row>
    <row r="695" spans="1:22">
      <c r="A695" t="s">
        <v>5489</v>
      </c>
      <c r="B695" s="17" t="str">
        <f>VLOOKUP(A695,'Planning Periods'!$E$2:$N$540,10,FALSE)</f>
        <v>06/30/2014 - 11/15/2022</v>
      </c>
      <c r="C695" s="87">
        <v>2015</v>
      </c>
      <c r="D695" s="87" t="str">
        <f t="shared" si="10"/>
        <v>Fort Jones 2015</v>
      </c>
      <c r="E695" t="s">
        <v>5853</v>
      </c>
      <c r="F695" t="s">
        <v>5853</v>
      </c>
      <c r="G695" t="s">
        <v>5853</v>
      </c>
      <c r="H695" t="s">
        <v>5853</v>
      </c>
      <c r="J695" t="s">
        <v>5853</v>
      </c>
      <c r="K695" t="s">
        <v>5853</v>
      </c>
      <c r="L695" t="s">
        <v>5853</v>
      </c>
      <c r="M695" t="s">
        <v>5853</v>
      </c>
      <c r="O695" t="s">
        <v>5853</v>
      </c>
      <c r="P695" t="s">
        <v>5853</v>
      </c>
      <c r="R695" t="s">
        <v>5853</v>
      </c>
      <c r="S695" t="s">
        <v>5853</v>
      </c>
      <c r="T695" t="s">
        <v>5853</v>
      </c>
      <c r="U695" t="s">
        <v>5853</v>
      </c>
      <c r="V695" t="s">
        <v>5853</v>
      </c>
    </row>
    <row r="696" spans="1:22">
      <c r="A696" t="s">
        <v>5489</v>
      </c>
      <c r="B696" s="17" t="str">
        <f>VLOOKUP(A696,'Planning Periods'!$E$2:$N$540,10,FALSE)</f>
        <v>06/30/2014 - 11/15/2022</v>
      </c>
      <c r="C696" s="87">
        <v>2016</v>
      </c>
      <c r="D696" s="87" t="str">
        <f t="shared" si="10"/>
        <v>Fort Jones 2016</v>
      </c>
      <c r="E696" t="s">
        <v>5853</v>
      </c>
      <c r="F696" t="s">
        <v>5853</v>
      </c>
      <c r="G696" t="s">
        <v>5853</v>
      </c>
      <c r="H696" t="s">
        <v>5853</v>
      </c>
      <c r="J696" t="s">
        <v>5853</v>
      </c>
      <c r="K696" t="s">
        <v>5853</v>
      </c>
      <c r="L696" t="s">
        <v>5853</v>
      </c>
      <c r="M696" t="s">
        <v>5853</v>
      </c>
      <c r="O696" t="s">
        <v>5853</v>
      </c>
      <c r="P696" t="s">
        <v>5853</v>
      </c>
      <c r="R696" t="s">
        <v>5853</v>
      </c>
      <c r="S696" t="s">
        <v>5853</v>
      </c>
      <c r="T696" t="s">
        <v>5853</v>
      </c>
      <c r="U696" t="s">
        <v>5853</v>
      </c>
      <c r="V696" t="s">
        <v>5853</v>
      </c>
    </row>
    <row r="697" spans="1:22">
      <c r="A697" t="s">
        <v>5489</v>
      </c>
      <c r="B697" s="17" t="str">
        <f>VLOOKUP(A697,'Planning Periods'!$E$2:$N$540,10,FALSE)</f>
        <v>06/30/2014 - 11/15/2022</v>
      </c>
      <c r="C697" s="87">
        <v>2017</v>
      </c>
      <c r="D697" s="87" t="str">
        <f t="shared" si="10"/>
        <v>Fort Jones 2017</v>
      </c>
      <c r="E697" t="s">
        <v>5853</v>
      </c>
      <c r="F697" t="s">
        <v>5853</v>
      </c>
      <c r="G697" t="s">
        <v>5853</v>
      </c>
      <c r="H697" t="s">
        <v>5853</v>
      </c>
      <c r="J697" t="s">
        <v>5853</v>
      </c>
      <c r="K697" t="s">
        <v>5853</v>
      </c>
      <c r="L697" t="s">
        <v>5853</v>
      </c>
      <c r="M697" t="s">
        <v>5853</v>
      </c>
      <c r="O697" t="s">
        <v>5853</v>
      </c>
      <c r="P697" t="s">
        <v>5853</v>
      </c>
      <c r="R697" t="s">
        <v>5853</v>
      </c>
      <c r="S697" t="s">
        <v>5853</v>
      </c>
      <c r="T697" t="s">
        <v>5853</v>
      </c>
      <c r="U697" t="s">
        <v>5853</v>
      </c>
      <c r="V697" t="s">
        <v>5853</v>
      </c>
    </row>
    <row r="698" spans="1:22">
      <c r="A698" s="88" t="s">
        <v>5366</v>
      </c>
      <c r="B698" s="17" t="str">
        <f>VLOOKUP(A698,'Planning Periods'!$E$2:$N$540,10,FALSE)</f>
        <v>08/31/2019 - 08/31/2027</v>
      </c>
      <c r="C698" s="87">
        <v>2014</v>
      </c>
      <c r="D698" s="87" t="str">
        <f t="shared" si="10"/>
        <v>Fortuna 2014</v>
      </c>
      <c r="E698" s="87" t="s">
        <v>5853</v>
      </c>
      <c r="F698" s="366" t="s">
        <v>5853</v>
      </c>
      <c r="G698" s="87" t="s">
        <v>5853</v>
      </c>
      <c r="H698" s="87" t="s">
        <v>5853</v>
      </c>
      <c r="I698" s="86"/>
      <c r="J698" s="87" t="s">
        <v>5853</v>
      </c>
      <c r="K698" s="366" t="s">
        <v>5853</v>
      </c>
      <c r="L698" s="87" t="s">
        <v>5853</v>
      </c>
      <c r="M698" s="87" t="s">
        <v>5853</v>
      </c>
      <c r="N698" s="86"/>
      <c r="O698" s="87" t="s">
        <v>5853</v>
      </c>
      <c r="P698" s="87" t="s">
        <v>5853</v>
      </c>
      <c r="Q698" s="86"/>
      <c r="R698" s="87" t="s">
        <v>5853</v>
      </c>
      <c r="S698" s="87" t="s">
        <v>5853</v>
      </c>
      <c r="T698" s="86" t="s">
        <v>5853</v>
      </c>
      <c r="U698" s="87" t="s">
        <v>5853</v>
      </c>
      <c r="V698" s="87" t="s">
        <v>5853</v>
      </c>
    </row>
    <row r="699" spans="1:22">
      <c r="A699" s="88" t="s">
        <v>5366</v>
      </c>
      <c r="B699" s="17" t="str">
        <f>VLOOKUP(A699,'Planning Periods'!$E$2:$N$540,10,FALSE)</f>
        <v>08/31/2019 - 08/31/2027</v>
      </c>
      <c r="C699" s="87">
        <v>2015</v>
      </c>
      <c r="D699" s="87" t="str">
        <f t="shared" si="10"/>
        <v>Fortuna 2015</v>
      </c>
      <c r="E699" s="87" t="s">
        <v>5853</v>
      </c>
      <c r="F699" s="366" t="s">
        <v>5853</v>
      </c>
      <c r="G699" s="87" t="s">
        <v>5853</v>
      </c>
      <c r="H699" s="87" t="s">
        <v>5853</v>
      </c>
      <c r="I699" s="86"/>
      <c r="J699" s="87" t="s">
        <v>5853</v>
      </c>
      <c r="K699" s="366" t="s">
        <v>5853</v>
      </c>
      <c r="L699" s="87" t="s">
        <v>5853</v>
      </c>
      <c r="M699" s="87" t="s">
        <v>5853</v>
      </c>
      <c r="N699" s="86"/>
      <c r="O699" s="87" t="s">
        <v>5853</v>
      </c>
      <c r="P699" s="87" t="s">
        <v>5853</v>
      </c>
      <c r="Q699" s="86"/>
      <c r="R699" s="87" t="s">
        <v>5853</v>
      </c>
      <c r="S699" s="87" t="s">
        <v>5853</v>
      </c>
      <c r="T699" s="86" t="s">
        <v>5853</v>
      </c>
      <c r="U699" s="87" t="s">
        <v>5853</v>
      </c>
      <c r="V699" s="87" t="s">
        <v>5853</v>
      </c>
    </row>
    <row r="700" spans="1:22">
      <c r="A700" s="88" t="s">
        <v>5366</v>
      </c>
      <c r="B700" s="17" t="str">
        <f>VLOOKUP(A700,'Planning Periods'!$E$2:$N$540,10,FALSE)</f>
        <v>08/31/2019 - 08/31/2027</v>
      </c>
      <c r="C700" s="87">
        <v>2016</v>
      </c>
      <c r="D700" s="87" t="str">
        <f t="shared" si="10"/>
        <v>Fortuna 2016</v>
      </c>
      <c r="E700" s="87" t="s">
        <v>5853</v>
      </c>
      <c r="F700" s="366" t="s">
        <v>5853</v>
      </c>
      <c r="G700" s="87" t="s">
        <v>5853</v>
      </c>
      <c r="H700" s="87" t="s">
        <v>5853</v>
      </c>
      <c r="I700" s="86"/>
      <c r="J700" s="87" t="s">
        <v>5853</v>
      </c>
      <c r="K700" s="366" t="s">
        <v>5853</v>
      </c>
      <c r="L700" s="87" t="s">
        <v>5853</v>
      </c>
      <c r="M700" s="87" t="s">
        <v>5853</v>
      </c>
      <c r="N700" s="86"/>
      <c r="O700" s="87" t="s">
        <v>5853</v>
      </c>
      <c r="P700" s="87" t="s">
        <v>5853</v>
      </c>
      <c r="Q700" s="86"/>
      <c r="R700" s="87" t="s">
        <v>5853</v>
      </c>
      <c r="S700" s="87" t="s">
        <v>5853</v>
      </c>
      <c r="T700" s="86" t="s">
        <v>5853</v>
      </c>
      <c r="U700" s="87" t="s">
        <v>5853</v>
      </c>
      <c r="V700" s="87" t="s">
        <v>5853</v>
      </c>
    </row>
    <row r="701" spans="1:22">
      <c r="A701" s="88" t="s">
        <v>5366</v>
      </c>
      <c r="B701" s="17" t="str">
        <f>VLOOKUP(A701,'Planning Periods'!$E$2:$N$540,10,FALSE)</f>
        <v>08/31/2019 - 08/31/2027</v>
      </c>
      <c r="C701" s="87">
        <v>2017</v>
      </c>
      <c r="D701" s="87" t="str">
        <f t="shared" si="10"/>
        <v>Fortuna 2017</v>
      </c>
      <c r="E701" s="87">
        <v>39</v>
      </c>
      <c r="F701" s="366">
        <v>0</v>
      </c>
      <c r="G701" s="87">
        <v>0</v>
      </c>
      <c r="H701" s="87">
        <v>0</v>
      </c>
      <c r="I701" s="86"/>
      <c r="J701" s="87">
        <v>24</v>
      </c>
      <c r="K701" s="366">
        <v>0</v>
      </c>
      <c r="L701" s="87">
        <v>0</v>
      </c>
      <c r="M701" s="87">
        <v>0</v>
      </c>
      <c r="N701" s="86"/>
      <c r="O701" s="87">
        <v>27</v>
      </c>
      <c r="P701" s="87">
        <v>4</v>
      </c>
      <c r="Q701" s="86"/>
      <c r="R701" s="87">
        <v>71</v>
      </c>
      <c r="S701" s="87">
        <v>5</v>
      </c>
      <c r="T701" s="86">
        <v>0</v>
      </c>
      <c r="U701" s="87">
        <v>161</v>
      </c>
      <c r="V701" s="87">
        <v>9</v>
      </c>
    </row>
    <row r="702" spans="1:22">
      <c r="A702" s="88" t="s">
        <v>5490</v>
      </c>
      <c r="B702" s="17" t="str">
        <f>VLOOKUP(A702,'Planning Periods'!$E$2:$N$540,10,FALSE)</f>
        <v>01/31/2015 - 01/31/2023</v>
      </c>
      <c r="C702" s="87">
        <v>2014</v>
      </c>
      <c r="D702" s="87" t="str">
        <f t="shared" si="10"/>
        <v>Foster City 2014</v>
      </c>
      <c r="E702" s="87" t="s">
        <v>5853</v>
      </c>
      <c r="F702" s="366" t="s">
        <v>5853</v>
      </c>
      <c r="G702" s="87" t="s">
        <v>5853</v>
      </c>
      <c r="H702" s="87" t="s">
        <v>5853</v>
      </c>
      <c r="I702" s="86"/>
      <c r="J702" s="87" t="s">
        <v>5853</v>
      </c>
      <c r="K702" s="366" t="s">
        <v>5853</v>
      </c>
      <c r="L702" s="87" t="s">
        <v>5853</v>
      </c>
      <c r="M702" s="87" t="s">
        <v>5853</v>
      </c>
      <c r="N702" s="86"/>
      <c r="O702" s="87" t="s">
        <v>5853</v>
      </c>
      <c r="P702" s="87" t="s">
        <v>5853</v>
      </c>
      <c r="Q702" s="86"/>
      <c r="R702" s="87" t="s">
        <v>5853</v>
      </c>
      <c r="S702" s="87" t="s">
        <v>5853</v>
      </c>
      <c r="T702" s="86" t="s">
        <v>5853</v>
      </c>
      <c r="U702" s="87" t="s">
        <v>5853</v>
      </c>
      <c r="V702" s="87" t="s">
        <v>5853</v>
      </c>
    </row>
    <row r="703" spans="1:22">
      <c r="A703" s="88" t="s">
        <v>5490</v>
      </c>
      <c r="B703" s="17" t="str">
        <f>VLOOKUP(A703,'Planning Periods'!$E$2:$N$540,10,FALSE)</f>
        <v>01/31/2015 - 01/31/2023</v>
      </c>
      <c r="C703" s="87">
        <v>2015</v>
      </c>
      <c r="D703" s="87" t="str">
        <f t="shared" si="10"/>
        <v>Foster City 2015</v>
      </c>
      <c r="E703" s="87">
        <v>148</v>
      </c>
      <c r="F703" s="366">
        <v>83</v>
      </c>
      <c r="G703" s="87">
        <v>83</v>
      </c>
      <c r="H703" s="87">
        <v>0</v>
      </c>
      <c r="I703" s="86"/>
      <c r="J703" s="87">
        <v>87</v>
      </c>
      <c r="K703" s="366">
        <v>49</v>
      </c>
      <c r="L703" s="87">
        <v>49</v>
      </c>
      <c r="M703" s="87">
        <v>0</v>
      </c>
      <c r="N703" s="86"/>
      <c r="O703" s="87">
        <v>76</v>
      </c>
      <c r="P703" s="87">
        <v>14</v>
      </c>
      <c r="Q703" s="86"/>
      <c r="R703" s="87">
        <v>119</v>
      </c>
      <c r="S703" s="87">
        <v>563</v>
      </c>
      <c r="T703" s="86">
        <v>0</v>
      </c>
      <c r="U703" s="87">
        <v>430</v>
      </c>
      <c r="V703" s="87">
        <v>709</v>
      </c>
    </row>
    <row r="704" spans="1:22">
      <c r="A704" s="88" t="s">
        <v>5490</v>
      </c>
      <c r="B704" s="17" t="str">
        <f>VLOOKUP(A704,'Planning Periods'!$E$2:$N$540,10,FALSE)</f>
        <v>01/31/2015 - 01/31/2023</v>
      </c>
      <c r="C704" s="87">
        <v>2016</v>
      </c>
      <c r="D704" s="87" t="str">
        <f t="shared" si="10"/>
        <v>Foster City 2016</v>
      </c>
      <c r="E704" s="87">
        <v>148</v>
      </c>
      <c r="F704" s="366">
        <v>0</v>
      </c>
      <c r="G704" s="87">
        <v>0</v>
      </c>
      <c r="H704" s="87">
        <v>0</v>
      </c>
      <c r="I704" s="86"/>
      <c r="J704" s="87">
        <v>87</v>
      </c>
      <c r="K704" s="366">
        <v>0</v>
      </c>
      <c r="L704" s="87">
        <v>0</v>
      </c>
      <c r="M704" s="87">
        <v>0</v>
      </c>
      <c r="N704" s="86"/>
      <c r="O704" s="87">
        <v>76</v>
      </c>
      <c r="P704" s="87">
        <v>0</v>
      </c>
      <c r="Q704" s="86"/>
      <c r="R704" s="87">
        <v>119</v>
      </c>
      <c r="S704" s="87">
        <v>74</v>
      </c>
      <c r="T704" s="86">
        <v>0</v>
      </c>
      <c r="U704" s="87">
        <v>430</v>
      </c>
      <c r="V704" s="87">
        <v>74</v>
      </c>
    </row>
    <row r="705" spans="1:22">
      <c r="A705" s="88" t="s">
        <v>5490</v>
      </c>
      <c r="B705" s="17" t="str">
        <f>VLOOKUP(A705,'Planning Periods'!$E$2:$N$540,10,FALSE)</f>
        <v>01/31/2015 - 01/31/2023</v>
      </c>
      <c r="C705" s="87">
        <v>2017</v>
      </c>
      <c r="D705" s="87" t="str">
        <f t="shared" si="10"/>
        <v>Foster City 2017</v>
      </c>
      <c r="E705" s="87">
        <v>148</v>
      </c>
      <c r="F705" s="366">
        <v>1</v>
      </c>
      <c r="G705" s="87">
        <v>0</v>
      </c>
      <c r="H705" s="87">
        <v>1</v>
      </c>
      <c r="I705" s="86"/>
      <c r="J705" s="87">
        <v>87</v>
      </c>
      <c r="K705" s="366">
        <v>0</v>
      </c>
      <c r="L705" s="87">
        <v>0</v>
      </c>
      <c r="M705" s="87">
        <v>0</v>
      </c>
      <c r="N705" s="86"/>
      <c r="O705" s="87">
        <v>76</v>
      </c>
      <c r="P705" s="87">
        <v>0</v>
      </c>
      <c r="Q705" s="86"/>
      <c r="R705" s="87">
        <v>119</v>
      </c>
      <c r="S705" s="87">
        <v>0</v>
      </c>
      <c r="T705" s="86">
        <v>0</v>
      </c>
      <c r="U705" s="87">
        <v>430</v>
      </c>
      <c r="V705" s="87">
        <v>1</v>
      </c>
    </row>
    <row r="706" spans="1:22">
      <c r="A706" s="88" t="s">
        <v>5491</v>
      </c>
      <c r="B706" s="17"/>
      <c r="C706" s="87">
        <v>2013</v>
      </c>
      <c r="D706" s="87" t="str">
        <f t="shared" si="10"/>
        <v>Fountain Valley 2013</v>
      </c>
      <c r="E706" s="87" t="s">
        <v>5853</v>
      </c>
      <c r="F706" s="366" t="s">
        <v>5853</v>
      </c>
      <c r="G706" s="87" t="s">
        <v>5853</v>
      </c>
      <c r="H706" s="87" t="s">
        <v>5853</v>
      </c>
      <c r="I706" s="86"/>
      <c r="J706" s="87" t="s">
        <v>5853</v>
      </c>
      <c r="K706" s="366" t="s">
        <v>5853</v>
      </c>
      <c r="L706" s="87" t="s">
        <v>5853</v>
      </c>
      <c r="M706" s="87" t="s">
        <v>5853</v>
      </c>
      <c r="N706" s="86"/>
      <c r="O706" s="87" t="s">
        <v>5853</v>
      </c>
      <c r="P706" s="87" t="s">
        <v>5853</v>
      </c>
      <c r="Q706" s="86"/>
      <c r="R706" s="87" t="s">
        <v>5853</v>
      </c>
      <c r="S706" s="87" t="s">
        <v>5853</v>
      </c>
      <c r="T706" s="86" t="s">
        <v>5853</v>
      </c>
      <c r="U706" s="87" t="s">
        <v>5853</v>
      </c>
      <c r="V706" s="87" t="s">
        <v>5853</v>
      </c>
    </row>
    <row r="707" spans="1:22">
      <c r="A707" s="88" t="s">
        <v>5491</v>
      </c>
      <c r="B707" s="17" t="str">
        <f>VLOOKUP(A707,'Planning Periods'!$E$2:$N$540,10,FALSE)</f>
        <v>10/15/2013 - 10/15/2021</v>
      </c>
      <c r="C707" s="87">
        <v>2014</v>
      </c>
      <c r="D707" s="87" t="str">
        <f t="shared" si="10"/>
        <v>Fountain Valley 2014</v>
      </c>
      <c r="E707" s="87">
        <v>83</v>
      </c>
      <c r="F707" s="366">
        <v>0</v>
      </c>
      <c r="G707" s="87">
        <v>0</v>
      </c>
      <c r="H707" s="87">
        <v>0</v>
      </c>
      <c r="I707" s="86"/>
      <c r="J707" s="87">
        <v>59</v>
      </c>
      <c r="K707" s="366">
        <v>0</v>
      </c>
      <c r="L707" s="87">
        <v>0</v>
      </c>
      <c r="M707" s="87">
        <v>0</v>
      </c>
      <c r="N707" s="86"/>
      <c r="O707" s="87">
        <v>65</v>
      </c>
      <c r="P707" s="87">
        <v>0</v>
      </c>
      <c r="Q707" s="86"/>
      <c r="R707" s="87">
        <v>151</v>
      </c>
      <c r="S707" s="87">
        <v>6</v>
      </c>
      <c r="T707" s="86">
        <v>0</v>
      </c>
      <c r="U707" s="87">
        <v>358</v>
      </c>
      <c r="V707" s="87">
        <v>6</v>
      </c>
    </row>
    <row r="708" spans="1:22">
      <c r="A708" s="88" t="s">
        <v>5491</v>
      </c>
      <c r="B708" s="17" t="str">
        <f>VLOOKUP(A708,'Planning Periods'!$E$2:$N$540,10,FALSE)</f>
        <v>10/15/2013 - 10/15/2021</v>
      </c>
      <c r="C708" s="87">
        <v>2015</v>
      </c>
      <c r="D708" s="87" t="str">
        <f t="shared" si="10"/>
        <v>Fountain Valley 2015</v>
      </c>
      <c r="E708" s="87">
        <v>83</v>
      </c>
      <c r="F708" s="366">
        <v>0</v>
      </c>
      <c r="G708" s="87">
        <v>0</v>
      </c>
      <c r="H708" s="87">
        <v>0</v>
      </c>
      <c r="I708" s="86"/>
      <c r="J708" s="87">
        <v>59</v>
      </c>
      <c r="K708" s="366">
        <v>0</v>
      </c>
      <c r="L708" s="87">
        <v>0</v>
      </c>
      <c r="M708" s="87">
        <v>0</v>
      </c>
      <c r="N708" s="86"/>
      <c r="O708" s="87">
        <v>65</v>
      </c>
      <c r="P708" s="87">
        <v>0</v>
      </c>
      <c r="Q708" s="86"/>
      <c r="R708" s="87">
        <v>151</v>
      </c>
      <c r="S708" s="87">
        <v>6</v>
      </c>
      <c r="T708" s="86">
        <v>0</v>
      </c>
      <c r="U708" s="87">
        <v>358</v>
      </c>
      <c r="V708" s="87">
        <v>6</v>
      </c>
    </row>
    <row r="709" spans="1:22">
      <c r="A709" s="88" t="s">
        <v>5491</v>
      </c>
      <c r="B709" s="17" t="str">
        <f>VLOOKUP(A709,'Planning Periods'!$E$2:$N$540,10,FALSE)</f>
        <v>10/15/2013 - 10/15/2021</v>
      </c>
      <c r="C709" s="87">
        <v>2016</v>
      </c>
      <c r="D709" s="87" t="str">
        <f t="shared" si="10"/>
        <v>Fountain Valley 2016</v>
      </c>
      <c r="E709" s="87">
        <v>83</v>
      </c>
      <c r="F709" s="366">
        <v>0</v>
      </c>
      <c r="G709" s="87">
        <v>0</v>
      </c>
      <c r="H709" s="87">
        <v>0</v>
      </c>
      <c r="I709" s="86"/>
      <c r="J709" s="87">
        <v>59</v>
      </c>
      <c r="K709" s="366">
        <v>0</v>
      </c>
      <c r="L709" s="87">
        <v>0</v>
      </c>
      <c r="M709" s="87">
        <v>0</v>
      </c>
      <c r="N709" s="86"/>
      <c r="O709" s="87">
        <v>65</v>
      </c>
      <c r="P709" s="87">
        <v>0</v>
      </c>
      <c r="Q709" s="86"/>
      <c r="R709" s="87">
        <v>151</v>
      </c>
      <c r="S709" s="87">
        <v>10</v>
      </c>
      <c r="T709" s="86">
        <v>0</v>
      </c>
      <c r="U709" s="87">
        <v>358</v>
      </c>
      <c r="V709" s="87">
        <v>10</v>
      </c>
    </row>
    <row r="710" spans="1:22">
      <c r="A710" s="88" t="s">
        <v>5491</v>
      </c>
      <c r="B710" s="17" t="str">
        <f>VLOOKUP(A710,'Planning Periods'!$E$2:$N$540,10,FALSE)</f>
        <v>10/15/2013 - 10/15/2021</v>
      </c>
      <c r="C710" s="87">
        <v>2017</v>
      </c>
      <c r="D710" s="87" t="str">
        <f t="shared" si="10"/>
        <v>Fountain Valley 2017</v>
      </c>
      <c r="E710" s="87">
        <v>83</v>
      </c>
      <c r="F710" s="366">
        <v>0</v>
      </c>
      <c r="G710" s="87">
        <v>0</v>
      </c>
      <c r="H710" s="87">
        <v>0</v>
      </c>
      <c r="I710" s="86"/>
      <c r="J710" s="87">
        <v>59</v>
      </c>
      <c r="K710" s="366">
        <v>0</v>
      </c>
      <c r="L710" s="87">
        <v>0</v>
      </c>
      <c r="M710" s="87">
        <v>0</v>
      </c>
      <c r="N710" s="86"/>
      <c r="O710" s="87">
        <v>65</v>
      </c>
      <c r="P710" s="87">
        <v>6</v>
      </c>
      <c r="Q710" s="86"/>
      <c r="R710" s="87">
        <v>151</v>
      </c>
      <c r="S710" s="87">
        <v>8</v>
      </c>
      <c r="T710" s="86">
        <v>0</v>
      </c>
      <c r="U710" s="87">
        <v>358</v>
      </c>
      <c r="V710" s="87">
        <v>14</v>
      </c>
    </row>
    <row r="711" spans="1:22">
      <c r="A711" t="s">
        <v>5492</v>
      </c>
      <c r="B711" s="17" t="str">
        <f>VLOOKUP(A711,'Planning Periods'!$E$2:$N$540,10,FALSE)</f>
        <v>12/31/2015 - 12/31/2023</v>
      </c>
      <c r="C711" s="87">
        <v>2013</v>
      </c>
      <c r="D711" s="87" t="str">
        <f t="shared" si="10"/>
        <v>Fowler 2013</v>
      </c>
      <c r="E711" s="87" t="s">
        <v>5853</v>
      </c>
      <c r="F711" s="366" t="s">
        <v>5853</v>
      </c>
      <c r="G711" s="87" t="s">
        <v>5853</v>
      </c>
      <c r="H711" s="87" t="s">
        <v>5853</v>
      </c>
      <c r="I711" s="86"/>
      <c r="J711" s="87" t="s">
        <v>5853</v>
      </c>
      <c r="K711" s="366" t="s">
        <v>5853</v>
      </c>
      <c r="L711" s="87" t="s">
        <v>5853</v>
      </c>
      <c r="M711" s="87" t="s">
        <v>5853</v>
      </c>
      <c r="N711" s="86"/>
      <c r="O711" s="87" t="s">
        <v>5853</v>
      </c>
      <c r="P711" s="87" t="s">
        <v>5853</v>
      </c>
      <c r="Q711" s="86"/>
      <c r="R711" s="87" t="s">
        <v>5853</v>
      </c>
      <c r="S711" s="87" t="s">
        <v>5853</v>
      </c>
      <c r="T711" s="86" t="s">
        <v>5853</v>
      </c>
      <c r="U711" s="87" t="s">
        <v>5853</v>
      </c>
      <c r="V711" s="87" t="s">
        <v>5853</v>
      </c>
    </row>
    <row r="712" spans="1:22">
      <c r="A712" t="s">
        <v>5492</v>
      </c>
      <c r="B712" s="17" t="str">
        <f>VLOOKUP(A712,'Planning Periods'!$E$2:$N$540,10,FALSE)</f>
        <v>12/31/2015 - 12/31/2023</v>
      </c>
      <c r="C712" s="87">
        <v>2014</v>
      </c>
      <c r="D712" s="87" t="str">
        <f t="shared" si="10"/>
        <v>Fowler 2014</v>
      </c>
      <c r="E712" s="366" t="s">
        <v>5853</v>
      </c>
      <c r="F712" s="366" t="s">
        <v>5853</v>
      </c>
      <c r="G712" s="366" t="s">
        <v>5853</v>
      </c>
      <c r="H712" s="366" t="s">
        <v>5853</v>
      </c>
      <c r="I712" s="366">
        <v>0</v>
      </c>
      <c r="J712" s="366" t="s">
        <v>5853</v>
      </c>
      <c r="K712" s="366" t="s">
        <v>5853</v>
      </c>
      <c r="L712" s="366" t="s">
        <v>5853</v>
      </c>
      <c r="M712" s="366" t="s">
        <v>5853</v>
      </c>
      <c r="N712" s="366">
        <v>0</v>
      </c>
      <c r="O712" s="366" t="s">
        <v>5853</v>
      </c>
      <c r="P712" s="366" t="s">
        <v>5853</v>
      </c>
      <c r="Q712" s="366"/>
      <c r="R712" s="366" t="s">
        <v>5853</v>
      </c>
      <c r="S712" s="366" t="s">
        <v>5853</v>
      </c>
      <c r="T712" s="366" t="s">
        <v>5853</v>
      </c>
      <c r="U712" s="366" t="s">
        <v>5853</v>
      </c>
      <c r="V712" s="366" t="s">
        <v>5853</v>
      </c>
    </row>
    <row r="713" spans="1:22">
      <c r="A713" t="s">
        <v>5492</v>
      </c>
      <c r="B713" s="17" t="str">
        <f>VLOOKUP(A713,'Planning Periods'!$E$2:$N$540,10,FALSE)</f>
        <v>12/31/2015 - 12/31/2023</v>
      </c>
      <c r="C713" s="87">
        <v>2015</v>
      </c>
      <c r="D713" s="87" t="str">
        <f t="shared" si="10"/>
        <v>Fowler 2015</v>
      </c>
      <c r="E713" t="s">
        <v>5853</v>
      </c>
      <c r="F713" t="s">
        <v>5853</v>
      </c>
      <c r="G713" t="s">
        <v>5853</v>
      </c>
      <c r="H713" t="s">
        <v>5853</v>
      </c>
      <c r="J713" t="s">
        <v>5853</v>
      </c>
      <c r="K713" t="s">
        <v>5853</v>
      </c>
      <c r="L713" t="s">
        <v>5853</v>
      </c>
      <c r="M713" t="s">
        <v>5853</v>
      </c>
      <c r="O713" t="s">
        <v>5853</v>
      </c>
      <c r="P713" t="s">
        <v>5853</v>
      </c>
      <c r="R713" t="s">
        <v>5853</v>
      </c>
      <c r="S713" t="s">
        <v>5853</v>
      </c>
      <c r="T713" t="s">
        <v>5853</v>
      </c>
      <c r="U713" t="s">
        <v>5853</v>
      </c>
      <c r="V713" t="s">
        <v>5853</v>
      </c>
    </row>
    <row r="714" spans="1:22">
      <c r="A714" t="s">
        <v>5492</v>
      </c>
      <c r="B714" s="17" t="str">
        <f>VLOOKUP(A714,'Planning Periods'!$E$2:$N$540,10,FALSE)</f>
        <v>12/31/2015 - 12/31/2023</v>
      </c>
      <c r="C714" s="87">
        <v>2016</v>
      </c>
      <c r="D714" s="87" t="str">
        <f t="shared" si="10"/>
        <v>Fowler 2016</v>
      </c>
      <c r="E714" t="s">
        <v>5853</v>
      </c>
      <c r="F714" t="s">
        <v>5853</v>
      </c>
      <c r="G714" t="s">
        <v>5853</v>
      </c>
      <c r="H714" t="s">
        <v>5853</v>
      </c>
      <c r="J714" t="s">
        <v>5853</v>
      </c>
      <c r="K714" t="s">
        <v>5853</v>
      </c>
      <c r="L714" t="s">
        <v>5853</v>
      </c>
      <c r="M714" t="s">
        <v>5853</v>
      </c>
      <c r="O714" t="s">
        <v>5853</v>
      </c>
      <c r="P714" t="s">
        <v>5853</v>
      </c>
      <c r="R714" t="s">
        <v>5853</v>
      </c>
      <c r="S714" t="s">
        <v>5853</v>
      </c>
      <c r="T714" t="s">
        <v>5853</v>
      </c>
      <c r="U714" t="s">
        <v>5853</v>
      </c>
      <c r="V714" t="s">
        <v>5853</v>
      </c>
    </row>
    <row r="715" spans="1:22">
      <c r="A715" t="s">
        <v>5492</v>
      </c>
      <c r="B715" s="17" t="str">
        <f>VLOOKUP(A715,'Planning Periods'!$E$2:$N$540,10,FALSE)</f>
        <v>12/31/2015 - 12/31/2023</v>
      </c>
      <c r="C715" s="87">
        <v>2017</v>
      </c>
      <c r="D715" s="87" t="str">
        <f t="shared" si="10"/>
        <v>Fowler 2017</v>
      </c>
      <c r="E715" t="s">
        <v>5853</v>
      </c>
      <c r="F715" t="s">
        <v>5853</v>
      </c>
      <c r="G715" t="s">
        <v>5853</v>
      </c>
      <c r="H715" t="s">
        <v>5853</v>
      </c>
      <c r="J715" t="s">
        <v>5853</v>
      </c>
      <c r="K715" t="s">
        <v>5853</v>
      </c>
      <c r="L715" t="s">
        <v>5853</v>
      </c>
      <c r="M715" t="s">
        <v>5853</v>
      </c>
      <c r="O715" t="s">
        <v>5853</v>
      </c>
      <c r="P715" t="s">
        <v>5853</v>
      </c>
      <c r="R715" t="s">
        <v>5853</v>
      </c>
      <c r="S715" t="s">
        <v>5853</v>
      </c>
      <c r="T715" t="s">
        <v>5853</v>
      </c>
      <c r="U715" t="s">
        <v>5853</v>
      </c>
      <c r="V715" t="s">
        <v>5853</v>
      </c>
    </row>
    <row r="716" spans="1:22">
      <c r="A716" s="88" t="s">
        <v>5493</v>
      </c>
      <c r="B716" s="17" t="str">
        <f>VLOOKUP(A716,'Planning Periods'!$E$2:$N$540,10,FALSE)</f>
        <v>01/31/2015 - 01/31/2023</v>
      </c>
      <c r="C716" s="87">
        <v>2014</v>
      </c>
      <c r="D716" s="87" t="str">
        <f t="shared" si="10"/>
        <v>Fremont 2014</v>
      </c>
      <c r="E716" s="87">
        <v>1714</v>
      </c>
      <c r="F716" s="366">
        <v>0</v>
      </c>
      <c r="G716" s="87">
        <v>0</v>
      </c>
      <c r="H716" s="87">
        <v>0</v>
      </c>
      <c r="I716" s="86"/>
      <c r="J716" s="87">
        <v>926</v>
      </c>
      <c r="K716" s="366">
        <v>0</v>
      </c>
      <c r="L716" s="87">
        <v>0</v>
      </c>
      <c r="M716" s="87">
        <v>0</v>
      </c>
      <c r="N716" s="86"/>
      <c r="O716" s="87">
        <v>978</v>
      </c>
      <c r="P716" s="87">
        <v>0</v>
      </c>
      <c r="Q716" s="86"/>
      <c r="R716" s="87">
        <v>1837</v>
      </c>
      <c r="S716" s="87">
        <v>137</v>
      </c>
      <c r="T716" s="86">
        <v>0</v>
      </c>
      <c r="U716" s="87">
        <v>5455</v>
      </c>
      <c r="V716" s="87">
        <v>137</v>
      </c>
    </row>
    <row r="717" spans="1:22">
      <c r="A717" s="88" t="s">
        <v>5493</v>
      </c>
      <c r="B717" s="17" t="str">
        <f>VLOOKUP(A717,'Planning Periods'!$E$2:$N$540,10,FALSE)</f>
        <v>01/31/2015 - 01/31/2023</v>
      </c>
      <c r="C717" s="87">
        <v>2015</v>
      </c>
      <c r="D717" s="87" t="str">
        <f t="shared" si="10"/>
        <v>Fremont 2015</v>
      </c>
      <c r="E717" s="87">
        <v>1714</v>
      </c>
      <c r="F717" s="366">
        <v>64</v>
      </c>
      <c r="G717" s="87">
        <v>64</v>
      </c>
      <c r="H717" s="87">
        <v>0</v>
      </c>
      <c r="I717" s="86"/>
      <c r="J717" s="87">
        <v>926</v>
      </c>
      <c r="K717" s="366">
        <v>0</v>
      </c>
      <c r="L717" s="87">
        <v>0</v>
      </c>
      <c r="M717" s="87">
        <v>0</v>
      </c>
      <c r="N717" s="86"/>
      <c r="O717" s="87">
        <v>978</v>
      </c>
      <c r="P717" s="87">
        <v>0</v>
      </c>
      <c r="Q717" s="86"/>
      <c r="R717" s="87">
        <v>1837</v>
      </c>
      <c r="S717" s="87">
        <v>383</v>
      </c>
      <c r="T717" s="86">
        <v>0</v>
      </c>
      <c r="U717" s="87">
        <v>5455</v>
      </c>
      <c r="V717" s="87">
        <v>447</v>
      </c>
    </row>
    <row r="718" spans="1:22">
      <c r="A718" s="88" t="s">
        <v>5493</v>
      </c>
      <c r="B718" s="17" t="str">
        <f>VLOOKUP(A718,'Planning Periods'!$E$2:$N$540,10,FALSE)</f>
        <v>01/31/2015 - 01/31/2023</v>
      </c>
      <c r="C718" s="87">
        <v>2016</v>
      </c>
      <c r="D718" s="87" t="str">
        <f t="shared" si="10"/>
        <v>Fremont 2016</v>
      </c>
      <c r="E718" s="87">
        <v>1714</v>
      </c>
      <c r="F718" s="366">
        <v>2</v>
      </c>
      <c r="G718" s="87">
        <v>2</v>
      </c>
      <c r="H718" s="87">
        <v>0</v>
      </c>
      <c r="I718" s="86"/>
      <c r="J718" s="87">
        <v>926</v>
      </c>
      <c r="K718" s="366">
        <v>0</v>
      </c>
      <c r="L718" s="87">
        <v>0</v>
      </c>
      <c r="M718" s="87">
        <v>0</v>
      </c>
      <c r="N718" s="86"/>
      <c r="O718" s="87">
        <v>978</v>
      </c>
      <c r="P718" s="87">
        <v>0</v>
      </c>
      <c r="Q718" s="86"/>
      <c r="R718" s="87">
        <v>1837</v>
      </c>
      <c r="S718" s="87">
        <v>452</v>
      </c>
      <c r="T718" s="86">
        <v>0</v>
      </c>
      <c r="U718" s="87">
        <v>5455</v>
      </c>
      <c r="V718" s="87">
        <v>454</v>
      </c>
    </row>
    <row r="719" spans="1:22">
      <c r="A719" s="88" t="s">
        <v>5493</v>
      </c>
      <c r="B719" s="17" t="str">
        <f>VLOOKUP(A719,'Planning Periods'!$E$2:$N$540,10,FALSE)</f>
        <v>01/31/2015 - 01/31/2023</v>
      </c>
      <c r="C719" s="87">
        <v>2017</v>
      </c>
      <c r="D719" s="87" t="str">
        <f t="shared" si="10"/>
        <v>Fremont 2017</v>
      </c>
      <c r="E719" s="87">
        <v>1714</v>
      </c>
      <c r="F719" s="366">
        <v>217</v>
      </c>
      <c r="G719" s="87">
        <v>217</v>
      </c>
      <c r="H719" s="87">
        <v>0</v>
      </c>
      <c r="I719" s="86"/>
      <c r="J719" s="87">
        <v>926</v>
      </c>
      <c r="K719" s="366">
        <v>249</v>
      </c>
      <c r="L719" s="87">
        <v>249</v>
      </c>
      <c r="M719" s="87">
        <v>0</v>
      </c>
      <c r="N719" s="86"/>
      <c r="O719" s="87">
        <v>978</v>
      </c>
      <c r="P719" s="87">
        <v>0</v>
      </c>
      <c r="Q719" s="86"/>
      <c r="R719" s="87">
        <v>1837</v>
      </c>
      <c r="S719" s="87">
        <v>1601</v>
      </c>
      <c r="T719" s="86">
        <v>0</v>
      </c>
      <c r="U719" s="87">
        <v>5455</v>
      </c>
      <c r="V719" s="87">
        <v>2067</v>
      </c>
    </row>
    <row r="720" spans="1:22">
      <c r="A720" s="88" t="s">
        <v>5494</v>
      </c>
      <c r="B720" s="17" t="str">
        <f>VLOOKUP(A720,'Planning Periods'!$E$2:$N$540,10,FALSE)</f>
        <v>12/31/2015 - 12/31/2023</v>
      </c>
      <c r="C720" s="87">
        <v>2013</v>
      </c>
      <c r="D720" s="87" t="str">
        <f t="shared" si="10"/>
        <v>Fresno 2013</v>
      </c>
      <c r="E720" s="87" t="s">
        <v>5853</v>
      </c>
      <c r="F720" s="366" t="s">
        <v>5853</v>
      </c>
      <c r="G720" s="87" t="s">
        <v>5853</v>
      </c>
      <c r="H720" s="87" t="s">
        <v>5853</v>
      </c>
      <c r="I720" s="86"/>
      <c r="J720" s="87" t="s">
        <v>5853</v>
      </c>
      <c r="K720" s="366" t="s">
        <v>5853</v>
      </c>
      <c r="L720" s="87" t="s">
        <v>5853</v>
      </c>
      <c r="M720" s="87" t="s">
        <v>5853</v>
      </c>
      <c r="N720" s="86"/>
      <c r="O720" s="87" t="s">
        <v>5853</v>
      </c>
      <c r="P720" s="87" t="s">
        <v>5853</v>
      </c>
      <c r="Q720" s="86"/>
      <c r="R720" s="87" t="s">
        <v>5853</v>
      </c>
      <c r="S720" s="87" t="s">
        <v>5853</v>
      </c>
      <c r="T720" s="86" t="s">
        <v>5853</v>
      </c>
      <c r="U720" s="87" t="s">
        <v>5853</v>
      </c>
      <c r="V720" s="87" t="s">
        <v>5853</v>
      </c>
    </row>
    <row r="721" spans="1:22">
      <c r="A721" s="88" t="s">
        <v>5494</v>
      </c>
      <c r="B721" s="17" t="str">
        <f>VLOOKUP(A721,'Planning Periods'!$E$2:$N$540,10,FALSE)</f>
        <v>12/31/2015 - 12/31/2023</v>
      </c>
      <c r="C721" s="87">
        <v>2014</v>
      </c>
      <c r="D721" s="87" t="str">
        <f t="shared" si="10"/>
        <v>Fresno 2014</v>
      </c>
      <c r="E721" s="87" t="s">
        <v>5853</v>
      </c>
      <c r="F721" s="366" t="s">
        <v>5853</v>
      </c>
      <c r="G721" s="87" t="s">
        <v>5853</v>
      </c>
      <c r="H721" s="87" t="s">
        <v>5853</v>
      </c>
      <c r="I721" s="86"/>
      <c r="J721" s="87" t="s">
        <v>5853</v>
      </c>
      <c r="K721" s="366" t="s">
        <v>5853</v>
      </c>
      <c r="L721" s="87" t="s">
        <v>5853</v>
      </c>
      <c r="M721" s="87" t="s">
        <v>5853</v>
      </c>
      <c r="N721" s="86"/>
      <c r="O721" s="87" t="s">
        <v>5853</v>
      </c>
      <c r="P721" s="87" t="s">
        <v>5853</v>
      </c>
      <c r="Q721" s="86"/>
      <c r="R721" s="87" t="s">
        <v>5853</v>
      </c>
      <c r="S721" s="87" t="s">
        <v>5853</v>
      </c>
      <c r="T721" s="86" t="s">
        <v>5853</v>
      </c>
      <c r="U721" s="87" t="s">
        <v>5853</v>
      </c>
      <c r="V721" s="87" t="s">
        <v>5853</v>
      </c>
    </row>
    <row r="722" spans="1:22">
      <c r="A722" s="88" t="s">
        <v>5494</v>
      </c>
      <c r="B722" s="17" t="str">
        <f>VLOOKUP(A722,'Planning Periods'!$E$2:$N$540,10,FALSE)</f>
        <v>12/31/2015 - 12/31/2023</v>
      </c>
      <c r="C722" s="87">
        <v>2015</v>
      </c>
      <c r="D722" s="87" t="str">
        <f t="shared" si="10"/>
        <v>Fresno 2015</v>
      </c>
      <c r="E722" s="87">
        <v>7971</v>
      </c>
      <c r="F722" s="366">
        <v>290</v>
      </c>
      <c r="G722" s="87">
        <v>290</v>
      </c>
      <c r="H722" s="87">
        <v>0</v>
      </c>
      <c r="I722" s="86"/>
      <c r="J722" s="87">
        <v>5736</v>
      </c>
      <c r="K722" s="366">
        <v>268</v>
      </c>
      <c r="L722" s="87">
        <v>268</v>
      </c>
      <c r="M722" s="87">
        <v>0</v>
      </c>
      <c r="N722" s="86"/>
      <c r="O722" s="87">
        <v>3228</v>
      </c>
      <c r="P722" s="87">
        <v>384</v>
      </c>
      <c r="Q722" s="86"/>
      <c r="R722" s="87">
        <v>10116</v>
      </c>
      <c r="S722" s="87">
        <v>2328</v>
      </c>
      <c r="T722" s="86">
        <v>0</v>
      </c>
      <c r="U722" s="87">
        <v>27051</v>
      </c>
      <c r="V722" s="87">
        <v>3270</v>
      </c>
    </row>
    <row r="723" spans="1:22">
      <c r="A723" s="88" t="s">
        <v>5494</v>
      </c>
      <c r="B723" s="17" t="str">
        <f>VLOOKUP(A723,'Planning Periods'!$E$2:$N$540,10,FALSE)</f>
        <v>12/31/2015 - 12/31/2023</v>
      </c>
      <c r="C723" s="87">
        <v>2016</v>
      </c>
      <c r="D723" s="87" t="str">
        <f t="shared" si="10"/>
        <v>Fresno 2016</v>
      </c>
      <c r="E723" s="87">
        <v>7971</v>
      </c>
      <c r="F723" s="366">
        <v>23</v>
      </c>
      <c r="G723" s="87">
        <v>23</v>
      </c>
      <c r="H723" s="87">
        <v>0</v>
      </c>
      <c r="I723" s="86"/>
      <c r="J723" s="87">
        <v>5736</v>
      </c>
      <c r="K723" s="366">
        <v>8</v>
      </c>
      <c r="L723" s="87">
        <v>8</v>
      </c>
      <c r="M723" s="87">
        <v>0</v>
      </c>
      <c r="N723" s="86"/>
      <c r="O723" s="87">
        <v>3228</v>
      </c>
      <c r="P723" s="87">
        <v>334</v>
      </c>
      <c r="Q723" s="86"/>
      <c r="R723" s="87">
        <v>10116</v>
      </c>
      <c r="S723" s="87">
        <v>923</v>
      </c>
      <c r="T723" s="86">
        <v>0</v>
      </c>
      <c r="U723" s="87">
        <v>27051</v>
      </c>
      <c r="V723" s="87">
        <v>1288</v>
      </c>
    </row>
    <row r="724" spans="1:22">
      <c r="A724" s="88" t="s">
        <v>5494</v>
      </c>
      <c r="B724" s="17" t="str">
        <f>VLOOKUP(A724,'Planning Periods'!$E$2:$N$540,10,FALSE)</f>
        <v>12/31/2015 - 12/31/2023</v>
      </c>
      <c r="C724" s="87">
        <v>2017</v>
      </c>
      <c r="D724" s="87" t="str">
        <f t="shared" si="10"/>
        <v>Fresno 2017</v>
      </c>
      <c r="E724" s="87">
        <v>7971</v>
      </c>
      <c r="F724" s="366">
        <v>0</v>
      </c>
      <c r="G724" s="87">
        <v>0</v>
      </c>
      <c r="H724" s="87">
        <v>0</v>
      </c>
      <c r="I724" s="86"/>
      <c r="J724" s="87">
        <v>5736</v>
      </c>
      <c r="K724" s="366">
        <v>4</v>
      </c>
      <c r="L724" s="87">
        <v>4</v>
      </c>
      <c r="M724" s="87">
        <v>0</v>
      </c>
      <c r="N724" s="86"/>
      <c r="O724" s="87">
        <v>3228</v>
      </c>
      <c r="P724" s="87">
        <v>787</v>
      </c>
      <c r="Q724" s="86"/>
      <c r="R724" s="87">
        <v>10116</v>
      </c>
      <c r="S724" s="87">
        <v>676</v>
      </c>
      <c r="T724" s="86">
        <v>0</v>
      </c>
      <c r="U724" s="87">
        <v>27051</v>
      </c>
      <c r="V724" s="87">
        <v>1467</v>
      </c>
    </row>
    <row r="725" spans="1:22">
      <c r="A725" s="88" t="s">
        <v>4963</v>
      </c>
      <c r="B725" s="17" t="str">
        <f>VLOOKUP(A725,'Planning Periods'!$E$2:$N$540,10,FALSE)</f>
        <v>12/31/2015 - 12/31/2023</v>
      </c>
      <c r="C725" s="87">
        <v>2013</v>
      </c>
      <c r="D725" s="87" t="str">
        <f t="shared" si="10"/>
        <v>Fresno County - Unincorporated 2013</v>
      </c>
      <c r="E725" s="87" t="s">
        <v>5853</v>
      </c>
      <c r="F725" s="366" t="s">
        <v>5853</v>
      </c>
      <c r="G725" s="87" t="s">
        <v>5853</v>
      </c>
      <c r="H725" s="87" t="s">
        <v>5853</v>
      </c>
      <c r="I725" s="86"/>
      <c r="J725" s="87" t="s">
        <v>5853</v>
      </c>
      <c r="K725" s="366" t="s">
        <v>5853</v>
      </c>
      <c r="L725" s="87" t="s">
        <v>5853</v>
      </c>
      <c r="M725" s="87" t="s">
        <v>5853</v>
      </c>
      <c r="N725" s="86"/>
      <c r="O725" s="87" t="s">
        <v>5853</v>
      </c>
      <c r="P725" s="87" t="s">
        <v>5853</v>
      </c>
      <c r="Q725" s="86"/>
      <c r="R725" s="87" t="s">
        <v>5853</v>
      </c>
      <c r="S725" s="87" t="s">
        <v>5853</v>
      </c>
      <c r="T725" s="86" t="s">
        <v>5853</v>
      </c>
      <c r="U725" s="87" t="s">
        <v>5853</v>
      </c>
      <c r="V725" s="87" t="s">
        <v>5853</v>
      </c>
    </row>
    <row r="726" spans="1:22">
      <c r="A726" s="88" t="s">
        <v>4963</v>
      </c>
      <c r="B726" s="17" t="str">
        <f>VLOOKUP(A726,'Planning Periods'!$E$2:$N$540,10,FALSE)</f>
        <v>12/31/2015 - 12/31/2023</v>
      </c>
      <c r="C726" s="87">
        <v>2014</v>
      </c>
      <c r="D726" s="87" t="str">
        <f t="shared" si="10"/>
        <v>Fresno County - Unincorporated 2014</v>
      </c>
      <c r="E726" s="87" t="s">
        <v>5853</v>
      </c>
      <c r="F726" s="366" t="s">
        <v>5853</v>
      </c>
      <c r="G726" s="87" t="s">
        <v>5853</v>
      </c>
      <c r="H726" s="87" t="s">
        <v>5853</v>
      </c>
      <c r="I726" s="86"/>
      <c r="J726" s="87" t="s">
        <v>5853</v>
      </c>
      <c r="K726" s="366" t="s">
        <v>5853</v>
      </c>
      <c r="L726" s="87" t="s">
        <v>5853</v>
      </c>
      <c r="M726" s="87" t="s">
        <v>5853</v>
      </c>
      <c r="N726" s="86"/>
      <c r="O726" s="87" t="s">
        <v>5853</v>
      </c>
      <c r="P726" s="87" t="s">
        <v>5853</v>
      </c>
      <c r="Q726" s="86"/>
      <c r="R726" s="87" t="s">
        <v>5853</v>
      </c>
      <c r="S726" s="87" t="s">
        <v>5853</v>
      </c>
      <c r="T726" s="86" t="s">
        <v>5853</v>
      </c>
      <c r="U726" s="87" t="s">
        <v>5853</v>
      </c>
      <c r="V726" s="87" t="s">
        <v>5853</v>
      </c>
    </row>
    <row r="727" spans="1:22">
      <c r="A727" s="88" t="s">
        <v>4963</v>
      </c>
      <c r="B727" s="17" t="str">
        <f>VLOOKUP(A727,'Planning Periods'!$E$2:$N$540,10,FALSE)</f>
        <v>12/31/2015 - 12/31/2023</v>
      </c>
      <c r="C727" s="87">
        <v>2015</v>
      </c>
      <c r="D727" s="87" t="str">
        <f t="shared" si="10"/>
        <v>Fresno County - Unincorporated 2015</v>
      </c>
      <c r="E727" s="87">
        <v>460</v>
      </c>
      <c r="F727" s="366">
        <v>0</v>
      </c>
      <c r="G727" s="87">
        <v>0</v>
      </c>
      <c r="H727" s="87">
        <v>0</v>
      </c>
      <c r="I727" s="86"/>
      <c r="J727" s="87">
        <v>527</v>
      </c>
      <c r="K727" s="366">
        <v>0</v>
      </c>
      <c r="L727" s="87">
        <v>0</v>
      </c>
      <c r="M727" s="87">
        <v>0</v>
      </c>
      <c r="N727" s="86"/>
      <c r="O727" s="87">
        <v>589</v>
      </c>
      <c r="P727" s="87">
        <v>102</v>
      </c>
      <c r="Q727" s="86"/>
      <c r="R727" s="87">
        <v>1146</v>
      </c>
      <c r="S727" s="87">
        <v>162</v>
      </c>
      <c r="T727" s="86">
        <v>0</v>
      </c>
      <c r="U727" s="87">
        <v>2722</v>
      </c>
      <c r="V727" s="87">
        <v>264</v>
      </c>
    </row>
    <row r="728" spans="1:22">
      <c r="A728" s="88" t="s">
        <v>4963</v>
      </c>
      <c r="B728" s="17" t="str">
        <f>VLOOKUP(A728,'Planning Periods'!$E$2:$N$540,10,FALSE)</f>
        <v>12/31/2015 - 12/31/2023</v>
      </c>
      <c r="C728" s="87">
        <v>2016</v>
      </c>
      <c r="D728" s="87" t="str">
        <f t="shared" si="10"/>
        <v>Fresno County - Unincorporated 2016</v>
      </c>
      <c r="E728" s="87">
        <v>460</v>
      </c>
      <c r="F728" s="366">
        <v>0</v>
      </c>
      <c r="G728" s="87">
        <v>0</v>
      </c>
      <c r="H728" s="87">
        <v>0</v>
      </c>
      <c r="I728" s="86"/>
      <c r="J728" s="87">
        <v>527</v>
      </c>
      <c r="K728" s="366">
        <v>0</v>
      </c>
      <c r="L728" s="87">
        <v>0</v>
      </c>
      <c r="M728" s="87">
        <v>0</v>
      </c>
      <c r="N728" s="86"/>
      <c r="O728" s="87">
        <v>589</v>
      </c>
      <c r="P728" s="87">
        <v>63</v>
      </c>
      <c r="Q728" s="86"/>
      <c r="R728" s="87">
        <v>1146</v>
      </c>
      <c r="S728" s="87">
        <v>38</v>
      </c>
      <c r="T728" s="86">
        <v>0</v>
      </c>
      <c r="U728" s="87">
        <v>2722</v>
      </c>
      <c r="V728" s="87">
        <v>101</v>
      </c>
    </row>
    <row r="729" spans="1:22">
      <c r="A729" s="88" t="s">
        <v>4963</v>
      </c>
      <c r="B729" s="17" t="str">
        <f>VLOOKUP(A729,'Planning Periods'!$E$2:$N$540,10,FALSE)</f>
        <v>12/31/2015 - 12/31/2023</v>
      </c>
      <c r="C729" s="87">
        <v>2017</v>
      </c>
      <c r="D729" s="87" t="str">
        <f t="shared" si="10"/>
        <v>Fresno County - Unincorporated 2017</v>
      </c>
      <c r="E729" s="87">
        <v>460</v>
      </c>
      <c r="F729" s="366">
        <v>0</v>
      </c>
      <c r="G729" s="87">
        <v>0</v>
      </c>
      <c r="H729" s="87">
        <v>0</v>
      </c>
      <c r="I729" s="86"/>
      <c r="J729" s="87">
        <v>527</v>
      </c>
      <c r="K729" s="366">
        <v>0</v>
      </c>
      <c r="L729" s="87">
        <v>0</v>
      </c>
      <c r="M729" s="87">
        <v>0</v>
      </c>
      <c r="N729" s="86"/>
      <c r="O729" s="87">
        <v>589</v>
      </c>
      <c r="P729" s="87">
        <v>54</v>
      </c>
      <c r="Q729" s="86"/>
      <c r="R729" s="87">
        <v>1146</v>
      </c>
      <c r="S729" s="87">
        <v>71</v>
      </c>
      <c r="T729" s="86">
        <v>0</v>
      </c>
      <c r="U729" s="87">
        <v>2722</v>
      </c>
      <c r="V729" s="87">
        <v>125</v>
      </c>
    </row>
    <row r="730" spans="1:22">
      <c r="A730" s="88" t="s">
        <v>5495</v>
      </c>
      <c r="B730" s="17"/>
      <c r="C730" s="87">
        <v>2013</v>
      </c>
      <c r="D730" s="87" t="str">
        <f t="shared" si="10"/>
        <v>Fullerton 2013</v>
      </c>
      <c r="E730" s="87" t="s">
        <v>5853</v>
      </c>
      <c r="F730" s="366" t="s">
        <v>5853</v>
      </c>
      <c r="G730" s="87" t="s">
        <v>5853</v>
      </c>
      <c r="H730" s="87" t="s">
        <v>5853</v>
      </c>
      <c r="I730" s="86"/>
      <c r="J730" s="87" t="s">
        <v>5853</v>
      </c>
      <c r="K730" s="366" t="s">
        <v>5853</v>
      </c>
      <c r="L730" s="87" t="s">
        <v>5853</v>
      </c>
      <c r="M730" s="87" t="s">
        <v>5853</v>
      </c>
      <c r="N730" s="86"/>
      <c r="O730" s="87" t="s">
        <v>5853</v>
      </c>
      <c r="P730" s="87" t="s">
        <v>5853</v>
      </c>
      <c r="Q730" s="86"/>
      <c r="R730" s="87" t="s">
        <v>5853</v>
      </c>
      <c r="S730" s="87" t="s">
        <v>5853</v>
      </c>
      <c r="T730" s="86" t="s">
        <v>5853</v>
      </c>
      <c r="U730" s="87" t="s">
        <v>5853</v>
      </c>
      <c r="V730" s="87" t="s">
        <v>5853</v>
      </c>
    </row>
    <row r="731" spans="1:22">
      <c r="A731" s="88" t="s">
        <v>5495</v>
      </c>
      <c r="B731" s="17" t="str">
        <f>VLOOKUP(A731,'Planning Periods'!$E$2:$N$540,10,FALSE)</f>
        <v>10/15/2013 - 10/15/2021</v>
      </c>
      <c r="C731" s="87">
        <v>2014</v>
      </c>
      <c r="D731" s="87" t="str">
        <f t="shared" si="10"/>
        <v>Fullerton 2014</v>
      </c>
      <c r="E731" s="87">
        <v>411</v>
      </c>
      <c r="F731" s="366">
        <v>8</v>
      </c>
      <c r="G731" s="87">
        <v>8</v>
      </c>
      <c r="H731" s="87">
        <v>0</v>
      </c>
      <c r="I731" s="86"/>
      <c r="J731" s="87">
        <v>299</v>
      </c>
      <c r="K731" s="366">
        <v>0</v>
      </c>
      <c r="L731" s="87">
        <v>0</v>
      </c>
      <c r="M731" s="87">
        <v>0</v>
      </c>
      <c r="N731" s="86"/>
      <c r="O731" s="87">
        <v>337</v>
      </c>
      <c r="P731" s="87">
        <v>0</v>
      </c>
      <c r="Q731" s="86"/>
      <c r="R731" s="87">
        <v>794</v>
      </c>
      <c r="S731" s="87">
        <v>72</v>
      </c>
      <c r="T731" s="86">
        <v>0</v>
      </c>
      <c r="U731" s="87">
        <v>1841</v>
      </c>
      <c r="V731" s="87">
        <v>80</v>
      </c>
    </row>
    <row r="732" spans="1:22">
      <c r="A732" s="88" t="s">
        <v>5495</v>
      </c>
      <c r="B732" s="17" t="str">
        <f>VLOOKUP(A732,'Planning Periods'!$E$2:$N$540,10,FALSE)</f>
        <v>10/15/2013 - 10/15/2021</v>
      </c>
      <c r="C732" s="87">
        <v>2015</v>
      </c>
      <c r="D732" s="87" t="str">
        <f t="shared" si="10"/>
        <v>Fullerton 2015</v>
      </c>
      <c r="E732" s="87">
        <v>411</v>
      </c>
      <c r="F732" s="366">
        <v>0</v>
      </c>
      <c r="G732" s="87">
        <v>0</v>
      </c>
      <c r="H732" s="87">
        <v>0</v>
      </c>
      <c r="I732" s="86"/>
      <c r="J732" s="87">
        <v>299</v>
      </c>
      <c r="K732" s="366">
        <v>0</v>
      </c>
      <c r="L732" s="87">
        <v>0</v>
      </c>
      <c r="M732" s="87">
        <v>0</v>
      </c>
      <c r="N732" s="86"/>
      <c r="O732" s="87">
        <v>337</v>
      </c>
      <c r="P732" s="87">
        <v>0</v>
      </c>
      <c r="Q732" s="86"/>
      <c r="R732" s="87">
        <v>794</v>
      </c>
      <c r="S732" s="87">
        <v>131</v>
      </c>
      <c r="T732" s="86">
        <v>0</v>
      </c>
      <c r="U732" s="87">
        <v>1841</v>
      </c>
      <c r="V732" s="87">
        <v>131</v>
      </c>
    </row>
    <row r="733" spans="1:22">
      <c r="A733" s="88" t="s">
        <v>5495</v>
      </c>
      <c r="B733" s="17" t="str">
        <f>VLOOKUP(A733,'Planning Periods'!$E$2:$N$540,10,FALSE)</f>
        <v>10/15/2013 - 10/15/2021</v>
      </c>
      <c r="C733" s="87">
        <v>2016</v>
      </c>
      <c r="D733" s="87" t="str">
        <f t="shared" si="10"/>
        <v>Fullerton 2016</v>
      </c>
      <c r="E733" s="87">
        <v>411</v>
      </c>
      <c r="F733" s="366">
        <v>191</v>
      </c>
      <c r="G733" s="87">
        <v>43</v>
      </c>
      <c r="H733" s="87">
        <v>148</v>
      </c>
      <c r="I733" s="86"/>
      <c r="J733" s="87">
        <v>299</v>
      </c>
      <c r="K733" s="366">
        <v>97</v>
      </c>
      <c r="L733" s="87">
        <v>97</v>
      </c>
      <c r="M733" s="87">
        <v>0</v>
      </c>
      <c r="N733" s="86"/>
      <c r="O733" s="87">
        <v>337</v>
      </c>
      <c r="P733" s="87">
        <v>1</v>
      </c>
      <c r="Q733" s="86"/>
      <c r="R733" s="87">
        <v>794</v>
      </c>
      <c r="S733" s="87">
        <v>236</v>
      </c>
      <c r="T733" s="86">
        <v>0</v>
      </c>
      <c r="U733" s="87">
        <v>1841</v>
      </c>
      <c r="V733" s="87">
        <v>525</v>
      </c>
    </row>
    <row r="734" spans="1:22">
      <c r="A734" s="88" t="s">
        <v>5495</v>
      </c>
      <c r="B734" s="17" t="str">
        <f>VLOOKUP(A734,'Planning Periods'!$E$2:$N$540,10,FALSE)</f>
        <v>10/15/2013 - 10/15/2021</v>
      </c>
      <c r="C734" s="87">
        <v>2017</v>
      </c>
      <c r="D734" s="87" t="str">
        <f t="shared" si="10"/>
        <v>Fullerton 2017</v>
      </c>
      <c r="E734" s="87">
        <v>411</v>
      </c>
      <c r="F734" s="366">
        <v>39</v>
      </c>
      <c r="G734" s="87">
        <v>39</v>
      </c>
      <c r="H734" s="87">
        <v>0</v>
      </c>
      <c r="I734" s="86"/>
      <c r="J734" s="87">
        <v>299</v>
      </c>
      <c r="K734" s="366">
        <v>17</v>
      </c>
      <c r="L734" s="87">
        <v>17</v>
      </c>
      <c r="M734" s="87">
        <v>0</v>
      </c>
      <c r="N734" s="86"/>
      <c r="O734" s="87">
        <v>337</v>
      </c>
      <c r="P734" s="87">
        <v>2</v>
      </c>
      <c r="Q734" s="86"/>
      <c r="R734" s="87">
        <v>794</v>
      </c>
      <c r="S734" s="87">
        <v>363</v>
      </c>
      <c r="T734" s="86">
        <v>0</v>
      </c>
      <c r="U734" s="87">
        <v>1841</v>
      </c>
      <c r="V734" s="87">
        <v>421</v>
      </c>
    </row>
    <row r="735" spans="1:22">
      <c r="A735" s="88" t="s">
        <v>5496</v>
      </c>
      <c r="B735" s="17" t="str">
        <f>VLOOKUP(A735,'Planning Periods'!$E$2:$N$540,10,FALSE)</f>
        <v>05/15/2021 - 05/15/2029</v>
      </c>
      <c r="C735" s="87">
        <v>2013</v>
      </c>
      <c r="D735" s="87" t="str">
        <f t="shared" si="10"/>
        <v>Galt 2013</v>
      </c>
      <c r="E735" s="87">
        <v>131</v>
      </c>
      <c r="F735" s="366">
        <v>0</v>
      </c>
      <c r="G735" s="87">
        <v>0</v>
      </c>
      <c r="H735" s="87">
        <v>0</v>
      </c>
      <c r="I735" s="86"/>
      <c r="J735" s="87">
        <v>91</v>
      </c>
      <c r="K735" s="366">
        <v>0</v>
      </c>
      <c r="L735" s="87">
        <v>0</v>
      </c>
      <c r="M735" s="87">
        <v>0</v>
      </c>
      <c r="N735" s="86"/>
      <c r="O735" s="87">
        <v>126</v>
      </c>
      <c r="P735" s="87">
        <v>0</v>
      </c>
      <c r="Q735" s="86"/>
      <c r="R735" s="87">
        <v>331</v>
      </c>
      <c r="S735" s="87">
        <v>41</v>
      </c>
      <c r="T735" s="86">
        <v>0</v>
      </c>
      <c r="U735" s="87">
        <v>679</v>
      </c>
      <c r="V735" s="87">
        <v>41</v>
      </c>
    </row>
    <row r="736" spans="1:22">
      <c r="A736" s="88" t="s">
        <v>5496</v>
      </c>
      <c r="B736" s="17" t="str">
        <f>VLOOKUP(A736,'Planning Periods'!$E$2:$N$540,10,FALSE)</f>
        <v>05/15/2021 - 05/15/2029</v>
      </c>
      <c r="C736" s="87">
        <v>2014</v>
      </c>
      <c r="D736" s="87" t="str">
        <f t="shared" ref="D736:D804" si="11">CONCATENATE(A736," ",C736)</f>
        <v>Galt 2014</v>
      </c>
      <c r="E736" s="87">
        <v>131</v>
      </c>
      <c r="F736" s="366">
        <v>0</v>
      </c>
      <c r="G736" s="87">
        <v>0</v>
      </c>
      <c r="H736" s="87">
        <v>0</v>
      </c>
      <c r="I736" s="86"/>
      <c r="J736" s="87">
        <v>91</v>
      </c>
      <c r="K736" s="366">
        <v>0</v>
      </c>
      <c r="L736" s="87">
        <v>0</v>
      </c>
      <c r="M736" s="87">
        <v>0</v>
      </c>
      <c r="N736" s="86"/>
      <c r="O736" s="87">
        <v>126</v>
      </c>
      <c r="P736" s="87">
        <v>0</v>
      </c>
      <c r="Q736" s="86"/>
      <c r="R736" s="87">
        <v>331</v>
      </c>
      <c r="S736" s="87">
        <v>29</v>
      </c>
      <c r="T736" s="86">
        <v>0</v>
      </c>
      <c r="U736" s="87">
        <v>679</v>
      </c>
      <c r="V736" s="87">
        <v>29</v>
      </c>
    </row>
    <row r="737" spans="1:22">
      <c r="A737" s="88" t="s">
        <v>5496</v>
      </c>
      <c r="B737" s="17" t="str">
        <f>VLOOKUP(A737,'Planning Periods'!$E$2:$N$540,10,FALSE)</f>
        <v>05/15/2021 - 05/15/2029</v>
      </c>
      <c r="C737" s="87">
        <v>2015</v>
      </c>
      <c r="D737" s="87" t="str">
        <f t="shared" si="11"/>
        <v>Galt 2015</v>
      </c>
      <c r="E737" s="87">
        <v>131</v>
      </c>
      <c r="F737" s="366">
        <v>0</v>
      </c>
      <c r="G737" s="87">
        <v>0</v>
      </c>
      <c r="H737" s="87">
        <v>0</v>
      </c>
      <c r="I737" s="86"/>
      <c r="J737" s="87">
        <v>91</v>
      </c>
      <c r="K737" s="366">
        <v>0</v>
      </c>
      <c r="L737" s="87">
        <v>0</v>
      </c>
      <c r="M737" s="87">
        <v>0</v>
      </c>
      <c r="N737" s="86"/>
      <c r="O737" s="87">
        <v>126</v>
      </c>
      <c r="P737" s="87">
        <v>0</v>
      </c>
      <c r="Q737" s="86"/>
      <c r="R737" s="87">
        <v>331</v>
      </c>
      <c r="S737" s="87">
        <v>45</v>
      </c>
      <c r="T737" s="86">
        <v>0</v>
      </c>
      <c r="U737" s="87">
        <v>679</v>
      </c>
      <c r="V737" s="87">
        <v>45</v>
      </c>
    </row>
    <row r="738" spans="1:22">
      <c r="A738" s="88" t="s">
        <v>5496</v>
      </c>
      <c r="B738" s="17" t="str">
        <f>VLOOKUP(A738,'Planning Periods'!$E$2:$N$540,10,FALSE)</f>
        <v>05/15/2021 - 05/15/2029</v>
      </c>
      <c r="C738" s="87">
        <v>2016</v>
      </c>
      <c r="D738" s="87" t="str">
        <f t="shared" si="11"/>
        <v>Galt 2016</v>
      </c>
      <c r="E738" s="87">
        <v>131</v>
      </c>
      <c r="F738" s="366">
        <v>0</v>
      </c>
      <c r="G738" s="87">
        <v>0</v>
      </c>
      <c r="H738" s="87">
        <v>0</v>
      </c>
      <c r="I738" s="86"/>
      <c r="J738" s="87">
        <v>91</v>
      </c>
      <c r="K738" s="366">
        <v>0</v>
      </c>
      <c r="L738" s="87">
        <v>0</v>
      </c>
      <c r="M738" s="87">
        <v>0</v>
      </c>
      <c r="N738" s="86"/>
      <c r="O738" s="87">
        <v>126</v>
      </c>
      <c r="P738" s="87">
        <v>0</v>
      </c>
      <c r="Q738" s="86"/>
      <c r="R738" s="87">
        <v>331</v>
      </c>
      <c r="S738" s="87">
        <v>134</v>
      </c>
      <c r="T738" s="86">
        <v>0</v>
      </c>
      <c r="U738" s="87">
        <v>679</v>
      </c>
      <c r="V738" s="87">
        <v>134</v>
      </c>
    </row>
    <row r="739" spans="1:22">
      <c r="A739" s="88" t="s">
        <v>5496</v>
      </c>
      <c r="B739" s="17" t="str">
        <f>VLOOKUP(A739,'Planning Periods'!$E$2:$N$540,10,FALSE)</f>
        <v>05/15/2021 - 05/15/2029</v>
      </c>
      <c r="C739" s="87">
        <v>2017</v>
      </c>
      <c r="D739" s="87" t="str">
        <f t="shared" si="11"/>
        <v>Galt 2017</v>
      </c>
      <c r="E739" s="87">
        <v>131</v>
      </c>
      <c r="F739" s="366">
        <v>0</v>
      </c>
      <c r="G739" s="87">
        <v>0</v>
      </c>
      <c r="H739" s="87">
        <v>0</v>
      </c>
      <c r="I739" s="86"/>
      <c r="J739" s="87">
        <v>91</v>
      </c>
      <c r="K739" s="366">
        <v>0</v>
      </c>
      <c r="L739" s="87">
        <v>0</v>
      </c>
      <c r="M739" s="87">
        <v>0</v>
      </c>
      <c r="N739" s="86"/>
      <c r="O739" s="87">
        <v>126</v>
      </c>
      <c r="P739" s="87">
        <v>0</v>
      </c>
      <c r="Q739" s="86"/>
      <c r="R739" s="87">
        <v>331</v>
      </c>
      <c r="S739" s="87">
        <v>71</v>
      </c>
      <c r="T739" s="86">
        <v>0</v>
      </c>
      <c r="U739" s="87">
        <v>679</v>
      </c>
      <c r="V739" s="87">
        <v>71</v>
      </c>
    </row>
    <row r="740" spans="1:22">
      <c r="A740" s="88" t="s">
        <v>5497</v>
      </c>
      <c r="B740" s="17"/>
      <c r="C740" s="87">
        <v>2013</v>
      </c>
      <c r="D740" s="87" t="str">
        <f t="shared" si="11"/>
        <v>Garden Grove 2013</v>
      </c>
      <c r="E740" s="87">
        <v>164</v>
      </c>
      <c r="F740" s="366">
        <v>0</v>
      </c>
      <c r="G740" s="87">
        <v>0</v>
      </c>
      <c r="H740" s="87">
        <v>0</v>
      </c>
      <c r="I740" s="86"/>
      <c r="J740" s="87">
        <v>120</v>
      </c>
      <c r="K740" s="366">
        <v>0</v>
      </c>
      <c r="L740" s="87">
        <v>0</v>
      </c>
      <c r="M740" s="87">
        <v>0</v>
      </c>
      <c r="N740" s="86"/>
      <c r="O740" s="87">
        <v>135</v>
      </c>
      <c r="P740" s="87">
        <v>3</v>
      </c>
      <c r="Q740" s="86"/>
      <c r="R740" s="87">
        <v>328</v>
      </c>
      <c r="S740" s="87">
        <v>38</v>
      </c>
      <c r="T740" s="86">
        <v>0</v>
      </c>
      <c r="U740" s="87">
        <v>747</v>
      </c>
      <c r="V740" s="87">
        <v>41</v>
      </c>
    </row>
    <row r="741" spans="1:22">
      <c r="A741" s="88" t="s">
        <v>5497</v>
      </c>
      <c r="B741" s="17" t="str">
        <f>VLOOKUP(A741,'Planning Periods'!$E$2:$N$540,10,FALSE)</f>
        <v>10/15/2013 - 10/15/2021</v>
      </c>
      <c r="C741" s="87">
        <v>2014</v>
      </c>
      <c r="D741" s="87" t="str">
        <f t="shared" si="11"/>
        <v>Garden Grove 2014</v>
      </c>
      <c r="E741" s="87">
        <v>164</v>
      </c>
      <c r="F741" s="366">
        <v>0</v>
      </c>
      <c r="G741" s="87">
        <v>0</v>
      </c>
      <c r="H741" s="87">
        <v>0</v>
      </c>
      <c r="I741" s="86"/>
      <c r="J741" s="87">
        <v>120</v>
      </c>
      <c r="K741" s="366">
        <v>14</v>
      </c>
      <c r="L741" s="87">
        <v>14</v>
      </c>
      <c r="M741" s="87">
        <v>0</v>
      </c>
      <c r="N741" s="86"/>
      <c r="O741" s="87">
        <v>135</v>
      </c>
      <c r="P741" s="87">
        <v>50</v>
      </c>
      <c r="Q741" s="86"/>
      <c r="R741" s="87">
        <v>328</v>
      </c>
      <c r="S741" s="87">
        <v>37</v>
      </c>
      <c r="T741" s="86">
        <v>0</v>
      </c>
      <c r="U741" s="87">
        <v>747</v>
      </c>
      <c r="V741" s="87">
        <v>101</v>
      </c>
    </row>
    <row r="742" spans="1:22">
      <c r="A742" s="88" t="s">
        <v>5497</v>
      </c>
      <c r="B742" s="17" t="str">
        <f>VLOOKUP(A742,'Planning Periods'!$E$2:$N$540,10,FALSE)</f>
        <v>10/15/2013 - 10/15/2021</v>
      </c>
      <c r="C742" s="87">
        <v>2015</v>
      </c>
      <c r="D742" s="87" t="str">
        <f t="shared" si="11"/>
        <v>Garden Grove 2015</v>
      </c>
      <c r="E742" s="87">
        <v>164</v>
      </c>
      <c r="F742" s="366">
        <v>0</v>
      </c>
      <c r="G742" s="87">
        <v>0</v>
      </c>
      <c r="H742" s="87">
        <v>0</v>
      </c>
      <c r="I742" s="86"/>
      <c r="J742" s="87">
        <v>120</v>
      </c>
      <c r="K742" s="366">
        <v>0</v>
      </c>
      <c r="L742" s="87">
        <v>0</v>
      </c>
      <c r="M742" s="87">
        <v>0</v>
      </c>
      <c r="N742" s="86"/>
      <c r="O742" s="87">
        <v>135</v>
      </c>
      <c r="P742" s="87">
        <v>7</v>
      </c>
      <c r="Q742" s="86"/>
      <c r="R742" s="87">
        <v>328</v>
      </c>
      <c r="S742" s="87">
        <v>46</v>
      </c>
      <c r="T742" s="86">
        <v>0</v>
      </c>
      <c r="U742" s="87">
        <v>747</v>
      </c>
      <c r="V742" s="87">
        <v>53</v>
      </c>
    </row>
    <row r="743" spans="1:22">
      <c r="A743" s="88" t="s">
        <v>5497</v>
      </c>
      <c r="B743" s="17" t="str">
        <f>VLOOKUP(A743,'Planning Periods'!$E$2:$N$540,10,FALSE)</f>
        <v>10/15/2013 - 10/15/2021</v>
      </c>
      <c r="C743" s="87">
        <v>2016</v>
      </c>
      <c r="D743" s="87" t="str">
        <f t="shared" si="11"/>
        <v>Garden Grove 2016</v>
      </c>
      <c r="E743" s="87">
        <v>164</v>
      </c>
      <c r="F743" s="366">
        <v>0</v>
      </c>
      <c r="G743" s="87">
        <v>0</v>
      </c>
      <c r="H743" s="87">
        <v>0</v>
      </c>
      <c r="I743" s="86"/>
      <c r="J743" s="87">
        <v>120</v>
      </c>
      <c r="K743" s="366">
        <v>0</v>
      </c>
      <c r="L743" s="87">
        <v>0</v>
      </c>
      <c r="M743" s="87">
        <v>0</v>
      </c>
      <c r="N743" s="86"/>
      <c r="O743" s="87">
        <v>135</v>
      </c>
      <c r="P743" s="87">
        <v>9</v>
      </c>
      <c r="Q743" s="86"/>
      <c r="R743" s="87">
        <v>328</v>
      </c>
      <c r="S743" s="87">
        <v>10</v>
      </c>
      <c r="T743" s="86">
        <v>0</v>
      </c>
      <c r="U743" s="87">
        <v>747</v>
      </c>
      <c r="V743" s="87">
        <v>19</v>
      </c>
    </row>
    <row r="744" spans="1:22">
      <c r="A744" s="88" t="s">
        <v>5497</v>
      </c>
      <c r="B744" s="17" t="str">
        <f>VLOOKUP(A744,'Planning Periods'!$E$2:$N$540,10,FALSE)</f>
        <v>10/15/2013 - 10/15/2021</v>
      </c>
      <c r="C744" s="87">
        <v>2017</v>
      </c>
      <c r="D744" s="87" t="str">
        <f t="shared" si="11"/>
        <v>Garden Grove 2017</v>
      </c>
      <c r="E744" s="87">
        <v>164</v>
      </c>
      <c r="F744" s="366">
        <v>13</v>
      </c>
      <c r="G744" s="87">
        <v>13</v>
      </c>
      <c r="H744" s="87">
        <v>0</v>
      </c>
      <c r="I744" s="86"/>
      <c r="J744" s="87">
        <v>120</v>
      </c>
      <c r="K744" s="366">
        <v>33</v>
      </c>
      <c r="L744" s="87">
        <v>33</v>
      </c>
      <c r="M744" s="87">
        <v>0</v>
      </c>
      <c r="N744" s="86"/>
      <c r="O744" s="87">
        <v>135</v>
      </c>
      <c r="P744" s="87">
        <v>13</v>
      </c>
      <c r="Q744" s="86"/>
      <c r="R744" s="87">
        <v>328</v>
      </c>
      <c r="S744" s="87">
        <v>9</v>
      </c>
      <c r="T744" s="86">
        <v>0</v>
      </c>
      <c r="U744" s="87">
        <v>747</v>
      </c>
      <c r="V744" s="87">
        <v>68</v>
      </c>
    </row>
    <row r="745" spans="1:22">
      <c r="A745" s="88" t="s">
        <v>5498</v>
      </c>
      <c r="B745" s="17"/>
      <c r="C745" s="87">
        <v>2013</v>
      </c>
      <c r="D745" s="87" t="str">
        <f t="shared" si="11"/>
        <v>Gardena 2013</v>
      </c>
      <c r="E745" s="87" t="s">
        <v>5853</v>
      </c>
      <c r="F745" s="366" t="s">
        <v>5853</v>
      </c>
      <c r="G745" s="87" t="s">
        <v>5853</v>
      </c>
      <c r="H745" s="87" t="s">
        <v>5853</v>
      </c>
      <c r="I745" s="86"/>
      <c r="J745" s="87" t="s">
        <v>5853</v>
      </c>
      <c r="K745" s="366" t="s">
        <v>5853</v>
      </c>
      <c r="L745" s="87" t="s">
        <v>5853</v>
      </c>
      <c r="M745" s="87" t="s">
        <v>5853</v>
      </c>
      <c r="N745" s="86"/>
      <c r="O745" s="87" t="s">
        <v>5853</v>
      </c>
      <c r="P745" s="87" t="s">
        <v>5853</v>
      </c>
      <c r="Q745" s="86"/>
      <c r="R745" s="87" t="s">
        <v>5853</v>
      </c>
      <c r="S745" s="87" t="s">
        <v>5853</v>
      </c>
      <c r="T745" s="86" t="s">
        <v>5853</v>
      </c>
      <c r="U745" s="87" t="s">
        <v>5853</v>
      </c>
      <c r="V745" s="87" t="s">
        <v>5853</v>
      </c>
    </row>
    <row r="746" spans="1:22">
      <c r="A746" s="88" t="s">
        <v>5498</v>
      </c>
      <c r="B746" s="17" t="str">
        <f>VLOOKUP(A746,'Planning Periods'!$E$2:$N$540,10,FALSE)</f>
        <v>10/15/2013 - 10/15/2021</v>
      </c>
      <c r="C746" s="87">
        <v>2014</v>
      </c>
      <c r="D746" s="87" t="str">
        <f t="shared" si="11"/>
        <v>Gardena 2014</v>
      </c>
      <c r="E746" s="87">
        <v>98</v>
      </c>
      <c r="F746" s="366">
        <v>0</v>
      </c>
      <c r="G746" s="87">
        <v>0</v>
      </c>
      <c r="H746" s="87">
        <v>0</v>
      </c>
      <c r="I746" s="86"/>
      <c r="J746" s="87">
        <v>60</v>
      </c>
      <c r="K746" s="366">
        <v>0</v>
      </c>
      <c r="L746" s="87">
        <v>0</v>
      </c>
      <c r="M746" s="87">
        <v>0</v>
      </c>
      <c r="N746" s="86"/>
      <c r="O746" s="87">
        <v>66</v>
      </c>
      <c r="P746" s="87">
        <v>6</v>
      </c>
      <c r="Q746" s="86"/>
      <c r="R746" s="87">
        <v>173</v>
      </c>
      <c r="S746" s="87">
        <v>21</v>
      </c>
      <c r="T746" s="86">
        <v>0</v>
      </c>
      <c r="U746" s="87">
        <v>397</v>
      </c>
      <c r="V746" s="87">
        <v>27</v>
      </c>
    </row>
    <row r="747" spans="1:22">
      <c r="A747" s="88" t="s">
        <v>5498</v>
      </c>
      <c r="B747" s="17" t="str">
        <f>VLOOKUP(A747,'Planning Periods'!$E$2:$N$540,10,FALSE)</f>
        <v>10/15/2013 - 10/15/2021</v>
      </c>
      <c r="C747" s="87">
        <v>2015</v>
      </c>
      <c r="D747" s="87" t="str">
        <f t="shared" si="11"/>
        <v>Gardena 2015</v>
      </c>
      <c r="E747" s="87">
        <v>98</v>
      </c>
      <c r="F747" s="366">
        <v>0</v>
      </c>
      <c r="G747" s="87">
        <v>0</v>
      </c>
      <c r="H747" s="87">
        <v>0</v>
      </c>
      <c r="I747" s="86"/>
      <c r="J747" s="87">
        <v>60</v>
      </c>
      <c r="K747" s="366">
        <v>0</v>
      </c>
      <c r="L747" s="87">
        <v>0</v>
      </c>
      <c r="M747" s="87">
        <v>0</v>
      </c>
      <c r="N747" s="86"/>
      <c r="O747" s="87">
        <v>66</v>
      </c>
      <c r="P747" s="87">
        <v>14</v>
      </c>
      <c r="Q747" s="86"/>
      <c r="R747" s="87">
        <v>173</v>
      </c>
      <c r="S747" s="87">
        <v>42</v>
      </c>
      <c r="T747" s="86">
        <v>0</v>
      </c>
      <c r="U747" s="87">
        <v>397</v>
      </c>
      <c r="V747" s="87">
        <v>56</v>
      </c>
    </row>
    <row r="748" spans="1:22">
      <c r="A748" s="88" t="s">
        <v>5498</v>
      </c>
      <c r="B748" s="17" t="str">
        <f>VLOOKUP(A748,'Planning Periods'!$E$2:$N$540,10,FALSE)</f>
        <v>10/15/2013 - 10/15/2021</v>
      </c>
      <c r="C748" s="87">
        <v>2016</v>
      </c>
      <c r="D748" s="87" t="str">
        <f t="shared" si="11"/>
        <v>Gardena 2016</v>
      </c>
      <c r="E748" s="87">
        <v>98</v>
      </c>
      <c r="F748" s="366">
        <v>0</v>
      </c>
      <c r="G748" s="87">
        <v>0</v>
      </c>
      <c r="H748" s="87">
        <v>0</v>
      </c>
      <c r="I748" s="86"/>
      <c r="J748" s="87">
        <v>60</v>
      </c>
      <c r="K748" s="366">
        <v>0</v>
      </c>
      <c r="L748" s="87">
        <v>0</v>
      </c>
      <c r="M748" s="87">
        <v>0</v>
      </c>
      <c r="N748" s="86"/>
      <c r="O748" s="87">
        <v>66</v>
      </c>
      <c r="P748" s="87">
        <v>28</v>
      </c>
      <c r="Q748" s="86"/>
      <c r="R748" s="87">
        <v>173</v>
      </c>
      <c r="S748" s="87">
        <v>74</v>
      </c>
      <c r="T748" s="86">
        <v>0</v>
      </c>
      <c r="U748" s="87">
        <v>397</v>
      </c>
      <c r="V748" s="87">
        <v>102</v>
      </c>
    </row>
    <row r="749" spans="1:22">
      <c r="A749" s="88" t="s">
        <v>5498</v>
      </c>
      <c r="B749" s="17" t="str">
        <f>VLOOKUP(A749,'Planning Periods'!$E$2:$N$540,10,FALSE)</f>
        <v>10/15/2013 - 10/15/2021</v>
      </c>
      <c r="C749" s="87">
        <v>2017</v>
      </c>
      <c r="D749" s="87" t="str">
        <f t="shared" si="11"/>
        <v>Gardena 2017</v>
      </c>
      <c r="E749" s="87">
        <v>98</v>
      </c>
      <c r="F749" s="366">
        <v>0</v>
      </c>
      <c r="G749" s="87">
        <v>0</v>
      </c>
      <c r="H749" s="87">
        <v>0</v>
      </c>
      <c r="I749" s="86"/>
      <c r="J749" s="87">
        <v>60</v>
      </c>
      <c r="K749" s="366">
        <v>0</v>
      </c>
      <c r="L749" s="87">
        <v>0</v>
      </c>
      <c r="M749" s="87">
        <v>0</v>
      </c>
      <c r="N749" s="86"/>
      <c r="O749" s="87">
        <v>66</v>
      </c>
      <c r="P749" s="87">
        <v>6</v>
      </c>
      <c r="Q749" s="86"/>
      <c r="R749" s="87">
        <v>173</v>
      </c>
      <c r="S749" s="87">
        <v>44</v>
      </c>
      <c r="T749" s="86">
        <v>0</v>
      </c>
      <c r="U749" s="87">
        <v>397</v>
      </c>
      <c r="V749" s="87">
        <v>50</v>
      </c>
    </row>
    <row r="750" spans="1:22">
      <c r="A750" s="88" t="s">
        <v>5499</v>
      </c>
      <c r="B750" s="17" t="str">
        <f>VLOOKUP(A750,'Planning Periods'!$E$2:$N$540,10,FALSE)</f>
        <v>01/31/2015 - 01/31/2023</v>
      </c>
      <c r="C750" s="87">
        <v>2014</v>
      </c>
      <c r="D750" s="87" t="str">
        <f t="shared" si="11"/>
        <v>Gilroy 2014</v>
      </c>
      <c r="E750" s="87" t="s">
        <v>5853</v>
      </c>
      <c r="F750" s="366" t="s">
        <v>5853</v>
      </c>
      <c r="G750" s="87" t="s">
        <v>5853</v>
      </c>
      <c r="H750" s="87" t="s">
        <v>5853</v>
      </c>
      <c r="I750" s="86"/>
      <c r="J750" s="87" t="s">
        <v>5853</v>
      </c>
      <c r="K750" s="366" t="s">
        <v>5853</v>
      </c>
      <c r="L750" s="87" t="s">
        <v>5853</v>
      </c>
      <c r="M750" s="87" t="s">
        <v>5853</v>
      </c>
      <c r="N750" s="86"/>
      <c r="O750" s="87" t="s">
        <v>5853</v>
      </c>
      <c r="P750" s="87" t="s">
        <v>5853</v>
      </c>
      <c r="Q750" s="86"/>
      <c r="R750" s="87" t="s">
        <v>5853</v>
      </c>
      <c r="S750" s="87" t="s">
        <v>5853</v>
      </c>
      <c r="T750" s="86" t="s">
        <v>5853</v>
      </c>
      <c r="U750" s="87" t="s">
        <v>5853</v>
      </c>
      <c r="V750" s="87" t="s">
        <v>5853</v>
      </c>
    </row>
    <row r="751" spans="1:22">
      <c r="A751" s="88" t="s">
        <v>5499</v>
      </c>
      <c r="B751" s="17" t="str">
        <f>VLOOKUP(A751,'Planning Periods'!$E$2:$N$540,10,FALSE)</f>
        <v>01/31/2015 - 01/31/2023</v>
      </c>
      <c r="C751" s="87">
        <v>2015</v>
      </c>
      <c r="D751" s="87" t="str">
        <f t="shared" si="11"/>
        <v>Gilroy 2015</v>
      </c>
      <c r="E751" s="87">
        <v>236</v>
      </c>
      <c r="F751" s="366">
        <v>26</v>
      </c>
      <c r="G751" s="87">
        <v>26</v>
      </c>
      <c r="H751" s="87">
        <v>0</v>
      </c>
      <c r="I751" s="86"/>
      <c r="J751" s="87">
        <v>160</v>
      </c>
      <c r="K751" s="366">
        <v>247</v>
      </c>
      <c r="L751" s="87">
        <v>247</v>
      </c>
      <c r="M751" s="87">
        <v>0</v>
      </c>
      <c r="N751" s="86"/>
      <c r="O751" s="87">
        <v>217</v>
      </c>
      <c r="P751" s="87">
        <v>14</v>
      </c>
      <c r="Q751" s="86"/>
      <c r="R751" s="87">
        <v>475</v>
      </c>
      <c r="S751" s="87">
        <v>406</v>
      </c>
      <c r="T751" s="86">
        <v>0</v>
      </c>
      <c r="U751" s="87">
        <v>1088</v>
      </c>
      <c r="V751" s="87">
        <v>693</v>
      </c>
    </row>
    <row r="752" spans="1:22">
      <c r="A752" s="88" t="s">
        <v>5499</v>
      </c>
      <c r="B752" s="17" t="str">
        <f>VLOOKUP(A752,'Planning Periods'!$E$2:$N$540,10,FALSE)</f>
        <v>01/31/2015 - 01/31/2023</v>
      </c>
      <c r="C752" s="87">
        <v>2016</v>
      </c>
      <c r="D752" s="87" t="str">
        <f t="shared" si="11"/>
        <v>Gilroy 2016</v>
      </c>
      <c r="E752" s="87">
        <v>236</v>
      </c>
      <c r="F752" s="366">
        <v>0</v>
      </c>
      <c r="G752" s="87">
        <v>0</v>
      </c>
      <c r="H752" s="87">
        <v>0</v>
      </c>
      <c r="I752" s="86"/>
      <c r="J752" s="87">
        <v>160</v>
      </c>
      <c r="K752" s="366">
        <v>0</v>
      </c>
      <c r="L752" s="87">
        <v>0</v>
      </c>
      <c r="M752" s="87">
        <v>0</v>
      </c>
      <c r="N752" s="86"/>
      <c r="O752" s="87">
        <v>217</v>
      </c>
      <c r="P752" s="87">
        <v>0</v>
      </c>
      <c r="Q752" s="86"/>
      <c r="R752" s="87">
        <v>475</v>
      </c>
      <c r="S752" s="87">
        <v>321</v>
      </c>
      <c r="T752" s="86">
        <v>0</v>
      </c>
      <c r="U752" s="87">
        <v>1088</v>
      </c>
      <c r="V752" s="87">
        <v>321</v>
      </c>
    </row>
    <row r="753" spans="1:22">
      <c r="A753" s="88" t="s">
        <v>5499</v>
      </c>
      <c r="B753" s="17" t="str">
        <f>VLOOKUP(A753,'Planning Periods'!$E$2:$N$540,10,FALSE)</f>
        <v>01/31/2015 - 01/31/2023</v>
      </c>
      <c r="C753" s="87">
        <v>2017</v>
      </c>
      <c r="D753" s="87" t="str">
        <f t="shared" si="11"/>
        <v>Gilroy 2017</v>
      </c>
      <c r="E753" s="87">
        <v>236</v>
      </c>
      <c r="F753" s="366">
        <v>0</v>
      </c>
      <c r="G753" s="87">
        <v>0</v>
      </c>
      <c r="H753" s="87">
        <v>0</v>
      </c>
      <c r="I753" s="86"/>
      <c r="J753" s="87">
        <v>160</v>
      </c>
      <c r="K753" s="366">
        <v>202</v>
      </c>
      <c r="L753" s="87">
        <v>202</v>
      </c>
      <c r="M753" s="87">
        <v>0</v>
      </c>
      <c r="N753" s="86"/>
      <c r="O753" s="87">
        <v>217</v>
      </c>
      <c r="P753" s="87">
        <v>0</v>
      </c>
      <c r="Q753" s="86"/>
      <c r="R753" s="87">
        <v>475</v>
      </c>
      <c r="S753" s="87">
        <v>243</v>
      </c>
      <c r="T753" s="86">
        <v>0</v>
      </c>
      <c r="U753" s="87">
        <v>1088</v>
      </c>
      <c r="V753" s="87">
        <v>445</v>
      </c>
    </row>
    <row r="754" spans="1:22">
      <c r="A754" s="88" t="s">
        <v>5500</v>
      </c>
      <c r="B754" s="17"/>
      <c r="C754" s="87">
        <v>2013</v>
      </c>
      <c r="D754" s="87" t="str">
        <f t="shared" si="11"/>
        <v>Glendale 2013</v>
      </c>
      <c r="E754" s="87" t="s">
        <v>5853</v>
      </c>
      <c r="F754" s="366" t="s">
        <v>5853</v>
      </c>
      <c r="G754" s="87" t="s">
        <v>5853</v>
      </c>
      <c r="H754" s="87" t="s">
        <v>5853</v>
      </c>
      <c r="I754" s="86"/>
      <c r="J754" s="87" t="s">
        <v>5853</v>
      </c>
      <c r="K754" s="366" t="s">
        <v>5853</v>
      </c>
      <c r="L754" s="87" t="s">
        <v>5853</v>
      </c>
      <c r="M754" s="87" t="s">
        <v>5853</v>
      </c>
      <c r="N754" s="86"/>
      <c r="O754" s="87" t="s">
        <v>5853</v>
      </c>
      <c r="P754" s="87" t="s">
        <v>5853</v>
      </c>
      <c r="Q754" s="86"/>
      <c r="R754" s="87" t="s">
        <v>5853</v>
      </c>
      <c r="S754" s="87" t="s">
        <v>5853</v>
      </c>
      <c r="T754" s="86" t="s">
        <v>5853</v>
      </c>
      <c r="U754" s="87" t="s">
        <v>5853</v>
      </c>
      <c r="V754" s="87" t="s">
        <v>5853</v>
      </c>
    </row>
    <row r="755" spans="1:22">
      <c r="A755" s="88" t="s">
        <v>5500</v>
      </c>
      <c r="B755" s="17" t="str">
        <f>VLOOKUP(A755,'Planning Periods'!$E$2:$N$540,10,FALSE)</f>
        <v>10/15/2013 - 10/15/2021</v>
      </c>
      <c r="C755" s="87">
        <v>2014</v>
      </c>
      <c r="D755" s="87" t="str">
        <f t="shared" si="11"/>
        <v>Glendale 2014</v>
      </c>
      <c r="E755" s="87">
        <v>508</v>
      </c>
      <c r="F755" s="366">
        <v>71</v>
      </c>
      <c r="G755" s="87">
        <v>71</v>
      </c>
      <c r="H755" s="87">
        <v>0</v>
      </c>
      <c r="I755" s="86"/>
      <c r="J755" s="87">
        <v>310</v>
      </c>
      <c r="K755" s="366">
        <v>48</v>
      </c>
      <c r="L755" s="87">
        <v>48</v>
      </c>
      <c r="M755" s="87">
        <v>0</v>
      </c>
      <c r="N755" s="86"/>
      <c r="O755" s="87">
        <v>337</v>
      </c>
      <c r="P755" s="87">
        <v>0</v>
      </c>
      <c r="Q755" s="86"/>
      <c r="R755" s="87">
        <v>862</v>
      </c>
      <c r="S755" s="87">
        <v>532</v>
      </c>
      <c r="T755" s="86">
        <v>0</v>
      </c>
      <c r="U755" s="87">
        <v>2017</v>
      </c>
      <c r="V755" s="87">
        <v>651</v>
      </c>
    </row>
    <row r="756" spans="1:22">
      <c r="A756" s="88" t="s">
        <v>5500</v>
      </c>
      <c r="B756" s="17" t="str">
        <f>VLOOKUP(A756,'Planning Periods'!$E$2:$N$540,10,FALSE)</f>
        <v>10/15/2013 - 10/15/2021</v>
      </c>
      <c r="C756" s="87">
        <v>2015</v>
      </c>
      <c r="D756" s="87" t="str">
        <f t="shared" si="11"/>
        <v>Glendale 2015</v>
      </c>
      <c r="E756" s="87">
        <v>508</v>
      </c>
      <c r="F756" s="366">
        <v>0</v>
      </c>
      <c r="G756" s="87">
        <v>0</v>
      </c>
      <c r="H756" s="87">
        <v>0</v>
      </c>
      <c r="I756" s="86"/>
      <c r="J756" s="87">
        <v>310</v>
      </c>
      <c r="K756" s="366">
        <v>0</v>
      </c>
      <c r="L756" s="87">
        <v>0</v>
      </c>
      <c r="M756" s="87">
        <v>0</v>
      </c>
      <c r="N756" s="86"/>
      <c r="O756" s="87">
        <v>337</v>
      </c>
      <c r="P756" s="87">
        <v>1</v>
      </c>
      <c r="Q756" s="86"/>
      <c r="R756" s="87">
        <v>862</v>
      </c>
      <c r="S756" s="87">
        <v>776</v>
      </c>
      <c r="T756" s="86">
        <v>0</v>
      </c>
      <c r="U756" s="87">
        <v>2017</v>
      </c>
      <c r="V756" s="87">
        <v>777</v>
      </c>
    </row>
    <row r="757" spans="1:22">
      <c r="A757" s="88" t="s">
        <v>5500</v>
      </c>
      <c r="B757" s="17" t="str">
        <f>VLOOKUP(A757,'Planning Periods'!$E$2:$N$540,10,FALSE)</f>
        <v>10/15/2013 - 10/15/2021</v>
      </c>
      <c r="C757" s="87">
        <v>2016</v>
      </c>
      <c r="D757" s="87" t="str">
        <f t="shared" si="11"/>
        <v>Glendale 2016</v>
      </c>
      <c r="E757" s="87">
        <v>508</v>
      </c>
      <c r="F757" s="366">
        <v>12</v>
      </c>
      <c r="G757" s="87">
        <v>12</v>
      </c>
      <c r="H757" s="87">
        <v>0</v>
      </c>
      <c r="I757" s="86"/>
      <c r="J757" s="87">
        <v>310</v>
      </c>
      <c r="K757" s="366">
        <v>12</v>
      </c>
      <c r="L757" s="87">
        <v>12</v>
      </c>
      <c r="M757" s="87">
        <v>0</v>
      </c>
      <c r="N757" s="86"/>
      <c r="O757" s="87">
        <v>337</v>
      </c>
      <c r="P757" s="87">
        <v>0</v>
      </c>
      <c r="Q757" s="86"/>
      <c r="R757" s="87">
        <v>862</v>
      </c>
      <c r="S757" s="87">
        <v>1187</v>
      </c>
      <c r="T757" s="86">
        <v>0</v>
      </c>
      <c r="U757" s="87">
        <v>2017</v>
      </c>
      <c r="V757" s="87">
        <v>1211</v>
      </c>
    </row>
    <row r="758" spans="1:22">
      <c r="A758" s="88" t="s">
        <v>5500</v>
      </c>
      <c r="B758" s="17" t="str">
        <f>VLOOKUP(A758,'Planning Periods'!$E$2:$N$540,10,FALSE)</f>
        <v>10/15/2013 - 10/15/2021</v>
      </c>
      <c r="C758" s="87">
        <v>2017</v>
      </c>
      <c r="D758" s="87" t="str">
        <f t="shared" si="11"/>
        <v>Glendale 2017</v>
      </c>
      <c r="E758" s="87">
        <v>508</v>
      </c>
      <c r="F758" s="366">
        <v>5</v>
      </c>
      <c r="G758" s="87">
        <v>5</v>
      </c>
      <c r="H758" s="87">
        <v>0</v>
      </c>
      <c r="I758" s="86"/>
      <c r="J758" s="87">
        <v>310</v>
      </c>
      <c r="K758" s="366">
        <v>37</v>
      </c>
      <c r="L758" s="87">
        <v>37</v>
      </c>
      <c r="M758" s="87">
        <v>0</v>
      </c>
      <c r="N758" s="86"/>
      <c r="O758" s="87">
        <v>337</v>
      </c>
      <c r="P758" s="87">
        <v>0</v>
      </c>
      <c r="Q758" s="86"/>
      <c r="R758" s="87">
        <v>862</v>
      </c>
      <c r="S758" s="87">
        <v>610</v>
      </c>
      <c r="T758" s="86">
        <v>0</v>
      </c>
      <c r="U758" s="87">
        <v>2017</v>
      </c>
      <c r="V758" s="87">
        <v>652</v>
      </c>
    </row>
    <row r="759" spans="1:22">
      <c r="A759" s="88" t="s">
        <v>5501</v>
      </c>
      <c r="B759" s="17"/>
      <c r="C759" s="87">
        <v>2013</v>
      </c>
      <c r="D759" s="87" t="str">
        <f t="shared" si="11"/>
        <v>Glendora 2013</v>
      </c>
      <c r="E759" s="87" t="s">
        <v>5853</v>
      </c>
      <c r="F759" s="366" t="s">
        <v>5853</v>
      </c>
      <c r="G759" s="87" t="s">
        <v>5853</v>
      </c>
      <c r="H759" s="87" t="s">
        <v>5853</v>
      </c>
      <c r="I759" s="86"/>
      <c r="J759" s="87" t="s">
        <v>5853</v>
      </c>
      <c r="K759" s="366" t="s">
        <v>5853</v>
      </c>
      <c r="L759" s="87" t="s">
        <v>5853</v>
      </c>
      <c r="M759" s="87" t="s">
        <v>5853</v>
      </c>
      <c r="N759" s="86"/>
      <c r="O759" s="87" t="s">
        <v>5853</v>
      </c>
      <c r="P759" s="87" t="s">
        <v>5853</v>
      </c>
      <c r="Q759" s="86"/>
      <c r="R759" s="87" t="s">
        <v>5853</v>
      </c>
      <c r="S759" s="87" t="s">
        <v>5853</v>
      </c>
      <c r="T759" s="86" t="s">
        <v>5853</v>
      </c>
      <c r="U759" s="87" t="s">
        <v>5853</v>
      </c>
      <c r="V759" s="87" t="s">
        <v>5853</v>
      </c>
    </row>
    <row r="760" spans="1:22">
      <c r="A760" s="88" t="s">
        <v>5501</v>
      </c>
      <c r="B760" s="17" t="str">
        <f>VLOOKUP(A760,'Planning Periods'!$E$2:$N$540,10,FALSE)</f>
        <v>10/15/2013 - 10/15/2021</v>
      </c>
      <c r="C760" s="87">
        <v>2014</v>
      </c>
      <c r="D760" s="87" t="str">
        <f t="shared" si="11"/>
        <v>Glendora 2014</v>
      </c>
      <c r="E760" s="87">
        <v>171</v>
      </c>
      <c r="F760" s="366">
        <v>0</v>
      </c>
      <c r="G760" s="87">
        <v>0</v>
      </c>
      <c r="H760" s="87">
        <v>0</v>
      </c>
      <c r="I760" s="86"/>
      <c r="J760" s="87">
        <v>100</v>
      </c>
      <c r="K760" s="366">
        <v>0</v>
      </c>
      <c r="L760" s="87">
        <v>0</v>
      </c>
      <c r="M760" s="87">
        <v>0</v>
      </c>
      <c r="N760" s="86"/>
      <c r="O760" s="87">
        <v>108</v>
      </c>
      <c r="P760" s="87">
        <v>0</v>
      </c>
      <c r="Q760" s="86"/>
      <c r="R760" s="87">
        <v>267</v>
      </c>
      <c r="S760" s="87">
        <v>48</v>
      </c>
      <c r="T760" s="86">
        <v>0</v>
      </c>
      <c r="U760" s="87">
        <v>646</v>
      </c>
      <c r="V760" s="87">
        <v>48</v>
      </c>
    </row>
    <row r="761" spans="1:22">
      <c r="A761" s="88" t="s">
        <v>5501</v>
      </c>
      <c r="B761" s="17" t="str">
        <f>VLOOKUP(A761,'Planning Periods'!$E$2:$N$540,10,FALSE)</f>
        <v>10/15/2013 - 10/15/2021</v>
      </c>
      <c r="C761" s="87">
        <v>2015</v>
      </c>
      <c r="D761" s="87" t="str">
        <f t="shared" si="11"/>
        <v>Glendora 2015</v>
      </c>
      <c r="E761" s="87">
        <v>171</v>
      </c>
      <c r="F761" s="366">
        <v>0</v>
      </c>
      <c r="G761" s="87">
        <v>0</v>
      </c>
      <c r="H761" s="87">
        <v>0</v>
      </c>
      <c r="I761" s="86"/>
      <c r="J761" s="87">
        <v>100</v>
      </c>
      <c r="K761" s="366">
        <v>0</v>
      </c>
      <c r="L761" s="87">
        <v>0</v>
      </c>
      <c r="M761" s="87">
        <v>0</v>
      </c>
      <c r="N761" s="86"/>
      <c r="O761" s="87">
        <v>108</v>
      </c>
      <c r="P761" s="87">
        <v>0</v>
      </c>
      <c r="Q761" s="86"/>
      <c r="R761" s="87">
        <v>267</v>
      </c>
      <c r="S761" s="87">
        <v>22</v>
      </c>
      <c r="T761" s="86">
        <v>0</v>
      </c>
      <c r="U761" s="87">
        <v>646</v>
      </c>
      <c r="V761" s="87">
        <v>22</v>
      </c>
    </row>
    <row r="762" spans="1:22">
      <c r="A762" s="88" t="s">
        <v>5501</v>
      </c>
      <c r="B762" s="17" t="str">
        <f>VLOOKUP(A762,'Planning Periods'!$E$2:$N$540,10,FALSE)</f>
        <v>10/15/2013 - 10/15/2021</v>
      </c>
      <c r="C762" s="87">
        <v>2016</v>
      </c>
      <c r="D762" s="87" t="str">
        <f t="shared" si="11"/>
        <v>Glendora 2016</v>
      </c>
      <c r="E762" s="87">
        <v>171</v>
      </c>
      <c r="F762" s="366">
        <v>0</v>
      </c>
      <c r="G762" s="87">
        <v>0</v>
      </c>
      <c r="H762" s="87">
        <v>0</v>
      </c>
      <c r="I762" s="86"/>
      <c r="J762" s="87">
        <v>100</v>
      </c>
      <c r="K762" s="366">
        <v>0</v>
      </c>
      <c r="L762" s="87">
        <v>0</v>
      </c>
      <c r="M762" s="87">
        <v>0</v>
      </c>
      <c r="N762" s="86"/>
      <c r="O762" s="87">
        <v>108</v>
      </c>
      <c r="P762" s="87">
        <v>0</v>
      </c>
      <c r="Q762" s="86"/>
      <c r="R762" s="87">
        <v>267</v>
      </c>
      <c r="S762" s="87">
        <v>329</v>
      </c>
      <c r="T762" s="86">
        <v>0</v>
      </c>
      <c r="U762" s="87">
        <v>646</v>
      </c>
      <c r="V762" s="87">
        <v>329</v>
      </c>
    </row>
    <row r="763" spans="1:22">
      <c r="A763" s="88" t="s">
        <v>5501</v>
      </c>
      <c r="B763" s="17" t="str">
        <f>VLOOKUP(A763,'Planning Periods'!$E$2:$N$540,10,FALSE)</f>
        <v>10/15/2013 - 10/15/2021</v>
      </c>
      <c r="C763" s="87">
        <v>2017</v>
      </c>
      <c r="D763" s="87" t="str">
        <f t="shared" si="11"/>
        <v>Glendora 2017</v>
      </c>
      <c r="E763" s="87">
        <v>171</v>
      </c>
      <c r="F763" s="366">
        <v>0</v>
      </c>
      <c r="G763" s="87">
        <v>0</v>
      </c>
      <c r="H763" s="87">
        <v>0</v>
      </c>
      <c r="I763" s="86"/>
      <c r="J763" s="87">
        <v>100</v>
      </c>
      <c r="K763" s="366">
        <v>0</v>
      </c>
      <c r="L763" s="87">
        <v>0</v>
      </c>
      <c r="M763" s="87">
        <v>0</v>
      </c>
      <c r="N763" s="86"/>
      <c r="O763" s="87">
        <v>108</v>
      </c>
      <c r="P763" s="87">
        <v>0</v>
      </c>
      <c r="Q763" s="86"/>
      <c r="R763" s="87">
        <v>267</v>
      </c>
      <c r="S763" s="87">
        <v>84</v>
      </c>
      <c r="T763" s="86">
        <v>0</v>
      </c>
      <c r="U763" s="87">
        <v>646</v>
      </c>
      <c r="V763" s="87">
        <v>84</v>
      </c>
    </row>
    <row r="764" spans="1:22">
      <c r="A764" s="88" t="s">
        <v>4971</v>
      </c>
      <c r="B764" s="17" t="str">
        <f>VLOOKUP(A764,'Planning Periods'!$E$2:$N$540,10,FALSE)</f>
        <v>06/30/2014 - 11/30/2021</v>
      </c>
      <c r="C764" s="87">
        <v>2014</v>
      </c>
      <c r="D764" s="87" t="str">
        <f t="shared" si="11"/>
        <v>Glenn County - Unincorporated 2014</v>
      </c>
      <c r="E764" s="87">
        <v>25</v>
      </c>
      <c r="F764" s="366">
        <v>1</v>
      </c>
      <c r="G764" s="87">
        <v>1</v>
      </c>
      <c r="H764" s="87">
        <v>0</v>
      </c>
      <c r="I764" s="86"/>
      <c r="J764" s="87">
        <v>19</v>
      </c>
      <c r="K764" s="366">
        <v>3</v>
      </c>
      <c r="L764" s="87">
        <v>2</v>
      </c>
      <c r="M764" s="87">
        <v>1</v>
      </c>
      <c r="N764" s="86"/>
      <c r="O764" s="87">
        <v>25</v>
      </c>
      <c r="P764" s="87">
        <v>1</v>
      </c>
      <c r="Q764" s="86"/>
      <c r="R764" s="87">
        <v>48</v>
      </c>
      <c r="S764" s="87">
        <v>4</v>
      </c>
      <c r="T764" s="86">
        <v>1</v>
      </c>
      <c r="U764" s="87">
        <v>117</v>
      </c>
      <c r="V764" s="87">
        <v>9</v>
      </c>
    </row>
    <row r="765" spans="1:22">
      <c r="A765" s="88" t="s">
        <v>4971</v>
      </c>
      <c r="B765" s="17" t="str">
        <f>VLOOKUP(A765,'Planning Periods'!$E$2:$N$540,10,FALSE)</f>
        <v>06/30/2014 - 11/30/2021</v>
      </c>
      <c r="C765" s="87">
        <v>2015</v>
      </c>
      <c r="D765" s="87" t="str">
        <f t="shared" si="11"/>
        <v>Glenn County - Unincorporated 2015</v>
      </c>
      <c r="E765" s="87">
        <v>25</v>
      </c>
      <c r="F765" s="366">
        <v>4</v>
      </c>
      <c r="G765" s="87">
        <v>4</v>
      </c>
      <c r="H765" s="87">
        <v>0</v>
      </c>
      <c r="I765" s="86"/>
      <c r="J765" s="87">
        <v>19</v>
      </c>
      <c r="K765" s="366">
        <v>1</v>
      </c>
      <c r="L765" s="87">
        <v>0</v>
      </c>
      <c r="M765" s="87">
        <v>1</v>
      </c>
      <c r="N765" s="86"/>
      <c r="O765" s="87">
        <v>25</v>
      </c>
      <c r="P765" s="87">
        <v>1</v>
      </c>
      <c r="Q765" s="86"/>
      <c r="R765" s="87">
        <v>48</v>
      </c>
      <c r="S765" s="87">
        <v>6</v>
      </c>
      <c r="T765" s="86">
        <v>1</v>
      </c>
      <c r="U765" s="87">
        <v>117</v>
      </c>
      <c r="V765" s="87">
        <v>12</v>
      </c>
    </row>
    <row r="766" spans="1:22">
      <c r="A766" s="88" t="s">
        <v>4971</v>
      </c>
      <c r="B766" s="17" t="str">
        <f>VLOOKUP(A766,'Planning Periods'!$E$2:$N$540,10,FALSE)</f>
        <v>06/30/2014 - 11/30/2021</v>
      </c>
      <c r="C766" s="87">
        <v>2016</v>
      </c>
      <c r="D766" s="87" t="str">
        <f t="shared" si="11"/>
        <v>Glenn County - Unincorporated 2016</v>
      </c>
      <c r="E766" s="87">
        <v>25</v>
      </c>
      <c r="F766" s="366">
        <v>1</v>
      </c>
      <c r="G766" s="87">
        <v>1</v>
      </c>
      <c r="H766" s="87">
        <v>0</v>
      </c>
      <c r="I766" s="86"/>
      <c r="J766" s="87">
        <v>19</v>
      </c>
      <c r="K766" s="366">
        <v>3</v>
      </c>
      <c r="L766" s="87">
        <v>0</v>
      </c>
      <c r="M766" s="87">
        <v>3</v>
      </c>
      <c r="N766" s="86"/>
      <c r="O766" s="87">
        <v>25</v>
      </c>
      <c r="P766" s="87">
        <v>2</v>
      </c>
      <c r="Q766" s="86"/>
      <c r="R766" s="87">
        <v>48</v>
      </c>
      <c r="S766" s="87">
        <v>7</v>
      </c>
      <c r="T766" s="86">
        <v>3</v>
      </c>
      <c r="U766" s="87">
        <v>117</v>
      </c>
      <c r="V766" s="87">
        <v>13</v>
      </c>
    </row>
    <row r="767" spans="1:22">
      <c r="A767" s="88" t="s">
        <v>4971</v>
      </c>
      <c r="B767" s="17" t="str">
        <f>VLOOKUP(A767,'Planning Periods'!$E$2:$N$540,10,FALSE)</f>
        <v>06/30/2014 - 11/30/2021</v>
      </c>
      <c r="C767" s="87">
        <v>2017</v>
      </c>
      <c r="D767" s="87" t="str">
        <f t="shared" si="11"/>
        <v>Glenn County - Unincorporated 2017</v>
      </c>
      <c r="E767" s="87">
        <v>25</v>
      </c>
      <c r="F767" s="366">
        <v>4</v>
      </c>
      <c r="G767" s="87">
        <v>0</v>
      </c>
      <c r="H767" s="87">
        <v>4</v>
      </c>
      <c r="I767" s="86"/>
      <c r="J767" s="87">
        <v>19</v>
      </c>
      <c r="K767" s="366">
        <v>3</v>
      </c>
      <c r="L767" s="87">
        <v>0</v>
      </c>
      <c r="M767" s="87">
        <v>3</v>
      </c>
      <c r="N767" s="86"/>
      <c r="O767" s="87">
        <v>25</v>
      </c>
      <c r="P767" s="87">
        <v>5</v>
      </c>
      <c r="Q767" s="86"/>
      <c r="R767" s="87">
        <v>48</v>
      </c>
      <c r="S767" s="87">
        <v>13</v>
      </c>
      <c r="T767" s="86">
        <v>3</v>
      </c>
      <c r="U767" s="87">
        <v>117</v>
      </c>
      <c r="V767" s="87">
        <v>25</v>
      </c>
    </row>
    <row r="768" spans="1:22">
      <c r="A768" s="88" t="s">
        <v>5502</v>
      </c>
      <c r="B768" s="17" t="str">
        <f>VLOOKUP(A768,'Planning Periods'!$E$2:$N$540,10,FALSE)</f>
        <v>02/15/2015 - 02/15/2023</v>
      </c>
      <c r="C768" s="87">
        <v>2014</v>
      </c>
      <c r="D768" s="87" t="str">
        <f t="shared" si="11"/>
        <v>Goleta 2014</v>
      </c>
      <c r="E768" s="87">
        <v>235</v>
      </c>
      <c r="F768" s="366">
        <v>0</v>
      </c>
      <c r="G768" s="87">
        <v>0</v>
      </c>
      <c r="H768" s="87">
        <v>0</v>
      </c>
      <c r="I768" s="86"/>
      <c r="J768" s="87">
        <v>157</v>
      </c>
      <c r="K768" s="366">
        <v>0</v>
      </c>
      <c r="L768" s="87">
        <v>0</v>
      </c>
      <c r="M768" s="87">
        <v>0</v>
      </c>
      <c r="N768" s="86"/>
      <c r="O768" s="87">
        <v>174</v>
      </c>
      <c r="P768" s="87">
        <v>0</v>
      </c>
      <c r="Q768" s="86"/>
      <c r="R768" s="87">
        <v>413</v>
      </c>
      <c r="S768" s="87">
        <v>132</v>
      </c>
      <c r="T768" s="86">
        <v>0</v>
      </c>
      <c r="U768" s="87">
        <v>979</v>
      </c>
      <c r="V768" s="87">
        <v>132</v>
      </c>
    </row>
    <row r="769" spans="1:22">
      <c r="A769" s="88" t="s">
        <v>5502</v>
      </c>
      <c r="B769" s="17" t="str">
        <f>VLOOKUP(A769,'Planning Periods'!$E$2:$N$540,10,FALSE)</f>
        <v>02/15/2015 - 02/15/2023</v>
      </c>
      <c r="C769" s="87">
        <v>2015</v>
      </c>
      <c r="D769" s="87" t="str">
        <f t="shared" si="11"/>
        <v>Goleta 2015</v>
      </c>
      <c r="E769" s="87">
        <v>235</v>
      </c>
      <c r="F769" s="366">
        <v>0</v>
      </c>
      <c r="G769" s="87">
        <v>0</v>
      </c>
      <c r="H769" s="87">
        <v>0</v>
      </c>
      <c r="I769" s="86"/>
      <c r="J769" s="87">
        <v>157</v>
      </c>
      <c r="K769" s="366">
        <v>0</v>
      </c>
      <c r="L769" s="87">
        <v>0</v>
      </c>
      <c r="M769" s="87">
        <v>0</v>
      </c>
      <c r="N769" s="86"/>
      <c r="O769" s="87">
        <v>174</v>
      </c>
      <c r="P769" s="87">
        <v>5</v>
      </c>
      <c r="Q769" s="86"/>
      <c r="R769" s="87">
        <v>413</v>
      </c>
      <c r="S769" s="87">
        <v>197</v>
      </c>
      <c r="T769" s="86">
        <v>0</v>
      </c>
      <c r="U769" s="87">
        <v>979</v>
      </c>
      <c r="V769" s="87">
        <v>202</v>
      </c>
    </row>
    <row r="770" spans="1:22">
      <c r="A770" s="88" t="s">
        <v>5502</v>
      </c>
      <c r="B770" s="17" t="str">
        <f>VLOOKUP(A770,'Planning Periods'!$E$2:$N$540,10,FALSE)</f>
        <v>02/15/2015 - 02/15/2023</v>
      </c>
      <c r="C770" s="87">
        <v>2016</v>
      </c>
      <c r="D770" s="87" t="str">
        <f t="shared" si="11"/>
        <v>Goleta 2016</v>
      </c>
      <c r="E770" s="87">
        <v>235</v>
      </c>
      <c r="F770" s="366">
        <v>0</v>
      </c>
      <c r="G770" s="87">
        <v>0</v>
      </c>
      <c r="H770" s="87">
        <v>0</v>
      </c>
      <c r="I770" s="86"/>
      <c r="J770" s="87">
        <v>157</v>
      </c>
      <c r="K770" s="366">
        <v>0</v>
      </c>
      <c r="L770" s="87">
        <v>0</v>
      </c>
      <c r="M770" s="87">
        <v>0</v>
      </c>
      <c r="N770" s="86"/>
      <c r="O770" s="87">
        <v>174</v>
      </c>
      <c r="P770" s="87">
        <v>0</v>
      </c>
      <c r="Q770" s="86"/>
      <c r="R770" s="87">
        <v>413</v>
      </c>
      <c r="S770" s="87">
        <v>135</v>
      </c>
      <c r="T770" s="86">
        <v>0</v>
      </c>
      <c r="U770" s="87">
        <v>979</v>
      </c>
      <c r="V770" s="87">
        <v>135</v>
      </c>
    </row>
    <row r="771" spans="1:22">
      <c r="A771" s="88" t="s">
        <v>5502</v>
      </c>
      <c r="B771" s="17" t="str">
        <f>VLOOKUP(A771,'Planning Periods'!$E$2:$N$540,10,FALSE)</f>
        <v>02/15/2015 - 02/15/2023</v>
      </c>
      <c r="C771" s="87">
        <v>2017</v>
      </c>
      <c r="D771" s="87" t="str">
        <f t="shared" si="11"/>
        <v>Goleta 2017</v>
      </c>
      <c r="E771" s="87">
        <v>235</v>
      </c>
      <c r="F771" s="366">
        <v>0</v>
      </c>
      <c r="G771" s="87">
        <v>0</v>
      </c>
      <c r="H771" s="87">
        <v>0</v>
      </c>
      <c r="I771" s="86"/>
      <c r="J771" s="87">
        <v>157</v>
      </c>
      <c r="K771" s="366">
        <v>0</v>
      </c>
      <c r="L771" s="87">
        <v>0</v>
      </c>
      <c r="M771" s="87">
        <v>0</v>
      </c>
      <c r="N771" s="86"/>
      <c r="O771" s="87">
        <v>174</v>
      </c>
      <c r="P771" s="87">
        <v>0</v>
      </c>
      <c r="Q771" s="86"/>
      <c r="R771" s="87">
        <v>413</v>
      </c>
      <c r="S771" s="87">
        <v>100</v>
      </c>
      <c r="T771" s="86">
        <v>0</v>
      </c>
      <c r="U771" s="87">
        <v>979</v>
      </c>
      <c r="V771" s="87">
        <v>100</v>
      </c>
    </row>
    <row r="772" spans="1:22">
      <c r="A772" t="s">
        <v>5817</v>
      </c>
      <c r="B772" s="17" t="str">
        <f>VLOOKUP(A772,'Planning Periods'!$E$2:$N$540,10,FALSE)</f>
        <v>12/31/2015 - 12/31/2023</v>
      </c>
      <c r="C772" s="87">
        <v>2014</v>
      </c>
      <c r="D772" s="87" t="str">
        <f t="shared" si="11"/>
        <v>Gonzales 2014</v>
      </c>
      <c r="E772" s="366" t="s">
        <v>5853</v>
      </c>
      <c r="F772" s="366" t="s">
        <v>5853</v>
      </c>
      <c r="G772" s="366" t="s">
        <v>5853</v>
      </c>
      <c r="H772" s="366" t="s">
        <v>5853</v>
      </c>
      <c r="I772" s="366">
        <v>0</v>
      </c>
      <c r="J772" s="366" t="s">
        <v>5853</v>
      </c>
      <c r="K772" s="366" t="s">
        <v>5853</v>
      </c>
      <c r="L772" s="366" t="s">
        <v>5853</v>
      </c>
      <c r="M772" s="366" t="s">
        <v>5853</v>
      </c>
      <c r="N772" s="366">
        <v>0</v>
      </c>
      <c r="O772" s="366" t="s">
        <v>5853</v>
      </c>
      <c r="P772" s="366" t="s">
        <v>5853</v>
      </c>
      <c r="Q772" s="366"/>
      <c r="R772" s="366" t="s">
        <v>5853</v>
      </c>
      <c r="S772" s="366" t="s">
        <v>5853</v>
      </c>
      <c r="T772" s="366" t="s">
        <v>5853</v>
      </c>
      <c r="U772" s="366" t="s">
        <v>5853</v>
      </c>
      <c r="V772" s="366" t="s">
        <v>5853</v>
      </c>
    </row>
    <row r="773" spans="1:22">
      <c r="A773" t="s">
        <v>5817</v>
      </c>
      <c r="B773" s="17" t="str">
        <f>VLOOKUP(A773,'Planning Periods'!$E$2:$N$540,10,FALSE)</f>
        <v>12/31/2015 - 12/31/2023</v>
      </c>
      <c r="C773" s="87">
        <v>2015</v>
      </c>
      <c r="D773" s="87"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5817</v>
      </c>
      <c r="B774" s="17" t="str">
        <f>VLOOKUP(A774,'Planning Periods'!$E$2:$N$540,10,FALSE)</f>
        <v>12/31/2015 - 12/31/2023</v>
      </c>
      <c r="C774" s="87">
        <v>2016</v>
      </c>
      <c r="D774" s="87" t="str">
        <f t="shared" si="11"/>
        <v>Gonzales 2016</v>
      </c>
      <c r="E774" t="s">
        <v>5853</v>
      </c>
      <c r="F774" t="s">
        <v>5853</v>
      </c>
      <c r="G774" t="s">
        <v>5853</v>
      </c>
      <c r="H774" t="s">
        <v>5853</v>
      </c>
      <c r="J774" t="s">
        <v>5853</v>
      </c>
      <c r="K774" t="s">
        <v>5853</v>
      </c>
      <c r="L774" t="s">
        <v>5853</v>
      </c>
      <c r="M774" t="s">
        <v>5853</v>
      </c>
      <c r="O774" t="s">
        <v>5853</v>
      </c>
      <c r="P774" t="s">
        <v>5853</v>
      </c>
      <c r="R774" t="s">
        <v>5853</v>
      </c>
      <c r="S774" t="s">
        <v>5853</v>
      </c>
      <c r="T774" t="s">
        <v>5853</v>
      </c>
      <c r="U774" t="s">
        <v>5853</v>
      </c>
      <c r="V774" t="s">
        <v>5853</v>
      </c>
    </row>
    <row r="775" spans="1:22">
      <c r="A775" t="s">
        <v>5817</v>
      </c>
      <c r="B775" s="17" t="str">
        <f>VLOOKUP(A775,'Planning Periods'!$E$2:$N$540,10,FALSE)</f>
        <v>12/31/2015 - 12/31/2023</v>
      </c>
      <c r="C775" s="87">
        <v>2017</v>
      </c>
      <c r="D775" s="87" t="str">
        <f t="shared" si="11"/>
        <v>Gonzales 2017</v>
      </c>
      <c r="E775" t="s">
        <v>5853</v>
      </c>
      <c r="F775" t="s">
        <v>5853</v>
      </c>
      <c r="G775" t="s">
        <v>5853</v>
      </c>
      <c r="H775" t="s">
        <v>5853</v>
      </c>
      <c r="J775" t="s">
        <v>5853</v>
      </c>
      <c r="K775" t="s">
        <v>5853</v>
      </c>
      <c r="L775" t="s">
        <v>5853</v>
      </c>
      <c r="M775" t="s">
        <v>5853</v>
      </c>
      <c r="O775" t="s">
        <v>5853</v>
      </c>
      <c r="P775" t="s">
        <v>5853</v>
      </c>
      <c r="R775" t="s">
        <v>5853</v>
      </c>
      <c r="S775" t="s">
        <v>5853</v>
      </c>
      <c r="T775" t="s">
        <v>5853</v>
      </c>
      <c r="U775" t="s">
        <v>5853</v>
      </c>
      <c r="V775" t="s">
        <v>5853</v>
      </c>
    </row>
    <row r="776" spans="1:22">
      <c r="A776" s="88" t="s">
        <v>5779</v>
      </c>
      <c r="B776" s="17"/>
      <c r="C776" s="87">
        <v>2013</v>
      </c>
      <c r="D776" s="87" t="str">
        <f t="shared" si="11"/>
        <v>Grand Terrace 2013</v>
      </c>
      <c r="E776" t="s">
        <v>5853</v>
      </c>
      <c r="F776" t="s">
        <v>5853</v>
      </c>
      <c r="G776" t="s">
        <v>5853</v>
      </c>
      <c r="H776" t="s">
        <v>5853</v>
      </c>
      <c r="J776" t="s">
        <v>5853</v>
      </c>
      <c r="K776" t="s">
        <v>5853</v>
      </c>
      <c r="L776" t="s">
        <v>5853</v>
      </c>
      <c r="M776" t="s">
        <v>5853</v>
      </c>
      <c r="O776" t="s">
        <v>5853</v>
      </c>
      <c r="P776" t="s">
        <v>5853</v>
      </c>
      <c r="R776" t="s">
        <v>5853</v>
      </c>
      <c r="S776" t="s">
        <v>5853</v>
      </c>
      <c r="T776" t="s">
        <v>5853</v>
      </c>
      <c r="U776" t="s">
        <v>5853</v>
      </c>
      <c r="V776" t="s">
        <v>5853</v>
      </c>
    </row>
    <row r="777" spans="1:22">
      <c r="A777" s="88" t="s">
        <v>5779</v>
      </c>
      <c r="B777" s="17" t="str">
        <f>VLOOKUP(A777,'Planning Periods'!$E$2:$N$540,10,FALSE)</f>
        <v>10/15/2013 - 10/15/2021</v>
      </c>
      <c r="C777" s="87">
        <v>2014</v>
      </c>
      <c r="D777" s="87" t="str">
        <f t="shared" si="11"/>
        <v>Grand Terrace 2014</v>
      </c>
      <c r="E777" s="87" t="s">
        <v>5853</v>
      </c>
      <c r="F777" s="366" t="s">
        <v>5853</v>
      </c>
      <c r="G777" s="87" t="s">
        <v>5853</v>
      </c>
      <c r="H777" s="87" t="s">
        <v>5853</v>
      </c>
      <c r="I777" s="86"/>
      <c r="J777" s="87" t="s">
        <v>5853</v>
      </c>
      <c r="K777" s="366" t="s">
        <v>5853</v>
      </c>
      <c r="L777" s="87" t="s">
        <v>5853</v>
      </c>
      <c r="M777" s="87" t="s">
        <v>5853</v>
      </c>
      <c r="N777" s="86"/>
      <c r="O777" s="87" t="s">
        <v>5853</v>
      </c>
      <c r="P777" s="87" t="s">
        <v>5853</v>
      </c>
      <c r="Q777" s="86"/>
      <c r="R777" s="87" t="s">
        <v>5853</v>
      </c>
      <c r="S777" s="87" t="s">
        <v>5853</v>
      </c>
      <c r="T777" s="86" t="s">
        <v>5853</v>
      </c>
      <c r="U777" s="87" t="s">
        <v>5853</v>
      </c>
      <c r="V777" s="87" t="s">
        <v>5853</v>
      </c>
    </row>
    <row r="778" spans="1:22">
      <c r="A778" s="88" t="s">
        <v>5779</v>
      </c>
      <c r="B778" s="17" t="str">
        <f>VLOOKUP(A778,'Planning Periods'!$E$2:$N$540,10,FALSE)</f>
        <v>10/15/2013 - 10/15/2021</v>
      </c>
      <c r="C778" s="87">
        <v>2015</v>
      </c>
      <c r="D778" s="87" t="str">
        <f t="shared" si="11"/>
        <v>Grand Terrace 2015</v>
      </c>
      <c r="E778" s="87">
        <v>28</v>
      </c>
      <c r="F778" s="366">
        <v>0</v>
      </c>
      <c r="G778" s="87">
        <v>0</v>
      </c>
      <c r="H778" s="87">
        <v>0</v>
      </c>
      <c r="I778" s="86"/>
      <c r="J778" s="87">
        <v>19</v>
      </c>
      <c r="K778" s="366">
        <v>0</v>
      </c>
      <c r="L778" s="87">
        <v>0</v>
      </c>
      <c r="M778" s="87">
        <v>0</v>
      </c>
      <c r="N778" s="86"/>
      <c r="O778" s="87">
        <v>22</v>
      </c>
      <c r="P778" s="87">
        <v>10</v>
      </c>
      <c r="Q778" s="86"/>
      <c r="R778" s="87">
        <v>49</v>
      </c>
      <c r="S778" s="87">
        <v>0</v>
      </c>
      <c r="T778" s="86">
        <v>0</v>
      </c>
      <c r="U778" s="87">
        <v>118</v>
      </c>
      <c r="V778" s="87">
        <v>10</v>
      </c>
    </row>
    <row r="779" spans="1:22">
      <c r="A779" s="88" t="s">
        <v>5779</v>
      </c>
      <c r="B779" s="17" t="str">
        <f>VLOOKUP(A779,'Planning Periods'!$E$2:$N$540,10,FALSE)</f>
        <v>10/15/2013 - 10/15/2021</v>
      </c>
      <c r="C779" s="87">
        <v>2016</v>
      </c>
      <c r="D779" s="87" t="str">
        <f t="shared" si="11"/>
        <v>Grand Terrace 2016</v>
      </c>
      <c r="E779" s="87">
        <v>28</v>
      </c>
      <c r="F779" s="366">
        <v>0</v>
      </c>
      <c r="G779" s="87">
        <v>0</v>
      </c>
      <c r="H779" s="87">
        <v>0</v>
      </c>
      <c r="I779" s="86"/>
      <c r="J779" s="87">
        <v>19</v>
      </c>
      <c r="K779" s="366">
        <v>0</v>
      </c>
      <c r="L779" s="87">
        <v>0</v>
      </c>
      <c r="M779" s="87">
        <v>0</v>
      </c>
      <c r="N779" s="86"/>
      <c r="O779" s="87">
        <v>22</v>
      </c>
      <c r="P779" s="87">
        <v>5</v>
      </c>
      <c r="Q779" s="86"/>
      <c r="R779" s="87">
        <v>49</v>
      </c>
      <c r="S779" s="87">
        <v>0</v>
      </c>
      <c r="T779" s="86">
        <v>0</v>
      </c>
      <c r="U779" s="87">
        <v>118</v>
      </c>
      <c r="V779" s="87">
        <v>5</v>
      </c>
    </row>
    <row r="780" spans="1:22">
      <c r="A780" s="88" t="s">
        <v>5779</v>
      </c>
      <c r="B780" s="17" t="str">
        <f>VLOOKUP(A780,'Planning Periods'!$E$2:$N$540,10,FALSE)</f>
        <v>10/15/2013 - 10/15/2021</v>
      </c>
      <c r="C780" s="87">
        <v>2017</v>
      </c>
      <c r="D780" s="87" t="str">
        <f t="shared" si="11"/>
        <v>Grand Terrace 2017</v>
      </c>
      <c r="E780" s="87">
        <v>28</v>
      </c>
      <c r="F780" s="366">
        <v>0</v>
      </c>
      <c r="G780" s="87">
        <v>0</v>
      </c>
      <c r="H780" s="87">
        <v>0</v>
      </c>
      <c r="I780" s="86"/>
      <c r="J780" s="87">
        <v>19</v>
      </c>
      <c r="K780" s="366">
        <v>0</v>
      </c>
      <c r="L780" s="87">
        <v>0</v>
      </c>
      <c r="M780" s="87">
        <v>0</v>
      </c>
      <c r="N780" s="86"/>
      <c r="O780" s="87">
        <v>22</v>
      </c>
      <c r="P780" s="87">
        <v>1</v>
      </c>
      <c r="Q780" s="86"/>
      <c r="R780" s="87">
        <v>49</v>
      </c>
      <c r="S780" s="87">
        <v>21</v>
      </c>
      <c r="T780" s="86">
        <v>0</v>
      </c>
      <c r="U780" s="87">
        <v>118</v>
      </c>
      <c r="V780" s="87">
        <v>22</v>
      </c>
    </row>
    <row r="781" spans="1:22">
      <c r="A781" s="88" t="s">
        <v>5367</v>
      </c>
      <c r="B781" s="17" t="str">
        <f>VLOOKUP(A781,'Planning Periods'!$E$2:$N$540,10,FALSE)</f>
        <v>08/15/2019 - 08/15/2027</v>
      </c>
      <c r="C781" s="87">
        <v>2014</v>
      </c>
      <c r="D781" s="87" t="str">
        <f t="shared" si="11"/>
        <v>Grass Valley 2014</v>
      </c>
      <c r="E781" s="87">
        <v>122</v>
      </c>
      <c r="F781" s="366">
        <v>10</v>
      </c>
      <c r="G781" s="87">
        <v>10</v>
      </c>
      <c r="H781" s="87">
        <v>0</v>
      </c>
      <c r="I781" s="86"/>
      <c r="J781" s="87">
        <v>88</v>
      </c>
      <c r="K781" s="366">
        <v>74</v>
      </c>
      <c r="L781" s="87">
        <v>72</v>
      </c>
      <c r="M781" s="87">
        <v>2</v>
      </c>
      <c r="N781" s="86"/>
      <c r="O781" s="87">
        <v>100</v>
      </c>
      <c r="P781" s="87">
        <v>0</v>
      </c>
      <c r="Q781" s="86"/>
      <c r="R781" s="87">
        <v>220</v>
      </c>
      <c r="S781" s="87">
        <v>0</v>
      </c>
      <c r="T781" s="86">
        <v>2</v>
      </c>
      <c r="U781" s="87">
        <v>530</v>
      </c>
      <c r="V781" s="87">
        <v>84</v>
      </c>
    </row>
    <row r="782" spans="1:22">
      <c r="A782" s="88" t="s">
        <v>5367</v>
      </c>
      <c r="B782" s="17" t="str">
        <f>VLOOKUP(A782,'Planning Periods'!$E$2:$N$540,10,FALSE)</f>
        <v>08/15/2019 - 08/15/2027</v>
      </c>
      <c r="C782" s="87">
        <v>2015</v>
      </c>
      <c r="D782" s="87" t="str">
        <f t="shared" si="11"/>
        <v>Grass Valley 2015</v>
      </c>
      <c r="E782" s="87">
        <v>122</v>
      </c>
      <c r="F782" s="366">
        <v>2</v>
      </c>
      <c r="G782" s="87">
        <v>2</v>
      </c>
      <c r="H782" s="87">
        <v>0</v>
      </c>
      <c r="I782" s="86"/>
      <c r="J782" s="87">
        <v>88</v>
      </c>
      <c r="K782" s="366">
        <v>0</v>
      </c>
      <c r="L782" s="87">
        <v>0</v>
      </c>
      <c r="M782" s="87">
        <v>0</v>
      </c>
      <c r="N782" s="86"/>
      <c r="O782" s="87">
        <v>100</v>
      </c>
      <c r="P782" s="87">
        <v>0</v>
      </c>
      <c r="Q782" s="86"/>
      <c r="R782" s="87">
        <v>220</v>
      </c>
      <c r="S782" s="87">
        <v>5</v>
      </c>
      <c r="T782" s="86">
        <v>0</v>
      </c>
      <c r="U782" s="87">
        <v>530</v>
      </c>
      <c r="V782" s="87">
        <v>7</v>
      </c>
    </row>
    <row r="783" spans="1:22">
      <c r="A783" s="88" t="s">
        <v>5367</v>
      </c>
      <c r="B783" s="17" t="str">
        <f>VLOOKUP(A783,'Planning Periods'!$E$2:$N$540,10,FALSE)</f>
        <v>08/15/2019 - 08/15/2027</v>
      </c>
      <c r="C783" s="87">
        <v>2016</v>
      </c>
      <c r="D783" s="87" t="str">
        <f t="shared" si="11"/>
        <v>Grass Valley 2016</v>
      </c>
      <c r="E783" s="87">
        <v>122</v>
      </c>
      <c r="F783" s="366">
        <v>1</v>
      </c>
      <c r="G783" s="87">
        <v>1</v>
      </c>
      <c r="H783" s="87">
        <v>0</v>
      </c>
      <c r="I783" s="86"/>
      <c r="J783" s="87">
        <v>88</v>
      </c>
      <c r="K783" s="366">
        <v>0</v>
      </c>
      <c r="L783" s="87">
        <v>0</v>
      </c>
      <c r="M783" s="87">
        <v>0</v>
      </c>
      <c r="N783" s="86"/>
      <c r="O783" s="87">
        <v>100</v>
      </c>
      <c r="P783" s="87">
        <v>1</v>
      </c>
      <c r="Q783" s="86"/>
      <c r="R783" s="87">
        <v>220</v>
      </c>
      <c r="S783" s="87">
        <v>0</v>
      </c>
      <c r="T783" s="86">
        <v>0</v>
      </c>
      <c r="U783" s="87">
        <v>530</v>
      </c>
      <c r="V783" s="87">
        <v>2</v>
      </c>
    </row>
    <row r="784" spans="1:22">
      <c r="A784" s="88" t="s">
        <v>5367</v>
      </c>
      <c r="B784" s="17" t="str">
        <f>VLOOKUP(A784,'Planning Periods'!$E$2:$N$540,10,FALSE)</f>
        <v>08/15/2019 - 08/15/2027</v>
      </c>
      <c r="C784" s="87">
        <v>2017</v>
      </c>
      <c r="D784" s="87" t="str">
        <f t="shared" si="11"/>
        <v>Grass Valley 2017</v>
      </c>
      <c r="E784" s="87" t="s">
        <v>5853</v>
      </c>
      <c r="F784" s="366" t="s">
        <v>5853</v>
      </c>
      <c r="G784" s="87" t="s">
        <v>5853</v>
      </c>
      <c r="H784" s="87" t="s">
        <v>5853</v>
      </c>
      <c r="I784" s="86"/>
      <c r="J784" s="87" t="s">
        <v>5853</v>
      </c>
      <c r="K784" s="366" t="s">
        <v>5853</v>
      </c>
      <c r="L784" s="87" t="s">
        <v>5853</v>
      </c>
      <c r="M784" s="87" t="s">
        <v>5853</v>
      </c>
      <c r="N784" s="86"/>
      <c r="O784" s="87" t="s">
        <v>5853</v>
      </c>
      <c r="P784" s="87" t="s">
        <v>5853</v>
      </c>
      <c r="Q784" s="86"/>
      <c r="R784" s="87" t="s">
        <v>5853</v>
      </c>
      <c r="S784" s="87" t="s">
        <v>5853</v>
      </c>
      <c r="T784" s="86" t="s">
        <v>5853</v>
      </c>
      <c r="U784" s="87" t="s">
        <v>5853</v>
      </c>
      <c r="V784" s="87" t="s">
        <v>5853</v>
      </c>
    </row>
    <row r="785" spans="1:22">
      <c r="A785" t="s">
        <v>5503</v>
      </c>
      <c r="B785" s="17" t="str">
        <f>VLOOKUP(A785,'Planning Periods'!$E$2:$N$540,10,FALSE)</f>
        <v>12/31/2015 - 12/31/2023</v>
      </c>
      <c r="C785" s="87">
        <v>2014</v>
      </c>
      <c r="D785" s="87" t="str">
        <f t="shared" si="11"/>
        <v>Greenfield 2014</v>
      </c>
      <c r="E785" s="366" t="s">
        <v>5853</v>
      </c>
      <c r="F785" s="366" t="s">
        <v>5853</v>
      </c>
      <c r="G785" s="366" t="s">
        <v>5853</v>
      </c>
      <c r="H785" s="366" t="s">
        <v>5853</v>
      </c>
      <c r="I785" s="366">
        <v>0</v>
      </c>
      <c r="J785" s="366" t="s">
        <v>5853</v>
      </c>
      <c r="K785" s="366" t="s">
        <v>5853</v>
      </c>
      <c r="L785" s="366" t="s">
        <v>5853</v>
      </c>
      <c r="M785" s="366" t="s">
        <v>5853</v>
      </c>
      <c r="N785" s="366">
        <v>0</v>
      </c>
      <c r="O785" s="366" t="s">
        <v>5853</v>
      </c>
      <c r="P785" s="366" t="s">
        <v>5853</v>
      </c>
      <c r="Q785" s="366"/>
      <c r="R785" s="366" t="s">
        <v>5853</v>
      </c>
      <c r="S785" s="366" t="s">
        <v>5853</v>
      </c>
      <c r="T785" s="366" t="s">
        <v>5853</v>
      </c>
      <c r="U785" s="366" t="s">
        <v>5853</v>
      </c>
      <c r="V785" s="366" t="s">
        <v>5853</v>
      </c>
    </row>
    <row r="786" spans="1:22">
      <c r="A786" t="s">
        <v>5503</v>
      </c>
      <c r="B786" s="17" t="str">
        <f>VLOOKUP(A786,'Planning Periods'!$E$2:$N$540,10,FALSE)</f>
        <v>12/31/2015 - 12/31/2023</v>
      </c>
      <c r="C786" s="87">
        <v>2015</v>
      </c>
      <c r="D786" s="87" t="str">
        <f t="shared" si="11"/>
        <v>Greenfield 2015</v>
      </c>
      <c r="E786" t="s">
        <v>5853</v>
      </c>
      <c r="F786" t="s">
        <v>5853</v>
      </c>
      <c r="G786" t="s">
        <v>5853</v>
      </c>
      <c r="H786" t="s">
        <v>5853</v>
      </c>
      <c r="J786" t="s">
        <v>5853</v>
      </c>
      <c r="K786" t="s">
        <v>5853</v>
      </c>
      <c r="L786" t="s">
        <v>5853</v>
      </c>
      <c r="M786" t="s">
        <v>5853</v>
      </c>
      <c r="O786" t="s">
        <v>5853</v>
      </c>
      <c r="P786" t="s">
        <v>5853</v>
      </c>
      <c r="R786" t="s">
        <v>5853</v>
      </c>
      <c r="S786" t="s">
        <v>5853</v>
      </c>
      <c r="T786" t="s">
        <v>5853</v>
      </c>
      <c r="U786" t="s">
        <v>5853</v>
      </c>
      <c r="V786" t="s">
        <v>5853</v>
      </c>
    </row>
    <row r="787" spans="1:22">
      <c r="A787" t="s">
        <v>5503</v>
      </c>
      <c r="B787" s="17" t="str">
        <f>VLOOKUP(A787,'Planning Periods'!$E$2:$N$540,10,FALSE)</f>
        <v>12/31/2015 - 12/31/2023</v>
      </c>
      <c r="C787" s="87">
        <v>2016</v>
      </c>
      <c r="D787" s="87" t="str">
        <f t="shared" si="11"/>
        <v>Greenfield 2016</v>
      </c>
      <c r="E787" t="s">
        <v>5853</v>
      </c>
      <c r="F787" t="s">
        <v>5853</v>
      </c>
      <c r="G787" t="s">
        <v>5853</v>
      </c>
      <c r="H787" t="s">
        <v>5853</v>
      </c>
      <c r="J787" t="s">
        <v>5853</v>
      </c>
      <c r="K787" t="s">
        <v>5853</v>
      </c>
      <c r="L787" t="s">
        <v>5853</v>
      </c>
      <c r="M787" t="s">
        <v>5853</v>
      </c>
      <c r="O787" t="s">
        <v>5853</v>
      </c>
      <c r="P787" t="s">
        <v>5853</v>
      </c>
      <c r="R787" t="s">
        <v>5853</v>
      </c>
      <c r="S787" t="s">
        <v>5853</v>
      </c>
      <c r="T787" t="s">
        <v>5853</v>
      </c>
      <c r="U787" t="s">
        <v>5853</v>
      </c>
      <c r="V787" t="s">
        <v>5853</v>
      </c>
    </row>
    <row r="788" spans="1:22">
      <c r="A788" t="s">
        <v>5503</v>
      </c>
      <c r="B788" s="17" t="str">
        <f>VLOOKUP(A788,'Planning Periods'!$E$2:$N$540,10,FALSE)</f>
        <v>12/31/2015 - 12/31/2023</v>
      </c>
      <c r="C788" s="87">
        <v>2017</v>
      </c>
      <c r="D788" s="87" t="str">
        <f t="shared" si="11"/>
        <v>Greenfield 2017</v>
      </c>
      <c r="E788" t="s">
        <v>5853</v>
      </c>
      <c r="F788" t="s">
        <v>5853</v>
      </c>
      <c r="G788" t="s">
        <v>5853</v>
      </c>
      <c r="H788" t="s">
        <v>5853</v>
      </c>
      <c r="J788" t="s">
        <v>5853</v>
      </c>
      <c r="K788" t="s">
        <v>5853</v>
      </c>
      <c r="L788" t="s">
        <v>5853</v>
      </c>
      <c r="M788" t="s">
        <v>5853</v>
      </c>
      <c r="O788" t="s">
        <v>5853</v>
      </c>
      <c r="P788" t="s">
        <v>5853</v>
      </c>
      <c r="R788" t="s">
        <v>5853</v>
      </c>
      <c r="S788" t="s">
        <v>5853</v>
      </c>
      <c r="T788" t="s">
        <v>5853</v>
      </c>
      <c r="U788" t="s">
        <v>5853</v>
      </c>
      <c r="V788" t="s">
        <v>5853</v>
      </c>
    </row>
    <row r="789" spans="1:22">
      <c r="A789" s="88" t="s">
        <v>5504</v>
      </c>
      <c r="B789" s="17" t="str">
        <f>VLOOKUP(A789,'Planning Periods'!$E$2:$N$540,10,FALSE)</f>
        <v>06/15/2014 - 06/15/2022</v>
      </c>
      <c r="C789" s="87">
        <v>2014</v>
      </c>
      <c r="D789" s="87" t="str">
        <f t="shared" si="11"/>
        <v>Gridley 2014</v>
      </c>
      <c r="E789" s="87">
        <v>322</v>
      </c>
      <c r="F789" s="366">
        <v>0</v>
      </c>
      <c r="G789" s="87">
        <v>0</v>
      </c>
      <c r="H789" s="87">
        <v>0</v>
      </c>
      <c r="I789" s="86"/>
      <c r="J789" s="87">
        <v>135</v>
      </c>
      <c r="K789" s="366">
        <v>0</v>
      </c>
      <c r="L789" s="87">
        <v>0</v>
      </c>
      <c r="M789" s="87">
        <v>0</v>
      </c>
      <c r="N789" s="86"/>
      <c r="O789" s="87">
        <v>279</v>
      </c>
      <c r="P789" s="87">
        <v>0</v>
      </c>
      <c r="Q789" s="86"/>
      <c r="R789" s="87">
        <v>321</v>
      </c>
      <c r="S789" s="87">
        <v>8</v>
      </c>
      <c r="T789" s="86">
        <v>0</v>
      </c>
      <c r="U789" s="87">
        <v>1057</v>
      </c>
      <c r="V789" s="87">
        <v>8</v>
      </c>
    </row>
    <row r="790" spans="1:22">
      <c r="A790" s="88" t="s">
        <v>5504</v>
      </c>
      <c r="B790" s="17" t="str">
        <f>VLOOKUP(A790,'Planning Periods'!$E$2:$N$540,10,FALSE)</f>
        <v>06/15/2014 - 06/15/2022</v>
      </c>
      <c r="C790" s="87">
        <v>2015</v>
      </c>
      <c r="D790" s="87" t="str">
        <f t="shared" si="11"/>
        <v>Gridley 2015</v>
      </c>
      <c r="E790" s="87">
        <v>322</v>
      </c>
      <c r="F790" s="366">
        <v>0</v>
      </c>
      <c r="G790" s="87">
        <v>0</v>
      </c>
      <c r="H790" s="87">
        <v>0</v>
      </c>
      <c r="I790" s="86"/>
      <c r="J790" s="87">
        <v>135</v>
      </c>
      <c r="K790" s="366">
        <v>0</v>
      </c>
      <c r="L790" s="87">
        <v>0</v>
      </c>
      <c r="M790" s="87">
        <v>0</v>
      </c>
      <c r="N790" s="86"/>
      <c r="O790" s="87">
        <v>279</v>
      </c>
      <c r="P790" s="87">
        <v>0</v>
      </c>
      <c r="Q790" s="86"/>
      <c r="R790" s="87">
        <v>321</v>
      </c>
      <c r="S790" s="87">
        <v>3</v>
      </c>
      <c r="T790" s="86">
        <v>0</v>
      </c>
      <c r="U790" s="87">
        <v>1057</v>
      </c>
      <c r="V790" s="87">
        <v>3</v>
      </c>
    </row>
    <row r="791" spans="1:22">
      <c r="A791" s="88" t="s">
        <v>5504</v>
      </c>
      <c r="B791" s="17" t="str">
        <f>VLOOKUP(A791,'Planning Periods'!$E$2:$N$540,10,FALSE)</f>
        <v>06/15/2014 - 06/15/2022</v>
      </c>
      <c r="C791" s="87">
        <v>2016</v>
      </c>
      <c r="D791" s="87" t="str">
        <f t="shared" si="11"/>
        <v>Gridley 2016</v>
      </c>
      <c r="E791" s="87">
        <v>322</v>
      </c>
      <c r="F791" s="366">
        <v>0</v>
      </c>
      <c r="G791" s="87">
        <v>0</v>
      </c>
      <c r="H791" s="87">
        <v>0</v>
      </c>
      <c r="I791" s="86"/>
      <c r="J791" s="87">
        <v>135</v>
      </c>
      <c r="K791" s="366">
        <v>0</v>
      </c>
      <c r="L791" s="87">
        <v>0</v>
      </c>
      <c r="M791" s="87">
        <v>0</v>
      </c>
      <c r="N791" s="86"/>
      <c r="O791" s="87">
        <v>279</v>
      </c>
      <c r="P791" s="87">
        <v>0</v>
      </c>
      <c r="Q791" s="86"/>
      <c r="R791" s="87">
        <v>321</v>
      </c>
      <c r="S791" s="87">
        <v>16</v>
      </c>
      <c r="T791" s="86">
        <v>0</v>
      </c>
      <c r="U791" s="87">
        <v>1057</v>
      </c>
      <c r="V791" s="87">
        <v>16</v>
      </c>
    </row>
    <row r="792" spans="1:22">
      <c r="A792" s="88" t="s">
        <v>5504</v>
      </c>
      <c r="B792" s="17" t="str">
        <f>VLOOKUP(A792,'Planning Periods'!$E$2:$N$540,10,FALSE)</f>
        <v>06/15/2014 - 06/15/2022</v>
      </c>
      <c r="C792" s="87">
        <v>2017</v>
      </c>
      <c r="D792" s="87" t="str">
        <f t="shared" si="11"/>
        <v>Gridley 2017</v>
      </c>
      <c r="E792" s="87">
        <v>322</v>
      </c>
      <c r="F792" s="366">
        <v>0</v>
      </c>
      <c r="G792" s="87">
        <v>0</v>
      </c>
      <c r="H792" s="87">
        <v>0</v>
      </c>
      <c r="I792" s="86"/>
      <c r="J792" s="87">
        <v>135</v>
      </c>
      <c r="K792" s="366">
        <v>0</v>
      </c>
      <c r="L792" s="87">
        <v>0</v>
      </c>
      <c r="M792" s="87">
        <v>0</v>
      </c>
      <c r="N792" s="86"/>
      <c r="O792" s="87">
        <v>279</v>
      </c>
      <c r="P792" s="87">
        <v>0</v>
      </c>
      <c r="Q792" s="86"/>
      <c r="R792" s="87">
        <v>321</v>
      </c>
      <c r="S792" s="87">
        <v>19</v>
      </c>
      <c r="T792" s="86">
        <v>0</v>
      </c>
      <c r="U792" s="87">
        <v>1057</v>
      </c>
      <c r="V792" s="87">
        <v>19</v>
      </c>
    </row>
    <row r="793" spans="1:22">
      <c r="A793" s="88" t="s">
        <v>5505</v>
      </c>
      <c r="B793" s="17" t="str">
        <f>VLOOKUP(A793,'Planning Periods'!$E$2:$N$540,10,FALSE)</f>
        <v>12/31/2020 - 12/31/2028</v>
      </c>
      <c r="C793" s="87">
        <v>2014</v>
      </c>
      <c r="D793" s="87" t="str">
        <f t="shared" si="11"/>
        <v>Grover Beach 2014</v>
      </c>
      <c r="E793" s="87">
        <v>41</v>
      </c>
      <c r="F793" s="366">
        <v>0</v>
      </c>
      <c r="G793" s="87">
        <v>0</v>
      </c>
      <c r="H793" s="87">
        <v>0</v>
      </c>
      <c r="I793" s="86"/>
      <c r="J793" s="87">
        <v>26</v>
      </c>
      <c r="K793" s="366">
        <v>1</v>
      </c>
      <c r="L793" s="87">
        <v>1</v>
      </c>
      <c r="M793" s="87">
        <v>0</v>
      </c>
      <c r="N793" s="86"/>
      <c r="O793" s="87">
        <v>29</v>
      </c>
      <c r="P793" s="87">
        <v>0</v>
      </c>
      <c r="Q793" s="86"/>
      <c r="R793" s="87">
        <v>69</v>
      </c>
      <c r="S793" s="87">
        <v>12</v>
      </c>
      <c r="T793" s="86">
        <v>0</v>
      </c>
      <c r="U793" s="87">
        <v>165</v>
      </c>
      <c r="V793" s="87">
        <v>13</v>
      </c>
    </row>
    <row r="794" spans="1:22">
      <c r="A794" s="88" t="s">
        <v>5505</v>
      </c>
      <c r="B794" s="17" t="str">
        <f>VLOOKUP(A794,'Planning Periods'!$E$2:$N$540,10,FALSE)</f>
        <v>12/31/2020 - 12/31/2028</v>
      </c>
      <c r="C794" s="87">
        <v>2015</v>
      </c>
      <c r="D794" s="87" t="str">
        <f t="shared" si="11"/>
        <v>Grover Beach 2015</v>
      </c>
      <c r="E794" s="87">
        <v>41</v>
      </c>
      <c r="F794" s="366">
        <v>0</v>
      </c>
      <c r="G794" s="87">
        <v>0</v>
      </c>
      <c r="H794" s="87">
        <v>0</v>
      </c>
      <c r="I794" s="86"/>
      <c r="J794" s="87">
        <v>26</v>
      </c>
      <c r="K794" s="366">
        <v>2</v>
      </c>
      <c r="L794" s="87">
        <v>2</v>
      </c>
      <c r="M794" s="87">
        <v>0</v>
      </c>
      <c r="N794" s="86"/>
      <c r="O794" s="87">
        <v>29</v>
      </c>
      <c r="P794" s="87">
        <v>0</v>
      </c>
      <c r="Q794" s="86"/>
      <c r="R794" s="87">
        <v>69</v>
      </c>
      <c r="S794" s="87">
        <v>30</v>
      </c>
      <c r="T794" s="86">
        <v>0</v>
      </c>
      <c r="U794" s="87">
        <v>165</v>
      </c>
      <c r="V794" s="87">
        <v>32</v>
      </c>
    </row>
    <row r="795" spans="1:22">
      <c r="A795" s="88" t="s">
        <v>5505</v>
      </c>
      <c r="B795" s="17" t="str">
        <f>VLOOKUP(A795,'Planning Periods'!$E$2:$N$540,10,FALSE)</f>
        <v>12/31/2020 - 12/31/2028</v>
      </c>
      <c r="C795" s="87">
        <v>2016</v>
      </c>
      <c r="D795" s="87" t="str">
        <f t="shared" si="11"/>
        <v>Grover Beach 2016</v>
      </c>
      <c r="E795" s="87">
        <v>41</v>
      </c>
      <c r="F795" s="366">
        <v>0</v>
      </c>
      <c r="G795" s="87">
        <v>0</v>
      </c>
      <c r="H795" s="87">
        <v>0</v>
      </c>
      <c r="I795" s="86"/>
      <c r="J795" s="87">
        <v>26</v>
      </c>
      <c r="K795" s="366">
        <v>2</v>
      </c>
      <c r="L795" s="87">
        <v>2</v>
      </c>
      <c r="M795" s="87">
        <v>0</v>
      </c>
      <c r="N795" s="86"/>
      <c r="O795" s="87">
        <v>29</v>
      </c>
      <c r="P795" s="87">
        <v>0</v>
      </c>
      <c r="Q795" s="86"/>
      <c r="R795" s="87">
        <v>69</v>
      </c>
      <c r="S795" s="87">
        <v>21</v>
      </c>
      <c r="T795" s="86">
        <v>0</v>
      </c>
      <c r="U795" s="87">
        <v>165</v>
      </c>
      <c r="V795" s="87">
        <v>23</v>
      </c>
    </row>
    <row r="796" spans="1:22">
      <c r="A796" s="88" t="s">
        <v>5505</v>
      </c>
      <c r="B796" s="17" t="str">
        <f>VLOOKUP(A796,'Planning Periods'!$E$2:$N$540,10,FALSE)</f>
        <v>12/31/2020 - 12/31/2028</v>
      </c>
      <c r="C796" s="87">
        <v>2017</v>
      </c>
      <c r="D796" s="87" t="str">
        <f t="shared" si="11"/>
        <v>Grover Beach 2017</v>
      </c>
      <c r="E796" s="87">
        <v>41</v>
      </c>
      <c r="F796" s="366">
        <v>0</v>
      </c>
      <c r="G796" s="87">
        <v>0</v>
      </c>
      <c r="H796" s="87">
        <v>0</v>
      </c>
      <c r="I796" s="86"/>
      <c r="J796" s="87">
        <v>26</v>
      </c>
      <c r="K796" s="366">
        <v>0</v>
      </c>
      <c r="L796" s="87">
        <v>0</v>
      </c>
      <c r="M796" s="87">
        <v>0</v>
      </c>
      <c r="N796" s="86"/>
      <c r="O796" s="87">
        <v>29</v>
      </c>
      <c r="P796" s="87">
        <v>0</v>
      </c>
      <c r="Q796" s="86"/>
      <c r="R796" s="87">
        <v>69</v>
      </c>
      <c r="S796" s="87">
        <v>17</v>
      </c>
      <c r="T796" s="86">
        <v>0</v>
      </c>
      <c r="U796" s="87">
        <v>165</v>
      </c>
      <c r="V796" s="87">
        <v>17</v>
      </c>
    </row>
    <row r="797" spans="1:22">
      <c r="A797" t="s">
        <v>5506</v>
      </c>
      <c r="B797" s="17" t="str">
        <f>VLOOKUP(A797,'Planning Periods'!$E$2:$N$540,10,FALSE)</f>
        <v>02/15/2015 - 02/15/2023</v>
      </c>
      <c r="C797" s="87">
        <v>2014</v>
      </c>
      <c r="D797" s="87" t="str">
        <f t="shared" si="11"/>
        <v>Guadalupe 2014</v>
      </c>
      <c r="E797" s="366" t="s">
        <v>5853</v>
      </c>
      <c r="F797" s="366" t="s">
        <v>5853</v>
      </c>
      <c r="G797" s="366" t="s">
        <v>5853</v>
      </c>
      <c r="H797" s="366" t="s">
        <v>5853</v>
      </c>
      <c r="I797" s="366">
        <v>0</v>
      </c>
      <c r="J797" s="366" t="s">
        <v>5853</v>
      </c>
      <c r="K797" s="366" t="s">
        <v>5853</v>
      </c>
      <c r="L797" s="366" t="s">
        <v>5853</v>
      </c>
      <c r="M797" s="366" t="s">
        <v>5853</v>
      </c>
      <c r="N797" s="366">
        <v>0</v>
      </c>
      <c r="O797" s="366" t="s">
        <v>5853</v>
      </c>
      <c r="P797" s="366" t="s">
        <v>5853</v>
      </c>
      <c r="Q797" s="366"/>
      <c r="R797" s="366" t="s">
        <v>5853</v>
      </c>
      <c r="S797" s="366" t="s">
        <v>5853</v>
      </c>
      <c r="T797" s="366" t="s">
        <v>5853</v>
      </c>
      <c r="U797" s="366" t="s">
        <v>5853</v>
      </c>
      <c r="V797" s="366" t="s">
        <v>5853</v>
      </c>
    </row>
    <row r="798" spans="1:22">
      <c r="A798" t="s">
        <v>5506</v>
      </c>
      <c r="B798" s="17" t="str">
        <f>VLOOKUP(A798,'Planning Periods'!$E$2:$N$540,10,FALSE)</f>
        <v>02/15/2015 - 02/15/2023</v>
      </c>
      <c r="C798" s="87">
        <v>2015</v>
      </c>
      <c r="D798" s="87" t="str">
        <f t="shared" si="11"/>
        <v>Guadalupe 2015</v>
      </c>
      <c r="E798" t="s">
        <v>5853</v>
      </c>
      <c r="F798" t="s">
        <v>5853</v>
      </c>
      <c r="G798" t="s">
        <v>5853</v>
      </c>
      <c r="H798" t="s">
        <v>5853</v>
      </c>
      <c r="J798" t="s">
        <v>5853</v>
      </c>
      <c r="K798" t="s">
        <v>5853</v>
      </c>
      <c r="L798" t="s">
        <v>5853</v>
      </c>
      <c r="M798" t="s">
        <v>5853</v>
      </c>
      <c r="O798" t="s">
        <v>5853</v>
      </c>
      <c r="P798" t="s">
        <v>5853</v>
      </c>
      <c r="R798" t="s">
        <v>5853</v>
      </c>
      <c r="S798" t="s">
        <v>5853</v>
      </c>
      <c r="T798" t="s">
        <v>5853</v>
      </c>
      <c r="U798" t="s">
        <v>5853</v>
      </c>
      <c r="V798" t="s">
        <v>5853</v>
      </c>
    </row>
    <row r="799" spans="1:22">
      <c r="A799" t="s">
        <v>5506</v>
      </c>
      <c r="B799" s="17" t="str">
        <f>VLOOKUP(A799,'Planning Periods'!$E$2:$N$540,10,FALSE)</f>
        <v>02/15/2015 - 02/15/2023</v>
      </c>
      <c r="C799" s="87">
        <v>2016</v>
      </c>
      <c r="D799" s="87" t="str">
        <f t="shared" si="11"/>
        <v>Guadalupe 2016</v>
      </c>
      <c r="E799" t="s">
        <v>5853</v>
      </c>
      <c r="F799" t="s">
        <v>5853</v>
      </c>
      <c r="G799" t="s">
        <v>5853</v>
      </c>
      <c r="H799" t="s">
        <v>5853</v>
      </c>
      <c r="J799" t="s">
        <v>5853</v>
      </c>
      <c r="K799" t="s">
        <v>5853</v>
      </c>
      <c r="L799" t="s">
        <v>5853</v>
      </c>
      <c r="M799" t="s">
        <v>5853</v>
      </c>
      <c r="O799" t="s">
        <v>5853</v>
      </c>
      <c r="P799" t="s">
        <v>5853</v>
      </c>
      <c r="R799" t="s">
        <v>5853</v>
      </c>
      <c r="S799" t="s">
        <v>5853</v>
      </c>
      <c r="T799" t="s">
        <v>5853</v>
      </c>
      <c r="U799" t="s">
        <v>5853</v>
      </c>
      <c r="V799" t="s">
        <v>5853</v>
      </c>
    </row>
    <row r="800" spans="1:22">
      <c r="A800" t="s">
        <v>5506</v>
      </c>
      <c r="B800" s="17" t="str">
        <f>VLOOKUP(A800,'Planning Periods'!$E$2:$N$540,10,FALSE)</f>
        <v>02/15/2015 - 02/15/2023</v>
      </c>
      <c r="C800" s="87">
        <v>2017</v>
      </c>
      <c r="D800" s="87" t="str">
        <f t="shared" si="11"/>
        <v>Guadalupe 2017</v>
      </c>
      <c r="E800" t="s">
        <v>5853</v>
      </c>
      <c r="F800" t="s">
        <v>5853</v>
      </c>
      <c r="G800" t="s">
        <v>5853</v>
      </c>
      <c r="H800" t="s">
        <v>5853</v>
      </c>
      <c r="J800" t="s">
        <v>5853</v>
      </c>
      <c r="K800" t="s">
        <v>5853</v>
      </c>
      <c r="L800" t="s">
        <v>5853</v>
      </c>
      <c r="M800" t="s">
        <v>5853</v>
      </c>
      <c r="O800" t="s">
        <v>5853</v>
      </c>
      <c r="P800" t="s">
        <v>5853</v>
      </c>
      <c r="R800" t="s">
        <v>5853</v>
      </c>
      <c r="S800" t="s">
        <v>5853</v>
      </c>
      <c r="T800" t="s">
        <v>5853</v>
      </c>
      <c r="U800" t="s">
        <v>5853</v>
      </c>
      <c r="V800" t="s">
        <v>5853</v>
      </c>
    </row>
    <row r="801" spans="1:22">
      <c r="A801" t="s">
        <v>5507</v>
      </c>
      <c r="B801" s="17" t="str">
        <f>VLOOKUP(A801,'Planning Periods'!$E$2:$N$540,10,FALSE)</f>
        <v>03/31/2016 - 03/31/2024</v>
      </c>
      <c r="C801" s="87">
        <v>2014</v>
      </c>
      <c r="D801" s="87" t="str">
        <f t="shared" si="11"/>
        <v>Gustine 2014</v>
      </c>
      <c r="E801" s="366" t="s">
        <v>5853</v>
      </c>
      <c r="F801" s="366" t="s">
        <v>5853</v>
      </c>
      <c r="G801" s="366" t="s">
        <v>5853</v>
      </c>
      <c r="H801" s="366" t="s">
        <v>5853</v>
      </c>
      <c r="I801" s="366">
        <v>0</v>
      </c>
      <c r="J801" s="366" t="s">
        <v>5853</v>
      </c>
      <c r="K801" s="366" t="s">
        <v>5853</v>
      </c>
      <c r="L801" s="366" t="s">
        <v>5853</v>
      </c>
      <c r="M801" s="366" t="s">
        <v>5853</v>
      </c>
      <c r="N801" s="366">
        <v>0</v>
      </c>
      <c r="O801" s="366" t="s">
        <v>5853</v>
      </c>
      <c r="P801" s="366" t="s">
        <v>5853</v>
      </c>
      <c r="Q801" s="366"/>
      <c r="R801" s="366" t="s">
        <v>5853</v>
      </c>
      <c r="S801" s="366" t="s">
        <v>5853</v>
      </c>
      <c r="T801" s="366" t="s">
        <v>5853</v>
      </c>
      <c r="U801" s="366" t="s">
        <v>5853</v>
      </c>
      <c r="V801" s="366" t="s">
        <v>5853</v>
      </c>
    </row>
    <row r="802" spans="1:22">
      <c r="A802" t="s">
        <v>5507</v>
      </c>
      <c r="B802" s="17" t="str">
        <f>VLOOKUP(A802,'Planning Periods'!$E$2:$N$540,10,FALSE)</f>
        <v>03/31/2016 - 03/31/2024</v>
      </c>
      <c r="C802" s="87">
        <v>2015</v>
      </c>
      <c r="D802" s="87" t="str">
        <f t="shared" si="11"/>
        <v>Gustine 2015</v>
      </c>
      <c r="E802" t="s">
        <v>5853</v>
      </c>
      <c r="F802" t="s">
        <v>5853</v>
      </c>
      <c r="G802" t="s">
        <v>5853</v>
      </c>
      <c r="H802" t="s">
        <v>5853</v>
      </c>
      <c r="J802" t="s">
        <v>5853</v>
      </c>
      <c r="K802" t="s">
        <v>5853</v>
      </c>
      <c r="L802" t="s">
        <v>5853</v>
      </c>
      <c r="M802" t="s">
        <v>5853</v>
      </c>
      <c r="O802" t="s">
        <v>5853</v>
      </c>
      <c r="P802" t="s">
        <v>5853</v>
      </c>
      <c r="R802" t="s">
        <v>5853</v>
      </c>
      <c r="S802" t="s">
        <v>5853</v>
      </c>
      <c r="T802" t="s">
        <v>5853</v>
      </c>
      <c r="U802" t="s">
        <v>5853</v>
      </c>
      <c r="V802" t="s">
        <v>5853</v>
      </c>
    </row>
    <row r="803" spans="1:22">
      <c r="A803" t="s">
        <v>5507</v>
      </c>
      <c r="B803" s="17" t="str">
        <f>VLOOKUP(A803,'Planning Periods'!$E$2:$N$540,10,FALSE)</f>
        <v>03/31/2016 - 03/31/2024</v>
      </c>
      <c r="C803" s="87">
        <v>2016</v>
      </c>
      <c r="D803" s="87" t="str">
        <f t="shared" si="11"/>
        <v>Gustine 2016</v>
      </c>
      <c r="E803" t="s">
        <v>5853</v>
      </c>
      <c r="F803" t="s">
        <v>5853</v>
      </c>
      <c r="G803" t="s">
        <v>5853</v>
      </c>
      <c r="H803" t="s">
        <v>5853</v>
      </c>
      <c r="J803" t="s">
        <v>5853</v>
      </c>
      <c r="K803" t="s">
        <v>5853</v>
      </c>
      <c r="L803" t="s">
        <v>5853</v>
      </c>
      <c r="M803" t="s">
        <v>5853</v>
      </c>
      <c r="O803" t="s">
        <v>5853</v>
      </c>
      <c r="P803" t="s">
        <v>5853</v>
      </c>
      <c r="R803" t="s">
        <v>5853</v>
      </c>
      <c r="S803" t="s">
        <v>5853</v>
      </c>
      <c r="T803" t="s">
        <v>5853</v>
      </c>
      <c r="U803" t="s">
        <v>5853</v>
      </c>
      <c r="V803" t="s">
        <v>5853</v>
      </c>
    </row>
    <row r="804" spans="1:22">
      <c r="A804" t="s">
        <v>5507</v>
      </c>
      <c r="B804" s="17" t="str">
        <f>VLOOKUP(A804,'Planning Periods'!$E$2:$N$540,10,FALSE)</f>
        <v>03/31/2016 - 03/31/2024</v>
      </c>
      <c r="C804" s="87">
        <v>2017</v>
      </c>
      <c r="D804" s="87" t="str">
        <f t="shared" si="11"/>
        <v>Gustine 2017</v>
      </c>
      <c r="E804" t="s">
        <v>5853</v>
      </c>
      <c r="F804" t="s">
        <v>5853</v>
      </c>
      <c r="G804" t="s">
        <v>5853</v>
      </c>
      <c r="H804" t="s">
        <v>5853</v>
      </c>
      <c r="J804" t="s">
        <v>5853</v>
      </c>
      <c r="K804" t="s">
        <v>5853</v>
      </c>
      <c r="L804" t="s">
        <v>5853</v>
      </c>
      <c r="M804" t="s">
        <v>5853</v>
      </c>
      <c r="O804" t="s">
        <v>5853</v>
      </c>
      <c r="P804" t="s">
        <v>5853</v>
      </c>
      <c r="R804" t="s">
        <v>5853</v>
      </c>
      <c r="S804" t="s">
        <v>5853</v>
      </c>
      <c r="T804" t="s">
        <v>5853</v>
      </c>
      <c r="U804" t="s">
        <v>5853</v>
      </c>
      <c r="V804" t="s">
        <v>5853</v>
      </c>
    </row>
    <row r="805" spans="1:22">
      <c r="A805" s="88" t="s">
        <v>5508</v>
      </c>
      <c r="B805" s="17" t="str">
        <f>VLOOKUP(A805,'Planning Periods'!$E$2:$N$540,10,FALSE)</f>
        <v>01/31/2015 - 01/31/2023</v>
      </c>
      <c r="C805" s="87">
        <v>2014</v>
      </c>
      <c r="D805" s="87" t="str">
        <f t="shared" ref="D805:D876" si="12">CONCATENATE(A805," ",C805)</f>
        <v>Half Moon Bay 2014</v>
      </c>
      <c r="E805" s="87">
        <v>52</v>
      </c>
      <c r="F805" s="366">
        <v>52</v>
      </c>
      <c r="G805" s="87">
        <v>52</v>
      </c>
      <c r="H805" s="87">
        <v>0</v>
      </c>
      <c r="I805" s="86"/>
      <c r="J805" s="87">
        <v>31</v>
      </c>
      <c r="K805" s="366">
        <v>3</v>
      </c>
      <c r="L805" s="87">
        <v>3</v>
      </c>
      <c r="M805" s="87">
        <v>0</v>
      </c>
      <c r="N805" s="86"/>
      <c r="O805" s="87">
        <v>36</v>
      </c>
      <c r="P805" s="87">
        <v>0</v>
      </c>
      <c r="Q805" s="86"/>
      <c r="R805" s="87">
        <v>121</v>
      </c>
      <c r="S805" s="87">
        <v>0</v>
      </c>
      <c r="T805" s="86">
        <v>0</v>
      </c>
      <c r="U805" s="87">
        <v>240</v>
      </c>
      <c r="V805" s="87">
        <v>55</v>
      </c>
    </row>
    <row r="806" spans="1:22">
      <c r="A806" s="88" t="s">
        <v>5508</v>
      </c>
      <c r="B806" s="17" t="str">
        <f>VLOOKUP(A806,'Planning Periods'!$E$2:$N$540,10,FALSE)</f>
        <v>01/31/2015 - 01/31/2023</v>
      </c>
      <c r="C806" s="87">
        <v>2015</v>
      </c>
      <c r="D806" s="87" t="str">
        <f t="shared" si="12"/>
        <v>Half Moon Bay 2015</v>
      </c>
      <c r="E806" s="87">
        <v>52</v>
      </c>
      <c r="F806" s="366">
        <v>0</v>
      </c>
      <c r="G806" s="87">
        <v>0</v>
      </c>
      <c r="H806" s="87">
        <v>0</v>
      </c>
      <c r="I806" s="86"/>
      <c r="J806" s="87">
        <v>31</v>
      </c>
      <c r="K806" s="366">
        <v>0</v>
      </c>
      <c r="L806" s="87">
        <v>0</v>
      </c>
      <c r="M806" s="87">
        <v>0</v>
      </c>
      <c r="N806" s="86"/>
      <c r="O806" s="87">
        <v>36</v>
      </c>
      <c r="P806" s="87">
        <v>0</v>
      </c>
      <c r="Q806" s="86"/>
      <c r="R806" s="87">
        <v>121</v>
      </c>
      <c r="S806" s="87">
        <v>9</v>
      </c>
      <c r="T806" s="86">
        <v>0</v>
      </c>
      <c r="U806" s="87">
        <v>240</v>
      </c>
      <c r="V806" s="87">
        <v>9</v>
      </c>
    </row>
    <row r="807" spans="1:22">
      <c r="A807" s="88" t="s">
        <v>5508</v>
      </c>
      <c r="B807" s="17" t="str">
        <f>VLOOKUP(A807,'Planning Periods'!$E$2:$N$540,10,FALSE)</f>
        <v>01/31/2015 - 01/31/2023</v>
      </c>
      <c r="C807" s="87">
        <v>2016</v>
      </c>
      <c r="D807" s="87" t="str">
        <f t="shared" si="12"/>
        <v>Half Moon Bay 2016</v>
      </c>
      <c r="E807" s="87">
        <v>52</v>
      </c>
      <c r="F807" s="366">
        <v>0</v>
      </c>
      <c r="G807" s="87">
        <v>0</v>
      </c>
      <c r="H807" s="87">
        <v>0</v>
      </c>
      <c r="I807" s="86"/>
      <c r="J807" s="87">
        <v>31</v>
      </c>
      <c r="K807" s="366">
        <v>0</v>
      </c>
      <c r="L807" s="87">
        <v>0</v>
      </c>
      <c r="M807" s="87">
        <v>0</v>
      </c>
      <c r="N807" s="86"/>
      <c r="O807" s="87">
        <v>36</v>
      </c>
      <c r="P807" s="87">
        <v>6</v>
      </c>
      <c r="Q807" s="86"/>
      <c r="R807" s="87">
        <v>121</v>
      </c>
      <c r="S807" s="87">
        <v>14</v>
      </c>
      <c r="T807" s="86">
        <v>0</v>
      </c>
      <c r="U807" s="87">
        <v>240</v>
      </c>
      <c r="V807" s="87">
        <v>20</v>
      </c>
    </row>
    <row r="808" spans="1:22">
      <c r="A808" s="88" t="s">
        <v>5508</v>
      </c>
      <c r="B808" s="17" t="str">
        <f>VLOOKUP(A808,'Planning Periods'!$E$2:$N$540,10,FALSE)</f>
        <v>01/31/2015 - 01/31/2023</v>
      </c>
      <c r="C808" s="87">
        <v>2017</v>
      </c>
      <c r="D808" s="87" t="str">
        <f t="shared" si="12"/>
        <v>Half Moon Bay 2017</v>
      </c>
      <c r="E808" s="87">
        <v>52</v>
      </c>
      <c r="F808" s="366">
        <v>0</v>
      </c>
      <c r="G808" s="87">
        <v>0</v>
      </c>
      <c r="H808" s="87">
        <v>0</v>
      </c>
      <c r="I808" s="86"/>
      <c r="J808" s="87">
        <v>31</v>
      </c>
      <c r="K808" s="366">
        <v>0</v>
      </c>
      <c r="L808" s="87">
        <v>0</v>
      </c>
      <c r="M808" s="87">
        <v>0</v>
      </c>
      <c r="N808" s="86"/>
      <c r="O808" s="87">
        <v>36</v>
      </c>
      <c r="P808" s="87">
        <v>3</v>
      </c>
      <c r="Q808" s="86"/>
      <c r="R808" s="87">
        <v>121</v>
      </c>
      <c r="S808" s="87">
        <v>12</v>
      </c>
      <c r="T808" s="86">
        <v>0</v>
      </c>
      <c r="U808" s="87">
        <v>240</v>
      </c>
      <c r="V808" s="87">
        <v>15</v>
      </c>
    </row>
    <row r="809" spans="1:22">
      <c r="A809" t="s">
        <v>5509</v>
      </c>
      <c r="B809" s="17" t="str">
        <f>VLOOKUP(A809,'Planning Periods'!$E$2:$N$540,10,FALSE)</f>
        <v>01/31/2016 - 01/31/2024</v>
      </c>
      <c r="C809" s="87">
        <v>2014</v>
      </c>
      <c r="D809" s="87" t="str">
        <f t="shared" si="12"/>
        <v>Hanford 2014</v>
      </c>
      <c r="E809" s="366" t="s">
        <v>5853</v>
      </c>
      <c r="F809" s="366" t="s">
        <v>5853</v>
      </c>
      <c r="G809" s="366" t="s">
        <v>5853</v>
      </c>
      <c r="H809" s="366" t="s">
        <v>5853</v>
      </c>
      <c r="I809" s="366">
        <v>0</v>
      </c>
      <c r="J809" s="366" t="s">
        <v>5853</v>
      </c>
      <c r="K809" s="366" t="s">
        <v>5853</v>
      </c>
      <c r="L809" s="366" t="s">
        <v>5853</v>
      </c>
      <c r="M809" s="366" t="s">
        <v>5853</v>
      </c>
      <c r="N809" s="366">
        <v>0</v>
      </c>
      <c r="O809" s="366" t="s">
        <v>5853</v>
      </c>
      <c r="P809" s="366" t="s">
        <v>5853</v>
      </c>
      <c r="Q809" s="366"/>
      <c r="R809" s="366" t="s">
        <v>5853</v>
      </c>
      <c r="S809" s="366" t="s">
        <v>5853</v>
      </c>
      <c r="T809" s="366" t="s">
        <v>5853</v>
      </c>
      <c r="U809" s="366" t="s">
        <v>5853</v>
      </c>
      <c r="V809" s="366" t="s">
        <v>5853</v>
      </c>
    </row>
    <row r="810" spans="1:22">
      <c r="A810" t="s">
        <v>5509</v>
      </c>
      <c r="B810" s="17" t="str">
        <f>VLOOKUP(A810,'Planning Periods'!$E$2:$N$540,10,FALSE)</f>
        <v>01/31/2016 - 01/31/2024</v>
      </c>
      <c r="C810" s="87">
        <v>2015</v>
      </c>
      <c r="D810" s="87" t="str">
        <f t="shared" si="12"/>
        <v>Hanford 2015</v>
      </c>
      <c r="E810" t="s">
        <v>5853</v>
      </c>
      <c r="F810" t="s">
        <v>5853</v>
      </c>
      <c r="G810" t="s">
        <v>5853</v>
      </c>
      <c r="H810" t="s">
        <v>5853</v>
      </c>
      <c r="J810" t="s">
        <v>5853</v>
      </c>
      <c r="K810" t="s">
        <v>5853</v>
      </c>
      <c r="L810" t="s">
        <v>5853</v>
      </c>
      <c r="M810" t="s">
        <v>5853</v>
      </c>
      <c r="O810" t="s">
        <v>5853</v>
      </c>
      <c r="P810" t="s">
        <v>5853</v>
      </c>
      <c r="R810" t="s">
        <v>5853</v>
      </c>
      <c r="S810" t="s">
        <v>5853</v>
      </c>
      <c r="T810" t="s">
        <v>5853</v>
      </c>
      <c r="U810" t="s">
        <v>5853</v>
      </c>
      <c r="V810" t="s">
        <v>5853</v>
      </c>
    </row>
    <row r="811" spans="1:22">
      <c r="A811" t="s">
        <v>5509</v>
      </c>
      <c r="B811" s="17" t="str">
        <f>VLOOKUP(A811,'Planning Periods'!$E$2:$N$540,10,FALSE)</f>
        <v>01/31/2016 - 01/31/2024</v>
      </c>
      <c r="C811" s="87">
        <v>2016</v>
      </c>
      <c r="D811" s="87" t="str">
        <f t="shared" si="12"/>
        <v>Hanford 2016</v>
      </c>
      <c r="E811" t="s">
        <v>5853</v>
      </c>
      <c r="F811" t="s">
        <v>5853</v>
      </c>
      <c r="G811" t="s">
        <v>5853</v>
      </c>
      <c r="H811" t="s">
        <v>5853</v>
      </c>
      <c r="J811" t="s">
        <v>5853</v>
      </c>
      <c r="K811" t="s">
        <v>5853</v>
      </c>
      <c r="L811" t="s">
        <v>5853</v>
      </c>
      <c r="M811" t="s">
        <v>5853</v>
      </c>
      <c r="O811" t="s">
        <v>5853</v>
      </c>
      <c r="P811" t="s">
        <v>5853</v>
      </c>
      <c r="R811" t="s">
        <v>5853</v>
      </c>
      <c r="S811" t="s">
        <v>5853</v>
      </c>
      <c r="T811" t="s">
        <v>5853</v>
      </c>
      <c r="U811" t="s">
        <v>5853</v>
      </c>
      <c r="V811" t="s">
        <v>5853</v>
      </c>
    </row>
    <row r="812" spans="1:22">
      <c r="A812" t="s">
        <v>5509</v>
      </c>
      <c r="B812" s="17" t="str">
        <f>VLOOKUP(A812,'Planning Periods'!$E$2:$N$540,10,FALSE)</f>
        <v>01/31/2016 - 01/31/2024</v>
      </c>
      <c r="C812" s="87">
        <v>2017</v>
      </c>
      <c r="D812" s="87" t="str">
        <f t="shared" si="12"/>
        <v>Hanford 2017</v>
      </c>
      <c r="E812" t="s">
        <v>5853</v>
      </c>
      <c r="F812" t="s">
        <v>5853</v>
      </c>
      <c r="G812" t="s">
        <v>5853</v>
      </c>
      <c r="H812" t="s">
        <v>5853</v>
      </c>
      <c r="J812" t="s">
        <v>5853</v>
      </c>
      <c r="K812" t="s">
        <v>5853</v>
      </c>
      <c r="L812" t="s">
        <v>5853</v>
      </c>
      <c r="M812" t="s">
        <v>5853</v>
      </c>
      <c r="O812" t="s">
        <v>5853</v>
      </c>
      <c r="P812" t="s">
        <v>5853</v>
      </c>
      <c r="R812" t="s">
        <v>5853</v>
      </c>
      <c r="S812" t="s">
        <v>5853</v>
      </c>
      <c r="T812" t="s">
        <v>5853</v>
      </c>
      <c r="U812" t="s">
        <v>5853</v>
      </c>
      <c r="V812" t="s">
        <v>5853</v>
      </c>
    </row>
    <row r="813" spans="1:22">
      <c r="A813" t="s">
        <v>5780</v>
      </c>
      <c r="B813" s="17"/>
      <c r="C813" s="87">
        <v>2013</v>
      </c>
      <c r="D813" s="87" t="str">
        <f t="shared" si="12"/>
        <v>Hawaiian Gardens 2013</v>
      </c>
      <c r="E813" t="s">
        <v>5853</v>
      </c>
      <c r="F813" t="s">
        <v>5853</v>
      </c>
      <c r="G813" t="s">
        <v>5853</v>
      </c>
      <c r="H813" t="s">
        <v>5853</v>
      </c>
      <c r="J813" t="s">
        <v>5853</v>
      </c>
      <c r="K813" t="s">
        <v>5853</v>
      </c>
      <c r="L813" t="s">
        <v>5853</v>
      </c>
      <c r="M813" t="s">
        <v>5853</v>
      </c>
      <c r="O813" t="s">
        <v>5853</v>
      </c>
      <c r="P813" t="s">
        <v>5853</v>
      </c>
      <c r="R813" t="s">
        <v>5853</v>
      </c>
      <c r="S813" t="s">
        <v>5853</v>
      </c>
      <c r="T813" t="s">
        <v>5853</v>
      </c>
      <c r="U813" t="s">
        <v>5853</v>
      </c>
      <c r="V813" t="s">
        <v>5853</v>
      </c>
    </row>
    <row r="814" spans="1:22">
      <c r="A814" t="s">
        <v>5780</v>
      </c>
      <c r="B814" s="17" t="str">
        <f>VLOOKUP(A814,'Planning Periods'!$E$2:$N$540,10,FALSE)</f>
        <v>10/15/2013 - 10/15/2021</v>
      </c>
      <c r="C814" s="87">
        <v>2014</v>
      </c>
      <c r="D814" s="87" t="str">
        <f t="shared" si="12"/>
        <v>Hawaiian Gardens 2014</v>
      </c>
      <c r="E814" s="366" t="s">
        <v>5853</v>
      </c>
      <c r="F814" s="366" t="s">
        <v>5853</v>
      </c>
      <c r="G814" s="366" t="s">
        <v>5853</v>
      </c>
      <c r="H814" s="366" t="s">
        <v>5853</v>
      </c>
      <c r="I814" s="366">
        <v>0</v>
      </c>
      <c r="J814" s="366" t="s">
        <v>5853</v>
      </c>
      <c r="K814" s="366" t="s">
        <v>5853</v>
      </c>
      <c r="L814" s="366" t="s">
        <v>5853</v>
      </c>
      <c r="M814" s="366" t="s">
        <v>5853</v>
      </c>
      <c r="N814" s="366">
        <v>0</v>
      </c>
      <c r="O814" s="366" t="s">
        <v>5853</v>
      </c>
      <c r="P814" s="366" t="s">
        <v>5853</v>
      </c>
      <c r="Q814" s="366"/>
      <c r="R814" s="366" t="s">
        <v>5853</v>
      </c>
      <c r="S814" s="366" t="s">
        <v>5853</v>
      </c>
      <c r="T814" s="366" t="s">
        <v>5853</v>
      </c>
      <c r="U814" s="366" t="s">
        <v>5853</v>
      </c>
      <c r="V814" s="366" t="s">
        <v>5853</v>
      </c>
    </row>
    <row r="815" spans="1:22">
      <c r="A815" t="s">
        <v>5780</v>
      </c>
      <c r="B815" s="17" t="str">
        <f>VLOOKUP(A815,'Planning Periods'!$E$2:$N$540,10,FALSE)</f>
        <v>10/15/2013 - 10/15/2021</v>
      </c>
      <c r="C815" s="87">
        <v>2015</v>
      </c>
      <c r="D815" s="87" t="str">
        <f t="shared" si="12"/>
        <v>Hawaiian Gardens 2015</v>
      </c>
      <c r="E815" t="s">
        <v>5853</v>
      </c>
      <c r="F815" t="s">
        <v>5853</v>
      </c>
      <c r="G815" t="s">
        <v>5853</v>
      </c>
      <c r="H815" t="s">
        <v>5853</v>
      </c>
      <c r="J815" t="s">
        <v>5853</v>
      </c>
      <c r="K815" t="s">
        <v>5853</v>
      </c>
      <c r="L815" t="s">
        <v>5853</v>
      </c>
      <c r="M815" t="s">
        <v>5853</v>
      </c>
      <c r="O815" t="s">
        <v>5853</v>
      </c>
      <c r="P815" t="s">
        <v>5853</v>
      </c>
      <c r="R815" t="s">
        <v>5853</v>
      </c>
      <c r="S815" t="s">
        <v>5853</v>
      </c>
      <c r="T815" t="s">
        <v>5853</v>
      </c>
      <c r="U815" t="s">
        <v>5853</v>
      </c>
      <c r="V815" t="s">
        <v>5853</v>
      </c>
    </row>
    <row r="816" spans="1:22">
      <c r="A816" t="s">
        <v>5780</v>
      </c>
      <c r="B816" s="17" t="str">
        <f>VLOOKUP(A816,'Planning Periods'!$E$2:$N$540,10,FALSE)</f>
        <v>10/15/2013 - 10/15/2021</v>
      </c>
      <c r="C816" s="87">
        <v>2016</v>
      </c>
      <c r="D816" s="87" t="str">
        <f t="shared" si="12"/>
        <v>Hawaiian Gardens 2016</v>
      </c>
      <c r="E816" t="s">
        <v>5853</v>
      </c>
      <c r="F816" t="s">
        <v>5853</v>
      </c>
      <c r="G816" t="s">
        <v>5853</v>
      </c>
      <c r="H816" t="s">
        <v>5853</v>
      </c>
      <c r="J816" t="s">
        <v>5853</v>
      </c>
      <c r="K816" t="s">
        <v>5853</v>
      </c>
      <c r="L816" t="s">
        <v>5853</v>
      </c>
      <c r="M816" t="s">
        <v>5853</v>
      </c>
      <c r="O816" t="s">
        <v>5853</v>
      </c>
      <c r="P816" t="s">
        <v>5853</v>
      </c>
      <c r="R816" t="s">
        <v>5853</v>
      </c>
      <c r="S816" t="s">
        <v>5853</v>
      </c>
      <c r="T816" t="s">
        <v>5853</v>
      </c>
      <c r="U816" t="s">
        <v>5853</v>
      </c>
      <c r="V816" t="s">
        <v>5853</v>
      </c>
    </row>
    <row r="817" spans="1:22">
      <c r="A817" t="s">
        <v>5780</v>
      </c>
      <c r="B817" s="17" t="str">
        <f>VLOOKUP(A817,'Planning Periods'!$E$2:$N$540,10,FALSE)</f>
        <v>10/15/2013 - 10/15/2021</v>
      </c>
      <c r="C817" s="87">
        <v>2017</v>
      </c>
      <c r="D817" s="87" t="str">
        <f t="shared" si="12"/>
        <v>Hawaiian Gardens 2017</v>
      </c>
      <c r="E817" t="s">
        <v>5853</v>
      </c>
      <c r="F817" t="s">
        <v>5853</v>
      </c>
      <c r="G817" t="s">
        <v>5853</v>
      </c>
      <c r="H817" t="s">
        <v>5853</v>
      </c>
      <c r="J817" t="s">
        <v>5853</v>
      </c>
      <c r="K817" t="s">
        <v>5853</v>
      </c>
      <c r="L817" t="s">
        <v>5853</v>
      </c>
      <c r="M817" t="s">
        <v>5853</v>
      </c>
      <c r="O817" t="s">
        <v>5853</v>
      </c>
      <c r="P817" t="s">
        <v>5853</v>
      </c>
      <c r="R817" t="s">
        <v>5853</v>
      </c>
      <c r="S817" t="s">
        <v>5853</v>
      </c>
      <c r="T817" t="s">
        <v>5853</v>
      </c>
      <c r="U817" t="s">
        <v>5853</v>
      </c>
      <c r="V817" t="s">
        <v>5853</v>
      </c>
    </row>
    <row r="818" spans="1:22">
      <c r="A818" s="88" t="s">
        <v>5510</v>
      </c>
      <c r="B818" s="17"/>
      <c r="C818" s="87">
        <v>2013</v>
      </c>
      <c r="D818" s="87" t="str">
        <f t="shared" si="12"/>
        <v>Hawthorne 2013</v>
      </c>
      <c r="E818" t="s">
        <v>5853</v>
      </c>
      <c r="F818" t="s">
        <v>5853</v>
      </c>
      <c r="G818" t="s">
        <v>5853</v>
      </c>
      <c r="H818" t="s">
        <v>5853</v>
      </c>
      <c r="J818" t="s">
        <v>5853</v>
      </c>
      <c r="K818" t="s">
        <v>5853</v>
      </c>
      <c r="L818" t="s">
        <v>5853</v>
      </c>
      <c r="M818" t="s">
        <v>5853</v>
      </c>
      <c r="O818" t="s">
        <v>5853</v>
      </c>
      <c r="P818" t="s">
        <v>5853</v>
      </c>
      <c r="R818" t="s">
        <v>5853</v>
      </c>
      <c r="S818" t="s">
        <v>5853</v>
      </c>
      <c r="T818" t="s">
        <v>5853</v>
      </c>
      <c r="U818" t="s">
        <v>5853</v>
      </c>
      <c r="V818" t="s">
        <v>5853</v>
      </c>
    </row>
    <row r="819" spans="1:22">
      <c r="A819" s="88" t="s">
        <v>5510</v>
      </c>
      <c r="B819" s="17" t="str">
        <f>VLOOKUP(A819,'Planning Periods'!$E$2:$N$540,10,FALSE)</f>
        <v>10/15/2013 - 10/15/2021</v>
      </c>
      <c r="C819" s="87">
        <v>2014</v>
      </c>
      <c r="D819" s="87" t="str">
        <f t="shared" si="12"/>
        <v>Hawthorne 2014</v>
      </c>
      <c r="E819" s="87">
        <v>170</v>
      </c>
      <c r="F819" s="366">
        <v>0</v>
      </c>
      <c r="G819" s="87">
        <v>0</v>
      </c>
      <c r="H819" s="87">
        <v>0</v>
      </c>
      <c r="I819" s="86"/>
      <c r="J819" s="87">
        <v>101</v>
      </c>
      <c r="K819" s="366">
        <v>0</v>
      </c>
      <c r="L819" s="87">
        <v>0</v>
      </c>
      <c r="M819" s="87">
        <v>0</v>
      </c>
      <c r="N819" s="86"/>
      <c r="O819" s="87">
        <v>112</v>
      </c>
      <c r="P819" s="87">
        <v>34</v>
      </c>
      <c r="Q819" s="86"/>
      <c r="R819" s="87">
        <v>300</v>
      </c>
      <c r="S819" s="87">
        <v>320</v>
      </c>
      <c r="T819" s="86">
        <v>0</v>
      </c>
      <c r="U819" s="87">
        <v>683</v>
      </c>
      <c r="V819" s="87">
        <v>354</v>
      </c>
    </row>
    <row r="820" spans="1:22">
      <c r="A820" s="88" t="s">
        <v>5510</v>
      </c>
      <c r="B820" s="17" t="str">
        <f>VLOOKUP(A820,'Planning Periods'!$E$2:$N$540,10,FALSE)</f>
        <v>10/15/2013 - 10/15/2021</v>
      </c>
      <c r="C820" s="87">
        <v>2015</v>
      </c>
      <c r="D820" s="87" t="str">
        <f t="shared" si="12"/>
        <v>Hawthorne 2015</v>
      </c>
      <c r="E820" s="87">
        <v>170</v>
      </c>
      <c r="F820" s="366">
        <v>0</v>
      </c>
      <c r="G820" s="87">
        <v>0</v>
      </c>
      <c r="H820" s="87">
        <v>0</v>
      </c>
      <c r="I820" s="86"/>
      <c r="J820" s="87">
        <v>101</v>
      </c>
      <c r="K820" s="366">
        <v>127</v>
      </c>
      <c r="L820" s="87">
        <v>127</v>
      </c>
      <c r="M820" s="87">
        <v>0</v>
      </c>
      <c r="N820" s="86"/>
      <c r="O820" s="87">
        <v>112</v>
      </c>
      <c r="P820" s="87">
        <v>0</v>
      </c>
      <c r="Q820" s="86"/>
      <c r="R820" s="87">
        <v>300</v>
      </c>
      <c r="S820" s="87">
        <v>0</v>
      </c>
      <c r="T820" s="86">
        <v>0</v>
      </c>
      <c r="U820" s="87">
        <v>683</v>
      </c>
      <c r="V820" s="87">
        <v>127</v>
      </c>
    </row>
    <row r="821" spans="1:22">
      <c r="A821" s="88" t="s">
        <v>5510</v>
      </c>
      <c r="B821" s="17" t="str">
        <f>VLOOKUP(A821,'Planning Periods'!$E$2:$N$540,10,FALSE)</f>
        <v>10/15/2013 - 10/15/2021</v>
      </c>
      <c r="C821" s="87">
        <v>2016</v>
      </c>
      <c r="D821" s="87" t="str">
        <f t="shared" si="12"/>
        <v>Hawthorne 2016</v>
      </c>
      <c r="E821" s="87">
        <v>170</v>
      </c>
      <c r="F821" s="366">
        <v>0</v>
      </c>
      <c r="G821" s="87">
        <v>0</v>
      </c>
      <c r="H821" s="87">
        <v>0</v>
      </c>
      <c r="I821" s="86"/>
      <c r="J821" s="87">
        <v>101</v>
      </c>
      <c r="K821" s="366">
        <v>0</v>
      </c>
      <c r="L821" s="87">
        <v>0</v>
      </c>
      <c r="M821" s="87">
        <v>0</v>
      </c>
      <c r="N821" s="86"/>
      <c r="O821" s="87">
        <v>112</v>
      </c>
      <c r="P821" s="87">
        <v>0</v>
      </c>
      <c r="Q821" s="86"/>
      <c r="R821" s="87">
        <v>300</v>
      </c>
      <c r="S821" s="87">
        <v>4</v>
      </c>
      <c r="T821" s="86">
        <v>0</v>
      </c>
      <c r="U821" s="87">
        <v>683</v>
      </c>
      <c r="V821" s="87">
        <v>4</v>
      </c>
    </row>
    <row r="822" spans="1:22">
      <c r="A822" s="88" t="s">
        <v>5510</v>
      </c>
      <c r="B822" s="17" t="str">
        <f>VLOOKUP(A822,'Planning Periods'!$E$2:$N$540,10,FALSE)</f>
        <v>10/15/2013 - 10/15/2021</v>
      </c>
      <c r="C822" s="87">
        <v>2017</v>
      </c>
      <c r="D822" s="87" t="str">
        <f t="shared" si="12"/>
        <v>Hawthorne 2017</v>
      </c>
      <c r="E822" s="87">
        <v>170</v>
      </c>
      <c r="F822" s="366">
        <v>0</v>
      </c>
      <c r="G822" s="87">
        <v>0</v>
      </c>
      <c r="H822" s="87">
        <v>0</v>
      </c>
      <c r="I822" s="86"/>
      <c r="J822" s="87">
        <v>101</v>
      </c>
      <c r="K822" s="366">
        <v>0</v>
      </c>
      <c r="L822" s="87">
        <v>0</v>
      </c>
      <c r="M822" s="87">
        <v>0</v>
      </c>
      <c r="N822" s="86"/>
      <c r="O822" s="87">
        <v>112</v>
      </c>
      <c r="P822" s="87">
        <v>5</v>
      </c>
      <c r="Q822" s="86"/>
      <c r="R822" s="87">
        <v>300</v>
      </c>
      <c r="S822" s="87">
        <v>37</v>
      </c>
      <c r="T822" s="86">
        <v>0</v>
      </c>
      <c r="U822" s="87">
        <v>683</v>
      </c>
      <c r="V822" s="87">
        <v>42</v>
      </c>
    </row>
    <row r="823" spans="1:22">
      <c r="A823" s="88" t="s">
        <v>5511</v>
      </c>
      <c r="B823" s="17" t="str">
        <f>VLOOKUP(A823,'Planning Periods'!$E$2:$N$540,10,FALSE)</f>
        <v>01/31/2015 - 01/31/2023</v>
      </c>
      <c r="C823" s="87">
        <v>2014</v>
      </c>
      <c r="D823" s="87" t="str">
        <f t="shared" si="12"/>
        <v>Hayward 2014</v>
      </c>
      <c r="E823" s="87" t="s">
        <v>5853</v>
      </c>
      <c r="F823" s="366" t="s">
        <v>5853</v>
      </c>
      <c r="G823" s="87" t="s">
        <v>5853</v>
      </c>
      <c r="H823" s="87" t="s">
        <v>5853</v>
      </c>
      <c r="I823" s="86"/>
      <c r="J823" s="87" t="s">
        <v>5853</v>
      </c>
      <c r="K823" s="366" t="s">
        <v>5853</v>
      </c>
      <c r="L823" s="87" t="s">
        <v>5853</v>
      </c>
      <c r="M823" s="87" t="s">
        <v>5853</v>
      </c>
      <c r="N823" s="86"/>
      <c r="O823" s="87" t="s">
        <v>5853</v>
      </c>
      <c r="P823" s="87" t="s">
        <v>5853</v>
      </c>
      <c r="Q823" s="86"/>
      <c r="R823" s="87" t="s">
        <v>5853</v>
      </c>
      <c r="S823" s="87" t="s">
        <v>5853</v>
      </c>
      <c r="T823" s="86" t="s">
        <v>5853</v>
      </c>
      <c r="U823" s="87" t="s">
        <v>5853</v>
      </c>
      <c r="V823" s="87" t="s">
        <v>5853</v>
      </c>
    </row>
    <row r="824" spans="1:22">
      <c r="A824" s="88" t="s">
        <v>5511</v>
      </c>
      <c r="B824" s="17" t="str">
        <f>VLOOKUP(A824,'Planning Periods'!$E$2:$N$540,10,FALSE)</f>
        <v>01/31/2015 - 01/31/2023</v>
      </c>
      <c r="C824" s="87">
        <v>2015</v>
      </c>
      <c r="D824" s="87" t="str">
        <f t="shared" si="12"/>
        <v>Hayward 2015</v>
      </c>
      <c r="E824" s="87">
        <v>851</v>
      </c>
      <c r="F824" s="366">
        <v>0</v>
      </c>
      <c r="G824" s="87">
        <v>0</v>
      </c>
      <c r="H824" s="87">
        <v>0</v>
      </c>
      <c r="I824" s="86"/>
      <c r="J824" s="87">
        <v>480</v>
      </c>
      <c r="K824" s="366">
        <v>0</v>
      </c>
      <c r="L824" s="87">
        <v>0</v>
      </c>
      <c r="M824" s="87">
        <v>0</v>
      </c>
      <c r="N824" s="86"/>
      <c r="O824" s="87">
        <v>608</v>
      </c>
      <c r="P824" s="87">
        <v>0</v>
      </c>
      <c r="Q824" s="86"/>
      <c r="R824" s="87">
        <v>1981</v>
      </c>
      <c r="S824" s="87">
        <v>108</v>
      </c>
      <c r="T824" s="86">
        <v>0</v>
      </c>
      <c r="U824" s="87">
        <v>3920</v>
      </c>
      <c r="V824" s="87">
        <v>108</v>
      </c>
    </row>
    <row r="825" spans="1:22">
      <c r="A825" s="88" t="s">
        <v>5511</v>
      </c>
      <c r="B825" s="17" t="str">
        <f>VLOOKUP(A825,'Planning Periods'!$E$2:$N$540,10,FALSE)</f>
        <v>01/31/2015 - 01/31/2023</v>
      </c>
      <c r="C825" s="87">
        <v>2016</v>
      </c>
      <c r="D825" s="87" t="str">
        <f t="shared" si="12"/>
        <v>Hayward 2016</v>
      </c>
      <c r="E825" s="87">
        <v>851</v>
      </c>
      <c r="F825" s="366">
        <v>0</v>
      </c>
      <c r="G825" s="87">
        <v>0</v>
      </c>
      <c r="H825" s="87">
        <v>0</v>
      </c>
      <c r="I825" s="86"/>
      <c r="J825" s="87">
        <v>480</v>
      </c>
      <c r="K825" s="366">
        <v>0</v>
      </c>
      <c r="L825" s="87">
        <v>0</v>
      </c>
      <c r="M825" s="87">
        <v>0</v>
      </c>
      <c r="N825" s="86"/>
      <c r="O825" s="87">
        <v>608</v>
      </c>
      <c r="P825" s="87">
        <v>0</v>
      </c>
      <c r="Q825" s="86"/>
      <c r="R825" s="87">
        <v>1981</v>
      </c>
      <c r="S825" s="87">
        <v>225</v>
      </c>
      <c r="T825" s="86">
        <v>0</v>
      </c>
      <c r="U825" s="87">
        <v>3920</v>
      </c>
      <c r="V825" s="87">
        <v>225</v>
      </c>
    </row>
    <row r="826" spans="1:22">
      <c r="A826" s="88" t="s">
        <v>5511</v>
      </c>
      <c r="B826" s="17" t="str">
        <f>VLOOKUP(A826,'Planning Periods'!$E$2:$N$540,10,FALSE)</f>
        <v>01/31/2015 - 01/31/2023</v>
      </c>
      <c r="C826" s="87">
        <v>2017</v>
      </c>
      <c r="D826" s="87" t="str">
        <f t="shared" si="12"/>
        <v>Hayward 2017</v>
      </c>
      <c r="E826" s="87">
        <v>851</v>
      </c>
      <c r="F826" s="366">
        <v>40</v>
      </c>
      <c r="G826" s="87">
        <v>40</v>
      </c>
      <c r="H826" s="87">
        <v>0</v>
      </c>
      <c r="I826" s="86"/>
      <c r="J826" s="87">
        <v>480</v>
      </c>
      <c r="K826" s="366">
        <v>19</v>
      </c>
      <c r="L826" s="87">
        <v>19</v>
      </c>
      <c r="M826" s="87">
        <v>0</v>
      </c>
      <c r="N826" s="86"/>
      <c r="O826" s="87">
        <v>608</v>
      </c>
      <c r="P826" s="87">
        <v>0</v>
      </c>
      <c r="Q826" s="86"/>
      <c r="R826" s="87">
        <v>1981</v>
      </c>
      <c r="S826" s="87">
        <v>395</v>
      </c>
      <c r="T826" s="86">
        <v>0</v>
      </c>
      <c r="U826" s="87">
        <v>3920</v>
      </c>
      <c r="V826" s="87">
        <v>454</v>
      </c>
    </row>
    <row r="827" spans="1:22">
      <c r="A827" s="88" t="s">
        <v>5512</v>
      </c>
      <c r="B827" s="17" t="str">
        <f>VLOOKUP(A827,'Planning Periods'!$E$2:$N$540,10,FALSE)</f>
        <v>01/31/2015 - 01/31/2023</v>
      </c>
      <c r="C827" s="87">
        <v>2014</v>
      </c>
      <c r="D827" s="87" t="str">
        <f t="shared" si="12"/>
        <v>Healdsburg 2014</v>
      </c>
      <c r="E827" s="87">
        <v>31</v>
      </c>
      <c r="F827" s="366">
        <v>0</v>
      </c>
      <c r="G827" s="87">
        <v>0</v>
      </c>
      <c r="H827" s="87">
        <v>0</v>
      </c>
      <c r="I827" s="86"/>
      <c r="J827" s="87">
        <v>24</v>
      </c>
      <c r="K827" s="366">
        <v>0</v>
      </c>
      <c r="L827" s="87">
        <v>0</v>
      </c>
      <c r="M827" s="87">
        <v>0</v>
      </c>
      <c r="N827" s="86"/>
      <c r="O827" s="87">
        <v>26</v>
      </c>
      <c r="P827" s="87">
        <v>0</v>
      </c>
      <c r="Q827" s="86"/>
      <c r="R827" s="87">
        <v>76</v>
      </c>
      <c r="S827" s="87">
        <v>27</v>
      </c>
      <c r="T827" s="86">
        <v>0</v>
      </c>
      <c r="U827" s="87">
        <v>157</v>
      </c>
      <c r="V827" s="87">
        <v>27</v>
      </c>
    </row>
    <row r="828" spans="1:22">
      <c r="A828" s="88" t="s">
        <v>5512</v>
      </c>
      <c r="B828" s="17" t="str">
        <f>VLOOKUP(A828,'Planning Periods'!$E$2:$N$540,10,FALSE)</f>
        <v>01/31/2015 - 01/31/2023</v>
      </c>
      <c r="C828" s="87">
        <v>2015</v>
      </c>
      <c r="D828" s="87" t="str">
        <f t="shared" si="12"/>
        <v>Healdsburg 2015</v>
      </c>
      <c r="E828" s="87">
        <v>31</v>
      </c>
      <c r="F828" s="366">
        <v>1</v>
      </c>
      <c r="G828" s="87">
        <v>1</v>
      </c>
      <c r="H828" s="87">
        <v>0</v>
      </c>
      <c r="I828" s="86"/>
      <c r="J828" s="87">
        <v>24</v>
      </c>
      <c r="K828" s="366">
        <v>2</v>
      </c>
      <c r="L828" s="87">
        <v>2</v>
      </c>
      <c r="M828" s="87">
        <v>0</v>
      </c>
      <c r="N828" s="86"/>
      <c r="O828" s="87">
        <v>26</v>
      </c>
      <c r="P828" s="87">
        <v>12</v>
      </c>
      <c r="Q828" s="86"/>
      <c r="R828" s="87">
        <v>76</v>
      </c>
      <c r="S828" s="87">
        <v>44</v>
      </c>
      <c r="T828" s="86">
        <v>0</v>
      </c>
      <c r="U828" s="87">
        <v>157</v>
      </c>
      <c r="V828" s="87">
        <v>59</v>
      </c>
    </row>
    <row r="829" spans="1:22">
      <c r="A829" s="88" t="s">
        <v>5512</v>
      </c>
      <c r="B829" s="17" t="str">
        <f>VLOOKUP(A829,'Planning Periods'!$E$2:$N$540,10,FALSE)</f>
        <v>01/31/2015 - 01/31/2023</v>
      </c>
      <c r="C829" s="87">
        <v>2016</v>
      </c>
      <c r="D829" s="87" t="str">
        <f t="shared" si="12"/>
        <v>Healdsburg 2016</v>
      </c>
      <c r="E829" s="87">
        <v>31</v>
      </c>
      <c r="F829" s="366">
        <v>2</v>
      </c>
      <c r="G829" s="87">
        <v>2</v>
      </c>
      <c r="H829" s="87">
        <v>0</v>
      </c>
      <c r="I829" s="86"/>
      <c r="J829" s="87">
        <v>24</v>
      </c>
      <c r="K829" s="366">
        <v>3</v>
      </c>
      <c r="L829" s="87">
        <v>3</v>
      </c>
      <c r="M829" s="87">
        <v>0</v>
      </c>
      <c r="N829" s="86"/>
      <c r="O829" s="87">
        <v>26</v>
      </c>
      <c r="P829" s="87">
        <v>4</v>
      </c>
      <c r="Q829" s="86"/>
      <c r="R829" s="87">
        <v>76</v>
      </c>
      <c r="S829" s="87">
        <v>23</v>
      </c>
      <c r="T829" s="86">
        <v>0</v>
      </c>
      <c r="U829" s="87">
        <v>157</v>
      </c>
      <c r="V829" s="87">
        <v>32</v>
      </c>
    </row>
    <row r="830" spans="1:22">
      <c r="A830" s="88" t="s">
        <v>5512</v>
      </c>
      <c r="B830" s="17" t="str">
        <f>VLOOKUP(A830,'Planning Periods'!$E$2:$N$540,10,FALSE)</f>
        <v>01/31/2015 - 01/31/2023</v>
      </c>
      <c r="C830" s="87">
        <v>2017</v>
      </c>
      <c r="D830" s="87" t="str">
        <f t="shared" si="12"/>
        <v>Healdsburg 2017</v>
      </c>
      <c r="E830" s="87">
        <v>31</v>
      </c>
      <c r="F830" s="366">
        <v>12</v>
      </c>
      <c r="G830" s="87">
        <v>12</v>
      </c>
      <c r="H830" s="87">
        <v>0</v>
      </c>
      <c r="I830" s="86"/>
      <c r="J830" s="87">
        <v>24</v>
      </c>
      <c r="K830" s="366">
        <v>20</v>
      </c>
      <c r="L830" s="87">
        <v>20</v>
      </c>
      <c r="M830" s="87">
        <v>0</v>
      </c>
      <c r="N830" s="86"/>
      <c r="O830" s="87">
        <v>26</v>
      </c>
      <c r="P830" s="87">
        <v>29</v>
      </c>
      <c r="Q830" s="86"/>
      <c r="R830" s="87">
        <v>76</v>
      </c>
      <c r="S830" s="87">
        <v>16</v>
      </c>
      <c r="T830" s="86">
        <v>0</v>
      </c>
      <c r="U830" s="87">
        <v>157</v>
      </c>
      <c r="V830" s="87">
        <v>77</v>
      </c>
    </row>
    <row r="831" spans="1:22">
      <c r="A831" s="88" t="s">
        <v>5513</v>
      </c>
      <c r="B831" s="17"/>
      <c r="C831" s="87">
        <v>2013</v>
      </c>
      <c r="D831" s="87" t="str">
        <f t="shared" si="12"/>
        <v>Hemet 2013</v>
      </c>
      <c r="E831" s="87">
        <v>134</v>
      </c>
      <c r="F831" s="366">
        <v>0</v>
      </c>
      <c r="G831" s="87">
        <v>0</v>
      </c>
      <c r="H831" s="87">
        <v>0</v>
      </c>
      <c r="I831" s="86"/>
      <c r="J831" s="87">
        <v>96</v>
      </c>
      <c r="K831" s="366">
        <v>17</v>
      </c>
      <c r="L831" s="87">
        <v>0</v>
      </c>
      <c r="M831" s="87">
        <v>17</v>
      </c>
      <c r="N831" s="86"/>
      <c r="O831" s="87">
        <v>112</v>
      </c>
      <c r="P831" s="87">
        <v>86</v>
      </c>
      <c r="Q831" s="86"/>
      <c r="R831" s="87">
        <v>262</v>
      </c>
      <c r="S831" s="87">
        <v>6</v>
      </c>
      <c r="T831" s="86">
        <v>17</v>
      </c>
      <c r="U831" s="87">
        <v>604</v>
      </c>
      <c r="V831" s="87">
        <v>109</v>
      </c>
    </row>
    <row r="832" spans="1:22">
      <c r="A832" s="88" t="s">
        <v>5513</v>
      </c>
      <c r="B832" s="17" t="str">
        <f>VLOOKUP(A832,'Planning Periods'!$E$2:$N$540,10,FALSE)</f>
        <v>10/15/2013 - 10/15/2021</v>
      </c>
      <c r="C832" s="87">
        <v>2014</v>
      </c>
      <c r="D832" s="87" t="str">
        <f t="shared" si="12"/>
        <v>Hemet 2014</v>
      </c>
      <c r="E832" s="87">
        <v>134</v>
      </c>
      <c r="F832" s="366">
        <v>0</v>
      </c>
      <c r="G832" s="87">
        <v>0</v>
      </c>
      <c r="H832" s="87">
        <v>0</v>
      </c>
      <c r="I832" s="86"/>
      <c r="J832" s="87">
        <v>96</v>
      </c>
      <c r="K832" s="366">
        <v>3</v>
      </c>
      <c r="L832" s="87">
        <v>0</v>
      </c>
      <c r="M832" s="87">
        <v>3</v>
      </c>
      <c r="N832" s="86"/>
      <c r="O832" s="87">
        <v>112</v>
      </c>
      <c r="P832" s="87">
        <v>114</v>
      </c>
      <c r="Q832" s="86"/>
      <c r="R832" s="87">
        <v>262</v>
      </c>
      <c r="S832" s="87">
        <v>32</v>
      </c>
      <c r="T832" s="86">
        <v>3</v>
      </c>
      <c r="U832" s="87">
        <v>604</v>
      </c>
      <c r="V832" s="87">
        <v>149</v>
      </c>
    </row>
    <row r="833" spans="1:22">
      <c r="A833" s="88" t="s">
        <v>5513</v>
      </c>
      <c r="B833" s="17" t="str">
        <f>VLOOKUP(A833,'Planning Periods'!$E$2:$N$540,10,FALSE)</f>
        <v>10/15/2013 - 10/15/2021</v>
      </c>
      <c r="C833" s="87">
        <v>2015</v>
      </c>
      <c r="D833" s="87" t="str">
        <f t="shared" si="12"/>
        <v>Hemet 2015</v>
      </c>
      <c r="E833" s="87">
        <v>134</v>
      </c>
      <c r="F833" s="366">
        <v>0</v>
      </c>
      <c r="G833" s="87">
        <v>0</v>
      </c>
      <c r="H833" s="87">
        <v>0</v>
      </c>
      <c r="I833" s="86"/>
      <c r="J833" s="87">
        <v>96</v>
      </c>
      <c r="K833" s="366">
        <v>14</v>
      </c>
      <c r="L833" s="87">
        <v>12</v>
      </c>
      <c r="M833" s="87">
        <v>2</v>
      </c>
      <c r="N833" s="86"/>
      <c r="O833" s="87">
        <v>112</v>
      </c>
      <c r="P833" s="87">
        <v>76</v>
      </c>
      <c r="Q833" s="86"/>
      <c r="R833" s="87">
        <v>262</v>
      </c>
      <c r="S833" s="87">
        <v>17</v>
      </c>
      <c r="T833" s="86">
        <v>2</v>
      </c>
      <c r="U833" s="87">
        <v>604</v>
      </c>
      <c r="V833" s="87">
        <v>107</v>
      </c>
    </row>
    <row r="834" spans="1:22">
      <c r="A834" s="88" t="s">
        <v>5513</v>
      </c>
      <c r="B834" s="17" t="str">
        <f>VLOOKUP(A834,'Planning Periods'!$E$2:$N$540,10,FALSE)</f>
        <v>10/15/2013 - 10/15/2021</v>
      </c>
      <c r="C834" s="87">
        <v>2016</v>
      </c>
      <c r="D834" s="87" t="str">
        <f t="shared" si="12"/>
        <v>Hemet 2016</v>
      </c>
      <c r="E834" s="87">
        <v>134</v>
      </c>
      <c r="F834" s="366">
        <v>0</v>
      </c>
      <c r="G834" s="87">
        <v>0</v>
      </c>
      <c r="H834" s="87">
        <v>0</v>
      </c>
      <c r="I834" s="86"/>
      <c r="J834" s="87">
        <v>96</v>
      </c>
      <c r="K834" s="366">
        <v>29</v>
      </c>
      <c r="L834" s="87">
        <v>29</v>
      </c>
      <c r="M834" s="87">
        <v>0</v>
      </c>
      <c r="N834" s="86"/>
      <c r="O834" s="87">
        <v>112</v>
      </c>
      <c r="P834" s="87">
        <v>25</v>
      </c>
      <c r="Q834" s="86"/>
      <c r="R834" s="87">
        <v>262</v>
      </c>
      <c r="S834" s="87">
        <v>8</v>
      </c>
      <c r="T834" s="86">
        <v>0</v>
      </c>
      <c r="U834" s="87">
        <v>604</v>
      </c>
      <c r="V834" s="87">
        <v>62</v>
      </c>
    </row>
    <row r="835" spans="1:22">
      <c r="A835" s="88" t="s">
        <v>5513</v>
      </c>
      <c r="B835" s="17" t="str">
        <f>VLOOKUP(A835,'Planning Periods'!$E$2:$N$540,10,FALSE)</f>
        <v>10/15/2013 - 10/15/2021</v>
      </c>
      <c r="C835" s="87">
        <v>2017</v>
      </c>
      <c r="D835" s="87" t="str">
        <f t="shared" si="12"/>
        <v>Hemet 2017</v>
      </c>
      <c r="E835" s="87">
        <v>134</v>
      </c>
      <c r="F835" s="366">
        <v>0</v>
      </c>
      <c r="G835" s="87">
        <v>0</v>
      </c>
      <c r="H835" s="87">
        <v>0</v>
      </c>
      <c r="I835" s="86"/>
      <c r="J835" s="87">
        <v>96</v>
      </c>
      <c r="K835" s="366">
        <v>0</v>
      </c>
      <c r="L835" s="87">
        <v>0</v>
      </c>
      <c r="M835" s="87">
        <v>0</v>
      </c>
      <c r="N835" s="86"/>
      <c r="O835" s="87">
        <v>112</v>
      </c>
      <c r="P835" s="87">
        <v>2</v>
      </c>
      <c r="Q835" s="86"/>
      <c r="R835" s="87">
        <v>262</v>
      </c>
      <c r="S835" s="87">
        <v>12</v>
      </c>
      <c r="T835" s="86">
        <v>0</v>
      </c>
      <c r="U835" s="87">
        <v>604</v>
      </c>
      <c r="V835" s="87">
        <v>14</v>
      </c>
    </row>
    <row r="836" spans="1:22">
      <c r="A836" s="88" t="s">
        <v>5514</v>
      </c>
      <c r="B836" s="17" t="str">
        <f>VLOOKUP(A836,'Planning Periods'!$E$2:$N$540,10,FALSE)</f>
        <v>01/31/2015 - 01/31/2023</v>
      </c>
      <c r="C836" s="87">
        <v>2014</v>
      </c>
      <c r="D836" s="87" t="str">
        <f t="shared" si="12"/>
        <v>Hercules 2014</v>
      </c>
      <c r="E836" s="87" t="s">
        <v>5853</v>
      </c>
      <c r="F836" s="366" t="s">
        <v>5853</v>
      </c>
      <c r="G836" s="87" t="s">
        <v>5853</v>
      </c>
      <c r="H836" s="87" t="s">
        <v>5853</v>
      </c>
      <c r="I836" s="86"/>
      <c r="J836" s="87" t="s">
        <v>5853</v>
      </c>
      <c r="K836" s="366" t="s">
        <v>5853</v>
      </c>
      <c r="L836" s="87" t="s">
        <v>5853</v>
      </c>
      <c r="M836" s="87" t="s">
        <v>5853</v>
      </c>
      <c r="N836" s="86"/>
      <c r="O836" s="87" t="s">
        <v>5853</v>
      </c>
      <c r="P836" s="87" t="s">
        <v>5853</v>
      </c>
      <c r="Q836" s="86"/>
      <c r="R836" s="87" t="s">
        <v>5853</v>
      </c>
      <c r="S836" s="87" t="s">
        <v>5853</v>
      </c>
      <c r="T836" s="86" t="s">
        <v>5853</v>
      </c>
      <c r="U836" s="87" t="s">
        <v>5853</v>
      </c>
      <c r="V836" s="87" t="s">
        <v>5853</v>
      </c>
    </row>
    <row r="837" spans="1:22">
      <c r="A837" s="88" t="s">
        <v>5514</v>
      </c>
      <c r="B837" s="17" t="str">
        <f>VLOOKUP(A837,'Planning Periods'!$E$2:$N$540,10,FALSE)</f>
        <v>01/31/2015 - 01/31/2023</v>
      </c>
      <c r="C837" s="87">
        <v>2015</v>
      </c>
      <c r="D837" s="87" t="str">
        <f t="shared" si="12"/>
        <v>Hercules 2015</v>
      </c>
      <c r="E837" s="87">
        <v>220</v>
      </c>
      <c r="F837" s="366">
        <v>0</v>
      </c>
      <c r="G837" s="87">
        <v>0</v>
      </c>
      <c r="H837" s="87">
        <v>0</v>
      </c>
      <c r="I837" s="86"/>
      <c r="J837" s="87">
        <v>118</v>
      </c>
      <c r="K837" s="366">
        <v>0</v>
      </c>
      <c r="L837" s="87">
        <v>0</v>
      </c>
      <c r="M837" s="87">
        <v>0</v>
      </c>
      <c r="N837" s="86"/>
      <c r="O837" s="87">
        <v>100</v>
      </c>
      <c r="P837" s="87">
        <v>0</v>
      </c>
      <c r="Q837" s="86"/>
      <c r="R837" s="87">
        <v>244</v>
      </c>
      <c r="S837" s="87">
        <v>190</v>
      </c>
      <c r="T837" s="86">
        <v>0</v>
      </c>
      <c r="U837" s="87">
        <v>682</v>
      </c>
      <c r="V837" s="87">
        <v>190</v>
      </c>
    </row>
    <row r="838" spans="1:22">
      <c r="A838" s="88" t="s">
        <v>5514</v>
      </c>
      <c r="B838" s="17" t="str">
        <f>VLOOKUP(A838,'Planning Periods'!$E$2:$N$540,10,FALSE)</f>
        <v>01/31/2015 - 01/31/2023</v>
      </c>
      <c r="C838" s="87">
        <v>2016</v>
      </c>
      <c r="D838" s="87" t="str">
        <f t="shared" si="12"/>
        <v>Hercules 2016</v>
      </c>
      <c r="E838" s="87">
        <v>220</v>
      </c>
      <c r="F838" s="366">
        <v>0</v>
      </c>
      <c r="G838" s="87">
        <v>0</v>
      </c>
      <c r="H838" s="87">
        <v>0</v>
      </c>
      <c r="I838" s="86"/>
      <c r="J838" s="87">
        <v>118</v>
      </c>
      <c r="K838" s="366">
        <v>1</v>
      </c>
      <c r="L838" s="87">
        <v>0</v>
      </c>
      <c r="M838" s="87">
        <v>1</v>
      </c>
      <c r="N838" s="86"/>
      <c r="O838" s="87">
        <v>100</v>
      </c>
      <c r="P838" s="87">
        <v>0</v>
      </c>
      <c r="Q838" s="86"/>
      <c r="R838" s="87">
        <v>244</v>
      </c>
      <c r="S838" s="87">
        <v>30</v>
      </c>
      <c r="T838" s="86">
        <v>1</v>
      </c>
      <c r="U838" s="87">
        <v>682</v>
      </c>
      <c r="V838" s="87">
        <v>31</v>
      </c>
    </row>
    <row r="839" spans="1:22">
      <c r="A839" s="88" t="s">
        <v>5514</v>
      </c>
      <c r="B839" s="17" t="str">
        <f>VLOOKUP(A839,'Planning Periods'!$E$2:$N$540,10,FALSE)</f>
        <v>01/31/2015 - 01/31/2023</v>
      </c>
      <c r="C839" s="87">
        <v>2017</v>
      </c>
      <c r="D839" s="87" t="str">
        <f t="shared" si="12"/>
        <v>Hercules 2017</v>
      </c>
      <c r="E839" s="87">
        <v>220</v>
      </c>
      <c r="F839" s="366">
        <v>0</v>
      </c>
      <c r="G839" s="87">
        <v>0</v>
      </c>
      <c r="H839" s="87">
        <v>0</v>
      </c>
      <c r="I839" s="86"/>
      <c r="J839" s="87">
        <v>118</v>
      </c>
      <c r="K839" s="366">
        <v>0</v>
      </c>
      <c r="L839" s="87">
        <v>0</v>
      </c>
      <c r="M839" s="87">
        <v>0</v>
      </c>
      <c r="N839" s="86"/>
      <c r="O839" s="87">
        <v>100</v>
      </c>
      <c r="P839" s="87">
        <v>0</v>
      </c>
      <c r="Q839" s="86"/>
      <c r="R839" s="87">
        <v>244</v>
      </c>
      <c r="S839" s="87">
        <v>41</v>
      </c>
      <c r="T839" s="86">
        <v>0</v>
      </c>
      <c r="U839" s="87">
        <v>682</v>
      </c>
      <c r="V839" s="87">
        <v>41</v>
      </c>
    </row>
    <row r="840" spans="1:22">
      <c r="A840" t="s">
        <v>5515</v>
      </c>
      <c r="B840" s="17"/>
      <c r="C840" s="87">
        <v>2013</v>
      </c>
      <c r="D840" s="87" t="str">
        <f t="shared" si="12"/>
        <v>Hermosa Beach 2013</v>
      </c>
      <c r="E840" s="87" t="s">
        <v>5853</v>
      </c>
      <c r="F840" s="366" t="s">
        <v>5853</v>
      </c>
      <c r="G840" s="87" t="s">
        <v>5853</v>
      </c>
      <c r="H840" s="87" t="s">
        <v>5853</v>
      </c>
      <c r="I840" s="86"/>
      <c r="J840" s="87" t="s">
        <v>5853</v>
      </c>
      <c r="K840" s="366" t="s">
        <v>5853</v>
      </c>
      <c r="L840" s="87" t="s">
        <v>5853</v>
      </c>
      <c r="M840" s="87" t="s">
        <v>5853</v>
      </c>
      <c r="N840" s="86"/>
      <c r="O840" s="87" t="s">
        <v>5853</v>
      </c>
      <c r="P840" s="87" t="s">
        <v>5853</v>
      </c>
      <c r="Q840" s="86"/>
      <c r="R840" s="87" t="s">
        <v>5853</v>
      </c>
      <c r="S840" s="87" t="s">
        <v>5853</v>
      </c>
      <c r="T840" s="86" t="s">
        <v>5853</v>
      </c>
      <c r="U840" s="87" t="s">
        <v>5853</v>
      </c>
      <c r="V840" s="87" t="s">
        <v>5853</v>
      </c>
    </row>
    <row r="841" spans="1:22">
      <c r="A841" t="s">
        <v>5515</v>
      </c>
      <c r="B841" s="17" t="str">
        <f>VLOOKUP(A841,'Planning Periods'!$E$2:$N$540,10,FALSE)</f>
        <v>10/15/2013 - 10/15/2021</v>
      </c>
      <c r="C841" s="87">
        <v>2014</v>
      </c>
      <c r="D841" s="87" t="str">
        <f t="shared" si="12"/>
        <v>Hermosa Beach 2014</v>
      </c>
      <c r="E841" s="366" t="s">
        <v>5853</v>
      </c>
      <c r="F841" s="366" t="s">
        <v>5853</v>
      </c>
      <c r="G841" s="366" t="s">
        <v>5853</v>
      </c>
      <c r="H841" s="366" t="s">
        <v>5853</v>
      </c>
      <c r="I841" s="366">
        <v>0</v>
      </c>
      <c r="J841" s="366" t="s">
        <v>5853</v>
      </c>
      <c r="K841" s="366" t="s">
        <v>5853</v>
      </c>
      <c r="L841" s="366" t="s">
        <v>5853</v>
      </c>
      <c r="M841" s="366" t="s">
        <v>5853</v>
      </c>
      <c r="N841" s="366">
        <v>0</v>
      </c>
      <c r="O841" s="366" t="s">
        <v>5853</v>
      </c>
      <c r="P841" s="366" t="s">
        <v>5853</v>
      </c>
      <c r="Q841" s="366"/>
      <c r="R841" s="366" t="s">
        <v>5853</v>
      </c>
      <c r="S841" s="366" t="s">
        <v>5853</v>
      </c>
      <c r="T841" s="366" t="s">
        <v>5853</v>
      </c>
      <c r="U841" s="366" t="s">
        <v>5853</v>
      </c>
      <c r="V841" s="366" t="s">
        <v>5853</v>
      </c>
    </row>
    <row r="842" spans="1:22">
      <c r="A842" t="s">
        <v>5515</v>
      </c>
      <c r="B842" s="17" t="str">
        <f>VLOOKUP(A842,'Planning Periods'!$E$2:$N$540,10,FALSE)</f>
        <v>10/15/2013 - 10/15/2021</v>
      </c>
      <c r="C842" s="87">
        <v>2015</v>
      </c>
      <c r="D842" s="87" t="str">
        <f t="shared" si="12"/>
        <v>Hermosa Beach 2015</v>
      </c>
      <c r="E842" t="s">
        <v>5853</v>
      </c>
      <c r="F842" t="s">
        <v>5853</v>
      </c>
      <c r="G842" t="s">
        <v>5853</v>
      </c>
      <c r="H842" t="s">
        <v>5853</v>
      </c>
      <c r="J842" t="s">
        <v>5853</v>
      </c>
      <c r="K842" t="s">
        <v>5853</v>
      </c>
      <c r="L842" t="s">
        <v>5853</v>
      </c>
      <c r="M842" t="s">
        <v>5853</v>
      </c>
      <c r="O842" t="s">
        <v>5853</v>
      </c>
      <c r="P842" t="s">
        <v>5853</v>
      </c>
      <c r="R842" t="s">
        <v>5853</v>
      </c>
      <c r="S842" t="s">
        <v>5853</v>
      </c>
      <c r="T842" t="s">
        <v>5853</v>
      </c>
      <c r="U842" t="s">
        <v>5853</v>
      </c>
      <c r="V842" t="s">
        <v>5853</v>
      </c>
    </row>
    <row r="843" spans="1:22">
      <c r="A843" t="s">
        <v>5515</v>
      </c>
      <c r="B843" s="17" t="str">
        <f>VLOOKUP(A843,'Planning Periods'!$E$2:$N$540,10,FALSE)</f>
        <v>10/15/2013 - 10/15/2021</v>
      </c>
      <c r="C843" s="87">
        <v>2016</v>
      </c>
      <c r="D843" s="87" t="str">
        <f t="shared" si="12"/>
        <v>Hermosa Beach 2016</v>
      </c>
      <c r="E843" t="s">
        <v>5853</v>
      </c>
      <c r="F843" t="s">
        <v>5853</v>
      </c>
      <c r="G843" t="s">
        <v>5853</v>
      </c>
      <c r="H843" t="s">
        <v>5853</v>
      </c>
      <c r="J843" t="s">
        <v>5853</v>
      </c>
      <c r="K843" t="s">
        <v>5853</v>
      </c>
      <c r="L843" t="s">
        <v>5853</v>
      </c>
      <c r="M843" t="s">
        <v>5853</v>
      </c>
      <c r="O843" t="s">
        <v>5853</v>
      </c>
      <c r="P843" t="s">
        <v>5853</v>
      </c>
      <c r="R843" t="s">
        <v>5853</v>
      </c>
      <c r="S843" t="s">
        <v>5853</v>
      </c>
      <c r="T843" t="s">
        <v>5853</v>
      </c>
      <c r="U843" t="s">
        <v>5853</v>
      </c>
      <c r="V843" t="s">
        <v>5853</v>
      </c>
    </row>
    <row r="844" spans="1:22">
      <c r="A844" t="s">
        <v>5515</v>
      </c>
      <c r="B844" s="17" t="str">
        <f>VLOOKUP(A844,'Planning Periods'!$E$2:$N$540,10,FALSE)</f>
        <v>10/15/2013 - 10/15/2021</v>
      </c>
      <c r="C844" s="87">
        <v>2017</v>
      </c>
      <c r="D844" s="87" t="str">
        <f t="shared" si="12"/>
        <v>Hermosa Beach 2017</v>
      </c>
      <c r="E844" t="s">
        <v>5853</v>
      </c>
      <c r="F844" t="s">
        <v>5853</v>
      </c>
      <c r="G844" t="s">
        <v>5853</v>
      </c>
      <c r="H844" t="s">
        <v>5853</v>
      </c>
      <c r="J844" t="s">
        <v>5853</v>
      </c>
      <c r="K844" t="s">
        <v>5853</v>
      </c>
      <c r="L844" t="s">
        <v>5853</v>
      </c>
      <c r="M844" t="s">
        <v>5853</v>
      </c>
      <c r="O844" t="s">
        <v>5853</v>
      </c>
      <c r="P844" t="s">
        <v>5853</v>
      </c>
      <c r="R844" t="s">
        <v>5853</v>
      </c>
      <c r="S844" t="s">
        <v>5853</v>
      </c>
      <c r="T844" t="s">
        <v>5853</v>
      </c>
      <c r="U844" t="s">
        <v>5853</v>
      </c>
      <c r="V844" t="s">
        <v>5853</v>
      </c>
    </row>
    <row r="845" spans="1:22">
      <c r="A845" s="88" t="s">
        <v>5818</v>
      </c>
      <c r="B845" s="17"/>
      <c r="C845" s="87">
        <v>2013</v>
      </c>
      <c r="D845" s="87" t="str">
        <f t="shared" si="12"/>
        <v>Hesperia 2013</v>
      </c>
      <c r="E845" t="s">
        <v>5853</v>
      </c>
      <c r="F845" t="s">
        <v>5853</v>
      </c>
      <c r="G845" t="s">
        <v>5853</v>
      </c>
      <c r="H845" t="s">
        <v>5853</v>
      </c>
      <c r="J845" t="s">
        <v>5853</v>
      </c>
      <c r="K845" t="s">
        <v>5853</v>
      </c>
      <c r="L845" t="s">
        <v>5853</v>
      </c>
      <c r="M845" t="s">
        <v>5853</v>
      </c>
      <c r="O845" t="s">
        <v>5853</v>
      </c>
      <c r="P845" t="s">
        <v>5853</v>
      </c>
      <c r="R845" t="s">
        <v>5853</v>
      </c>
      <c r="S845" t="s">
        <v>5853</v>
      </c>
      <c r="T845" t="s">
        <v>5853</v>
      </c>
      <c r="U845" t="s">
        <v>5853</v>
      </c>
      <c r="V845" t="s">
        <v>5853</v>
      </c>
    </row>
    <row r="846" spans="1:22">
      <c r="A846" s="88" t="s">
        <v>5818</v>
      </c>
      <c r="B846" s="17" t="str">
        <f>VLOOKUP(A846,'Planning Periods'!$E$2:$N$540,10,FALSE)</f>
        <v>10/15/2013 - 10/15/2021</v>
      </c>
      <c r="C846" s="87">
        <v>2014</v>
      </c>
      <c r="D846" s="87" t="str">
        <f t="shared" si="12"/>
        <v>Hesperia 2014</v>
      </c>
      <c r="E846" s="87">
        <v>398</v>
      </c>
      <c r="F846" s="366">
        <v>0</v>
      </c>
      <c r="G846" s="87">
        <v>0</v>
      </c>
      <c r="H846" s="87">
        <v>0</v>
      </c>
      <c r="I846" s="86"/>
      <c r="J846" s="87">
        <v>274</v>
      </c>
      <c r="K846" s="366">
        <v>0</v>
      </c>
      <c r="L846" s="87">
        <v>0</v>
      </c>
      <c r="M846" s="87">
        <v>0</v>
      </c>
      <c r="N846" s="86"/>
      <c r="O846" s="87">
        <v>314</v>
      </c>
      <c r="P846" s="87">
        <v>82</v>
      </c>
      <c r="Q846" s="86"/>
      <c r="R846" s="87">
        <v>729</v>
      </c>
      <c r="S846" s="87">
        <v>0</v>
      </c>
      <c r="T846" s="86">
        <v>0</v>
      </c>
      <c r="U846" s="87">
        <v>1715</v>
      </c>
      <c r="V846" s="87">
        <v>82</v>
      </c>
    </row>
    <row r="847" spans="1:22">
      <c r="A847" s="88" t="s">
        <v>5818</v>
      </c>
      <c r="B847" s="17" t="str">
        <f>VLOOKUP(A847,'Planning Periods'!$E$2:$N$540,10,FALSE)</f>
        <v>10/15/2013 - 10/15/2021</v>
      </c>
      <c r="C847" s="87">
        <v>2015</v>
      </c>
      <c r="D847" s="87" t="str">
        <f t="shared" si="12"/>
        <v>Hesperia 2015</v>
      </c>
      <c r="E847" s="87">
        <v>398</v>
      </c>
      <c r="F847" s="366">
        <v>0</v>
      </c>
      <c r="G847" s="87">
        <v>0</v>
      </c>
      <c r="H847" s="87">
        <v>0</v>
      </c>
      <c r="I847" s="86"/>
      <c r="J847" s="87">
        <v>274</v>
      </c>
      <c r="K847" s="366">
        <v>0</v>
      </c>
      <c r="L847" s="87">
        <v>0</v>
      </c>
      <c r="M847" s="87">
        <v>0</v>
      </c>
      <c r="N847" s="86"/>
      <c r="O847" s="87">
        <v>314</v>
      </c>
      <c r="P847" s="87">
        <v>0</v>
      </c>
      <c r="Q847" s="86"/>
      <c r="R847" s="87">
        <v>729</v>
      </c>
      <c r="S847" s="87">
        <v>98</v>
      </c>
      <c r="T847" s="86">
        <v>0</v>
      </c>
      <c r="U847" s="87">
        <v>1715</v>
      </c>
      <c r="V847" s="87">
        <v>98</v>
      </c>
    </row>
    <row r="848" spans="1:22">
      <c r="A848" s="88" t="s">
        <v>5818</v>
      </c>
      <c r="B848" s="17" t="str">
        <f>VLOOKUP(A848,'Planning Periods'!$E$2:$N$540,10,FALSE)</f>
        <v>10/15/2013 - 10/15/2021</v>
      </c>
      <c r="C848" s="87">
        <v>2016</v>
      </c>
      <c r="D848" s="87" t="str">
        <f t="shared" si="12"/>
        <v>Hesperia 2016</v>
      </c>
      <c r="E848" s="87">
        <v>398</v>
      </c>
      <c r="F848" s="366">
        <v>0</v>
      </c>
      <c r="G848" s="87">
        <v>0</v>
      </c>
      <c r="H848" s="87">
        <v>0</v>
      </c>
      <c r="I848" s="86"/>
      <c r="J848" s="87">
        <v>274</v>
      </c>
      <c r="K848" s="366">
        <v>20</v>
      </c>
      <c r="L848" s="87">
        <v>20</v>
      </c>
      <c r="M848" s="87">
        <v>0</v>
      </c>
      <c r="N848" s="86"/>
      <c r="O848" s="87">
        <v>314</v>
      </c>
      <c r="P848" s="87">
        <v>75</v>
      </c>
      <c r="Q848" s="86"/>
      <c r="R848" s="87">
        <v>729</v>
      </c>
      <c r="S848" s="87">
        <v>172</v>
      </c>
      <c r="T848" s="86">
        <v>0</v>
      </c>
      <c r="U848" s="87">
        <v>1715</v>
      </c>
      <c r="V848" s="87">
        <v>267</v>
      </c>
    </row>
    <row r="849" spans="1:22">
      <c r="A849" s="88" t="s">
        <v>5818</v>
      </c>
      <c r="B849" s="17" t="str">
        <f>VLOOKUP(A849,'Planning Periods'!$E$2:$N$540,10,FALSE)</f>
        <v>10/15/2013 - 10/15/2021</v>
      </c>
      <c r="C849" s="87">
        <v>2017</v>
      </c>
      <c r="D849" s="87" t="str">
        <f t="shared" si="12"/>
        <v>Hesperia 2017</v>
      </c>
      <c r="E849" s="87">
        <v>398</v>
      </c>
      <c r="F849" s="366">
        <v>0</v>
      </c>
      <c r="G849" s="87">
        <v>0</v>
      </c>
      <c r="H849" s="87">
        <v>0</v>
      </c>
      <c r="I849" s="86"/>
      <c r="J849" s="87">
        <v>274</v>
      </c>
      <c r="K849" s="366">
        <v>0</v>
      </c>
      <c r="L849" s="87">
        <v>0</v>
      </c>
      <c r="M849" s="87">
        <v>0</v>
      </c>
      <c r="N849" s="86"/>
      <c r="O849" s="87">
        <v>314</v>
      </c>
      <c r="P849" s="87">
        <v>0</v>
      </c>
      <c r="Q849" s="86"/>
      <c r="R849" s="87">
        <v>729</v>
      </c>
      <c r="S849" s="87">
        <v>230</v>
      </c>
      <c r="T849" s="86">
        <v>0</v>
      </c>
      <c r="U849" s="87">
        <v>1715</v>
      </c>
      <c r="V849" s="87">
        <v>230</v>
      </c>
    </row>
    <row r="850" spans="1:22">
      <c r="A850" t="s">
        <v>5516</v>
      </c>
      <c r="B850" s="17"/>
      <c r="C850" s="87">
        <v>2013</v>
      </c>
      <c r="D850" s="87" t="str">
        <f t="shared" si="12"/>
        <v>Hidden Hills 2013</v>
      </c>
      <c r="E850" s="87" t="s">
        <v>5853</v>
      </c>
      <c r="F850" s="366" t="s">
        <v>5853</v>
      </c>
      <c r="G850" s="87" t="s">
        <v>5853</v>
      </c>
      <c r="H850" s="87" t="s">
        <v>5853</v>
      </c>
      <c r="I850" s="86"/>
      <c r="J850" s="87" t="s">
        <v>5853</v>
      </c>
      <c r="K850" s="366" t="s">
        <v>5853</v>
      </c>
      <c r="L850" s="87" t="s">
        <v>5853</v>
      </c>
      <c r="M850" s="87" t="s">
        <v>5853</v>
      </c>
      <c r="N850" s="86"/>
      <c r="O850" s="87" t="s">
        <v>5853</v>
      </c>
      <c r="P850" s="87" t="s">
        <v>5853</v>
      </c>
      <c r="Q850" s="86"/>
      <c r="R850" s="87" t="s">
        <v>5853</v>
      </c>
      <c r="S850" s="87" t="s">
        <v>5853</v>
      </c>
      <c r="T850" s="86" t="s">
        <v>5853</v>
      </c>
      <c r="U850" s="87" t="s">
        <v>5853</v>
      </c>
      <c r="V850" s="87" t="s">
        <v>5853</v>
      </c>
    </row>
    <row r="851" spans="1:22">
      <c r="A851" t="s">
        <v>5516</v>
      </c>
      <c r="B851" s="17" t="str">
        <f>VLOOKUP(A851,'Planning Periods'!$E$2:$N$540,10,FALSE)</f>
        <v>10/15/2013 - 10/15/2021</v>
      </c>
      <c r="C851" s="87">
        <v>2014</v>
      </c>
      <c r="D851" s="87" t="str">
        <f t="shared" si="12"/>
        <v>Hidden Hills 2014</v>
      </c>
      <c r="E851" s="366" t="s">
        <v>5853</v>
      </c>
      <c r="F851" s="366" t="s">
        <v>5853</v>
      </c>
      <c r="G851" s="366" t="s">
        <v>5853</v>
      </c>
      <c r="H851" s="366" t="s">
        <v>5853</v>
      </c>
      <c r="I851" s="366">
        <v>0</v>
      </c>
      <c r="J851" s="366" t="s">
        <v>5853</v>
      </c>
      <c r="K851" s="366" t="s">
        <v>5853</v>
      </c>
      <c r="L851" s="366" t="s">
        <v>5853</v>
      </c>
      <c r="M851" s="366" t="s">
        <v>5853</v>
      </c>
      <c r="N851" s="366">
        <v>0</v>
      </c>
      <c r="O851" s="366" t="s">
        <v>5853</v>
      </c>
      <c r="P851" s="366" t="s">
        <v>5853</v>
      </c>
      <c r="Q851" s="366"/>
      <c r="R851" s="366" t="s">
        <v>5853</v>
      </c>
      <c r="S851" s="366" t="s">
        <v>5853</v>
      </c>
      <c r="T851" s="366" t="s">
        <v>5853</v>
      </c>
      <c r="U851" s="366" t="s">
        <v>5853</v>
      </c>
      <c r="V851" s="366" t="s">
        <v>5853</v>
      </c>
    </row>
    <row r="852" spans="1:22">
      <c r="A852" t="s">
        <v>5516</v>
      </c>
      <c r="B852" s="17" t="str">
        <f>VLOOKUP(A852,'Planning Periods'!$E$2:$N$540,10,FALSE)</f>
        <v>10/15/2013 - 10/15/2021</v>
      </c>
      <c r="C852" s="87">
        <v>2015</v>
      </c>
      <c r="D852" s="87" t="str">
        <f t="shared" si="12"/>
        <v>Hidden Hills 2015</v>
      </c>
      <c r="E852" t="s">
        <v>5853</v>
      </c>
      <c r="F852" t="s">
        <v>5853</v>
      </c>
      <c r="G852" t="s">
        <v>5853</v>
      </c>
      <c r="H852" t="s">
        <v>5853</v>
      </c>
      <c r="J852" t="s">
        <v>5853</v>
      </c>
      <c r="K852" t="s">
        <v>5853</v>
      </c>
      <c r="L852" t="s">
        <v>5853</v>
      </c>
      <c r="M852" t="s">
        <v>5853</v>
      </c>
      <c r="O852" t="s">
        <v>5853</v>
      </c>
      <c r="P852" t="s">
        <v>5853</v>
      </c>
      <c r="R852" t="s">
        <v>5853</v>
      </c>
      <c r="S852" t="s">
        <v>5853</v>
      </c>
      <c r="T852" t="s">
        <v>5853</v>
      </c>
      <c r="U852" t="s">
        <v>5853</v>
      </c>
      <c r="V852" t="s">
        <v>5853</v>
      </c>
    </row>
    <row r="853" spans="1:22">
      <c r="A853" t="s">
        <v>5516</v>
      </c>
      <c r="B853" s="17" t="str">
        <f>VLOOKUP(A853,'Planning Periods'!$E$2:$N$540,10,FALSE)</f>
        <v>10/15/2013 - 10/15/2021</v>
      </c>
      <c r="C853" s="87">
        <v>2016</v>
      </c>
      <c r="D853" s="87" t="str">
        <f t="shared" si="12"/>
        <v>Hidden Hills 2016</v>
      </c>
      <c r="E853" t="s">
        <v>5853</v>
      </c>
      <c r="F853" t="s">
        <v>5853</v>
      </c>
      <c r="G853" t="s">
        <v>5853</v>
      </c>
      <c r="H853" t="s">
        <v>5853</v>
      </c>
      <c r="J853" t="s">
        <v>5853</v>
      </c>
      <c r="K853" t="s">
        <v>5853</v>
      </c>
      <c r="L853" t="s">
        <v>5853</v>
      </c>
      <c r="M853" t="s">
        <v>5853</v>
      </c>
      <c r="O853" t="s">
        <v>5853</v>
      </c>
      <c r="P853" t="s">
        <v>5853</v>
      </c>
      <c r="R853" t="s">
        <v>5853</v>
      </c>
      <c r="S853" t="s">
        <v>5853</v>
      </c>
      <c r="T853" t="s">
        <v>5853</v>
      </c>
      <c r="U853" t="s">
        <v>5853</v>
      </c>
      <c r="V853" t="s">
        <v>5853</v>
      </c>
    </row>
    <row r="854" spans="1:22">
      <c r="A854" t="s">
        <v>5516</v>
      </c>
      <c r="B854" s="17" t="str">
        <f>VLOOKUP(A854,'Planning Periods'!$E$2:$N$540,10,FALSE)</f>
        <v>10/15/2013 - 10/15/2021</v>
      </c>
      <c r="C854" s="87">
        <v>2017</v>
      </c>
      <c r="D854" s="87" t="str">
        <f t="shared" si="12"/>
        <v>Hidden Hills 2017</v>
      </c>
      <c r="E854" t="s">
        <v>5853</v>
      </c>
      <c r="F854" t="s">
        <v>5853</v>
      </c>
      <c r="G854" t="s">
        <v>5853</v>
      </c>
      <c r="H854" t="s">
        <v>5853</v>
      </c>
      <c r="J854" t="s">
        <v>5853</v>
      </c>
      <c r="K854" t="s">
        <v>5853</v>
      </c>
      <c r="L854" t="s">
        <v>5853</v>
      </c>
      <c r="M854" t="s">
        <v>5853</v>
      </c>
      <c r="O854" t="s">
        <v>5853</v>
      </c>
      <c r="P854" t="s">
        <v>5853</v>
      </c>
      <c r="R854" t="s">
        <v>5853</v>
      </c>
      <c r="S854" t="s">
        <v>5853</v>
      </c>
      <c r="T854" t="s">
        <v>5853</v>
      </c>
      <c r="U854" t="s">
        <v>5853</v>
      </c>
      <c r="V854" t="s">
        <v>5853</v>
      </c>
    </row>
    <row r="855" spans="1:22">
      <c r="A855" s="88" t="s">
        <v>5517</v>
      </c>
      <c r="B855" s="17"/>
      <c r="C855" s="87">
        <v>2013</v>
      </c>
      <c r="D855" s="87" t="str">
        <f t="shared" si="12"/>
        <v>Highland 2013</v>
      </c>
      <c r="E855" t="s">
        <v>5853</v>
      </c>
      <c r="F855" t="s">
        <v>5853</v>
      </c>
      <c r="G855" t="s">
        <v>5853</v>
      </c>
      <c r="H855" t="s">
        <v>5853</v>
      </c>
      <c r="J855" t="s">
        <v>5853</v>
      </c>
      <c r="K855" t="s">
        <v>5853</v>
      </c>
      <c r="L855" t="s">
        <v>5853</v>
      </c>
      <c r="M855" t="s">
        <v>5853</v>
      </c>
      <c r="O855" t="s">
        <v>5853</v>
      </c>
      <c r="P855" t="s">
        <v>5853</v>
      </c>
      <c r="R855" t="s">
        <v>5853</v>
      </c>
      <c r="S855" t="s">
        <v>5853</v>
      </c>
      <c r="T855" t="s">
        <v>5853</v>
      </c>
      <c r="U855" t="s">
        <v>5853</v>
      </c>
      <c r="V855" t="s">
        <v>5853</v>
      </c>
    </row>
    <row r="856" spans="1:22">
      <c r="A856" s="88" t="s">
        <v>5517</v>
      </c>
      <c r="B856" s="17" t="str">
        <f>VLOOKUP(A856,'Planning Periods'!$E$2:$N$540,10,FALSE)</f>
        <v>10/15/2013 - 10/15/2021</v>
      </c>
      <c r="C856" s="87">
        <v>2014</v>
      </c>
      <c r="D856" s="87" t="str">
        <f t="shared" si="12"/>
        <v>Highland 2014</v>
      </c>
      <c r="E856" s="87">
        <v>759</v>
      </c>
      <c r="F856" s="366">
        <v>0</v>
      </c>
      <c r="G856" s="87">
        <v>0</v>
      </c>
      <c r="H856" s="87">
        <v>0</v>
      </c>
      <c r="I856" s="86"/>
      <c r="J856" s="87">
        <v>726</v>
      </c>
      <c r="K856" s="366">
        <v>0</v>
      </c>
      <c r="L856" s="87">
        <v>0</v>
      </c>
      <c r="M856" s="87">
        <v>0</v>
      </c>
      <c r="N856" s="86"/>
      <c r="O856" s="87">
        <v>409</v>
      </c>
      <c r="P856" s="87">
        <v>1</v>
      </c>
      <c r="Q856" s="86"/>
      <c r="R856" s="87">
        <v>890</v>
      </c>
      <c r="S856" s="87">
        <v>3</v>
      </c>
      <c r="T856" s="86">
        <v>0</v>
      </c>
      <c r="U856" s="87">
        <v>2784</v>
      </c>
      <c r="V856" s="87">
        <v>4</v>
      </c>
    </row>
    <row r="857" spans="1:22">
      <c r="A857" s="88" t="s">
        <v>5517</v>
      </c>
      <c r="B857" s="17" t="str">
        <f>VLOOKUP(A857,'Planning Periods'!$E$2:$N$540,10,FALSE)</f>
        <v>10/15/2013 - 10/15/2021</v>
      </c>
      <c r="C857" s="87">
        <v>2015</v>
      </c>
      <c r="D857" s="87" t="str">
        <f t="shared" si="12"/>
        <v>Highland 2015</v>
      </c>
      <c r="E857" s="87">
        <v>759</v>
      </c>
      <c r="F857" s="366">
        <v>0</v>
      </c>
      <c r="G857" s="87">
        <v>0</v>
      </c>
      <c r="H857" s="87">
        <v>0</v>
      </c>
      <c r="I857" s="86"/>
      <c r="J857" s="87">
        <v>726</v>
      </c>
      <c r="K857" s="366">
        <v>0</v>
      </c>
      <c r="L857" s="87">
        <v>0</v>
      </c>
      <c r="M857" s="87">
        <v>0</v>
      </c>
      <c r="N857" s="86"/>
      <c r="O857" s="87">
        <v>409</v>
      </c>
      <c r="P857" s="87">
        <v>0</v>
      </c>
      <c r="Q857" s="86"/>
      <c r="R857" s="87">
        <v>890</v>
      </c>
      <c r="S857" s="87">
        <v>6</v>
      </c>
      <c r="T857" s="86">
        <v>0</v>
      </c>
      <c r="U857" s="87">
        <v>2784</v>
      </c>
      <c r="V857" s="87">
        <v>6</v>
      </c>
    </row>
    <row r="858" spans="1:22">
      <c r="A858" s="88" t="s">
        <v>5517</v>
      </c>
      <c r="B858" s="17" t="str">
        <f>VLOOKUP(A858,'Planning Periods'!$E$2:$N$540,10,FALSE)</f>
        <v>10/15/2013 - 10/15/2021</v>
      </c>
      <c r="C858" s="87">
        <v>2016</v>
      </c>
      <c r="D858" s="87" t="str">
        <f t="shared" si="12"/>
        <v>Highland 2016</v>
      </c>
      <c r="E858" s="87">
        <v>759</v>
      </c>
      <c r="F858" s="366">
        <v>0</v>
      </c>
      <c r="G858" s="87">
        <v>0</v>
      </c>
      <c r="H858" s="87">
        <v>0</v>
      </c>
      <c r="I858" s="86"/>
      <c r="J858" s="87">
        <v>726</v>
      </c>
      <c r="K858" s="366">
        <v>0</v>
      </c>
      <c r="L858" s="87">
        <v>0</v>
      </c>
      <c r="M858" s="87">
        <v>0</v>
      </c>
      <c r="N858" s="86"/>
      <c r="O858" s="87">
        <v>409</v>
      </c>
      <c r="P858" s="87">
        <v>6</v>
      </c>
      <c r="Q858" s="86"/>
      <c r="R858" s="87">
        <v>890</v>
      </c>
      <c r="S858" s="87">
        <v>18</v>
      </c>
      <c r="T858" s="86">
        <v>0</v>
      </c>
      <c r="U858" s="87">
        <v>2784</v>
      </c>
      <c r="V858" s="87">
        <v>24</v>
      </c>
    </row>
    <row r="859" spans="1:22">
      <c r="A859" s="88" t="s">
        <v>5517</v>
      </c>
      <c r="B859" s="17" t="str">
        <f>VLOOKUP(A859,'Planning Periods'!$E$2:$N$540,10,FALSE)</f>
        <v>10/15/2013 - 10/15/2021</v>
      </c>
      <c r="C859" s="87">
        <v>2017</v>
      </c>
      <c r="D859" s="87" t="str">
        <f t="shared" si="12"/>
        <v>Highland 2017</v>
      </c>
      <c r="E859" s="87">
        <v>759</v>
      </c>
      <c r="F859" s="366">
        <v>0</v>
      </c>
      <c r="G859" s="87">
        <v>0</v>
      </c>
      <c r="H859" s="87">
        <v>0</v>
      </c>
      <c r="I859" s="86"/>
      <c r="J859" s="87">
        <v>726</v>
      </c>
      <c r="K859" s="366">
        <v>0</v>
      </c>
      <c r="L859" s="87">
        <v>0</v>
      </c>
      <c r="M859" s="87">
        <v>0</v>
      </c>
      <c r="N859" s="86"/>
      <c r="O859" s="87">
        <v>409</v>
      </c>
      <c r="P859" s="87">
        <v>9</v>
      </c>
      <c r="Q859" s="86"/>
      <c r="R859" s="87">
        <v>890</v>
      </c>
      <c r="S859" s="87">
        <v>70</v>
      </c>
      <c r="T859" s="86">
        <v>0</v>
      </c>
      <c r="U859" s="87">
        <v>2784</v>
      </c>
      <c r="V859" s="87">
        <v>79</v>
      </c>
    </row>
    <row r="860" spans="1:22">
      <c r="A860" s="88" t="s">
        <v>5518</v>
      </c>
      <c r="B860" s="17" t="str">
        <f>VLOOKUP(A860,'Planning Periods'!$E$2:$N$540,10,FALSE)</f>
        <v>01/31/2015 - 01/31/2023</v>
      </c>
      <c r="C860" s="87">
        <v>2014</v>
      </c>
      <c r="D860" s="87" t="str">
        <f t="shared" si="12"/>
        <v>Hillsborough 2014</v>
      </c>
      <c r="E860" s="87" t="s">
        <v>5853</v>
      </c>
      <c r="F860" s="366" t="s">
        <v>5853</v>
      </c>
      <c r="G860" s="87" t="s">
        <v>5853</v>
      </c>
      <c r="H860" s="87" t="s">
        <v>5853</v>
      </c>
      <c r="I860" s="86"/>
      <c r="J860" s="87" t="s">
        <v>5853</v>
      </c>
      <c r="K860" s="366" t="s">
        <v>5853</v>
      </c>
      <c r="L860" s="87" t="s">
        <v>5853</v>
      </c>
      <c r="M860" s="87" t="s">
        <v>5853</v>
      </c>
      <c r="N860" s="86"/>
      <c r="O860" s="87" t="s">
        <v>5853</v>
      </c>
      <c r="P860" s="87" t="s">
        <v>5853</v>
      </c>
      <c r="Q860" s="86"/>
      <c r="R860" s="87" t="s">
        <v>5853</v>
      </c>
      <c r="S860" s="87" t="s">
        <v>5853</v>
      </c>
      <c r="T860" s="86" t="s">
        <v>5853</v>
      </c>
      <c r="U860" s="87" t="s">
        <v>5853</v>
      </c>
      <c r="V860" s="87" t="s">
        <v>5853</v>
      </c>
    </row>
    <row r="861" spans="1:22">
      <c r="A861" s="88" t="s">
        <v>5518</v>
      </c>
      <c r="B861" s="17" t="str">
        <f>VLOOKUP(A861,'Planning Periods'!$E$2:$N$540,10,FALSE)</f>
        <v>01/31/2015 - 01/31/2023</v>
      </c>
      <c r="C861" s="87">
        <v>2015</v>
      </c>
      <c r="D861" s="87" t="str">
        <f t="shared" si="12"/>
        <v>Hillsborough 2015</v>
      </c>
      <c r="E861" s="87">
        <v>32</v>
      </c>
      <c r="F861" s="366">
        <v>16</v>
      </c>
      <c r="G861" s="87">
        <v>0</v>
      </c>
      <c r="H861" s="87">
        <v>16</v>
      </c>
      <c r="I861" s="86"/>
      <c r="J861" s="87">
        <v>17</v>
      </c>
      <c r="K861" s="366">
        <v>8</v>
      </c>
      <c r="L861" s="87">
        <v>0</v>
      </c>
      <c r="M861" s="87">
        <v>8</v>
      </c>
      <c r="N861" s="86"/>
      <c r="O861" s="87">
        <v>21</v>
      </c>
      <c r="P861" s="87">
        <v>10</v>
      </c>
      <c r="Q861" s="86"/>
      <c r="R861" s="87">
        <v>21</v>
      </c>
      <c r="S861" s="87">
        <v>5</v>
      </c>
      <c r="T861" s="86">
        <v>8</v>
      </c>
      <c r="U861" s="87">
        <v>91</v>
      </c>
      <c r="V861" s="87">
        <v>39</v>
      </c>
    </row>
    <row r="862" spans="1:22">
      <c r="A862" s="88" t="s">
        <v>5518</v>
      </c>
      <c r="B862" s="17" t="str">
        <f>VLOOKUP(A862,'Planning Periods'!$E$2:$N$540,10,FALSE)</f>
        <v>01/31/2015 - 01/31/2023</v>
      </c>
      <c r="C862" s="87">
        <v>2016</v>
      </c>
      <c r="D862" s="87" t="str">
        <f t="shared" si="12"/>
        <v>Hillsborough 2016</v>
      </c>
      <c r="E862" s="87">
        <v>32</v>
      </c>
      <c r="F862" s="366">
        <v>4</v>
      </c>
      <c r="G862" s="87">
        <v>0</v>
      </c>
      <c r="H862" s="87">
        <v>4</v>
      </c>
      <c r="I862" s="86"/>
      <c r="J862" s="87">
        <v>17</v>
      </c>
      <c r="K862" s="366">
        <v>2</v>
      </c>
      <c r="L862" s="87">
        <v>0</v>
      </c>
      <c r="M862" s="87">
        <v>2</v>
      </c>
      <c r="N862" s="86"/>
      <c r="O862" s="87">
        <v>21</v>
      </c>
      <c r="P862" s="87">
        <v>2</v>
      </c>
      <c r="Q862" s="86"/>
      <c r="R862" s="87">
        <v>21</v>
      </c>
      <c r="S862" s="87">
        <v>2</v>
      </c>
      <c r="T862" s="86">
        <v>2</v>
      </c>
      <c r="U862" s="87">
        <v>91</v>
      </c>
      <c r="V862" s="87">
        <v>10</v>
      </c>
    </row>
    <row r="863" spans="1:22">
      <c r="A863" s="88" t="s">
        <v>5518</v>
      </c>
      <c r="B863" s="17" t="str">
        <f>VLOOKUP(A863,'Planning Periods'!$E$2:$N$540,10,FALSE)</f>
        <v>01/31/2015 - 01/31/2023</v>
      </c>
      <c r="C863" s="87">
        <v>2017</v>
      </c>
      <c r="D863" s="87" t="str">
        <f t="shared" si="12"/>
        <v>Hillsborough 2017</v>
      </c>
      <c r="E863" s="87">
        <v>32</v>
      </c>
      <c r="F863" s="366">
        <v>8</v>
      </c>
      <c r="G863" s="87">
        <v>0</v>
      </c>
      <c r="H863" s="87">
        <v>8</v>
      </c>
      <c r="I863" s="86"/>
      <c r="J863" s="87">
        <v>17</v>
      </c>
      <c r="K863" s="366">
        <v>3</v>
      </c>
      <c r="L863" s="87">
        <v>0</v>
      </c>
      <c r="M863" s="87">
        <v>3</v>
      </c>
      <c r="N863" s="86"/>
      <c r="O863" s="87">
        <v>21</v>
      </c>
      <c r="P863" s="87">
        <v>4</v>
      </c>
      <c r="Q863" s="86"/>
      <c r="R863" s="87">
        <v>21</v>
      </c>
      <c r="S863" s="87">
        <v>3</v>
      </c>
      <c r="T863" s="86">
        <v>3</v>
      </c>
      <c r="U863" s="87">
        <v>91</v>
      </c>
      <c r="V863" s="87">
        <v>18</v>
      </c>
    </row>
    <row r="864" spans="1:22">
      <c r="A864" s="88" t="s">
        <v>5519</v>
      </c>
      <c r="B864" s="17" t="str">
        <f>VLOOKUP(A864,'Planning Periods'!$E$2:$N$540,10,FALSE)</f>
        <v>12/31/2015 - 12/31/2023</v>
      </c>
      <c r="C864" s="87">
        <v>2014</v>
      </c>
      <c r="D864" s="87" t="str">
        <f t="shared" si="12"/>
        <v>Hollister 2014</v>
      </c>
      <c r="E864" s="87" t="s">
        <v>5853</v>
      </c>
      <c r="F864" s="366" t="s">
        <v>5853</v>
      </c>
      <c r="G864" s="87" t="s">
        <v>5853</v>
      </c>
      <c r="H864" s="87" t="s">
        <v>5853</v>
      </c>
      <c r="I864" s="86"/>
      <c r="J864" s="87" t="s">
        <v>5853</v>
      </c>
      <c r="K864" s="366" t="s">
        <v>5853</v>
      </c>
      <c r="L864" s="87" t="s">
        <v>5853</v>
      </c>
      <c r="M864" s="87" t="s">
        <v>5853</v>
      </c>
      <c r="N864" s="86"/>
      <c r="O864" s="87" t="s">
        <v>5853</v>
      </c>
      <c r="P864" s="87" t="s">
        <v>5853</v>
      </c>
      <c r="Q864" s="86"/>
      <c r="R864" s="87" t="s">
        <v>5853</v>
      </c>
      <c r="S864" s="87" t="s">
        <v>5853</v>
      </c>
      <c r="T864" s="86" t="s">
        <v>5853</v>
      </c>
      <c r="U864" s="87" t="s">
        <v>5853</v>
      </c>
      <c r="V864" s="87" t="s">
        <v>5853</v>
      </c>
    </row>
    <row r="865" spans="1:22">
      <c r="A865" s="88" t="s">
        <v>5519</v>
      </c>
      <c r="B865" s="17" t="str">
        <f>VLOOKUP(A865,'Planning Periods'!$E$2:$N$540,10,FALSE)</f>
        <v>12/31/2015 - 12/31/2023</v>
      </c>
      <c r="C865" s="87">
        <v>2015</v>
      </c>
      <c r="D865" s="87" t="str">
        <f t="shared" si="12"/>
        <v>Hollister 2015</v>
      </c>
      <c r="E865" s="87">
        <v>671</v>
      </c>
      <c r="F865" s="366">
        <v>0</v>
      </c>
      <c r="G865" s="87">
        <v>0</v>
      </c>
      <c r="H865" s="87">
        <v>0</v>
      </c>
      <c r="I865" s="86"/>
      <c r="J865" s="87">
        <v>518</v>
      </c>
      <c r="K865" s="366">
        <v>0</v>
      </c>
      <c r="L865" s="87">
        <v>0</v>
      </c>
      <c r="M865" s="87">
        <v>0</v>
      </c>
      <c r="N865" s="86"/>
      <c r="O865" s="87">
        <v>610</v>
      </c>
      <c r="P865" s="87">
        <v>0</v>
      </c>
      <c r="Q865" s="86"/>
      <c r="R865" s="87">
        <v>1251</v>
      </c>
      <c r="S865" s="87">
        <v>68</v>
      </c>
      <c r="T865" s="86">
        <v>0</v>
      </c>
      <c r="U865" s="87">
        <v>3050</v>
      </c>
      <c r="V865" s="87">
        <v>68</v>
      </c>
    </row>
    <row r="866" spans="1:22">
      <c r="A866" s="88" t="s">
        <v>5519</v>
      </c>
      <c r="B866" s="17" t="str">
        <f>VLOOKUP(A866,'Planning Periods'!$E$2:$N$540,10,FALSE)</f>
        <v>12/31/2015 - 12/31/2023</v>
      </c>
      <c r="C866" s="87">
        <v>2016</v>
      </c>
      <c r="D866" s="87" t="str">
        <f t="shared" si="12"/>
        <v>Hollister 2016</v>
      </c>
      <c r="E866" s="87">
        <v>671</v>
      </c>
      <c r="F866" s="366">
        <v>0</v>
      </c>
      <c r="G866" s="87">
        <v>0</v>
      </c>
      <c r="H866" s="87">
        <v>0</v>
      </c>
      <c r="I866" s="86"/>
      <c r="J866" s="87">
        <v>518</v>
      </c>
      <c r="K866" s="366">
        <v>0</v>
      </c>
      <c r="L866" s="87">
        <v>0</v>
      </c>
      <c r="M866" s="87">
        <v>0</v>
      </c>
      <c r="N866" s="86"/>
      <c r="O866" s="87">
        <v>610</v>
      </c>
      <c r="P866" s="87">
        <v>12</v>
      </c>
      <c r="Q866" s="86"/>
      <c r="R866" s="87">
        <v>1251</v>
      </c>
      <c r="S866" s="87">
        <v>87</v>
      </c>
      <c r="T866" s="86">
        <v>0</v>
      </c>
      <c r="U866" s="87">
        <v>3050</v>
      </c>
      <c r="V866" s="87">
        <v>99</v>
      </c>
    </row>
    <row r="867" spans="1:22">
      <c r="A867" s="88" t="s">
        <v>5519</v>
      </c>
      <c r="B867" s="17" t="str">
        <f>VLOOKUP(A867,'Planning Periods'!$E$2:$N$540,10,FALSE)</f>
        <v>12/31/2015 - 12/31/2023</v>
      </c>
      <c r="C867" s="87">
        <v>2017</v>
      </c>
      <c r="D867" s="87" t="str">
        <f t="shared" si="12"/>
        <v>Hollister 2017</v>
      </c>
      <c r="E867" s="87">
        <v>671</v>
      </c>
      <c r="F867" s="366">
        <v>0</v>
      </c>
      <c r="G867" s="87">
        <v>0</v>
      </c>
      <c r="H867" s="87">
        <v>0</v>
      </c>
      <c r="I867" s="86"/>
      <c r="J867" s="87">
        <v>518</v>
      </c>
      <c r="K867" s="366">
        <v>0</v>
      </c>
      <c r="L867" s="87">
        <v>0</v>
      </c>
      <c r="M867" s="87">
        <v>0</v>
      </c>
      <c r="N867" s="86"/>
      <c r="O867" s="87">
        <v>610</v>
      </c>
      <c r="P867" s="87">
        <v>91</v>
      </c>
      <c r="Q867" s="86"/>
      <c r="R867" s="87">
        <v>1251</v>
      </c>
      <c r="S867" s="87">
        <v>219</v>
      </c>
      <c r="T867" s="86">
        <v>0</v>
      </c>
      <c r="U867" s="87">
        <v>3050</v>
      </c>
      <c r="V867" s="87">
        <v>310</v>
      </c>
    </row>
    <row r="868" spans="1:22">
      <c r="A868" s="88" t="s">
        <v>5520</v>
      </c>
      <c r="B868" s="17"/>
      <c r="C868" s="87">
        <v>2013</v>
      </c>
      <c r="D868" s="87" t="str">
        <f t="shared" si="12"/>
        <v>Holtville 2013</v>
      </c>
      <c r="E868" s="87" t="s">
        <v>5853</v>
      </c>
      <c r="F868" s="366" t="s">
        <v>5853</v>
      </c>
      <c r="G868" s="87" t="s">
        <v>5853</v>
      </c>
      <c r="H868" s="87" t="s">
        <v>5853</v>
      </c>
      <c r="I868" s="86"/>
      <c r="J868" s="87" t="s">
        <v>5853</v>
      </c>
      <c r="K868" s="366" t="s">
        <v>5853</v>
      </c>
      <c r="L868" s="87" t="s">
        <v>5853</v>
      </c>
      <c r="M868" s="87" t="s">
        <v>5853</v>
      </c>
      <c r="N868" s="86"/>
      <c r="O868" s="87" t="s">
        <v>5853</v>
      </c>
      <c r="P868" s="87" t="s">
        <v>5853</v>
      </c>
      <c r="Q868" s="86"/>
      <c r="R868" s="87" t="s">
        <v>5853</v>
      </c>
      <c r="S868" s="87" t="s">
        <v>5853</v>
      </c>
      <c r="T868" s="86" t="s">
        <v>5853</v>
      </c>
      <c r="U868" s="87" t="s">
        <v>5853</v>
      </c>
      <c r="V868" s="87" t="s">
        <v>5853</v>
      </c>
    </row>
    <row r="869" spans="1:22">
      <c r="A869" s="88" t="s">
        <v>5520</v>
      </c>
      <c r="B869" s="17" t="str">
        <f>VLOOKUP(A869,'Planning Periods'!$E$2:$N$540,10,FALSE)</f>
        <v>10/15/2013 - 10/15/2021</v>
      </c>
      <c r="C869" s="87">
        <v>2014</v>
      </c>
      <c r="D869" s="87" t="str">
        <f t="shared" si="12"/>
        <v>Holtville 2014</v>
      </c>
      <c r="E869" s="87" t="s">
        <v>5853</v>
      </c>
      <c r="F869" s="366" t="s">
        <v>5853</v>
      </c>
      <c r="G869" s="87" t="s">
        <v>5853</v>
      </c>
      <c r="H869" s="87" t="s">
        <v>5853</v>
      </c>
      <c r="I869" s="86"/>
      <c r="J869" s="87" t="s">
        <v>5853</v>
      </c>
      <c r="K869" s="366" t="s">
        <v>5853</v>
      </c>
      <c r="L869" s="87" t="s">
        <v>5853</v>
      </c>
      <c r="M869" s="87" t="s">
        <v>5853</v>
      </c>
      <c r="N869" s="86"/>
      <c r="O869" s="87" t="s">
        <v>5853</v>
      </c>
      <c r="P869" s="87" t="s">
        <v>5853</v>
      </c>
      <c r="Q869" s="86"/>
      <c r="R869" s="87" t="s">
        <v>5853</v>
      </c>
      <c r="S869" s="87" t="s">
        <v>5853</v>
      </c>
      <c r="T869" s="86" t="s">
        <v>5853</v>
      </c>
      <c r="U869" s="87" t="s">
        <v>5853</v>
      </c>
      <c r="V869" s="87" t="s">
        <v>5853</v>
      </c>
    </row>
    <row r="870" spans="1:22">
      <c r="A870" s="88" t="s">
        <v>5520</v>
      </c>
      <c r="B870" s="17" t="str">
        <f>VLOOKUP(A870,'Planning Periods'!$E$2:$N$540,10,FALSE)</f>
        <v>10/15/2013 - 10/15/2021</v>
      </c>
      <c r="C870" s="87">
        <v>2015</v>
      </c>
      <c r="D870" s="87" t="str">
        <f t="shared" si="12"/>
        <v>Holtville 2015</v>
      </c>
      <c r="E870" s="87" t="s">
        <v>5853</v>
      </c>
      <c r="F870" s="366" t="s">
        <v>5853</v>
      </c>
      <c r="G870" s="87" t="s">
        <v>5853</v>
      </c>
      <c r="H870" s="87" t="s">
        <v>5853</v>
      </c>
      <c r="I870" s="86"/>
      <c r="J870" s="87" t="s">
        <v>5853</v>
      </c>
      <c r="K870" s="366" t="s">
        <v>5853</v>
      </c>
      <c r="L870" s="87" t="s">
        <v>5853</v>
      </c>
      <c r="M870" s="87" t="s">
        <v>5853</v>
      </c>
      <c r="N870" s="86"/>
      <c r="O870" s="87" t="s">
        <v>5853</v>
      </c>
      <c r="P870" s="87" t="s">
        <v>5853</v>
      </c>
      <c r="Q870" s="86"/>
      <c r="R870" s="87" t="s">
        <v>5853</v>
      </c>
      <c r="S870" s="87" t="s">
        <v>5853</v>
      </c>
      <c r="T870" s="86" t="s">
        <v>5853</v>
      </c>
      <c r="U870" s="87" t="s">
        <v>5853</v>
      </c>
      <c r="V870" s="87" t="s">
        <v>5853</v>
      </c>
    </row>
    <row r="871" spans="1:22">
      <c r="A871" s="88" t="s">
        <v>5520</v>
      </c>
      <c r="B871" s="17" t="str">
        <f>VLOOKUP(A871,'Planning Periods'!$E$2:$N$540,10,FALSE)</f>
        <v>10/15/2013 - 10/15/2021</v>
      </c>
      <c r="C871" s="87">
        <v>2016</v>
      </c>
      <c r="D871" s="87" t="str">
        <f t="shared" si="12"/>
        <v>Holtville 2016</v>
      </c>
      <c r="E871" s="87" t="s">
        <v>5853</v>
      </c>
      <c r="F871" s="366" t="s">
        <v>5853</v>
      </c>
      <c r="G871" s="87" t="s">
        <v>5853</v>
      </c>
      <c r="H871" s="87" t="s">
        <v>5853</v>
      </c>
      <c r="I871" s="86"/>
      <c r="J871" s="87" t="s">
        <v>5853</v>
      </c>
      <c r="K871" s="366" t="s">
        <v>5853</v>
      </c>
      <c r="L871" s="87" t="s">
        <v>5853</v>
      </c>
      <c r="M871" s="87" t="s">
        <v>5853</v>
      </c>
      <c r="N871" s="86"/>
      <c r="O871" s="87" t="s">
        <v>5853</v>
      </c>
      <c r="P871" s="87" t="s">
        <v>5853</v>
      </c>
      <c r="Q871" s="86"/>
      <c r="R871" s="87" t="s">
        <v>5853</v>
      </c>
      <c r="S871" s="87" t="s">
        <v>5853</v>
      </c>
      <c r="T871" s="86" t="s">
        <v>5853</v>
      </c>
      <c r="U871" s="87" t="s">
        <v>5853</v>
      </c>
      <c r="V871" s="87" t="s">
        <v>5853</v>
      </c>
    </row>
    <row r="872" spans="1:22">
      <c r="A872" s="88" t="s">
        <v>5520</v>
      </c>
      <c r="B872" s="17" t="str">
        <f>VLOOKUP(A872,'Planning Periods'!$E$2:$N$540,10,FALSE)</f>
        <v>10/15/2013 - 10/15/2021</v>
      </c>
      <c r="C872" s="87">
        <v>2017</v>
      </c>
      <c r="D872" s="87" t="str">
        <f t="shared" si="12"/>
        <v>Holtville 2017</v>
      </c>
      <c r="E872" s="87">
        <v>54</v>
      </c>
      <c r="F872" s="366">
        <v>0</v>
      </c>
      <c r="G872" s="87">
        <v>0</v>
      </c>
      <c r="H872" s="87">
        <v>0</v>
      </c>
      <c r="I872" s="86"/>
      <c r="J872" s="87">
        <v>31</v>
      </c>
      <c r="K872" s="366">
        <v>1</v>
      </c>
      <c r="L872" s="87">
        <v>0</v>
      </c>
      <c r="M872" s="87">
        <v>1</v>
      </c>
      <c r="N872" s="86"/>
      <c r="O872" s="87">
        <v>32</v>
      </c>
      <c r="P872" s="87">
        <v>1</v>
      </c>
      <c r="Q872" s="86"/>
      <c r="R872" s="87">
        <v>92</v>
      </c>
      <c r="S872" s="87">
        <v>1</v>
      </c>
      <c r="T872" s="86">
        <v>1</v>
      </c>
      <c r="U872" s="87">
        <v>209</v>
      </c>
      <c r="V872" s="87">
        <v>3</v>
      </c>
    </row>
    <row r="873" spans="1:22">
      <c r="A873" s="88" t="s">
        <v>5781</v>
      </c>
      <c r="B873" s="17" t="str">
        <f>VLOOKUP(A873,'Planning Periods'!$E$2:$N$540,10,FALSE)</f>
        <v>12/31/2015 - 12/31/2023</v>
      </c>
      <c r="C873" s="87">
        <v>2014</v>
      </c>
      <c r="D873" s="87" t="str">
        <f t="shared" si="12"/>
        <v>Hughson 2014</v>
      </c>
      <c r="E873" s="87" t="s">
        <v>5853</v>
      </c>
      <c r="F873" s="366" t="s">
        <v>5853</v>
      </c>
      <c r="G873" s="87" t="s">
        <v>5853</v>
      </c>
      <c r="H873" s="87" t="s">
        <v>5853</v>
      </c>
      <c r="I873" s="86"/>
      <c r="J873" s="87" t="s">
        <v>5853</v>
      </c>
      <c r="K873" s="366" t="s">
        <v>5853</v>
      </c>
      <c r="L873" s="87" t="s">
        <v>5853</v>
      </c>
      <c r="M873" s="87" t="s">
        <v>5853</v>
      </c>
      <c r="N873" s="86"/>
      <c r="O873" s="87" t="s">
        <v>5853</v>
      </c>
      <c r="P873" s="87" t="s">
        <v>5853</v>
      </c>
      <c r="Q873" s="86"/>
      <c r="R873" s="87" t="s">
        <v>5853</v>
      </c>
      <c r="S873" s="87" t="s">
        <v>5853</v>
      </c>
      <c r="T873" s="86" t="s">
        <v>5853</v>
      </c>
      <c r="U873" s="87" t="s">
        <v>5853</v>
      </c>
      <c r="V873" s="87" t="s">
        <v>5853</v>
      </c>
    </row>
    <row r="874" spans="1:22">
      <c r="A874" s="88" t="s">
        <v>5781</v>
      </c>
      <c r="B874" s="17" t="str">
        <f>VLOOKUP(A874,'Planning Periods'!$E$2:$N$540,10,FALSE)</f>
        <v>12/31/2015 - 12/31/2023</v>
      </c>
      <c r="C874" s="87">
        <v>2015</v>
      </c>
      <c r="D874" s="87" t="str">
        <f t="shared" si="12"/>
        <v>Hughson 2015</v>
      </c>
      <c r="E874" s="87">
        <v>53</v>
      </c>
      <c r="F874" s="366">
        <v>0</v>
      </c>
      <c r="G874" s="87">
        <v>0</v>
      </c>
      <c r="H874" s="87">
        <v>0</v>
      </c>
      <c r="I874" s="86"/>
      <c r="J874" s="87">
        <v>34</v>
      </c>
      <c r="K874" s="366">
        <v>0</v>
      </c>
      <c r="L874" s="87">
        <v>0</v>
      </c>
      <c r="M874" s="87">
        <v>0</v>
      </c>
      <c r="N874" s="86"/>
      <c r="O874" s="87">
        <v>38</v>
      </c>
      <c r="P874" s="87">
        <v>0</v>
      </c>
      <c r="Q874" s="86"/>
      <c r="R874" s="87">
        <v>93</v>
      </c>
      <c r="S874" s="87">
        <v>32</v>
      </c>
      <c r="T874" s="86">
        <v>0</v>
      </c>
      <c r="U874" s="87">
        <v>218</v>
      </c>
      <c r="V874" s="87">
        <v>32</v>
      </c>
    </row>
    <row r="875" spans="1:22">
      <c r="A875" s="88" t="s">
        <v>5781</v>
      </c>
      <c r="B875" s="17" t="str">
        <f>VLOOKUP(A875,'Planning Periods'!$E$2:$N$540,10,FALSE)</f>
        <v>12/31/2015 - 12/31/2023</v>
      </c>
      <c r="C875" s="87">
        <v>2016</v>
      </c>
      <c r="D875" s="87" t="str">
        <f t="shared" si="12"/>
        <v>Hughson 2016</v>
      </c>
      <c r="E875" s="87">
        <v>53</v>
      </c>
      <c r="F875" s="366">
        <v>0</v>
      </c>
      <c r="G875" s="87">
        <v>0</v>
      </c>
      <c r="H875" s="87">
        <v>0</v>
      </c>
      <c r="I875" s="86"/>
      <c r="J875" s="87">
        <v>34</v>
      </c>
      <c r="K875" s="366">
        <v>0</v>
      </c>
      <c r="L875" s="87">
        <v>0</v>
      </c>
      <c r="M875" s="87">
        <v>0</v>
      </c>
      <c r="N875" s="86"/>
      <c r="O875" s="87">
        <v>38</v>
      </c>
      <c r="P875" s="87">
        <v>0</v>
      </c>
      <c r="Q875" s="86"/>
      <c r="R875" s="87">
        <v>93</v>
      </c>
      <c r="S875" s="87">
        <v>15</v>
      </c>
      <c r="T875" s="86">
        <v>0</v>
      </c>
      <c r="U875" s="87">
        <v>218</v>
      </c>
      <c r="V875" s="87">
        <v>15</v>
      </c>
    </row>
    <row r="876" spans="1:22">
      <c r="A876" s="88" t="s">
        <v>5781</v>
      </c>
      <c r="B876" s="17" t="str">
        <f>VLOOKUP(A876,'Planning Periods'!$E$2:$N$540,10,FALSE)</f>
        <v>12/31/2015 - 12/31/2023</v>
      </c>
      <c r="C876" s="87">
        <v>2017</v>
      </c>
      <c r="D876" s="87" t="str">
        <f t="shared" si="12"/>
        <v>Hughson 2017</v>
      </c>
      <c r="E876" s="87">
        <v>53</v>
      </c>
      <c r="F876" s="366">
        <v>0</v>
      </c>
      <c r="G876" s="87">
        <v>0</v>
      </c>
      <c r="H876" s="87">
        <v>0</v>
      </c>
      <c r="I876" s="86"/>
      <c r="J876" s="87">
        <v>34</v>
      </c>
      <c r="K876" s="366">
        <v>0</v>
      </c>
      <c r="L876" s="87">
        <v>0</v>
      </c>
      <c r="M876" s="87">
        <v>0</v>
      </c>
      <c r="N876" s="86"/>
      <c r="O876" s="87">
        <v>38</v>
      </c>
      <c r="P876" s="87">
        <v>0</v>
      </c>
      <c r="Q876" s="86"/>
      <c r="R876" s="87">
        <v>93</v>
      </c>
      <c r="S876" s="87">
        <v>16</v>
      </c>
      <c r="T876" s="86">
        <v>0</v>
      </c>
      <c r="U876" s="87">
        <v>218</v>
      </c>
      <c r="V876" s="87">
        <v>16</v>
      </c>
    </row>
    <row r="877" spans="1:22">
      <c r="A877" s="88" t="s">
        <v>5000</v>
      </c>
      <c r="B877" s="17" t="str">
        <f>VLOOKUP(A877,'Planning Periods'!$E$2:$N$540,10,FALSE)</f>
        <v>08/31/2019 - 08/31/2027</v>
      </c>
      <c r="C877" s="87">
        <v>2014</v>
      </c>
      <c r="D877" s="87" t="str">
        <f t="shared" ref="D877:D947" si="13">CONCATENATE(A877," ",C877)</f>
        <v>Humboldt County - Unincorporated 2014</v>
      </c>
      <c r="E877" s="87">
        <v>211</v>
      </c>
      <c r="F877" s="366">
        <v>16</v>
      </c>
      <c r="G877" s="87">
        <v>0</v>
      </c>
      <c r="H877" s="87">
        <v>16</v>
      </c>
      <c r="I877" s="86"/>
      <c r="J877" s="87">
        <v>136</v>
      </c>
      <c r="K877" s="366">
        <v>13</v>
      </c>
      <c r="L877" s="87">
        <v>0</v>
      </c>
      <c r="M877" s="87">
        <v>13</v>
      </c>
      <c r="N877" s="86"/>
      <c r="O877" s="87">
        <v>146</v>
      </c>
      <c r="P877" s="87">
        <v>26</v>
      </c>
      <c r="Q877" s="86"/>
      <c r="R877" s="87">
        <v>890</v>
      </c>
      <c r="S877" s="87">
        <v>83</v>
      </c>
      <c r="T877" s="86">
        <v>13</v>
      </c>
      <c r="U877" s="87">
        <v>1383</v>
      </c>
      <c r="V877" s="87">
        <v>138</v>
      </c>
    </row>
    <row r="878" spans="1:22">
      <c r="A878" s="88" t="s">
        <v>5000</v>
      </c>
      <c r="B878" s="17" t="str">
        <f>VLOOKUP(A878,'Planning Periods'!$E$2:$N$540,10,FALSE)</f>
        <v>08/31/2019 - 08/31/2027</v>
      </c>
      <c r="C878" s="87">
        <v>2015</v>
      </c>
      <c r="D878" s="87" t="str">
        <f t="shared" si="13"/>
        <v>Humboldt County - Unincorporated 2015</v>
      </c>
      <c r="E878" s="87">
        <v>211</v>
      </c>
      <c r="F878" s="366">
        <v>5</v>
      </c>
      <c r="G878" s="87">
        <v>0</v>
      </c>
      <c r="H878" s="87">
        <v>5</v>
      </c>
      <c r="I878" s="86"/>
      <c r="J878" s="87">
        <v>136</v>
      </c>
      <c r="K878" s="366">
        <v>4</v>
      </c>
      <c r="L878" s="87">
        <v>0</v>
      </c>
      <c r="M878" s="87">
        <v>4</v>
      </c>
      <c r="N878" s="86"/>
      <c r="O878" s="87">
        <v>146</v>
      </c>
      <c r="P878" s="87">
        <v>53</v>
      </c>
      <c r="Q878" s="86"/>
      <c r="R878" s="87">
        <v>890</v>
      </c>
      <c r="S878" s="87">
        <v>39</v>
      </c>
      <c r="T878" s="86">
        <v>4</v>
      </c>
      <c r="U878" s="87">
        <v>1383</v>
      </c>
      <c r="V878" s="87">
        <v>101</v>
      </c>
    </row>
    <row r="879" spans="1:22">
      <c r="A879" s="88" t="s">
        <v>5000</v>
      </c>
      <c r="B879" s="17" t="str">
        <f>VLOOKUP(A879,'Planning Periods'!$E$2:$N$540,10,FALSE)</f>
        <v>08/31/2019 - 08/31/2027</v>
      </c>
      <c r="C879" s="87">
        <v>2016</v>
      </c>
      <c r="D879" s="87" t="str">
        <f t="shared" si="13"/>
        <v>Humboldt County - Unincorporated 2016</v>
      </c>
      <c r="E879" s="87">
        <v>211</v>
      </c>
      <c r="F879" s="366">
        <v>3</v>
      </c>
      <c r="G879" s="87">
        <v>0</v>
      </c>
      <c r="H879" s="87">
        <v>3</v>
      </c>
      <c r="I879" s="86"/>
      <c r="J879" s="87">
        <v>136</v>
      </c>
      <c r="K879" s="366">
        <v>11</v>
      </c>
      <c r="L879" s="87">
        <v>0</v>
      </c>
      <c r="M879" s="87">
        <v>11</v>
      </c>
      <c r="N879" s="86"/>
      <c r="O879" s="87">
        <v>146</v>
      </c>
      <c r="P879" s="87">
        <v>30</v>
      </c>
      <c r="Q879" s="86"/>
      <c r="R879" s="87">
        <v>890</v>
      </c>
      <c r="S879" s="87">
        <v>27</v>
      </c>
      <c r="T879" s="86">
        <v>11</v>
      </c>
      <c r="U879" s="87">
        <v>1383</v>
      </c>
      <c r="V879" s="87">
        <v>71</v>
      </c>
    </row>
    <row r="880" spans="1:22">
      <c r="A880" s="88" t="s">
        <v>5000</v>
      </c>
      <c r="B880" s="17" t="str">
        <f>VLOOKUP(A880,'Planning Periods'!$E$2:$N$540,10,FALSE)</f>
        <v>08/31/2019 - 08/31/2027</v>
      </c>
      <c r="C880" s="87">
        <v>2017</v>
      </c>
      <c r="D880" s="87" t="str">
        <f t="shared" si="13"/>
        <v>Humboldt County - Unincorporated 2017</v>
      </c>
      <c r="E880" s="87">
        <v>211</v>
      </c>
      <c r="F880" s="366">
        <v>7</v>
      </c>
      <c r="G880" s="87">
        <v>0</v>
      </c>
      <c r="H880" s="87">
        <v>7</v>
      </c>
      <c r="I880" s="86"/>
      <c r="J880" s="87">
        <v>136</v>
      </c>
      <c r="K880" s="366">
        <v>15</v>
      </c>
      <c r="L880" s="87">
        <v>0</v>
      </c>
      <c r="M880" s="87">
        <v>15</v>
      </c>
      <c r="N880" s="86"/>
      <c r="O880" s="87">
        <v>146</v>
      </c>
      <c r="P880" s="87">
        <v>86</v>
      </c>
      <c r="Q880" s="86"/>
      <c r="R880" s="87">
        <v>890</v>
      </c>
      <c r="S880" s="87">
        <v>12</v>
      </c>
      <c r="T880" s="86">
        <v>15</v>
      </c>
      <c r="U880" s="87">
        <v>1383</v>
      </c>
      <c r="V880" s="87">
        <v>120</v>
      </c>
    </row>
    <row r="881" spans="1:22">
      <c r="A881" t="s">
        <v>5521</v>
      </c>
      <c r="B881" s="17"/>
      <c r="C881" s="87">
        <v>2013</v>
      </c>
      <c r="D881" s="87" t="str">
        <f t="shared" si="13"/>
        <v>Huntington Beach 2013</v>
      </c>
      <c r="E881" s="87" t="s">
        <v>5853</v>
      </c>
      <c r="F881" s="366" t="s">
        <v>5853</v>
      </c>
      <c r="G881" s="87" t="s">
        <v>5853</v>
      </c>
      <c r="H881" s="87" t="s">
        <v>5853</v>
      </c>
      <c r="I881" s="86"/>
      <c r="J881" s="87" t="s">
        <v>5853</v>
      </c>
      <c r="K881" s="366" t="s">
        <v>5853</v>
      </c>
      <c r="L881" s="87" t="s">
        <v>5853</v>
      </c>
      <c r="M881" s="87" t="s">
        <v>5853</v>
      </c>
      <c r="N881" s="86"/>
      <c r="O881" s="87" t="s">
        <v>5853</v>
      </c>
      <c r="P881" s="87" t="s">
        <v>5853</v>
      </c>
      <c r="Q881" s="86"/>
      <c r="R881" s="87" t="s">
        <v>5853</v>
      </c>
      <c r="S881" s="87" t="s">
        <v>5853</v>
      </c>
      <c r="T881" s="86" t="s">
        <v>5853</v>
      </c>
      <c r="U881" s="87" t="s">
        <v>5853</v>
      </c>
      <c r="V881" s="87" t="s">
        <v>5853</v>
      </c>
    </row>
    <row r="882" spans="1:22">
      <c r="A882" t="s">
        <v>5521</v>
      </c>
      <c r="B882" s="17" t="str">
        <f>VLOOKUP(A882,'Planning Periods'!$E$2:$N$540,10,FALSE)</f>
        <v>10/15/2013 - 10/15/2021</v>
      </c>
      <c r="C882" s="87">
        <v>2014</v>
      </c>
      <c r="D882" s="87" t="str">
        <f t="shared" si="13"/>
        <v>Huntington Beach 2014</v>
      </c>
      <c r="E882" s="366" t="s">
        <v>5853</v>
      </c>
      <c r="F882" s="366" t="s">
        <v>5853</v>
      </c>
      <c r="G882" s="366" t="s">
        <v>5853</v>
      </c>
      <c r="H882" s="366" t="s">
        <v>5853</v>
      </c>
      <c r="I882" s="366">
        <v>0</v>
      </c>
      <c r="J882" s="366" t="s">
        <v>5853</v>
      </c>
      <c r="K882" s="366" t="s">
        <v>5853</v>
      </c>
      <c r="L882" s="366" t="s">
        <v>5853</v>
      </c>
      <c r="M882" s="366" t="s">
        <v>5853</v>
      </c>
      <c r="N882" s="366">
        <v>0</v>
      </c>
      <c r="O882" s="366" t="s">
        <v>5853</v>
      </c>
      <c r="P882" s="366" t="s">
        <v>5853</v>
      </c>
      <c r="Q882" s="366"/>
      <c r="R882" s="366" t="s">
        <v>5853</v>
      </c>
      <c r="S882" s="366" t="s">
        <v>5853</v>
      </c>
      <c r="T882" s="366" t="s">
        <v>5853</v>
      </c>
      <c r="U882" s="366" t="s">
        <v>5853</v>
      </c>
      <c r="V882" s="366" t="s">
        <v>5853</v>
      </c>
    </row>
    <row r="883" spans="1:22">
      <c r="A883" t="s">
        <v>5521</v>
      </c>
      <c r="B883" s="17" t="str">
        <f>VLOOKUP(A883,'Planning Periods'!$E$2:$N$540,10,FALSE)</f>
        <v>10/15/2013 - 10/15/2021</v>
      </c>
      <c r="C883" s="87">
        <v>2015</v>
      </c>
      <c r="D883" s="87" t="str">
        <f t="shared" si="13"/>
        <v>Huntington Beach 2015</v>
      </c>
      <c r="E883" t="s">
        <v>5853</v>
      </c>
      <c r="F883" t="s">
        <v>5853</v>
      </c>
      <c r="G883" t="s">
        <v>5853</v>
      </c>
      <c r="H883" t="s">
        <v>5853</v>
      </c>
      <c r="J883" t="s">
        <v>5853</v>
      </c>
      <c r="K883" t="s">
        <v>5853</v>
      </c>
      <c r="L883" t="s">
        <v>5853</v>
      </c>
      <c r="M883" t="s">
        <v>5853</v>
      </c>
      <c r="O883" t="s">
        <v>5853</v>
      </c>
      <c r="P883" t="s">
        <v>5853</v>
      </c>
      <c r="R883" t="s">
        <v>5853</v>
      </c>
      <c r="S883" t="s">
        <v>5853</v>
      </c>
      <c r="T883" t="s">
        <v>5853</v>
      </c>
      <c r="U883" t="s">
        <v>5853</v>
      </c>
      <c r="V883" t="s">
        <v>5853</v>
      </c>
    </row>
    <row r="884" spans="1:22">
      <c r="A884" t="s">
        <v>5521</v>
      </c>
      <c r="B884" s="17" t="str">
        <f>VLOOKUP(A884,'Planning Periods'!$E$2:$N$540,10,FALSE)</f>
        <v>10/15/2013 - 10/15/2021</v>
      </c>
      <c r="C884" s="87">
        <v>2016</v>
      </c>
      <c r="D884" s="87" t="str">
        <f t="shared" si="13"/>
        <v>Huntington Beach 2016</v>
      </c>
      <c r="E884" t="s">
        <v>5853</v>
      </c>
      <c r="F884" t="s">
        <v>5853</v>
      </c>
      <c r="G884" t="s">
        <v>5853</v>
      </c>
      <c r="H884" t="s">
        <v>5853</v>
      </c>
      <c r="J884" t="s">
        <v>5853</v>
      </c>
      <c r="K884" t="s">
        <v>5853</v>
      </c>
      <c r="L884" t="s">
        <v>5853</v>
      </c>
      <c r="M884" t="s">
        <v>5853</v>
      </c>
      <c r="O884" t="s">
        <v>5853</v>
      </c>
      <c r="P884" t="s">
        <v>5853</v>
      </c>
      <c r="R884" t="s">
        <v>5853</v>
      </c>
      <c r="S884" t="s">
        <v>5853</v>
      </c>
      <c r="T884" t="s">
        <v>5853</v>
      </c>
      <c r="U884" t="s">
        <v>5853</v>
      </c>
      <c r="V884" t="s">
        <v>5853</v>
      </c>
    </row>
    <row r="885" spans="1:22">
      <c r="A885" t="s">
        <v>5521</v>
      </c>
      <c r="B885" s="17" t="str">
        <f>VLOOKUP(A885,'Planning Periods'!$E$2:$N$540,10,FALSE)</f>
        <v>10/15/2013 - 10/15/2021</v>
      </c>
      <c r="C885" s="87">
        <v>2017</v>
      </c>
      <c r="D885" s="87" t="str">
        <f t="shared" si="13"/>
        <v>Huntington Beach 2017</v>
      </c>
      <c r="E885" t="s">
        <v>5853</v>
      </c>
      <c r="F885" t="s">
        <v>5853</v>
      </c>
      <c r="G885" t="s">
        <v>5853</v>
      </c>
      <c r="H885" t="s">
        <v>5853</v>
      </c>
      <c r="J885" t="s">
        <v>5853</v>
      </c>
      <c r="K885" t="s">
        <v>5853</v>
      </c>
      <c r="L885" t="s">
        <v>5853</v>
      </c>
      <c r="M885" t="s">
        <v>5853</v>
      </c>
      <c r="O885" t="s">
        <v>5853</v>
      </c>
      <c r="P885" t="s">
        <v>5853</v>
      </c>
      <c r="R885" t="s">
        <v>5853</v>
      </c>
      <c r="S885" t="s">
        <v>5853</v>
      </c>
      <c r="T885" t="s">
        <v>5853</v>
      </c>
      <c r="U885" t="s">
        <v>5853</v>
      </c>
      <c r="V885" t="s">
        <v>5853</v>
      </c>
    </row>
    <row r="886" spans="1:22">
      <c r="A886" t="s">
        <v>5522</v>
      </c>
      <c r="B886" s="17"/>
      <c r="C886" s="87">
        <v>2013</v>
      </c>
      <c r="D886" s="87" t="str">
        <f t="shared" si="13"/>
        <v>Huntington Park 2013</v>
      </c>
      <c r="E886" t="s">
        <v>5853</v>
      </c>
      <c r="F886" t="s">
        <v>5853</v>
      </c>
      <c r="G886" t="s">
        <v>5853</v>
      </c>
      <c r="H886" t="s">
        <v>5853</v>
      </c>
      <c r="J886" t="s">
        <v>5853</v>
      </c>
      <c r="K886" t="s">
        <v>5853</v>
      </c>
      <c r="L886" t="s">
        <v>5853</v>
      </c>
      <c r="M886" t="s">
        <v>5853</v>
      </c>
      <c r="O886" t="s">
        <v>5853</v>
      </c>
      <c r="P886" t="s">
        <v>5853</v>
      </c>
      <c r="R886" t="s">
        <v>5853</v>
      </c>
      <c r="S886" t="s">
        <v>5853</v>
      </c>
      <c r="T886" t="s">
        <v>5853</v>
      </c>
      <c r="U886" t="s">
        <v>5853</v>
      </c>
      <c r="V886" t="s">
        <v>5853</v>
      </c>
    </row>
    <row r="887" spans="1:22">
      <c r="A887" t="s">
        <v>5522</v>
      </c>
      <c r="B887" s="17" t="str">
        <f>VLOOKUP(A887,'Planning Periods'!$E$2:$N$540,10,FALSE)</f>
        <v>10/15/2013 - 10/15/2021</v>
      </c>
      <c r="C887" s="87">
        <v>2014</v>
      </c>
      <c r="D887" s="87" t="str">
        <f t="shared" si="13"/>
        <v>Huntington Park 2014</v>
      </c>
      <c r="E887" s="366" t="s">
        <v>5853</v>
      </c>
      <c r="F887" s="366" t="s">
        <v>5853</v>
      </c>
      <c r="G887" s="366" t="s">
        <v>5853</v>
      </c>
      <c r="H887" s="366" t="s">
        <v>5853</v>
      </c>
      <c r="I887" s="366">
        <v>0</v>
      </c>
      <c r="J887" s="366" t="s">
        <v>5853</v>
      </c>
      <c r="K887" s="366" t="s">
        <v>5853</v>
      </c>
      <c r="L887" s="366" t="s">
        <v>5853</v>
      </c>
      <c r="M887" s="366" t="s">
        <v>5853</v>
      </c>
      <c r="N887" s="366">
        <v>0</v>
      </c>
      <c r="O887" s="366" t="s">
        <v>5853</v>
      </c>
      <c r="P887" s="366" t="s">
        <v>5853</v>
      </c>
      <c r="Q887" s="366"/>
      <c r="R887" s="366" t="s">
        <v>5853</v>
      </c>
      <c r="S887" s="366" t="s">
        <v>5853</v>
      </c>
      <c r="T887" s="366" t="s">
        <v>5853</v>
      </c>
      <c r="U887" s="366" t="s">
        <v>5853</v>
      </c>
      <c r="V887" s="366" t="s">
        <v>5853</v>
      </c>
    </row>
    <row r="888" spans="1:22">
      <c r="A888" t="s">
        <v>5522</v>
      </c>
      <c r="B888" s="17" t="str">
        <f>VLOOKUP(A888,'Planning Periods'!$E$2:$N$540,10,FALSE)</f>
        <v>10/15/2013 - 10/15/2021</v>
      </c>
      <c r="C888" s="87">
        <v>2015</v>
      </c>
      <c r="D888" s="87" t="str">
        <f t="shared" si="13"/>
        <v>Huntington Park 2015</v>
      </c>
      <c r="E888" t="s">
        <v>5853</v>
      </c>
      <c r="F888" t="s">
        <v>5853</v>
      </c>
      <c r="G888" t="s">
        <v>5853</v>
      </c>
      <c r="H888" t="s">
        <v>5853</v>
      </c>
      <c r="J888" t="s">
        <v>5853</v>
      </c>
      <c r="K888" t="s">
        <v>5853</v>
      </c>
      <c r="L888" t="s">
        <v>5853</v>
      </c>
      <c r="M888" t="s">
        <v>5853</v>
      </c>
      <c r="O888" t="s">
        <v>5853</v>
      </c>
      <c r="P888" t="s">
        <v>5853</v>
      </c>
      <c r="R888" t="s">
        <v>5853</v>
      </c>
      <c r="S888" t="s">
        <v>5853</v>
      </c>
      <c r="T888" t="s">
        <v>5853</v>
      </c>
      <c r="U888" t="s">
        <v>5853</v>
      </c>
      <c r="V888" t="s">
        <v>5853</v>
      </c>
    </row>
    <row r="889" spans="1:22">
      <c r="A889" t="s">
        <v>5522</v>
      </c>
      <c r="B889" s="17" t="str">
        <f>VLOOKUP(A889,'Planning Periods'!$E$2:$N$540,10,FALSE)</f>
        <v>10/15/2013 - 10/15/2021</v>
      </c>
      <c r="C889" s="87">
        <v>2016</v>
      </c>
      <c r="D889" s="87" t="str">
        <f t="shared" si="13"/>
        <v>Huntington Park 2016</v>
      </c>
      <c r="E889" t="s">
        <v>5853</v>
      </c>
      <c r="F889" t="s">
        <v>5853</v>
      </c>
      <c r="G889" t="s">
        <v>5853</v>
      </c>
      <c r="H889" t="s">
        <v>5853</v>
      </c>
      <c r="J889" t="s">
        <v>5853</v>
      </c>
      <c r="K889" t="s">
        <v>5853</v>
      </c>
      <c r="L889" t="s">
        <v>5853</v>
      </c>
      <c r="M889" t="s">
        <v>5853</v>
      </c>
      <c r="O889" t="s">
        <v>5853</v>
      </c>
      <c r="P889" t="s">
        <v>5853</v>
      </c>
      <c r="R889" t="s">
        <v>5853</v>
      </c>
      <c r="S889" t="s">
        <v>5853</v>
      </c>
      <c r="T889" t="s">
        <v>5853</v>
      </c>
      <c r="U889" t="s">
        <v>5853</v>
      </c>
      <c r="V889" t="s">
        <v>5853</v>
      </c>
    </row>
    <row r="890" spans="1:22">
      <c r="A890" t="s">
        <v>5522</v>
      </c>
      <c r="B890" s="17" t="str">
        <f>VLOOKUP(A890,'Planning Periods'!$E$2:$N$540,10,FALSE)</f>
        <v>10/15/2013 - 10/15/2021</v>
      </c>
      <c r="C890" s="87">
        <v>2017</v>
      </c>
      <c r="D890" s="87" t="str">
        <f t="shared" si="13"/>
        <v>Huntington Park 2017</v>
      </c>
      <c r="E890" t="s">
        <v>5853</v>
      </c>
      <c r="F890" t="s">
        <v>5853</v>
      </c>
      <c r="G890" t="s">
        <v>5853</v>
      </c>
      <c r="H890" t="s">
        <v>5853</v>
      </c>
      <c r="J890" t="s">
        <v>5853</v>
      </c>
      <c r="K890" t="s">
        <v>5853</v>
      </c>
      <c r="L890" t="s">
        <v>5853</v>
      </c>
      <c r="M890" t="s">
        <v>5853</v>
      </c>
      <c r="O890" t="s">
        <v>5853</v>
      </c>
      <c r="P890" t="s">
        <v>5853</v>
      </c>
      <c r="R890" t="s">
        <v>5853</v>
      </c>
      <c r="S890" t="s">
        <v>5853</v>
      </c>
      <c r="T890" t="s">
        <v>5853</v>
      </c>
      <c r="U890" t="s">
        <v>5853</v>
      </c>
      <c r="V890" t="s">
        <v>5853</v>
      </c>
    </row>
    <row r="891" spans="1:22">
      <c r="A891" s="88" t="s">
        <v>5804</v>
      </c>
      <c r="B891" s="17" t="str">
        <f>VLOOKUP(A891,'Planning Periods'!$E$2:$N$540,10,FALSE)</f>
        <v>12/31/2015 - 12/31/2023</v>
      </c>
      <c r="C891" s="87">
        <v>2013</v>
      </c>
      <c r="D891" s="87" t="str">
        <f t="shared" si="13"/>
        <v>Huron 2013</v>
      </c>
      <c r="E891" t="s">
        <v>5853</v>
      </c>
      <c r="F891" t="s">
        <v>5853</v>
      </c>
      <c r="G891" t="s">
        <v>5853</v>
      </c>
      <c r="H891" t="s">
        <v>5853</v>
      </c>
      <c r="J891" t="s">
        <v>5853</v>
      </c>
      <c r="K891" t="s">
        <v>5853</v>
      </c>
      <c r="L891" t="s">
        <v>5853</v>
      </c>
      <c r="M891" t="s">
        <v>5853</v>
      </c>
      <c r="O891" t="s">
        <v>5853</v>
      </c>
      <c r="P891" t="s">
        <v>5853</v>
      </c>
      <c r="R891" t="s">
        <v>5853</v>
      </c>
      <c r="S891" t="s">
        <v>5853</v>
      </c>
      <c r="T891" t="s">
        <v>5853</v>
      </c>
      <c r="U891" t="s">
        <v>5853</v>
      </c>
      <c r="V891" t="s">
        <v>5853</v>
      </c>
    </row>
    <row r="892" spans="1:22">
      <c r="A892" s="88" t="s">
        <v>5804</v>
      </c>
      <c r="B892" s="17" t="str">
        <f>VLOOKUP(A892,'Planning Periods'!$E$2:$N$540,10,FALSE)</f>
        <v>12/31/2015 - 12/31/2023</v>
      </c>
      <c r="C892" s="87">
        <v>2014</v>
      </c>
      <c r="D892" s="87" t="str">
        <f t="shared" si="13"/>
        <v>Huron 2014</v>
      </c>
      <c r="E892" t="s">
        <v>5853</v>
      </c>
      <c r="F892" t="s">
        <v>5853</v>
      </c>
      <c r="G892" t="s">
        <v>5853</v>
      </c>
      <c r="H892" t="s">
        <v>5853</v>
      </c>
      <c r="J892" t="s">
        <v>5853</v>
      </c>
      <c r="K892" t="s">
        <v>5853</v>
      </c>
      <c r="L892" t="s">
        <v>5853</v>
      </c>
      <c r="M892" t="s">
        <v>5853</v>
      </c>
      <c r="O892" t="s">
        <v>5853</v>
      </c>
      <c r="P892" t="s">
        <v>5853</v>
      </c>
      <c r="R892" t="s">
        <v>5853</v>
      </c>
      <c r="S892" t="s">
        <v>5853</v>
      </c>
      <c r="T892" t="s">
        <v>5853</v>
      </c>
      <c r="U892" t="s">
        <v>5853</v>
      </c>
      <c r="V892" t="s">
        <v>5853</v>
      </c>
    </row>
    <row r="893" spans="1:22">
      <c r="A893" s="88" t="s">
        <v>5804</v>
      </c>
      <c r="B893" s="17" t="str">
        <f>VLOOKUP(A893,'Planning Periods'!$E$2:$N$540,10,FALSE)</f>
        <v>12/31/2015 - 12/31/2023</v>
      </c>
      <c r="C893" s="87">
        <v>2015</v>
      </c>
      <c r="D893" s="87" t="str">
        <f t="shared" si="13"/>
        <v>Huron 2015</v>
      </c>
      <c r="E893" s="87">
        <v>87</v>
      </c>
      <c r="F893" s="366">
        <v>0</v>
      </c>
      <c r="G893" s="87">
        <v>0</v>
      </c>
      <c r="H893" s="87">
        <v>0</v>
      </c>
      <c r="I893" s="86"/>
      <c r="J893" s="87">
        <v>107</v>
      </c>
      <c r="K893" s="366">
        <v>0</v>
      </c>
      <c r="L893" s="87">
        <v>0</v>
      </c>
      <c r="M893" s="87">
        <v>0</v>
      </c>
      <c r="N893" s="86"/>
      <c r="O893" s="87">
        <v>106</v>
      </c>
      <c r="P893" s="87">
        <v>0</v>
      </c>
      <c r="Q893" s="86"/>
      <c r="R893" s="87">
        <v>124</v>
      </c>
      <c r="S893" s="87">
        <v>0</v>
      </c>
      <c r="T893" s="86">
        <v>0</v>
      </c>
      <c r="U893" s="87">
        <v>424</v>
      </c>
      <c r="V893" s="87">
        <v>0</v>
      </c>
    </row>
    <row r="894" spans="1:22">
      <c r="A894" s="88" t="s">
        <v>5804</v>
      </c>
      <c r="B894" s="17" t="str">
        <f>VLOOKUP(A894,'Planning Periods'!$E$2:$N$540,10,FALSE)</f>
        <v>12/31/2015 - 12/31/2023</v>
      </c>
      <c r="C894" s="87">
        <v>2016</v>
      </c>
      <c r="D894" s="87" t="str">
        <f t="shared" si="13"/>
        <v>Huron 2016</v>
      </c>
      <c r="E894" s="87">
        <v>87</v>
      </c>
      <c r="F894" s="366">
        <v>0</v>
      </c>
      <c r="G894" s="87">
        <v>0</v>
      </c>
      <c r="H894" s="87">
        <v>0</v>
      </c>
      <c r="I894" s="86"/>
      <c r="J894" s="87">
        <v>107</v>
      </c>
      <c r="K894" s="366">
        <v>22</v>
      </c>
      <c r="L894" s="87">
        <v>22</v>
      </c>
      <c r="M894" s="87">
        <v>0</v>
      </c>
      <c r="N894" s="86"/>
      <c r="O894" s="87">
        <v>106</v>
      </c>
      <c r="P894" s="87">
        <v>34</v>
      </c>
      <c r="Q894" s="86"/>
      <c r="R894" s="87">
        <v>124</v>
      </c>
      <c r="S894" s="87">
        <v>0</v>
      </c>
      <c r="T894" s="86">
        <v>0</v>
      </c>
      <c r="U894" s="87">
        <v>424</v>
      </c>
      <c r="V894" s="87">
        <v>56</v>
      </c>
    </row>
    <row r="895" spans="1:22">
      <c r="A895" s="88" t="s">
        <v>5804</v>
      </c>
      <c r="B895" s="17" t="str">
        <f>VLOOKUP(A895,'Planning Periods'!$E$2:$N$540,10,FALSE)</f>
        <v>12/31/2015 - 12/31/2023</v>
      </c>
      <c r="C895" s="87">
        <v>2017</v>
      </c>
      <c r="D895" s="87" t="str">
        <f t="shared" si="13"/>
        <v>Huron 2017</v>
      </c>
      <c r="E895" s="87">
        <v>87</v>
      </c>
      <c r="F895" s="366">
        <v>0</v>
      </c>
      <c r="G895" s="87">
        <v>0</v>
      </c>
      <c r="H895" s="87">
        <v>0</v>
      </c>
      <c r="I895" s="86"/>
      <c r="J895" s="87">
        <v>107</v>
      </c>
      <c r="K895" s="366">
        <v>0</v>
      </c>
      <c r="L895" s="87">
        <v>0</v>
      </c>
      <c r="M895" s="87">
        <v>0</v>
      </c>
      <c r="N895" s="86"/>
      <c r="O895" s="87">
        <v>106</v>
      </c>
      <c r="P895" s="87">
        <v>0</v>
      </c>
      <c r="Q895" s="86"/>
      <c r="R895" s="87">
        <v>124</v>
      </c>
      <c r="S895" s="87">
        <v>0</v>
      </c>
      <c r="T895" s="86">
        <v>0</v>
      </c>
      <c r="U895" s="87">
        <v>424</v>
      </c>
      <c r="V895" s="87">
        <v>0</v>
      </c>
    </row>
    <row r="896" spans="1:22">
      <c r="A896" s="88" t="s">
        <v>5782</v>
      </c>
      <c r="B896" s="17"/>
      <c r="C896" s="87">
        <v>2013</v>
      </c>
      <c r="D896" s="87" t="str">
        <f t="shared" si="13"/>
        <v>Imperial 2013</v>
      </c>
      <c r="E896" s="87" t="s">
        <v>5853</v>
      </c>
      <c r="F896" s="366" t="s">
        <v>5853</v>
      </c>
      <c r="G896" s="87" t="s">
        <v>5853</v>
      </c>
      <c r="H896" s="87" t="s">
        <v>5853</v>
      </c>
      <c r="I896" s="86"/>
      <c r="J896" s="87" t="s">
        <v>5853</v>
      </c>
      <c r="K896" s="366" t="s">
        <v>5853</v>
      </c>
      <c r="L896" s="87" t="s">
        <v>5853</v>
      </c>
      <c r="M896" s="87" t="s">
        <v>5853</v>
      </c>
      <c r="N896" s="86"/>
      <c r="O896" s="87" t="s">
        <v>5853</v>
      </c>
      <c r="P896" s="87" t="s">
        <v>5853</v>
      </c>
      <c r="Q896" s="86"/>
      <c r="R896" s="87" t="s">
        <v>5853</v>
      </c>
      <c r="S896" s="87" t="s">
        <v>5853</v>
      </c>
      <c r="T896" s="86" t="s">
        <v>5853</v>
      </c>
      <c r="U896" s="87" t="s">
        <v>5853</v>
      </c>
      <c r="V896" s="87" t="s">
        <v>5853</v>
      </c>
    </row>
    <row r="897" spans="1:22">
      <c r="A897" s="88" t="s">
        <v>5782</v>
      </c>
      <c r="B897" s="17" t="str">
        <f>VLOOKUP(A897,'Planning Periods'!$E$2:$N$540,10,FALSE)</f>
        <v>10/15/2013 - 10/15/2021</v>
      </c>
      <c r="C897" s="87">
        <v>2014</v>
      </c>
      <c r="D897" s="87" t="str">
        <f t="shared" si="13"/>
        <v>Imperial 2014</v>
      </c>
      <c r="E897" s="87">
        <v>349</v>
      </c>
      <c r="F897" s="366">
        <v>56</v>
      </c>
      <c r="G897" s="87">
        <v>56</v>
      </c>
      <c r="H897" s="87">
        <v>0</v>
      </c>
      <c r="I897" s="86"/>
      <c r="J897" s="87">
        <v>205</v>
      </c>
      <c r="K897" s="366">
        <v>0</v>
      </c>
      <c r="L897" s="87">
        <v>0</v>
      </c>
      <c r="M897" s="87">
        <v>0</v>
      </c>
      <c r="N897" s="86"/>
      <c r="O897" s="87">
        <v>202</v>
      </c>
      <c r="P897" s="87">
        <v>43</v>
      </c>
      <c r="Q897" s="86"/>
      <c r="R897" s="87">
        <v>553</v>
      </c>
      <c r="S897" s="87">
        <v>16</v>
      </c>
      <c r="T897" s="86">
        <v>0</v>
      </c>
      <c r="U897" s="87">
        <v>1309</v>
      </c>
      <c r="V897" s="87">
        <v>115</v>
      </c>
    </row>
    <row r="898" spans="1:22">
      <c r="A898" s="88" t="s">
        <v>5782</v>
      </c>
      <c r="B898" s="17" t="str">
        <f>VLOOKUP(A898,'Planning Periods'!$E$2:$N$540,10,FALSE)</f>
        <v>10/15/2013 - 10/15/2021</v>
      </c>
      <c r="C898" s="87">
        <v>2015</v>
      </c>
      <c r="D898" s="87" t="str">
        <f t="shared" si="13"/>
        <v>Imperial 2015</v>
      </c>
      <c r="E898" s="87">
        <v>349</v>
      </c>
      <c r="F898" s="366">
        <v>0</v>
      </c>
      <c r="G898" s="87">
        <v>0</v>
      </c>
      <c r="H898" s="87">
        <v>0</v>
      </c>
      <c r="I898" s="86"/>
      <c r="J898" s="87">
        <v>205</v>
      </c>
      <c r="K898" s="366">
        <v>10</v>
      </c>
      <c r="L898" s="87">
        <v>10</v>
      </c>
      <c r="M898" s="87">
        <v>0</v>
      </c>
      <c r="N898" s="86"/>
      <c r="O898" s="87">
        <v>202</v>
      </c>
      <c r="P898" s="87">
        <v>77</v>
      </c>
      <c r="Q898" s="86"/>
      <c r="R898" s="87">
        <v>553</v>
      </c>
      <c r="S898" s="87">
        <v>19</v>
      </c>
      <c r="T898" s="86">
        <v>0</v>
      </c>
      <c r="U898" s="87">
        <v>1309</v>
      </c>
      <c r="V898" s="87">
        <v>106</v>
      </c>
    </row>
    <row r="899" spans="1:22">
      <c r="A899" s="88" t="s">
        <v>5782</v>
      </c>
      <c r="B899" s="17" t="str">
        <f>VLOOKUP(A899,'Planning Periods'!$E$2:$N$540,10,FALSE)</f>
        <v>10/15/2013 - 10/15/2021</v>
      </c>
      <c r="C899" s="87">
        <v>2016</v>
      </c>
      <c r="D899" s="87" t="str">
        <f t="shared" si="13"/>
        <v>Imperial 2016</v>
      </c>
      <c r="E899" s="87">
        <v>349</v>
      </c>
      <c r="F899" s="366">
        <v>0</v>
      </c>
      <c r="G899" s="87">
        <v>0</v>
      </c>
      <c r="H899" s="87">
        <v>0</v>
      </c>
      <c r="I899" s="86"/>
      <c r="J899" s="87">
        <v>205</v>
      </c>
      <c r="K899" s="366">
        <v>0</v>
      </c>
      <c r="L899" s="87">
        <v>0</v>
      </c>
      <c r="M899" s="87">
        <v>0</v>
      </c>
      <c r="N899" s="86"/>
      <c r="O899" s="87">
        <v>202</v>
      </c>
      <c r="P899" s="87">
        <v>227</v>
      </c>
      <c r="Q899" s="86"/>
      <c r="R899" s="87">
        <v>553</v>
      </c>
      <c r="S899" s="87">
        <v>40</v>
      </c>
      <c r="T899" s="86">
        <v>0</v>
      </c>
      <c r="U899" s="87">
        <v>1309</v>
      </c>
      <c r="V899" s="87">
        <v>267</v>
      </c>
    </row>
    <row r="900" spans="1:22">
      <c r="A900" s="88" t="s">
        <v>5782</v>
      </c>
      <c r="B900" s="17" t="str">
        <f>VLOOKUP(A900,'Planning Periods'!$E$2:$N$540,10,FALSE)</f>
        <v>10/15/2013 - 10/15/2021</v>
      </c>
      <c r="C900" s="87">
        <v>2017</v>
      </c>
      <c r="D900" s="87" t="str">
        <f t="shared" si="13"/>
        <v>Imperial 2017</v>
      </c>
      <c r="E900" s="87">
        <v>349</v>
      </c>
      <c r="F900" s="366">
        <v>0</v>
      </c>
      <c r="G900" s="87">
        <v>0</v>
      </c>
      <c r="H900" s="87">
        <v>0</v>
      </c>
      <c r="I900" s="86"/>
      <c r="J900" s="87">
        <v>205</v>
      </c>
      <c r="K900" s="366">
        <v>0</v>
      </c>
      <c r="L900" s="87">
        <v>0</v>
      </c>
      <c r="M900" s="87">
        <v>0</v>
      </c>
      <c r="N900" s="86"/>
      <c r="O900" s="87">
        <v>202</v>
      </c>
      <c r="P900" s="87">
        <v>79</v>
      </c>
      <c r="Q900" s="86"/>
      <c r="R900" s="87">
        <v>553</v>
      </c>
      <c r="S900" s="87">
        <v>36</v>
      </c>
      <c r="T900" s="86">
        <v>0</v>
      </c>
      <c r="U900" s="87">
        <v>1309</v>
      </c>
      <c r="V900" s="87">
        <v>115</v>
      </c>
    </row>
    <row r="901" spans="1:22">
      <c r="A901" s="88" t="s">
        <v>5523</v>
      </c>
      <c r="B901" s="17" t="str">
        <f>VLOOKUP(A901,'Planning Periods'!$E$2:$N$540,10,FALSE)</f>
        <v>04/15/2021 - 04/15/2029</v>
      </c>
      <c r="C901" s="87">
        <v>2013</v>
      </c>
      <c r="D901" s="87" t="str">
        <f t="shared" si="13"/>
        <v>Imperial Beach 2013</v>
      </c>
      <c r="E901" s="87">
        <v>63</v>
      </c>
      <c r="F901" s="366">
        <v>3</v>
      </c>
      <c r="G901" s="87">
        <v>3</v>
      </c>
      <c r="H901" s="87">
        <v>0</v>
      </c>
      <c r="I901" s="86"/>
      <c r="J901" s="87">
        <v>48</v>
      </c>
      <c r="K901" s="366">
        <v>26</v>
      </c>
      <c r="L901" s="87">
        <v>26</v>
      </c>
      <c r="M901" s="87">
        <v>0</v>
      </c>
      <c r="N901" s="86"/>
      <c r="O901" s="87">
        <v>45</v>
      </c>
      <c r="P901" s="87">
        <v>5</v>
      </c>
      <c r="Q901" s="86"/>
      <c r="R901" s="87">
        <v>98</v>
      </c>
      <c r="S901" s="87">
        <v>22</v>
      </c>
      <c r="T901" s="86">
        <v>0</v>
      </c>
      <c r="U901" s="87">
        <v>254</v>
      </c>
      <c r="V901" s="87">
        <v>56</v>
      </c>
    </row>
    <row r="902" spans="1:22">
      <c r="A902" s="88" t="s">
        <v>5523</v>
      </c>
      <c r="B902" s="17" t="str">
        <f>VLOOKUP(A902,'Planning Periods'!$E$2:$N$540,10,FALSE)</f>
        <v>04/15/2021 - 04/15/2029</v>
      </c>
      <c r="C902" s="87">
        <v>2014</v>
      </c>
      <c r="D902" s="87" t="str">
        <f t="shared" si="13"/>
        <v>Imperial Beach 2014</v>
      </c>
      <c r="E902" s="87">
        <v>63</v>
      </c>
      <c r="F902" s="366">
        <v>0</v>
      </c>
      <c r="G902" s="87">
        <v>0</v>
      </c>
      <c r="H902" s="87">
        <v>0</v>
      </c>
      <c r="I902" s="86"/>
      <c r="J902" s="87">
        <v>48</v>
      </c>
      <c r="K902" s="366">
        <v>6</v>
      </c>
      <c r="L902" s="87">
        <v>6</v>
      </c>
      <c r="M902" s="87">
        <v>0</v>
      </c>
      <c r="N902" s="86"/>
      <c r="O902" s="87">
        <v>45</v>
      </c>
      <c r="P902" s="87">
        <v>0</v>
      </c>
      <c r="Q902" s="86"/>
      <c r="R902" s="87">
        <v>98</v>
      </c>
      <c r="S902" s="87">
        <v>40</v>
      </c>
      <c r="T902" s="86">
        <v>0</v>
      </c>
      <c r="U902" s="87">
        <v>254</v>
      </c>
      <c r="V902" s="87">
        <v>46</v>
      </c>
    </row>
    <row r="903" spans="1:22">
      <c r="A903" s="88" t="s">
        <v>5523</v>
      </c>
      <c r="B903" s="17" t="str">
        <f>VLOOKUP(A903,'Planning Periods'!$E$2:$N$540,10,FALSE)</f>
        <v>04/15/2021 - 04/15/2029</v>
      </c>
      <c r="C903" s="87">
        <v>2015</v>
      </c>
      <c r="D903" s="87" t="str">
        <f t="shared" si="13"/>
        <v>Imperial Beach 2015</v>
      </c>
      <c r="E903" s="87">
        <v>63</v>
      </c>
      <c r="F903" s="366">
        <v>0</v>
      </c>
      <c r="G903" s="87">
        <v>0</v>
      </c>
      <c r="H903" s="87">
        <v>0</v>
      </c>
      <c r="I903" s="86"/>
      <c r="J903" s="87">
        <v>48</v>
      </c>
      <c r="K903" s="366">
        <v>0</v>
      </c>
      <c r="L903" s="87">
        <v>0</v>
      </c>
      <c r="M903" s="87">
        <v>0</v>
      </c>
      <c r="N903" s="86"/>
      <c r="O903" s="87">
        <v>45</v>
      </c>
      <c r="P903" s="87">
        <v>0</v>
      </c>
      <c r="Q903" s="86"/>
      <c r="R903" s="87">
        <v>98</v>
      </c>
      <c r="S903" s="87">
        <v>20</v>
      </c>
      <c r="T903" s="86">
        <v>0</v>
      </c>
      <c r="U903" s="87">
        <v>254</v>
      </c>
      <c r="V903" s="87">
        <v>20</v>
      </c>
    </row>
    <row r="904" spans="1:22">
      <c r="A904" s="88" t="s">
        <v>5523</v>
      </c>
      <c r="B904" s="17" t="str">
        <f>VLOOKUP(A904,'Planning Periods'!$E$2:$N$540,10,FALSE)</f>
        <v>04/15/2021 - 04/15/2029</v>
      </c>
      <c r="C904" s="87">
        <v>2016</v>
      </c>
      <c r="D904" s="87" t="str">
        <f t="shared" si="13"/>
        <v>Imperial Beach 2016</v>
      </c>
      <c r="E904" s="87">
        <v>63</v>
      </c>
      <c r="F904" s="366">
        <v>0</v>
      </c>
      <c r="G904" s="87">
        <v>0</v>
      </c>
      <c r="H904" s="87">
        <v>0</v>
      </c>
      <c r="I904" s="86"/>
      <c r="J904" s="87">
        <v>48</v>
      </c>
      <c r="K904" s="366">
        <v>0</v>
      </c>
      <c r="L904" s="87">
        <v>0</v>
      </c>
      <c r="M904" s="87">
        <v>0</v>
      </c>
      <c r="N904" s="86"/>
      <c r="O904" s="87">
        <v>45</v>
      </c>
      <c r="P904" s="87">
        <v>0</v>
      </c>
      <c r="Q904" s="86"/>
      <c r="R904" s="87">
        <v>98</v>
      </c>
      <c r="S904" s="87">
        <v>13</v>
      </c>
      <c r="T904" s="86">
        <v>0</v>
      </c>
      <c r="U904" s="87">
        <v>254</v>
      </c>
      <c r="V904" s="87">
        <v>13</v>
      </c>
    </row>
    <row r="905" spans="1:22">
      <c r="A905" s="88" t="s">
        <v>5523</v>
      </c>
      <c r="B905" s="17" t="str">
        <f>VLOOKUP(A905,'Planning Periods'!$E$2:$N$540,10,FALSE)</f>
        <v>04/15/2021 - 04/15/2029</v>
      </c>
      <c r="C905" s="87">
        <v>2017</v>
      </c>
      <c r="D905" s="87" t="str">
        <f t="shared" si="13"/>
        <v>Imperial Beach 2017</v>
      </c>
      <c r="E905" s="87">
        <v>63</v>
      </c>
      <c r="F905" s="366">
        <v>0</v>
      </c>
      <c r="G905" s="87">
        <v>0</v>
      </c>
      <c r="H905" s="87">
        <v>0</v>
      </c>
      <c r="I905" s="86"/>
      <c r="J905" s="87">
        <v>48</v>
      </c>
      <c r="K905" s="366">
        <v>0</v>
      </c>
      <c r="L905" s="87">
        <v>0</v>
      </c>
      <c r="M905" s="87">
        <v>0</v>
      </c>
      <c r="N905" s="86"/>
      <c r="O905" s="87">
        <v>45</v>
      </c>
      <c r="P905" s="87">
        <v>0</v>
      </c>
      <c r="Q905" s="86"/>
      <c r="R905" s="87">
        <v>98</v>
      </c>
      <c r="S905" s="87">
        <v>117</v>
      </c>
      <c r="T905" s="86">
        <v>0</v>
      </c>
      <c r="U905" s="87">
        <v>254</v>
      </c>
      <c r="V905" s="87">
        <v>117</v>
      </c>
    </row>
    <row r="906" spans="1:22">
      <c r="A906" s="88" t="s">
        <v>5006</v>
      </c>
      <c r="B906" s="17"/>
      <c r="C906" s="87">
        <v>2013</v>
      </c>
      <c r="D906" s="87" t="str">
        <f t="shared" si="13"/>
        <v>Imperial County - Unincorporated 2013</v>
      </c>
      <c r="E906" s="87" t="s">
        <v>5853</v>
      </c>
      <c r="F906" s="366" t="s">
        <v>5853</v>
      </c>
      <c r="G906" s="87" t="s">
        <v>5853</v>
      </c>
      <c r="H906" s="87" t="s">
        <v>5853</v>
      </c>
      <c r="I906" s="86"/>
      <c r="J906" s="87" t="s">
        <v>5853</v>
      </c>
      <c r="K906" s="366" t="s">
        <v>5853</v>
      </c>
      <c r="L906" s="87" t="s">
        <v>5853</v>
      </c>
      <c r="M906" s="87" t="s">
        <v>5853</v>
      </c>
      <c r="N906" s="86"/>
      <c r="O906" s="87" t="s">
        <v>5853</v>
      </c>
      <c r="P906" s="87" t="s">
        <v>5853</v>
      </c>
      <c r="Q906" s="86"/>
      <c r="R906" s="87" t="s">
        <v>5853</v>
      </c>
      <c r="S906" s="87" t="s">
        <v>5853</v>
      </c>
      <c r="T906" s="86" t="s">
        <v>5853</v>
      </c>
      <c r="U906" s="87" t="s">
        <v>5853</v>
      </c>
      <c r="V906" s="87" t="s">
        <v>5853</v>
      </c>
    </row>
    <row r="907" spans="1:22">
      <c r="A907" s="88" t="s">
        <v>5006</v>
      </c>
      <c r="B907" s="17" t="str">
        <f>VLOOKUP(A907,'Planning Periods'!$E$2:$N$540,10,FALSE)</f>
        <v>10/15/2013 - 10/15/2021</v>
      </c>
      <c r="C907" s="87">
        <v>2014</v>
      </c>
      <c r="D907" s="87" t="str">
        <f t="shared" si="13"/>
        <v>Imperial County - Unincorporated 2014</v>
      </c>
      <c r="E907" s="87" t="s">
        <v>5853</v>
      </c>
      <c r="F907" s="366" t="s">
        <v>5853</v>
      </c>
      <c r="G907" s="87" t="s">
        <v>5853</v>
      </c>
      <c r="H907" s="87" t="s">
        <v>5853</v>
      </c>
      <c r="I907" s="86"/>
      <c r="J907" s="87" t="s">
        <v>5853</v>
      </c>
      <c r="K907" s="366" t="s">
        <v>5853</v>
      </c>
      <c r="L907" s="87" t="s">
        <v>5853</v>
      </c>
      <c r="M907" s="87" t="s">
        <v>5853</v>
      </c>
      <c r="N907" s="86"/>
      <c r="O907" s="87" t="s">
        <v>5853</v>
      </c>
      <c r="P907" s="87" t="s">
        <v>5853</v>
      </c>
      <c r="Q907" s="86"/>
      <c r="R907" s="87" t="s">
        <v>5853</v>
      </c>
      <c r="S907" s="87" t="s">
        <v>5853</v>
      </c>
      <c r="T907" s="86" t="s">
        <v>5853</v>
      </c>
      <c r="U907" s="87" t="s">
        <v>5853</v>
      </c>
      <c r="V907" s="87" t="s">
        <v>5853</v>
      </c>
    </row>
    <row r="908" spans="1:22">
      <c r="A908" s="88" t="s">
        <v>5006</v>
      </c>
      <c r="B908" s="17" t="str">
        <f>VLOOKUP(A908,'Planning Periods'!$E$2:$N$540,10,FALSE)</f>
        <v>10/15/2013 - 10/15/2021</v>
      </c>
      <c r="C908" s="87">
        <v>2015</v>
      </c>
      <c r="D908" s="87" t="str">
        <f t="shared" si="13"/>
        <v>Imperial County - Unincorporated 2015</v>
      </c>
      <c r="E908" s="87" t="s">
        <v>5853</v>
      </c>
      <c r="F908" s="366" t="s">
        <v>5853</v>
      </c>
      <c r="G908" s="87" t="s">
        <v>5853</v>
      </c>
      <c r="H908" s="87" t="s">
        <v>5853</v>
      </c>
      <c r="I908" s="86"/>
      <c r="J908" s="87" t="s">
        <v>5853</v>
      </c>
      <c r="K908" s="366" t="s">
        <v>5853</v>
      </c>
      <c r="L908" s="87" t="s">
        <v>5853</v>
      </c>
      <c r="M908" s="87" t="s">
        <v>5853</v>
      </c>
      <c r="N908" s="86"/>
      <c r="O908" s="87" t="s">
        <v>5853</v>
      </c>
      <c r="P908" s="87" t="s">
        <v>5853</v>
      </c>
      <c r="Q908" s="86"/>
      <c r="R908" s="87" t="s">
        <v>5853</v>
      </c>
      <c r="S908" s="87" t="s">
        <v>5853</v>
      </c>
      <c r="T908" s="86" t="s">
        <v>5853</v>
      </c>
      <c r="U908" s="87" t="s">
        <v>5853</v>
      </c>
      <c r="V908" s="87" t="s">
        <v>5853</v>
      </c>
    </row>
    <row r="909" spans="1:22">
      <c r="A909" s="88" t="s">
        <v>5006</v>
      </c>
      <c r="B909" s="17" t="str">
        <f>VLOOKUP(A909,'Planning Periods'!$E$2:$N$540,10,FALSE)</f>
        <v>10/15/2013 - 10/15/2021</v>
      </c>
      <c r="C909" s="87">
        <v>2016</v>
      </c>
      <c r="D909" s="87" t="str">
        <f t="shared" si="13"/>
        <v>Imperial County - Unincorporated 2016</v>
      </c>
      <c r="E909" s="87">
        <v>57</v>
      </c>
      <c r="F909" s="366">
        <v>0</v>
      </c>
      <c r="G909" s="87">
        <v>0</v>
      </c>
      <c r="H909" s="87">
        <v>0</v>
      </c>
      <c r="I909" s="86"/>
      <c r="J909" s="87">
        <v>35</v>
      </c>
      <c r="K909" s="366">
        <v>0</v>
      </c>
      <c r="L909" s="87">
        <v>0</v>
      </c>
      <c r="M909" s="87">
        <v>0</v>
      </c>
      <c r="N909" s="86"/>
      <c r="O909" s="87">
        <v>36</v>
      </c>
      <c r="P909" s="87">
        <v>24</v>
      </c>
      <c r="Q909" s="86"/>
      <c r="R909" s="87">
        <v>105</v>
      </c>
      <c r="S909" s="87">
        <v>0</v>
      </c>
      <c r="T909" s="86">
        <v>0</v>
      </c>
      <c r="U909" s="87">
        <v>233</v>
      </c>
      <c r="V909" s="87">
        <v>24</v>
      </c>
    </row>
    <row r="910" spans="1:22">
      <c r="A910" s="88" t="s">
        <v>5006</v>
      </c>
      <c r="B910" s="17" t="str">
        <f>VLOOKUP(A910,'Planning Periods'!$E$2:$N$540,10,FALSE)</f>
        <v>10/15/2013 - 10/15/2021</v>
      </c>
      <c r="C910" s="87">
        <v>2017</v>
      </c>
      <c r="D910" s="87" t="str">
        <f t="shared" si="13"/>
        <v>Imperial County - Unincorporated 2017</v>
      </c>
      <c r="E910" s="87">
        <v>57</v>
      </c>
      <c r="F910" s="366">
        <v>0</v>
      </c>
      <c r="G910" s="87">
        <v>0</v>
      </c>
      <c r="H910" s="87">
        <v>0</v>
      </c>
      <c r="I910" s="86"/>
      <c r="J910" s="87">
        <v>35</v>
      </c>
      <c r="K910" s="366">
        <v>0</v>
      </c>
      <c r="L910" s="87">
        <v>0</v>
      </c>
      <c r="M910" s="87">
        <v>0</v>
      </c>
      <c r="N910" s="86"/>
      <c r="O910" s="87">
        <v>36</v>
      </c>
      <c r="P910" s="87">
        <v>13</v>
      </c>
      <c r="Q910" s="86"/>
      <c r="R910" s="87">
        <v>105</v>
      </c>
      <c r="S910" s="87">
        <v>0</v>
      </c>
      <c r="T910" s="86">
        <v>0</v>
      </c>
      <c r="U910" s="87">
        <v>233</v>
      </c>
      <c r="V910" s="87">
        <v>13</v>
      </c>
    </row>
    <row r="911" spans="1:22">
      <c r="A911" s="88" t="s">
        <v>5783</v>
      </c>
      <c r="B911" s="17"/>
      <c r="C911" s="87">
        <v>2013</v>
      </c>
      <c r="D911" s="87" t="str">
        <f t="shared" si="13"/>
        <v>Indian Wells 2013</v>
      </c>
      <c r="E911" s="87" t="s">
        <v>5853</v>
      </c>
      <c r="F911" s="366" t="s">
        <v>5853</v>
      </c>
      <c r="G911" s="87" t="s">
        <v>5853</v>
      </c>
      <c r="H911" s="87" t="s">
        <v>5853</v>
      </c>
      <c r="I911" s="86"/>
      <c r="J911" s="87" t="s">
        <v>5853</v>
      </c>
      <c r="K911" s="366" t="s">
        <v>5853</v>
      </c>
      <c r="L911" s="87" t="s">
        <v>5853</v>
      </c>
      <c r="M911" s="87" t="s">
        <v>5853</v>
      </c>
      <c r="N911" s="86"/>
      <c r="O911" s="87" t="s">
        <v>5853</v>
      </c>
      <c r="P911" s="87" t="s">
        <v>5853</v>
      </c>
      <c r="Q911" s="86"/>
      <c r="R911" s="87" t="s">
        <v>5853</v>
      </c>
      <c r="S911" s="87" t="s">
        <v>5853</v>
      </c>
      <c r="T911" s="86" t="s">
        <v>5853</v>
      </c>
      <c r="U911" s="87" t="s">
        <v>5853</v>
      </c>
      <c r="V911" s="87" t="s">
        <v>5853</v>
      </c>
    </row>
    <row r="912" spans="1:22">
      <c r="A912" s="88" t="s">
        <v>5783</v>
      </c>
      <c r="B912" s="17" t="str">
        <f>VLOOKUP(A912,'Planning Periods'!$E$2:$N$540,10,FALSE)</f>
        <v>10/15/2013 - 10/15/2021</v>
      </c>
      <c r="C912" s="87">
        <v>2014</v>
      </c>
      <c r="D912" s="87" t="str">
        <f t="shared" si="13"/>
        <v>Indian Wells 2014</v>
      </c>
      <c r="E912" s="87">
        <v>40</v>
      </c>
      <c r="F912" s="366">
        <v>0</v>
      </c>
      <c r="G912" s="87">
        <v>0</v>
      </c>
      <c r="H912" s="87">
        <v>0</v>
      </c>
      <c r="I912" s="86"/>
      <c r="J912" s="87">
        <v>27</v>
      </c>
      <c r="K912" s="366">
        <v>0</v>
      </c>
      <c r="L912" s="87">
        <v>0</v>
      </c>
      <c r="M912" s="87">
        <v>0</v>
      </c>
      <c r="N912" s="86"/>
      <c r="O912" s="87">
        <v>31</v>
      </c>
      <c r="P912" s="87">
        <v>0</v>
      </c>
      <c r="Q912" s="86"/>
      <c r="R912" s="87">
        <v>62</v>
      </c>
      <c r="S912" s="87">
        <v>40</v>
      </c>
      <c r="T912" s="86">
        <v>0</v>
      </c>
      <c r="U912" s="87">
        <v>160</v>
      </c>
      <c r="V912" s="87">
        <v>40</v>
      </c>
    </row>
    <row r="913" spans="1:22">
      <c r="A913" s="88" t="s">
        <v>5783</v>
      </c>
      <c r="B913" s="17" t="str">
        <f>VLOOKUP(A913,'Planning Periods'!$E$2:$N$540,10,FALSE)</f>
        <v>10/15/2013 - 10/15/2021</v>
      </c>
      <c r="C913" s="87">
        <v>2015</v>
      </c>
      <c r="D913" s="87" t="str">
        <f t="shared" si="13"/>
        <v>Indian Wells 2015</v>
      </c>
      <c r="E913" s="87">
        <v>40</v>
      </c>
      <c r="F913" s="366">
        <v>0</v>
      </c>
      <c r="G913" s="87">
        <v>0</v>
      </c>
      <c r="H913" s="87">
        <v>0</v>
      </c>
      <c r="I913" s="86"/>
      <c r="J913" s="87">
        <v>27</v>
      </c>
      <c r="K913" s="366">
        <v>0</v>
      </c>
      <c r="L913" s="87">
        <v>0</v>
      </c>
      <c r="M913" s="87">
        <v>0</v>
      </c>
      <c r="N913" s="86"/>
      <c r="O913" s="87">
        <v>31</v>
      </c>
      <c r="P913" s="87">
        <v>0</v>
      </c>
      <c r="Q913" s="86"/>
      <c r="R913" s="87">
        <v>62</v>
      </c>
      <c r="S913" s="87">
        <v>43</v>
      </c>
      <c r="T913" s="86">
        <v>0</v>
      </c>
      <c r="U913" s="87">
        <v>160</v>
      </c>
      <c r="V913" s="87">
        <v>43</v>
      </c>
    </row>
    <row r="914" spans="1:22">
      <c r="A914" s="88" t="s">
        <v>5783</v>
      </c>
      <c r="B914" s="17" t="str">
        <f>VLOOKUP(A914,'Planning Periods'!$E$2:$N$540,10,FALSE)</f>
        <v>10/15/2013 - 10/15/2021</v>
      </c>
      <c r="C914" s="87">
        <v>2016</v>
      </c>
      <c r="D914" s="87" t="str">
        <f t="shared" si="13"/>
        <v>Indian Wells 2016</v>
      </c>
      <c r="E914" s="87">
        <v>40</v>
      </c>
      <c r="F914" s="366">
        <v>0</v>
      </c>
      <c r="G914" s="87">
        <v>0</v>
      </c>
      <c r="H914" s="87">
        <v>0</v>
      </c>
      <c r="I914" s="86"/>
      <c r="J914" s="87">
        <v>27</v>
      </c>
      <c r="K914" s="366">
        <v>0</v>
      </c>
      <c r="L914" s="87">
        <v>0</v>
      </c>
      <c r="M914" s="87">
        <v>0</v>
      </c>
      <c r="N914" s="86"/>
      <c r="O914" s="87">
        <v>31</v>
      </c>
      <c r="P914" s="87">
        <v>0</v>
      </c>
      <c r="Q914" s="86"/>
      <c r="R914" s="87">
        <v>62</v>
      </c>
      <c r="S914" s="87">
        <v>36</v>
      </c>
      <c r="T914" s="86">
        <v>0</v>
      </c>
      <c r="U914" s="87">
        <v>160</v>
      </c>
      <c r="V914" s="87">
        <v>36</v>
      </c>
    </row>
    <row r="915" spans="1:22">
      <c r="A915" s="88" t="s">
        <v>5783</v>
      </c>
      <c r="B915" s="17" t="str">
        <f>VLOOKUP(A915,'Planning Periods'!$E$2:$N$540,10,FALSE)</f>
        <v>10/15/2013 - 10/15/2021</v>
      </c>
      <c r="C915" s="87">
        <v>2017</v>
      </c>
      <c r="D915" s="87" t="str">
        <f t="shared" si="13"/>
        <v>Indian Wells 2017</v>
      </c>
      <c r="E915" s="87">
        <v>40</v>
      </c>
      <c r="F915" s="366">
        <v>0</v>
      </c>
      <c r="G915" s="87">
        <v>0</v>
      </c>
      <c r="H915" s="87">
        <v>0</v>
      </c>
      <c r="I915" s="86"/>
      <c r="J915" s="87">
        <v>27</v>
      </c>
      <c r="K915" s="366">
        <v>0</v>
      </c>
      <c r="L915" s="87">
        <v>0</v>
      </c>
      <c r="M915" s="87">
        <v>0</v>
      </c>
      <c r="N915" s="86"/>
      <c r="O915" s="87">
        <v>31</v>
      </c>
      <c r="P915" s="87">
        <v>0</v>
      </c>
      <c r="Q915" s="86"/>
      <c r="R915" s="87">
        <v>62</v>
      </c>
      <c r="S915" s="87">
        <v>24</v>
      </c>
      <c r="T915" s="86">
        <v>0</v>
      </c>
      <c r="U915" s="87">
        <v>160</v>
      </c>
      <c r="V915" s="87">
        <v>24</v>
      </c>
    </row>
    <row r="916" spans="1:22">
      <c r="A916" s="88" t="s">
        <v>5524</v>
      </c>
      <c r="B916" s="17"/>
      <c r="C916" s="87">
        <v>2013</v>
      </c>
      <c r="D916" s="87" t="str">
        <f t="shared" si="13"/>
        <v>Indio 2013</v>
      </c>
      <c r="E916" s="87" t="s">
        <v>5853</v>
      </c>
      <c r="F916" s="366" t="s">
        <v>5853</v>
      </c>
      <c r="G916" s="87" t="s">
        <v>5853</v>
      </c>
      <c r="H916" s="87" t="s">
        <v>5853</v>
      </c>
      <c r="I916" s="86"/>
      <c r="J916" s="87" t="s">
        <v>5853</v>
      </c>
      <c r="K916" s="366" t="s">
        <v>5853</v>
      </c>
      <c r="L916" s="87" t="s">
        <v>5853</v>
      </c>
      <c r="M916" s="87" t="s">
        <v>5853</v>
      </c>
      <c r="N916" s="86"/>
      <c r="O916" s="87" t="s">
        <v>5853</v>
      </c>
      <c r="P916" s="87" t="s">
        <v>5853</v>
      </c>
      <c r="Q916" s="86"/>
      <c r="R916" s="87" t="s">
        <v>5853</v>
      </c>
      <c r="S916" s="87" t="s">
        <v>5853</v>
      </c>
      <c r="T916" s="86" t="s">
        <v>5853</v>
      </c>
      <c r="U916" s="87" t="s">
        <v>5853</v>
      </c>
      <c r="V916" s="87" t="s">
        <v>5853</v>
      </c>
    </row>
    <row r="917" spans="1:22">
      <c r="A917" s="88" t="s">
        <v>5524</v>
      </c>
      <c r="B917" s="17" t="str">
        <f>VLOOKUP(A917,'Planning Periods'!$E$2:$N$540,10,FALSE)</f>
        <v>10/15/2013 - 10/15/2021</v>
      </c>
      <c r="C917" s="87">
        <v>2014</v>
      </c>
      <c r="D917" s="87" t="str">
        <f t="shared" si="13"/>
        <v>Indio 2014</v>
      </c>
      <c r="E917" s="87">
        <v>714</v>
      </c>
      <c r="F917" s="366">
        <v>84</v>
      </c>
      <c r="G917" s="87">
        <v>84</v>
      </c>
      <c r="H917" s="87">
        <v>0</v>
      </c>
      <c r="I917" s="86"/>
      <c r="J917" s="87">
        <v>487</v>
      </c>
      <c r="K917" s="366">
        <v>0</v>
      </c>
      <c r="L917" s="87">
        <v>0</v>
      </c>
      <c r="M917" s="87">
        <v>0</v>
      </c>
      <c r="N917" s="86"/>
      <c r="O917" s="87">
        <v>553</v>
      </c>
      <c r="P917" s="87">
        <v>1</v>
      </c>
      <c r="Q917" s="86"/>
      <c r="R917" s="87">
        <v>1271</v>
      </c>
      <c r="S917" s="87">
        <v>367</v>
      </c>
      <c r="T917" s="86">
        <v>0</v>
      </c>
      <c r="U917" s="87">
        <v>3025</v>
      </c>
      <c r="V917" s="87">
        <v>452</v>
      </c>
    </row>
    <row r="918" spans="1:22">
      <c r="A918" s="88" t="s">
        <v>5524</v>
      </c>
      <c r="B918" s="17" t="str">
        <f>VLOOKUP(A918,'Planning Periods'!$E$2:$N$540,10,FALSE)</f>
        <v>10/15/2013 - 10/15/2021</v>
      </c>
      <c r="C918" s="87">
        <v>2015</v>
      </c>
      <c r="D918" s="87" t="str">
        <f t="shared" si="13"/>
        <v>Indio 2015</v>
      </c>
      <c r="E918" s="87">
        <v>714</v>
      </c>
      <c r="F918" s="366">
        <v>0</v>
      </c>
      <c r="G918" s="87">
        <v>0</v>
      </c>
      <c r="H918" s="87">
        <v>0</v>
      </c>
      <c r="I918" s="86"/>
      <c r="J918" s="87">
        <v>487</v>
      </c>
      <c r="K918" s="366">
        <v>0</v>
      </c>
      <c r="L918" s="87">
        <v>0</v>
      </c>
      <c r="M918" s="87">
        <v>0</v>
      </c>
      <c r="N918" s="86"/>
      <c r="O918" s="87">
        <v>553</v>
      </c>
      <c r="P918" s="87">
        <v>0</v>
      </c>
      <c r="Q918" s="86"/>
      <c r="R918" s="87">
        <v>1271</v>
      </c>
      <c r="S918" s="87">
        <v>319</v>
      </c>
      <c r="T918" s="86">
        <v>0</v>
      </c>
      <c r="U918" s="87">
        <v>3025</v>
      </c>
      <c r="V918" s="87">
        <v>319</v>
      </c>
    </row>
    <row r="919" spans="1:22">
      <c r="A919" s="88" t="s">
        <v>5524</v>
      </c>
      <c r="B919" s="17" t="str">
        <f>VLOOKUP(A919,'Planning Periods'!$E$2:$N$540,10,FALSE)</f>
        <v>10/15/2013 - 10/15/2021</v>
      </c>
      <c r="C919" s="87">
        <v>2016</v>
      </c>
      <c r="D919" s="87" t="str">
        <f t="shared" si="13"/>
        <v>Indio 2016</v>
      </c>
      <c r="E919" s="87">
        <v>714</v>
      </c>
      <c r="F919" s="366">
        <v>0</v>
      </c>
      <c r="G919" s="87">
        <v>0</v>
      </c>
      <c r="H919" s="87">
        <v>0</v>
      </c>
      <c r="I919" s="86"/>
      <c r="J919" s="87">
        <v>487</v>
      </c>
      <c r="K919" s="366">
        <v>0</v>
      </c>
      <c r="L919" s="87">
        <v>0</v>
      </c>
      <c r="M919" s="87">
        <v>0</v>
      </c>
      <c r="N919" s="86"/>
      <c r="O919" s="87">
        <v>553</v>
      </c>
      <c r="P919" s="87">
        <v>0</v>
      </c>
      <c r="Q919" s="86"/>
      <c r="R919" s="87">
        <v>1271</v>
      </c>
      <c r="S919" s="87">
        <v>228</v>
      </c>
      <c r="T919" s="86">
        <v>0</v>
      </c>
      <c r="U919" s="87">
        <v>3025</v>
      </c>
      <c r="V919" s="87">
        <v>228</v>
      </c>
    </row>
    <row r="920" spans="1:22">
      <c r="A920" s="88" t="s">
        <v>5524</v>
      </c>
      <c r="B920" s="17" t="str">
        <f>VLOOKUP(A920,'Planning Periods'!$E$2:$N$540,10,FALSE)</f>
        <v>10/15/2013 - 10/15/2021</v>
      </c>
      <c r="C920" s="87">
        <v>2017</v>
      </c>
      <c r="D920" s="87" t="str">
        <f t="shared" si="13"/>
        <v>Indio 2017</v>
      </c>
      <c r="E920" s="87">
        <v>714</v>
      </c>
      <c r="F920" s="366">
        <v>0</v>
      </c>
      <c r="G920" s="87">
        <v>0</v>
      </c>
      <c r="H920" s="87">
        <v>0</v>
      </c>
      <c r="I920" s="86"/>
      <c r="J920" s="87">
        <v>487</v>
      </c>
      <c r="K920" s="366">
        <v>0</v>
      </c>
      <c r="L920" s="87">
        <v>0</v>
      </c>
      <c r="M920" s="87">
        <v>0</v>
      </c>
      <c r="N920" s="86"/>
      <c r="O920" s="87">
        <v>553</v>
      </c>
      <c r="P920" s="87">
        <v>0</v>
      </c>
      <c r="Q920" s="86"/>
      <c r="R920" s="87">
        <v>1271</v>
      </c>
      <c r="S920" s="87">
        <v>247</v>
      </c>
      <c r="T920" s="86">
        <v>0</v>
      </c>
      <c r="U920" s="87">
        <v>3025</v>
      </c>
      <c r="V920" s="87">
        <v>247</v>
      </c>
    </row>
    <row r="921" spans="1:22">
      <c r="A921" t="s">
        <v>5819</v>
      </c>
      <c r="B921" s="17"/>
      <c r="C921" s="87">
        <v>2013</v>
      </c>
      <c r="D921" s="87" t="str">
        <f t="shared" si="13"/>
        <v>Industry 2013</v>
      </c>
      <c r="E921" s="87" t="s">
        <v>5853</v>
      </c>
      <c r="F921" s="366" t="s">
        <v>5853</v>
      </c>
      <c r="G921" s="87" t="s">
        <v>5853</v>
      </c>
      <c r="H921" s="87" t="s">
        <v>5853</v>
      </c>
      <c r="I921" s="86"/>
      <c r="J921" s="87" t="s">
        <v>5853</v>
      </c>
      <c r="K921" s="366" t="s">
        <v>5853</v>
      </c>
      <c r="L921" s="87" t="s">
        <v>5853</v>
      </c>
      <c r="M921" s="87" t="s">
        <v>5853</v>
      </c>
      <c r="N921" s="86"/>
      <c r="O921" s="87" t="s">
        <v>5853</v>
      </c>
      <c r="P921" s="87" t="s">
        <v>5853</v>
      </c>
      <c r="Q921" s="86"/>
      <c r="R921" s="87" t="s">
        <v>5853</v>
      </c>
      <c r="S921" s="87" t="s">
        <v>5853</v>
      </c>
      <c r="T921" s="86" t="s">
        <v>5853</v>
      </c>
      <c r="U921" s="87" t="s">
        <v>5853</v>
      </c>
      <c r="V921" s="87" t="s">
        <v>5853</v>
      </c>
    </row>
    <row r="922" spans="1:22">
      <c r="A922" t="s">
        <v>5819</v>
      </c>
      <c r="B922" s="17" t="str">
        <f>VLOOKUP(A922,'Planning Periods'!$E$2:$N$540,10,FALSE)</f>
        <v>10/15/2013 - 10/15/2021</v>
      </c>
      <c r="C922" s="87">
        <v>2014</v>
      </c>
      <c r="D922" s="87" t="str">
        <f t="shared" si="13"/>
        <v>Industry 2014</v>
      </c>
      <c r="E922" s="366" t="s">
        <v>5853</v>
      </c>
      <c r="F922" s="366" t="s">
        <v>5853</v>
      </c>
      <c r="G922" s="366" t="s">
        <v>5853</v>
      </c>
      <c r="H922" s="366" t="s">
        <v>5853</v>
      </c>
      <c r="I922" s="366">
        <v>0</v>
      </c>
      <c r="J922" s="366" t="s">
        <v>5853</v>
      </c>
      <c r="K922" s="366" t="s">
        <v>5853</v>
      </c>
      <c r="L922" s="366" t="s">
        <v>5853</v>
      </c>
      <c r="M922" s="366" t="s">
        <v>5853</v>
      </c>
      <c r="N922" s="366">
        <v>0</v>
      </c>
      <c r="O922" s="366" t="s">
        <v>5853</v>
      </c>
      <c r="P922" s="366" t="s">
        <v>5853</v>
      </c>
      <c r="Q922" s="366"/>
      <c r="R922" s="366" t="s">
        <v>5853</v>
      </c>
      <c r="S922" s="366" t="s">
        <v>5853</v>
      </c>
      <c r="T922" s="366" t="s">
        <v>5853</v>
      </c>
      <c r="U922" s="366" t="s">
        <v>5853</v>
      </c>
      <c r="V922" s="366" t="s">
        <v>5853</v>
      </c>
    </row>
    <row r="923" spans="1:22">
      <c r="A923" t="s">
        <v>5819</v>
      </c>
      <c r="B923" s="17" t="str">
        <f>VLOOKUP(A923,'Planning Periods'!$E$2:$N$540,10,FALSE)</f>
        <v>10/15/2013 - 10/15/2021</v>
      </c>
      <c r="C923" s="87">
        <v>2015</v>
      </c>
      <c r="D923" s="87" t="str">
        <f t="shared" si="13"/>
        <v>Industry 2015</v>
      </c>
      <c r="E923" t="s">
        <v>5853</v>
      </c>
      <c r="F923" t="s">
        <v>5853</v>
      </c>
      <c r="G923" t="s">
        <v>5853</v>
      </c>
      <c r="H923" t="s">
        <v>5853</v>
      </c>
      <c r="J923" t="s">
        <v>5853</v>
      </c>
      <c r="K923" t="s">
        <v>5853</v>
      </c>
      <c r="L923" t="s">
        <v>5853</v>
      </c>
      <c r="M923" t="s">
        <v>5853</v>
      </c>
      <c r="O923" t="s">
        <v>5853</v>
      </c>
      <c r="P923" t="s">
        <v>5853</v>
      </c>
      <c r="R923" t="s">
        <v>5853</v>
      </c>
      <c r="S923" t="s">
        <v>5853</v>
      </c>
      <c r="T923" t="s">
        <v>5853</v>
      </c>
      <c r="U923" t="s">
        <v>5853</v>
      </c>
      <c r="V923" t="s">
        <v>5853</v>
      </c>
    </row>
    <row r="924" spans="1:22">
      <c r="A924" t="s">
        <v>5819</v>
      </c>
      <c r="B924" s="17" t="str">
        <f>VLOOKUP(A924,'Planning Periods'!$E$2:$N$540,10,FALSE)</f>
        <v>10/15/2013 - 10/15/2021</v>
      </c>
      <c r="C924" s="87">
        <v>2016</v>
      </c>
      <c r="D924" s="87" t="str">
        <f t="shared" si="13"/>
        <v>Industry 2016</v>
      </c>
      <c r="E924" t="s">
        <v>5853</v>
      </c>
      <c r="F924" t="s">
        <v>5853</v>
      </c>
      <c r="G924" t="s">
        <v>5853</v>
      </c>
      <c r="H924" t="s">
        <v>5853</v>
      </c>
      <c r="J924" t="s">
        <v>5853</v>
      </c>
      <c r="K924" t="s">
        <v>5853</v>
      </c>
      <c r="L924" t="s">
        <v>5853</v>
      </c>
      <c r="M924" t="s">
        <v>5853</v>
      </c>
      <c r="O924" t="s">
        <v>5853</v>
      </c>
      <c r="P924" t="s">
        <v>5853</v>
      </c>
      <c r="R924" t="s">
        <v>5853</v>
      </c>
      <c r="S924" t="s">
        <v>5853</v>
      </c>
      <c r="T924" t="s">
        <v>5853</v>
      </c>
      <c r="U924" t="s">
        <v>5853</v>
      </c>
      <c r="V924" t="s">
        <v>5853</v>
      </c>
    </row>
    <row r="925" spans="1:22">
      <c r="A925" t="s">
        <v>5819</v>
      </c>
      <c r="B925" s="17" t="str">
        <f>VLOOKUP(A925,'Planning Periods'!$E$2:$N$540,10,FALSE)</f>
        <v>10/15/2013 - 10/15/2021</v>
      </c>
      <c r="C925" s="87">
        <v>2017</v>
      </c>
      <c r="D925" s="87"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88" t="s">
        <v>5525</v>
      </c>
      <c r="B926" s="17"/>
      <c r="C926" s="87">
        <v>2013</v>
      </c>
      <c r="D926" s="87"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88" t="s">
        <v>5525</v>
      </c>
      <c r="B927" s="17" t="str">
        <f>VLOOKUP(A927,'Planning Periods'!$E$2:$N$540,10,FALSE)</f>
        <v>10/15/2013 - 10/15/2021</v>
      </c>
      <c r="C927" s="87">
        <v>2014</v>
      </c>
      <c r="D927" s="87" t="str">
        <f t="shared" si="13"/>
        <v>Inglewood 2014</v>
      </c>
      <c r="E927" s="87">
        <v>250</v>
      </c>
      <c r="F927" s="366">
        <v>0</v>
      </c>
      <c r="G927" s="87">
        <v>0</v>
      </c>
      <c r="H927" s="87">
        <v>0</v>
      </c>
      <c r="I927" s="86"/>
      <c r="J927" s="87">
        <v>150</v>
      </c>
      <c r="K927" s="366">
        <v>0</v>
      </c>
      <c r="L927" s="87">
        <v>0</v>
      </c>
      <c r="M927" s="87">
        <v>0</v>
      </c>
      <c r="N927" s="86"/>
      <c r="O927" s="87">
        <v>167</v>
      </c>
      <c r="P927" s="87">
        <v>0</v>
      </c>
      <c r="Q927" s="86"/>
      <c r="R927" s="87">
        <v>446</v>
      </c>
      <c r="S927" s="87">
        <v>3</v>
      </c>
      <c r="T927" s="86">
        <v>0</v>
      </c>
      <c r="U927" s="87">
        <v>1013</v>
      </c>
      <c r="V927" s="87">
        <v>3</v>
      </c>
    </row>
    <row r="928" spans="1:22">
      <c r="A928" s="88" t="s">
        <v>5525</v>
      </c>
      <c r="B928" s="17" t="str">
        <f>VLOOKUP(A928,'Planning Periods'!$E$2:$N$540,10,FALSE)</f>
        <v>10/15/2013 - 10/15/2021</v>
      </c>
      <c r="C928" s="87">
        <v>2015</v>
      </c>
      <c r="D928" s="87" t="str">
        <f t="shared" si="13"/>
        <v>Inglewood 2015</v>
      </c>
      <c r="E928" s="87">
        <v>250</v>
      </c>
      <c r="F928" s="366">
        <v>0</v>
      </c>
      <c r="G928" s="87">
        <v>0</v>
      </c>
      <c r="H928" s="87">
        <v>0</v>
      </c>
      <c r="I928" s="86"/>
      <c r="J928" s="87">
        <v>150</v>
      </c>
      <c r="K928" s="366">
        <v>0</v>
      </c>
      <c r="L928" s="87">
        <v>0</v>
      </c>
      <c r="M928" s="87">
        <v>0</v>
      </c>
      <c r="N928" s="86"/>
      <c r="O928" s="87">
        <v>167</v>
      </c>
      <c r="P928" s="87">
        <v>0</v>
      </c>
      <c r="Q928" s="86"/>
      <c r="R928" s="87">
        <v>446</v>
      </c>
      <c r="S928" s="87">
        <v>5</v>
      </c>
      <c r="T928" s="86">
        <v>0</v>
      </c>
      <c r="U928" s="87">
        <v>1013</v>
      </c>
      <c r="V928" s="87">
        <v>5</v>
      </c>
    </row>
    <row r="929" spans="1:22">
      <c r="A929" s="88" t="s">
        <v>5525</v>
      </c>
      <c r="B929" s="17" t="str">
        <f>VLOOKUP(A929,'Planning Periods'!$E$2:$N$540,10,FALSE)</f>
        <v>10/15/2013 - 10/15/2021</v>
      </c>
      <c r="C929" s="87">
        <v>2016</v>
      </c>
      <c r="D929" s="87" t="str">
        <f t="shared" si="13"/>
        <v>Inglewood 2016</v>
      </c>
      <c r="E929" s="87">
        <v>250</v>
      </c>
      <c r="F929" s="366">
        <v>0</v>
      </c>
      <c r="G929" s="87">
        <v>0</v>
      </c>
      <c r="H929" s="87">
        <v>0</v>
      </c>
      <c r="I929" s="86"/>
      <c r="J929" s="87">
        <v>150</v>
      </c>
      <c r="K929" s="366">
        <v>0</v>
      </c>
      <c r="L929" s="87">
        <v>0</v>
      </c>
      <c r="M929" s="87">
        <v>0</v>
      </c>
      <c r="N929" s="86"/>
      <c r="O929" s="87">
        <v>167</v>
      </c>
      <c r="P929" s="87">
        <v>0</v>
      </c>
      <c r="Q929" s="86"/>
      <c r="R929" s="87">
        <v>446</v>
      </c>
      <c r="S929" s="87">
        <v>12</v>
      </c>
      <c r="T929" s="86">
        <v>0</v>
      </c>
      <c r="U929" s="87">
        <v>1013</v>
      </c>
      <c r="V929" s="87">
        <v>12</v>
      </c>
    </row>
    <row r="930" spans="1:22">
      <c r="A930" s="88" t="s">
        <v>5525</v>
      </c>
      <c r="B930" s="17" t="str">
        <f>VLOOKUP(A930,'Planning Periods'!$E$2:$N$540,10,FALSE)</f>
        <v>10/15/2013 - 10/15/2021</v>
      </c>
      <c r="C930" s="87">
        <v>2017</v>
      </c>
      <c r="D930" s="87" t="str">
        <f t="shared" si="13"/>
        <v>Inglewood 2017</v>
      </c>
      <c r="E930" s="87">
        <v>250</v>
      </c>
      <c r="F930" s="366">
        <v>39</v>
      </c>
      <c r="G930" s="87">
        <v>39</v>
      </c>
      <c r="H930" s="87">
        <v>0</v>
      </c>
      <c r="I930" s="86"/>
      <c r="J930" s="87">
        <v>150</v>
      </c>
      <c r="K930" s="366">
        <v>1</v>
      </c>
      <c r="L930" s="87">
        <v>1</v>
      </c>
      <c r="M930" s="87">
        <v>0</v>
      </c>
      <c r="N930" s="86"/>
      <c r="O930" s="87">
        <v>167</v>
      </c>
      <c r="P930" s="87">
        <v>0</v>
      </c>
      <c r="Q930" s="86"/>
      <c r="R930" s="87">
        <v>446</v>
      </c>
      <c r="S930" s="87">
        <v>13</v>
      </c>
      <c r="T930" s="86">
        <v>0</v>
      </c>
      <c r="U930" s="87">
        <v>1013</v>
      </c>
      <c r="V930" s="87">
        <v>53</v>
      </c>
    </row>
    <row r="931" spans="1:22">
      <c r="A931" s="88" t="s">
        <v>5526</v>
      </c>
      <c r="B931" s="17" t="str">
        <f>VLOOKUP(A931,'Planning Periods'!$E$2:$N$540,10,FALSE)</f>
        <v>04/30/2021 - 04/30/2029</v>
      </c>
      <c r="C931" s="87">
        <v>2014</v>
      </c>
      <c r="D931" s="87" t="str">
        <f t="shared" si="13"/>
        <v>Inyo County - Unincorporated 2014</v>
      </c>
      <c r="E931" s="87">
        <v>35</v>
      </c>
      <c r="F931" s="366">
        <v>0</v>
      </c>
      <c r="G931" s="87">
        <v>0</v>
      </c>
      <c r="H931" s="87">
        <v>0</v>
      </c>
      <c r="I931" s="86"/>
      <c r="J931" s="87">
        <v>25</v>
      </c>
      <c r="K931" s="366">
        <v>0</v>
      </c>
      <c r="L931" s="87">
        <v>0</v>
      </c>
      <c r="M931" s="87">
        <v>0</v>
      </c>
      <c r="N931" s="86"/>
      <c r="O931" s="87">
        <v>28</v>
      </c>
      <c r="P931" s="87">
        <v>0</v>
      </c>
      <c r="Q931" s="86"/>
      <c r="R931" s="87">
        <v>72</v>
      </c>
      <c r="S931" s="87">
        <v>3</v>
      </c>
      <c r="T931" s="86">
        <v>0</v>
      </c>
      <c r="U931" s="87">
        <v>160</v>
      </c>
      <c r="V931" s="87">
        <v>3</v>
      </c>
    </row>
    <row r="932" spans="1:22">
      <c r="A932" s="88" t="s">
        <v>5526</v>
      </c>
      <c r="B932" s="17" t="str">
        <f>VLOOKUP(A932,'Planning Periods'!$E$2:$N$540,10,FALSE)</f>
        <v>04/30/2021 - 04/30/2029</v>
      </c>
      <c r="C932" s="87">
        <v>2015</v>
      </c>
      <c r="D932" s="87" t="str">
        <f t="shared" si="13"/>
        <v>Inyo County - Unincorporated 2015</v>
      </c>
      <c r="E932" s="87">
        <v>35</v>
      </c>
      <c r="F932" s="366">
        <v>0</v>
      </c>
      <c r="G932" s="87">
        <v>0</v>
      </c>
      <c r="H932" s="87">
        <v>0</v>
      </c>
      <c r="I932" s="86"/>
      <c r="J932" s="87">
        <v>25</v>
      </c>
      <c r="K932" s="366">
        <v>0</v>
      </c>
      <c r="L932" s="87">
        <v>0</v>
      </c>
      <c r="M932" s="87">
        <v>0</v>
      </c>
      <c r="N932" s="86"/>
      <c r="O932" s="87">
        <v>28</v>
      </c>
      <c r="P932" s="87">
        <v>0</v>
      </c>
      <c r="Q932" s="86"/>
      <c r="R932" s="87">
        <v>72</v>
      </c>
      <c r="S932" s="87">
        <v>2</v>
      </c>
      <c r="T932" s="86">
        <v>0</v>
      </c>
      <c r="U932" s="87">
        <v>160</v>
      </c>
      <c r="V932" s="87">
        <v>2</v>
      </c>
    </row>
    <row r="933" spans="1:22">
      <c r="A933" s="88" t="s">
        <v>5526</v>
      </c>
      <c r="B933" s="17" t="str">
        <f>VLOOKUP(A933,'Planning Periods'!$E$2:$N$540,10,FALSE)</f>
        <v>04/30/2021 - 04/30/2029</v>
      </c>
      <c r="C933" s="87">
        <v>2016</v>
      </c>
      <c r="D933" s="87" t="str">
        <f t="shared" si="13"/>
        <v>Inyo County - Unincorporated 2016</v>
      </c>
      <c r="E933" s="87">
        <v>35</v>
      </c>
      <c r="F933" s="366">
        <v>0</v>
      </c>
      <c r="G933" s="87">
        <v>0</v>
      </c>
      <c r="H933" s="87">
        <v>0</v>
      </c>
      <c r="I933" s="86"/>
      <c r="J933" s="87">
        <v>25</v>
      </c>
      <c r="K933" s="366">
        <v>0</v>
      </c>
      <c r="L933" s="87">
        <v>0</v>
      </c>
      <c r="M933" s="87">
        <v>0</v>
      </c>
      <c r="N933" s="86"/>
      <c r="O933" s="87">
        <v>28</v>
      </c>
      <c r="P933" s="87">
        <v>0</v>
      </c>
      <c r="Q933" s="86"/>
      <c r="R933" s="87">
        <v>72</v>
      </c>
      <c r="S933" s="87">
        <v>9</v>
      </c>
      <c r="T933" s="86">
        <v>0</v>
      </c>
      <c r="U933" s="87">
        <v>160</v>
      </c>
      <c r="V933" s="87">
        <v>9</v>
      </c>
    </row>
    <row r="934" spans="1:22">
      <c r="A934" s="88" t="s">
        <v>5526</v>
      </c>
      <c r="B934" s="17" t="str">
        <f>VLOOKUP(A934,'Planning Periods'!$E$2:$N$540,10,FALSE)</f>
        <v>04/30/2021 - 04/30/2029</v>
      </c>
      <c r="C934" s="87">
        <v>2017</v>
      </c>
      <c r="D934" s="87" t="str">
        <f t="shared" si="13"/>
        <v>Inyo County - Unincorporated 2017</v>
      </c>
      <c r="E934" s="87">
        <v>35</v>
      </c>
      <c r="F934" s="366">
        <v>0</v>
      </c>
      <c r="G934" s="87">
        <v>0</v>
      </c>
      <c r="H934" s="87">
        <v>0</v>
      </c>
      <c r="I934" s="86"/>
      <c r="J934" s="87">
        <v>25</v>
      </c>
      <c r="K934" s="366">
        <v>0</v>
      </c>
      <c r="L934" s="87">
        <v>0</v>
      </c>
      <c r="M934" s="87">
        <v>0</v>
      </c>
      <c r="N934" s="86"/>
      <c r="O934" s="87">
        <v>28</v>
      </c>
      <c r="P934" s="87">
        <v>0</v>
      </c>
      <c r="Q934" s="86"/>
      <c r="R934" s="87">
        <v>72</v>
      </c>
      <c r="S934" s="87">
        <v>7</v>
      </c>
      <c r="T934" s="86">
        <v>0</v>
      </c>
      <c r="U934" s="87">
        <v>160</v>
      </c>
      <c r="V934" s="87">
        <v>7</v>
      </c>
    </row>
    <row r="935" spans="1:22">
      <c r="A935" t="s">
        <v>5527</v>
      </c>
      <c r="B935" s="17" t="str">
        <f>VLOOKUP(A935,'Planning Periods'!$E$2:$N$540,10,FALSE)</f>
        <v>06/30/2014 - 09/15/2021</v>
      </c>
      <c r="C935" s="87">
        <v>2014</v>
      </c>
      <c r="D935" s="87" t="str">
        <f t="shared" si="13"/>
        <v>Ione 2014</v>
      </c>
      <c r="E935" s="366" t="s">
        <v>5853</v>
      </c>
      <c r="F935" s="366" t="s">
        <v>5853</v>
      </c>
      <c r="G935" s="366" t="s">
        <v>5853</v>
      </c>
      <c r="H935" s="366" t="s">
        <v>5853</v>
      </c>
      <c r="I935" s="366">
        <v>0</v>
      </c>
      <c r="J935" s="366" t="s">
        <v>5853</v>
      </c>
      <c r="K935" s="366" t="s">
        <v>5853</v>
      </c>
      <c r="L935" s="366" t="s">
        <v>5853</v>
      </c>
      <c r="M935" s="366" t="s">
        <v>5853</v>
      </c>
      <c r="N935" s="366">
        <v>0</v>
      </c>
      <c r="O935" s="366" t="s">
        <v>5853</v>
      </c>
      <c r="P935" s="366" t="s">
        <v>5853</v>
      </c>
      <c r="Q935" s="366"/>
      <c r="R935" s="366" t="s">
        <v>5853</v>
      </c>
      <c r="S935" s="366" t="s">
        <v>5853</v>
      </c>
      <c r="T935" s="366" t="s">
        <v>5853</v>
      </c>
      <c r="U935" s="366" t="s">
        <v>5853</v>
      </c>
      <c r="V935" s="366" t="s">
        <v>5853</v>
      </c>
    </row>
    <row r="936" spans="1:22">
      <c r="A936" t="s">
        <v>5527</v>
      </c>
      <c r="B936" s="17" t="str">
        <f>VLOOKUP(A936,'Planning Periods'!$E$2:$N$540,10,FALSE)</f>
        <v>06/30/2014 - 09/15/2021</v>
      </c>
      <c r="C936" s="87">
        <v>2015</v>
      </c>
      <c r="D936" s="87" t="str">
        <f t="shared" si="13"/>
        <v>Ione 2015</v>
      </c>
      <c r="E936" t="s">
        <v>5853</v>
      </c>
      <c r="F936" t="s">
        <v>5853</v>
      </c>
      <c r="G936" t="s">
        <v>5853</v>
      </c>
      <c r="H936" t="s">
        <v>5853</v>
      </c>
      <c r="J936" t="s">
        <v>5853</v>
      </c>
      <c r="K936" t="s">
        <v>5853</v>
      </c>
      <c r="L936" t="s">
        <v>5853</v>
      </c>
      <c r="M936" t="s">
        <v>5853</v>
      </c>
      <c r="O936" t="s">
        <v>5853</v>
      </c>
      <c r="P936" t="s">
        <v>5853</v>
      </c>
      <c r="R936" t="s">
        <v>5853</v>
      </c>
      <c r="S936" t="s">
        <v>5853</v>
      </c>
      <c r="T936" t="s">
        <v>5853</v>
      </c>
      <c r="U936" t="s">
        <v>5853</v>
      </c>
      <c r="V936" t="s">
        <v>5853</v>
      </c>
    </row>
    <row r="937" spans="1:22">
      <c r="A937" t="s">
        <v>5527</v>
      </c>
      <c r="B937" s="17" t="str">
        <f>VLOOKUP(A937,'Planning Periods'!$E$2:$N$540,10,FALSE)</f>
        <v>06/30/2014 - 09/15/2021</v>
      </c>
      <c r="C937" s="87">
        <v>2016</v>
      </c>
      <c r="D937" s="87"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5527</v>
      </c>
      <c r="B938" s="17" t="str">
        <f>VLOOKUP(A938,'Planning Periods'!$E$2:$N$540,10,FALSE)</f>
        <v>06/30/2014 - 09/15/2021</v>
      </c>
      <c r="C938" s="87">
        <v>2017</v>
      </c>
      <c r="D938" s="87" t="str">
        <f t="shared" si="13"/>
        <v>Ione 2017</v>
      </c>
      <c r="E938">
        <v>3</v>
      </c>
      <c r="F938">
        <v>0</v>
      </c>
      <c r="G938">
        <v>0</v>
      </c>
      <c r="H938">
        <v>0</v>
      </c>
      <c r="J938">
        <v>3</v>
      </c>
      <c r="K938">
        <v>0</v>
      </c>
      <c r="L938">
        <v>0</v>
      </c>
      <c r="M938">
        <v>0</v>
      </c>
      <c r="O938">
        <v>3</v>
      </c>
      <c r="P938">
        <v>1</v>
      </c>
      <c r="R938">
        <v>7</v>
      </c>
      <c r="S938">
        <v>31</v>
      </c>
      <c r="T938">
        <v>0</v>
      </c>
      <c r="U938">
        <v>16</v>
      </c>
      <c r="V938">
        <v>32</v>
      </c>
    </row>
    <row r="939" spans="1:22">
      <c r="A939" s="88" t="s">
        <v>5528</v>
      </c>
      <c r="B939" s="17"/>
      <c r="C939" s="87">
        <v>2013</v>
      </c>
      <c r="D939" s="87" t="str">
        <f t="shared" si="13"/>
        <v>Irvine 2013</v>
      </c>
      <c r="E939" t="s">
        <v>5853</v>
      </c>
      <c r="F939" t="s">
        <v>5853</v>
      </c>
      <c r="G939" t="s">
        <v>5853</v>
      </c>
      <c r="H939" t="s">
        <v>5853</v>
      </c>
      <c r="J939" t="s">
        <v>5853</v>
      </c>
      <c r="K939" t="s">
        <v>5853</v>
      </c>
      <c r="L939" t="s">
        <v>5853</v>
      </c>
      <c r="M939" t="s">
        <v>5853</v>
      </c>
      <c r="O939" t="s">
        <v>5853</v>
      </c>
      <c r="P939" t="s">
        <v>5853</v>
      </c>
      <c r="R939" t="s">
        <v>5853</v>
      </c>
      <c r="S939" t="s">
        <v>5853</v>
      </c>
      <c r="T939" t="s">
        <v>5853</v>
      </c>
      <c r="U939" t="s">
        <v>5853</v>
      </c>
      <c r="V939" t="s">
        <v>5853</v>
      </c>
    </row>
    <row r="940" spans="1:22">
      <c r="A940" s="88" t="s">
        <v>5528</v>
      </c>
      <c r="B940" s="17" t="str">
        <f>VLOOKUP(A940,'Planning Periods'!$E$2:$N$540,10,FALSE)</f>
        <v>10/15/2013 - 10/15/2021</v>
      </c>
      <c r="C940" s="87">
        <v>2014</v>
      </c>
      <c r="D940" s="87" t="str">
        <f t="shared" si="13"/>
        <v>Irvine 2014</v>
      </c>
      <c r="E940" s="87">
        <v>2817</v>
      </c>
      <c r="F940" s="366">
        <v>137</v>
      </c>
      <c r="G940" s="87">
        <v>137</v>
      </c>
      <c r="H940" s="87">
        <v>0</v>
      </c>
      <c r="I940" s="86"/>
      <c r="J940" s="87">
        <v>2034</v>
      </c>
      <c r="K940" s="366">
        <v>0</v>
      </c>
      <c r="L940" s="87">
        <v>0</v>
      </c>
      <c r="M940" s="87">
        <v>0</v>
      </c>
      <c r="N940" s="86"/>
      <c r="O940" s="87">
        <v>2239</v>
      </c>
      <c r="P940" s="87">
        <v>1702</v>
      </c>
      <c r="Q940" s="86"/>
      <c r="R940" s="87">
        <v>5059</v>
      </c>
      <c r="S940" s="87">
        <v>1654</v>
      </c>
      <c r="T940" s="86">
        <v>0</v>
      </c>
      <c r="U940" s="87">
        <v>12149</v>
      </c>
      <c r="V940" s="87">
        <v>3493</v>
      </c>
    </row>
    <row r="941" spans="1:22">
      <c r="A941" s="88" t="s">
        <v>5528</v>
      </c>
      <c r="B941" s="17" t="str">
        <f>VLOOKUP(A941,'Planning Periods'!$E$2:$N$540,10,FALSE)</f>
        <v>10/15/2013 - 10/15/2021</v>
      </c>
      <c r="C941" s="87">
        <v>2015</v>
      </c>
      <c r="D941" s="87" t="str">
        <f t="shared" si="13"/>
        <v>Irvine 2015</v>
      </c>
      <c r="E941" s="87">
        <v>2817</v>
      </c>
      <c r="F941" s="366">
        <v>22</v>
      </c>
      <c r="G941" s="87">
        <v>22</v>
      </c>
      <c r="H941" s="87">
        <v>0</v>
      </c>
      <c r="I941" s="86"/>
      <c r="J941" s="87">
        <v>2034</v>
      </c>
      <c r="K941" s="366">
        <v>1</v>
      </c>
      <c r="L941" s="87">
        <v>1</v>
      </c>
      <c r="M941" s="87">
        <v>0</v>
      </c>
      <c r="N941" s="86"/>
      <c r="O941" s="87">
        <v>2239</v>
      </c>
      <c r="P941" s="87">
        <v>4531</v>
      </c>
      <c r="Q941" s="86"/>
      <c r="R941" s="87">
        <v>5059</v>
      </c>
      <c r="S941" s="87">
        <v>1645</v>
      </c>
      <c r="T941" s="86">
        <v>0</v>
      </c>
      <c r="U941" s="87">
        <v>12149</v>
      </c>
      <c r="V941" s="87">
        <v>6199</v>
      </c>
    </row>
    <row r="942" spans="1:22">
      <c r="A942" s="88" t="s">
        <v>5528</v>
      </c>
      <c r="B942" s="17" t="str">
        <f>VLOOKUP(A942,'Planning Periods'!$E$2:$N$540,10,FALSE)</f>
        <v>10/15/2013 - 10/15/2021</v>
      </c>
      <c r="C942" s="87">
        <v>2016</v>
      </c>
      <c r="D942" s="87" t="str">
        <f t="shared" si="13"/>
        <v>Irvine 2016</v>
      </c>
      <c r="E942" s="87">
        <v>2817</v>
      </c>
      <c r="F942" s="366">
        <v>724</v>
      </c>
      <c r="G942" s="87">
        <v>724</v>
      </c>
      <c r="H942" s="87">
        <v>0</v>
      </c>
      <c r="I942" s="86"/>
      <c r="J942" s="87">
        <v>2034</v>
      </c>
      <c r="K942" s="366">
        <v>2</v>
      </c>
      <c r="L942" s="87">
        <v>2</v>
      </c>
      <c r="M942" s="87">
        <v>0</v>
      </c>
      <c r="N942" s="86"/>
      <c r="O942" s="87">
        <v>2239</v>
      </c>
      <c r="P942" s="87">
        <v>4582</v>
      </c>
      <c r="Q942" s="86"/>
      <c r="R942" s="87">
        <v>5059</v>
      </c>
      <c r="S942" s="87">
        <v>2987</v>
      </c>
      <c r="T942" s="86">
        <v>0</v>
      </c>
      <c r="U942" s="87">
        <v>12149</v>
      </c>
      <c r="V942" s="87">
        <v>8295</v>
      </c>
    </row>
    <row r="943" spans="1:22">
      <c r="A943" s="88" t="s">
        <v>5528</v>
      </c>
      <c r="B943" s="17" t="str">
        <f>VLOOKUP(A943,'Planning Periods'!$E$2:$N$540,10,FALSE)</f>
        <v>10/15/2013 - 10/15/2021</v>
      </c>
      <c r="C943" s="87">
        <v>2017</v>
      </c>
      <c r="D943" s="87" t="str">
        <f t="shared" si="13"/>
        <v>Irvine 2017</v>
      </c>
      <c r="E943" s="87">
        <v>2817</v>
      </c>
      <c r="F943" s="366">
        <v>24</v>
      </c>
      <c r="G943" s="87">
        <v>24</v>
      </c>
      <c r="H943" s="87">
        <v>0</v>
      </c>
      <c r="I943" s="86"/>
      <c r="J943" s="87">
        <v>2034</v>
      </c>
      <c r="K943" s="366">
        <v>0</v>
      </c>
      <c r="L943" s="87">
        <v>0</v>
      </c>
      <c r="M943" s="87">
        <v>0</v>
      </c>
      <c r="N943" s="86"/>
      <c r="O943" s="87">
        <v>2239</v>
      </c>
      <c r="P943" s="87">
        <v>2158</v>
      </c>
      <c r="Q943" s="86"/>
      <c r="R943" s="87">
        <v>5059</v>
      </c>
      <c r="S943" s="87">
        <v>2396</v>
      </c>
      <c r="T943" s="86">
        <v>0</v>
      </c>
      <c r="U943" s="87">
        <v>12149</v>
      </c>
      <c r="V943" s="87">
        <v>4578</v>
      </c>
    </row>
    <row r="944" spans="1:22">
      <c r="A944" s="88" t="s">
        <v>5529</v>
      </c>
      <c r="B944" s="17"/>
      <c r="C944" s="87">
        <v>2013</v>
      </c>
      <c r="D944" s="87" t="str">
        <f t="shared" si="13"/>
        <v>Irwindale 2013</v>
      </c>
      <c r="E944" s="87" t="s">
        <v>5853</v>
      </c>
      <c r="F944" s="366" t="s">
        <v>5853</v>
      </c>
      <c r="G944" s="87" t="s">
        <v>5853</v>
      </c>
      <c r="H944" s="87" t="s">
        <v>5853</v>
      </c>
      <c r="I944" s="86"/>
      <c r="J944" s="87" t="s">
        <v>5853</v>
      </c>
      <c r="K944" s="366" t="s">
        <v>5853</v>
      </c>
      <c r="L944" s="87" t="s">
        <v>5853</v>
      </c>
      <c r="M944" s="87" t="s">
        <v>5853</v>
      </c>
      <c r="N944" s="86"/>
      <c r="O944" s="87" t="s">
        <v>5853</v>
      </c>
      <c r="P944" s="87" t="s">
        <v>5853</v>
      </c>
      <c r="Q944" s="86"/>
      <c r="R944" s="87" t="s">
        <v>5853</v>
      </c>
      <c r="S944" s="87" t="s">
        <v>5853</v>
      </c>
      <c r="T944" s="86" t="s">
        <v>5853</v>
      </c>
      <c r="U944" s="87" t="s">
        <v>5853</v>
      </c>
      <c r="V944" s="87" t="s">
        <v>5853</v>
      </c>
    </row>
    <row r="945" spans="1:22">
      <c r="A945" s="88" t="s">
        <v>5529</v>
      </c>
      <c r="B945" s="17" t="str">
        <f>VLOOKUP(A945,'Planning Periods'!$E$2:$N$540,10,FALSE)</f>
        <v>10/15/2013 - 10/15/2021</v>
      </c>
      <c r="C945" s="87">
        <v>2014</v>
      </c>
      <c r="D945" s="87" t="str">
        <f t="shared" si="13"/>
        <v>Irwindale 2014</v>
      </c>
      <c r="E945" s="87" t="s">
        <v>5853</v>
      </c>
      <c r="F945" s="366" t="s">
        <v>5853</v>
      </c>
      <c r="G945" s="87" t="s">
        <v>5853</v>
      </c>
      <c r="H945" s="87" t="s">
        <v>5853</v>
      </c>
      <c r="I945" s="86"/>
      <c r="J945" s="87" t="s">
        <v>5853</v>
      </c>
      <c r="K945" s="366" t="s">
        <v>5853</v>
      </c>
      <c r="L945" s="87" t="s">
        <v>5853</v>
      </c>
      <c r="M945" s="87" t="s">
        <v>5853</v>
      </c>
      <c r="N945" s="86"/>
      <c r="O945" s="87" t="s">
        <v>5853</v>
      </c>
      <c r="P945" s="87" t="s">
        <v>5853</v>
      </c>
      <c r="Q945" s="86"/>
      <c r="R945" s="87" t="s">
        <v>5853</v>
      </c>
      <c r="S945" s="87" t="s">
        <v>5853</v>
      </c>
      <c r="T945" s="86" t="s">
        <v>5853</v>
      </c>
      <c r="U945" s="87" t="s">
        <v>5853</v>
      </c>
      <c r="V945" s="87" t="s">
        <v>5853</v>
      </c>
    </row>
    <row r="946" spans="1:22">
      <c r="A946" s="88" t="s">
        <v>5529</v>
      </c>
      <c r="B946" s="17" t="str">
        <f>VLOOKUP(A946,'Planning Periods'!$E$2:$N$540,10,FALSE)</f>
        <v>10/15/2013 - 10/15/2021</v>
      </c>
      <c r="C946" s="87">
        <v>2015</v>
      </c>
      <c r="D946" s="87" t="str">
        <f t="shared" si="13"/>
        <v>Irwindale 2015</v>
      </c>
      <c r="E946" s="87" t="s">
        <v>5853</v>
      </c>
      <c r="F946" s="366" t="s">
        <v>5853</v>
      </c>
      <c r="G946" s="87" t="s">
        <v>5853</v>
      </c>
      <c r="H946" s="87" t="s">
        <v>5853</v>
      </c>
      <c r="I946" s="86"/>
      <c r="J946" s="87" t="s">
        <v>5853</v>
      </c>
      <c r="K946" s="366" t="s">
        <v>5853</v>
      </c>
      <c r="L946" s="87" t="s">
        <v>5853</v>
      </c>
      <c r="M946" s="87" t="s">
        <v>5853</v>
      </c>
      <c r="N946" s="86"/>
      <c r="O946" s="87" t="s">
        <v>5853</v>
      </c>
      <c r="P946" s="87" t="s">
        <v>5853</v>
      </c>
      <c r="Q946" s="86"/>
      <c r="R946" s="87" t="s">
        <v>5853</v>
      </c>
      <c r="S946" s="87" t="s">
        <v>5853</v>
      </c>
      <c r="T946" s="86" t="s">
        <v>5853</v>
      </c>
      <c r="U946" s="87" t="s">
        <v>5853</v>
      </c>
      <c r="V946" s="87" t="s">
        <v>5853</v>
      </c>
    </row>
    <row r="947" spans="1:22">
      <c r="A947" s="88" t="s">
        <v>5529</v>
      </c>
      <c r="B947" s="17" t="str">
        <f>VLOOKUP(A947,'Planning Periods'!$E$2:$N$540,10,FALSE)</f>
        <v>10/15/2013 - 10/15/2021</v>
      </c>
      <c r="C947" s="87">
        <v>2016</v>
      </c>
      <c r="D947" s="87" t="str">
        <f t="shared" si="13"/>
        <v>Irwindale 2016</v>
      </c>
      <c r="E947" s="87" t="s">
        <v>5853</v>
      </c>
      <c r="F947" s="366" t="s">
        <v>5853</v>
      </c>
      <c r="G947" s="87" t="s">
        <v>5853</v>
      </c>
      <c r="H947" s="87" t="s">
        <v>5853</v>
      </c>
      <c r="I947" s="86"/>
      <c r="J947" s="87" t="s">
        <v>5853</v>
      </c>
      <c r="K947" s="366" t="s">
        <v>5853</v>
      </c>
      <c r="L947" s="87" t="s">
        <v>5853</v>
      </c>
      <c r="M947" s="87" t="s">
        <v>5853</v>
      </c>
      <c r="N947" s="86"/>
      <c r="O947" s="87" t="s">
        <v>5853</v>
      </c>
      <c r="P947" s="87" t="s">
        <v>5853</v>
      </c>
      <c r="Q947" s="86"/>
      <c r="R947" s="87" t="s">
        <v>5853</v>
      </c>
      <c r="S947" s="87" t="s">
        <v>5853</v>
      </c>
      <c r="T947" s="86" t="s">
        <v>5853</v>
      </c>
      <c r="U947" s="87" t="s">
        <v>5853</v>
      </c>
      <c r="V947" s="87" t="s">
        <v>5853</v>
      </c>
    </row>
    <row r="948" spans="1:22">
      <c r="A948" s="88" t="s">
        <v>5529</v>
      </c>
      <c r="B948" s="17" t="str">
        <f>VLOOKUP(A948,'Planning Periods'!$E$2:$N$540,10,FALSE)</f>
        <v>10/15/2013 - 10/15/2021</v>
      </c>
      <c r="C948" s="87">
        <v>2017</v>
      </c>
      <c r="D948" s="87" t="str">
        <f t="shared" ref="D948:D1016" si="14">CONCATENATE(A948," ",C948)</f>
        <v>Irwindale 2017</v>
      </c>
      <c r="E948" s="87">
        <v>4</v>
      </c>
      <c r="F948" s="366">
        <v>3</v>
      </c>
      <c r="G948" s="87">
        <v>3</v>
      </c>
      <c r="H948" s="87">
        <v>0</v>
      </c>
      <c r="I948" s="86"/>
      <c r="J948" s="87">
        <v>2</v>
      </c>
      <c r="K948" s="366">
        <v>2</v>
      </c>
      <c r="L948" s="87">
        <v>2</v>
      </c>
      <c r="M948" s="87">
        <v>0</v>
      </c>
      <c r="N948" s="86"/>
      <c r="O948" s="87">
        <v>2</v>
      </c>
      <c r="P948" s="87">
        <v>4</v>
      </c>
      <c r="Q948" s="86"/>
      <c r="R948" s="87">
        <v>7</v>
      </c>
      <c r="S948" s="87">
        <v>0</v>
      </c>
      <c r="T948" s="86">
        <v>0</v>
      </c>
      <c r="U948" s="87">
        <v>15</v>
      </c>
      <c r="V948" s="87">
        <v>9</v>
      </c>
    </row>
    <row r="949" spans="1:22">
      <c r="A949" t="s">
        <v>5820</v>
      </c>
      <c r="B949" s="17" t="str">
        <f>VLOOKUP(A949,'Planning Periods'!$E$2:$N$540,10,FALSE)</f>
        <v>05/15/2021 - 05/15/2029</v>
      </c>
      <c r="C949" s="87">
        <v>2013</v>
      </c>
      <c r="D949" s="87" t="str">
        <f t="shared" si="14"/>
        <v>Isleton 2013</v>
      </c>
      <c r="E949" s="87" t="s">
        <v>5853</v>
      </c>
      <c r="F949" s="366" t="s">
        <v>5853</v>
      </c>
      <c r="G949" s="87" t="s">
        <v>5853</v>
      </c>
      <c r="H949" s="87" t="s">
        <v>5853</v>
      </c>
      <c r="I949" s="86"/>
      <c r="J949" s="87" t="s">
        <v>5853</v>
      </c>
      <c r="K949" s="366" t="s">
        <v>5853</v>
      </c>
      <c r="L949" s="87" t="s">
        <v>5853</v>
      </c>
      <c r="M949" s="87" t="s">
        <v>5853</v>
      </c>
      <c r="N949" s="86"/>
      <c r="O949" s="87" t="s">
        <v>5853</v>
      </c>
      <c r="P949" s="87" t="s">
        <v>5853</v>
      </c>
      <c r="Q949" s="86"/>
      <c r="R949" s="87" t="s">
        <v>5853</v>
      </c>
      <c r="S949" s="87" t="s">
        <v>5853</v>
      </c>
      <c r="T949" s="86" t="s">
        <v>5853</v>
      </c>
      <c r="U949" s="87" t="s">
        <v>5853</v>
      </c>
      <c r="V949" s="87" t="s">
        <v>5853</v>
      </c>
    </row>
    <row r="950" spans="1:22">
      <c r="A950" t="s">
        <v>5820</v>
      </c>
      <c r="B950" s="17" t="str">
        <f>VLOOKUP(A950,'Planning Periods'!$E$2:$N$540,10,FALSE)</f>
        <v>05/15/2021 - 05/15/2029</v>
      </c>
      <c r="C950" s="87">
        <v>2014</v>
      </c>
      <c r="D950" s="87" t="str">
        <f t="shared" si="14"/>
        <v>Isleton 2014</v>
      </c>
      <c r="E950" s="366" t="s">
        <v>5853</v>
      </c>
      <c r="F950" s="366" t="s">
        <v>5853</v>
      </c>
      <c r="G950" s="366" t="s">
        <v>5853</v>
      </c>
      <c r="H950" s="366" t="s">
        <v>5853</v>
      </c>
      <c r="I950" s="366">
        <v>0</v>
      </c>
      <c r="J950" s="366" t="s">
        <v>5853</v>
      </c>
      <c r="K950" s="366" t="s">
        <v>5853</v>
      </c>
      <c r="L950" s="366" t="s">
        <v>5853</v>
      </c>
      <c r="M950" s="366" t="s">
        <v>5853</v>
      </c>
      <c r="N950" s="366">
        <v>0</v>
      </c>
      <c r="O950" s="366" t="s">
        <v>5853</v>
      </c>
      <c r="P950" s="366" t="s">
        <v>5853</v>
      </c>
      <c r="Q950" s="366"/>
      <c r="R950" s="366" t="s">
        <v>5853</v>
      </c>
      <c r="S950" s="366" t="s">
        <v>5853</v>
      </c>
      <c r="T950" s="366" t="s">
        <v>5853</v>
      </c>
      <c r="U950" s="366" t="s">
        <v>5853</v>
      </c>
      <c r="V950" s="366" t="s">
        <v>5853</v>
      </c>
    </row>
    <row r="951" spans="1:22">
      <c r="A951" t="s">
        <v>5820</v>
      </c>
      <c r="B951" s="17" t="str">
        <f>VLOOKUP(A951,'Planning Periods'!$E$2:$N$540,10,FALSE)</f>
        <v>05/15/2021 - 05/15/2029</v>
      </c>
      <c r="C951" s="87">
        <v>2015</v>
      </c>
      <c r="D951" s="87" t="str">
        <f t="shared" si="14"/>
        <v>Isleton 2015</v>
      </c>
      <c r="E951" t="s">
        <v>5853</v>
      </c>
      <c r="F951" t="s">
        <v>5853</v>
      </c>
      <c r="G951" t="s">
        <v>5853</v>
      </c>
      <c r="H951" t="s">
        <v>5853</v>
      </c>
      <c r="J951" t="s">
        <v>5853</v>
      </c>
      <c r="K951" t="s">
        <v>5853</v>
      </c>
      <c r="L951" t="s">
        <v>5853</v>
      </c>
      <c r="M951" t="s">
        <v>5853</v>
      </c>
      <c r="O951" t="s">
        <v>5853</v>
      </c>
      <c r="P951" t="s">
        <v>5853</v>
      </c>
      <c r="R951" t="s">
        <v>5853</v>
      </c>
      <c r="S951" t="s">
        <v>5853</v>
      </c>
      <c r="T951" t="s">
        <v>5853</v>
      </c>
      <c r="U951" t="s">
        <v>5853</v>
      </c>
      <c r="V951" t="s">
        <v>5853</v>
      </c>
    </row>
    <row r="952" spans="1:22">
      <c r="A952" t="s">
        <v>5820</v>
      </c>
      <c r="B952" s="17" t="str">
        <f>VLOOKUP(A952,'Planning Periods'!$E$2:$N$540,10,FALSE)</f>
        <v>05/15/2021 - 05/15/2029</v>
      </c>
      <c r="C952" s="87">
        <v>2016</v>
      </c>
      <c r="D952" s="87" t="str">
        <f t="shared" si="14"/>
        <v>Isleton 2016</v>
      </c>
      <c r="E952" t="s">
        <v>5853</v>
      </c>
      <c r="F952" t="s">
        <v>5853</v>
      </c>
      <c r="G952" t="s">
        <v>5853</v>
      </c>
      <c r="H952" t="s">
        <v>5853</v>
      </c>
      <c r="J952" t="s">
        <v>5853</v>
      </c>
      <c r="K952" t="s">
        <v>5853</v>
      </c>
      <c r="L952" t="s">
        <v>5853</v>
      </c>
      <c r="M952" t="s">
        <v>5853</v>
      </c>
      <c r="O952" t="s">
        <v>5853</v>
      </c>
      <c r="P952" t="s">
        <v>5853</v>
      </c>
      <c r="R952" t="s">
        <v>5853</v>
      </c>
      <c r="S952" t="s">
        <v>5853</v>
      </c>
      <c r="T952" t="s">
        <v>5853</v>
      </c>
      <c r="U952" t="s">
        <v>5853</v>
      </c>
      <c r="V952" t="s">
        <v>5853</v>
      </c>
    </row>
    <row r="953" spans="1:22">
      <c r="A953" t="s">
        <v>5820</v>
      </c>
      <c r="B953" s="17" t="str">
        <f>VLOOKUP(A953,'Planning Periods'!$E$2:$N$540,10,FALSE)</f>
        <v>05/15/2021 - 05/15/2029</v>
      </c>
      <c r="C953" s="87">
        <v>2017</v>
      </c>
      <c r="D953" s="87" t="str">
        <f t="shared" si="14"/>
        <v>Isleton 2017</v>
      </c>
      <c r="E953" t="s">
        <v>5853</v>
      </c>
      <c r="F953" t="s">
        <v>5853</v>
      </c>
      <c r="G953" t="s">
        <v>5853</v>
      </c>
      <c r="H953" t="s">
        <v>5853</v>
      </c>
      <c r="J953" t="s">
        <v>5853</v>
      </c>
      <c r="K953" t="s">
        <v>5853</v>
      </c>
      <c r="L953" t="s">
        <v>5853</v>
      </c>
      <c r="M953" t="s">
        <v>5853</v>
      </c>
      <c r="O953" t="s">
        <v>5853</v>
      </c>
      <c r="P953" t="s">
        <v>5853</v>
      </c>
      <c r="R953" t="s">
        <v>5853</v>
      </c>
      <c r="S953" t="s">
        <v>5853</v>
      </c>
      <c r="T953" t="s">
        <v>5853</v>
      </c>
      <c r="U953" t="s">
        <v>5853</v>
      </c>
      <c r="V953" t="s">
        <v>5853</v>
      </c>
    </row>
    <row r="954" spans="1:22">
      <c r="A954" s="88" t="s">
        <v>5530</v>
      </c>
      <c r="B954" s="17" t="str">
        <f>VLOOKUP(A954,'Planning Periods'!$E$2:$N$540,10,FALSE)</f>
        <v>06/30/2014 - 09/15/2021</v>
      </c>
      <c r="C954" s="87">
        <v>2014</v>
      </c>
      <c r="D954" s="87" t="str">
        <f t="shared" si="14"/>
        <v>Jackson 2014</v>
      </c>
      <c r="E954" s="87">
        <v>4</v>
      </c>
      <c r="F954" s="366">
        <v>0</v>
      </c>
      <c r="G954" s="87">
        <v>0</v>
      </c>
      <c r="H954" s="87">
        <v>0</v>
      </c>
      <c r="I954" s="86"/>
      <c r="J954" s="87">
        <v>3</v>
      </c>
      <c r="K954" s="366">
        <v>0</v>
      </c>
      <c r="L954" s="87">
        <v>0</v>
      </c>
      <c r="M954" s="87">
        <v>0</v>
      </c>
      <c r="N954" s="86"/>
      <c r="O954" s="87">
        <v>4</v>
      </c>
      <c r="P954" s="87">
        <v>1</v>
      </c>
      <c r="Q954" s="86"/>
      <c r="R954" s="87">
        <v>8</v>
      </c>
      <c r="S954" s="87">
        <v>0</v>
      </c>
      <c r="T954" s="86">
        <v>0</v>
      </c>
      <c r="U954" s="87">
        <v>19</v>
      </c>
      <c r="V954" s="87">
        <v>1</v>
      </c>
    </row>
    <row r="955" spans="1:22">
      <c r="A955" s="88" t="s">
        <v>5530</v>
      </c>
      <c r="B955" s="17" t="str">
        <f>VLOOKUP(A955,'Planning Periods'!$E$2:$N$540,10,FALSE)</f>
        <v>06/30/2014 - 09/15/2021</v>
      </c>
      <c r="C955" s="87">
        <v>2015</v>
      </c>
      <c r="D955" s="87" t="str">
        <f t="shared" si="14"/>
        <v>Jackson 2015</v>
      </c>
      <c r="E955" s="87">
        <v>4</v>
      </c>
      <c r="F955" s="366">
        <v>0</v>
      </c>
      <c r="G955" s="87">
        <v>0</v>
      </c>
      <c r="H955" s="87">
        <v>0</v>
      </c>
      <c r="I955" s="86"/>
      <c r="J955" s="87">
        <v>3</v>
      </c>
      <c r="K955" s="366">
        <v>0</v>
      </c>
      <c r="L955" s="87">
        <v>0</v>
      </c>
      <c r="M955" s="87">
        <v>0</v>
      </c>
      <c r="N955" s="86"/>
      <c r="O955" s="87">
        <v>4</v>
      </c>
      <c r="P955" s="87">
        <v>11</v>
      </c>
      <c r="Q955" s="86"/>
      <c r="R955" s="87">
        <v>8</v>
      </c>
      <c r="S955" s="87">
        <v>0</v>
      </c>
      <c r="T955" s="86">
        <v>0</v>
      </c>
      <c r="U955" s="87">
        <v>19</v>
      </c>
      <c r="V955" s="87">
        <v>11</v>
      </c>
    </row>
    <row r="956" spans="1:22">
      <c r="A956" s="88" t="s">
        <v>5530</v>
      </c>
      <c r="B956" s="17" t="str">
        <f>VLOOKUP(A956,'Planning Periods'!$E$2:$N$540,10,FALSE)</f>
        <v>06/30/2014 - 09/15/2021</v>
      </c>
      <c r="C956" s="87">
        <v>2016</v>
      </c>
      <c r="D956" s="87" t="str">
        <f t="shared" si="14"/>
        <v>Jackson 2016</v>
      </c>
      <c r="E956" s="87">
        <v>4</v>
      </c>
      <c r="F956" s="366">
        <v>0</v>
      </c>
      <c r="G956" s="87">
        <v>0</v>
      </c>
      <c r="H956" s="87">
        <v>0</v>
      </c>
      <c r="I956" s="86"/>
      <c r="J956" s="87">
        <v>3</v>
      </c>
      <c r="K956" s="366">
        <v>0</v>
      </c>
      <c r="L956" s="87">
        <v>0</v>
      </c>
      <c r="M956" s="87">
        <v>0</v>
      </c>
      <c r="N956" s="86"/>
      <c r="O956" s="87">
        <v>4</v>
      </c>
      <c r="P956" s="87">
        <v>4</v>
      </c>
      <c r="Q956" s="86"/>
      <c r="R956" s="87">
        <v>8</v>
      </c>
      <c r="S956" s="87">
        <v>0</v>
      </c>
      <c r="T956" s="86">
        <v>0</v>
      </c>
      <c r="U956" s="87">
        <v>19</v>
      </c>
      <c r="V956" s="87">
        <v>4</v>
      </c>
    </row>
    <row r="957" spans="1:22">
      <c r="A957" s="88" t="s">
        <v>5530</v>
      </c>
      <c r="B957" s="17" t="str">
        <f>VLOOKUP(A957,'Planning Periods'!$E$2:$N$540,10,FALSE)</f>
        <v>06/30/2014 - 09/15/2021</v>
      </c>
      <c r="C957" s="87">
        <v>2017</v>
      </c>
      <c r="D957" s="87" t="str">
        <f t="shared" si="14"/>
        <v>Jackson 2017</v>
      </c>
      <c r="E957" s="87">
        <v>4</v>
      </c>
      <c r="F957" s="366">
        <v>0</v>
      </c>
      <c r="G957" s="87">
        <v>0</v>
      </c>
      <c r="H957" s="87">
        <v>0</v>
      </c>
      <c r="I957" s="86"/>
      <c r="J957" s="87">
        <v>3</v>
      </c>
      <c r="K957" s="366">
        <v>0</v>
      </c>
      <c r="L957" s="87">
        <v>0</v>
      </c>
      <c r="M957" s="87">
        <v>0</v>
      </c>
      <c r="N957" s="86"/>
      <c r="O957" s="87">
        <v>4</v>
      </c>
      <c r="P957" s="87">
        <v>13</v>
      </c>
      <c r="Q957" s="86"/>
      <c r="R957" s="87">
        <v>8</v>
      </c>
      <c r="S957" s="87">
        <v>0</v>
      </c>
      <c r="T957" s="86">
        <v>0</v>
      </c>
      <c r="U957" s="87">
        <v>19</v>
      </c>
      <c r="V957" s="87">
        <v>13</v>
      </c>
    </row>
    <row r="958" spans="1:22">
      <c r="A958" t="s">
        <v>5531</v>
      </c>
      <c r="B958" s="17"/>
      <c r="C958" s="87">
        <v>2013</v>
      </c>
      <c r="D958" s="87" t="str">
        <f t="shared" si="14"/>
        <v>Jurupa Valley 2013</v>
      </c>
      <c r="E958" s="87" t="s">
        <v>5853</v>
      </c>
      <c r="F958" s="366" t="s">
        <v>5853</v>
      </c>
      <c r="G958" s="87" t="s">
        <v>5853</v>
      </c>
      <c r="H958" s="87" t="s">
        <v>5853</v>
      </c>
      <c r="I958" s="86"/>
      <c r="J958" s="87" t="s">
        <v>5853</v>
      </c>
      <c r="K958" s="366" t="s">
        <v>5853</v>
      </c>
      <c r="L958" s="87" t="s">
        <v>5853</v>
      </c>
      <c r="M958" s="87" t="s">
        <v>5853</v>
      </c>
      <c r="N958" s="86"/>
      <c r="O958" s="87" t="s">
        <v>5853</v>
      </c>
      <c r="P958" s="87" t="s">
        <v>5853</v>
      </c>
      <c r="Q958" s="86"/>
      <c r="R958" s="87" t="s">
        <v>5853</v>
      </c>
      <c r="S958" s="87" t="s">
        <v>5853</v>
      </c>
      <c r="T958" s="86" t="s">
        <v>5853</v>
      </c>
      <c r="U958" s="87" t="s">
        <v>5853</v>
      </c>
      <c r="V958" s="87" t="s">
        <v>5853</v>
      </c>
    </row>
    <row r="959" spans="1:22">
      <c r="A959" t="s">
        <v>5531</v>
      </c>
      <c r="B959" s="17" t="str">
        <f>VLOOKUP(A959,'Planning Periods'!$E$2:$N$540,10,FALSE)</f>
        <v>10/15/2013 - 10/15/2021</v>
      </c>
      <c r="C959" s="87">
        <v>2014</v>
      </c>
      <c r="D959" s="87" t="str">
        <f t="shared" si="14"/>
        <v>Jurupa Valley 2014</v>
      </c>
      <c r="E959" s="366" t="s">
        <v>5853</v>
      </c>
      <c r="F959" s="366" t="s">
        <v>5853</v>
      </c>
      <c r="G959" s="366" t="s">
        <v>5853</v>
      </c>
      <c r="H959" s="366" t="s">
        <v>5853</v>
      </c>
      <c r="I959" s="366">
        <v>0</v>
      </c>
      <c r="J959" s="366" t="s">
        <v>5853</v>
      </c>
      <c r="K959" s="366" t="s">
        <v>5853</v>
      </c>
      <c r="L959" s="366" t="s">
        <v>5853</v>
      </c>
      <c r="M959" s="366" t="s">
        <v>5853</v>
      </c>
      <c r="N959" s="366">
        <v>0</v>
      </c>
      <c r="O959" s="366" t="s">
        <v>5853</v>
      </c>
      <c r="P959" s="366" t="s">
        <v>5853</v>
      </c>
      <c r="Q959" s="366"/>
      <c r="R959" s="366" t="s">
        <v>5853</v>
      </c>
      <c r="S959" s="366" t="s">
        <v>5853</v>
      </c>
      <c r="T959" s="366" t="s">
        <v>5853</v>
      </c>
      <c r="U959" s="366" t="s">
        <v>5853</v>
      </c>
      <c r="V959" s="366" t="s">
        <v>5853</v>
      </c>
    </row>
    <row r="960" spans="1:22">
      <c r="A960" t="s">
        <v>5531</v>
      </c>
      <c r="B960" s="17" t="str">
        <f>VLOOKUP(A960,'Planning Periods'!$E$2:$N$540,10,FALSE)</f>
        <v>10/15/2013 - 10/15/2021</v>
      </c>
      <c r="C960" s="87">
        <v>2015</v>
      </c>
      <c r="D960" s="87" t="str">
        <f t="shared" si="14"/>
        <v>Jurupa Valley 2015</v>
      </c>
      <c r="E960" t="s">
        <v>5853</v>
      </c>
      <c r="F960" t="s">
        <v>5853</v>
      </c>
      <c r="G960" t="s">
        <v>5853</v>
      </c>
      <c r="H960" t="s">
        <v>5853</v>
      </c>
      <c r="J960" t="s">
        <v>5853</v>
      </c>
      <c r="K960" t="s">
        <v>5853</v>
      </c>
      <c r="L960" t="s">
        <v>5853</v>
      </c>
      <c r="M960" t="s">
        <v>5853</v>
      </c>
      <c r="O960" t="s">
        <v>5853</v>
      </c>
      <c r="P960" t="s">
        <v>5853</v>
      </c>
      <c r="R960" t="s">
        <v>5853</v>
      </c>
      <c r="S960" t="s">
        <v>5853</v>
      </c>
      <c r="T960" t="s">
        <v>5853</v>
      </c>
      <c r="U960" t="s">
        <v>5853</v>
      </c>
      <c r="V960" t="s">
        <v>5853</v>
      </c>
    </row>
    <row r="961" spans="1:22">
      <c r="A961" t="s">
        <v>5531</v>
      </c>
      <c r="B961" s="17" t="str">
        <f>VLOOKUP(A961,'Planning Periods'!$E$2:$N$540,10,FALSE)</f>
        <v>10/15/2013 - 10/15/2021</v>
      </c>
      <c r="C961" s="87">
        <v>2016</v>
      </c>
      <c r="D961" s="87" t="str">
        <f t="shared" si="14"/>
        <v>Jurupa Valley 2016</v>
      </c>
      <c r="E961" t="s">
        <v>5853</v>
      </c>
      <c r="F961" t="s">
        <v>5853</v>
      </c>
      <c r="G961" t="s">
        <v>5853</v>
      </c>
      <c r="H961" t="s">
        <v>5853</v>
      </c>
      <c r="J961" t="s">
        <v>5853</v>
      </c>
      <c r="K961" t="s">
        <v>5853</v>
      </c>
      <c r="L961" t="s">
        <v>5853</v>
      </c>
      <c r="M961" t="s">
        <v>5853</v>
      </c>
      <c r="O961" t="s">
        <v>5853</v>
      </c>
      <c r="P961" t="s">
        <v>5853</v>
      </c>
      <c r="R961" t="s">
        <v>5853</v>
      </c>
      <c r="S961" t="s">
        <v>5853</v>
      </c>
      <c r="T961" t="s">
        <v>5853</v>
      </c>
      <c r="U961" t="s">
        <v>5853</v>
      </c>
      <c r="V961" t="s">
        <v>5853</v>
      </c>
    </row>
    <row r="962" spans="1:22">
      <c r="A962" t="s">
        <v>5531</v>
      </c>
      <c r="B962" s="17" t="str">
        <f>VLOOKUP(A962,'Planning Periods'!$E$2:$N$540,10,FALSE)</f>
        <v>10/15/2013 - 10/15/2021</v>
      </c>
      <c r="C962" s="87">
        <v>2017</v>
      </c>
      <c r="D962" s="87" t="str">
        <f t="shared" si="14"/>
        <v>Jurupa Valley 2017</v>
      </c>
      <c r="E962" t="s">
        <v>5853</v>
      </c>
      <c r="F962" t="s">
        <v>5853</v>
      </c>
      <c r="G962" t="s">
        <v>5853</v>
      </c>
      <c r="H962" t="s">
        <v>5853</v>
      </c>
      <c r="J962" t="s">
        <v>5853</v>
      </c>
      <c r="K962" t="s">
        <v>5853</v>
      </c>
      <c r="L962" t="s">
        <v>5853</v>
      </c>
      <c r="M962" t="s">
        <v>5853</v>
      </c>
      <c r="O962" t="s">
        <v>5853</v>
      </c>
      <c r="P962" t="s">
        <v>5853</v>
      </c>
      <c r="R962" t="s">
        <v>5853</v>
      </c>
      <c r="S962" t="s">
        <v>5853</v>
      </c>
      <c r="T962" t="s">
        <v>5853</v>
      </c>
      <c r="U962" t="s">
        <v>5853</v>
      </c>
      <c r="V962" t="s">
        <v>5853</v>
      </c>
    </row>
    <row r="963" spans="1:22">
      <c r="A963" s="88" t="s">
        <v>5532</v>
      </c>
      <c r="B963" s="17" t="str">
        <f>VLOOKUP(A963,'Planning Periods'!$E$2:$N$540,10,FALSE)</f>
        <v>12/31/2015 - 12/31/2023</v>
      </c>
      <c r="C963" s="87">
        <v>2013</v>
      </c>
      <c r="D963" s="87" t="str">
        <f t="shared" si="14"/>
        <v>Kerman 2013</v>
      </c>
      <c r="E963" t="s">
        <v>5853</v>
      </c>
      <c r="F963" t="s">
        <v>5853</v>
      </c>
      <c r="G963" t="s">
        <v>5853</v>
      </c>
      <c r="H963" t="s">
        <v>5853</v>
      </c>
      <c r="J963" t="s">
        <v>5853</v>
      </c>
      <c r="K963" t="s">
        <v>5853</v>
      </c>
      <c r="L963" t="s">
        <v>5853</v>
      </c>
      <c r="M963" t="s">
        <v>5853</v>
      </c>
      <c r="O963" t="s">
        <v>5853</v>
      </c>
      <c r="P963" t="s">
        <v>5853</v>
      </c>
      <c r="R963" t="s">
        <v>5853</v>
      </c>
      <c r="S963" t="s">
        <v>5853</v>
      </c>
      <c r="T963" t="s">
        <v>5853</v>
      </c>
      <c r="U963" t="s">
        <v>5853</v>
      </c>
      <c r="V963" t="s">
        <v>5853</v>
      </c>
    </row>
    <row r="964" spans="1:22">
      <c r="A964" s="88" t="s">
        <v>5532</v>
      </c>
      <c r="B964" s="17" t="str">
        <f>VLOOKUP(A964,'Planning Periods'!$E$2:$N$540,10,FALSE)</f>
        <v>12/31/2015 - 12/31/2023</v>
      </c>
      <c r="C964" s="87">
        <v>2014</v>
      </c>
      <c r="D964" s="87" t="str">
        <f t="shared" si="14"/>
        <v>Kerman 2014</v>
      </c>
      <c r="E964" t="s">
        <v>5853</v>
      </c>
      <c r="F964" t="s">
        <v>5853</v>
      </c>
      <c r="G964" t="s">
        <v>5853</v>
      </c>
      <c r="H964" t="s">
        <v>5853</v>
      </c>
      <c r="J964" t="s">
        <v>5853</v>
      </c>
      <c r="K964" t="s">
        <v>5853</v>
      </c>
      <c r="L964" t="s">
        <v>5853</v>
      </c>
      <c r="M964" t="s">
        <v>5853</v>
      </c>
      <c r="O964" t="s">
        <v>5853</v>
      </c>
      <c r="P964" t="s">
        <v>5853</v>
      </c>
      <c r="R964" t="s">
        <v>5853</v>
      </c>
      <c r="S964" t="s">
        <v>5853</v>
      </c>
      <c r="T964" t="s">
        <v>5853</v>
      </c>
      <c r="U964" t="s">
        <v>5853</v>
      </c>
      <c r="V964" t="s">
        <v>5853</v>
      </c>
    </row>
    <row r="965" spans="1:22">
      <c r="A965" s="88" t="s">
        <v>5532</v>
      </c>
      <c r="B965" s="17" t="str">
        <f>VLOOKUP(A965,'Planning Periods'!$E$2:$N$540,10,FALSE)</f>
        <v>12/31/2015 - 12/31/2023</v>
      </c>
      <c r="C965" s="87">
        <v>2015</v>
      </c>
      <c r="D965" s="87" t="str">
        <f t="shared" si="14"/>
        <v>Kerman 2015</v>
      </c>
      <c r="E965" s="87" t="s">
        <v>5853</v>
      </c>
      <c r="F965" s="366" t="s">
        <v>5853</v>
      </c>
      <c r="G965" s="87" t="s">
        <v>5853</v>
      </c>
      <c r="H965" s="87" t="s">
        <v>5853</v>
      </c>
      <c r="I965" s="86"/>
      <c r="J965" s="87" t="s">
        <v>5853</v>
      </c>
      <c r="K965" s="366" t="s">
        <v>5853</v>
      </c>
      <c r="L965" s="87" t="s">
        <v>5853</v>
      </c>
      <c r="M965" s="87" t="s">
        <v>5853</v>
      </c>
      <c r="N965" s="86"/>
      <c r="O965" s="87" t="s">
        <v>5853</v>
      </c>
      <c r="P965" s="87" t="s">
        <v>5853</v>
      </c>
      <c r="Q965" s="86"/>
      <c r="R965" s="87" t="s">
        <v>5853</v>
      </c>
      <c r="S965" s="87" t="s">
        <v>5853</v>
      </c>
      <c r="T965" s="86" t="s">
        <v>5853</v>
      </c>
      <c r="U965" s="87" t="s">
        <v>5853</v>
      </c>
      <c r="V965" s="87" t="s">
        <v>5853</v>
      </c>
    </row>
    <row r="966" spans="1:22">
      <c r="A966" s="88" t="s">
        <v>5532</v>
      </c>
      <c r="B966" s="17" t="str">
        <f>VLOOKUP(A966,'Planning Periods'!$E$2:$N$540,10,FALSE)</f>
        <v>12/31/2015 - 12/31/2023</v>
      </c>
      <c r="C966" s="87">
        <v>2016</v>
      </c>
      <c r="D966" s="87" t="str">
        <f t="shared" si="14"/>
        <v>Kerman 2016</v>
      </c>
      <c r="E966" s="87" t="s">
        <v>5853</v>
      </c>
      <c r="F966" s="366" t="s">
        <v>5853</v>
      </c>
      <c r="G966" s="87" t="s">
        <v>5853</v>
      </c>
      <c r="H966" s="87" t="s">
        <v>5853</v>
      </c>
      <c r="I966" s="86"/>
      <c r="J966" s="87" t="s">
        <v>5853</v>
      </c>
      <c r="K966" s="366" t="s">
        <v>5853</v>
      </c>
      <c r="L966" s="87" t="s">
        <v>5853</v>
      </c>
      <c r="M966" s="87" t="s">
        <v>5853</v>
      </c>
      <c r="N966" s="86"/>
      <c r="O966" s="87" t="s">
        <v>5853</v>
      </c>
      <c r="P966" s="87" t="s">
        <v>5853</v>
      </c>
      <c r="Q966" s="86"/>
      <c r="R966" s="87" t="s">
        <v>5853</v>
      </c>
      <c r="S966" s="87" t="s">
        <v>5853</v>
      </c>
      <c r="T966" s="86" t="s">
        <v>5853</v>
      </c>
      <c r="U966" s="87" t="s">
        <v>5853</v>
      </c>
      <c r="V966" s="87" t="s">
        <v>5853</v>
      </c>
    </row>
    <row r="967" spans="1:22" ht="15" customHeight="1">
      <c r="A967" s="88" t="s">
        <v>5532</v>
      </c>
      <c r="B967" s="17" t="str">
        <f>VLOOKUP(A967,'Planning Periods'!$E$2:$N$540,10,FALSE)</f>
        <v>12/31/2015 - 12/31/2023</v>
      </c>
      <c r="C967" s="87">
        <v>2017</v>
      </c>
      <c r="D967" s="87" t="str">
        <f t="shared" si="14"/>
        <v>Kerman 2017</v>
      </c>
      <c r="E967" s="87">
        <v>238</v>
      </c>
      <c r="F967" s="366">
        <v>0</v>
      </c>
      <c r="G967" s="87">
        <v>0</v>
      </c>
      <c r="H967" s="87">
        <v>0</v>
      </c>
      <c r="I967" s="86"/>
      <c r="J967" s="87">
        <v>211</v>
      </c>
      <c r="K967" s="366">
        <v>5</v>
      </c>
      <c r="L967" s="87">
        <v>5</v>
      </c>
      <c r="M967" s="87">
        <v>0</v>
      </c>
      <c r="N967" s="86"/>
      <c r="O967" s="87">
        <v>202</v>
      </c>
      <c r="P967" s="87">
        <v>34</v>
      </c>
      <c r="Q967" s="86"/>
      <c r="R967" s="87">
        <v>258</v>
      </c>
      <c r="S967" s="87">
        <v>9</v>
      </c>
      <c r="T967" s="86">
        <v>0</v>
      </c>
      <c r="U967" s="87">
        <v>909</v>
      </c>
      <c r="V967" s="87">
        <v>48</v>
      </c>
    </row>
    <row r="968" spans="1:22" ht="15" customHeight="1">
      <c r="A968" s="88" t="s">
        <v>5019</v>
      </c>
      <c r="B968" s="17" t="str">
        <f>VLOOKUP(A968,'Planning Periods'!$E$2:$N$540,10,FALSE)</f>
        <v>12/31/2015 - 12/31/2023</v>
      </c>
      <c r="C968" s="87">
        <v>2013</v>
      </c>
      <c r="D968" s="87" t="str">
        <f t="shared" si="14"/>
        <v>Kern County - Unincorporated 2013</v>
      </c>
      <c r="E968" s="87" t="s">
        <v>5853</v>
      </c>
      <c r="F968" s="366" t="s">
        <v>5853</v>
      </c>
      <c r="G968" s="87" t="s">
        <v>5853</v>
      </c>
      <c r="H968" s="87" t="s">
        <v>5853</v>
      </c>
      <c r="I968" s="86"/>
      <c r="J968" s="87" t="s">
        <v>5853</v>
      </c>
      <c r="K968" s="366" t="s">
        <v>5853</v>
      </c>
      <c r="L968" s="87" t="s">
        <v>5853</v>
      </c>
      <c r="M968" s="87" t="s">
        <v>5853</v>
      </c>
      <c r="N968" s="86"/>
      <c r="O968" s="87" t="s">
        <v>5853</v>
      </c>
      <c r="P968" s="87" t="s">
        <v>5853</v>
      </c>
      <c r="Q968" s="86"/>
      <c r="R968" s="87" t="s">
        <v>5853</v>
      </c>
      <c r="S968" s="87" t="s">
        <v>5853</v>
      </c>
      <c r="T968" s="86" t="s">
        <v>5853</v>
      </c>
      <c r="U968" s="87" t="s">
        <v>5853</v>
      </c>
      <c r="V968" s="87" t="s">
        <v>5853</v>
      </c>
    </row>
    <row r="969" spans="1:22" ht="15" customHeight="1">
      <c r="A969" s="88" t="s">
        <v>5019</v>
      </c>
      <c r="B969" s="17" t="str">
        <f>VLOOKUP(A969,'Planning Periods'!$E$2:$N$540,10,FALSE)</f>
        <v>12/31/2015 - 12/31/2023</v>
      </c>
      <c r="C969" s="87">
        <v>2014</v>
      </c>
      <c r="D969" s="87" t="str">
        <f t="shared" si="14"/>
        <v>Kern County - Unincorporated 2014</v>
      </c>
      <c r="E969" s="87" t="s">
        <v>5853</v>
      </c>
      <c r="F969" s="366" t="s">
        <v>5853</v>
      </c>
      <c r="G969" s="87" t="s">
        <v>5853</v>
      </c>
      <c r="H969" s="87" t="s">
        <v>5853</v>
      </c>
      <c r="I969" s="86"/>
      <c r="J969" s="87" t="s">
        <v>5853</v>
      </c>
      <c r="K969" s="366" t="s">
        <v>5853</v>
      </c>
      <c r="L969" s="87" t="s">
        <v>5853</v>
      </c>
      <c r="M969" s="87" t="s">
        <v>5853</v>
      </c>
      <c r="N969" s="86"/>
      <c r="O969" s="87" t="s">
        <v>5853</v>
      </c>
      <c r="P969" s="87" t="s">
        <v>5853</v>
      </c>
      <c r="Q969" s="86"/>
      <c r="R969" s="87" t="s">
        <v>5853</v>
      </c>
      <c r="S969" s="87" t="s">
        <v>5853</v>
      </c>
      <c r="T969" s="86" t="s">
        <v>5853</v>
      </c>
      <c r="U969" s="87" t="s">
        <v>5853</v>
      </c>
      <c r="V969" s="87" t="s">
        <v>5853</v>
      </c>
    </row>
    <row r="970" spans="1:22">
      <c r="A970" s="88" t="s">
        <v>5019</v>
      </c>
      <c r="B970" s="17" t="str">
        <f>VLOOKUP(A970,'Planning Periods'!$E$2:$N$540,10,FALSE)</f>
        <v>12/31/2015 - 12/31/2023</v>
      </c>
      <c r="C970" s="87">
        <v>2015</v>
      </c>
      <c r="D970" s="87" t="str">
        <f t="shared" si="14"/>
        <v>Kern County - Unincorporated 2015</v>
      </c>
      <c r="E970" s="87">
        <v>4888</v>
      </c>
      <c r="F970" s="366">
        <v>0</v>
      </c>
      <c r="G970" s="87">
        <v>0</v>
      </c>
      <c r="H970" s="87">
        <v>0</v>
      </c>
      <c r="I970" s="86"/>
      <c r="J970" s="87">
        <v>3107</v>
      </c>
      <c r="K970" s="366">
        <v>0</v>
      </c>
      <c r="L970" s="87">
        <v>0</v>
      </c>
      <c r="M970" s="87">
        <v>0</v>
      </c>
      <c r="N970" s="86"/>
      <c r="O970" s="87">
        <v>3126</v>
      </c>
      <c r="P970" s="87">
        <v>0</v>
      </c>
      <c r="Q970" s="86"/>
      <c r="R970" s="87">
        <v>10462</v>
      </c>
      <c r="S970" s="87">
        <v>0</v>
      </c>
      <c r="T970" s="86">
        <v>0</v>
      </c>
      <c r="U970" s="87">
        <v>21583</v>
      </c>
      <c r="V970" s="87">
        <v>0</v>
      </c>
    </row>
    <row r="971" spans="1:22">
      <c r="A971" s="88" t="s">
        <v>5019</v>
      </c>
      <c r="B971" s="17" t="str">
        <f>VLOOKUP(A971,'Planning Periods'!$E$2:$N$540,10,FALSE)</f>
        <v>12/31/2015 - 12/31/2023</v>
      </c>
      <c r="C971" s="87">
        <v>2016</v>
      </c>
      <c r="D971" s="87" t="str">
        <f t="shared" si="14"/>
        <v>Kern County - Unincorporated 2016</v>
      </c>
      <c r="E971" s="87">
        <v>4888</v>
      </c>
      <c r="F971" s="366">
        <v>103</v>
      </c>
      <c r="G971" s="87">
        <v>103</v>
      </c>
      <c r="H971" s="87">
        <v>0</v>
      </c>
      <c r="I971" s="86"/>
      <c r="J971" s="87">
        <v>3107</v>
      </c>
      <c r="K971" s="366">
        <v>57</v>
      </c>
      <c r="L971" s="87">
        <v>57</v>
      </c>
      <c r="M971" s="87">
        <v>0</v>
      </c>
      <c r="N971" s="86"/>
      <c r="O971" s="87">
        <v>3126</v>
      </c>
      <c r="P971" s="87">
        <v>0</v>
      </c>
      <c r="Q971" s="86"/>
      <c r="R971" s="87">
        <v>10462</v>
      </c>
      <c r="S971" s="87">
        <v>3</v>
      </c>
      <c r="T971" s="86">
        <v>0</v>
      </c>
      <c r="U971" s="87">
        <v>21583</v>
      </c>
      <c r="V971" s="87">
        <v>163</v>
      </c>
    </row>
    <row r="972" spans="1:22">
      <c r="A972" s="88" t="s">
        <v>5019</v>
      </c>
      <c r="B972" s="17" t="str">
        <f>VLOOKUP(A972,'Planning Periods'!$E$2:$N$540,10,FALSE)</f>
        <v>12/31/2015 - 12/31/2023</v>
      </c>
      <c r="C972" s="87">
        <v>2017</v>
      </c>
      <c r="D972" s="87" t="str">
        <f t="shared" si="14"/>
        <v>Kern County - Unincorporated 2017</v>
      </c>
      <c r="E972" s="87">
        <v>4888</v>
      </c>
      <c r="F972" s="366">
        <v>0</v>
      </c>
      <c r="G972" s="87">
        <v>0</v>
      </c>
      <c r="H972" s="87">
        <v>0</v>
      </c>
      <c r="I972" s="86"/>
      <c r="J972" s="87">
        <v>3107</v>
      </c>
      <c r="K972" s="366">
        <v>0</v>
      </c>
      <c r="L972" s="87">
        <v>0</v>
      </c>
      <c r="M972" s="87">
        <v>0</v>
      </c>
      <c r="N972" s="86"/>
      <c r="O972" s="87">
        <v>3126</v>
      </c>
      <c r="P972" s="87">
        <v>0</v>
      </c>
      <c r="Q972" s="86"/>
      <c r="R972" s="87">
        <v>10462</v>
      </c>
      <c r="S972" s="87">
        <v>0</v>
      </c>
      <c r="T972" s="86">
        <v>0</v>
      </c>
      <c r="U972" s="87">
        <v>21583</v>
      </c>
      <c r="V972" s="87">
        <v>0</v>
      </c>
    </row>
    <row r="973" spans="1:22">
      <c r="A973" s="88" t="s">
        <v>5533</v>
      </c>
      <c r="B973" s="17" t="str">
        <f>VLOOKUP(A973,'Planning Periods'!$E$2:$N$540,10,FALSE)</f>
        <v>12/31/2015 - 12/31/2023</v>
      </c>
      <c r="C973" s="87">
        <v>2014</v>
      </c>
      <c r="D973" s="87" t="str">
        <f t="shared" si="14"/>
        <v>King City 2014</v>
      </c>
      <c r="E973" s="87" t="s">
        <v>5853</v>
      </c>
      <c r="F973" s="366" t="s">
        <v>5853</v>
      </c>
      <c r="G973" s="87" t="s">
        <v>5853</v>
      </c>
      <c r="H973" s="87" t="s">
        <v>5853</v>
      </c>
      <c r="I973" s="86"/>
      <c r="J973" s="87" t="s">
        <v>5853</v>
      </c>
      <c r="K973" s="366" t="s">
        <v>5853</v>
      </c>
      <c r="L973" s="87" t="s">
        <v>5853</v>
      </c>
      <c r="M973" s="87" t="s">
        <v>5853</v>
      </c>
      <c r="N973" s="86"/>
      <c r="O973" s="87" t="s">
        <v>5853</v>
      </c>
      <c r="P973" s="87" t="s">
        <v>5853</v>
      </c>
      <c r="Q973" s="86"/>
      <c r="R973" s="87" t="s">
        <v>5853</v>
      </c>
      <c r="S973" s="87" t="s">
        <v>5853</v>
      </c>
      <c r="T973" s="86" t="s">
        <v>5853</v>
      </c>
      <c r="U973" s="87" t="s">
        <v>5853</v>
      </c>
      <c r="V973" s="87" t="s">
        <v>5853</v>
      </c>
    </row>
    <row r="974" spans="1:22">
      <c r="A974" s="88" t="s">
        <v>5533</v>
      </c>
      <c r="B974" s="17" t="str">
        <f>VLOOKUP(A974,'Planning Periods'!$E$2:$N$540,10,FALSE)</f>
        <v>12/31/2015 - 12/31/2023</v>
      </c>
      <c r="C974" s="87">
        <v>2015</v>
      </c>
      <c r="D974" s="87" t="str">
        <f t="shared" si="14"/>
        <v>King City 2015</v>
      </c>
      <c r="E974" s="87">
        <v>43</v>
      </c>
      <c r="F974" s="366">
        <v>0</v>
      </c>
      <c r="G974" s="87">
        <v>0</v>
      </c>
      <c r="H974" s="87">
        <v>0</v>
      </c>
      <c r="I974" s="86"/>
      <c r="J974" s="87">
        <v>28</v>
      </c>
      <c r="K974" s="366">
        <v>0</v>
      </c>
      <c r="L974" s="87">
        <v>0</v>
      </c>
      <c r="M974" s="87">
        <v>0</v>
      </c>
      <c r="N974" s="86"/>
      <c r="O974" s="87">
        <v>33</v>
      </c>
      <c r="P974" s="87">
        <v>0</v>
      </c>
      <c r="Q974" s="86"/>
      <c r="R974" s="87">
        <v>76</v>
      </c>
      <c r="S974" s="87">
        <v>25</v>
      </c>
      <c r="T974" s="86">
        <v>0</v>
      </c>
      <c r="U974" s="87">
        <v>180</v>
      </c>
      <c r="V974" s="87">
        <v>25</v>
      </c>
    </row>
    <row r="975" spans="1:22">
      <c r="A975" s="88" t="s">
        <v>5533</v>
      </c>
      <c r="B975" s="17" t="str">
        <f>VLOOKUP(A975,'Planning Periods'!$E$2:$N$540,10,FALSE)</f>
        <v>12/31/2015 - 12/31/2023</v>
      </c>
      <c r="C975" s="87">
        <v>2016</v>
      </c>
      <c r="D975" s="87" t="str">
        <f t="shared" si="14"/>
        <v>King City 2016</v>
      </c>
      <c r="E975" s="87">
        <v>43</v>
      </c>
      <c r="F975" s="366">
        <v>0</v>
      </c>
      <c r="G975" s="87">
        <v>0</v>
      </c>
      <c r="H975" s="87">
        <v>0</v>
      </c>
      <c r="I975" s="86"/>
      <c r="J975" s="87">
        <v>28</v>
      </c>
      <c r="K975" s="366">
        <v>4</v>
      </c>
      <c r="L975" s="87">
        <v>4</v>
      </c>
      <c r="M975" s="87">
        <v>0</v>
      </c>
      <c r="N975" s="86"/>
      <c r="O975" s="87">
        <v>33</v>
      </c>
      <c r="P975" s="87">
        <v>1</v>
      </c>
      <c r="Q975" s="86"/>
      <c r="R975" s="87">
        <v>76</v>
      </c>
      <c r="S975" s="87">
        <v>30</v>
      </c>
      <c r="T975" s="86">
        <v>0</v>
      </c>
      <c r="U975" s="87">
        <v>180</v>
      </c>
      <c r="V975" s="87">
        <v>35</v>
      </c>
    </row>
    <row r="976" spans="1:22">
      <c r="A976" s="88" t="s">
        <v>5533</v>
      </c>
      <c r="B976" s="17" t="str">
        <f>VLOOKUP(A976,'Planning Periods'!$E$2:$N$540,10,FALSE)</f>
        <v>12/31/2015 - 12/31/2023</v>
      </c>
      <c r="C976" s="87">
        <v>2017</v>
      </c>
      <c r="D976" s="87" t="str">
        <f t="shared" si="14"/>
        <v>King City 2017</v>
      </c>
      <c r="E976" s="87">
        <v>43</v>
      </c>
      <c r="F976" s="366">
        <v>0</v>
      </c>
      <c r="G976" s="87">
        <v>0</v>
      </c>
      <c r="H976" s="87">
        <v>0</v>
      </c>
      <c r="I976" s="86"/>
      <c r="J976" s="87">
        <v>28</v>
      </c>
      <c r="K976" s="366">
        <v>2</v>
      </c>
      <c r="L976" s="87">
        <v>2</v>
      </c>
      <c r="M976" s="87">
        <v>0</v>
      </c>
      <c r="N976" s="86"/>
      <c r="O976" s="87">
        <v>33</v>
      </c>
      <c r="P976" s="87">
        <v>5</v>
      </c>
      <c r="Q976" s="86"/>
      <c r="R976" s="87">
        <v>76</v>
      </c>
      <c r="S976" s="87">
        <v>31</v>
      </c>
      <c r="T976" s="86">
        <v>0</v>
      </c>
      <c r="U976" s="87">
        <v>180</v>
      </c>
      <c r="V976" s="87">
        <v>38</v>
      </c>
    </row>
    <row r="977" spans="1:22">
      <c r="A977" s="88" t="s">
        <v>5021</v>
      </c>
      <c r="B977" s="17" t="str">
        <f>VLOOKUP(A977,'Planning Periods'!$E$2:$N$540,10,FALSE)</f>
        <v>01/31/2016 - 01/31/2024</v>
      </c>
      <c r="C977" s="87">
        <v>2014</v>
      </c>
      <c r="D977" s="87" t="str">
        <f t="shared" si="14"/>
        <v>Kings County - Unincorporated 2014</v>
      </c>
      <c r="E977" s="87" t="s">
        <v>5853</v>
      </c>
      <c r="F977" s="366" t="s">
        <v>5853</v>
      </c>
      <c r="G977" s="87" t="s">
        <v>5853</v>
      </c>
      <c r="H977" s="87" t="s">
        <v>5853</v>
      </c>
      <c r="I977" s="86"/>
      <c r="J977" s="87" t="s">
        <v>5853</v>
      </c>
      <c r="K977" s="366" t="s">
        <v>5853</v>
      </c>
      <c r="L977" s="87" t="s">
        <v>5853</v>
      </c>
      <c r="M977" s="87" t="s">
        <v>5853</v>
      </c>
      <c r="N977" s="86"/>
      <c r="O977" s="87" t="s">
        <v>5853</v>
      </c>
      <c r="P977" s="87" t="s">
        <v>5853</v>
      </c>
      <c r="Q977" s="86"/>
      <c r="R977" s="87" t="s">
        <v>5853</v>
      </c>
      <c r="S977" s="87" t="s">
        <v>5853</v>
      </c>
      <c r="T977" s="86" t="s">
        <v>5853</v>
      </c>
      <c r="U977" s="87" t="s">
        <v>5853</v>
      </c>
      <c r="V977" s="87" t="s">
        <v>5853</v>
      </c>
    </row>
    <row r="978" spans="1:22">
      <c r="A978" s="88" t="s">
        <v>5021</v>
      </c>
      <c r="B978" s="17" t="str">
        <f>VLOOKUP(A978,'Planning Periods'!$E$2:$N$540,10,FALSE)</f>
        <v>01/31/2016 - 01/31/2024</v>
      </c>
      <c r="C978" s="87">
        <v>2015</v>
      </c>
      <c r="D978" s="87" t="str">
        <f t="shared" si="14"/>
        <v>Kings County - Unincorporated 2015</v>
      </c>
      <c r="E978" s="87" t="s">
        <v>5853</v>
      </c>
      <c r="F978" s="366" t="s">
        <v>5853</v>
      </c>
      <c r="G978" s="87" t="s">
        <v>5853</v>
      </c>
      <c r="H978" s="87" t="s">
        <v>5853</v>
      </c>
      <c r="I978" s="86"/>
      <c r="J978" s="87" t="s">
        <v>5853</v>
      </c>
      <c r="K978" s="366" t="s">
        <v>5853</v>
      </c>
      <c r="L978" s="87" t="s">
        <v>5853</v>
      </c>
      <c r="M978" s="87" t="s">
        <v>5853</v>
      </c>
      <c r="N978" s="86"/>
      <c r="O978" s="87" t="s">
        <v>5853</v>
      </c>
      <c r="P978" s="87" t="s">
        <v>5853</v>
      </c>
      <c r="Q978" s="86"/>
      <c r="R978" s="87" t="s">
        <v>5853</v>
      </c>
      <c r="S978" s="87" t="s">
        <v>5853</v>
      </c>
      <c r="T978" s="86" t="s">
        <v>5853</v>
      </c>
      <c r="U978" s="87" t="s">
        <v>5853</v>
      </c>
      <c r="V978" s="87" t="s">
        <v>5853</v>
      </c>
    </row>
    <row r="979" spans="1:22">
      <c r="A979" s="88" t="s">
        <v>5021</v>
      </c>
      <c r="B979" s="17" t="str">
        <f>VLOOKUP(A979,'Planning Periods'!$E$2:$N$540,10,FALSE)</f>
        <v>01/31/2016 - 01/31/2024</v>
      </c>
      <c r="C979" s="87">
        <v>2016</v>
      </c>
      <c r="D979" s="87" t="str">
        <f t="shared" si="14"/>
        <v>Kings County - Unincorporated 2016</v>
      </c>
      <c r="E979" s="87" t="s">
        <v>5853</v>
      </c>
      <c r="F979" s="366" t="s">
        <v>5853</v>
      </c>
      <c r="G979" s="87" t="s">
        <v>5853</v>
      </c>
      <c r="H979" s="87" t="s">
        <v>5853</v>
      </c>
      <c r="I979" s="86"/>
      <c r="J979" s="87" t="s">
        <v>5853</v>
      </c>
      <c r="K979" s="366" t="s">
        <v>5853</v>
      </c>
      <c r="L979" s="87" t="s">
        <v>5853</v>
      </c>
      <c r="M979" s="87" t="s">
        <v>5853</v>
      </c>
      <c r="N979" s="86"/>
      <c r="O979" s="87" t="s">
        <v>5853</v>
      </c>
      <c r="P979" s="87" t="s">
        <v>5853</v>
      </c>
      <c r="Q979" s="86"/>
      <c r="R979" s="87" t="s">
        <v>5853</v>
      </c>
      <c r="S979" s="87" t="s">
        <v>5853</v>
      </c>
      <c r="T979" s="86" t="s">
        <v>5853</v>
      </c>
      <c r="U979" s="87" t="s">
        <v>5853</v>
      </c>
      <c r="V979" s="87" t="s">
        <v>5853</v>
      </c>
    </row>
    <row r="980" spans="1:22">
      <c r="A980" s="88" t="s">
        <v>5021</v>
      </c>
      <c r="B980" s="17" t="str">
        <f>VLOOKUP(A980,'Planning Periods'!$E$2:$N$540,10,FALSE)</f>
        <v>01/31/2016 - 01/31/2024</v>
      </c>
      <c r="C980" s="87">
        <v>2017</v>
      </c>
      <c r="D980" s="87" t="str">
        <f t="shared" si="14"/>
        <v>Kings County - Unincorporated 2017</v>
      </c>
      <c r="E980" s="87">
        <v>186</v>
      </c>
      <c r="F980" s="366">
        <v>0</v>
      </c>
      <c r="G980" s="87">
        <v>0</v>
      </c>
      <c r="H980" s="87">
        <v>0</v>
      </c>
      <c r="I980" s="86"/>
      <c r="J980" s="87">
        <v>138</v>
      </c>
      <c r="K980" s="366">
        <v>8</v>
      </c>
      <c r="L980" s="87">
        <v>8</v>
      </c>
      <c r="M980" s="87">
        <v>0</v>
      </c>
      <c r="N980" s="86"/>
      <c r="O980" s="87">
        <v>147</v>
      </c>
      <c r="P980" s="87">
        <v>1</v>
      </c>
      <c r="Q980" s="86"/>
      <c r="R980" s="87">
        <v>347</v>
      </c>
      <c r="S980" s="87">
        <v>8</v>
      </c>
      <c r="T980" s="86">
        <v>0</v>
      </c>
      <c r="U980" s="87">
        <v>818</v>
      </c>
      <c r="V980" s="87">
        <v>17</v>
      </c>
    </row>
    <row r="981" spans="1:22">
      <c r="A981" t="s">
        <v>5534</v>
      </c>
      <c r="B981" s="17" t="str">
        <f>VLOOKUP(A981,'Planning Periods'!$E$2:$N$540,10,FALSE)</f>
        <v>12/31/2015 - 12/31/2023</v>
      </c>
      <c r="C981" s="87">
        <v>2013</v>
      </c>
      <c r="D981" s="87" t="str">
        <f t="shared" si="14"/>
        <v>Kingsburg 2013</v>
      </c>
      <c r="E981" s="87" t="s">
        <v>5853</v>
      </c>
      <c r="F981" s="366" t="s">
        <v>5853</v>
      </c>
      <c r="G981" s="87" t="s">
        <v>5853</v>
      </c>
      <c r="H981" s="87" t="s">
        <v>5853</v>
      </c>
      <c r="I981" s="86"/>
      <c r="J981" s="87" t="s">
        <v>5853</v>
      </c>
      <c r="K981" s="366" t="s">
        <v>5853</v>
      </c>
      <c r="L981" s="87" t="s">
        <v>5853</v>
      </c>
      <c r="M981" s="87" t="s">
        <v>5853</v>
      </c>
      <c r="N981" s="86"/>
      <c r="O981" s="87" t="s">
        <v>5853</v>
      </c>
      <c r="P981" s="87" t="s">
        <v>5853</v>
      </c>
      <c r="Q981" s="86"/>
      <c r="R981" s="87" t="s">
        <v>5853</v>
      </c>
      <c r="S981" s="87" t="s">
        <v>5853</v>
      </c>
      <c r="T981" s="86" t="s">
        <v>5853</v>
      </c>
      <c r="U981" s="87" t="s">
        <v>5853</v>
      </c>
      <c r="V981" s="87" t="s">
        <v>5853</v>
      </c>
    </row>
    <row r="982" spans="1:22">
      <c r="A982" t="s">
        <v>5534</v>
      </c>
      <c r="B982" s="17" t="str">
        <f>VLOOKUP(A982,'Planning Periods'!$E$2:$N$540,10,FALSE)</f>
        <v>12/31/2015 - 12/31/2023</v>
      </c>
      <c r="C982" s="87">
        <v>2014</v>
      </c>
      <c r="D982" s="87" t="str">
        <f t="shared" si="14"/>
        <v>Kingsburg 2014</v>
      </c>
      <c r="E982" s="366" t="s">
        <v>5853</v>
      </c>
      <c r="F982" s="366" t="s">
        <v>5853</v>
      </c>
      <c r="G982" s="366" t="s">
        <v>5853</v>
      </c>
      <c r="H982" s="366" t="s">
        <v>5853</v>
      </c>
      <c r="I982" s="366">
        <v>0</v>
      </c>
      <c r="J982" s="366" t="s">
        <v>5853</v>
      </c>
      <c r="K982" s="366" t="s">
        <v>5853</v>
      </c>
      <c r="L982" s="366" t="s">
        <v>5853</v>
      </c>
      <c r="M982" s="366" t="s">
        <v>5853</v>
      </c>
      <c r="N982" s="366">
        <v>0</v>
      </c>
      <c r="O982" s="366" t="s">
        <v>5853</v>
      </c>
      <c r="P982" s="366" t="s">
        <v>5853</v>
      </c>
      <c r="Q982" s="366"/>
      <c r="R982" s="366" t="s">
        <v>5853</v>
      </c>
      <c r="S982" s="366" t="s">
        <v>5853</v>
      </c>
      <c r="T982" s="366" t="s">
        <v>5853</v>
      </c>
      <c r="U982" s="366" t="s">
        <v>5853</v>
      </c>
      <c r="V982" s="366" t="s">
        <v>5853</v>
      </c>
    </row>
    <row r="983" spans="1:22">
      <c r="A983" t="s">
        <v>5534</v>
      </c>
      <c r="B983" s="17" t="str">
        <f>VLOOKUP(A983,'Planning Periods'!$E$2:$N$540,10,FALSE)</f>
        <v>12/31/2015 - 12/31/2023</v>
      </c>
      <c r="C983" s="87">
        <v>2015</v>
      </c>
      <c r="D983" s="87" t="str">
        <f t="shared" si="14"/>
        <v>Kingsburg 2015</v>
      </c>
      <c r="E983" t="s">
        <v>5853</v>
      </c>
      <c r="F983" t="s">
        <v>5853</v>
      </c>
      <c r="G983" t="s">
        <v>5853</v>
      </c>
      <c r="H983" t="s">
        <v>5853</v>
      </c>
      <c r="J983" t="s">
        <v>5853</v>
      </c>
      <c r="K983" t="s">
        <v>5853</v>
      </c>
      <c r="L983" t="s">
        <v>5853</v>
      </c>
      <c r="M983" t="s">
        <v>5853</v>
      </c>
      <c r="O983" t="s">
        <v>5853</v>
      </c>
      <c r="P983" t="s">
        <v>5853</v>
      </c>
      <c r="R983" t="s">
        <v>5853</v>
      </c>
      <c r="S983" t="s">
        <v>5853</v>
      </c>
      <c r="T983" t="s">
        <v>5853</v>
      </c>
      <c r="U983" t="s">
        <v>5853</v>
      </c>
      <c r="V983" t="s">
        <v>5853</v>
      </c>
    </row>
    <row r="984" spans="1:22">
      <c r="A984" t="s">
        <v>5534</v>
      </c>
      <c r="B984" s="17" t="str">
        <f>VLOOKUP(A984,'Planning Periods'!$E$2:$N$540,10,FALSE)</f>
        <v>12/31/2015 - 12/31/2023</v>
      </c>
      <c r="C984" s="87">
        <v>2016</v>
      </c>
      <c r="D984" s="87" t="str">
        <f t="shared" si="14"/>
        <v>Kingsburg 2016</v>
      </c>
      <c r="E984" t="s">
        <v>5853</v>
      </c>
      <c r="F984" t="s">
        <v>5853</v>
      </c>
      <c r="G984" t="s">
        <v>5853</v>
      </c>
      <c r="H984" t="s">
        <v>5853</v>
      </c>
      <c r="J984" t="s">
        <v>5853</v>
      </c>
      <c r="K984" t="s">
        <v>5853</v>
      </c>
      <c r="L984" t="s">
        <v>5853</v>
      </c>
      <c r="M984" t="s">
        <v>5853</v>
      </c>
      <c r="O984" t="s">
        <v>5853</v>
      </c>
      <c r="P984" t="s">
        <v>5853</v>
      </c>
      <c r="R984" t="s">
        <v>5853</v>
      </c>
      <c r="S984" t="s">
        <v>5853</v>
      </c>
      <c r="T984" t="s">
        <v>5853</v>
      </c>
      <c r="U984" t="s">
        <v>5853</v>
      </c>
      <c r="V984" t="s">
        <v>5853</v>
      </c>
    </row>
    <row r="985" spans="1:22">
      <c r="A985" t="s">
        <v>5534</v>
      </c>
      <c r="B985" s="17" t="str">
        <f>VLOOKUP(A985,'Planning Periods'!$E$2:$N$540,10,FALSE)</f>
        <v>12/31/2015 - 12/31/2023</v>
      </c>
      <c r="C985" s="87">
        <v>2017</v>
      </c>
      <c r="D985" s="87"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88" t="s">
        <v>5535</v>
      </c>
      <c r="B986" s="17"/>
      <c r="C986" s="87">
        <v>2013</v>
      </c>
      <c r="D986" s="87" t="str">
        <f t="shared" si="14"/>
        <v>La Canada Flintridge 2013</v>
      </c>
      <c r="E986" t="s">
        <v>5853</v>
      </c>
      <c r="F986" t="s">
        <v>5853</v>
      </c>
      <c r="G986" t="s">
        <v>5853</v>
      </c>
      <c r="H986" t="s">
        <v>5853</v>
      </c>
      <c r="J986" t="s">
        <v>5853</v>
      </c>
      <c r="K986" t="s">
        <v>5853</v>
      </c>
      <c r="L986" t="s">
        <v>5853</v>
      </c>
      <c r="M986" t="s">
        <v>5853</v>
      </c>
      <c r="O986" t="s">
        <v>5853</v>
      </c>
      <c r="P986" t="s">
        <v>5853</v>
      </c>
      <c r="R986" t="s">
        <v>5853</v>
      </c>
      <c r="S986" t="s">
        <v>5853</v>
      </c>
      <c r="T986" t="s">
        <v>5853</v>
      </c>
      <c r="U986" t="s">
        <v>5853</v>
      </c>
      <c r="V986" t="s">
        <v>5853</v>
      </c>
    </row>
    <row r="987" spans="1:22">
      <c r="A987" s="88" t="s">
        <v>5535</v>
      </c>
      <c r="B987" s="17" t="str">
        <f>VLOOKUP(A987,'Planning Periods'!$E$2:$N$540,10,FALSE)</f>
        <v>10/15/2013 - 10/15/2021</v>
      </c>
      <c r="C987" s="87">
        <v>2014</v>
      </c>
      <c r="D987" s="87" t="str">
        <f t="shared" si="14"/>
        <v>La Canada Flintridge 2014</v>
      </c>
      <c r="E987" s="87">
        <v>92</v>
      </c>
      <c r="F987" s="366">
        <v>0</v>
      </c>
      <c r="G987" s="87">
        <v>0</v>
      </c>
      <c r="H987" s="87">
        <v>0</v>
      </c>
      <c r="I987" s="86"/>
      <c r="J987" s="87">
        <v>57</v>
      </c>
      <c r="K987" s="366">
        <v>0</v>
      </c>
      <c r="L987" s="87">
        <v>0</v>
      </c>
      <c r="M987" s="87">
        <v>0</v>
      </c>
      <c r="N987" s="86"/>
      <c r="O987" s="87">
        <v>62</v>
      </c>
      <c r="P987" s="87">
        <v>0</v>
      </c>
      <c r="Q987" s="86"/>
      <c r="R987" s="87">
        <v>132</v>
      </c>
      <c r="S987" s="87">
        <v>5</v>
      </c>
      <c r="T987" s="86">
        <v>0</v>
      </c>
      <c r="U987" s="87">
        <v>343</v>
      </c>
      <c r="V987" s="87">
        <v>5</v>
      </c>
    </row>
    <row r="988" spans="1:22">
      <c r="A988" s="88" t="s">
        <v>5535</v>
      </c>
      <c r="B988" s="17" t="str">
        <f>VLOOKUP(A988,'Planning Periods'!$E$2:$N$540,10,FALSE)</f>
        <v>10/15/2013 - 10/15/2021</v>
      </c>
      <c r="C988" s="87">
        <v>2015</v>
      </c>
      <c r="D988" s="87" t="str">
        <f t="shared" si="14"/>
        <v>La Canada Flintridge 2015</v>
      </c>
      <c r="E988" s="87">
        <v>92</v>
      </c>
      <c r="F988" s="366">
        <v>0</v>
      </c>
      <c r="G988" s="87">
        <v>0</v>
      </c>
      <c r="H988" s="87">
        <v>0</v>
      </c>
      <c r="I988" s="86"/>
      <c r="J988" s="87">
        <v>57</v>
      </c>
      <c r="K988" s="366">
        <v>0</v>
      </c>
      <c r="L988" s="87">
        <v>0</v>
      </c>
      <c r="M988" s="87">
        <v>0</v>
      </c>
      <c r="N988" s="86"/>
      <c r="O988" s="87">
        <v>62</v>
      </c>
      <c r="P988" s="87">
        <v>0</v>
      </c>
      <c r="Q988" s="86"/>
      <c r="R988" s="87">
        <v>132</v>
      </c>
      <c r="S988" s="87">
        <v>18</v>
      </c>
      <c r="T988" s="86">
        <v>0</v>
      </c>
      <c r="U988" s="87">
        <v>343</v>
      </c>
      <c r="V988" s="87">
        <v>18</v>
      </c>
    </row>
    <row r="989" spans="1:22">
      <c r="A989" s="88" t="s">
        <v>5535</v>
      </c>
      <c r="B989" s="17" t="str">
        <f>VLOOKUP(A989,'Planning Periods'!$E$2:$N$540,10,FALSE)</f>
        <v>10/15/2013 - 10/15/2021</v>
      </c>
      <c r="C989" s="87">
        <v>2016</v>
      </c>
      <c r="D989" s="87" t="str">
        <f t="shared" si="14"/>
        <v>La Canada Flintridge 2016</v>
      </c>
      <c r="E989" s="87">
        <v>92</v>
      </c>
      <c r="F989" s="366">
        <v>0</v>
      </c>
      <c r="G989" s="87">
        <v>0</v>
      </c>
      <c r="H989" s="87">
        <v>0</v>
      </c>
      <c r="I989" s="86"/>
      <c r="J989" s="87">
        <v>57</v>
      </c>
      <c r="K989" s="366">
        <v>0</v>
      </c>
      <c r="L989" s="87">
        <v>0</v>
      </c>
      <c r="M989" s="87">
        <v>0</v>
      </c>
      <c r="N989" s="86"/>
      <c r="O989" s="87">
        <v>62</v>
      </c>
      <c r="P989" s="87">
        <v>0</v>
      </c>
      <c r="Q989" s="86"/>
      <c r="R989" s="87">
        <v>132</v>
      </c>
      <c r="S989" s="87">
        <v>0</v>
      </c>
      <c r="T989" s="86">
        <v>0</v>
      </c>
      <c r="U989" s="87">
        <v>343</v>
      </c>
      <c r="V989" s="87">
        <v>0</v>
      </c>
    </row>
    <row r="990" spans="1:22">
      <c r="A990" s="88" t="s">
        <v>5535</v>
      </c>
      <c r="B990" s="17" t="str">
        <f>VLOOKUP(A990,'Planning Periods'!$E$2:$N$540,10,FALSE)</f>
        <v>10/15/2013 - 10/15/2021</v>
      </c>
      <c r="C990" s="87">
        <v>2017</v>
      </c>
      <c r="D990" s="87" t="str">
        <f t="shared" si="14"/>
        <v>La Canada Flintridge 2017</v>
      </c>
      <c r="E990" s="87">
        <v>92</v>
      </c>
      <c r="F990" s="366">
        <v>0</v>
      </c>
      <c r="G990" s="87">
        <v>0</v>
      </c>
      <c r="H990" s="87">
        <v>0</v>
      </c>
      <c r="I990" s="86"/>
      <c r="J990" s="87">
        <v>57</v>
      </c>
      <c r="K990" s="366">
        <v>0</v>
      </c>
      <c r="L990" s="87">
        <v>0</v>
      </c>
      <c r="M990" s="87">
        <v>0</v>
      </c>
      <c r="N990" s="86"/>
      <c r="O990" s="87">
        <v>62</v>
      </c>
      <c r="P990" s="87">
        <v>0</v>
      </c>
      <c r="Q990" s="86"/>
      <c r="R990" s="87">
        <v>132</v>
      </c>
      <c r="S990" s="87">
        <v>11</v>
      </c>
      <c r="T990" s="86">
        <v>0</v>
      </c>
      <c r="U990" s="87">
        <v>343</v>
      </c>
      <c r="V990" s="87">
        <v>11</v>
      </c>
    </row>
    <row r="991" spans="1:22">
      <c r="A991" s="88" t="s">
        <v>5536</v>
      </c>
      <c r="B991" s="17"/>
      <c r="C991" s="87">
        <v>2013</v>
      </c>
      <c r="D991" s="87" t="str">
        <f t="shared" si="14"/>
        <v>La Habra 2013</v>
      </c>
      <c r="E991" s="87">
        <v>1</v>
      </c>
      <c r="F991" s="366">
        <v>0</v>
      </c>
      <c r="G991" s="87">
        <v>0</v>
      </c>
      <c r="H991" s="87">
        <v>0</v>
      </c>
      <c r="I991" s="86"/>
      <c r="J991" s="87">
        <v>77</v>
      </c>
      <c r="K991" s="366">
        <v>0</v>
      </c>
      <c r="L991" s="87">
        <v>0</v>
      </c>
      <c r="M991" s="87">
        <v>0</v>
      </c>
      <c r="N991" s="86"/>
      <c r="O991" s="87">
        <v>1</v>
      </c>
      <c r="P991" s="87">
        <v>0</v>
      </c>
      <c r="Q991" s="86"/>
      <c r="R991" s="87">
        <v>1</v>
      </c>
      <c r="S991" s="87">
        <v>4</v>
      </c>
      <c r="T991" s="86">
        <v>0</v>
      </c>
      <c r="U991" s="87">
        <v>80</v>
      </c>
      <c r="V991" s="87">
        <v>4</v>
      </c>
    </row>
    <row r="992" spans="1:22">
      <c r="A992" s="88" t="s">
        <v>5536</v>
      </c>
      <c r="B992" s="17" t="str">
        <f>VLOOKUP(A992,'Planning Periods'!$E$2:$N$540,10,FALSE)</f>
        <v>10/15/2013 - 10/15/2021</v>
      </c>
      <c r="C992" s="87">
        <v>2014</v>
      </c>
      <c r="D992" s="87" t="str">
        <f t="shared" si="14"/>
        <v>La Habra 2014</v>
      </c>
      <c r="E992" s="87">
        <v>1</v>
      </c>
      <c r="F992" s="366">
        <v>0</v>
      </c>
      <c r="G992" s="87">
        <v>0</v>
      </c>
      <c r="H992" s="87">
        <v>0</v>
      </c>
      <c r="I992" s="86"/>
      <c r="J992" s="87">
        <v>77</v>
      </c>
      <c r="K992" s="366">
        <v>0</v>
      </c>
      <c r="L992" s="87">
        <v>0</v>
      </c>
      <c r="M992" s="87">
        <v>0</v>
      </c>
      <c r="N992" s="86"/>
      <c r="O992" s="87">
        <v>1</v>
      </c>
      <c r="P992" s="87">
        <v>7</v>
      </c>
      <c r="Q992" s="86"/>
      <c r="R992" s="87">
        <v>1</v>
      </c>
      <c r="S992" s="87">
        <v>0</v>
      </c>
      <c r="T992" s="86">
        <v>0</v>
      </c>
      <c r="U992" s="87">
        <v>80</v>
      </c>
      <c r="V992" s="87">
        <v>7</v>
      </c>
    </row>
    <row r="993" spans="1:22">
      <c r="A993" s="88" t="s">
        <v>5536</v>
      </c>
      <c r="B993" s="17" t="str">
        <f>VLOOKUP(A993,'Planning Periods'!$E$2:$N$540,10,FALSE)</f>
        <v>10/15/2013 - 10/15/2021</v>
      </c>
      <c r="C993" s="87">
        <v>2015</v>
      </c>
      <c r="D993" s="87" t="str">
        <f t="shared" si="14"/>
        <v>La Habra 2015</v>
      </c>
      <c r="E993" s="87">
        <v>1</v>
      </c>
      <c r="F993" s="366">
        <v>0</v>
      </c>
      <c r="G993" s="87">
        <v>0</v>
      </c>
      <c r="H993" s="87">
        <v>0</v>
      </c>
      <c r="I993" s="86"/>
      <c r="J993" s="87">
        <v>77</v>
      </c>
      <c r="K993" s="366">
        <v>3</v>
      </c>
      <c r="L993" s="87">
        <v>3</v>
      </c>
      <c r="M993" s="87">
        <v>0</v>
      </c>
      <c r="N993" s="86"/>
      <c r="O993" s="87">
        <v>1</v>
      </c>
      <c r="P993" s="87">
        <v>4</v>
      </c>
      <c r="Q993" s="86"/>
      <c r="R993" s="87">
        <v>1</v>
      </c>
      <c r="S993" s="87">
        <v>22</v>
      </c>
      <c r="T993" s="86">
        <v>0</v>
      </c>
      <c r="U993" s="87">
        <v>80</v>
      </c>
      <c r="V993" s="87">
        <v>29</v>
      </c>
    </row>
    <row r="994" spans="1:22">
      <c r="A994" s="88" t="s">
        <v>5536</v>
      </c>
      <c r="B994" s="17" t="str">
        <f>VLOOKUP(A994,'Planning Periods'!$E$2:$N$540,10,FALSE)</f>
        <v>10/15/2013 - 10/15/2021</v>
      </c>
      <c r="C994" s="87">
        <v>2016</v>
      </c>
      <c r="D994" s="87" t="str">
        <f t="shared" si="14"/>
        <v>La Habra 2016</v>
      </c>
      <c r="E994" s="87">
        <v>1</v>
      </c>
      <c r="F994" s="366">
        <v>0</v>
      </c>
      <c r="G994" s="87">
        <v>0</v>
      </c>
      <c r="H994" s="87">
        <v>0</v>
      </c>
      <c r="I994" s="86"/>
      <c r="J994" s="87">
        <v>77</v>
      </c>
      <c r="K994" s="366">
        <v>0</v>
      </c>
      <c r="L994" s="87">
        <v>0</v>
      </c>
      <c r="M994" s="87">
        <v>0</v>
      </c>
      <c r="N994" s="86"/>
      <c r="O994" s="87">
        <v>1</v>
      </c>
      <c r="P994" s="87">
        <v>0</v>
      </c>
      <c r="Q994" s="86"/>
      <c r="R994" s="87">
        <v>1</v>
      </c>
      <c r="S994" s="87">
        <v>357</v>
      </c>
      <c r="T994" s="86">
        <v>0</v>
      </c>
      <c r="U994" s="87">
        <v>80</v>
      </c>
      <c r="V994" s="87">
        <v>357</v>
      </c>
    </row>
    <row r="995" spans="1:22">
      <c r="A995" s="88" t="s">
        <v>5536</v>
      </c>
      <c r="B995" s="17" t="str">
        <f>VLOOKUP(A995,'Planning Periods'!$E$2:$N$540,10,FALSE)</f>
        <v>10/15/2013 - 10/15/2021</v>
      </c>
      <c r="C995" s="87">
        <v>2017</v>
      </c>
      <c r="D995" s="87" t="str">
        <f t="shared" si="14"/>
        <v>La Habra 2017</v>
      </c>
      <c r="E995" s="87">
        <v>1</v>
      </c>
      <c r="F995" s="366">
        <v>0</v>
      </c>
      <c r="G995" s="87">
        <v>0</v>
      </c>
      <c r="H995" s="87">
        <v>0</v>
      </c>
      <c r="I995" s="86"/>
      <c r="J995" s="87">
        <v>77</v>
      </c>
      <c r="K995" s="366">
        <v>0</v>
      </c>
      <c r="L995" s="87">
        <v>0</v>
      </c>
      <c r="M995" s="87">
        <v>0</v>
      </c>
      <c r="N995" s="86"/>
      <c r="O995" s="87">
        <v>1</v>
      </c>
      <c r="P995" s="87">
        <v>0</v>
      </c>
      <c r="Q995" s="86"/>
      <c r="R995" s="87">
        <v>1</v>
      </c>
      <c r="S995" s="87">
        <v>41</v>
      </c>
      <c r="T995" s="86">
        <v>0</v>
      </c>
      <c r="U995" s="87">
        <v>80</v>
      </c>
      <c r="V995" s="87">
        <v>41</v>
      </c>
    </row>
    <row r="996" spans="1:22">
      <c r="A996" t="s">
        <v>5537</v>
      </c>
      <c r="B996" s="17"/>
      <c r="C996" s="87">
        <v>2013</v>
      </c>
      <c r="D996" s="87" t="str">
        <f t="shared" si="14"/>
        <v>La Habra Heights 2013</v>
      </c>
      <c r="E996" s="87" t="s">
        <v>5853</v>
      </c>
      <c r="F996" s="366" t="s">
        <v>5853</v>
      </c>
      <c r="G996" s="87" t="s">
        <v>5853</v>
      </c>
      <c r="H996" s="87" t="s">
        <v>5853</v>
      </c>
      <c r="I996" s="86"/>
      <c r="J996" s="87" t="s">
        <v>5853</v>
      </c>
      <c r="K996" s="366" t="s">
        <v>5853</v>
      </c>
      <c r="L996" s="87" t="s">
        <v>5853</v>
      </c>
      <c r="M996" s="87" t="s">
        <v>5853</v>
      </c>
      <c r="N996" s="86"/>
      <c r="O996" s="87" t="s">
        <v>5853</v>
      </c>
      <c r="P996" s="87" t="s">
        <v>5853</v>
      </c>
      <c r="Q996" s="86"/>
      <c r="R996" s="87" t="s">
        <v>5853</v>
      </c>
      <c r="S996" s="87" t="s">
        <v>5853</v>
      </c>
      <c r="T996" s="86" t="s">
        <v>5853</v>
      </c>
      <c r="U996" s="87" t="s">
        <v>5853</v>
      </c>
      <c r="V996" s="87" t="s">
        <v>5853</v>
      </c>
    </row>
    <row r="997" spans="1:22">
      <c r="A997" t="s">
        <v>5537</v>
      </c>
      <c r="B997" s="17" t="str">
        <f>VLOOKUP(A997,'Planning Periods'!$E$2:$N$540,10,FALSE)</f>
        <v>10/15/2013 - 10/15/2021</v>
      </c>
      <c r="C997" s="87">
        <v>2014</v>
      </c>
      <c r="D997" s="87" t="str">
        <f t="shared" si="14"/>
        <v>La Habra Heights 2014</v>
      </c>
      <c r="E997" s="366" t="s">
        <v>5853</v>
      </c>
      <c r="F997" s="366" t="s">
        <v>5853</v>
      </c>
      <c r="G997" s="366" t="s">
        <v>5853</v>
      </c>
      <c r="H997" s="366" t="s">
        <v>5853</v>
      </c>
      <c r="I997" s="366">
        <v>0</v>
      </c>
      <c r="J997" s="366" t="s">
        <v>5853</v>
      </c>
      <c r="K997" s="366" t="s">
        <v>5853</v>
      </c>
      <c r="L997" s="366" t="s">
        <v>5853</v>
      </c>
      <c r="M997" s="366" t="s">
        <v>5853</v>
      </c>
      <c r="N997" s="366">
        <v>0</v>
      </c>
      <c r="O997" s="366" t="s">
        <v>5853</v>
      </c>
      <c r="P997" s="366" t="s">
        <v>5853</v>
      </c>
      <c r="Q997" s="366"/>
      <c r="R997" s="366" t="s">
        <v>5853</v>
      </c>
      <c r="S997" s="366" t="s">
        <v>5853</v>
      </c>
      <c r="T997" s="366" t="s">
        <v>5853</v>
      </c>
      <c r="U997" s="366" t="s">
        <v>5853</v>
      </c>
      <c r="V997" s="366" t="s">
        <v>5853</v>
      </c>
    </row>
    <row r="998" spans="1:22">
      <c r="A998" t="s">
        <v>5537</v>
      </c>
      <c r="B998" s="17" t="str">
        <f>VLOOKUP(A998,'Planning Periods'!$E$2:$N$540,10,FALSE)</f>
        <v>10/15/2013 - 10/15/2021</v>
      </c>
      <c r="C998" s="87">
        <v>2015</v>
      </c>
      <c r="D998" s="87" t="str">
        <f t="shared" si="14"/>
        <v>La Habra Heights 2015</v>
      </c>
      <c r="E998" t="s">
        <v>5853</v>
      </c>
      <c r="F998" t="s">
        <v>5853</v>
      </c>
      <c r="G998" t="s">
        <v>5853</v>
      </c>
      <c r="H998" t="s">
        <v>5853</v>
      </c>
      <c r="J998" t="s">
        <v>5853</v>
      </c>
      <c r="K998" t="s">
        <v>5853</v>
      </c>
      <c r="L998" t="s">
        <v>5853</v>
      </c>
      <c r="M998" t="s">
        <v>5853</v>
      </c>
      <c r="O998" t="s">
        <v>5853</v>
      </c>
      <c r="P998" t="s">
        <v>5853</v>
      </c>
      <c r="R998" t="s">
        <v>5853</v>
      </c>
      <c r="S998" t="s">
        <v>5853</v>
      </c>
      <c r="T998" t="s">
        <v>5853</v>
      </c>
      <c r="U998" t="s">
        <v>5853</v>
      </c>
      <c r="V998" t="s">
        <v>5853</v>
      </c>
    </row>
    <row r="999" spans="1:22">
      <c r="A999" t="s">
        <v>5537</v>
      </c>
      <c r="B999" s="17" t="str">
        <f>VLOOKUP(A999,'Planning Periods'!$E$2:$N$540,10,FALSE)</f>
        <v>10/15/2013 - 10/15/2021</v>
      </c>
      <c r="C999" s="87">
        <v>2016</v>
      </c>
      <c r="D999" s="87" t="str">
        <f t="shared" si="14"/>
        <v>La Habra Heights 2016</v>
      </c>
      <c r="E999" t="s">
        <v>5853</v>
      </c>
      <c r="F999" t="s">
        <v>5853</v>
      </c>
      <c r="G999" t="s">
        <v>5853</v>
      </c>
      <c r="H999" t="s">
        <v>5853</v>
      </c>
      <c r="J999" t="s">
        <v>5853</v>
      </c>
      <c r="K999" t="s">
        <v>5853</v>
      </c>
      <c r="L999" t="s">
        <v>5853</v>
      </c>
      <c r="M999" t="s">
        <v>5853</v>
      </c>
      <c r="O999" t="s">
        <v>5853</v>
      </c>
      <c r="P999" t="s">
        <v>5853</v>
      </c>
      <c r="R999" t="s">
        <v>5853</v>
      </c>
      <c r="S999" t="s">
        <v>5853</v>
      </c>
      <c r="T999" t="s">
        <v>5853</v>
      </c>
      <c r="U999" t="s">
        <v>5853</v>
      </c>
      <c r="V999" t="s">
        <v>5853</v>
      </c>
    </row>
    <row r="1000" spans="1:22">
      <c r="A1000" t="s">
        <v>5537</v>
      </c>
      <c r="B1000" s="17" t="str">
        <f>VLOOKUP(A1000,'Planning Periods'!$E$2:$N$540,10,FALSE)</f>
        <v>10/15/2013 - 10/15/2021</v>
      </c>
      <c r="C1000" s="87">
        <v>2017</v>
      </c>
      <c r="D1000" s="87" t="str">
        <f t="shared" si="14"/>
        <v>La Habra Heights 2017</v>
      </c>
      <c r="E1000" t="s">
        <v>5853</v>
      </c>
      <c r="F1000" t="s">
        <v>5853</v>
      </c>
      <c r="G1000" t="s">
        <v>5853</v>
      </c>
      <c r="H1000" t="s">
        <v>5853</v>
      </c>
      <c r="J1000" t="s">
        <v>5853</v>
      </c>
      <c r="K1000" t="s">
        <v>5853</v>
      </c>
      <c r="L1000" t="s">
        <v>5853</v>
      </c>
      <c r="M1000" t="s">
        <v>5853</v>
      </c>
      <c r="O1000" t="s">
        <v>5853</v>
      </c>
      <c r="P1000" t="s">
        <v>5853</v>
      </c>
      <c r="R1000" t="s">
        <v>5853</v>
      </c>
      <c r="S1000" t="s">
        <v>5853</v>
      </c>
      <c r="T1000" t="s">
        <v>5853</v>
      </c>
      <c r="U1000" t="s">
        <v>5853</v>
      </c>
      <c r="V1000" t="s">
        <v>5853</v>
      </c>
    </row>
    <row r="1001" spans="1:22">
      <c r="A1001" s="88" t="s">
        <v>5538</v>
      </c>
      <c r="B1001" s="17" t="str">
        <f>VLOOKUP(A1001,'Planning Periods'!$E$2:$N$540,10,FALSE)</f>
        <v>04/15/2021 - 04/15/2029</v>
      </c>
      <c r="C1001" s="87">
        <v>2013</v>
      </c>
      <c r="D1001" s="87" t="str">
        <f t="shared" si="14"/>
        <v>La Mesa 2013</v>
      </c>
      <c r="E1001" s="87">
        <v>430</v>
      </c>
      <c r="F1001" s="366">
        <v>18</v>
      </c>
      <c r="G1001" s="87">
        <v>18</v>
      </c>
      <c r="H1001" s="87">
        <v>0</v>
      </c>
      <c r="I1001" s="86"/>
      <c r="J1001" s="87">
        <v>326</v>
      </c>
      <c r="K1001" s="366">
        <v>0</v>
      </c>
      <c r="L1001" s="87">
        <v>0</v>
      </c>
      <c r="M1001" s="87">
        <v>0</v>
      </c>
      <c r="N1001" s="86"/>
      <c r="O1001" s="87">
        <v>302</v>
      </c>
      <c r="P1001" s="87">
        <v>279</v>
      </c>
      <c r="Q1001" s="86"/>
      <c r="R1001" s="87">
        <v>664</v>
      </c>
      <c r="S1001" s="87">
        <v>241</v>
      </c>
      <c r="T1001" s="86">
        <v>0</v>
      </c>
      <c r="U1001" s="87">
        <v>1722</v>
      </c>
      <c r="V1001" s="87">
        <v>538</v>
      </c>
    </row>
    <row r="1002" spans="1:22">
      <c r="A1002" s="88" t="s">
        <v>5538</v>
      </c>
      <c r="B1002" s="17" t="str">
        <f>VLOOKUP(A1002,'Planning Periods'!$E$2:$N$540,10,FALSE)</f>
        <v>04/15/2021 - 04/15/2029</v>
      </c>
      <c r="C1002" s="87">
        <v>2014</v>
      </c>
      <c r="D1002" s="87" t="str">
        <f t="shared" si="14"/>
        <v>La Mesa 2014</v>
      </c>
      <c r="E1002" s="87">
        <v>430</v>
      </c>
      <c r="F1002" s="366">
        <v>0</v>
      </c>
      <c r="G1002" s="87">
        <v>0</v>
      </c>
      <c r="H1002" s="87">
        <v>0</v>
      </c>
      <c r="I1002" s="86"/>
      <c r="J1002" s="87">
        <v>326</v>
      </c>
      <c r="K1002" s="366">
        <v>1</v>
      </c>
      <c r="L1002" s="87">
        <v>0</v>
      </c>
      <c r="M1002" s="87">
        <v>1</v>
      </c>
      <c r="N1002" s="86"/>
      <c r="O1002" s="87">
        <v>302</v>
      </c>
      <c r="P1002" s="87">
        <v>0</v>
      </c>
      <c r="Q1002" s="86"/>
      <c r="R1002" s="87">
        <v>664</v>
      </c>
      <c r="S1002" s="87">
        <v>310</v>
      </c>
      <c r="T1002" s="86">
        <v>1</v>
      </c>
      <c r="U1002" s="87">
        <v>1722</v>
      </c>
      <c r="V1002" s="87">
        <v>311</v>
      </c>
    </row>
    <row r="1003" spans="1:22">
      <c r="A1003" s="88" t="s">
        <v>5538</v>
      </c>
      <c r="B1003" s="17" t="str">
        <f>VLOOKUP(A1003,'Planning Periods'!$E$2:$N$540,10,FALSE)</f>
        <v>04/15/2021 - 04/15/2029</v>
      </c>
      <c r="C1003" s="87">
        <v>2015</v>
      </c>
      <c r="D1003" s="87" t="str">
        <f t="shared" si="14"/>
        <v>La Mesa 2015</v>
      </c>
      <c r="E1003" s="87">
        <v>430</v>
      </c>
      <c r="F1003" s="366">
        <v>0</v>
      </c>
      <c r="G1003" s="87">
        <v>0</v>
      </c>
      <c r="H1003" s="87">
        <v>0</v>
      </c>
      <c r="I1003" s="86"/>
      <c r="J1003" s="87">
        <v>326</v>
      </c>
      <c r="K1003" s="366">
        <v>1</v>
      </c>
      <c r="L1003" s="87">
        <v>0</v>
      </c>
      <c r="M1003" s="87">
        <v>1</v>
      </c>
      <c r="N1003" s="86"/>
      <c r="O1003" s="87">
        <v>302</v>
      </c>
      <c r="P1003" s="87">
        <v>0</v>
      </c>
      <c r="Q1003" s="86"/>
      <c r="R1003" s="87">
        <v>664</v>
      </c>
      <c r="S1003" s="87">
        <v>28</v>
      </c>
      <c r="T1003" s="86">
        <v>1</v>
      </c>
      <c r="U1003" s="87">
        <v>1722</v>
      </c>
      <c r="V1003" s="87">
        <v>29</v>
      </c>
    </row>
    <row r="1004" spans="1:22">
      <c r="A1004" s="88" t="s">
        <v>5538</v>
      </c>
      <c r="B1004" s="17" t="str">
        <f>VLOOKUP(A1004,'Planning Periods'!$E$2:$N$540,10,FALSE)</f>
        <v>04/15/2021 - 04/15/2029</v>
      </c>
      <c r="C1004" s="87">
        <v>2016</v>
      </c>
      <c r="D1004" s="87" t="str">
        <f t="shared" si="14"/>
        <v>La Mesa 2016</v>
      </c>
      <c r="E1004" s="87">
        <v>430</v>
      </c>
      <c r="F1004" s="366">
        <v>0</v>
      </c>
      <c r="G1004" s="87">
        <v>0</v>
      </c>
      <c r="H1004" s="87">
        <v>0</v>
      </c>
      <c r="I1004" s="86"/>
      <c r="J1004" s="87">
        <v>326</v>
      </c>
      <c r="K1004" s="366">
        <v>0</v>
      </c>
      <c r="L1004" s="87">
        <v>0</v>
      </c>
      <c r="M1004" s="87">
        <v>0</v>
      </c>
      <c r="N1004" s="86"/>
      <c r="O1004" s="87">
        <v>302</v>
      </c>
      <c r="P1004" s="87">
        <v>0</v>
      </c>
      <c r="Q1004" s="86"/>
      <c r="R1004" s="87">
        <v>664</v>
      </c>
      <c r="S1004" s="87">
        <v>106</v>
      </c>
      <c r="T1004" s="86">
        <v>0</v>
      </c>
      <c r="U1004" s="87">
        <v>1722</v>
      </c>
      <c r="V1004" s="87">
        <v>106</v>
      </c>
    </row>
    <row r="1005" spans="1:22">
      <c r="A1005" s="88" t="s">
        <v>5538</v>
      </c>
      <c r="B1005" s="17" t="str">
        <f>VLOOKUP(A1005,'Planning Periods'!$E$2:$N$540,10,FALSE)</f>
        <v>04/15/2021 - 04/15/2029</v>
      </c>
      <c r="C1005" s="87">
        <v>2017</v>
      </c>
      <c r="D1005" s="87" t="str">
        <f t="shared" si="14"/>
        <v>La Mesa 2017</v>
      </c>
      <c r="E1005" s="87">
        <v>430</v>
      </c>
      <c r="F1005" s="366">
        <v>0</v>
      </c>
      <c r="G1005" s="87">
        <v>0</v>
      </c>
      <c r="H1005" s="87">
        <v>0</v>
      </c>
      <c r="I1005" s="86"/>
      <c r="J1005" s="87">
        <v>326</v>
      </c>
      <c r="K1005" s="366">
        <v>7</v>
      </c>
      <c r="L1005" s="87">
        <v>0</v>
      </c>
      <c r="M1005" s="87">
        <v>7</v>
      </c>
      <c r="N1005" s="86"/>
      <c r="O1005" s="87">
        <v>302</v>
      </c>
      <c r="P1005" s="87">
        <v>0</v>
      </c>
      <c r="Q1005" s="86"/>
      <c r="R1005" s="87">
        <v>664</v>
      </c>
      <c r="S1005" s="87">
        <v>24</v>
      </c>
      <c r="T1005" s="86">
        <v>7</v>
      </c>
      <c r="U1005" s="87">
        <v>1722</v>
      </c>
      <c r="V1005" s="87">
        <v>31</v>
      </c>
    </row>
    <row r="1006" spans="1:22">
      <c r="A1006" s="88" t="s">
        <v>5821</v>
      </c>
      <c r="B1006" s="17"/>
      <c r="C1006" s="87">
        <v>2013</v>
      </c>
      <c r="D1006" s="87" t="str">
        <f t="shared" si="14"/>
        <v>La Mirada 2013</v>
      </c>
      <c r="E1006" s="87" t="s">
        <v>5853</v>
      </c>
      <c r="F1006" s="366" t="s">
        <v>5853</v>
      </c>
      <c r="G1006" s="87" t="s">
        <v>5853</v>
      </c>
      <c r="H1006" s="87" t="s">
        <v>5853</v>
      </c>
      <c r="I1006" s="86"/>
      <c r="J1006" s="87" t="s">
        <v>5853</v>
      </c>
      <c r="K1006" s="366" t="s">
        <v>5853</v>
      </c>
      <c r="L1006" s="87" t="s">
        <v>5853</v>
      </c>
      <c r="M1006" s="87" t="s">
        <v>5853</v>
      </c>
      <c r="N1006" s="86"/>
      <c r="O1006" s="87" t="s">
        <v>5853</v>
      </c>
      <c r="P1006" s="87" t="s">
        <v>5853</v>
      </c>
      <c r="Q1006" s="86"/>
      <c r="R1006" s="87" t="s">
        <v>5853</v>
      </c>
      <c r="S1006" s="87" t="s">
        <v>5853</v>
      </c>
      <c r="T1006" s="86" t="s">
        <v>5853</v>
      </c>
      <c r="U1006" s="87" t="s">
        <v>5853</v>
      </c>
      <c r="V1006" s="87" t="s">
        <v>5853</v>
      </c>
    </row>
    <row r="1007" spans="1:22">
      <c r="A1007" s="88" t="s">
        <v>5821</v>
      </c>
      <c r="B1007" s="17" t="str">
        <f>VLOOKUP(A1007,'Planning Periods'!$E$2:$N$540,10,FALSE)</f>
        <v>10/15/2013 - 10/15/2021</v>
      </c>
      <c r="C1007" s="87">
        <v>2014</v>
      </c>
      <c r="D1007" s="87" t="str">
        <f t="shared" si="14"/>
        <v>La Mirada 2014</v>
      </c>
      <c r="E1007" s="87" t="s">
        <v>5853</v>
      </c>
      <c r="F1007" s="366" t="s">
        <v>5853</v>
      </c>
      <c r="G1007" s="87" t="s">
        <v>5853</v>
      </c>
      <c r="H1007" s="87" t="s">
        <v>5853</v>
      </c>
      <c r="I1007" s="86"/>
      <c r="J1007" s="87" t="s">
        <v>5853</v>
      </c>
      <c r="K1007" s="366" t="s">
        <v>5853</v>
      </c>
      <c r="L1007" s="87" t="s">
        <v>5853</v>
      </c>
      <c r="M1007" s="87" t="s">
        <v>5853</v>
      </c>
      <c r="N1007" s="86"/>
      <c r="O1007" s="87" t="s">
        <v>5853</v>
      </c>
      <c r="P1007" s="87" t="s">
        <v>5853</v>
      </c>
      <c r="Q1007" s="86"/>
      <c r="R1007" s="87" t="s">
        <v>5853</v>
      </c>
      <c r="S1007" s="87" t="s">
        <v>5853</v>
      </c>
      <c r="T1007" s="86" t="s">
        <v>5853</v>
      </c>
      <c r="U1007" s="87" t="s">
        <v>5853</v>
      </c>
      <c r="V1007" s="87" t="s">
        <v>5853</v>
      </c>
    </row>
    <row r="1008" spans="1:22">
      <c r="A1008" s="88" t="s">
        <v>5821</v>
      </c>
      <c r="B1008" s="17" t="str">
        <f>VLOOKUP(A1008,'Planning Periods'!$E$2:$N$540,10,FALSE)</f>
        <v>10/15/2013 - 10/15/2021</v>
      </c>
      <c r="C1008" s="87">
        <v>2015</v>
      </c>
      <c r="D1008" s="87" t="str">
        <f t="shared" si="14"/>
        <v>La Mirada 2015</v>
      </c>
      <c r="E1008" s="87" t="s">
        <v>5853</v>
      </c>
      <c r="F1008" s="366" t="s">
        <v>5853</v>
      </c>
      <c r="G1008" s="87" t="s">
        <v>5853</v>
      </c>
      <c r="H1008" s="87" t="s">
        <v>5853</v>
      </c>
      <c r="I1008" s="86"/>
      <c r="J1008" s="87" t="s">
        <v>5853</v>
      </c>
      <c r="K1008" s="366" t="s">
        <v>5853</v>
      </c>
      <c r="L1008" s="87" t="s">
        <v>5853</v>
      </c>
      <c r="M1008" s="87" t="s">
        <v>5853</v>
      </c>
      <c r="N1008" s="86"/>
      <c r="O1008" s="87" t="s">
        <v>5853</v>
      </c>
      <c r="P1008" s="87" t="s">
        <v>5853</v>
      </c>
      <c r="Q1008" s="86"/>
      <c r="R1008" s="87" t="s">
        <v>5853</v>
      </c>
      <c r="S1008" s="87" t="s">
        <v>5853</v>
      </c>
      <c r="T1008" s="86" t="s">
        <v>5853</v>
      </c>
      <c r="U1008" s="87" t="s">
        <v>5853</v>
      </c>
      <c r="V1008" s="87" t="s">
        <v>5853</v>
      </c>
    </row>
    <row r="1009" spans="1:22">
      <c r="A1009" s="88" t="s">
        <v>5821</v>
      </c>
      <c r="B1009" s="17" t="str">
        <f>VLOOKUP(A1009,'Planning Periods'!$E$2:$N$540,10,FALSE)</f>
        <v>10/15/2013 - 10/15/2021</v>
      </c>
      <c r="C1009" s="87">
        <v>2016</v>
      </c>
      <c r="D1009" s="87" t="str">
        <f t="shared" si="14"/>
        <v>La Mirada 2016</v>
      </c>
      <c r="E1009" s="87" t="s">
        <v>5853</v>
      </c>
      <c r="F1009" s="366" t="s">
        <v>5853</v>
      </c>
      <c r="G1009" s="87" t="s">
        <v>5853</v>
      </c>
      <c r="H1009" s="87" t="s">
        <v>5853</v>
      </c>
      <c r="I1009" s="86"/>
      <c r="J1009" s="87" t="s">
        <v>5853</v>
      </c>
      <c r="K1009" s="366" t="s">
        <v>5853</v>
      </c>
      <c r="L1009" s="87" t="s">
        <v>5853</v>
      </c>
      <c r="M1009" s="87" t="s">
        <v>5853</v>
      </c>
      <c r="N1009" s="86"/>
      <c r="O1009" s="87" t="s">
        <v>5853</v>
      </c>
      <c r="P1009" s="87" t="s">
        <v>5853</v>
      </c>
      <c r="Q1009" s="86"/>
      <c r="R1009" s="87" t="s">
        <v>5853</v>
      </c>
      <c r="S1009" s="87" t="s">
        <v>5853</v>
      </c>
      <c r="T1009" s="86" t="s">
        <v>5853</v>
      </c>
      <c r="U1009" s="87" t="s">
        <v>5853</v>
      </c>
      <c r="V1009" s="87" t="s">
        <v>5853</v>
      </c>
    </row>
    <row r="1010" spans="1:22">
      <c r="A1010" s="88" t="s">
        <v>5821</v>
      </c>
      <c r="B1010" s="17" t="str">
        <f>VLOOKUP(A1010,'Planning Periods'!$E$2:$N$540,10,FALSE)</f>
        <v>10/15/2013 - 10/15/2021</v>
      </c>
      <c r="C1010" s="87">
        <v>2017</v>
      </c>
      <c r="D1010" s="87" t="str">
        <f t="shared" si="14"/>
        <v>La Mirada 2017</v>
      </c>
      <c r="E1010" s="87">
        <v>62</v>
      </c>
      <c r="F1010" s="366">
        <v>0</v>
      </c>
      <c r="G1010" s="87">
        <v>0</v>
      </c>
      <c r="H1010" s="87">
        <v>0</v>
      </c>
      <c r="I1010" s="86"/>
      <c r="J1010" s="87">
        <v>37</v>
      </c>
      <c r="K1010" s="366">
        <v>0</v>
      </c>
      <c r="L1010" s="87">
        <v>0</v>
      </c>
      <c r="M1010" s="87">
        <v>0</v>
      </c>
      <c r="N1010" s="86"/>
      <c r="O1010" s="87">
        <v>40</v>
      </c>
      <c r="P1010" s="87">
        <v>1</v>
      </c>
      <c r="Q1010" s="86"/>
      <c r="R1010" s="87">
        <v>96</v>
      </c>
      <c r="S1010" s="87">
        <v>31</v>
      </c>
      <c r="T1010" s="86">
        <v>0</v>
      </c>
      <c r="U1010" s="87">
        <v>235</v>
      </c>
      <c r="V1010" s="87">
        <v>32</v>
      </c>
    </row>
    <row r="1011" spans="1:22">
      <c r="A1011" s="88" t="s">
        <v>5539</v>
      </c>
      <c r="B1011" s="17"/>
      <c r="C1011" s="87">
        <v>2013</v>
      </c>
      <c r="D1011" s="87" t="str">
        <f t="shared" si="14"/>
        <v>La Palma 2013</v>
      </c>
      <c r="E1011" s="87" t="s">
        <v>5853</v>
      </c>
      <c r="F1011" s="366" t="s">
        <v>5853</v>
      </c>
      <c r="G1011" s="87" t="s">
        <v>5853</v>
      </c>
      <c r="H1011" s="87" t="s">
        <v>5853</v>
      </c>
      <c r="I1011" s="86"/>
      <c r="J1011" s="87" t="s">
        <v>5853</v>
      </c>
      <c r="K1011" s="366" t="s">
        <v>5853</v>
      </c>
      <c r="L1011" s="87" t="s">
        <v>5853</v>
      </c>
      <c r="M1011" s="87" t="s">
        <v>5853</v>
      </c>
      <c r="N1011" s="86"/>
      <c r="O1011" s="87" t="s">
        <v>5853</v>
      </c>
      <c r="P1011" s="87" t="s">
        <v>5853</v>
      </c>
      <c r="Q1011" s="86"/>
      <c r="R1011" s="87" t="s">
        <v>5853</v>
      </c>
      <c r="S1011" s="87" t="s">
        <v>5853</v>
      </c>
      <c r="T1011" s="86" t="s">
        <v>5853</v>
      </c>
      <c r="U1011" s="87" t="s">
        <v>5853</v>
      </c>
      <c r="V1011" s="87" t="s">
        <v>5853</v>
      </c>
    </row>
    <row r="1012" spans="1:22">
      <c r="A1012" s="88" t="s">
        <v>5539</v>
      </c>
      <c r="B1012" s="17" t="str">
        <f>VLOOKUP(A1012,'Planning Periods'!$E$2:$N$540,10,FALSE)</f>
        <v>10/15/2013 - 10/15/2021</v>
      </c>
      <c r="C1012" s="87">
        <v>2014</v>
      </c>
      <c r="D1012" s="87" t="str">
        <f t="shared" si="14"/>
        <v>La Palma 2014</v>
      </c>
      <c r="E1012" s="87">
        <v>2</v>
      </c>
      <c r="F1012" s="366">
        <v>0</v>
      </c>
      <c r="G1012" s="87">
        <v>0</v>
      </c>
      <c r="H1012" s="87">
        <v>0</v>
      </c>
      <c r="I1012" s="86"/>
      <c r="J1012" s="87">
        <v>2</v>
      </c>
      <c r="K1012" s="366">
        <v>0</v>
      </c>
      <c r="L1012" s="87">
        <v>0</v>
      </c>
      <c r="M1012" s="87">
        <v>0</v>
      </c>
      <c r="N1012" s="86"/>
      <c r="O1012" s="87">
        <v>2</v>
      </c>
      <c r="P1012" s="87">
        <v>0</v>
      </c>
      <c r="Q1012" s="86"/>
      <c r="R1012" s="87">
        <v>3</v>
      </c>
      <c r="S1012" s="87">
        <v>0</v>
      </c>
      <c r="T1012" s="86">
        <v>0</v>
      </c>
      <c r="U1012" s="87">
        <v>9</v>
      </c>
      <c r="V1012" s="87">
        <v>0</v>
      </c>
    </row>
    <row r="1013" spans="1:22">
      <c r="A1013" s="88" t="s">
        <v>5539</v>
      </c>
      <c r="B1013" s="17" t="str">
        <f>VLOOKUP(A1013,'Planning Periods'!$E$2:$N$540,10,FALSE)</f>
        <v>10/15/2013 - 10/15/2021</v>
      </c>
      <c r="C1013" s="87">
        <v>2015</v>
      </c>
      <c r="D1013" s="87" t="str">
        <f t="shared" si="14"/>
        <v>La Palma 2015</v>
      </c>
      <c r="E1013" s="87">
        <v>2</v>
      </c>
      <c r="F1013" s="366">
        <v>0</v>
      </c>
      <c r="G1013" s="87">
        <v>0</v>
      </c>
      <c r="H1013" s="87">
        <v>0</v>
      </c>
      <c r="I1013" s="86"/>
      <c r="J1013" s="87">
        <v>2</v>
      </c>
      <c r="K1013" s="366">
        <v>0</v>
      </c>
      <c r="L1013" s="87">
        <v>0</v>
      </c>
      <c r="M1013" s="87">
        <v>0</v>
      </c>
      <c r="N1013" s="86"/>
      <c r="O1013" s="87">
        <v>2</v>
      </c>
      <c r="P1013" s="87">
        <v>0</v>
      </c>
      <c r="Q1013" s="86"/>
      <c r="R1013" s="87">
        <v>3</v>
      </c>
      <c r="S1013" s="87">
        <v>0</v>
      </c>
      <c r="T1013" s="86">
        <v>0</v>
      </c>
      <c r="U1013" s="87">
        <v>9</v>
      </c>
      <c r="V1013" s="87">
        <v>0</v>
      </c>
    </row>
    <row r="1014" spans="1:22">
      <c r="A1014" s="88" t="s">
        <v>5539</v>
      </c>
      <c r="B1014" s="17" t="str">
        <f>VLOOKUP(A1014,'Planning Periods'!$E$2:$N$540,10,FALSE)</f>
        <v>10/15/2013 - 10/15/2021</v>
      </c>
      <c r="C1014" s="87">
        <v>2016</v>
      </c>
      <c r="D1014" s="87" t="str">
        <f t="shared" si="14"/>
        <v>La Palma 2016</v>
      </c>
      <c r="E1014" s="87">
        <v>2</v>
      </c>
      <c r="F1014" s="366">
        <v>0</v>
      </c>
      <c r="G1014" s="87">
        <v>0</v>
      </c>
      <c r="H1014" s="87">
        <v>0</v>
      </c>
      <c r="I1014" s="86"/>
      <c r="J1014" s="87">
        <v>2</v>
      </c>
      <c r="K1014" s="366">
        <v>0</v>
      </c>
      <c r="L1014" s="87">
        <v>0</v>
      </c>
      <c r="M1014" s="87">
        <v>0</v>
      </c>
      <c r="N1014" s="86"/>
      <c r="O1014" s="87">
        <v>2</v>
      </c>
      <c r="P1014" s="87">
        <v>0</v>
      </c>
      <c r="Q1014" s="86"/>
      <c r="R1014" s="87">
        <v>3</v>
      </c>
      <c r="S1014" s="87">
        <v>0</v>
      </c>
      <c r="T1014" s="86">
        <v>0</v>
      </c>
      <c r="U1014" s="87">
        <v>9</v>
      </c>
      <c r="V1014" s="87">
        <v>0</v>
      </c>
    </row>
    <row r="1015" spans="1:22">
      <c r="A1015" s="88" t="s">
        <v>5539</v>
      </c>
      <c r="B1015" s="17" t="str">
        <f>VLOOKUP(A1015,'Planning Periods'!$E$2:$N$540,10,FALSE)</f>
        <v>10/15/2013 - 10/15/2021</v>
      </c>
      <c r="C1015" s="87">
        <v>2017</v>
      </c>
      <c r="D1015" s="87" t="str">
        <f t="shared" ref="D1015:D1089" si="15">CONCATENATE(A1015," ",C1015)</f>
        <v>La Palma 2017</v>
      </c>
      <c r="E1015" s="87">
        <v>2</v>
      </c>
      <c r="F1015" s="366">
        <v>0</v>
      </c>
      <c r="G1015" s="87">
        <v>0</v>
      </c>
      <c r="H1015" s="87">
        <v>0</v>
      </c>
      <c r="I1015" s="86"/>
      <c r="J1015" s="87">
        <v>2</v>
      </c>
      <c r="K1015" s="366">
        <v>0</v>
      </c>
      <c r="L1015" s="87">
        <v>0</v>
      </c>
      <c r="M1015" s="87">
        <v>0</v>
      </c>
      <c r="N1015" s="86"/>
      <c r="O1015" s="87">
        <v>2</v>
      </c>
      <c r="P1015" s="87">
        <v>0</v>
      </c>
      <c r="Q1015" s="86"/>
      <c r="R1015" s="87">
        <v>3</v>
      </c>
      <c r="S1015" s="87">
        <v>10</v>
      </c>
      <c r="T1015" s="86">
        <v>0</v>
      </c>
      <c r="U1015" s="87">
        <v>9</v>
      </c>
      <c r="V1015" s="87">
        <v>10</v>
      </c>
    </row>
    <row r="1016" spans="1:22">
      <c r="A1016" t="s">
        <v>5540</v>
      </c>
      <c r="B1016" s="17"/>
      <c r="C1016" s="87">
        <v>2013</v>
      </c>
      <c r="D1016" s="87" t="str">
        <f t="shared" si="14"/>
        <v>La Puente 2013</v>
      </c>
      <c r="E1016" s="87" t="s">
        <v>5853</v>
      </c>
      <c r="F1016" s="366" t="s">
        <v>5853</v>
      </c>
      <c r="G1016" s="87" t="s">
        <v>5853</v>
      </c>
      <c r="H1016" s="87" t="s">
        <v>5853</v>
      </c>
      <c r="I1016" s="86"/>
      <c r="J1016" s="87" t="s">
        <v>5853</v>
      </c>
      <c r="K1016" s="366" t="s">
        <v>5853</v>
      </c>
      <c r="L1016" s="87" t="s">
        <v>5853</v>
      </c>
      <c r="M1016" s="87" t="s">
        <v>5853</v>
      </c>
      <c r="N1016" s="86"/>
      <c r="O1016" s="87" t="s">
        <v>5853</v>
      </c>
      <c r="P1016" s="87" t="s">
        <v>5853</v>
      </c>
      <c r="Q1016" s="86"/>
      <c r="R1016" s="87" t="s">
        <v>5853</v>
      </c>
      <c r="S1016" s="87" t="s">
        <v>5853</v>
      </c>
      <c r="T1016" s="86" t="s">
        <v>5853</v>
      </c>
      <c r="U1016" s="87" t="s">
        <v>5853</v>
      </c>
      <c r="V1016" s="87" t="s">
        <v>5853</v>
      </c>
    </row>
    <row r="1017" spans="1:22">
      <c r="A1017" t="s">
        <v>5540</v>
      </c>
      <c r="B1017" s="17" t="str">
        <f>VLOOKUP(A1017,'Planning Periods'!$E$2:$N$540,10,FALSE)</f>
        <v>10/15/2013 - 10/15/2021</v>
      </c>
      <c r="C1017" s="87">
        <v>2014</v>
      </c>
      <c r="D1017" s="87" t="str">
        <f>CONCATENATE(A1017," ",C1017)</f>
        <v>La Puente 2014</v>
      </c>
      <c r="E1017" s="366" t="s">
        <v>5853</v>
      </c>
      <c r="F1017" s="366" t="s">
        <v>5853</v>
      </c>
      <c r="G1017" s="366" t="s">
        <v>5853</v>
      </c>
      <c r="H1017" s="366" t="s">
        <v>5853</v>
      </c>
      <c r="I1017" s="366">
        <v>0</v>
      </c>
      <c r="J1017" s="366" t="s">
        <v>5853</v>
      </c>
      <c r="K1017" s="366" t="s">
        <v>5853</v>
      </c>
      <c r="L1017" s="366" t="s">
        <v>5853</v>
      </c>
      <c r="M1017" s="366" t="s">
        <v>5853</v>
      </c>
      <c r="N1017" s="366">
        <v>0</v>
      </c>
      <c r="O1017" s="366" t="s">
        <v>5853</v>
      </c>
      <c r="P1017" s="366" t="s">
        <v>5853</v>
      </c>
      <c r="Q1017" s="366"/>
      <c r="R1017" s="366" t="s">
        <v>5853</v>
      </c>
      <c r="S1017" s="366" t="s">
        <v>5853</v>
      </c>
      <c r="T1017" s="366" t="s">
        <v>5853</v>
      </c>
      <c r="U1017" s="366" t="s">
        <v>5853</v>
      </c>
      <c r="V1017" s="366" t="s">
        <v>5853</v>
      </c>
    </row>
    <row r="1018" spans="1:22">
      <c r="A1018" t="s">
        <v>5540</v>
      </c>
      <c r="B1018" s="17" t="str">
        <f>VLOOKUP(A1018,'Planning Periods'!$E$2:$N$540,10,FALSE)</f>
        <v>10/15/2013 - 10/15/2021</v>
      </c>
      <c r="C1018" s="87">
        <v>2015</v>
      </c>
      <c r="D1018" s="87" t="str">
        <f t="shared" si="15"/>
        <v>La Puente 2015</v>
      </c>
      <c r="E1018" t="s">
        <v>5853</v>
      </c>
      <c r="F1018" t="s">
        <v>5853</v>
      </c>
      <c r="G1018" t="s">
        <v>5853</v>
      </c>
      <c r="H1018" t="s">
        <v>5853</v>
      </c>
      <c r="J1018" t="s">
        <v>5853</v>
      </c>
      <c r="K1018" t="s">
        <v>5853</v>
      </c>
      <c r="L1018" t="s">
        <v>5853</v>
      </c>
      <c r="M1018" t="s">
        <v>5853</v>
      </c>
      <c r="O1018" t="s">
        <v>5853</v>
      </c>
      <c r="P1018" t="s">
        <v>5853</v>
      </c>
      <c r="R1018" t="s">
        <v>5853</v>
      </c>
      <c r="S1018" t="s">
        <v>5853</v>
      </c>
      <c r="T1018" t="s">
        <v>5853</v>
      </c>
      <c r="U1018" t="s">
        <v>5853</v>
      </c>
      <c r="V1018" t="s">
        <v>5853</v>
      </c>
    </row>
    <row r="1019" spans="1:22">
      <c r="A1019" t="s">
        <v>5540</v>
      </c>
      <c r="B1019" s="17" t="str">
        <f>VLOOKUP(A1019,'Planning Periods'!$E$2:$N$540,10,FALSE)</f>
        <v>10/15/2013 - 10/15/2021</v>
      </c>
      <c r="C1019" s="87">
        <v>2016</v>
      </c>
      <c r="D1019" s="87" t="str">
        <f t="shared" si="15"/>
        <v>La Puente 2016</v>
      </c>
      <c r="E1019" t="s">
        <v>5853</v>
      </c>
      <c r="F1019" t="s">
        <v>5853</v>
      </c>
      <c r="G1019" t="s">
        <v>5853</v>
      </c>
      <c r="H1019" t="s">
        <v>5853</v>
      </c>
      <c r="J1019" t="s">
        <v>5853</v>
      </c>
      <c r="K1019" t="s">
        <v>5853</v>
      </c>
      <c r="L1019" t="s">
        <v>5853</v>
      </c>
      <c r="M1019" t="s">
        <v>5853</v>
      </c>
      <c r="O1019" t="s">
        <v>5853</v>
      </c>
      <c r="P1019" t="s">
        <v>5853</v>
      </c>
      <c r="R1019" t="s">
        <v>5853</v>
      </c>
      <c r="S1019" t="s">
        <v>5853</v>
      </c>
      <c r="T1019" t="s">
        <v>5853</v>
      </c>
      <c r="U1019" t="s">
        <v>5853</v>
      </c>
      <c r="V1019" t="s">
        <v>5853</v>
      </c>
    </row>
    <row r="1020" spans="1:22">
      <c r="A1020" t="s">
        <v>5540</v>
      </c>
      <c r="B1020" s="17" t="str">
        <f>VLOOKUP(A1020,'Planning Periods'!$E$2:$N$540,10,FALSE)</f>
        <v>10/15/2013 - 10/15/2021</v>
      </c>
      <c r="C1020" s="87">
        <v>2017</v>
      </c>
      <c r="D1020" s="87" t="str">
        <f t="shared" si="15"/>
        <v>La Puente 2017</v>
      </c>
      <c r="E1020" t="s">
        <v>5853</v>
      </c>
      <c r="F1020" t="s">
        <v>5853</v>
      </c>
      <c r="G1020" t="s">
        <v>5853</v>
      </c>
      <c r="H1020" t="s">
        <v>5853</v>
      </c>
      <c r="J1020" t="s">
        <v>5853</v>
      </c>
      <c r="K1020" t="s">
        <v>5853</v>
      </c>
      <c r="L1020" t="s">
        <v>5853</v>
      </c>
      <c r="M1020" t="s">
        <v>5853</v>
      </c>
      <c r="O1020" t="s">
        <v>5853</v>
      </c>
      <c r="P1020" t="s">
        <v>5853</v>
      </c>
      <c r="R1020" t="s">
        <v>5853</v>
      </c>
      <c r="S1020" t="s">
        <v>5853</v>
      </c>
      <c r="T1020" t="s">
        <v>5853</v>
      </c>
      <c r="U1020" t="s">
        <v>5853</v>
      </c>
      <c r="V1020" t="s">
        <v>5853</v>
      </c>
    </row>
    <row r="1021" spans="1:22">
      <c r="A1021" s="88" t="s">
        <v>5541</v>
      </c>
      <c r="B1021" s="17"/>
      <c r="C1021" s="87">
        <v>2013</v>
      </c>
      <c r="D1021" s="87" t="str">
        <f t="shared" si="15"/>
        <v>La Quinta 2013</v>
      </c>
      <c r="E1021" t="s">
        <v>5853</v>
      </c>
      <c r="F1021" t="s">
        <v>5853</v>
      </c>
      <c r="G1021" t="s">
        <v>5853</v>
      </c>
      <c r="H1021" t="s">
        <v>5853</v>
      </c>
      <c r="J1021" t="s">
        <v>5853</v>
      </c>
      <c r="K1021" t="s">
        <v>5853</v>
      </c>
      <c r="L1021" t="s">
        <v>5853</v>
      </c>
      <c r="M1021" t="s">
        <v>5853</v>
      </c>
      <c r="O1021" t="s">
        <v>5853</v>
      </c>
      <c r="P1021" t="s">
        <v>5853</v>
      </c>
      <c r="R1021" t="s">
        <v>5853</v>
      </c>
      <c r="S1021" t="s">
        <v>5853</v>
      </c>
      <c r="T1021" t="s">
        <v>5853</v>
      </c>
      <c r="U1021" t="s">
        <v>5853</v>
      </c>
      <c r="V1021" t="s">
        <v>5853</v>
      </c>
    </row>
    <row r="1022" spans="1:22">
      <c r="A1022" s="88" t="s">
        <v>5541</v>
      </c>
      <c r="B1022" s="17" t="str">
        <f>VLOOKUP(A1022,'Planning Periods'!$E$2:$N$540,10,FALSE)</f>
        <v>10/15/2013 - 10/15/2021</v>
      </c>
      <c r="C1022" s="87">
        <v>2014</v>
      </c>
      <c r="D1022" s="87" t="str">
        <f t="shared" si="15"/>
        <v>La Quinta 2014</v>
      </c>
      <c r="E1022" s="87" t="s">
        <v>5853</v>
      </c>
      <c r="F1022" s="366" t="s">
        <v>5853</v>
      </c>
      <c r="G1022" s="87" t="s">
        <v>5853</v>
      </c>
      <c r="H1022" s="87" t="s">
        <v>5853</v>
      </c>
      <c r="I1022" s="86"/>
      <c r="J1022" s="87" t="s">
        <v>5853</v>
      </c>
      <c r="K1022" s="366" t="s">
        <v>5853</v>
      </c>
      <c r="L1022" s="87" t="s">
        <v>5853</v>
      </c>
      <c r="M1022" s="87" t="s">
        <v>5853</v>
      </c>
      <c r="N1022" s="86"/>
      <c r="O1022" s="87" t="s">
        <v>5853</v>
      </c>
      <c r="P1022" s="87" t="s">
        <v>5853</v>
      </c>
      <c r="Q1022" s="86"/>
      <c r="R1022" s="87" t="s">
        <v>5853</v>
      </c>
      <c r="S1022" s="87" t="s">
        <v>5853</v>
      </c>
      <c r="T1022" s="86" t="s">
        <v>5853</v>
      </c>
      <c r="U1022" s="87" t="s">
        <v>5853</v>
      </c>
      <c r="V1022" s="87" t="s">
        <v>5853</v>
      </c>
    </row>
    <row r="1023" spans="1:22">
      <c r="A1023" s="88" t="s">
        <v>5541</v>
      </c>
      <c r="B1023" s="17" t="str">
        <f>VLOOKUP(A1023,'Planning Periods'!$E$2:$N$540,10,FALSE)</f>
        <v>10/15/2013 - 10/15/2021</v>
      </c>
      <c r="C1023" s="87">
        <v>2015</v>
      </c>
      <c r="D1023" s="87" t="str">
        <f t="shared" si="15"/>
        <v>La Quinta 2015</v>
      </c>
      <c r="E1023" s="87" t="s">
        <v>5853</v>
      </c>
      <c r="F1023" s="366" t="s">
        <v>5853</v>
      </c>
      <c r="G1023" s="87" t="s">
        <v>5853</v>
      </c>
      <c r="H1023" s="87" t="s">
        <v>5853</v>
      </c>
      <c r="I1023" s="86"/>
      <c r="J1023" s="87" t="s">
        <v>5853</v>
      </c>
      <c r="K1023" s="366" t="s">
        <v>5853</v>
      </c>
      <c r="L1023" s="87" t="s">
        <v>5853</v>
      </c>
      <c r="M1023" s="87" t="s">
        <v>5853</v>
      </c>
      <c r="N1023" s="86"/>
      <c r="O1023" s="87" t="s">
        <v>5853</v>
      </c>
      <c r="P1023" s="87" t="s">
        <v>5853</v>
      </c>
      <c r="Q1023" s="86"/>
      <c r="R1023" s="87" t="s">
        <v>5853</v>
      </c>
      <c r="S1023" s="87" t="s">
        <v>5853</v>
      </c>
      <c r="T1023" s="86" t="s">
        <v>5853</v>
      </c>
      <c r="U1023" s="87" t="s">
        <v>5853</v>
      </c>
      <c r="V1023" s="87" t="s">
        <v>5853</v>
      </c>
    </row>
    <row r="1024" spans="1:22">
      <c r="A1024" s="88" t="s">
        <v>5541</v>
      </c>
      <c r="B1024" s="17" t="str">
        <f>VLOOKUP(A1024,'Planning Periods'!$E$2:$N$540,10,FALSE)</f>
        <v>10/15/2013 - 10/15/2021</v>
      </c>
      <c r="C1024" s="87">
        <v>2016</v>
      </c>
      <c r="D1024" s="87" t="str">
        <f t="shared" si="15"/>
        <v>La Quinta 2016</v>
      </c>
      <c r="E1024" s="87" t="s">
        <v>5853</v>
      </c>
      <c r="F1024" s="366" t="s">
        <v>5853</v>
      </c>
      <c r="G1024" s="87" t="s">
        <v>5853</v>
      </c>
      <c r="H1024" s="87" t="s">
        <v>5853</v>
      </c>
      <c r="I1024" s="86"/>
      <c r="J1024" s="87" t="s">
        <v>5853</v>
      </c>
      <c r="K1024" s="366" t="s">
        <v>5853</v>
      </c>
      <c r="L1024" s="87" t="s">
        <v>5853</v>
      </c>
      <c r="M1024" s="87" t="s">
        <v>5853</v>
      </c>
      <c r="N1024" s="86"/>
      <c r="O1024" s="87" t="s">
        <v>5853</v>
      </c>
      <c r="P1024" s="87" t="s">
        <v>5853</v>
      </c>
      <c r="Q1024" s="86"/>
      <c r="R1024" s="87" t="s">
        <v>5853</v>
      </c>
      <c r="S1024" s="87" t="s">
        <v>5853</v>
      </c>
      <c r="T1024" s="86" t="s">
        <v>5853</v>
      </c>
      <c r="U1024" s="87" t="s">
        <v>5853</v>
      </c>
      <c r="V1024" s="87" t="s">
        <v>5853</v>
      </c>
    </row>
    <row r="1025" spans="1:22">
      <c r="A1025" s="88" t="s">
        <v>5541</v>
      </c>
      <c r="B1025" s="17" t="str">
        <f>VLOOKUP(A1025,'Planning Periods'!$E$2:$N$540,10,FALSE)</f>
        <v>10/15/2013 - 10/15/2021</v>
      </c>
      <c r="C1025" s="87">
        <v>2017</v>
      </c>
      <c r="D1025" s="87" t="str">
        <f t="shared" si="15"/>
        <v>La Quinta 2017</v>
      </c>
      <c r="E1025" s="87">
        <v>91</v>
      </c>
      <c r="F1025" s="366">
        <v>0</v>
      </c>
      <c r="G1025" s="87">
        <v>0</v>
      </c>
      <c r="H1025" s="87">
        <v>0</v>
      </c>
      <c r="I1025" s="86"/>
      <c r="J1025" s="87">
        <v>61</v>
      </c>
      <c r="K1025" s="366">
        <v>0</v>
      </c>
      <c r="L1025" s="87">
        <v>0</v>
      </c>
      <c r="M1025" s="87">
        <v>0</v>
      </c>
      <c r="N1025" s="86"/>
      <c r="O1025" s="87">
        <v>66</v>
      </c>
      <c r="P1025" s="87">
        <v>0</v>
      </c>
      <c r="Q1025" s="86"/>
      <c r="R1025" s="87">
        <v>146</v>
      </c>
      <c r="S1025" s="87">
        <v>102</v>
      </c>
      <c r="T1025" s="86">
        <v>0</v>
      </c>
      <c r="U1025" s="87">
        <v>364</v>
      </c>
      <c r="V1025" s="87">
        <v>102</v>
      </c>
    </row>
    <row r="1026" spans="1:22">
      <c r="A1026" s="88" t="s">
        <v>5542</v>
      </c>
      <c r="B1026" s="17"/>
      <c r="C1026" s="87">
        <v>2013</v>
      </c>
      <c r="D1026" s="87" t="str">
        <f t="shared" si="15"/>
        <v>La Verne 2013</v>
      </c>
      <c r="E1026" s="87">
        <v>147</v>
      </c>
      <c r="F1026" s="366">
        <v>0</v>
      </c>
      <c r="G1026" s="87">
        <v>0</v>
      </c>
      <c r="H1026" s="87">
        <v>0</v>
      </c>
      <c r="I1026" s="86"/>
      <c r="J1026" s="87">
        <v>88</v>
      </c>
      <c r="K1026" s="366">
        <v>2</v>
      </c>
      <c r="L1026" s="87">
        <v>1</v>
      </c>
      <c r="M1026" s="87">
        <v>1</v>
      </c>
      <c r="N1026" s="86"/>
      <c r="O1026" s="87">
        <v>94</v>
      </c>
      <c r="P1026" s="87">
        <v>26</v>
      </c>
      <c r="Q1026" s="86"/>
      <c r="R1026" s="87">
        <v>233</v>
      </c>
      <c r="S1026" s="87">
        <v>153</v>
      </c>
      <c r="T1026" s="86">
        <v>1</v>
      </c>
      <c r="U1026" s="87">
        <v>562</v>
      </c>
      <c r="V1026" s="87">
        <v>181</v>
      </c>
    </row>
    <row r="1027" spans="1:22">
      <c r="A1027" s="88" t="s">
        <v>5542</v>
      </c>
      <c r="B1027" s="17" t="str">
        <f>VLOOKUP(A1027,'Planning Periods'!$E$2:$N$540,10,FALSE)</f>
        <v>10/15/2013 - 10/15/2021</v>
      </c>
      <c r="C1027" s="87">
        <v>2014</v>
      </c>
      <c r="D1027" s="87" t="str">
        <f t="shared" si="15"/>
        <v>La Verne 2014</v>
      </c>
      <c r="E1027" s="87">
        <v>147</v>
      </c>
      <c r="F1027" s="366">
        <v>35</v>
      </c>
      <c r="G1027" s="87">
        <v>35</v>
      </c>
      <c r="H1027" s="87">
        <v>0</v>
      </c>
      <c r="I1027" s="86"/>
      <c r="J1027" s="87">
        <v>88</v>
      </c>
      <c r="K1027" s="366">
        <v>2</v>
      </c>
      <c r="L1027" s="87">
        <v>2</v>
      </c>
      <c r="M1027" s="87">
        <v>0</v>
      </c>
      <c r="N1027" s="86"/>
      <c r="O1027" s="87">
        <v>94</v>
      </c>
      <c r="P1027" s="87">
        <v>0</v>
      </c>
      <c r="Q1027" s="86"/>
      <c r="R1027" s="87">
        <v>233</v>
      </c>
      <c r="S1027" s="87">
        <v>78</v>
      </c>
      <c r="T1027" s="86">
        <v>0</v>
      </c>
      <c r="U1027" s="87">
        <v>562</v>
      </c>
      <c r="V1027" s="87">
        <v>115</v>
      </c>
    </row>
    <row r="1028" spans="1:22">
      <c r="A1028" s="88" t="s">
        <v>5542</v>
      </c>
      <c r="B1028" s="17" t="str">
        <f>VLOOKUP(A1028,'Planning Periods'!$E$2:$N$540,10,FALSE)</f>
        <v>10/15/2013 - 10/15/2021</v>
      </c>
      <c r="C1028" s="87">
        <v>2015</v>
      </c>
      <c r="D1028" s="87" t="str">
        <f t="shared" si="15"/>
        <v>La Verne 2015</v>
      </c>
      <c r="E1028" s="87">
        <v>147</v>
      </c>
      <c r="F1028" s="366">
        <v>0</v>
      </c>
      <c r="G1028" s="87">
        <v>0</v>
      </c>
      <c r="H1028" s="87">
        <v>0</v>
      </c>
      <c r="I1028" s="86"/>
      <c r="J1028" s="87">
        <v>88</v>
      </c>
      <c r="K1028" s="366">
        <v>1</v>
      </c>
      <c r="L1028" s="87">
        <v>0</v>
      </c>
      <c r="M1028" s="87">
        <v>1</v>
      </c>
      <c r="N1028" s="86"/>
      <c r="O1028" s="87">
        <v>94</v>
      </c>
      <c r="P1028" s="87">
        <v>0</v>
      </c>
      <c r="Q1028" s="86"/>
      <c r="R1028" s="87">
        <v>233</v>
      </c>
      <c r="S1028" s="87">
        <v>4</v>
      </c>
      <c r="T1028" s="86">
        <v>1</v>
      </c>
      <c r="U1028" s="87">
        <v>562</v>
      </c>
      <c r="V1028" s="87">
        <v>5</v>
      </c>
    </row>
    <row r="1029" spans="1:22">
      <c r="A1029" s="88" t="s">
        <v>5542</v>
      </c>
      <c r="B1029" s="17" t="str">
        <f>VLOOKUP(A1029,'Planning Periods'!$E$2:$N$540,10,FALSE)</f>
        <v>10/15/2013 - 10/15/2021</v>
      </c>
      <c r="C1029" s="87">
        <v>2016</v>
      </c>
      <c r="D1029" s="87" t="str">
        <f t="shared" si="15"/>
        <v>La Verne 2016</v>
      </c>
      <c r="E1029" s="87">
        <v>147</v>
      </c>
      <c r="F1029" s="366">
        <v>0</v>
      </c>
      <c r="G1029" s="87">
        <v>0</v>
      </c>
      <c r="H1029" s="87">
        <v>0</v>
      </c>
      <c r="I1029" s="86"/>
      <c r="J1029" s="87">
        <v>88</v>
      </c>
      <c r="K1029" s="366">
        <v>0</v>
      </c>
      <c r="L1029" s="87">
        <v>0</v>
      </c>
      <c r="M1029" s="87">
        <v>0</v>
      </c>
      <c r="N1029" s="86"/>
      <c r="O1029" s="87">
        <v>94</v>
      </c>
      <c r="P1029" s="87">
        <v>0</v>
      </c>
      <c r="Q1029" s="86"/>
      <c r="R1029" s="87">
        <v>233</v>
      </c>
      <c r="S1029" s="87">
        <v>10</v>
      </c>
      <c r="T1029" s="86">
        <v>0</v>
      </c>
      <c r="U1029" s="87">
        <v>562</v>
      </c>
      <c r="V1029" s="87">
        <v>10</v>
      </c>
    </row>
    <row r="1030" spans="1:22">
      <c r="A1030" s="88" t="s">
        <v>5542</v>
      </c>
      <c r="B1030" s="17" t="str">
        <f>VLOOKUP(A1030,'Planning Periods'!$E$2:$N$540,10,FALSE)</f>
        <v>10/15/2013 - 10/15/2021</v>
      </c>
      <c r="C1030" s="87">
        <v>2017</v>
      </c>
      <c r="D1030" s="87" t="str">
        <f t="shared" si="15"/>
        <v>La Verne 2017</v>
      </c>
      <c r="E1030" s="87">
        <v>147</v>
      </c>
      <c r="F1030" s="366">
        <v>1</v>
      </c>
      <c r="G1030" s="87">
        <v>1</v>
      </c>
      <c r="H1030" s="87">
        <v>0</v>
      </c>
      <c r="I1030" s="86"/>
      <c r="J1030" s="87">
        <v>88</v>
      </c>
      <c r="K1030" s="366">
        <v>0</v>
      </c>
      <c r="L1030" s="87">
        <v>0</v>
      </c>
      <c r="M1030" s="87">
        <v>0</v>
      </c>
      <c r="N1030" s="86"/>
      <c r="O1030" s="87">
        <v>94</v>
      </c>
      <c r="P1030" s="87">
        <v>0</v>
      </c>
      <c r="Q1030" s="86"/>
      <c r="R1030" s="87">
        <v>233</v>
      </c>
      <c r="S1030" s="87">
        <v>20</v>
      </c>
      <c r="T1030" s="86">
        <v>0</v>
      </c>
      <c r="U1030" s="87">
        <v>562</v>
      </c>
      <c r="V1030" s="87">
        <v>21</v>
      </c>
    </row>
    <row r="1031" spans="1:22">
      <c r="A1031" s="88" t="s">
        <v>5543</v>
      </c>
      <c r="B1031" s="17" t="str">
        <f>VLOOKUP(A1031,'Planning Periods'!$E$2:$N$540,10,FALSE)</f>
        <v>01/31/2015 - 01/31/2023</v>
      </c>
      <c r="C1031" s="87">
        <v>2014</v>
      </c>
      <c r="D1031" s="87" t="str">
        <f t="shared" si="15"/>
        <v>Lafayette 2014</v>
      </c>
      <c r="E1031" s="87">
        <v>138</v>
      </c>
      <c r="F1031" s="366">
        <v>0</v>
      </c>
      <c r="G1031" s="87">
        <v>0</v>
      </c>
      <c r="H1031" s="87">
        <v>0</v>
      </c>
      <c r="I1031" s="86"/>
      <c r="J1031" s="87">
        <v>78</v>
      </c>
      <c r="K1031" s="366">
        <v>0</v>
      </c>
      <c r="L1031" s="87">
        <v>0</v>
      </c>
      <c r="M1031" s="87">
        <v>0</v>
      </c>
      <c r="N1031" s="86"/>
      <c r="O1031" s="87">
        <v>85</v>
      </c>
      <c r="P1031" s="87">
        <v>21</v>
      </c>
      <c r="Q1031" s="86"/>
      <c r="R1031" s="87">
        <v>99</v>
      </c>
      <c r="S1031" s="87">
        <v>247</v>
      </c>
      <c r="T1031" s="86">
        <v>0</v>
      </c>
      <c r="U1031" s="87">
        <v>400</v>
      </c>
      <c r="V1031" s="87">
        <v>268</v>
      </c>
    </row>
    <row r="1032" spans="1:22">
      <c r="A1032" s="88" t="s">
        <v>5543</v>
      </c>
      <c r="B1032" s="17" t="str">
        <f>VLOOKUP(A1032,'Planning Periods'!$E$2:$N$540,10,FALSE)</f>
        <v>01/31/2015 - 01/31/2023</v>
      </c>
      <c r="C1032" s="87">
        <v>2015</v>
      </c>
      <c r="D1032" s="87" t="str">
        <f t="shared" si="15"/>
        <v>Lafayette 2015</v>
      </c>
      <c r="E1032" s="87">
        <v>138</v>
      </c>
      <c r="F1032" s="366">
        <v>0</v>
      </c>
      <c r="G1032" s="87">
        <v>0</v>
      </c>
      <c r="H1032" s="87">
        <v>0</v>
      </c>
      <c r="I1032" s="86"/>
      <c r="J1032" s="87">
        <v>78</v>
      </c>
      <c r="K1032" s="366">
        <v>0</v>
      </c>
      <c r="L1032" s="87">
        <v>0</v>
      </c>
      <c r="M1032" s="87">
        <v>0</v>
      </c>
      <c r="N1032" s="86"/>
      <c r="O1032" s="87">
        <v>85</v>
      </c>
      <c r="P1032" s="87">
        <v>3</v>
      </c>
      <c r="Q1032" s="86"/>
      <c r="R1032" s="87">
        <v>99</v>
      </c>
      <c r="S1032" s="87">
        <v>13</v>
      </c>
      <c r="T1032" s="86">
        <v>0</v>
      </c>
      <c r="U1032" s="87">
        <v>400</v>
      </c>
      <c r="V1032" s="87">
        <v>16</v>
      </c>
    </row>
    <row r="1033" spans="1:22">
      <c r="A1033" s="88" t="s">
        <v>5543</v>
      </c>
      <c r="B1033" s="17" t="str">
        <f>VLOOKUP(A1033,'Planning Periods'!$E$2:$N$540,10,FALSE)</f>
        <v>01/31/2015 - 01/31/2023</v>
      </c>
      <c r="C1033" s="87">
        <v>2016</v>
      </c>
      <c r="D1033" s="87" t="str">
        <f t="shared" si="15"/>
        <v>Lafayette 2016</v>
      </c>
      <c r="E1033" s="87">
        <v>138</v>
      </c>
      <c r="F1033" s="366">
        <v>2</v>
      </c>
      <c r="G1033" s="87">
        <v>2</v>
      </c>
      <c r="H1033" s="87">
        <v>0</v>
      </c>
      <c r="I1033" s="86"/>
      <c r="J1033" s="87">
        <v>78</v>
      </c>
      <c r="K1033" s="366">
        <v>2</v>
      </c>
      <c r="L1033" s="87">
        <v>2</v>
      </c>
      <c r="M1033" s="87">
        <v>0</v>
      </c>
      <c r="N1033" s="86"/>
      <c r="O1033" s="87">
        <v>85</v>
      </c>
      <c r="P1033" s="87">
        <v>10</v>
      </c>
      <c r="Q1033" s="86"/>
      <c r="R1033" s="87">
        <v>99</v>
      </c>
      <c r="S1033" s="87">
        <v>62</v>
      </c>
      <c r="T1033" s="86">
        <v>0</v>
      </c>
      <c r="U1033" s="87">
        <v>400</v>
      </c>
      <c r="V1033" s="87">
        <v>76</v>
      </c>
    </row>
    <row r="1034" spans="1:22">
      <c r="A1034" s="88" t="s">
        <v>5543</v>
      </c>
      <c r="B1034" s="17" t="str">
        <f>VLOOKUP(A1034,'Planning Periods'!$E$2:$N$540,10,FALSE)</f>
        <v>01/31/2015 - 01/31/2023</v>
      </c>
      <c r="C1034" s="87">
        <v>2017</v>
      </c>
      <c r="D1034" s="87" t="str">
        <f t="shared" si="15"/>
        <v>Lafayette 2017</v>
      </c>
      <c r="E1034" s="87">
        <v>138</v>
      </c>
      <c r="F1034" s="366">
        <v>0</v>
      </c>
      <c r="G1034" s="87">
        <v>0</v>
      </c>
      <c r="H1034" s="87">
        <v>0</v>
      </c>
      <c r="I1034" s="86"/>
      <c r="J1034" s="87">
        <v>78</v>
      </c>
      <c r="K1034" s="366">
        <v>1</v>
      </c>
      <c r="L1034" s="87">
        <v>1</v>
      </c>
      <c r="M1034" s="87">
        <v>0</v>
      </c>
      <c r="N1034" s="86"/>
      <c r="O1034" s="87">
        <v>85</v>
      </c>
      <c r="P1034" s="87">
        <v>9</v>
      </c>
      <c r="Q1034" s="86"/>
      <c r="R1034" s="87">
        <v>99</v>
      </c>
      <c r="S1034" s="87">
        <v>25</v>
      </c>
      <c r="T1034" s="86">
        <v>0</v>
      </c>
      <c r="U1034" s="87">
        <v>400</v>
      </c>
      <c r="V1034" s="87">
        <v>35</v>
      </c>
    </row>
    <row r="1035" spans="1:22">
      <c r="A1035" s="88" t="s">
        <v>5544</v>
      </c>
      <c r="B1035" s="17"/>
      <c r="C1035" s="87">
        <v>2013</v>
      </c>
      <c r="D1035" s="87" t="str">
        <f t="shared" si="15"/>
        <v>Laguna Beach 2013</v>
      </c>
      <c r="E1035" s="87">
        <v>1</v>
      </c>
      <c r="F1035" s="366">
        <v>0</v>
      </c>
      <c r="G1035" s="87">
        <v>0</v>
      </c>
      <c r="H1035" s="87">
        <v>0</v>
      </c>
      <c r="I1035" s="86"/>
      <c r="J1035" s="87">
        <v>1</v>
      </c>
      <c r="K1035" s="366">
        <v>0</v>
      </c>
      <c r="L1035" s="87">
        <v>0</v>
      </c>
      <c r="M1035" s="87">
        <v>0</v>
      </c>
      <c r="N1035" s="86"/>
      <c r="O1035" s="87">
        <v>0</v>
      </c>
      <c r="P1035" s="87">
        <v>1</v>
      </c>
      <c r="Q1035" s="86"/>
      <c r="R1035" s="87">
        <v>0</v>
      </c>
      <c r="S1035" s="87">
        <v>4</v>
      </c>
      <c r="T1035" s="86">
        <v>0</v>
      </c>
      <c r="U1035" s="87">
        <v>2</v>
      </c>
      <c r="V1035" s="87">
        <v>5</v>
      </c>
    </row>
    <row r="1036" spans="1:22">
      <c r="A1036" s="88" t="s">
        <v>5544</v>
      </c>
      <c r="B1036" s="17" t="str">
        <f>VLOOKUP(A1036,'Planning Periods'!$E$2:$N$540,10,FALSE)</f>
        <v>10/15/2013 - 10/15/2021</v>
      </c>
      <c r="C1036" s="87">
        <v>2014</v>
      </c>
      <c r="D1036" s="87" t="str">
        <f t="shared" si="15"/>
        <v>Laguna Beach 2014</v>
      </c>
      <c r="E1036" s="87">
        <v>1</v>
      </c>
      <c r="F1036" s="366">
        <v>0</v>
      </c>
      <c r="G1036" s="87">
        <v>0</v>
      </c>
      <c r="H1036" s="87">
        <v>0</v>
      </c>
      <c r="I1036" s="86"/>
      <c r="J1036" s="87">
        <v>1</v>
      </c>
      <c r="K1036" s="366">
        <v>0</v>
      </c>
      <c r="L1036" s="87">
        <v>0</v>
      </c>
      <c r="M1036" s="87">
        <v>0</v>
      </c>
      <c r="N1036" s="86"/>
      <c r="O1036" s="87">
        <v>0</v>
      </c>
      <c r="P1036" s="87">
        <v>0</v>
      </c>
      <c r="Q1036" s="86"/>
      <c r="R1036" s="87">
        <v>0</v>
      </c>
      <c r="S1036" s="87">
        <v>15</v>
      </c>
      <c r="T1036" s="86">
        <v>0</v>
      </c>
      <c r="U1036" s="87">
        <v>2</v>
      </c>
      <c r="V1036" s="87">
        <v>15</v>
      </c>
    </row>
    <row r="1037" spans="1:22">
      <c r="A1037" s="88" t="s">
        <v>5544</v>
      </c>
      <c r="B1037" s="17" t="str">
        <f>VLOOKUP(A1037,'Planning Periods'!$E$2:$N$540,10,FALSE)</f>
        <v>10/15/2013 - 10/15/2021</v>
      </c>
      <c r="C1037" s="87">
        <v>2015</v>
      </c>
      <c r="D1037" s="87" t="str">
        <f t="shared" si="15"/>
        <v>Laguna Beach 2015</v>
      </c>
      <c r="E1037" s="87">
        <v>1</v>
      </c>
      <c r="F1037" s="366">
        <v>0</v>
      </c>
      <c r="G1037" s="87">
        <v>0</v>
      </c>
      <c r="H1037" s="87">
        <v>0</v>
      </c>
      <c r="I1037" s="86"/>
      <c r="J1037" s="87">
        <v>1</v>
      </c>
      <c r="K1037" s="366">
        <v>0</v>
      </c>
      <c r="L1037" s="87">
        <v>0</v>
      </c>
      <c r="M1037" s="87">
        <v>0</v>
      </c>
      <c r="N1037" s="86"/>
      <c r="O1037" s="87">
        <v>0</v>
      </c>
      <c r="P1037" s="87">
        <v>0</v>
      </c>
      <c r="Q1037" s="86"/>
      <c r="R1037" s="87">
        <v>0</v>
      </c>
      <c r="S1037" s="87">
        <v>15</v>
      </c>
      <c r="T1037" s="86">
        <v>0</v>
      </c>
      <c r="U1037" s="87">
        <v>2</v>
      </c>
      <c r="V1037" s="87">
        <v>15</v>
      </c>
    </row>
    <row r="1038" spans="1:22">
      <c r="A1038" s="88" t="s">
        <v>5544</v>
      </c>
      <c r="B1038" s="17" t="str">
        <f>VLOOKUP(A1038,'Planning Periods'!$E$2:$N$540,10,FALSE)</f>
        <v>10/15/2013 - 10/15/2021</v>
      </c>
      <c r="C1038" s="87">
        <v>2016</v>
      </c>
      <c r="D1038" s="87" t="str">
        <f t="shared" si="15"/>
        <v>Laguna Beach 2016</v>
      </c>
      <c r="E1038" s="87">
        <v>1</v>
      </c>
      <c r="F1038" s="366">
        <v>0</v>
      </c>
      <c r="G1038" s="87">
        <v>0</v>
      </c>
      <c r="H1038" s="87">
        <v>0</v>
      </c>
      <c r="I1038" s="86"/>
      <c r="J1038" s="87">
        <v>1</v>
      </c>
      <c r="K1038" s="366">
        <v>0</v>
      </c>
      <c r="L1038" s="87">
        <v>0</v>
      </c>
      <c r="M1038" s="87">
        <v>0</v>
      </c>
      <c r="N1038" s="86"/>
      <c r="O1038" s="87">
        <v>0</v>
      </c>
      <c r="P1038" s="87">
        <v>4</v>
      </c>
      <c r="Q1038" s="86"/>
      <c r="R1038" s="87">
        <v>0</v>
      </c>
      <c r="S1038" s="87">
        <v>8</v>
      </c>
      <c r="T1038" s="86">
        <v>0</v>
      </c>
      <c r="U1038" s="87">
        <v>2</v>
      </c>
      <c r="V1038" s="87">
        <v>12</v>
      </c>
    </row>
    <row r="1039" spans="1:22">
      <c r="A1039" s="88" t="s">
        <v>5544</v>
      </c>
      <c r="B1039" s="17" t="str">
        <f>VLOOKUP(A1039,'Planning Periods'!$E$2:$N$540,10,FALSE)</f>
        <v>10/15/2013 - 10/15/2021</v>
      </c>
      <c r="C1039" s="87">
        <v>2017</v>
      </c>
      <c r="D1039" s="87" t="str">
        <f t="shared" si="15"/>
        <v>Laguna Beach 2017</v>
      </c>
      <c r="E1039" s="87">
        <v>1</v>
      </c>
      <c r="F1039" s="366">
        <v>0</v>
      </c>
      <c r="G1039" s="87">
        <v>0</v>
      </c>
      <c r="H1039" s="87">
        <v>0</v>
      </c>
      <c r="I1039" s="86"/>
      <c r="J1039" s="87">
        <v>1</v>
      </c>
      <c r="K1039" s="366">
        <v>1</v>
      </c>
      <c r="L1039" s="87">
        <v>1</v>
      </c>
      <c r="M1039" s="87">
        <v>0</v>
      </c>
      <c r="N1039" s="86"/>
      <c r="O1039" s="87">
        <v>0</v>
      </c>
      <c r="P1039" s="87">
        <v>3</v>
      </c>
      <c r="Q1039" s="86"/>
      <c r="R1039" s="87">
        <v>0</v>
      </c>
      <c r="S1039" s="87">
        <v>19</v>
      </c>
      <c r="T1039" s="86">
        <v>0</v>
      </c>
      <c r="U1039" s="87">
        <v>2</v>
      </c>
      <c r="V1039" s="87">
        <v>23</v>
      </c>
    </row>
    <row r="1040" spans="1:22">
      <c r="A1040" s="88" t="s">
        <v>5545</v>
      </c>
      <c r="B1040" s="17"/>
      <c r="C1040" s="87">
        <v>2013</v>
      </c>
      <c r="D1040" s="87" t="str">
        <f t="shared" si="15"/>
        <v>Laguna Hills 2013</v>
      </c>
      <c r="E1040" s="87" t="s">
        <v>5853</v>
      </c>
      <c r="F1040" s="366" t="s">
        <v>5853</v>
      </c>
      <c r="G1040" s="87" t="s">
        <v>5853</v>
      </c>
      <c r="H1040" s="87" t="s">
        <v>5853</v>
      </c>
      <c r="I1040" s="86"/>
      <c r="J1040" s="87" t="s">
        <v>5853</v>
      </c>
      <c r="K1040" s="366" t="s">
        <v>5853</v>
      </c>
      <c r="L1040" s="87" t="s">
        <v>5853</v>
      </c>
      <c r="M1040" s="87" t="s">
        <v>5853</v>
      </c>
      <c r="N1040" s="86"/>
      <c r="O1040" s="87" t="s">
        <v>5853</v>
      </c>
      <c r="P1040" s="87" t="s">
        <v>5853</v>
      </c>
      <c r="Q1040" s="86"/>
      <c r="R1040" s="87" t="s">
        <v>5853</v>
      </c>
      <c r="S1040" s="87" t="s">
        <v>5853</v>
      </c>
      <c r="T1040" s="86" t="s">
        <v>5853</v>
      </c>
      <c r="U1040" s="87" t="s">
        <v>5853</v>
      </c>
      <c r="V1040" s="87" t="s">
        <v>5853</v>
      </c>
    </row>
    <row r="1041" spans="1:22">
      <c r="A1041" s="88" t="s">
        <v>5545</v>
      </c>
      <c r="B1041" s="17" t="str">
        <f>VLOOKUP(A1041,'Planning Periods'!$E$2:$N$540,10,FALSE)</f>
        <v>10/15/2013 - 10/15/2021</v>
      </c>
      <c r="C1041" s="87">
        <v>2014</v>
      </c>
      <c r="D1041" s="87" t="str">
        <f t="shared" si="15"/>
        <v>Laguna Hills 2014</v>
      </c>
      <c r="E1041" s="87">
        <v>1</v>
      </c>
      <c r="F1041" s="366">
        <v>0</v>
      </c>
      <c r="G1041" s="87">
        <v>0</v>
      </c>
      <c r="H1041" s="87">
        <v>0</v>
      </c>
      <c r="I1041" s="86"/>
      <c r="J1041" s="87">
        <v>1</v>
      </c>
      <c r="K1041" s="366">
        <v>0</v>
      </c>
      <c r="L1041" s="87">
        <v>0</v>
      </c>
      <c r="M1041" s="87">
        <v>0</v>
      </c>
      <c r="N1041" s="86"/>
      <c r="O1041" s="87">
        <v>0</v>
      </c>
      <c r="P1041" s="87">
        <v>0</v>
      </c>
      <c r="Q1041" s="86"/>
      <c r="R1041" s="87">
        <v>0</v>
      </c>
      <c r="S1041" s="87">
        <v>0</v>
      </c>
      <c r="T1041" s="86">
        <v>0</v>
      </c>
      <c r="U1041" s="87">
        <v>2</v>
      </c>
      <c r="V1041" s="87">
        <v>0</v>
      </c>
    </row>
    <row r="1042" spans="1:22">
      <c r="A1042" s="88" t="s">
        <v>5545</v>
      </c>
      <c r="B1042" s="17" t="str">
        <f>VLOOKUP(A1042,'Planning Periods'!$E$2:$N$540,10,FALSE)</f>
        <v>10/15/2013 - 10/15/2021</v>
      </c>
      <c r="C1042" s="87">
        <v>2015</v>
      </c>
      <c r="D1042" s="87" t="str">
        <f t="shared" si="15"/>
        <v>Laguna Hills 2015</v>
      </c>
      <c r="E1042" s="87">
        <v>1</v>
      </c>
      <c r="F1042" s="366">
        <v>0</v>
      </c>
      <c r="G1042" s="87">
        <v>0</v>
      </c>
      <c r="H1042" s="87">
        <v>0</v>
      </c>
      <c r="I1042" s="86"/>
      <c r="J1042" s="87">
        <v>1</v>
      </c>
      <c r="K1042" s="366">
        <v>0</v>
      </c>
      <c r="L1042" s="87">
        <v>0</v>
      </c>
      <c r="M1042" s="87">
        <v>0</v>
      </c>
      <c r="N1042" s="86"/>
      <c r="O1042" s="87">
        <v>0</v>
      </c>
      <c r="P1042" s="87">
        <v>0</v>
      </c>
      <c r="Q1042" s="86"/>
      <c r="R1042" s="87">
        <v>0</v>
      </c>
      <c r="S1042" s="87">
        <v>0</v>
      </c>
      <c r="T1042" s="86">
        <v>0</v>
      </c>
      <c r="U1042" s="87">
        <v>2</v>
      </c>
      <c r="V1042" s="87">
        <v>0</v>
      </c>
    </row>
    <row r="1043" spans="1:22">
      <c r="A1043" s="88" t="s">
        <v>5545</v>
      </c>
      <c r="B1043" s="17" t="str">
        <f>VLOOKUP(A1043,'Planning Periods'!$E$2:$N$540,10,FALSE)</f>
        <v>10/15/2013 - 10/15/2021</v>
      </c>
      <c r="C1043" s="87">
        <v>2016</v>
      </c>
      <c r="D1043" s="87" t="str">
        <f t="shared" si="15"/>
        <v>Laguna Hills 2016</v>
      </c>
      <c r="E1043" s="87">
        <v>1</v>
      </c>
      <c r="F1043" s="366">
        <v>0</v>
      </c>
      <c r="G1043" s="87">
        <v>0</v>
      </c>
      <c r="H1043" s="87">
        <v>0</v>
      </c>
      <c r="I1043" s="86"/>
      <c r="J1043" s="87">
        <v>1</v>
      </c>
      <c r="K1043" s="366">
        <v>0</v>
      </c>
      <c r="L1043" s="87">
        <v>0</v>
      </c>
      <c r="M1043" s="87">
        <v>0</v>
      </c>
      <c r="N1043" s="86"/>
      <c r="O1043" s="87">
        <v>0</v>
      </c>
      <c r="P1043" s="87">
        <v>291</v>
      </c>
      <c r="Q1043" s="86"/>
      <c r="R1043" s="87">
        <v>0</v>
      </c>
      <c r="S1043" s="87">
        <v>1</v>
      </c>
      <c r="T1043" s="86">
        <v>0</v>
      </c>
      <c r="U1043" s="87">
        <v>2</v>
      </c>
      <c r="V1043" s="87">
        <v>292</v>
      </c>
    </row>
    <row r="1044" spans="1:22">
      <c r="A1044" s="88" t="s">
        <v>5545</v>
      </c>
      <c r="B1044" s="17" t="str">
        <f>VLOOKUP(A1044,'Planning Periods'!$E$2:$N$540,10,FALSE)</f>
        <v>10/15/2013 - 10/15/2021</v>
      </c>
      <c r="C1044" s="87">
        <v>2017</v>
      </c>
      <c r="D1044" s="87" t="str">
        <f t="shared" si="15"/>
        <v>Laguna Hills 2017</v>
      </c>
      <c r="E1044" s="87">
        <v>1</v>
      </c>
      <c r="F1044" s="366">
        <v>0</v>
      </c>
      <c r="G1044" s="87">
        <v>0</v>
      </c>
      <c r="H1044" s="87">
        <v>0</v>
      </c>
      <c r="I1044" s="86"/>
      <c r="J1044" s="87">
        <v>1</v>
      </c>
      <c r="K1044" s="366">
        <v>0</v>
      </c>
      <c r="L1044" s="87">
        <v>0</v>
      </c>
      <c r="M1044" s="87">
        <v>0</v>
      </c>
      <c r="N1044" s="86"/>
      <c r="O1044" s="87">
        <v>0</v>
      </c>
      <c r="P1044" s="87">
        <v>1</v>
      </c>
      <c r="Q1044" s="86"/>
      <c r="R1044" s="87">
        <v>0</v>
      </c>
      <c r="S1044" s="87">
        <v>1</v>
      </c>
      <c r="T1044" s="86">
        <v>0</v>
      </c>
      <c r="U1044" s="87">
        <v>2</v>
      </c>
      <c r="V1044" s="87">
        <v>2</v>
      </c>
    </row>
    <row r="1045" spans="1:22">
      <c r="A1045" s="88" t="s">
        <v>5546</v>
      </c>
      <c r="B1045" s="17"/>
      <c r="C1045" s="87">
        <v>2013</v>
      </c>
      <c r="D1045" s="87" t="str">
        <f t="shared" si="15"/>
        <v>Laguna Niguel 2013</v>
      </c>
      <c r="E1045" s="87" t="s">
        <v>5853</v>
      </c>
      <c r="F1045" s="366" t="s">
        <v>5853</v>
      </c>
      <c r="G1045" s="87" t="s">
        <v>5853</v>
      </c>
      <c r="H1045" s="87" t="s">
        <v>5853</v>
      </c>
      <c r="I1045" s="86"/>
      <c r="J1045" s="87" t="s">
        <v>5853</v>
      </c>
      <c r="K1045" s="366" t="s">
        <v>5853</v>
      </c>
      <c r="L1045" s="87" t="s">
        <v>5853</v>
      </c>
      <c r="M1045" s="87" t="s">
        <v>5853</v>
      </c>
      <c r="N1045" s="86"/>
      <c r="O1045" s="87" t="s">
        <v>5853</v>
      </c>
      <c r="P1045" s="87" t="s">
        <v>5853</v>
      </c>
      <c r="Q1045" s="86"/>
      <c r="R1045" s="87" t="s">
        <v>5853</v>
      </c>
      <c r="S1045" s="87" t="s">
        <v>5853</v>
      </c>
      <c r="T1045" s="86" t="s">
        <v>5853</v>
      </c>
      <c r="U1045" s="87" t="s">
        <v>5853</v>
      </c>
      <c r="V1045" s="87" t="s">
        <v>5853</v>
      </c>
    </row>
    <row r="1046" spans="1:22">
      <c r="A1046" s="88" t="s">
        <v>5546</v>
      </c>
      <c r="B1046" s="17" t="str">
        <f>VLOOKUP(A1046,'Planning Periods'!$E$2:$N$540,10,FALSE)</f>
        <v>10/15/2013 - 10/15/2021</v>
      </c>
      <c r="C1046" s="87">
        <v>2014</v>
      </c>
      <c r="D1046" s="87" t="str">
        <f t="shared" si="15"/>
        <v>Laguna Niguel 2014</v>
      </c>
      <c r="E1046" s="87">
        <v>43</v>
      </c>
      <c r="F1046" s="366">
        <v>14</v>
      </c>
      <c r="G1046" s="87">
        <v>14</v>
      </c>
      <c r="H1046" s="87">
        <v>0</v>
      </c>
      <c r="I1046" s="86"/>
      <c r="J1046" s="87">
        <v>30</v>
      </c>
      <c r="K1046" s="366">
        <v>14</v>
      </c>
      <c r="L1046" s="87">
        <v>14</v>
      </c>
      <c r="M1046" s="87">
        <v>0</v>
      </c>
      <c r="N1046" s="86"/>
      <c r="O1046" s="87">
        <v>34</v>
      </c>
      <c r="P1046" s="87">
        <v>0</v>
      </c>
      <c r="Q1046" s="86"/>
      <c r="R1046" s="87">
        <v>75</v>
      </c>
      <c r="S1046" s="87">
        <v>427</v>
      </c>
      <c r="T1046" s="86">
        <v>0</v>
      </c>
      <c r="U1046" s="87">
        <v>182</v>
      </c>
      <c r="V1046" s="87">
        <v>455</v>
      </c>
    </row>
    <row r="1047" spans="1:22">
      <c r="A1047" s="88" t="s">
        <v>5546</v>
      </c>
      <c r="B1047" s="17" t="str">
        <f>VLOOKUP(A1047,'Planning Periods'!$E$2:$N$540,10,FALSE)</f>
        <v>10/15/2013 - 10/15/2021</v>
      </c>
      <c r="C1047" s="87">
        <v>2015</v>
      </c>
      <c r="D1047" s="87" t="str">
        <f t="shared" si="15"/>
        <v>Laguna Niguel 2015</v>
      </c>
      <c r="E1047" s="87">
        <v>43</v>
      </c>
      <c r="F1047" s="366">
        <v>0</v>
      </c>
      <c r="G1047" s="87">
        <v>0</v>
      </c>
      <c r="H1047" s="87">
        <v>0</v>
      </c>
      <c r="I1047" s="86"/>
      <c r="J1047" s="87">
        <v>30</v>
      </c>
      <c r="K1047" s="366">
        <v>0</v>
      </c>
      <c r="L1047" s="87">
        <v>0</v>
      </c>
      <c r="M1047" s="87">
        <v>0</v>
      </c>
      <c r="N1047" s="86"/>
      <c r="O1047" s="87">
        <v>34</v>
      </c>
      <c r="P1047" s="87">
        <v>2</v>
      </c>
      <c r="Q1047" s="86"/>
      <c r="R1047" s="87">
        <v>75</v>
      </c>
      <c r="S1047" s="87">
        <v>4</v>
      </c>
      <c r="T1047" s="86">
        <v>0</v>
      </c>
      <c r="U1047" s="87">
        <v>182</v>
      </c>
      <c r="V1047" s="87">
        <v>6</v>
      </c>
    </row>
    <row r="1048" spans="1:22">
      <c r="A1048" s="88" t="s">
        <v>5546</v>
      </c>
      <c r="B1048" s="17" t="str">
        <f>VLOOKUP(A1048,'Planning Periods'!$E$2:$N$540,10,FALSE)</f>
        <v>10/15/2013 - 10/15/2021</v>
      </c>
      <c r="C1048" s="87">
        <v>2016</v>
      </c>
      <c r="D1048" s="87" t="str">
        <f t="shared" si="15"/>
        <v>Laguna Niguel 2016</v>
      </c>
      <c r="E1048" s="87">
        <v>43</v>
      </c>
      <c r="F1048" s="366">
        <v>18</v>
      </c>
      <c r="G1048" s="87">
        <v>18</v>
      </c>
      <c r="H1048" s="87">
        <v>0</v>
      </c>
      <c r="I1048" s="86"/>
      <c r="J1048" s="87">
        <v>30</v>
      </c>
      <c r="K1048" s="366">
        <v>0</v>
      </c>
      <c r="L1048" s="87">
        <v>0</v>
      </c>
      <c r="M1048" s="87">
        <v>0</v>
      </c>
      <c r="N1048" s="86"/>
      <c r="O1048" s="87">
        <v>34</v>
      </c>
      <c r="P1048" s="87">
        <v>0</v>
      </c>
      <c r="Q1048" s="86"/>
      <c r="R1048" s="87">
        <v>75</v>
      </c>
      <c r="S1048" s="87">
        <v>508</v>
      </c>
      <c r="T1048" s="86">
        <v>0</v>
      </c>
      <c r="U1048" s="87">
        <v>182</v>
      </c>
      <c r="V1048" s="87">
        <v>526</v>
      </c>
    </row>
    <row r="1049" spans="1:22">
      <c r="A1049" s="88" t="s">
        <v>5546</v>
      </c>
      <c r="B1049" s="17" t="str">
        <f>VLOOKUP(A1049,'Planning Periods'!$E$2:$N$540,10,FALSE)</f>
        <v>10/15/2013 - 10/15/2021</v>
      </c>
      <c r="C1049" s="87">
        <v>2017</v>
      </c>
      <c r="D1049" s="87" t="str">
        <f t="shared" si="15"/>
        <v>Laguna Niguel 2017</v>
      </c>
      <c r="E1049" s="87">
        <v>43</v>
      </c>
      <c r="F1049" s="366">
        <v>0</v>
      </c>
      <c r="G1049" s="87">
        <v>0</v>
      </c>
      <c r="H1049" s="87">
        <v>0</v>
      </c>
      <c r="I1049" s="86"/>
      <c r="J1049" s="87">
        <v>30</v>
      </c>
      <c r="K1049" s="366">
        <v>24</v>
      </c>
      <c r="L1049" s="87">
        <v>24</v>
      </c>
      <c r="M1049" s="87">
        <v>0</v>
      </c>
      <c r="N1049" s="86"/>
      <c r="O1049" s="87">
        <v>34</v>
      </c>
      <c r="P1049" s="87">
        <v>0</v>
      </c>
      <c r="Q1049" s="86"/>
      <c r="R1049" s="87">
        <v>75</v>
      </c>
      <c r="S1049" s="87">
        <v>211</v>
      </c>
      <c r="T1049" s="86">
        <v>0</v>
      </c>
      <c r="U1049" s="87">
        <v>182</v>
      </c>
      <c r="V1049" s="87">
        <v>235</v>
      </c>
    </row>
    <row r="1050" spans="1:22">
      <c r="A1050" s="88" t="s">
        <v>5822</v>
      </c>
      <c r="B1050" s="17"/>
      <c r="C1050" s="87">
        <v>2013</v>
      </c>
      <c r="D1050" s="87" t="str">
        <f t="shared" si="15"/>
        <v>Laguna Woods 2013</v>
      </c>
      <c r="E1050" s="87" t="s">
        <v>5853</v>
      </c>
      <c r="F1050" s="366" t="s">
        <v>5853</v>
      </c>
      <c r="G1050" s="87" t="s">
        <v>5853</v>
      </c>
      <c r="H1050" s="87" t="s">
        <v>5853</v>
      </c>
      <c r="I1050" s="86"/>
      <c r="J1050" s="87" t="s">
        <v>5853</v>
      </c>
      <c r="K1050" s="366" t="s">
        <v>5853</v>
      </c>
      <c r="L1050" s="87" t="s">
        <v>5853</v>
      </c>
      <c r="M1050" s="87" t="s">
        <v>5853</v>
      </c>
      <c r="N1050" s="86"/>
      <c r="O1050" s="87" t="s">
        <v>5853</v>
      </c>
      <c r="P1050" s="87" t="s">
        <v>5853</v>
      </c>
      <c r="Q1050" s="86"/>
      <c r="R1050" s="87" t="s">
        <v>5853</v>
      </c>
      <c r="S1050" s="87" t="s">
        <v>5853</v>
      </c>
      <c r="T1050" s="86" t="s">
        <v>5853</v>
      </c>
      <c r="U1050" s="87" t="s">
        <v>5853</v>
      </c>
      <c r="V1050" s="87" t="s">
        <v>5853</v>
      </c>
    </row>
    <row r="1051" spans="1:22">
      <c r="A1051" s="88" t="s">
        <v>5822</v>
      </c>
      <c r="B1051" s="17" t="str">
        <f>VLOOKUP(A1051,'Planning Periods'!$E$2:$N$540,10,FALSE)</f>
        <v>10/15/2013 - 10/15/2021</v>
      </c>
      <c r="C1051" s="87">
        <v>2014</v>
      </c>
      <c r="D1051" s="87" t="str">
        <f t="shared" si="15"/>
        <v>Laguna Woods 2014</v>
      </c>
      <c r="E1051" s="87">
        <v>1</v>
      </c>
      <c r="F1051" s="366">
        <v>0</v>
      </c>
      <c r="G1051" s="87">
        <v>0</v>
      </c>
      <c r="H1051" s="87">
        <v>0</v>
      </c>
      <c r="I1051" s="86"/>
      <c r="J1051" s="87">
        <v>1</v>
      </c>
      <c r="K1051" s="366">
        <v>0</v>
      </c>
      <c r="L1051" s="87">
        <v>0</v>
      </c>
      <c r="M1051" s="87">
        <v>0</v>
      </c>
      <c r="N1051" s="86"/>
      <c r="O1051" s="87">
        <v>0</v>
      </c>
      <c r="P1051" s="87">
        <v>0</v>
      </c>
      <c r="Q1051" s="86"/>
      <c r="R1051" s="87">
        <v>0</v>
      </c>
      <c r="S1051" s="87">
        <v>0</v>
      </c>
      <c r="T1051" s="86">
        <v>0</v>
      </c>
      <c r="U1051" s="87">
        <v>2</v>
      </c>
      <c r="V1051" s="87">
        <v>0</v>
      </c>
    </row>
    <row r="1052" spans="1:22">
      <c r="A1052" s="88" t="s">
        <v>5822</v>
      </c>
      <c r="B1052" s="17" t="str">
        <f>VLOOKUP(A1052,'Planning Periods'!$E$2:$N$540,10,FALSE)</f>
        <v>10/15/2013 - 10/15/2021</v>
      </c>
      <c r="C1052" s="87">
        <v>2015</v>
      </c>
      <c r="D1052" s="87" t="str">
        <f t="shared" si="15"/>
        <v>Laguna Woods 2015</v>
      </c>
      <c r="E1052" s="87">
        <v>1</v>
      </c>
      <c r="F1052" s="366">
        <v>0</v>
      </c>
      <c r="G1052" s="87">
        <v>0</v>
      </c>
      <c r="H1052" s="87">
        <v>0</v>
      </c>
      <c r="I1052" s="86"/>
      <c r="J1052" s="87">
        <v>1</v>
      </c>
      <c r="K1052" s="366">
        <v>0</v>
      </c>
      <c r="L1052" s="87">
        <v>0</v>
      </c>
      <c r="M1052" s="87">
        <v>0</v>
      </c>
      <c r="N1052" s="86"/>
      <c r="O1052" s="87">
        <v>0</v>
      </c>
      <c r="P1052" s="87">
        <v>0</v>
      </c>
      <c r="Q1052" s="86"/>
      <c r="R1052" s="87">
        <v>0</v>
      </c>
      <c r="S1052" s="87">
        <v>0</v>
      </c>
      <c r="T1052" s="86">
        <v>0</v>
      </c>
      <c r="U1052" s="87">
        <v>2</v>
      </c>
      <c r="V1052" s="87">
        <v>0</v>
      </c>
    </row>
    <row r="1053" spans="1:22">
      <c r="A1053" s="88" t="s">
        <v>5822</v>
      </c>
      <c r="B1053" s="17" t="str">
        <f>VLOOKUP(A1053,'Planning Periods'!$E$2:$N$540,10,FALSE)</f>
        <v>10/15/2013 - 10/15/2021</v>
      </c>
      <c r="C1053" s="87">
        <v>2016</v>
      </c>
      <c r="D1053" s="87" t="str">
        <f t="shared" si="15"/>
        <v>Laguna Woods 2016</v>
      </c>
      <c r="E1053" s="87">
        <v>1</v>
      </c>
      <c r="F1053" s="366">
        <v>0</v>
      </c>
      <c r="G1053" s="87">
        <v>0</v>
      </c>
      <c r="H1053" s="87">
        <v>0</v>
      </c>
      <c r="I1053" s="86"/>
      <c r="J1053" s="87">
        <v>1</v>
      </c>
      <c r="K1053" s="366">
        <v>0</v>
      </c>
      <c r="L1053" s="87">
        <v>0</v>
      </c>
      <c r="M1053" s="87">
        <v>0</v>
      </c>
      <c r="N1053" s="86"/>
      <c r="O1053" s="87">
        <v>0</v>
      </c>
      <c r="P1053" s="87">
        <v>0</v>
      </c>
      <c r="Q1053" s="86"/>
      <c r="R1053" s="87">
        <v>0</v>
      </c>
      <c r="S1053" s="87">
        <v>0</v>
      </c>
      <c r="T1053" s="86">
        <v>0</v>
      </c>
      <c r="U1053" s="87">
        <v>2</v>
      </c>
      <c r="V1053" s="87">
        <v>0</v>
      </c>
    </row>
    <row r="1054" spans="1:22">
      <c r="A1054" s="88" t="s">
        <v>5822</v>
      </c>
      <c r="B1054" s="17" t="str">
        <f>VLOOKUP(A1054,'Planning Periods'!$E$2:$N$540,10,FALSE)</f>
        <v>10/15/2013 - 10/15/2021</v>
      </c>
      <c r="C1054" s="87">
        <v>2017</v>
      </c>
      <c r="D1054" s="87" t="str">
        <f t="shared" si="15"/>
        <v>Laguna Woods 2017</v>
      </c>
      <c r="E1054" s="87">
        <v>1</v>
      </c>
      <c r="F1054" s="366">
        <v>0</v>
      </c>
      <c r="G1054" s="87">
        <v>0</v>
      </c>
      <c r="H1054" s="87">
        <v>0</v>
      </c>
      <c r="I1054" s="86"/>
      <c r="J1054" s="87">
        <v>1</v>
      </c>
      <c r="K1054" s="366">
        <v>0</v>
      </c>
      <c r="L1054" s="87">
        <v>0</v>
      </c>
      <c r="M1054" s="87">
        <v>0</v>
      </c>
      <c r="N1054" s="86"/>
      <c r="O1054" s="87">
        <v>0</v>
      </c>
      <c r="P1054" s="87">
        <v>0</v>
      </c>
      <c r="Q1054" s="86"/>
      <c r="R1054" s="87">
        <v>0</v>
      </c>
      <c r="S1054" s="87">
        <v>0</v>
      </c>
      <c r="T1054" s="86">
        <v>0</v>
      </c>
      <c r="U1054" s="87">
        <v>2</v>
      </c>
      <c r="V1054" s="87">
        <v>0</v>
      </c>
    </row>
    <row r="1055" spans="1:22">
      <c r="A1055" t="s">
        <v>5037</v>
      </c>
      <c r="B1055" s="17" t="str">
        <f>VLOOKUP(A1055,'Planning Periods'!$E$2:$N$540,10,FALSE)</f>
        <v>08/15/2019 - 08/15/2027</v>
      </c>
      <c r="C1055" s="87">
        <v>2014</v>
      </c>
      <c r="D1055" s="87" t="str">
        <f t="shared" si="15"/>
        <v>Lake County - Unincorporated 2014</v>
      </c>
      <c r="E1055" s="366" t="s">
        <v>5853</v>
      </c>
      <c r="F1055" s="366" t="s">
        <v>5853</v>
      </c>
      <c r="G1055" s="366" t="s">
        <v>5853</v>
      </c>
      <c r="H1055" s="366" t="s">
        <v>5853</v>
      </c>
      <c r="I1055" s="366">
        <v>0</v>
      </c>
      <c r="J1055" s="366" t="s">
        <v>5853</v>
      </c>
      <c r="K1055" s="366" t="s">
        <v>5853</v>
      </c>
      <c r="L1055" s="366" t="s">
        <v>5853</v>
      </c>
      <c r="M1055" s="366" t="s">
        <v>5853</v>
      </c>
      <c r="N1055" s="366">
        <v>0</v>
      </c>
      <c r="O1055" s="366" t="s">
        <v>5853</v>
      </c>
      <c r="P1055" s="366" t="s">
        <v>5853</v>
      </c>
      <c r="Q1055" s="366"/>
      <c r="R1055" s="366" t="s">
        <v>5853</v>
      </c>
      <c r="S1055" s="366" t="s">
        <v>5853</v>
      </c>
      <c r="T1055" s="366" t="s">
        <v>5853</v>
      </c>
      <c r="U1055" s="366" t="s">
        <v>5853</v>
      </c>
      <c r="V1055" s="366" t="s">
        <v>5853</v>
      </c>
    </row>
    <row r="1056" spans="1:22">
      <c r="A1056" t="s">
        <v>5037</v>
      </c>
      <c r="B1056" s="17" t="str">
        <f>VLOOKUP(A1056,'Planning Periods'!$E$2:$N$540,10,FALSE)</f>
        <v>08/15/2019 - 08/15/2027</v>
      </c>
      <c r="C1056" s="87">
        <v>2015</v>
      </c>
      <c r="D1056" s="87" t="str">
        <f t="shared" si="15"/>
        <v>Lake County - Unincorporated 2015</v>
      </c>
      <c r="E1056" t="s">
        <v>5853</v>
      </c>
      <c r="F1056" t="s">
        <v>5853</v>
      </c>
      <c r="G1056" t="s">
        <v>5853</v>
      </c>
      <c r="H1056" t="s">
        <v>5853</v>
      </c>
      <c r="J1056" t="s">
        <v>5853</v>
      </c>
      <c r="K1056" t="s">
        <v>5853</v>
      </c>
      <c r="L1056" t="s">
        <v>5853</v>
      </c>
      <c r="M1056" t="s">
        <v>5853</v>
      </c>
      <c r="O1056" t="s">
        <v>5853</v>
      </c>
      <c r="P1056" t="s">
        <v>5853</v>
      </c>
      <c r="R1056" t="s">
        <v>5853</v>
      </c>
      <c r="S1056" t="s">
        <v>5853</v>
      </c>
      <c r="T1056" t="s">
        <v>5853</v>
      </c>
      <c r="U1056" t="s">
        <v>5853</v>
      </c>
      <c r="V1056" t="s">
        <v>5853</v>
      </c>
    </row>
    <row r="1057" spans="1:22">
      <c r="A1057" t="s">
        <v>5037</v>
      </c>
      <c r="B1057" s="17" t="str">
        <f>VLOOKUP(A1057,'Planning Periods'!$E$2:$N$540,10,FALSE)</f>
        <v>08/15/2019 - 08/15/2027</v>
      </c>
      <c r="C1057" s="87">
        <v>2016</v>
      </c>
      <c r="D1057" s="87" t="str">
        <f t="shared" si="15"/>
        <v>Lake County - Unincorporated 2016</v>
      </c>
      <c r="E1057" t="s">
        <v>5853</v>
      </c>
      <c r="F1057" t="s">
        <v>5853</v>
      </c>
      <c r="G1057" t="s">
        <v>5853</v>
      </c>
      <c r="H1057" t="s">
        <v>5853</v>
      </c>
      <c r="J1057" t="s">
        <v>5853</v>
      </c>
      <c r="K1057" t="s">
        <v>5853</v>
      </c>
      <c r="L1057" t="s">
        <v>5853</v>
      </c>
      <c r="M1057" t="s">
        <v>5853</v>
      </c>
      <c r="O1057" t="s">
        <v>5853</v>
      </c>
      <c r="P1057" t="s">
        <v>5853</v>
      </c>
      <c r="R1057" t="s">
        <v>5853</v>
      </c>
      <c r="S1057" t="s">
        <v>5853</v>
      </c>
      <c r="T1057" t="s">
        <v>5853</v>
      </c>
      <c r="U1057" t="s">
        <v>5853</v>
      </c>
      <c r="V1057" t="s">
        <v>5853</v>
      </c>
    </row>
    <row r="1058" spans="1:22">
      <c r="A1058" t="s">
        <v>5037</v>
      </c>
      <c r="B1058" s="17" t="str">
        <f>VLOOKUP(A1058,'Planning Periods'!$E$2:$N$540,10,FALSE)</f>
        <v>08/15/2019 - 08/15/2027</v>
      </c>
      <c r="C1058" s="87">
        <v>2017</v>
      </c>
      <c r="D1058" s="87" t="str">
        <f t="shared" si="15"/>
        <v>Lake County - Unincorporated 2017</v>
      </c>
      <c r="E1058" t="s">
        <v>5853</v>
      </c>
      <c r="F1058" t="s">
        <v>5853</v>
      </c>
      <c r="G1058" t="s">
        <v>5853</v>
      </c>
      <c r="H1058" t="s">
        <v>5853</v>
      </c>
      <c r="J1058" t="s">
        <v>5853</v>
      </c>
      <c r="K1058" t="s">
        <v>5853</v>
      </c>
      <c r="L1058" t="s">
        <v>5853</v>
      </c>
      <c r="M1058" t="s">
        <v>5853</v>
      </c>
      <c r="O1058" t="s">
        <v>5853</v>
      </c>
      <c r="P1058" t="s">
        <v>5853</v>
      </c>
      <c r="R1058" t="s">
        <v>5853</v>
      </c>
      <c r="S1058" t="s">
        <v>5853</v>
      </c>
      <c r="T1058" t="s">
        <v>5853</v>
      </c>
      <c r="U1058" t="s">
        <v>5853</v>
      </c>
      <c r="V1058" t="s">
        <v>5853</v>
      </c>
    </row>
    <row r="1059" spans="1:22">
      <c r="A1059" s="88" t="s">
        <v>5547</v>
      </c>
      <c r="B1059" s="17"/>
      <c r="C1059" s="87">
        <v>2013</v>
      </c>
      <c r="D1059" s="87" t="str">
        <f t="shared" si="15"/>
        <v>Lake Elsinore 2013</v>
      </c>
      <c r="E1059" t="s">
        <v>5853</v>
      </c>
      <c r="F1059" t="s">
        <v>5853</v>
      </c>
      <c r="G1059" t="s">
        <v>5853</v>
      </c>
      <c r="H1059" t="s">
        <v>5853</v>
      </c>
      <c r="J1059" t="s">
        <v>5853</v>
      </c>
      <c r="K1059" t="s">
        <v>5853</v>
      </c>
      <c r="L1059" t="s">
        <v>5853</v>
      </c>
      <c r="M1059" t="s">
        <v>5853</v>
      </c>
      <c r="O1059" t="s">
        <v>5853</v>
      </c>
      <c r="P1059" t="s">
        <v>5853</v>
      </c>
      <c r="R1059" t="s">
        <v>5853</v>
      </c>
      <c r="S1059" t="s">
        <v>5853</v>
      </c>
      <c r="T1059" t="s">
        <v>5853</v>
      </c>
      <c r="U1059" t="s">
        <v>5853</v>
      </c>
      <c r="V1059" t="s">
        <v>5853</v>
      </c>
    </row>
    <row r="1060" spans="1:22">
      <c r="A1060" s="88" t="s">
        <v>5547</v>
      </c>
      <c r="B1060" s="17" t="str">
        <f>VLOOKUP(A1060,'Planning Periods'!$E$2:$N$540,10,FALSE)</f>
        <v>10/15/2013 - 10/15/2021</v>
      </c>
      <c r="C1060" s="87">
        <v>2014</v>
      </c>
      <c r="D1060" s="87" t="str">
        <f t="shared" si="15"/>
        <v>Lake Elsinore 2014</v>
      </c>
      <c r="E1060" s="87">
        <v>978</v>
      </c>
      <c r="F1060" s="366">
        <v>0</v>
      </c>
      <c r="G1060" s="87">
        <v>0</v>
      </c>
      <c r="H1060" s="87">
        <v>0</v>
      </c>
      <c r="I1060" s="86"/>
      <c r="J1060" s="87">
        <v>639</v>
      </c>
      <c r="K1060" s="366">
        <v>0</v>
      </c>
      <c r="L1060" s="87">
        <v>0</v>
      </c>
      <c r="M1060" s="87">
        <v>0</v>
      </c>
      <c r="N1060" s="86"/>
      <c r="O1060" s="87">
        <v>829</v>
      </c>
      <c r="P1060" s="87">
        <v>0</v>
      </c>
      <c r="Q1060" s="86"/>
      <c r="R1060" s="87">
        <v>1317</v>
      </c>
      <c r="S1060" s="87">
        <v>0</v>
      </c>
      <c r="T1060" s="86">
        <v>0</v>
      </c>
      <c r="U1060" s="87">
        <v>3763</v>
      </c>
      <c r="V1060" s="87">
        <v>0</v>
      </c>
    </row>
    <row r="1061" spans="1:22">
      <c r="A1061" s="88" t="s">
        <v>5547</v>
      </c>
      <c r="B1061" s="17" t="str">
        <f>VLOOKUP(A1061,'Planning Periods'!$E$2:$N$540,10,FALSE)</f>
        <v>10/15/2013 - 10/15/2021</v>
      </c>
      <c r="C1061" s="87">
        <v>2015</v>
      </c>
      <c r="D1061" s="87" t="str">
        <f t="shared" si="15"/>
        <v>Lake Elsinore 2015</v>
      </c>
      <c r="E1061" s="87">
        <v>978</v>
      </c>
      <c r="F1061" s="366">
        <v>0</v>
      </c>
      <c r="G1061" s="87">
        <v>0</v>
      </c>
      <c r="H1061" s="87">
        <v>0</v>
      </c>
      <c r="I1061" s="86"/>
      <c r="J1061" s="87">
        <v>639</v>
      </c>
      <c r="K1061" s="366">
        <v>0</v>
      </c>
      <c r="L1061" s="87">
        <v>0</v>
      </c>
      <c r="M1061" s="87">
        <v>0</v>
      </c>
      <c r="N1061" s="86"/>
      <c r="O1061" s="87">
        <v>829</v>
      </c>
      <c r="P1061" s="87">
        <v>341</v>
      </c>
      <c r="Q1061" s="86"/>
      <c r="R1061" s="87">
        <v>1317</v>
      </c>
      <c r="S1061" s="87">
        <v>2</v>
      </c>
      <c r="T1061" s="86">
        <v>0</v>
      </c>
      <c r="U1061" s="87">
        <v>3763</v>
      </c>
      <c r="V1061" s="87">
        <v>343</v>
      </c>
    </row>
    <row r="1062" spans="1:22">
      <c r="A1062" s="88" t="s">
        <v>5547</v>
      </c>
      <c r="B1062" s="17" t="str">
        <f>VLOOKUP(A1062,'Planning Periods'!$E$2:$N$540,10,FALSE)</f>
        <v>10/15/2013 - 10/15/2021</v>
      </c>
      <c r="C1062" s="87">
        <v>2016</v>
      </c>
      <c r="D1062" s="87" t="str">
        <f t="shared" si="15"/>
        <v>Lake Elsinore 2016</v>
      </c>
      <c r="E1062" s="87">
        <v>978</v>
      </c>
      <c r="F1062" s="366">
        <v>0</v>
      </c>
      <c r="G1062" s="87">
        <v>0</v>
      </c>
      <c r="H1062" s="87">
        <v>0</v>
      </c>
      <c r="I1062" s="86"/>
      <c r="J1062" s="87">
        <v>639</v>
      </c>
      <c r="K1062" s="366">
        <v>0</v>
      </c>
      <c r="L1062" s="87">
        <v>0</v>
      </c>
      <c r="M1062" s="87">
        <v>0</v>
      </c>
      <c r="N1062" s="86"/>
      <c r="O1062" s="87">
        <v>829</v>
      </c>
      <c r="P1062" s="87">
        <v>203</v>
      </c>
      <c r="Q1062" s="86"/>
      <c r="R1062" s="87">
        <v>1317</v>
      </c>
      <c r="S1062" s="87">
        <v>258</v>
      </c>
      <c r="T1062" s="86">
        <v>0</v>
      </c>
      <c r="U1062" s="87">
        <v>3763</v>
      </c>
      <c r="V1062" s="87">
        <v>461</v>
      </c>
    </row>
    <row r="1063" spans="1:22">
      <c r="A1063" s="88" t="s">
        <v>5547</v>
      </c>
      <c r="B1063" s="17" t="str">
        <f>VLOOKUP(A1063,'Planning Periods'!$E$2:$N$540,10,FALSE)</f>
        <v>10/15/2013 - 10/15/2021</v>
      </c>
      <c r="C1063" s="87">
        <v>2017</v>
      </c>
      <c r="D1063" s="87" t="str">
        <f t="shared" si="15"/>
        <v>Lake Elsinore 2017</v>
      </c>
      <c r="E1063" s="87">
        <v>978</v>
      </c>
      <c r="F1063" s="366">
        <v>2</v>
      </c>
      <c r="G1063" s="87">
        <v>0</v>
      </c>
      <c r="H1063" s="87">
        <v>2</v>
      </c>
      <c r="I1063" s="86"/>
      <c r="J1063" s="87">
        <v>639</v>
      </c>
      <c r="K1063" s="366">
        <v>0</v>
      </c>
      <c r="L1063" s="87">
        <v>0</v>
      </c>
      <c r="M1063" s="87">
        <v>0</v>
      </c>
      <c r="N1063" s="86"/>
      <c r="O1063" s="87">
        <v>829</v>
      </c>
      <c r="P1063" s="87">
        <v>129</v>
      </c>
      <c r="Q1063" s="86"/>
      <c r="R1063" s="87">
        <v>1317</v>
      </c>
      <c r="S1063" s="87">
        <v>435</v>
      </c>
      <c r="T1063" s="86">
        <v>0</v>
      </c>
      <c r="U1063" s="87">
        <v>3763</v>
      </c>
      <c r="V1063" s="87">
        <v>566</v>
      </c>
    </row>
    <row r="1064" spans="1:22">
      <c r="A1064" s="88" t="s">
        <v>5548</v>
      </c>
      <c r="B1064" s="17"/>
      <c r="C1064" s="87">
        <v>2013</v>
      </c>
      <c r="D1064" s="87" t="str">
        <f t="shared" si="15"/>
        <v>Lake Forest 2013</v>
      </c>
      <c r="E1064" s="87">
        <v>647</v>
      </c>
      <c r="F1064" s="366">
        <v>20</v>
      </c>
      <c r="G1064" s="87">
        <v>20</v>
      </c>
      <c r="H1064" s="87">
        <v>0</v>
      </c>
      <c r="I1064" s="86"/>
      <c r="J1064" s="87">
        <v>450</v>
      </c>
      <c r="K1064" s="366">
        <v>167</v>
      </c>
      <c r="L1064" s="87">
        <v>167</v>
      </c>
      <c r="M1064" s="87">
        <v>0</v>
      </c>
      <c r="N1064" s="86"/>
      <c r="O1064" s="87">
        <v>497</v>
      </c>
      <c r="P1064" s="87">
        <v>20</v>
      </c>
      <c r="Q1064" s="86"/>
      <c r="R1064" s="87">
        <v>1133</v>
      </c>
      <c r="S1064" s="87">
        <v>29</v>
      </c>
      <c r="T1064" s="86">
        <v>0</v>
      </c>
      <c r="U1064" s="87">
        <v>2727</v>
      </c>
      <c r="V1064" s="87">
        <v>236</v>
      </c>
    </row>
    <row r="1065" spans="1:22">
      <c r="A1065" s="88" t="s">
        <v>5548</v>
      </c>
      <c r="B1065" s="17" t="str">
        <f>VLOOKUP(A1065,'Planning Periods'!$E$2:$N$540,10,FALSE)</f>
        <v>10/15/2013 - 10/15/2021</v>
      </c>
      <c r="C1065" s="87">
        <v>2014</v>
      </c>
      <c r="D1065" s="87" t="str">
        <f t="shared" si="15"/>
        <v>Lake Forest 2014</v>
      </c>
      <c r="E1065" s="87">
        <v>647</v>
      </c>
      <c r="F1065" s="366">
        <v>0</v>
      </c>
      <c r="G1065" s="87">
        <v>0</v>
      </c>
      <c r="H1065" s="87">
        <v>0</v>
      </c>
      <c r="I1065" s="86"/>
      <c r="J1065" s="87">
        <v>450</v>
      </c>
      <c r="K1065" s="366">
        <v>0</v>
      </c>
      <c r="L1065" s="87">
        <v>0</v>
      </c>
      <c r="M1065" s="87">
        <v>0</v>
      </c>
      <c r="N1065" s="86"/>
      <c r="O1065" s="87">
        <v>497</v>
      </c>
      <c r="P1065" s="87">
        <v>145</v>
      </c>
      <c r="Q1065" s="86"/>
      <c r="R1065" s="87">
        <v>1133</v>
      </c>
      <c r="S1065" s="87">
        <v>688</v>
      </c>
      <c r="T1065" s="86">
        <v>0</v>
      </c>
      <c r="U1065" s="87">
        <v>2727</v>
      </c>
      <c r="V1065" s="87">
        <v>833</v>
      </c>
    </row>
    <row r="1066" spans="1:22">
      <c r="A1066" s="88" t="s">
        <v>5548</v>
      </c>
      <c r="B1066" s="17" t="str">
        <f>VLOOKUP(A1066,'Planning Periods'!$E$2:$N$540,10,FALSE)</f>
        <v>10/15/2013 - 10/15/2021</v>
      </c>
      <c r="C1066" s="87">
        <v>2015</v>
      </c>
      <c r="D1066" s="87" t="str">
        <f t="shared" si="15"/>
        <v>Lake Forest 2015</v>
      </c>
      <c r="E1066" s="87">
        <v>647</v>
      </c>
      <c r="F1066" s="366">
        <v>0</v>
      </c>
      <c r="G1066" s="87">
        <v>0</v>
      </c>
      <c r="H1066" s="87">
        <v>0</v>
      </c>
      <c r="I1066" s="86"/>
      <c r="J1066" s="87">
        <v>450</v>
      </c>
      <c r="K1066" s="366">
        <v>0</v>
      </c>
      <c r="L1066" s="87">
        <v>0</v>
      </c>
      <c r="M1066" s="87">
        <v>0</v>
      </c>
      <c r="N1066" s="86"/>
      <c r="O1066" s="87">
        <v>497</v>
      </c>
      <c r="P1066" s="87">
        <v>48</v>
      </c>
      <c r="Q1066" s="86"/>
      <c r="R1066" s="87">
        <v>1133</v>
      </c>
      <c r="S1066" s="87">
        <v>461</v>
      </c>
      <c r="T1066" s="86">
        <v>0</v>
      </c>
      <c r="U1066" s="87">
        <v>2727</v>
      </c>
      <c r="V1066" s="87">
        <v>509</v>
      </c>
    </row>
    <row r="1067" spans="1:22">
      <c r="A1067" s="88" t="s">
        <v>5548</v>
      </c>
      <c r="B1067" s="17" t="str">
        <f>VLOOKUP(A1067,'Planning Periods'!$E$2:$N$540,10,FALSE)</f>
        <v>10/15/2013 - 10/15/2021</v>
      </c>
      <c r="C1067" s="87">
        <v>2016</v>
      </c>
      <c r="D1067" s="87" t="str">
        <f t="shared" si="15"/>
        <v>Lake Forest 2016</v>
      </c>
      <c r="E1067" s="87">
        <v>647</v>
      </c>
      <c r="F1067" s="366">
        <v>0</v>
      </c>
      <c r="G1067" s="87">
        <v>0</v>
      </c>
      <c r="H1067" s="87">
        <v>0</v>
      </c>
      <c r="I1067" s="86"/>
      <c r="J1067" s="87">
        <v>450</v>
      </c>
      <c r="K1067" s="366">
        <v>0</v>
      </c>
      <c r="L1067" s="87">
        <v>0</v>
      </c>
      <c r="M1067" s="87">
        <v>0</v>
      </c>
      <c r="N1067" s="86"/>
      <c r="O1067" s="87">
        <v>497</v>
      </c>
      <c r="P1067" s="87">
        <v>8</v>
      </c>
      <c r="Q1067" s="86"/>
      <c r="R1067" s="87">
        <v>1133</v>
      </c>
      <c r="S1067" s="87">
        <v>489</v>
      </c>
      <c r="T1067" s="86">
        <v>0</v>
      </c>
      <c r="U1067" s="87">
        <v>2727</v>
      </c>
      <c r="V1067" s="87">
        <v>497</v>
      </c>
    </row>
    <row r="1068" spans="1:22">
      <c r="A1068" s="88" t="s">
        <v>5548</v>
      </c>
      <c r="B1068" s="17" t="str">
        <f>VLOOKUP(A1068,'Planning Periods'!$E$2:$N$540,10,FALSE)</f>
        <v>10/15/2013 - 10/15/2021</v>
      </c>
      <c r="C1068" s="87">
        <v>2017</v>
      </c>
      <c r="D1068" s="87" t="str">
        <f t="shared" si="15"/>
        <v>Lake Forest 2017</v>
      </c>
      <c r="E1068" s="87">
        <v>647</v>
      </c>
      <c r="F1068" s="366">
        <v>0</v>
      </c>
      <c r="G1068" s="87">
        <v>0</v>
      </c>
      <c r="H1068" s="87">
        <v>0</v>
      </c>
      <c r="I1068" s="86"/>
      <c r="J1068" s="87">
        <v>450</v>
      </c>
      <c r="K1068" s="366">
        <v>0</v>
      </c>
      <c r="L1068" s="87">
        <v>0</v>
      </c>
      <c r="M1068" s="87">
        <v>0</v>
      </c>
      <c r="N1068" s="86"/>
      <c r="O1068" s="87">
        <v>497</v>
      </c>
      <c r="P1068" s="87">
        <v>0</v>
      </c>
      <c r="Q1068" s="86"/>
      <c r="R1068" s="87">
        <v>1133</v>
      </c>
      <c r="S1068" s="87">
        <v>749</v>
      </c>
      <c r="T1068" s="86">
        <v>0</v>
      </c>
      <c r="U1068" s="87">
        <v>2727</v>
      </c>
      <c r="V1068" s="87">
        <v>749</v>
      </c>
    </row>
    <row r="1069" spans="1:22">
      <c r="A1069" s="88" t="s">
        <v>5368</v>
      </c>
      <c r="B1069" s="17" t="str">
        <f>VLOOKUP(A1069,'Planning Periods'!$E$2:$N$540,10,FALSE)</f>
        <v>08/15/2019 - 08/15/2027</v>
      </c>
      <c r="C1069" s="87">
        <v>2014</v>
      </c>
      <c r="D1069" s="87" t="str">
        <f t="shared" si="15"/>
        <v>Lakeport 2014</v>
      </c>
      <c r="E1069" s="87" t="s">
        <v>5853</v>
      </c>
      <c r="F1069" s="366" t="s">
        <v>5853</v>
      </c>
      <c r="G1069" s="87" t="s">
        <v>5853</v>
      </c>
      <c r="H1069" s="87" t="s">
        <v>5853</v>
      </c>
      <c r="I1069" s="86"/>
      <c r="J1069" s="87" t="s">
        <v>5853</v>
      </c>
      <c r="K1069" s="366" t="s">
        <v>5853</v>
      </c>
      <c r="L1069" s="87" t="s">
        <v>5853</v>
      </c>
      <c r="M1069" s="87" t="s">
        <v>5853</v>
      </c>
      <c r="N1069" s="86"/>
      <c r="O1069" s="87" t="s">
        <v>5853</v>
      </c>
      <c r="P1069" s="87" t="s">
        <v>5853</v>
      </c>
      <c r="Q1069" s="86"/>
      <c r="R1069" s="87" t="s">
        <v>5853</v>
      </c>
      <c r="S1069" s="87" t="s">
        <v>5853</v>
      </c>
      <c r="T1069" s="86" t="s">
        <v>5853</v>
      </c>
      <c r="U1069" s="87" t="s">
        <v>5853</v>
      </c>
      <c r="V1069" s="87" t="s">
        <v>5853</v>
      </c>
    </row>
    <row r="1070" spans="1:22">
      <c r="A1070" s="88" t="s">
        <v>5368</v>
      </c>
      <c r="B1070" s="17" t="str">
        <f>VLOOKUP(A1070,'Planning Periods'!$E$2:$N$540,10,FALSE)</f>
        <v>08/15/2019 - 08/15/2027</v>
      </c>
      <c r="C1070" s="87">
        <v>2015</v>
      </c>
      <c r="D1070" s="87" t="str">
        <f t="shared" si="15"/>
        <v>Lakeport 2015</v>
      </c>
      <c r="E1070" s="87" t="s">
        <v>5853</v>
      </c>
      <c r="F1070" s="366" t="s">
        <v>5853</v>
      </c>
      <c r="G1070" s="87" t="s">
        <v>5853</v>
      </c>
      <c r="H1070" s="87" t="s">
        <v>5853</v>
      </c>
      <c r="I1070" s="86"/>
      <c r="J1070" s="87" t="s">
        <v>5853</v>
      </c>
      <c r="K1070" s="366" t="s">
        <v>5853</v>
      </c>
      <c r="L1070" s="87" t="s">
        <v>5853</v>
      </c>
      <c r="M1070" s="87" t="s">
        <v>5853</v>
      </c>
      <c r="N1070" s="86"/>
      <c r="O1070" s="87" t="s">
        <v>5853</v>
      </c>
      <c r="P1070" s="87" t="s">
        <v>5853</v>
      </c>
      <c r="Q1070" s="86"/>
      <c r="R1070" s="87" t="s">
        <v>5853</v>
      </c>
      <c r="S1070" s="87" t="s">
        <v>5853</v>
      </c>
      <c r="T1070" s="86" t="s">
        <v>5853</v>
      </c>
      <c r="U1070" s="87" t="s">
        <v>5853</v>
      </c>
      <c r="V1070" s="87" t="s">
        <v>5853</v>
      </c>
    </row>
    <row r="1071" spans="1:22">
      <c r="A1071" s="88" t="s">
        <v>5368</v>
      </c>
      <c r="B1071" s="17" t="str">
        <f>VLOOKUP(A1071,'Planning Periods'!$E$2:$N$540,10,FALSE)</f>
        <v>08/15/2019 - 08/15/2027</v>
      </c>
      <c r="C1071" s="87">
        <v>2016</v>
      </c>
      <c r="D1071" s="87" t="str">
        <f t="shared" si="15"/>
        <v>Lakeport 2016</v>
      </c>
      <c r="E1071" s="87" t="s">
        <v>5853</v>
      </c>
      <c r="F1071" s="366" t="s">
        <v>5853</v>
      </c>
      <c r="G1071" s="87" t="s">
        <v>5853</v>
      </c>
      <c r="H1071" s="87" t="s">
        <v>5853</v>
      </c>
      <c r="I1071" s="86"/>
      <c r="J1071" s="87" t="s">
        <v>5853</v>
      </c>
      <c r="K1071" s="366" t="s">
        <v>5853</v>
      </c>
      <c r="L1071" s="87" t="s">
        <v>5853</v>
      </c>
      <c r="M1071" s="87" t="s">
        <v>5853</v>
      </c>
      <c r="N1071" s="86"/>
      <c r="O1071" s="87" t="s">
        <v>5853</v>
      </c>
      <c r="P1071" s="87" t="s">
        <v>5853</v>
      </c>
      <c r="Q1071" s="86"/>
      <c r="R1071" s="87" t="s">
        <v>5853</v>
      </c>
      <c r="S1071" s="87" t="s">
        <v>5853</v>
      </c>
      <c r="T1071" s="86" t="s">
        <v>5853</v>
      </c>
      <c r="U1071" s="87" t="s">
        <v>5853</v>
      </c>
      <c r="V1071" s="87" t="s">
        <v>5853</v>
      </c>
    </row>
    <row r="1072" spans="1:22">
      <c r="A1072" s="88" t="s">
        <v>5368</v>
      </c>
      <c r="B1072" s="17" t="str">
        <f>VLOOKUP(A1072,'Planning Periods'!$E$2:$N$540,10,FALSE)</f>
        <v>08/15/2019 - 08/15/2027</v>
      </c>
      <c r="C1072" s="87">
        <v>2017</v>
      </c>
      <c r="D1072" s="87" t="str">
        <f t="shared" si="15"/>
        <v>Lakeport 2017</v>
      </c>
      <c r="E1072" s="87">
        <v>38</v>
      </c>
      <c r="F1072" s="366">
        <v>0</v>
      </c>
      <c r="G1072" s="87">
        <v>0</v>
      </c>
      <c r="H1072" s="87">
        <v>0</v>
      </c>
      <c r="I1072" s="86"/>
      <c r="J1072" s="87">
        <v>24</v>
      </c>
      <c r="K1072" s="366">
        <v>0</v>
      </c>
      <c r="L1072" s="87">
        <v>0</v>
      </c>
      <c r="M1072" s="87">
        <v>0</v>
      </c>
      <c r="N1072" s="86"/>
      <c r="O1072" s="87">
        <v>27</v>
      </c>
      <c r="P1072" s="87">
        <v>0</v>
      </c>
      <c r="Q1072" s="86"/>
      <c r="R1072" s="87">
        <v>64</v>
      </c>
      <c r="S1072" s="87">
        <v>4</v>
      </c>
      <c r="T1072" s="86">
        <v>0</v>
      </c>
      <c r="U1072" s="87">
        <v>153</v>
      </c>
      <c r="V1072" s="87">
        <v>4</v>
      </c>
    </row>
    <row r="1073" spans="1:22">
      <c r="A1073" s="88" t="s">
        <v>5549</v>
      </c>
      <c r="B1073" s="17"/>
      <c r="C1073" s="87">
        <v>2013</v>
      </c>
      <c r="D1073" s="87" t="str">
        <f t="shared" si="15"/>
        <v>Lakewood 2013</v>
      </c>
      <c r="E1073" s="87" t="s">
        <v>5853</v>
      </c>
      <c r="F1073" s="366" t="s">
        <v>5853</v>
      </c>
      <c r="G1073" s="87" t="s">
        <v>5853</v>
      </c>
      <c r="H1073" s="87" t="s">
        <v>5853</v>
      </c>
      <c r="I1073" s="86"/>
      <c r="J1073" s="87" t="s">
        <v>5853</v>
      </c>
      <c r="K1073" s="366" t="s">
        <v>5853</v>
      </c>
      <c r="L1073" s="87" t="s">
        <v>5853</v>
      </c>
      <c r="M1073" s="87" t="s">
        <v>5853</v>
      </c>
      <c r="N1073" s="86"/>
      <c r="O1073" s="87" t="s">
        <v>5853</v>
      </c>
      <c r="P1073" s="87" t="s">
        <v>5853</v>
      </c>
      <c r="Q1073" s="86"/>
      <c r="R1073" s="87" t="s">
        <v>5853</v>
      </c>
      <c r="S1073" s="87" t="s">
        <v>5853</v>
      </c>
      <c r="T1073" s="86" t="s">
        <v>5853</v>
      </c>
      <c r="U1073" s="87" t="s">
        <v>5853</v>
      </c>
      <c r="V1073" s="87" t="s">
        <v>5853</v>
      </c>
    </row>
    <row r="1074" spans="1:22">
      <c r="A1074" s="88" t="s">
        <v>5549</v>
      </c>
      <c r="B1074" s="17" t="str">
        <f>VLOOKUP(A1074,'Planning Periods'!$E$2:$N$540,10,FALSE)</f>
        <v>10/15/2013 - 10/15/2021</v>
      </c>
      <c r="C1074" s="87">
        <v>2014</v>
      </c>
      <c r="D1074" s="87" t="str">
        <f t="shared" si="15"/>
        <v>Lakewood 2014</v>
      </c>
      <c r="E1074" s="87">
        <v>107</v>
      </c>
      <c r="F1074" s="366">
        <v>0</v>
      </c>
      <c r="G1074" s="87">
        <v>0</v>
      </c>
      <c r="H1074" s="87">
        <v>0</v>
      </c>
      <c r="I1074" s="86"/>
      <c r="J1074" s="87">
        <v>63</v>
      </c>
      <c r="K1074" s="366">
        <v>0</v>
      </c>
      <c r="L1074" s="87">
        <v>0</v>
      </c>
      <c r="M1074" s="87">
        <v>0</v>
      </c>
      <c r="N1074" s="86"/>
      <c r="O1074" s="87">
        <v>67</v>
      </c>
      <c r="P1074" s="87">
        <v>0</v>
      </c>
      <c r="Q1074" s="86"/>
      <c r="R1074" s="87">
        <v>166</v>
      </c>
      <c r="S1074" s="87">
        <v>0</v>
      </c>
      <c r="T1074" s="86">
        <v>0</v>
      </c>
      <c r="U1074" s="87">
        <v>403</v>
      </c>
      <c r="V1074" s="87">
        <v>0</v>
      </c>
    </row>
    <row r="1075" spans="1:22">
      <c r="A1075" s="88" t="s">
        <v>5549</v>
      </c>
      <c r="B1075" s="17" t="str">
        <f>VLOOKUP(A1075,'Planning Periods'!$E$2:$N$540,10,FALSE)</f>
        <v>10/15/2013 - 10/15/2021</v>
      </c>
      <c r="C1075" s="87">
        <v>2015</v>
      </c>
      <c r="D1075" s="87" t="str">
        <f t="shared" si="15"/>
        <v>Lakewood 2015</v>
      </c>
      <c r="E1075" s="87">
        <v>107</v>
      </c>
      <c r="F1075" s="366">
        <v>0</v>
      </c>
      <c r="G1075" s="87">
        <v>0</v>
      </c>
      <c r="H1075" s="87">
        <v>0</v>
      </c>
      <c r="I1075" s="86"/>
      <c r="J1075" s="87">
        <v>63</v>
      </c>
      <c r="K1075" s="366">
        <v>0</v>
      </c>
      <c r="L1075" s="87">
        <v>0</v>
      </c>
      <c r="M1075" s="87">
        <v>0</v>
      </c>
      <c r="N1075" s="86"/>
      <c r="O1075" s="87">
        <v>67</v>
      </c>
      <c r="P1075" s="87">
        <v>0</v>
      </c>
      <c r="Q1075" s="86"/>
      <c r="R1075" s="87">
        <v>166</v>
      </c>
      <c r="S1075" s="87">
        <v>52</v>
      </c>
      <c r="T1075" s="86">
        <v>0</v>
      </c>
      <c r="U1075" s="87">
        <v>403</v>
      </c>
      <c r="V1075" s="87">
        <v>52</v>
      </c>
    </row>
    <row r="1076" spans="1:22">
      <c r="A1076" s="88" t="s">
        <v>5549</v>
      </c>
      <c r="B1076" s="17" t="str">
        <f>VLOOKUP(A1076,'Planning Periods'!$E$2:$N$540,10,FALSE)</f>
        <v>10/15/2013 - 10/15/2021</v>
      </c>
      <c r="C1076" s="87">
        <v>2016</v>
      </c>
      <c r="D1076" s="87" t="str">
        <f t="shared" si="15"/>
        <v>Lakewood 2016</v>
      </c>
      <c r="E1076" s="87">
        <v>107</v>
      </c>
      <c r="F1076" s="366">
        <v>0</v>
      </c>
      <c r="G1076" s="87">
        <v>0</v>
      </c>
      <c r="H1076" s="87">
        <v>0</v>
      </c>
      <c r="I1076" s="86"/>
      <c r="J1076" s="87">
        <v>63</v>
      </c>
      <c r="K1076" s="366">
        <v>0</v>
      </c>
      <c r="L1076" s="87">
        <v>0</v>
      </c>
      <c r="M1076" s="87">
        <v>0</v>
      </c>
      <c r="N1076" s="86"/>
      <c r="O1076" s="87">
        <v>67</v>
      </c>
      <c r="P1076" s="87">
        <v>0</v>
      </c>
      <c r="Q1076" s="86"/>
      <c r="R1076" s="87">
        <v>166</v>
      </c>
      <c r="S1076" s="87">
        <v>20</v>
      </c>
      <c r="T1076" s="86">
        <v>0</v>
      </c>
      <c r="U1076" s="87">
        <v>403</v>
      </c>
      <c r="V1076" s="87">
        <v>20</v>
      </c>
    </row>
    <row r="1077" spans="1:22">
      <c r="A1077" s="88" t="s">
        <v>5549</v>
      </c>
      <c r="B1077" s="17" t="str">
        <f>VLOOKUP(A1077,'Planning Periods'!$E$2:$N$540,10,FALSE)</f>
        <v>10/15/2013 - 10/15/2021</v>
      </c>
      <c r="C1077" s="87">
        <v>2017</v>
      </c>
      <c r="D1077" s="87" t="str">
        <f t="shared" si="15"/>
        <v>Lakewood 2017</v>
      </c>
      <c r="E1077" s="87">
        <v>107</v>
      </c>
      <c r="F1077" s="366">
        <v>0</v>
      </c>
      <c r="G1077" s="87">
        <v>0</v>
      </c>
      <c r="H1077" s="87">
        <v>0</v>
      </c>
      <c r="I1077" s="86"/>
      <c r="J1077" s="87">
        <v>63</v>
      </c>
      <c r="K1077" s="366">
        <v>0</v>
      </c>
      <c r="L1077" s="87">
        <v>0</v>
      </c>
      <c r="M1077" s="87">
        <v>0</v>
      </c>
      <c r="N1077" s="86"/>
      <c r="O1077" s="87">
        <v>67</v>
      </c>
      <c r="P1077" s="87">
        <v>0</v>
      </c>
      <c r="Q1077" s="86"/>
      <c r="R1077" s="87">
        <v>166</v>
      </c>
      <c r="S1077" s="87">
        <v>47</v>
      </c>
      <c r="T1077" s="86">
        <v>0</v>
      </c>
      <c r="U1077" s="87">
        <v>403</v>
      </c>
      <c r="V1077" s="87">
        <v>47</v>
      </c>
    </row>
    <row r="1078" spans="1:22">
      <c r="A1078" t="s">
        <v>5550</v>
      </c>
      <c r="B1078" s="17"/>
      <c r="C1078" s="87">
        <v>2013</v>
      </c>
      <c r="D1078" s="87" t="str">
        <f t="shared" si="15"/>
        <v>Lancaster 2013</v>
      </c>
      <c r="E1078" s="87" t="s">
        <v>5853</v>
      </c>
      <c r="F1078" s="366" t="s">
        <v>5853</v>
      </c>
      <c r="G1078" s="87" t="s">
        <v>5853</v>
      </c>
      <c r="H1078" s="87" t="s">
        <v>5853</v>
      </c>
      <c r="I1078" s="86"/>
      <c r="J1078" s="87" t="s">
        <v>5853</v>
      </c>
      <c r="K1078" s="366" t="s">
        <v>5853</v>
      </c>
      <c r="L1078" s="87" t="s">
        <v>5853</v>
      </c>
      <c r="M1078" s="87" t="s">
        <v>5853</v>
      </c>
      <c r="N1078" s="86"/>
      <c r="O1078" s="87" t="s">
        <v>5853</v>
      </c>
      <c r="P1078" s="87" t="s">
        <v>5853</v>
      </c>
      <c r="Q1078" s="86"/>
      <c r="R1078" s="87" t="s">
        <v>5853</v>
      </c>
      <c r="S1078" s="87" t="s">
        <v>5853</v>
      </c>
      <c r="T1078" s="86" t="s">
        <v>5853</v>
      </c>
      <c r="U1078" s="87" t="s">
        <v>5853</v>
      </c>
      <c r="V1078" s="87" t="s">
        <v>5853</v>
      </c>
    </row>
    <row r="1079" spans="1:22">
      <c r="A1079" t="s">
        <v>5550</v>
      </c>
      <c r="B1079" s="17" t="str">
        <f>VLOOKUP(A1079,'Planning Periods'!$E$2:$N$540,10,FALSE)</f>
        <v>10/15/2013 - 10/15/2021</v>
      </c>
      <c r="C1079" s="87">
        <v>2014</v>
      </c>
      <c r="D1079" s="87" t="str">
        <f t="shared" si="15"/>
        <v>Lancaster 2014</v>
      </c>
      <c r="E1079" s="366" t="s">
        <v>5853</v>
      </c>
      <c r="F1079" s="366" t="s">
        <v>5853</v>
      </c>
      <c r="G1079" s="366" t="s">
        <v>5853</v>
      </c>
      <c r="H1079" s="366" t="s">
        <v>5853</v>
      </c>
      <c r="I1079" s="366">
        <v>0</v>
      </c>
      <c r="J1079" s="366" t="s">
        <v>5853</v>
      </c>
      <c r="K1079" s="366" t="s">
        <v>5853</v>
      </c>
      <c r="L1079" s="366" t="s">
        <v>5853</v>
      </c>
      <c r="M1079" s="366" t="s">
        <v>5853</v>
      </c>
      <c r="N1079" s="366">
        <v>0</v>
      </c>
      <c r="O1079" s="366" t="s">
        <v>5853</v>
      </c>
      <c r="P1079" s="366" t="s">
        <v>5853</v>
      </c>
      <c r="Q1079" s="366"/>
      <c r="R1079" s="366" t="s">
        <v>5853</v>
      </c>
      <c r="S1079" s="366" t="s">
        <v>5853</v>
      </c>
      <c r="T1079" s="366" t="s">
        <v>5853</v>
      </c>
      <c r="U1079" s="366" t="s">
        <v>5853</v>
      </c>
      <c r="V1079" s="366" t="s">
        <v>5853</v>
      </c>
    </row>
    <row r="1080" spans="1:22">
      <c r="A1080" t="s">
        <v>5550</v>
      </c>
      <c r="B1080" s="17" t="str">
        <f>VLOOKUP(A1080,'Planning Periods'!$E$2:$N$540,10,FALSE)</f>
        <v>10/15/2013 - 10/15/2021</v>
      </c>
      <c r="C1080" s="87">
        <v>2015</v>
      </c>
      <c r="D1080" s="87" t="str">
        <f t="shared" si="15"/>
        <v>Lancaster 2015</v>
      </c>
      <c r="E1080" t="s">
        <v>5853</v>
      </c>
      <c r="F1080" t="s">
        <v>5853</v>
      </c>
      <c r="G1080" t="s">
        <v>5853</v>
      </c>
      <c r="H1080" t="s">
        <v>5853</v>
      </c>
      <c r="J1080" t="s">
        <v>5853</v>
      </c>
      <c r="K1080" t="s">
        <v>5853</v>
      </c>
      <c r="L1080" t="s">
        <v>5853</v>
      </c>
      <c r="M1080" t="s">
        <v>5853</v>
      </c>
      <c r="O1080" t="s">
        <v>5853</v>
      </c>
      <c r="P1080" t="s">
        <v>5853</v>
      </c>
      <c r="R1080" t="s">
        <v>5853</v>
      </c>
      <c r="S1080" t="s">
        <v>5853</v>
      </c>
      <c r="T1080" t="s">
        <v>5853</v>
      </c>
      <c r="U1080" t="s">
        <v>5853</v>
      </c>
      <c r="V1080" t="s">
        <v>5853</v>
      </c>
    </row>
    <row r="1081" spans="1:22">
      <c r="A1081" t="s">
        <v>5550</v>
      </c>
      <c r="B1081" s="17" t="str">
        <f>VLOOKUP(A1081,'Planning Periods'!$E$2:$N$540,10,FALSE)</f>
        <v>10/15/2013 - 10/15/2021</v>
      </c>
      <c r="C1081" s="87">
        <v>2016</v>
      </c>
      <c r="D1081" s="87" t="str">
        <f t="shared" si="15"/>
        <v>Lancaster 2016</v>
      </c>
      <c r="E1081" t="s">
        <v>5853</v>
      </c>
      <c r="F1081" t="s">
        <v>5853</v>
      </c>
      <c r="G1081" t="s">
        <v>5853</v>
      </c>
      <c r="H1081" t="s">
        <v>5853</v>
      </c>
      <c r="J1081" t="s">
        <v>5853</v>
      </c>
      <c r="K1081" t="s">
        <v>5853</v>
      </c>
      <c r="L1081" t="s">
        <v>5853</v>
      </c>
      <c r="M1081" t="s">
        <v>5853</v>
      </c>
      <c r="O1081" t="s">
        <v>5853</v>
      </c>
      <c r="P1081" t="s">
        <v>5853</v>
      </c>
      <c r="R1081" t="s">
        <v>5853</v>
      </c>
      <c r="S1081" t="s">
        <v>5853</v>
      </c>
      <c r="T1081" t="s">
        <v>5853</v>
      </c>
      <c r="U1081" t="s">
        <v>5853</v>
      </c>
      <c r="V1081" t="s">
        <v>5853</v>
      </c>
    </row>
    <row r="1082" spans="1:22">
      <c r="A1082" t="s">
        <v>5550</v>
      </c>
      <c r="B1082" s="17" t="str">
        <f>VLOOKUP(A1082,'Planning Periods'!$E$2:$N$540,10,FALSE)</f>
        <v>10/15/2013 - 10/15/2021</v>
      </c>
      <c r="C1082" s="87">
        <v>2017</v>
      </c>
      <c r="D1082" s="87" t="str">
        <f t="shared" si="15"/>
        <v>Lancaster 2017</v>
      </c>
      <c r="E1082" t="s">
        <v>5853</v>
      </c>
      <c r="F1082" t="s">
        <v>5853</v>
      </c>
      <c r="G1082" t="s">
        <v>5853</v>
      </c>
      <c r="H1082" t="s">
        <v>5853</v>
      </c>
      <c r="J1082" t="s">
        <v>5853</v>
      </c>
      <c r="K1082" t="s">
        <v>5853</v>
      </c>
      <c r="L1082" t="s">
        <v>5853</v>
      </c>
      <c r="M1082" t="s">
        <v>5853</v>
      </c>
      <c r="O1082" t="s">
        <v>5853</v>
      </c>
      <c r="P1082" t="s">
        <v>5853</v>
      </c>
      <c r="R1082" t="s">
        <v>5853</v>
      </c>
      <c r="S1082" t="s">
        <v>5853</v>
      </c>
      <c r="T1082" t="s">
        <v>5853</v>
      </c>
      <c r="U1082" t="s">
        <v>5853</v>
      </c>
      <c r="V1082" t="s">
        <v>5853</v>
      </c>
    </row>
    <row r="1083" spans="1:22">
      <c r="A1083" s="88" t="s">
        <v>5551</v>
      </c>
      <c r="B1083" s="17" t="str">
        <f>VLOOKUP(A1083,'Planning Periods'!$E$2:$N$540,10,FALSE)</f>
        <v>01/31/2015 - 01/31/2023</v>
      </c>
      <c r="C1083" s="87">
        <v>2014</v>
      </c>
      <c r="D1083" s="87" t="str">
        <f t="shared" si="15"/>
        <v>Larkspur 2014</v>
      </c>
      <c r="E1083" s="87">
        <v>40</v>
      </c>
      <c r="F1083" s="366">
        <v>3</v>
      </c>
      <c r="G1083" s="87">
        <v>3</v>
      </c>
      <c r="H1083" s="87">
        <v>0</v>
      </c>
      <c r="I1083" s="86"/>
      <c r="J1083" s="87">
        <v>20</v>
      </c>
      <c r="K1083" s="366">
        <v>9</v>
      </c>
      <c r="L1083" s="87">
        <v>9</v>
      </c>
      <c r="M1083" s="87">
        <v>0</v>
      </c>
      <c r="N1083" s="86"/>
      <c r="O1083" s="87">
        <v>21</v>
      </c>
      <c r="P1083" s="87">
        <v>8</v>
      </c>
      <c r="Q1083" s="86"/>
      <c r="R1083" s="87">
        <v>51</v>
      </c>
      <c r="S1083" s="87">
        <v>76</v>
      </c>
      <c r="T1083" s="86">
        <v>0</v>
      </c>
      <c r="U1083" s="87">
        <v>132</v>
      </c>
      <c r="V1083" s="87">
        <v>96</v>
      </c>
    </row>
    <row r="1084" spans="1:22">
      <c r="A1084" s="88" t="s">
        <v>5551</v>
      </c>
      <c r="B1084" s="17" t="str">
        <f>VLOOKUP(A1084,'Planning Periods'!$E$2:$N$540,10,FALSE)</f>
        <v>01/31/2015 - 01/31/2023</v>
      </c>
      <c r="C1084" s="87">
        <v>2015</v>
      </c>
      <c r="D1084" s="87" t="str">
        <f t="shared" si="15"/>
        <v>Larkspur 2015</v>
      </c>
      <c r="E1084" s="87">
        <v>40</v>
      </c>
      <c r="F1084" s="366">
        <v>0</v>
      </c>
      <c r="G1084" s="87">
        <v>0</v>
      </c>
      <c r="H1084" s="87">
        <v>0</v>
      </c>
      <c r="I1084" s="86"/>
      <c r="J1084" s="87">
        <v>20</v>
      </c>
      <c r="K1084" s="366">
        <v>0</v>
      </c>
      <c r="L1084" s="87">
        <v>0</v>
      </c>
      <c r="M1084" s="87">
        <v>0</v>
      </c>
      <c r="N1084" s="86"/>
      <c r="O1084" s="87">
        <v>21</v>
      </c>
      <c r="P1084" s="87">
        <v>0</v>
      </c>
      <c r="Q1084" s="86"/>
      <c r="R1084" s="87">
        <v>51</v>
      </c>
      <c r="S1084" s="87">
        <v>7</v>
      </c>
      <c r="T1084" s="86">
        <v>0</v>
      </c>
      <c r="U1084" s="87">
        <v>132</v>
      </c>
      <c r="V1084" s="87">
        <v>7</v>
      </c>
    </row>
    <row r="1085" spans="1:22">
      <c r="A1085" s="88" t="s">
        <v>5551</v>
      </c>
      <c r="B1085" s="17" t="str">
        <f>VLOOKUP(A1085,'Planning Periods'!$E$2:$N$540,10,FALSE)</f>
        <v>01/31/2015 - 01/31/2023</v>
      </c>
      <c r="C1085" s="87">
        <v>2016</v>
      </c>
      <c r="D1085" s="87" t="str">
        <f t="shared" si="15"/>
        <v>Larkspur 2016</v>
      </c>
      <c r="E1085" s="87">
        <v>40</v>
      </c>
      <c r="F1085" s="366">
        <v>0</v>
      </c>
      <c r="G1085" s="87">
        <v>0</v>
      </c>
      <c r="H1085" s="87">
        <v>0</v>
      </c>
      <c r="I1085" s="86"/>
      <c r="J1085" s="87">
        <v>20</v>
      </c>
      <c r="K1085" s="366">
        <v>0</v>
      </c>
      <c r="L1085" s="87">
        <v>0</v>
      </c>
      <c r="M1085" s="87">
        <v>0</v>
      </c>
      <c r="N1085" s="86"/>
      <c r="O1085" s="87">
        <v>21</v>
      </c>
      <c r="P1085" s="87">
        <v>1</v>
      </c>
      <c r="Q1085" s="86"/>
      <c r="R1085" s="87">
        <v>51</v>
      </c>
      <c r="S1085" s="87">
        <v>3</v>
      </c>
      <c r="T1085" s="86">
        <v>0</v>
      </c>
      <c r="U1085" s="87">
        <v>132</v>
      </c>
      <c r="V1085" s="87">
        <v>4</v>
      </c>
    </row>
    <row r="1086" spans="1:22">
      <c r="A1086" s="88" t="s">
        <v>5551</v>
      </c>
      <c r="B1086" s="17" t="str">
        <f>VLOOKUP(A1086,'Planning Periods'!$E$2:$N$540,10,FALSE)</f>
        <v>01/31/2015 - 01/31/2023</v>
      </c>
      <c r="C1086" s="87">
        <v>2017</v>
      </c>
      <c r="D1086" s="87" t="str">
        <f t="shared" si="15"/>
        <v>Larkspur 2017</v>
      </c>
      <c r="E1086" s="87">
        <v>40</v>
      </c>
      <c r="F1086" s="366">
        <v>0</v>
      </c>
      <c r="G1086" s="87">
        <v>0</v>
      </c>
      <c r="H1086" s="87">
        <v>0</v>
      </c>
      <c r="I1086" s="86"/>
      <c r="J1086" s="87">
        <v>20</v>
      </c>
      <c r="K1086" s="366">
        <v>1</v>
      </c>
      <c r="L1086" s="87">
        <v>0</v>
      </c>
      <c r="M1086" s="87">
        <v>1</v>
      </c>
      <c r="N1086" s="86"/>
      <c r="O1086" s="87">
        <v>21</v>
      </c>
      <c r="P1086" s="87">
        <v>0</v>
      </c>
      <c r="Q1086" s="86"/>
      <c r="R1086" s="87">
        <v>51</v>
      </c>
      <c r="S1086" s="87">
        <v>0</v>
      </c>
      <c r="T1086" s="86">
        <v>1</v>
      </c>
      <c r="U1086" s="87">
        <v>132</v>
      </c>
      <c r="V1086" s="87">
        <v>1</v>
      </c>
    </row>
    <row r="1087" spans="1:22">
      <c r="A1087" t="s">
        <v>5044</v>
      </c>
      <c r="B1087" s="17" t="str">
        <f>VLOOKUP(A1087,'Planning Periods'!$E$2:$N$540,10,FALSE)</f>
        <v>08/31/2019 - 08/31/2024</v>
      </c>
      <c r="C1087" s="87">
        <v>2014</v>
      </c>
      <c r="D1087" s="87" t="str">
        <f t="shared" si="15"/>
        <v>Lassen County - Unincorporated 2014</v>
      </c>
      <c r="E1087" s="366" t="s">
        <v>5853</v>
      </c>
      <c r="F1087" s="366" t="s">
        <v>5853</v>
      </c>
      <c r="G1087" s="366" t="s">
        <v>5853</v>
      </c>
      <c r="H1087" s="366" t="s">
        <v>5853</v>
      </c>
      <c r="I1087" s="366">
        <v>0</v>
      </c>
      <c r="J1087" s="366" t="s">
        <v>5853</v>
      </c>
      <c r="K1087" s="366" t="s">
        <v>5853</v>
      </c>
      <c r="L1087" s="366" t="s">
        <v>5853</v>
      </c>
      <c r="M1087" s="366" t="s">
        <v>5853</v>
      </c>
      <c r="N1087" s="366">
        <v>0</v>
      </c>
      <c r="O1087" s="366" t="s">
        <v>5853</v>
      </c>
      <c r="P1087" s="366" t="s">
        <v>5853</v>
      </c>
      <c r="Q1087" s="366"/>
      <c r="R1087" s="366" t="s">
        <v>5853</v>
      </c>
      <c r="S1087" s="366" t="s">
        <v>5853</v>
      </c>
      <c r="T1087" s="366" t="s">
        <v>5853</v>
      </c>
      <c r="U1087" s="366" t="s">
        <v>5853</v>
      </c>
      <c r="V1087" s="366" t="s">
        <v>5853</v>
      </c>
    </row>
    <row r="1088" spans="1:22">
      <c r="A1088" t="s">
        <v>5044</v>
      </c>
      <c r="B1088" s="17" t="str">
        <f>VLOOKUP(A1088,'Planning Periods'!$E$2:$N$540,10,FALSE)</f>
        <v>08/31/2019 - 08/31/2024</v>
      </c>
      <c r="C1088" s="87">
        <v>2015</v>
      </c>
      <c r="D1088" s="87" t="str">
        <f t="shared" si="15"/>
        <v>Lassen County - Unincorporated 2015</v>
      </c>
      <c r="E1088" t="s">
        <v>5853</v>
      </c>
      <c r="F1088" t="s">
        <v>5853</v>
      </c>
      <c r="G1088" t="s">
        <v>5853</v>
      </c>
      <c r="H1088" t="s">
        <v>5853</v>
      </c>
      <c r="J1088" t="s">
        <v>5853</v>
      </c>
      <c r="K1088" t="s">
        <v>5853</v>
      </c>
      <c r="L1088" t="s">
        <v>5853</v>
      </c>
      <c r="M1088" t="s">
        <v>5853</v>
      </c>
      <c r="O1088" t="s">
        <v>5853</v>
      </c>
      <c r="P1088" t="s">
        <v>5853</v>
      </c>
      <c r="R1088" t="s">
        <v>5853</v>
      </c>
      <c r="S1088" t="s">
        <v>5853</v>
      </c>
      <c r="T1088" t="s">
        <v>5853</v>
      </c>
      <c r="U1088" t="s">
        <v>5853</v>
      </c>
      <c r="V1088" t="s">
        <v>5853</v>
      </c>
    </row>
    <row r="1089" spans="1:22">
      <c r="A1089" t="s">
        <v>5044</v>
      </c>
      <c r="B1089" s="17" t="str">
        <f>VLOOKUP(A1089,'Planning Periods'!$E$2:$N$540,10,FALSE)</f>
        <v>08/31/2019 - 08/31/2024</v>
      </c>
      <c r="C1089" s="87">
        <v>2016</v>
      </c>
      <c r="D1089" s="87" t="str">
        <f t="shared" si="15"/>
        <v>Lassen County - Unincorporated 2016</v>
      </c>
      <c r="E1089" t="s">
        <v>5853</v>
      </c>
      <c r="F1089" t="s">
        <v>5853</v>
      </c>
      <c r="G1089" t="s">
        <v>5853</v>
      </c>
      <c r="H1089" t="s">
        <v>5853</v>
      </c>
      <c r="J1089" t="s">
        <v>5853</v>
      </c>
      <c r="K1089" t="s">
        <v>5853</v>
      </c>
      <c r="L1089" t="s">
        <v>5853</v>
      </c>
      <c r="M1089" t="s">
        <v>5853</v>
      </c>
      <c r="O1089" t="s">
        <v>5853</v>
      </c>
      <c r="P1089" t="s">
        <v>5853</v>
      </c>
      <c r="R1089" t="s">
        <v>5853</v>
      </c>
      <c r="S1089" t="s">
        <v>5853</v>
      </c>
      <c r="T1089" t="s">
        <v>5853</v>
      </c>
      <c r="U1089" t="s">
        <v>5853</v>
      </c>
      <c r="V1089" t="s">
        <v>5853</v>
      </c>
    </row>
    <row r="1090" spans="1:22">
      <c r="A1090" t="s">
        <v>5044</v>
      </c>
      <c r="B1090" s="17" t="str">
        <f>VLOOKUP(A1090,'Planning Periods'!$E$2:$N$540,10,FALSE)</f>
        <v>08/31/2019 - 08/31/2024</v>
      </c>
      <c r="C1090" s="87">
        <v>2017</v>
      </c>
      <c r="D1090" s="87" t="str">
        <f t="shared" ref="D1090:D1154" si="16">CONCATENATE(A1090," ",C1090)</f>
        <v>Lassen County - Unincorporated 2017</v>
      </c>
      <c r="E1090" t="s">
        <v>5853</v>
      </c>
      <c r="F1090" t="s">
        <v>5853</v>
      </c>
      <c r="G1090" t="s">
        <v>5853</v>
      </c>
      <c r="H1090" t="s">
        <v>5853</v>
      </c>
      <c r="J1090" t="s">
        <v>5853</v>
      </c>
      <c r="K1090" t="s">
        <v>5853</v>
      </c>
      <c r="L1090" t="s">
        <v>5853</v>
      </c>
      <c r="M1090" t="s">
        <v>5853</v>
      </c>
      <c r="O1090" t="s">
        <v>5853</v>
      </c>
      <c r="P1090" t="s">
        <v>5853</v>
      </c>
      <c r="R1090" t="s">
        <v>5853</v>
      </c>
      <c r="S1090" t="s">
        <v>5853</v>
      </c>
      <c r="T1090" t="s">
        <v>5853</v>
      </c>
      <c r="U1090" t="s">
        <v>5853</v>
      </c>
      <c r="V1090" t="s">
        <v>5853</v>
      </c>
    </row>
    <row r="1091" spans="1:22">
      <c r="A1091" s="88" t="s">
        <v>5552</v>
      </c>
      <c r="B1091" s="17" t="str">
        <f>VLOOKUP(A1091,'Planning Periods'!$E$2:$N$540,10,FALSE)</f>
        <v>12/31/2015 - 12/31/2023</v>
      </c>
      <c r="C1091" s="87">
        <v>2014</v>
      </c>
      <c r="D1091" s="87" t="str">
        <f t="shared" si="16"/>
        <v>Lathrop 2014</v>
      </c>
      <c r="E1091" t="s">
        <v>5853</v>
      </c>
      <c r="F1091" t="s">
        <v>5853</v>
      </c>
      <c r="G1091" t="s">
        <v>5853</v>
      </c>
      <c r="H1091" t="s">
        <v>5853</v>
      </c>
      <c r="J1091" t="s">
        <v>5853</v>
      </c>
      <c r="K1091" t="s">
        <v>5853</v>
      </c>
      <c r="L1091" t="s">
        <v>5853</v>
      </c>
      <c r="M1091" t="s">
        <v>5853</v>
      </c>
      <c r="O1091" t="s">
        <v>5853</v>
      </c>
      <c r="P1091" t="s">
        <v>5853</v>
      </c>
      <c r="R1091" t="s">
        <v>5853</v>
      </c>
      <c r="S1091" t="s">
        <v>5853</v>
      </c>
      <c r="T1091" t="s">
        <v>5853</v>
      </c>
      <c r="U1091" t="s">
        <v>5853</v>
      </c>
      <c r="V1091" t="s">
        <v>5853</v>
      </c>
    </row>
    <row r="1092" spans="1:22">
      <c r="A1092" s="88" t="s">
        <v>5552</v>
      </c>
      <c r="B1092" s="17" t="str">
        <f>VLOOKUP(A1092,'Planning Periods'!$E$2:$N$540,10,FALSE)</f>
        <v>12/31/2015 - 12/31/2023</v>
      </c>
      <c r="C1092" s="87">
        <v>2015</v>
      </c>
      <c r="D1092" s="87" t="str">
        <f t="shared" si="16"/>
        <v>Lathrop 2015</v>
      </c>
      <c r="E1092" t="s">
        <v>5853</v>
      </c>
      <c r="F1092" t="s">
        <v>5853</v>
      </c>
      <c r="G1092" t="s">
        <v>5853</v>
      </c>
      <c r="H1092" t="s">
        <v>5853</v>
      </c>
      <c r="J1092" t="s">
        <v>5853</v>
      </c>
      <c r="K1092" t="s">
        <v>5853</v>
      </c>
      <c r="L1092" t="s">
        <v>5853</v>
      </c>
      <c r="M1092" t="s">
        <v>5853</v>
      </c>
      <c r="O1092" t="s">
        <v>5853</v>
      </c>
      <c r="P1092" t="s">
        <v>5853</v>
      </c>
      <c r="R1092" t="s">
        <v>5853</v>
      </c>
      <c r="S1092" t="s">
        <v>5853</v>
      </c>
      <c r="T1092" t="s">
        <v>5853</v>
      </c>
      <c r="U1092" t="s">
        <v>5853</v>
      </c>
      <c r="V1092" t="s">
        <v>5853</v>
      </c>
    </row>
    <row r="1093" spans="1:22">
      <c r="A1093" s="88" t="s">
        <v>5552</v>
      </c>
      <c r="B1093" s="17" t="str">
        <f>VLOOKUP(A1093,'Planning Periods'!$E$2:$N$540,10,FALSE)</f>
        <v>12/31/2015 - 12/31/2023</v>
      </c>
      <c r="C1093" s="87">
        <v>2016</v>
      </c>
      <c r="D1093" s="87" t="str">
        <f t="shared" si="16"/>
        <v>Lathrop 2016</v>
      </c>
      <c r="E1093" s="87">
        <v>1019</v>
      </c>
      <c r="F1093" s="366">
        <v>0</v>
      </c>
      <c r="G1093" s="87">
        <v>0</v>
      </c>
      <c r="H1093" s="87">
        <v>0</v>
      </c>
      <c r="I1093" s="86"/>
      <c r="J1093" s="87">
        <v>759</v>
      </c>
      <c r="K1093" s="366">
        <v>0</v>
      </c>
      <c r="L1093" s="87">
        <v>0</v>
      </c>
      <c r="M1093" s="87">
        <v>0</v>
      </c>
      <c r="N1093" s="86"/>
      <c r="O1093" s="87">
        <v>957</v>
      </c>
      <c r="P1093" s="87">
        <v>0</v>
      </c>
      <c r="Q1093" s="86"/>
      <c r="R1093" s="87">
        <v>2421</v>
      </c>
      <c r="S1093" s="87">
        <v>170</v>
      </c>
      <c r="T1093" s="86">
        <v>0</v>
      </c>
      <c r="U1093" s="87">
        <v>5156</v>
      </c>
      <c r="V1093" s="87">
        <v>170</v>
      </c>
    </row>
    <row r="1094" spans="1:22">
      <c r="A1094" s="88" t="s">
        <v>5552</v>
      </c>
      <c r="B1094" s="17" t="str">
        <f>VLOOKUP(A1094,'Planning Periods'!$E$2:$N$540,10,FALSE)</f>
        <v>12/31/2015 - 12/31/2023</v>
      </c>
      <c r="C1094" s="87">
        <v>2017</v>
      </c>
      <c r="D1094" s="87" t="str">
        <f t="shared" si="16"/>
        <v>Lathrop 2017</v>
      </c>
      <c r="E1094" s="87">
        <v>1019</v>
      </c>
      <c r="F1094" s="366">
        <v>0</v>
      </c>
      <c r="G1094" s="87">
        <v>0</v>
      </c>
      <c r="H1094" s="87">
        <v>0</v>
      </c>
      <c r="I1094" s="86"/>
      <c r="J1094" s="87">
        <v>759</v>
      </c>
      <c r="K1094" s="366">
        <v>0</v>
      </c>
      <c r="L1094" s="87">
        <v>0</v>
      </c>
      <c r="M1094" s="87">
        <v>0</v>
      </c>
      <c r="N1094" s="86"/>
      <c r="O1094" s="87">
        <v>957</v>
      </c>
      <c r="P1094" s="87">
        <v>0</v>
      </c>
      <c r="Q1094" s="86"/>
      <c r="R1094" s="87">
        <v>2421</v>
      </c>
      <c r="S1094" s="87">
        <v>297</v>
      </c>
      <c r="T1094" s="86">
        <v>0</v>
      </c>
      <c r="U1094" s="87">
        <v>5156</v>
      </c>
      <c r="V1094" s="87">
        <v>297</v>
      </c>
    </row>
    <row r="1095" spans="1:22">
      <c r="A1095" s="88" t="s">
        <v>5553</v>
      </c>
      <c r="B1095" s="17"/>
      <c r="C1095" s="87">
        <v>2013</v>
      </c>
      <c r="D1095" s="87" t="str">
        <f t="shared" si="16"/>
        <v>Lawndale 2013</v>
      </c>
      <c r="E1095" s="87" t="s">
        <v>5853</v>
      </c>
      <c r="F1095" s="366" t="s">
        <v>5853</v>
      </c>
      <c r="G1095" s="87" t="s">
        <v>5853</v>
      </c>
      <c r="H1095" s="87" t="s">
        <v>5853</v>
      </c>
      <c r="I1095" s="86"/>
      <c r="J1095" s="87" t="s">
        <v>5853</v>
      </c>
      <c r="K1095" s="366" t="s">
        <v>5853</v>
      </c>
      <c r="L1095" s="87" t="s">
        <v>5853</v>
      </c>
      <c r="M1095" s="87" t="s">
        <v>5853</v>
      </c>
      <c r="N1095" s="86"/>
      <c r="O1095" s="87" t="s">
        <v>5853</v>
      </c>
      <c r="P1095" s="87" t="s">
        <v>5853</v>
      </c>
      <c r="Q1095" s="86"/>
      <c r="R1095" s="87" t="s">
        <v>5853</v>
      </c>
      <c r="S1095" s="87" t="s">
        <v>5853</v>
      </c>
      <c r="T1095" s="86" t="s">
        <v>5853</v>
      </c>
      <c r="U1095" s="87" t="s">
        <v>5853</v>
      </c>
      <c r="V1095" s="87" t="s">
        <v>5853</v>
      </c>
    </row>
    <row r="1096" spans="1:22">
      <c r="A1096" s="88" t="s">
        <v>5553</v>
      </c>
      <c r="B1096" s="17" t="str">
        <f>VLOOKUP(A1096,'Planning Periods'!$E$2:$N$540,10,FALSE)</f>
        <v>10/15/2013 - 10/15/2021</v>
      </c>
      <c r="C1096" s="87">
        <v>2014</v>
      </c>
      <c r="D1096" s="87" t="str">
        <f t="shared" si="16"/>
        <v>Lawndale 2014</v>
      </c>
      <c r="E1096" s="87">
        <v>96</v>
      </c>
      <c r="F1096" s="366">
        <v>0</v>
      </c>
      <c r="G1096" s="87">
        <v>0</v>
      </c>
      <c r="H1096" s="87">
        <v>0</v>
      </c>
      <c r="I1096" s="86"/>
      <c r="J1096" s="87">
        <v>57</v>
      </c>
      <c r="K1096" s="366">
        <v>0</v>
      </c>
      <c r="L1096" s="87">
        <v>0</v>
      </c>
      <c r="M1096" s="87">
        <v>0</v>
      </c>
      <c r="N1096" s="86"/>
      <c r="O1096" s="87">
        <v>62</v>
      </c>
      <c r="P1096" s="87">
        <v>0</v>
      </c>
      <c r="Q1096" s="86"/>
      <c r="R1096" s="87">
        <v>166</v>
      </c>
      <c r="S1096" s="87">
        <v>5</v>
      </c>
      <c r="T1096" s="86">
        <v>0</v>
      </c>
      <c r="U1096" s="87">
        <v>381</v>
      </c>
      <c r="V1096" s="87">
        <v>5</v>
      </c>
    </row>
    <row r="1097" spans="1:22">
      <c r="A1097" s="88" t="s">
        <v>5553</v>
      </c>
      <c r="B1097" s="17" t="str">
        <f>VLOOKUP(A1097,'Planning Periods'!$E$2:$N$540,10,FALSE)</f>
        <v>10/15/2013 - 10/15/2021</v>
      </c>
      <c r="C1097" s="87">
        <v>2015</v>
      </c>
      <c r="D1097" s="87" t="str">
        <f t="shared" si="16"/>
        <v>Lawndale 2015</v>
      </c>
      <c r="E1097" s="87" t="s">
        <v>5853</v>
      </c>
      <c r="F1097" s="366" t="s">
        <v>5853</v>
      </c>
      <c r="G1097" s="87" t="s">
        <v>5853</v>
      </c>
      <c r="H1097" s="87" t="s">
        <v>5853</v>
      </c>
      <c r="I1097" s="86"/>
      <c r="J1097" s="87" t="s">
        <v>5853</v>
      </c>
      <c r="K1097" s="366" t="s">
        <v>5853</v>
      </c>
      <c r="L1097" s="87" t="s">
        <v>5853</v>
      </c>
      <c r="M1097" s="87" t="s">
        <v>5853</v>
      </c>
      <c r="N1097" s="86"/>
      <c r="O1097" s="87" t="s">
        <v>5853</v>
      </c>
      <c r="P1097" s="87" t="s">
        <v>5853</v>
      </c>
      <c r="Q1097" s="86"/>
      <c r="R1097" s="87" t="s">
        <v>5853</v>
      </c>
      <c r="S1097" s="87" t="s">
        <v>5853</v>
      </c>
      <c r="T1097" s="86" t="s">
        <v>5853</v>
      </c>
      <c r="U1097" s="87" t="s">
        <v>5853</v>
      </c>
      <c r="V1097" s="87" t="s">
        <v>5853</v>
      </c>
    </row>
    <row r="1098" spans="1:22">
      <c r="A1098" s="88" t="s">
        <v>5553</v>
      </c>
      <c r="B1098" s="17" t="str">
        <f>VLOOKUP(A1098,'Planning Periods'!$E$2:$N$540,10,FALSE)</f>
        <v>10/15/2013 - 10/15/2021</v>
      </c>
      <c r="C1098" s="87">
        <v>2016</v>
      </c>
      <c r="D1098" s="87" t="str">
        <f t="shared" si="16"/>
        <v>Lawndale 2016</v>
      </c>
      <c r="E1098" s="87">
        <v>96</v>
      </c>
      <c r="F1098" s="366">
        <v>0</v>
      </c>
      <c r="G1098" s="87">
        <v>0</v>
      </c>
      <c r="H1098" s="87">
        <v>0</v>
      </c>
      <c r="I1098" s="86"/>
      <c r="J1098" s="87">
        <v>57</v>
      </c>
      <c r="K1098" s="366">
        <v>0</v>
      </c>
      <c r="L1098" s="87">
        <v>0</v>
      </c>
      <c r="M1098" s="87">
        <v>0</v>
      </c>
      <c r="N1098" s="86"/>
      <c r="O1098" s="87">
        <v>62</v>
      </c>
      <c r="P1098" s="87">
        <v>0</v>
      </c>
      <c r="Q1098" s="86"/>
      <c r="R1098" s="87">
        <v>166</v>
      </c>
      <c r="S1098" s="87">
        <v>3</v>
      </c>
      <c r="T1098" s="86">
        <v>0</v>
      </c>
      <c r="U1098" s="87">
        <v>381</v>
      </c>
      <c r="V1098" s="87">
        <v>3</v>
      </c>
    </row>
    <row r="1099" spans="1:22">
      <c r="A1099" s="88" t="s">
        <v>5553</v>
      </c>
      <c r="B1099" s="17" t="str">
        <f>VLOOKUP(A1099,'Planning Periods'!$E$2:$N$540,10,FALSE)</f>
        <v>10/15/2013 - 10/15/2021</v>
      </c>
      <c r="C1099" s="87">
        <v>2017</v>
      </c>
      <c r="D1099" s="87" t="str">
        <f t="shared" si="16"/>
        <v>Lawndale 2017</v>
      </c>
      <c r="E1099" s="87">
        <v>96</v>
      </c>
      <c r="F1099" s="366">
        <v>0</v>
      </c>
      <c r="G1099" s="87">
        <v>0</v>
      </c>
      <c r="H1099" s="87">
        <v>0</v>
      </c>
      <c r="I1099" s="86"/>
      <c r="J1099" s="87">
        <v>57</v>
      </c>
      <c r="K1099" s="366">
        <v>0</v>
      </c>
      <c r="L1099" s="87">
        <v>0</v>
      </c>
      <c r="M1099" s="87">
        <v>0</v>
      </c>
      <c r="N1099" s="86"/>
      <c r="O1099" s="87">
        <v>62</v>
      </c>
      <c r="P1099" s="87">
        <v>0</v>
      </c>
      <c r="Q1099" s="86"/>
      <c r="R1099" s="87">
        <v>166</v>
      </c>
      <c r="S1099" s="87">
        <v>13</v>
      </c>
      <c r="T1099" s="86">
        <v>0</v>
      </c>
      <c r="U1099" s="87">
        <v>381</v>
      </c>
      <c r="V1099" s="87">
        <v>13</v>
      </c>
    </row>
    <row r="1100" spans="1:22">
      <c r="A1100" s="88" t="s">
        <v>5554</v>
      </c>
      <c r="B1100" s="17" t="str">
        <f>VLOOKUP(A1100,'Planning Periods'!$E$2:$N$540,10,FALSE)</f>
        <v>04/15/2021 - 04/15/2029</v>
      </c>
      <c r="C1100" s="87">
        <v>2013</v>
      </c>
      <c r="D1100" s="87" t="str">
        <f t="shared" si="16"/>
        <v>Lemon Grove 2013</v>
      </c>
      <c r="E1100" s="87">
        <v>77</v>
      </c>
      <c r="F1100" s="366">
        <v>89</v>
      </c>
      <c r="G1100" s="87">
        <v>89</v>
      </c>
      <c r="H1100" s="87">
        <v>0</v>
      </c>
      <c r="I1100" s="86"/>
      <c r="J1100" s="87">
        <v>59</v>
      </c>
      <c r="K1100" s="366">
        <v>81</v>
      </c>
      <c r="L1100" s="87">
        <v>81</v>
      </c>
      <c r="M1100" s="87">
        <v>0</v>
      </c>
      <c r="N1100" s="86"/>
      <c r="O1100" s="87">
        <v>54</v>
      </c>
      <c r="P1100" s="87">
        <v>6</v>
      </c>
      <c r="Q1100" s="86"/>
      <c r="R1100" s="87">
        <v>119</v>
      </c>
      <c r="S1100" s="87">
        <v>1</v>
      </c>
      <c r="T1100" s="86">
        <v>0</v>
      </c>
      <c r="U1100" s="87">
        <v>309</v>
      </c>
      <c r="V1100" s="87">
        <v>177</v>
      </c>
    </row>
    <row r="1101" spans="1:22">
      <c r="A1101" s="88" t="s">
        <v>5554</v>
      </c>
      <c r="B1101" s="17" t="str">
        <f>VLOOKUP(A1101,'Planning Periods'!$E$2:$N$540,10,FALSE)</f>
        <v>04/15/2021 - 04/15/2029</v>
      </c>
      <c r="C1101" s="87">
        <v>2014</v>
      </c>
      <c r="D1101" s="87" t="str">
        <f t="shared" si="16"/>
        <v>Lemon Grove 2014</v>
      </c>
      <c r="E1101" s="87">
        <v>77</v>
      </c>
      <c r="F1101" s="366">
        <v>0</v>
      </c>
      <c r="G1101" s="87">
        <v>0</v>
      </c>
      <c r="H1101" s="87">
        <v>0</v>
      </c>
      <c r="I1101" s="86"/>
      <c r="J1101" s="87">
        <v>59</v>
      </c>
      <c r="K1101" s="366">
        <v>0</v>
      </c>
      <c r="L1101" s="87">
        <v>0</v>
      </c>
      <c r="M1101" s="87">
        <v>0</v>
      </c>
      <c r="N1101" s="86"/>
      <c r="O1101" s="87">
        <v>54</v>
      </c>
      <c r="P1101" s="87">
        <v>0</v>
      </c>
      <c r="Q1101" s="86"/>
      <c r="R1101" s="87">
        <v>119</v>
      </c>
      <c r="S1101" s="87">
        <v>23</v>
      </c>
      <c r="T1101" s="86">
        <v>0</v>
      </c>
      <c r="U1101" s="87">
        <v>309</v>
      </c>
      <c r="V1101" s="87">
        <v>23</v>
      </c>
    </row>
    <row r="1102" spans="1:22">
      <c r="A1102" s="88" t="s">
        <v>5554</v>
      </c>
      <c r="B1102" s="17" t="str">
        <f>VLOOKUP(A1102,'Planning Periods'!$E$2:$N$540,10,FALSE)</f>
        <v>04/15/2021 - 04/15/2029</v>
      </c>
      <c r="C1102" s="87">
        <v>2015</v>
      </c>
      <c r="D1102" s="87" t="str">
        <f t="shared" si="16"/>
        <v>Lemon Grove 2015</v>
      </c>
      <c r="E1102" s="87">
        <v>77</v>
      </c>
      <c r="F1102" s="366">
        <v>0</v>
      </c>
      <c r="G1102" s="87">
        <v>0</v>
      </c>
      <c r="H1102" s="87">
        <v>0</v>
      </c>
      <c r="I1102" s="86"/>
      <c r="J1102" s="87">
        <v>59</v>
      </c>
      <c r="K1102" s="366">
        <v>5</v>
      </c>
      <c r="L1102" s="87">
        <v>5</v>
      </c>
      <c r="M1102" s="87">
        <v>0</v>
      </c>
      <c r="N1102" s="86"/>
      <c r="O1102" s="87">
        <v>54</v>
      </c>
      <c r="P1102" s="87">
        <v>0</v>
      </c>
      <c r="Q1102" s="86"/>
      <c r="R1102" s="87">
        <v>119</v>
      </c>
      <c r="S1102" s="87">
        <v>72</v>
      </c>
      <c r="T1102" s="86">
        <v>0</v>
      </c>
      <c r="U1102" s="87">
        <v>309</v>
      </c>
      <c r="V1102" s="87">
        <v>77</v>
      </c>
    </row>
    <row r="1103" spans="1:22">
      <c r="A1103" s="88" t="s">
        <v>5554</v>
      </c>
      <c r="B1103" s="17" t="str">
        <f>VLOOKUP(A1103,'Planning Periods'!$E$2:$N$540,10,FALSE)</f>
        <v>04/15/2021 - 04/15/2029</v>
      </c>
      <c r="C1103" s="87">
        <v>2016</v>
      </c>
      <c r="D1103" s="87" t="str">
        <f t="shared" si="16"/>
        <v>Lemon Grove 2016</v>
      </c>
      <c r="E1103" s="87">
        <v>77</v>
      </c>
      <c r="F1103" s="366">
        <v>1</v>
      </c>
      <c r="G1103" s="87">
        <v>1</v>
      </c>
      <c r="H1103" s="87">
        <v>0</v>
      </c>
      <c r="I1103" s="86"/>
      <c r="J1103" s="87">
        <v>59</v>
      </c>
      <c r="K1103" s="366">
        <v>2</v>
      </c>
      <c r="L1103" s="87">
        <v>2</v>
      </c>
      <c r="M1103" s="87">
        <v>0</v>
      </c>
      <c r="N1103" s="86"/>
      <c r="O1103" s="87">
        <v>54</v>
      </c>
      <c r="P1103" s="87">
        <v>15</v>
      </c>
      <c r="Q1103" s="86"/>
      <c r="R1103" s="87">
        <v>119</v>
      </c>
      <c r="S1103" s="87">
        <v>0</v>
      </c>
      <c r="T1103" s="86">
        <v>0</v>
      </c>
      <c r="U1103" s="87">
        <v>309</v>
      </c>
      <c r="V1103" s="87">
        <v>18</v>
      </c>
    </row>
    <row r="1104" spans="1:22">
      <c r="A1104" s="88" t="s">
        <v>5554</v>
      </c>
      <c r="B1104" s="17" t="str">
        <f>VLOOKUP(A1104,'Planning Periods'!$E$2:$N$540,10,FALSE)</f>
        <v>04/15/2021 - 04/15/2029</v>
      </c>
      <c r="C1104" s="87">
        <v>2017</v>
      </c>
      <c r="D1104" s="87" t="str">
        <f t="shared" si="16"/>
        <v>Lemon Grove 2017</v>
      </c>
      <c r="E1104" s="87">
        <v>77</v>
      </c>
      <c r="F1104" s="366">
        <v>0</v>
      </c>
      <c r="G1104" s="87">
        <v>0</v>
      </c>
      <c r="H1104" s="87">
        <v>0</v>
      </c>
      <c r="I1104" s="86"/>
      <c r="J1104" s="87">
        <v>59</v>
      </c>
      <c r="K1104" s="366">
        <v>5</v>
      </c>
      <c r="L1104" s="87">
        <v>5</v>
      </c>
      <c r="M1104" s="87">
        <v>0</v>
      </c>
      <c r="N1104" s="86"/>
      <c r="O1104" s="87">
        <v>54</v>
      </c>
      <c r="P1104" s="87">
        <v>14</v>
      </c>
      <c r="Q1104" s="86"/>
      <c r="R1104" s="87">
        <v>119</v>
      </c>
      <c r="S1104" s="87">
        <v>7</v>
      </c>
      <c r="T1104" s="86">
        <v>0</v>
      </c>
      <c r="U1104" s="87">
        <v>309</v>
      </c>
      <c r="V1104" s="87">
        <v>26</v>
      </c>
    </row>
    <row r="1105" spans="1:22">
      <c r="A1105" t="s">
        <v>5555</v>
      </c>
      <c r="B1105" s="17" t="str">
        <f>VLOOKUP(A1105,'Planning Periods'!$E$2:$N$540,10,FALSE)</f>
        <v>01/31/2016 - 01/31/2024</v>
      </c>
      <c r="C1105" s="87">
        <v>2014</v>
      </c>
      <c r="D1105" s="87" t="str">
        <f t="shared" si="16"/>
        <v>Lemoore 2014</v>
      </c>
      <c r="E1105" s="366" t="s">
        <v>5853</v>
      </c>
      <c r="F1105" s="366" t="s">
        <v>5853</v>
      </c>
      <c r="G1105" s="366" t="s">
        <v>5853</v>
      </c>
      <c r="H1105" s="366" t="s">
        <v>5853</v>
      </c>
      <c r="I1105" s="366">
        <v>0</v>
      </c>
      <c r="J1105" s="366" t="s">
        <v>5853</v>
      </c>
      <c r="K1105" s="366" t="s">
        <v>5853</v>
      </c>
      <c r="L1105" s="366" t="s">
        <v>5853</v>
      </c>
      <c r="M1105" s="366" t="s">
        <v>5853</v>
      </c>
      <c r="N1105" s="366">
        <v>0</v>
      </c>
      <c r="O1105" s="366" t="s">
        <v>5853</v>
      </c>
      <c r="P1105" s="366" t="s">
        <v>5853</v>
      </c>
      <c r="Q1105" s="366"/>
      <c r="R1105" s="366" t="s">
        <v>5853</v>
      </c>
      <c r="S1105" s="366" t="s">
        <v>5853</v>
      </c>
      <c r="T1105" s="366" t="s">
        <v>5853</v>
      </c>
      <c r="U1105" s="366" t="s">
        <v>5853</v>
      </c>
      <c r="V1105" s="366" t="s">
        <v>5853</v>
      </c>
    </row>
    <row r="1106" spans="1:22">
      <c r="A1106" t="s">
        <v>5555</v>
      </c>
      <c r="B1106" s="17" t="str">
        <f>VLOOKUP(A1106,'Planning Periods'!$E$2:$N$540,10,FALSE)</f>
        <v>01/31/2016 - 01/31/2024</v>
      </c>
      <c r="C1106" s="87">
        <v>2015</v>
      </c>
      <c r="D1106" s="87" t="str">
        <f t="shared" si="16"/>
        <v>Lemoore 2015</v>
      </c>
      <c r="E1106" t="s">
        <v>5853</v>
      </c>
      <c r="F1106" t="s">
        <v>5853</v>
      </c>
      <c r="G1106" t="s">
        <v>5853</v>
      </c>
      <c r="H1106" t="s">
        <v>5853</v>
      </c>
      <c r="J1106" t="s">
        <v>5853</v>
      </c>
      <c r="K1106" t="s">
        <v>5853</v>
      </c>
      <c r="L1106" t="s">
        <v>5853</v>
      </c>
      <c r="M1106" t="s">
        <v>5853</v>
      </c>
      <c r="O1106" t="s">
        <v>5853</v>
      </c>
      <c r="P1106" t="s">
        <v>5853</v>
      </c>
      <c r="R1106" t="s">
        <v>5853</v>
      </c>
      <c r="S1106" t="s">
        <v>5853</v>
      </c>
      <c r="T1106" t="s">
        <v>5853</v>
      </c>
      <c r="U1106" t="s">
        <v>5853</v>
      </c>
      <c r="V1106" t="s">
        <v>5853</v>
      </c>
    </row>
    <row r="1107" spans="1:22">
      <c r="A1107" t="s">
        <v>5555</v>
      </c>
      <c r="B1107" s="17" t="str">
        <f>VLOOKUP(A1107,'Planning Periods'!$E$2:$N$540,10,FALSE)</f>
        <v>01/31/2016 - 01/31/2024</v>
      </c>
      <c r="C1107" s="87">
        <v>2016</v>
      </c>
      <c r="D1107" s="87" t="str">
        <f t="shared" si="16"/>
        <v>Lemoore 2016</v>
      </c>
      <c r="E1107" t="s">
        <v>5853</v>
      </c>
      <c r="F1107" t="s">
        <v>5853</v>
      </c>
      <c r="G1107" t="s">
        <v>5853</v>
      </c>
      <c r="H1107" t="s">
        <v>5853</v>
      </c>
      <c r="J1107" t="s">
        <v>5853</v>
      </c>
      <c r="K1107" t="s">
        <v>5853</v>
      </c>
      <c r="L1107" t="s">
        <v>5853</v>
      </c>
      <c r="M1107" t="s">
        <v>5853</v>
      </c>
      <c r="O1107" t="s">
        <v>5853</v>
      </c>
      <c r="P1107" t="s">
        <v>5853</v>
      </c>
      <c r="R1107" t="s">
        <v>5853</v>
      </c>
      <c r="S1107" t="s">
        <v>5853</v>
      </c>
      <c r="T1107" t="s">
        <v>5853</v>
      </c>
      <c r="U1107" t="s">
        <v>5853</v>
      </c>
      <c r="V1107" t="s">
        <v>5853</v>
      </c>
    </row>
    <row r="1108" spans="1:22">
      <c r="A1108" t="s">
        <v>5555</v>
      </c>
      <c r="B1108" s="17" t="str">
        <f>VLOOKUP(A1108,'Planning Periods'!$E$2:$N$540,10,FALSE)</f>
        <v>01/31/2016 - 01/31/2024</v>
      </c>
      <c r="C1108" s="87">
        <v>2017</v>
      </c>
      <c r="D1108" s="87" t="str">
        <f t="shared" si="16"/>
        <v>Lemoore 2017</v>
      </c>
      <c r="E1108" t="s">
        <v>5853</v>
      </c>
      <c r="F1108" t="s">
        <v>5853</v>
      </c>
      <c r="G1108" t="s">
        <v>5853</v>
      </c>
      <c r="H1108" t="s">
        <v>5853</v>
      </c>
      <c r="J1108" t="s">
        <v>5853</v>
      </c>
      <c r="K1108" t="s">
        <v>5853</v>
      </c>
      <c r="L1108" t="s">
        <v>5853</v>
      </c>
      <c r="M1108" t="s">
        <v>5853</v>
      </c>
      <c r="O1108" t="s">
        <v>5853</v>
      </c>
      <c r="P1108" t="s">
        <v>5853</v>
      </c>
      <c r="R1108" t="s">
        <v>5853</v>
      </c>
      <c r="S1108" t="s">
        <v>5853</v>
      </c>
      <c r="T1108" t="s">
        <v>5853</v>
      </c>
      <c r="U1108" t="s">
        <v>5853</v>
      </c>
      <c r="V1108" t="s">
        <v>5853</v>
      </c>
    </row>
    <row r="1109" spans="1:22">
      <c r="A1109" s="88" t="s">
        <v>5556</v>
      </c>
      <c r="B1109" s="17" t="str">
        <f>VLOOKUP(A1109,'Planning Periods'!$E$2:$N$540,10,FALSE)</f>
        <v>05/15/2021 - 05/15/2029</v>
      </c>
      <c r="C1109" s="87">
        <v>2013</v>
      </c>
      <c r="D1109" s="87" t="str">
        <f t="shared" si="16"/>
        <v>Lincoln 2013</v>
      </c>
      <c r="E1109" s="87">
        <v>953</v>
      </c>
      <c r="F1109" s="366">
        <v>0</v>
      </c>
      <c r="G1109" s="87">
        <v>0</v>
      </c>
      <c r="H1109" s="87">
        <v>0</v>
      </c>
      <c r="I1109" s="86"/>
      <c r="J1109" s="87">
        <v>668</v>
      </c>
      <c r="K1109" s="366">
        <v>0</v>
      </c>
      <c r="L1109" s="87">
        <v>0</v>
      </c>
      <c r="M1109" s="87">
        <v>0</v>
      </c>
      <c r="N1109" s="86"/>
      <c r="O1109" s="87">
        <v>705</v>
      </c>
      <c r="P1109" s="87">
        <v>0</v>
      </c>
      <c r="Q1109" s="86"/>
      <c r="R1109" s="87">
        <v>1464</v>
      </c>
      <c r="S1109" s="87">
        <v>246</v>
      </c>
      <c r="T1109" s="86">
        <v>0</v>
      </c>
      <c r="U1109" s="87">
        <v>3790</v>
      </c>
      <c r="V1109" s="87">
        <v>246</v>
      </c>
    </row>
    <row r="1110" spans="1:22">
      <c r="A1110" s="88" t="s">
        <v>5556</v>
      </c>
      <c r="B1110" s="17" t="str">
        <f>VLOOKUP(A1110,'Planning Periods'!$E$2:$N$540,10,FALSE)</f>
        <v>05/15/2021 - 05/15/2029</v>
      </c>
      <c r="C1110" s="87">
        <v>2014</v>
      </c>
      <c r="D1110" s="87" t="str">
        <f t="shared" si="16"/>
        <v>Lincoln 2014</v>
      </c>
      <c r="E1110" s="87">
        <v>953</v>
      </c>
      <c r="F1110" s="366">
        <v>0</v>
      </c>
      <c r="G1110" s="87">
        <v>0</v>
      </c>
      <c r="H1110" s="87">
        <v>0</v>
      </c>
      <c r="I1110" s="86"/>
      <c r="J1110" s="87">
        <v>668</v>
      </c>
      <c r="K1110" s="366">
        <v>0</v>
      </c>
      <c r="L1110" s="87">
        <v>0</v>
      </c>
      <c r="M1110" s="87">
        <v>0</v>
      </c>
      <c r="N1110" s="86"/>
      <c r="O1110" s="87">
        <v>705</v>
      </c>
      <c r="P1110" s="87">
        <v>0</v>
      </c>
      <c r="Q1110" s="86"/>
      <c r="R1110" s="87">
        <v>1464</v>
      </c>
      <c r="S1110" s="87">
        <v>286</v>
      </c>
      <c r="T1110" s="86">
        <v>0</v>
      </c>
      <c r="U1110" s="87">
        <v>3790</v>
      </c>
      <c r="V1110" s="87">
        <v>286</v>
      </c>
    </row>
    <row r="1111" spans="1:22">
      <c r="A1111" s="88" t="s">
        <v>5556</v>
      </c>
      <c r="B1111" s="17" t="str">
        <f>VLOOKUP(A1111,'Planning Periods'!$E$2:$N$540,10,FALSE)</f>
        <v>05/15/2021 - 05/15/2029</v>
      </c>
      <c r="C1111" s="87">
        <v>2015</v>
      </c>
      <c r="D1111" s="87" t="str">
        <f t="shared" si="16"/>
        <v>Lincoln 2015</v>
      </c>
      <c r="E1111" s="87">
        <v>953</v>
      </c>
      <c r="F1111" s="366">
        <v>0</v>
      </c>
      <c r="G1111" s="87">
        <v>0</v>
      </c>
      <c r="H1111" s="87">
        <v>0</v>
      </c>
      <c r="I1111" s="86"/>
      <c r="J1111" s="87">
        <v>668</v>
      </c>
      <c r="K1111" s="366">
        <v>0</v>
      </c>
      <c r="L1111" s="87">
        <v>0</v>
      </c>
      <c r="M1111" s="87">
        <v>0</v>
      </c>
      <c r="N1111" s="86"/>
      <c r="O1111" s="87">
        <v>705</v>
      </c>
      <c r="P1111" s="87">
        <v>0</v>
      </c>
      <c r="Q1111" s="86"/>
      <c r="R1111" s="87">
        <v>1464</v>
      </c>
      <c r="S1111" s="87">
        <v>234</v>
      </c>
      <c r="T1111" s="86">
        <v>0</v>
      </c>
      <c r="U1111" s="87">
        <v>3790</v>
      </c>
      <c r="V1111" s="87">
        <v>234</v>
      </c>
    </row>
    <row r="1112" spans="1:22">
      <c r="A1112" s="88" t="s">
        <v>5556</v>
      </c>
      <c r="B1112" s="17" t="str">
        <f>VLOOKUP(A1112,'Planning Periods'!$E$2:$N$540,10,FALSE)</f>
        <v>05/15/2021 - 05/15/2029</v>
      </c>
      <c r="C1112" s="87">
        <v>2016</v>
      </c>
      <c r="D1112" s="87" t="str">
        <f t="shared" si="16"/>
        <v>Lincoln 2016</v>
      </c>
      <c r="E1112" s="87">
        <v>953</v>
      </c>
      <c r="F1112" s="366">
        <v>0</v>
      </c>
      <c r="G1112" s="87">
        <v>0</v>
      </c>
      <c r="H1112" s="87">
        <v>0</v>
      </c>
      <c r="I1112" s="86"/>
      <c r="J1112" s="87">
        <v>668</v>
      </c>
      <c r="K1112" s="366">
        <v>0</v>
      </c>
      <c r="L1112" s="87">
        <v>0</v>
      </c>
      <c r="M1112" s="87">
        <v>0</v>
      </c>
      <c r="N1112" s="86"/>
      <c r="O1112" s="87">
        <v>705</v>
      </c>
      <c r="P1112" s="87">
        <v>0</v>
      </c>
      <c r="Q1112" s="86"/>
      <c r="R1112" s="87">
        <v>1464</v>
      </c>
      <c r="S1112" s="87">
        <v>217</v>
      </c>
      <c r="T1112" s="86">
        <v>0</v>
      </c>
      <c r="U1112" s="87">
        <v>3790</v>
      </c>
      <c r="V1112" s="87">
        <v>217</v>
      </c>
    </row>
    <row r="1113" spans="1:22">
      <c r="A1113" s="88" t="s">
        <v>5556</v>
      </c>
      <c r="B1113" s="17" t="str">
        <f>VLOOKUP(A1113,'Planning Periods'!$E$2:$N$540,10,FALSE)</f>
        <v>05/15/2021 - 05/15/2029</v>
      </c>
      <c r="C1113" s="87">
        <v>2017</v>
      </c>
      <c r="D1113" s="87" t="str">
        <f t="shared" si="16"/>
        <v>Lincoln 2017</v>
      </c>
      <c r="E1113" s="87">
        <v>953</v>
      </c>
      <c r="F1113" s="366">
        <v>0</v>
      </c>
      <c r="G1113" s="87">
        <v>0</v>
      </c>
      <c r="H1113" s="87">
        <v>0</v>
      </c>
      <c r="I1113" s="86"/>
      <c r="J1113" s="87">
        <v>668</v>
      </c>
      <c r="K1113" s="366">
        <v>0</v>
      </c>
      <c r="L1113" s="87">
        <v>0</v>
      </c>
      <c r="M1113" s="87">
        <v>0</v>
      </c>
      <c r="N1113" s="86"/>
      <c r="O1113" s="87">
        <v>705</v>
      </c>
      <c r="P1113" s="87">
        <v>4</v>
      </c>
      <c r="Q1113" s="86"/>
      <c r="R1113" s="87">
        <v>1464</v>
      </c>
      <c r="S1113" s="87">
        <v>223</v>
      </c>
      <c r="T1113" s="86">
        <v>0</v>
      </c>
      <c r="U1113" s="87">
        <v>3790</v>
      </c>
      <c r="V1113" s="87">
        <v>227</v>
      </c>
    </row>
    <row r="1114" spans="1:22">
      <c r="A1114" s="88" t="s">
        <v>5557</v>
      </c>
      <c r="B1114" s="17" t="str">
        <f>VLOOKUP(A1114,'Planning Periods'!$E$2:$N$540,10,FALSE)</f>
        <v>12/31/2015 - 12/31/2023</v>
      </c>
      <c r="C1114" s="87">
        <v>2014</v>
      </c>
      <c r="D1114" s="87" t="str">
        <f t="shared" si="16"/>
        <v>Lindsay 2014</v>
      </c>
      <c r="E1114" s="87" t="s">
        <v>5853</v>
      </c>
      <c r="F1114" s="366" t="s">
        <v>5853</v>
      </c>
      <c r="G1114" s="87" t="s">
        <v>5853</v>
      </c>
      <c r="H1114" s="87" t="s">
        <v>5853</v>
      </c>
      <c r="I1114" s="86"/>
      <c r="J1114" s="87" t="s">
        <v>5853</v>
      </c>
      <c r="K1114" s="366" t="s">
        <v>5853</v>
      </c>
      <c r="L1114" s="87" t="s">
        <v>5853</v>
      </c>
      <c r="M1114" s="87" t="s">
        <v>5853</v>
      </c>
      <c r="N1114" s="86"/>
      <c r="O1114" s="87" t="s">
        <v>5853</v>
      </c>
      <c r="P1114" s="87" t="s">
        <v>5853</v>
      </c>
      <c r="Q1114" s="86"/>
      <c r="R1114" s="87" t="s">
        <v>5853</v>
      </c>
      <c r="S1114" s="87" t="s">
        <v>5853</v>
      </c>
      <c r="T1114" s="86" t="s">
        <v>5853</v>
      </c>
      <c r="U1114" s="87" t="s">
        <v>5853</v>
      </c>
      <c r="V1114" s="87" t="s">
        <v>5853</v>
      </c>
    </row>
    <row r="1115" spans="1:22">
      <c r="A1115" s="88" t="s">
        <v>5557</v>
      </c>
      <c r="B1115" s="17" t="str">
        <f>VLOOKUP(A1115,'Planning Periods'!$E$2:$N$540,10,FALSE)</f>
        <v>12/31/2015 - 12/31/2023</v>
      </c>
      <c r="C1115" s="87">
        <v>2015</v>
      </c>
      <c r="D1115" s="87" t="str">
        <f t="shared" si="16"/>
        <v>Lindsay 2015</v>
      </c>
      <c r="E1115" s="87">
        <v>80</v>
      </c>
      <c r="F1115" s="366">
        <v>4</v>
      </c>
      <c r="G1115" s="87">
        <v>4</v>
      </c>
      <c r="H1115" s="87">
        <v>0</v>
      </c>
      <c r="I1115" s="86"/>
      <c r="J1115" s="87">
        <v>80</v>
      </c>
      <c r="K1115" s="366">
        <v>28</v>
      </c>
      <c r="L1115" s="87">
        <v>27</v>
      </c>
      <c r="M1115" s="87">
        <v>1</v>
      </c>
      <c r="N1115" s="86"/>
      <c r="O1115" s="87">
        <v>82</v>
      </c>
      <c r="P1115" s="87">
        <v>7</v>
      </c>
      <c r="Q1115" s="86"/>
      <c r="R1115" s="87">
        <v>348</v>
      </c>
      <c r="S1115" s="87">
        <v>9</v>
      </c>
      <c r="T1115" s="86">
        <v>1</v>
      </c>
      <c r="U1115" s="87">
        <v>590</v>
      </c>
      <c r="V1115" s="87">
        <v>48</v>
      </c>
    </row>
    <row r="1116" spans="1:22">
      <c r="A1116" s="88" t="s">
        <v>5557</v>
      </c>
      <c r="B1116" s="17" t="str">
        <f>VLOOKUP(A1116,'Planning Periods'!$E$2:$N$540,10,FALSE)</f>
        <v>12/31/2015 - 12/31/2023</v>
      </c>
      <c r="C1116" s="87">
        <v>2016</v>
      </c>
      <c r="D1116" s="87" t="str">
        <f t="shared" si="16"/>
        <v>Lindsay 2016</v>
      </c>
      <c r="E1116" s="87">
        <v>80</v>
      </c>
      <c r="F1116" s="366">
        <v>3</v>
      </c>
      <c r="G1116" s="87">
        <v>3</v>
      </c>
      <c r="H1116" s="87">
        <v>0</v>
      </c>
      <c r="I1116" s="86"/>
      <c r="J1116" s="87">
        <v>80</v>
      </c>
      <c r="K1116" s="366">
        <v>20</v>
      </c>
      <c r="L1116" s="87">
        <v>20</v>
      </c>
      <c r="M1116" s="87">
        <v>0</v>
      </c>
      <c r="N1116" s="86"/>
      <c r="O1116" s="87">
        <v>82</v>
      </c>
      <c r="P1116" s="87">
        <v>0</v>
      </c>
      <c r="Q1116" s="86"/>
      <c r="R1116" s="87">
        <v>348</v>
      </c>
      <c r="S1116" s="87">
        <v>1</v>
      </c>
      <c r="T1116" s="86">
        <v>0</v>
      </c>
      <c r="U1116" s="87">
        <v>590</v>
      </c>
      <c r="V1116" s="87">
        <v>24</v>
      </c>
    </row>
    <row r="1117" spans="1:22">
      <c r="A1117" s="88" t="s">
        <v>5557</v>
      </c>
      <c r="B1117" s="17" t="str">
        <f>VLOOKUP(A1117,'Planning Periods'!$E$2:$N$540,10,FALSE)</f>
        <v>12/31/2015 - 12/31/2023</v>
      </c>
      <c r="C1117" s="87">
        <v>2017</v>
      </c>
      <c r="D1117" s="87" t="str">
        <f t="shared" si="16"/>
        <v>Lindsay 2017</v>
      </c>
      <c r="E1117" s="87">
        <v>80</v>
      </c>
      <c r="F1117" s="366">
        <v>33</v>
      </c>
      <c r="G1117" s="87">
        <v>32</v>
      </c>
      <c r="H1117" s="87">
        <v>1</v>
      </c>
      <c r="I1117" s="86"/>
      <c r="J1117" s="87">
        <v>80</v>
      </c>
      <c r="K1117" s="366">
        <v>19</v>
      </c>
      <c r="L1117" s="87">
        <v>18</v>
      </c>
      <c r="M1117" s="87">
        <v>1</v>
      </c>
      <c r="N1117" s="86"/>
      <c r="O1117" s="87">
        <v>82</v>
      </c>
      <c r="P1117" s="87">
        <v>20</v>
      </c>
      <c r="Q1117" s="86"/>
      <c r="R1117" s="87">
        <v>348</v>
      </c>
      <c r="S1117" s="87">
        <v>0</v>
      </c>
      <c r="T1117" s="86">
        <v>1</v>
      </c>
      <c r="U1117" s="87">
        <v>590</v>
      </c>
      <c r="V1117" s="87">
        <v>72</v>
      </c>
    </row>
    <row r="1118" spans="1:22">
      <c r="A1118" s="88" t="s">
        <v>5558</v>
      </c>
      <c r="B1118" s="17" t="str">
        <f>VLOOKUP(A1118,'Planning Periods'!$E$2:$N$540,10,FALSE)</f>
        <v>05/15/2021 - 05/15/2029</v>
      </c>
      <c r="C1118" s="87">
        <v>2013</v>
      </c>
      <c r="D1118" s="87" t="str">
        <f t="shared" si="16"/>
        <v>Live Oak 2013</v>
      </c>
      <c r="E1118" s="87">
        <v>104</v>
      </c>
      <c r="F1118" s="366">
        <v>0</v>
      </c>
      <c r="G1118" s="87">
        <v>0</v>
      </c>
      <c r="H1118" s="87">
        <v>0</v>
      </c>
      <c r="I1118" s="86"/>
      <c r="J1118" s="87">
        <v>72</v>
      </c>
      <c r="K1118" s="366">
        <v>0</v>
      </c>
      <c r="L1118" s="87">
        <v>0</v>
      </c>
      <c r="M1118" s="87">
        <v>0</v>
      </c>
      <c r="N1118" s="86"/>
      <c r="O1118" s="87">
        <v>83</v>
      </c>
      <c r="P1118" s="87">
        <v>0</v>
      </c>
      <c r="Q1118" s="86"/>
      <c r="R1118" s="87">
        <v>190</v>
      </c>
      <c r="S1118" s="87">
        <v>0</v>
      </c>
      <c r="T1118" s="86">
        <v>0</v>
      </c>
      <c r="U1118" s="87">
        <v>449</v>
      </c>
      <c r="V1118" s="87">
        <v>0</v>
      </c>
    </row>
    <row r="1119" spans="1:22">
      <c r="A1119" s="88" t="s">
        <v>5558</v>
      </c>
      <c r="B1119" s="17" t="str">
        <f>VLOOKUP(A1119,'Planning Periods'!$E$2:$N$540,10,FALSE)</f>
        <v>05/15/2021 - 05/15/2029</v>
      </c>
      <c r="C1119" s="87">
        <v>2014</v>
      </c>
      <c r="D1119" s="87" t="str">
        <f t="shared" si="16"/>
        <v>Live Oak 2014</v>
      </c>
      <c r="E1119" s="87">
        <v>104</v>
      </c>
      <c r="F1119" s="366">
        <v>0</v>
      </c>
      <c r="G1119" s="87">
        <v>0</v>
      </c>
      <c r="H1119" s="87">
        <v>0</v>
      </c>
      <c r="I1119" s="86"/>
      <c r="J1119" s="87">
        <v>72</v>
      </c>
      <c r="K1119" s="366">
        <v>0</v>
      </c>
      <c r="L1119" s="87">
        <v>0</v>
      </c>
      <c r="M1119" s="87">
        <v>0</v>
      </c>
      <c r="N1119" s="86"/>
      <c r="O1119" s="87">
        <v>83</v>
      </c>
      <c r="P1119" s="87">
        <v>1</v>
      </c>
      <c r="Q1119" s="86"/>
      <c r="R1119" s="87">
        <v>190</v>
      </c>
      <c r="S1119" s="87">
        <v>0</v>
      </c>
      <c r="T1119" s="86">
        <v>0</v>
      </c>
      <c r="U1119" s="87">
        <v>449</v>
      </c>
      <c r="V1119" s="87">
        <v>1</v>
      </c>
    </row>
    <row r="1120" spans="1:22">
      <c r="A1120" s="88" t="s">
        <v>5558</v>
      </c>
      <c r="B1120" s="17" t="str">
        <f>VLOOKUP(A1120,'Planning Periods'!$E$2:$N$540,10,FALSE)</f>
        <v>05/15/2021 - 05/15/2029</v>
      </c>
      <c r="C1120" s="87">
        <v>2015</v>
      </c>
      <c r="D1120" s="87" t="str">
        <f t="shared" si="16"/>
        <v>Live Oak 2015</v>
      </c>
      <c r="E1120" s="87">
        <v>104</v>
      </c>
      <c r="F1120" s="366">
        <v>46</v>
      </c>
      <c r="G1120" s="87">
        <v>46</v>
      </c>
      <c r="H1120" s="87">
        <v>0</v>
      </c>
      <c r="I1120" s="86"/>
      <c r="J1120" s="87">
        <v>72</v>
      </c>
      <c r="K1120" s="366">
        <v>37</v>
      </c>
      <c r="L1120" s="87">
        <v>37</v>
      </c>
      <c r="M1120" s="87">
        <v>0</v>
      </c>
      <c r="N1120" s="86"/>
      <c r="O1120" s="87">
        <v>83</v>
      </c>
      <c r="P1120" s="87">
        <v>2</v>
      </c>
      <c r="Q1120" s="86"/>
      <c r="R1120" s="87">
        <v>190</v>
      </c>
      <c r="S1120" s="87">
        <v>2</v>
      </c>
      <c r="T1120" s="86">
        <v>0</v>
      </c>
      <c r="U1120" s="87">
        <v>449</v>
      </c>
      <c r="V1120" s="87">
        <v>87</v>
      </c>
    </row>
    <row r="1121" spans="1:22">
      <c r="A1121" s="88" t="s">
        <v>5558</v>
      </c>
      <c r="B1121" s="17" t="str">
        <f>VLOOKUP(A1121,'Planning Periods'!$E$2:$N$540,10,FALSE)</f>
        <v>05/15/2021 - 05/15/2029</v>
      </c>
      <c r="C1121" s="87">
        <v>2016</v>
      </c>
      <c r="D1121" s="87" t="str">
        <f t="shared" si="16"/>
        <v>Live Oak 2016</v>
      </c>
      <c r="E1121" s="87">
        <v>104</v>
      </c>
      <c r="F1121" s="366">
        <v>0</v>
      </c>
      <c r="G1121" s="87">
        <v>0</v>
      </c>
      <c r="H1121" s="87">
        <v>0</v>
      </c>
      <c r="I1121" s="86"/>
      <c r="J1121" s="87">
        <v>72</v>
      </c>
      <c r="K1121" s="366">
        <v>0</v>
      </c>
      <c r="L1121" s="87">
        <v>0</v>
      </c>
      <c r="M1121" s="87">
        <v>0</v>
      </c>
      <c r="N1121" s="86"/>
      <c r="O1121" s="87">
        <v>83</v>
      </c>
      <c r="P1121" s="87">
        <v>0</v>
      </c>
      <c r="Q1121" s="86"/>
      <c r="R1121" s="87">
        <v>190</v>
      </c>
      <c r="S1121" s="87">
        <v>2</v>
      </c>
      <c r="T1121" s="86">
        <v>0</v>
      </c>
      <c r="U1121" s="87">
        <v>449</v>
      </c>
      <c r="V1121" s="87">
        <v>2</v>
      </c>
    </row>
    <row r="1122" spans="1:22">
      <c r="A1122" s="88" t="s">
        <v>5558</v>
      </c>
      <c r="B1122" s="17" t="str">
        <f>VLOOKUP(A1122,'Planning Periods'!$E$2:$N$540,10,FALSE)</f>
        <v>05/15/2021 - 05/15/2029</v>
      </c>
      <c r="C1122" s="87">
        <v>2017</v>
      </c>
      <c r="D1122" s="87" t="str">
        <f t="shared" si="16"/>
        <v>Live Oak 2017</v>
      </c>
      <c r="E1122" s="87">
        <v>104</v>
      </c>
      <c r="F1122" s="366">
        <v>0</v>
      </c>
      <c r="G1122" s="87">
        <v>0</v>
      </c>
      <c r="H1122" s="87">
        <v>0</v>
      </c>
      <c r="I1122" s="86"/>
      <c r="J1122" s="87">
        <v>72</v>
      </c>
      <c r="K1122" s="366">
        <v>0</v>
      </c>
      <c r="L1122" s="87">
        <v>0</v>
      </c>
      <c r="M1122" s="87">
        <v>0</v>
      </c>
      <c r="N1122" s="86"/>
      <c r="O1122" s="87">
        <v>83</v>
      </c>
      <c r="P1122" s="87">
        <v>0</v>
      </c>
      <c r="Q1122" s="86"/>
      <c r="R1122" s="87">
        <v>190</v>
      </c>
      <c r="S1122" s="87">
        <v>1</v>
      </c>
      <c r="T1122" s="86">
        <v>0</v>
      </c>
      <c r="U1122" s="87">
        <v>449</v>
      </c>
      <c r="V1122" s="87">
        <v>1</v>
      </c>
    </row>
    <row r="1123" spans="1:22">
      <c r="A1123" s="88" t="s">
        <v>5559</v>
      </c>
      <c r="B1123" s="17" t="str">
        <f>VLOOKUP(A1123,'Planning Periods'!$E$2:$N$540,10,FALSE)</f>
        <v>01/31/2015 - 01/31/2023</v>
      </c>
      <c r="C1123" s="87">
        <v>2014</v>
      </c>
      <c r="D1123" s="87" t="str">
        <f t="shared" si="16"/>
        <v>Livermore 2014</v>
      </c>
      <c r="E1123" s="87">
        <v>839</v>
      </c>
      <c r="F1123" s="366">
        <v>0</v>
      </c>
      <c r="G1123" s="87">
        <v>0</v>
      </c>
      <c r="H1123" s="87">
        <v>0</v>
      </c>
      <c r="I1123" s="86"/>
      <c r="J1123" s="87">
        <v>474</v>
      </c>
      <c r="K1123" s="366">
        <v>1</v>
      </c>
      <c r="L1123" s="87">
        <v>1</v>
      </c>
      <c r="M1123" s="87">
        <v>0</v>
      </c>
      <c r="N1123" s="86"/>
      <c r="O1123" s="87">
        <v>496</v>
      </c>
      <c r="P1123" s="87">
        <v>15</v>
      </c>
      <c r="Q1123" s="86"/>
      <c r="R1123" s="87">
        <v>920</v>
      </c>
      <c r="S1123" s="87">
        <v>80</v>
      </c>
      <c r="T1123" s="86">
        <v>0</v>
      </c>
      <c r="U1123" s="87">
        <v>2729</v>
      </c>
      <c r="V1123" s="87">
        <v>96</v>
      </c>
    </row>
    <row r="1124" spans="1:22">
      <c r="A1124" s="88" t="s">
        <v>5559</v>
      </c>
      <c r="B1124" s="17" t="str">
        <f>VLOOKUP(A1124,'Planning Periods'!$E$2:$N$540,10,FALSE)</f>
        <v>01/31/2015 - 01/31/2023</v>
      </c>
      <c r="C1124" s="87">
        <v>2015</v>
      </c>
      <c r="D1124" s="87" t="str">
        <f t="shared" si="16"/>
        <v>Livermore 2015</v>
      </c>
      <c r="E1124" s="87">
        <v>839</v>
      </c>
      <c r="F1124" s="366">
        <v>0</v>
      </c>
      <c r="G1124" s="87">
        <v>0</v>
      </c>
      <c r="H1124" s="87">
        <v>0</v>
      </c>
      <c r="I1124" s="86"/>
      <c r="J1124" s="87">
        <v>474</v>
      </c>
      <c r="K1124" s="366">
        <v>2</v>
      </c>
      <c r="L1124" s="87">
        <v>2</v>
      </c>
      <c r="M1124" s="87">
        <v>0</v>
      </c>
      <c r="N1124" s="86"/>
      <c r="O1124" s="87">
        <v>496</v>
      </c>
      <c r="P1124" s="87">
        <v>14</v>
      </c>
      <c r="Q1124" s="86"/>
      <c r="R1124" s="87">
        <v>920</v>
      </c>
      <c r="S1124" s="87">
        <v>420</v>
      </c>
      <c r="T1124" s="86">
        <v>0</v>
      </c>
      <c r="U1124" s="87">
        <v>2729</v>
      </c>
      <c r="V1124" s="87">
        <v>436</v>
      </c>
    </row>
    <row r="1125" spans="1:22">
      <c r="A1125" s="88" t="s">
        <v>5559</v>
      </c>
      <c r="B1125" s="17" t="str">
        <f>VLOOKUP(A1125,'Planning Periods'!$E$2:$N$540,10,FALSE)</f>
        <v>01/31/2015 - 01/31/2023</v>
      </c>
      <c r="C1125" s="87">
        <v>2016</v>
      </c>
      <c r="D1125" s="87" t="str">
        <f t="shared" si="16"/>
        <v>Livermore 2016</v>
      </c>
      <c r="E1125" s="87">
        <v>839</v>
      </c>
      <c r="F1125" s="366">
        <v>0</v>
      </c>
      <c r="G1125" s="87">
        <v>0</v>
      </c>
      <c r="H1125" s="87">
        <v>0</v>
      </c>
      <c r="I1125" s="86"/>
      <c r="J1125" s="87">
        <v>474</v>
      </c>
      <c r="K1125" s="366">
        <v>16</v>
      </c>
      <c r="L1125" s="87">
        <v>4</v>
      </c>
      <c r="M1125" s="87">
        <v>12</v>
      </c>
      <c r="N1125" s="86"/>
      <c r="O1125" s="87">
        <v>496</v>
      </c>
      <c r="P1125" s="87">
        <v>395</v>
      </c>
      <c r="Q1125" s="86"/>
      <c r="R1125" s="87">
        <v>920</v>
      </c>
      <c r="S1125" s="87">
        <v>15</v>
      </c>
      <c r="T1125" s="86">
        <v>12</v>
      </c>
      <c r="U1125" s="87">
        <v>2729</v>
      </c>
      <c r="V1125" s="87">
        <v>426</v>
      </c>
    </row>
    <row r="1126" spans="1:22">
      <c r="A1126" s="88" t="s">
        <v>5559</v>
      </c>
      <c r="B1126" s="17" t="str">
        <f>VLOOKUP(A1126,'Planning Periods'!$E$2:$N$540,10,FALSE)</f>
        <v>01/31/2015 - 01/31/2023</v>
      </c>
      <c r="C1126" s="87">
        <v>2017</v>
      </c>
      <c r="D1126" s="87" t="str">
        <f t="shared" si="16"/>
        <v>Livermore 2017</v>
      </c>
      <c r="E1126" s="87">
        <v>839</v>
      </c>
      <c r="F1126" s="366">
        <v>52</v>
      </c>
      <c r="G1126" s="87">
        <v>52</v>
      </c>
      <c r="H1126" s="87">
        <v>0</v>
      </c>
      <c r="I1126" s="86"/>
      <c r="J1126" s="87">
        <v>474</v>
      </c>
      <c r="K1126" s="366">
        <v>24</v>
      </c>
      <c r="L1126" s="87">
        <v>24</v>
      </c>
      <c r="M1126" s="87">
        <v>0</v>
      </c>
      <c r="N1126" s="86"/>
      <c r="O1126" s="87">
        <v>496</v>
      </c>
      <c r="P1126" s="87">
        <v>15</v>
      </c>
      <c r="Q1126" s="86"/>
      <c r="R1126" s="87">
        <v>920</v>
      </c>
      <c r="S1126" s="87">
        <v>311</v>
      </c>
      <c r="T1126" s="86">
        <v>0</v>
      </c>
      <c r="U1126" s="87">
        <v>2729</v>
      </c>
      <c r="V1126" s="87">
        <v>402</v>
      </c>
    </row>
    <row r="1127" spans="1:22">
      <c r="A1127" s="88" t="s">
        <v>5560</v>
      </c>
      <c r="B1127" s="17" t="str">
        <f>VLOOKUP(A1127,'Planning Periods'!$E$2:$N$540,10,FALSE)</f>
        <v>03/31/2016 - 03/31/2024</v>
      </c>
      <c r="C1127" s="87">
        <v>2014</v>
      </c>
      <c r="D1127" s="87" t="str">
        <f t="shared" si="16"/>
        <v>Livingston 2014</v>
      </c>
      <c r="E1127" s="87" t="s">
        <v>5853</v>
      </c>
      <c r="F1127" s="366" t="s">
        <v>5853</v>
      </c>
      <c r="G1127" s="87" t="s">
        <v>5853</v>
      </c>
      <c r="H1127" s="87" t="s">
        <v>5853</v>
      </c>
      <c r="I1127" s="86"/>
      <c r="J1127" s="87" t="s">
        <v>5853</v>
      </c>
      <c r="K1127" s="366" t="s">
        <v>5853</v>
      </c>
      <c r="L1127" s="87" t="s">
        <v>5853</v>
      </c>
      <c r="M1127" s="87" t="s">
        <v>5853</v>
      </c>
      <c r="N1127" s="86"/>
      <c r="O1127" s="87" t="s">
        <v>5853</v>
      </c>
      <c r="P1127" s="87" t="s">
        <v>5853</v>
      </c>
      <c r="Q1127" s="86"/>
      <c r="R1127" s="87" t="s">
        <v>5853</v>
      </c>
      <c r="S1127" s="87" t="s">
        <v>5853</v>
      </c>
      <c r="T1127" s="86" t="s">
        <v>5853</v>
      </c>
      <c r="U1127" s="87" t="s">
        <v>5853</v>
      </c>
      <c r="V1127" s="87" t="s">
        <v>5853</v>
      </c>
    </row>
    <row r="1128" spans="1:22">
      <c r="A1128" s="88" t="s">
        <v>5560</v>
      </c>
      <c r="B1128" s="17" t="str">
        <f>VLOOKUP(A1128,'Planning Periods'!$E$2:$N$540,10,FALSE)</f>
        <v>03/31/2016 - 03/31/2024</v>
      </c>
      <c r="C1128" s="87">
        <v>2015</v>
      </c>
      <c r="D1128" s="87" t="str">
        <f t="shared" si="16"/>
        <v>Livingston 2015</v>
      </c>
      <c r="E1128" s="87" t="s">
        <v>5853</v>
      </c>
      <c r="F1128" s="366" t="s">
        <v>5853</v>
      </c>
      <c r="G1128" s="87" t="s">
        <v>5853</v>
      </c>
      <c r="H1128" s="87" t="s">
        <v>5853</v>
      </c>
      <c r="I1128" s="86"/>
      <c r="J1128" s="87" t="s">
        <v>5853</v>
      </c>
      <c r="K1128" s="366" t="s">
        <v>5853</v>
      </c>
      <c r="L1128" s="87" t="s">
        <v>5853</v>
      </c>
      <c r="M1128" s="87" t="s">
        <v>5853</v>
      </c>
      <c r="N1128" s="86"/>
      <c r="O1128" s="87" t="s">
        <v>5853</v>
      </c>
      <c r="P1128" s="87" t="s">
        <v>5853</v>
      </c>
      <c r="Q1128" s="86"/>
      <c r="R1128" s="87" t="s">
        <v>5853</v>
      </c>
      <c r="S1128" s="87" t="s">
        <v>5853</v>
      </c>
      <c r="T1128" s="86" t="s">
        <v>5853</v>
      </c>
      <c r="U1128" s="87" t="s">
        <v>5853</v>
      </c>
      <c r="V1128" s="87" t="s">
        <v>5853</v>
      </c>
    </row>
    <row r="1129" spans="1:22">
      <c r="A1129" s="88" t="s">
        <v>5560</v>
      </c>
      <c r="B1129" s="17" t="str">
        <f>VLOOKUP(A1129,'Planning Periods'!$E$2:$N$540,10,FALSE)</f>
        <v>03/31/2016 - 03/31/2024</v>
      </c>
      <c r="C1129" s="87">
        <v>2016</v>
      </c>
      <c r="D1129" s="87" t="str">
        <f t="shared" si="16"/>
        <v>Livingston 2016</v>
      </c>
      <c r="E1129" s="87">
        <v>247</v>
      </c>
      <c r="F1129" s="366">
        <v>0</v>
      </c>
      <c r="G1129" s="87">
        <v>0</v>
      </c>
      <c r="H1129" s="87">
        <v>0</v>
      </c>
      <c r="I1129" s="86"/>
      <c r="J1129" s="87">
        <v>178</v>
      </c>
      <c r="K1129" s="366">
        <v>0</v>
      </c>
      <c r="L1129" s="87">
        <v>0</v>
      </c>
      <c r="M1129" s="87">
        <v>0</v>
      </c>
      <c r="N1129" s="86"/>
      <c r="O1129" s="87">
        <v>163</v>
      </c>
      <c r="P1129" s="87">
        <v>0</v>
      </c>
      <c r="Q1129" s="86"/>
      <c r="R1129" s="87">
        <v>435</v>
      </c>
      <c r="S1129" s="87">
        <v>34</v>
      </c>
      <c r="T1129" s="86">
        <v>0</v>
      </c>
      <c r="U1129" s="87">
        <v>1023</v>
      </c>
      <c r="V1129" s="87">
        <v>34</v>
      </c>
    </row>
    <row r="1130" spans="1:22">
      <c r="A1130" s="88" t="s">
        <v>5560</v>
      </c>
      <c r="B1130" s="17" t="str">
        <f>VLOOKUP(A1130,'Planning Periods'!$E$2:$N$540,10,FALSE)</f>
        <v>03/31/2016 - 03/31/2024</v>
      </c>
      <c r="C1130" s="87">
        <v>2017</v>
      </c>
      <c r="D1130" s="87" t="str">
        <f t="shared" si="16"/>
        <v>Livingston 2017</v>
      </c>
      <c r="E1130" s="87">
        <v>247</v>
      </c>
      <c r="F1130" s="366">
        <v>0</v>
      </c>
      <c r="G1130" s="87">
        <v>0</v>
      </c>
      <c r="H1130" s="87">
        <v>0</v>
      </c>
      <c r="I1130" s="86"/>
      <c r="J1130" s="87">
        <v>178</v>
      </c>
      <c r="K1130" s="366">
        <v>5</v>
      </c>
      <c r="L1130" s="87">
        <v>5</v>
      </c>
      <c r="M1130" s="87">
        <v>0</v>
      </c>
      <c r="N1130" s="86"/>
      <c r="O1130" s="87">
        <v>163</v>
      </c>
      <c r="P1130" s="87">
        <v>0</v>
      </c>
      <c r="Q1130" s="86"/>
      <c r="R1130" s="87">
        <v>435</v>
      </c>
      <c r="S1130" s="87">
        <v>69</v>
      </c>
      <c r="T1130" s="86">
        <v>0</v>
      </c>
      <c r="U1130" s="87">
        <v>1023</v>
      </c>
      <c r="V1130" s="87">
        <v>74</v>
      </c>
    </row>
    <row r="1131" spans="1:22">
      <c r="A1131" s="88" t="s">
        <v>5561</v>
      </c>
      <c r="B1131" s="17" t="str">
        <f>VLOOKUP(A1131,'Planning Periods'!$E$2:$N$540,10,FALSE)</f>
        <v>12/31/2015 - 12/31/2023</v>
      </c>
      <c r="C1131" s="87">
        <v>2014</v>
      </c>
      <c r="D1131" s="87" t="str">
        <f t="shared" si="16"/>
        <v>Lodi 2014</v>
      </c>
      <c r="E1131" s="87" t="s">
        <v>5853</v>
      </c>
      <c r="F1131" s="366" t="s">
        <v>5853</v>
      </c>
      <c r="G1131" s="87" t="s">
        <v>5853</v>
      </c>
      <c r="H1131" s="87" t="s">
        <v>5853</v>
      </c>
      <c r="I1131" s="86"/>
      <c r="J1131" s="87" t="s">
        <v>5853</v>
      </c>
      <c r="K1131" s="366" t="s">
        <v>5853</v>
      </c>
      <c r="L1131" s="87" t="s">
        <v>5853</v>
      </c>
      <c r="M1131" s="87" t="s">
        <v>5853</v>
      </c>
      <c r="N1131" s="86"/>
      <c r="O1131" s="87" t="s">
        <v>5853</v>
      </c>
      <c r="P1131" s="87" t="s">
        <v>5853</v>
      </c>
      <c r="Q1131" s="86"/>
      <c r="R1131" s="87" t="s">
        <v>5853</v>
      </c>
      <c r="S1131" s="87" t="s">
        <v>5853</v>
      </c>
      <c r="T1131" s="86" t="s">
        <v>5853</v>
      </c>
      <c r="U1131" s="87" t="s">
        <v>5853</v>
      </c>
      <c r="V1131" s="87" t="s">
        <v>5853</v>
      </c>
    </row>
    <row r="1132" spans="1:22">
      <c r="A1132" s="88" t="s">
        <v>5561</v>
      </c>
      <c r="B1132" s="17" t="str">
        <f>VLOOKUP(A1132,'Planning Periods'!$E$2:$N$540,10,FALSE)</f>
        <v>12/31/2015 - 12/31/2023</v>
      </c>
      <c r="C1132" s="87">
        <v>2015</v>
      </c>
      <c r="D1132" s="87" t="str">
        <f t="shared" si="16"/>
        <v>Lodi 2015</v>
      </c>
      <c r="E1132" s="87" t="s">
        <v>5853</v>
      </c>
      <c r="F1132" s="366" t="s">
        <v>5853</v>
      </c>
      <c r="G1132" s="87" t="s">
        <v>5853</v>
      </c>
      <c r="H1132" s="87" t="s">
        <v>5853</v>
      </c>
      <c r="I1132" s="86"/>
      <c r="J1132" s="87" t="s">
        <v>5853</v>
      </c>
      <c r="K1132" s="366" t="s">
        <v>5853</v>
      </c>
      <c r="L1132" s="87" t="s">
        <v>5853</v>
      </c>
      <c r="M1132" s="87" t="s">
        <v>5853</v>
      </c>
      <c r="N1132" s="86"/>
      <c r="O1132" s="87" t="s">
        <v>5853</v>
      </c>
      <c r="P1132" s="87" t="s">
        <v>5853</v>
      </c>
      <c r="Q1132" s="86"/>
      <c r="R1132" s="87" t="s">
        <v>5853</v>
      </c>
      <c r="S1132" s="87" t="s">
        <v>5853</v>
      </c>
      <c r="T1132" s="86" t="s">
        <v>5853</v>
      </c>
      <c r="U1132" s="87" t="s">
        <v>5853</v>
      </c>
      <c r="V1132" s="87" t="s">
        <v>5853</v>
      </c>
    </row>
    <row r="1133" spans="1:22">
      <c r="A1133" s="88" t="s">
        <v>5561</v>
      </c>
      <c r="B1133" s="17" t="str">
        <f>VLOOKUP(A1133,'Planning Periods'!$E$2:$N$540,10,FALSE)</f>
        <v>12/31/2015 - 12/31/2023</v>
      </c>
      <c r="C1133" s="87">
        <v>2016</v>
      </c>
      <c r="D1133" s="87" t="str">
        <f t="shared" si="16"/>
        <v>Lodi 2016</v>
      </c>
      <c r="E1133" s="87" t="s">
        <v>5853</v>
      </c>
      <c r="F1133" s="366" t="s">
        <v>5853</v>
      </c>
      <c r="G1133" s="87" t="s">
        <v>5853</v>
      </c>
      <c r="H1133" s="87" t="s">
        <v>5853</v>
      </c>
      <c r="I1133" s="86"/>
      <c r="J1133" s="87" t="s">
        <v>5853</v>
      </c>
      <c r="K1133" s="366" t="s">
        <v>5853</v>
      </c>
      <c r="L1133" s="87" t="s">
        <v>5853</v>
      </c>
      <c r="M1133" s="87" t="s">
        <v>5853</v>
      </c>
      <c r="N1133" s="86"/>
      <c r="O1133" s="87" t="s">
        <v>5853</v>
      </c>
      <c r="P1133" s="87" t="s">
        <v>5853</v>
      </c>
      <c r="Q1133" s="86"/>
      <c r="R1133" s="87" t="s">
        <v>5853</v>
      </c>
      <c r="S1133" s="87" t="s">
        <v>5853</v>
      </c>
      <c r="T1133" s="86" t="s">
        <v>5853</v>
      </c>
      <c r="U1133" s="87" t="s">
        <v>5853</v>
      </c>
      <c r="V1133" s="87" t="s">
        <v>5853</v>
      </c>
    </row>
    <row r="1134" spans="1:22">
      <c r="A1134" s="88" t="s">
        <v>5561</v>
      </c>
      <c r="B1134" s="17" t="str">
        <f>VLOOKUP(A1134,'Planning Periods'!$E$2:$N$540,10,FALSE)</f>
        <v>12/31/2015 - 12/31/2023</v>
      </c>
      <c r="C1134" s="87">
        <v>2017</v>
      </c>
      <c r="D1134" s="87" t="str">
        <f t="shared" si="16"/>
        <v>Lodi 2017</v>
      </c>
      <c r="E1134" s="87">
        <v>497</v>
      </c>
      <c r="F1134" s="366">
        <v>52</v>
      </c>
      <c r="G1134" s="87">
        <v>52</v>
      </c>
      <c r="H1134" s="87">
        <v>0</v>
      </c>
      <c r="I1134" s="86"/>
      <c r="J1134" s="87">
        <v>331</v>
      </c>
      <c r="K1134" s="366">
        <v>27</v>
      </c>
      <c r="L1134" s="87">
        <v>27</v>
      </c>
      <c r="M1134" s="87">
        <v>0</v>
      </c>
      <c r="N1134" s="86"/>
      <c r="O1134" s="87">
        <v>333</v>
      </c>
      <c r="P1134" s="87">
        <v>0</v>
      </c>
      <c r="Q1134" s="86"/>
      <c r="R1134" s="87">
        <v>770</v>
      </c>
      <c r="S1134" s="87">
        <v>211</v>
      </c>
      <c r="T1134" s="86">
        <v>0</v>
      </c>
      <c r="U1134" s="87">
        <v>1931</v>
      </c>
      <c r="V1134" s="87">
        <v>290</v>
      </c>
    </row>
    <row r="1135" spans="1:22">
      <c r="A1135" t="s">
        <v>5562</v>
      </c>
      <c r="B1135" s="17"/>
      <c r="C1135" s="87">
        <v>2013</v>
      </c>
      <c r="D1135" s="87" t="str">
        <f t="shared" si="16"/>
        <v>Loma Linda 2013</v>
      </c>
      <c r="E1135" s="87" t="s">
        <v>5853</v>
      </c>
      <c r="F1135" s="366" t="s">
        <v>5853</v>
      </c>
      <c r="G1135" s="87" t="s">
        <v>5853</v>
      </c>
      <c r="H1135" s="87" t="s">
        <v>5853</v>
      </c>
      <c r="I1135" s="86"/>
      <c r="J1135" s="87" t="s">
        <v>5853</v>
      </c>
      <c r="K1135" s="366" t="s">
        <v>5853</v>
      </c>
      <c r="L1135" s="87" t="s">
        <v>5853</v>
      </c>
      <c r="M1135" s="87" t="s">
        <v>5853</v>
      </c>
      <c r="N1135" s="86"/>
      <c r="O1135" s="87" t="s">
        <v>5853</v>
      </c>
      <c r="P1135" s="87" t="s">
        <v>5853</v>
      </c>
      <c r="Q1135" s="86"/>
      <c r="R1135" s="87" t="s">
        <v>5853</v>
      </c>
      <c r="S1135" s="87" t="s">
        <v>5853</v>
      </c>
      <c r="T1135" s="86" t="s">
        <v>5853</v>
      </c>
      <c r="U1135" s="87" t="s">
        <v>5853</v>
      </c>
      <c r="V1135" s="87" t="s">
        <v>5853</v>
      </c>
    </row>
    <row r="1136" spans="1:22">
      <c r="A1136" t="s">
        <v>5562</v>
      </c>
      <c r="B1136" s="17" t="str">
        <f>VLOOKUP(A1136,'Planning Periods'!$E$2:$N$540,10,FALSE)</f>
        <v>10/15/2013 - 10/15/2021</v>
      </c>
      <c r="C1136" s="87">
        <v>2014</v>
      </c>
      <c r="D1136" s="87" t="str">
        <f t="shared" si="16"/>
        <v>Loma Linda 2014</v>
      </c>
      <c r="E1136" s="366" t="s">
        <v>5853</v>
      </c>
      <c r="F1136" s="366" t="s">
        <v>5853</v>
      </c>
      <c r="G1136" s="366" t="s">
        <v>5853</v>
      </c>
      <c r="H1136" s="366" t="s">
        <v>5853</v>
      </c>
      <c r="I1136" s="366">
        <v>0</v>
      </c>
      <c r="J1136" s="366" t="s">
        <v>5853</v>
      </c>
      <c r="K1136" s="366" t="s">
        <v>5853</v>
      </c>
      <c r="L1136" s="366" t="s">
        <v>5853</v>
      </c>
      <c r="M1136" s="366" t="s">
        <v>5853</v>
      </c>
      <c r="N1136" s="366">
        <v>0</v>
      </c>
      <c r="O1136" s="366" t="s">
        <v>5853</v>
      </c>
      <c r="P1136" s="366" t="s">
        <v>5853</v>
      </c>
      <c r="Q1136" s="366"/>
      <c r="R1136" s="366" t="s">
        <v>5853</v>
      </c>
      <c r="S1136" s="366" t="s">
        <v>5853</v>
      </c>
      <c r="T1136" s="366" t="s">
        <v>5853</v>
      </c>
      <c r="U1136" s="366" t="s">
        <v>5853</v>
      </c>
      <c r="V1136" s="366" t="s">
        <v>5853</v>
      </c>
    </row>
    <row r="1137" spans="1:22">
      <c r="A1137" t="s">
        <v>5562</v>
      </c>
      <c r="B1137" s="17" t="str">
        <f>VLOOKUP(A1137,'Planning Periods'!$E$2:$N$540,10,FALSE)</f>
        <v>10/15/2013 - 10/15/2021</v>
      </c>
      <c r="C1137" s="87">
        <v>2015</v>
      </c>
      <c r="D1137" s="87" t="str">
        <f t="shared" si="16"/>
        <v>Loma Linda 2015</v>
      </c>
      <c r="E1137" t="s">
        <v>5853</v>
      </c>
      <c r="F1137" t="s">
        <v>5853</v>
      </c>
      <c r="G1137" t="s">
        <v>5853</v>
      </c>
      <c r="H1137" t="s">
        <v>5853</v>
      </c>
      <c r="J1137" t="s">
        <v>5853</v>
      </c>
      <c r="K1137" t="s">
        <v>5853</v>
      </c>
      <c r="L1137" t="s">
        <v>5853</v>
      </c>
      <c r="M1137" t="s">
        <v>5853</v>
      </c>
      <c r="O1137" t="s">
        <v>5853</v>
      </c>
      <c r="P1137" t="s">
        <v>5853</v>
      </c>
      <c r="R1137" t="s">
        <v>5853</v>
      </c>
      <c r="S1137" t="s">
        <v>5853</v>
      </c>
      <c r="T1137" t="s">
        <v>5853</v>
      </c>
      <c r="U1137" t="s">
        <v>5853</v>
      </c>
      <c r="V1137" t="s">
        <v>5853</v>
      </c>
    </row>
    <row r="1138" spans="1:22">
      <c r="A1138" t="s">
        <v>5562</v>
      </c>
      <c r="B1138" s="17" t="str">
        <f>VLOOKUP(A1138,'Planning Periods'!$E$2:$N$540,10,FALSE)</f>
        <v>10/15/2013 - 10/15/2021</v>
      </c>
      <c r="C1138" s="87">
        <v>2016</v>
      </c>
      <c r="D1138" s="87" t="str">
        <f t="shared" si="16"/>
        <v>Loma Linda 2016</v>
      </c>
      <c r="E1138" t="s">
        <v>5853</v>
      </c>
      <c r="F1138" t="s">
        <v>5853</v>
      </c>
      <c r="G1138" t="s">
        <v>5853</v>
      </c>
      <c r="H1138" t="s">
        <v>5853</v>
      </c>
      <c r="J1138" t="s">
        <v>5853</v>
      </c>
      <c r="K1138" t="s">
        <v>5853</v>
      </c>
      <c r="L1138" t="s">
        <v>5853</v>
      </c>
      <c r="M1138" t="s">
        <v>5853</v>
      </c>
      <c r="O1138" t="s">
        <v>5853</v>
      </c>
      <c r="P1138" t="s">
        <v>5853</v>
      </c>
      <c r="R1138" t="s">
        <v>5853</v>
      </c>
      <c r="S1138" t="s">
        <v>5853</v>
      </c>
      <c r="T1138" t="s">
        <v>5853</v>
      </c>
      <c r="U1138" t="s">
        <v>5853</v>
      </c>
      <c r="V1138" t="s">
        <v>5853</v>
      </c>
    </row>
    <row r="1139" spans="1:22">
      <c r="A1139" t="s">
        <v>5562</v>
      </c>
      <c r="B1139" s="17" t="str">
        <f>VLOOKUP(A1139,'Planning Periods'!$E$2:$N$540,10,FALSE)</f>
        <v>10/15/2013 - 10/15/2021</v>
      </c>
      <c r="C1139" s="87">
        <v>2017</v>
      </c>
      <c r="D1139" s="87" t="str">
        <f t="shared" si="16"/>
        <v>Loma Linda 2017</v>
      </c>
      <c r="E1139" t="s">
        <v>5853</v>
      </c>
      <c r="F1139" t="s">
        <v>5853</v>
      </c>
      <c r="G1139" t="s">
        <v>5853</v>
      </c>
      <c r="H1139" t="s">
        <v>5853</v>
      </c>
      <c r="J1139" t="s">
        <v>5853</v>
      </c>
      <c r="K1139" t="s">
        <v>5853</v>
      </c>
      <c r="L1139" t="s">
        <v>5853</v>
      </c>
      <c r="M1139" t="s">
        <v>5853</v>
      </c>
      <c r="O1139" t="s">
        <v>5853</v>
      </c>
      <c r="P1139" t="s">
        <v>5853</v>
      </c>
      <c r="R1139" t="s">
        <v>5853</v>
      </c>
      <c r="S1139" t="s">
        <v>5853</v>
      </c>
      <c r="T1139" t="s">
        <v>5853</v>
      </c>
      <c r="U1139" t="s">
        <v>5853</v>
      </c>
      <c r="V1139" t="s">
        <v>5853</v>
      </c>
    </row>
    <row r="1140" spans="1:22">
      <c r="A1140" s="88" t="s">
        <v>5563</v>
      </c>
      <c r="B1140" s="17"/>
      <c r="C1140" s="87">
        <v>2013</v>
      </c>
      <c r="D1140" s="87"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88" t="s">
        <v>5563</v>
      </c>
      <c r="B1141" s="17" t="str">
        <f>VLOOKUP(A1141,'Planning Periods'!$E$2:$N$540,10,FALSE)</f>
        <v>10/15/2013 - 10/15/2021</v>
      </c>
      <c r="C1141" s="87">
        <v>2014</v>
      </c>
      <c r="D1141" s="87" t="str">
        <f t="shared" si="16"/>
        <v>Lomita 2014</v>
      </c>
      <c r="E1141" s="87">
        <v>12</v>
      </c>
      <c r="F1141" s="366">
        <v>0</v>
      </c>
      <c r="G1141" s="87">
        <v>0</v>
      </c>
      <c r="H1141" s="87">
        <v>0</v>
      </c>
      <c r="I1141" s="86"/>
      <c r="J1141" s="87">
        <v>7</v>
      </c>
      <c r="K1141" s="366">
        <v>0</v>
      </c>
      <c r="L1141" s="87">
        <v>0</v>
      </c>
      <c r="M1141" s="87">
        <v>0</v>
      </c>
      <c r="N1141" s="86"/>
      <c r="O1141" s="87">
        <v>8</v>
      </c>
      <c r="P1141" s="87">
        <v>16</v>
      </c>
      <c r="Q1141" s="86"/>
      <c r="R1141" s="87">
        <v>20</v>
      </c>
      <c r="S1141" s="87">
        <v>0</v>
      </c>
      <c r="T1141" s="86">
        <v>0</v>
      </c>
      <c r="U1141" s="87">
        <v>47</v>
      </c>
      <c r="V1141" s="87">
        <v>16</v>
      </c>
    </row>
    <row r="1142" spans="1:22">
      <c r="A1142" s="88" t="s">
        <v>5563</v>
      </c>
      <c r="B1142" s="17" t="str">
        <f>VLOOKUP(A1142,'Planning Periods'!$E$2:$N$540,10,FALSE)</f>
        <v>10/15/2013 - 10/15/2021</v>
      </c>
      <c r="C1142" s="87">
        <v>2015</v>
      </c>
      <c r="D1142" s="87" t="str">
        <f t="shared" si="16"/>
        <v>Lomita 2015</v>
      </c>
      <c r="E1142" s="87">
        <v>12</v>
      </c>
      <c r="F1142" s="366">
        <v>0</v>
      </c>
      <c r="G1142" s="87">
        <v>0</v>
      </c>
      <c r="H1142" s="87">
        <v>0</v>
      </c>
      <c r="I1142" s="86"/>
      <c r="J1142" s="87">
        <v>7</v>
      </c>
      <c r="K1142" s="366">
        <v>2</v>
      </c>
      <c r="L1142" s="87">
        <v>0</v>
      </c>
      <c r="M1142" s="87">
        <v>2</v>
      </c>
      <c r="N1142" s="86"/>
      <c r="O1142" s="87">
        <v>8</v>
      </c>
      <c r="P1142" s="87">
        <v>0</v>
      </c>
      <c r="Q1142" s="86"/>
      <c r="R1142" s="87">
        <v>20</v>
      </c>
      <c r="S1142" s="87">
        <v>0</v>
      </c>
      <c r="T1142" s="86">
        <v>2</v>
      </c>
      <c r="U1142" s="87">
        <v>47</v>
      </c>
      <c r="V1142" s="87">
        <v>2</v>
      </c>
    </row>
    <row r="1143" spans="1:22">
      <c r="A1143" s="88" t="s">
        <v>5563</v>
      </c>
      <c r="B1143" s="17" t="str">
        <f>VLOOKUP(A1143,'Planning Periods'!$E$2:$N$540,10,FALSE)</f>
        <v>10/15/2013 - 10/15/2021</v>
      </c>
      <c r="C1143" s="87">
        <v>2016</v>
      </c>
      <c r="D1143" s="87" t="str">
        <f t="shared" si="16"/>
        <v>Lomita 2016</v>
      </c>
      <c r="E1143" s="87">
        <v>12</v>
      </c>
      <c r="F1143" s="366">
        <v>0</v>
      </c>
      <c r="G1143" s="87">
        <v>0</v>
      </c>
      <c r="H1143" s="87">
        <v>0</v>
      </c>
      <c r="I1143" s="86"/>
      <c r="J1143" s="87">
        <v>7</v>
      </c>
      <c r="K1143" s="366">
        <v>2</v>
      </c>
      <c r="L1143" s="87">
        <v>0</v>
      </c>
      <c r="M1143" s="87">
        <v>2</v>
      </c>
      <c r="N1143" s="86"/>
      <c r="O1143" s="87">
        <v>8</v>
      </c>
      <c r="P1143" s="87">
        <v>13</v>
      </c>
      <c r="Q1143" s="86"/>
      <c r="R1143" s="87">
        <v>20</v>
      </c>
      <c r="S1143" s="87">
        <v>6</v>
      </c>
      <c r="T1143" s="86">
        <v>2</v>
      </c>
      <c r="U1143" s="87">
        <v>47</v>
      </c>
      <c r="V1143" s="87">
        <v>21</v>
      </c>
    </row>
    <row r="1144" spans="1:22">
      <c r="A1144" s="88" t="s">
        <v>5563</v>
      </c>
      <c r="B1144" s="17" t="str">
        <f>VLOOKUP(A1144,'Planning Periods'!$E$2:$N$540,10,FALSE)</f>
        <v>10/15/2013 - 10/15/2021</v>
      </c>
      <c r="C1144" s="87">
        <v>2017</v>
      </c>
      <c r="D1144" s="87" t="str">
        <f t="shared" si="16"/>
        <v>Lomita 2017</v>
      </c>
      <c r="E1144" s="87">
        <v>12</v>
      </c>
      <c r="F1144" s="366">
        <v>0</v>
      </c>
      <c r="G1144" s="87">
        <v>0</v>
      </c>
      <c r="H1144" s="87">
        <v>0</v>
      </c>
      <c r="I1144" s="86"/>
      <c r="J1144" s="87">
        <v>7</v>
      </c>
      <c r="K1144" s="366">
        <v>2</v>
      </c>
      <c r="L1144" s="87">
        <v>0</v>
      </c>
      <c r="M1144" s="87">
        <v>2</v>
      </c>
      <c r="N1144" s="86"/>
      <c r="O1144" s="87">
        <v>8</v>
      </c>
      <c r="P1144" s="87">
        <v>5</v>
      </c>
      <c r="Q1144" s="86"/>
      <c r="R1144" s="87">
        <v>20</v>
      </c>
      <c r="S1144" s="87">
        <v>11</v>
      </c>
      <c r="T1144" s="86">
        <v>2</v>
      </c>
      <c r="U1144" s="87">
        <v>47</v>
      </c>
      <c r="V1144" s="87">
        <v>18</v>
      </c>
    </row>
    <row r="1145" spans="1:22">
      <c r="A1145" s="88" t="s">
        <v>5564</v>
      </c>
      <c r="B1145" s="17" t="str">
        <f>VLOOKUP(A1145,'Planning Periods'!$E$2:$N$540,10,FALSE)</f>
        <v>02/15/2015 - 02/15/2023</v>
      </c>
      <c r="C1145" s="87">
        <v>2014</v>
      </c>
      <c r="D1145" s="87" t="str">
        <f t="shared" si="16"/>
        <v>Lompoc 2014</v>
      </c>
      <c r="E1145" s="87" t="s">
        <v>5853</v>
      </c>
      <c r="F1145" s="366" t="s">
        <v>5853</v>
      </c>
      <c r="G1145" s="87" t="s">
        <v>5853</v>
      </c>
      <c r="H1145" s="87" t="s">
        <v>5853</v>
      </c>
      <c r="I1145" s="86"/>
      <c r="J1145" s="87" t="s">
        <v>5853</v>
      </c>
      <c r="K1145" s="366" t="s">
        <v>5853</v>
      </c>
      <c r="L1145" s="87" t="s">
        <v>5853</v>
      </c>
      <c r="M1145" s="87" t="s">
        <v>5853</v>
      </c>
      <c r="N1145" s="86"/>
      <c r="O1145" s="87" t="s">
        <v>5853</v>
      </c>
      <c r="P1145" s="87" t="s">
        <v>5853</v>
      </c>
      <c r="Q1145" s="86"/>
      <c r="R1145" s="87" t="s">
        <v>5853</v>
      </c>
      <c r="S1145" s="87" t="s">
        <v>5853</v>
      </c>
      <c r="T1145" s="86" t="s">
        <v>5853</v>
      </c>
      <c r="U1145" s="87" t="s">
        <v>5853</v>
      </c>
      <c r="V1145" s="87" t="s">
        <v>5853</v>
      </c>
    </row>
    <row r="1146" spans="1:22">
      <c r="A1146" s="88" t="s">
        <v>5564</v>
      </c>
      <c r="B1146" s="17" t="str">
        <f>VLOOKUP(A1146,'Planning Periods'!$E$2:$N$540,10,FALSE)</f>
        <v>02/15/2015 - 02/15/2023</v>
      </c>
      <c r="C1146" s="87">
        <v>2015</v>
      </c>
      <c r="D1146" s="87" t="str">
        <f t="shared" si="16"/>
        <v>Lompoc 2015</v>
      </c>
      <c r="E1146" s="87">
        <v>127</v>
      </c>
      <c r="F1146" s="366">
        <v>0</v>
      </c>
      <c r="G1146" s="87">
        <v>0</v>
      </c>
      <c r="H1146" s="87">
        <v>0</v>
      </c>
      <c r="I1146" s="86"/>
      <c r="J1146" s="87">
        <v>85</v>
      </c>
      <c r="K1146" s="366">
        <v>0</v>
      </c>
      <c r="L1146" s="87">
        <v>0</v>
      </c>
      <c r="M1146" s="87">
        <v>0</v>
      </c>
      <c r="N1146" s="86"/>
      <c r="O1146" s="87">
        <v>95</v>
      </c>
      <c r="P1146" s="87">
        <v>44</v>
      </c>
      <c r="Q1146" s="86"/>
      <c r="R1146" s="87">
        <v>220</v>
      </c>
      <c r="S1146" s="87">
        <v>0</v>
      </c>
      <c r="T1146" s="86">
        <v>0</v>
      </c>
      <c r="U1146" s="87">
        <v>527</v>
      </c>
      <c r="V1146" s="87">
        <v>44</v>
      </c>
    </row>
    <row r="1147" spans="1:22">
      <c r="A1147" s="88" t="s">
        <v>5564</v>
      </c>
      <c r="B1147" s="17" t="str">
        <f>VLOOKUP(A1147,'Planning Periods'!$E$2:$N$540,10,FALSE)</f>
        <v>02/15/2015 - 02/15/2023</v>
      </c>
      <c r="C1147" s="87">
        <v>2016</v>
      </c>
      <c r="D1147" s="87" t="str">
        <f t="shared" si="16"/>
        <v>Lompoc 2016</v>
      </c>
      <c r="E1147" s="87">
        <v>127</v>
      </c>
      <c r="F1147" s="366">
        <v>0</v>
      </c>
      <c r="G1147" s="87">
        <v>0</v>
      </c>
      <c r="H1147" s="87">
        <v>0</v>
      </c>
      <c r="I1147" s="86"/>
      <c r="J1147" s="87">
        <v>85</v>
      </c>
      <c r="K1147" s="366">
        <v>0</v>
      </c>
      <c r="L1147" s="87">
        <v>0</v>
      </c>
      <c r="M1147" s="87">
        <v>0</v>
      </c>
      <c r="N1147" s="86"/>
      <c r="O1147" s="87">
        <v>95</v>
      </c>
      <c r="P1147" s="87">
        <v>0</v>
      </c>
      <c r="Q1147" s="86"/>
      <c r="R1147" s="87">
        <v>220</v>
      </c>
      <c r="S1147" s="87">
        <v>0</v>
      </c>
      <c r="T1147" s="86">
        <v>0</v>
      </c>
      <c r="U1147" s="87">
        <v>527</v>
      </c>
      <c r="V1147" s="87">
        <v>0</v>
      </c>
    </row>
    <row r="1148" spans="1:22">
      <c r="A1148" s="88" t="s">
        <v>5564</v>
      </c>
      <c r="B1148" s="17" t="str">
        <f>VLOOKUP(A1148,'Planning Periods'!$E$2:$N$540,10,FALSE)</f>
        <v>02/15/2015 - 02/15/2023</v>
      </c>
      <c r="C1148" s="87">
        <v>2017</v>
      </c>
      <c r="D1148" s="87" t="str">
        <f t="shared" si="16"/>
        <v>Lompoc 2017</v>
      </c>
      <c r="E1148" s="87">
        <v>127</v>
      </c>
      <c r="F1148" s="366">
        <v>0</v>
      </c>
      <c r="G1148" s="87">
        <v>0</v>
      </c>
      <c r="H1148" s="87">
        <v>0</v>
      </c>
      <c r="I1148" s="86"/>
      <c r="J1148" s="87">
        <v>85</v>
      </c>
      <c r="K1148" s="366">
        <v>0</v>
      </c>
      <c r="L1148" s="87">
        <v>0</v>
      </c>
      <c r="M1148" s="87">
        <v>0</v>
      </c>
      <c r="N1148" s="86"/>
      <c r="O1148" s="87">
        <v>95</v>
      </c>
      <c r="P1148" s="87">
        <v>0</v>
      </c>
      <c r="Q1148" s="86"/>
      <c r="R1148" s="87">
        <v>220</v>
      </c>
      <c r="S1148" s="87">
        <v>4</v>
      </c>
      <c r="T1148" s="86">
        <v>0</v>
      </c>
      <c r="U1148" s="87">
        <v>527</v>
      </c>
      <c r="V1148" s="87">
        <v>4</v>
      </c>
    </row>
    <row r="1149" spans="1:22">
      <c r="A1149" s="88" t="s">
        <v>5565</v>
      </c>
      <c r="B1149" s="17"/>
      <c r="C1149" s="87">
        <v>2013</v>
      </c>
      <c r="D1149" s="87" t="str">
        <f t="shared" si="16"/>
        <v>Long Beach 2013</v>
      </c>
      <c r="E1149" s="87" t="s">
        <v>5853</v>
      </c>
      <c r="F1149" s="366" t="s">
        <v>5853</v>
      </c>
      <c r="G1149" s="87" t="s">
        <v>5853</v>
      </c>
      <c r="H1149" s="87" t="s">
        <v>5853</v>
      </c>
      <c r="I1149" s="86"/>
      <c r="J1149" s="87" t="s">
        <v>5853</v>
      </c>
      <c r="K1149" s="366" t="s">
        <v>5853</v>
      </c>
      <c r="L1149" s="87" t="s">
        <v>5853</v>
      </c>
      <c r="M1149" s="87" t="s">
        <v>5853</v>
      </c>
      <c r="N1149" s="86"/>
      <c r="O1149" s="87" t="s">
        <v>5853</v>
      </c>
      <c r="P1149" s="87" t="s">
        <v>5853</v>
      </c>
      <c r="Q1149" s="86"/>
      <c r="R1149" s="87" t="s">
        <v>5853</v>
      </c>
      <c r="S1149" s="87" t="s">
        <v>5853</v>
      </c>
      <c r="T1149" s="86" t="s">
        <v>5853</v>
      </c>
      <c r="U1149" s="87" t="s">
        <v>5853</v>
      </c>
      <c r="V1149" s="87" t="s">
        <v>5853</v>
      </c>
    </row>
    <row r="1150" spans="1:22">
      <c r="A1150" s="88" t="s">
        <v>5565</v>
      </c>
      <c r="B1150" s="17" t="str">
        <f>VLOOKUP(A1150,'Planning Periods'!$E$2:$N$540,10,FALSE)</f>
        <v>10/15/2013 - 10/15/2021</v>
      </c>
      <c r="C1150" s="87">
        <v>2014</v>
      </c>
      <c r="D1150" s="87" t="str">
        <f t="shared" si="16"/>
        <v>Long Beach 2014</v>
      </c>
      <c r="E1150" s="87">
        <v>1773</v>
      </c>
      <c r="F1150" s="366">
        <v>26</v>
      </c>
      <c r="G1150" s="87">
        <v>26</v>
      </c>
      <c r="H1150" s="87">
        <v>0</v>
      </c>
      <c r="I1150" s="86"/>
      <c r="J1150" s="87">
        <v>1066</v>
      </c>
      <c r="K1150" s="366">
        <v>14</v>
      </c>
      <c r="L1150" s="87">
        <v>14</v>
      </c>
      <c r="M1150" s="87">
        <v>0</v>
      </c>
      <c r="N1150" s="86"/>
      <c r="O1150" s="87">
        <v>1170</v>
      </c>
      <c r="P1150" s="87">
        <v>0</v>
      </c>
      <c r="Q1150" s="86"/>
      <c r="R1150" s="87">
        <v>3039</v>
      </c>
      <c r="S1150" s="87">
        <v>260</v>
      </c>
      <c r="T1150" s="86">
        <v>0</v>
      </c>
      <c r="U1150" s="87">
        <v>7048</v>
      </c>
      <c r="V1150" s="87">
        <v>300</v>
      </c>
    </row>
    <row r="1151" spans="1:22">
      <c r="A1151" s="88" t="s">
        <v>5565</v>
      </c>
      <c r="B1151" s="17" t="str">
        <f>VLOOKUP(A1151,'Planning Periods'!$E$2:$N$540,10,FALSE)</f>
        <v>10/15/2013 - 10/15/2021</v>
      </c>
      <c r="C1151" s="87">
        <v>2015</v>
      </c>
      <c r="D1151" s="87" t="str">
        <f t="shared" si="16"/>
        <v>Long Beach 2015</v>
      </c>
      <c r="E1151" s="87">
        <v>1773</v>
      </c>
      <c r="F1151" s="366">
        <v>111</v>
      </c>
      <c r="G1151" s="87">
        <v>111</v>
      </c>
      <c r="H1151" s="87">
        <v>0</v>
      </c>
      <c r="I1151" s="86"/>
      <c r="J1151" s="87">
        <v>1066</v>
      </c>
      <c r="K1151" s="366">
        <v>8</v>
      </c>
      <c r="L1151" s="87">
        <v>8</v>
      </c>
      <c r="M1151" s="87">
        <v>0</v>
      </c>
      <c r="N1151" s="86"/>
      <c r="O1151" s="87">
        <v>1170</v>
      </c>
      <c r="P1151" s="87">
        <v>0</v>
      </c>
      <c r="Q1151" s="86"/>
      <c r="R1151" s="87">
        <v>3039</v>
      </c>
      <c r="S1151" s="87">
        <v>31</v>
      </c>
      <c r="T1151" s="86">
        <v>0</v>
      </c>
      <c r="U1151" s="87">
        <v>7048</v>
      </c>
      <c r="V1151" s="87">
        <v>150</v>
      </c>
    </row>
    <row r="1152" spans="1:22">
      <c r="A1152" s="88" t="s">
        <v>5565</v>
      </c>
      <c r="B1152" s="17" t="str">
        <f>VLOOKUP(A1152,'Planning Periods'!$E$2:$N$540,10,FALSE)</f>
        <v>10/15/2013 - 10/15/2021</v>
      </c>
      <c r="C1152" s="87">
        <v>2016</v>
      </c>
      <c r="D1152" s="87" t="str">
        <f t="shared" si="16"/>
        <v>Long Beach 2016</v>
      </c>
      <c r="E1152" s="87">
        <v>1773</v>
      </c>
      <c r="F1152" s="366">
        <v>0</v>
      </c>
      <c r="G1152" s="87">
        <v>0</v>
      </c>
      <c r="H1152" s="87">
        <v>0</v>
      </c>
      <c r="I1152" s="86"/>
      <c r="J1152" s="87">
        <v>1066</v>
      </c>
      <c r="K1152" s="366">
        <v>0</v>
      </c>
      <c r="L1152" s="87">
        <v>0</v>
      </c>
      <c r="M1152" s="87">
        <v>0</v>
      </c>
      <c r="N1152" s="86"/>
      <c r="O1152" s="87">
        <v>1170</v>
      </c>
      <c r="P1152" s="87">
        <v>0</v>
      </c>
      <c r="Q1152" s="86"/>
      <c r="R1152" s="87">
        <v>3039</v>
      </c>
      <c r="S1152" s="87">
        <v>675</v>
      </c>
      <c r="T1152" s="86">
        <v>0</v>
      </c>
      <c r="U1152" s="87">
        <v>7048</v>
      </c>
      <c r="V1152" s="87">
        <v>675</v>
      </c>
    </row>
    <row r="1153" spans="1:22">
      <c r="A1153" s="88" t="s">
        <v>5565</v>
      </c>
      <c r="B1153" s="17" t="str">
        <f>VLOOKUP(A1153,'Planning Periods'!$E$2:$N$540,10,FALSE)</f>
        <v>10/15/2013 - 10/15/2021</v>
      </c>
      <c r="C1153" s="87">
        <v>2017</v>
      </c>
      <c r="D1153" s="87" t="str">
        <f t="shared" si="16"/>
        <v>Long Beach 2017</v>
      </c>
      <c r="E1153" s="87">
        <v>1773</v>
      </c>
      <c r="F1153" s="366">
        <v>158</v>
      </c>
      <c r="G1153" s="87">
        <v>158</v>
      </c>
      <c r="H1153" s="87">
        <v>0</v>
      </c>
      <c r="I1153" s="86"/>
      <c r="J1153" s="87">
        <v>1066</v>
      </c>
      <c r="K1153" s="366">
        <v>4</v>
      </c>
      <c r="L1153" s="87">
        <v>4</v>
      </c>
      <c r="M1153" s="87">
        <v>0</v>
      </c>
      <c r="N1153" s="86"/>
      <c r="O1153" s="87">
        <v>1170</v>
      </c>
      <c r="P1153" s="87">
        <v>0</v>
      </c>
      <c r="Q1153" s="86"/>
      <c r="R1153" s="87">
        <v>3039</v>
      </c>
      <c r="S1153" s="87">
        <v>363</v>
      </c>
      <c r="T1153" s="86">
        <v>0</v>
      </c>
      <c r="U1153" s="87">
        <v>7048</v>
      </c>
      <c r="V1153" s="87">
        <v>525</v>
      </c>
    </row>
    <row r="1154" spans="1:22">
      <c r="A1154" s="88" t="s">
        <v>5566</v>
      </c>
      <c r="B1154" s="17" t="str">
        <f>VLOOKUP(A1154,'Planning Periods'!$E$2:$N$540,10,FALSE)</f>
        <v>05/15/2021 - 05/15/2029</v>
      </c>
      <c r="C1154" s="87">
        <v>2013</v>
      </c>
      <c r="D1154" s="87" t="str">
        <f t="shared" si="16"/>
        <v>Loomis 2013</v>
      </c>
      <c r="E1154" s="87" t="s">
        <v>5853</v>
      </c>
      <c r="F1154" s="366" t="s">
        <v>5853</v>
      </c>
      <c r="G1154" s="87" t="s">
        <v>5853</v>
      </c>
      <c r="H1154" s="87" t="s">
        <v>5853</v>
      </c>
      <c r="I1154" s="86"/>
      <c r="J1154" s="87" t="s">
        <v>5853</v>
      </c>
      <c r="K1154" s="366" t="s">
        <v>5853</v>
      </c>
      <c r="L1154" s="87" t="s">
        <v>5853</v>
      </c>
      <c r="M1154" s="87" t="s">
        <v>5853</v>
      </c>
      <c r="N1154" s="86"/>
      <c r="O1154" s="87" t="s">
        <v>5853</v>
      </c>
      <c r="P1154" s="87" t="s">
        <v>5853</v>
      </c>
      <c r="Q1154" s="86"/>
      <c r="R1154" s="87" t="s">
        <v>5853</v>
      </c>
      <c r="S1154" s="87" t="s">
        <v>5853</v>
      </c>
      <c r="T1154" s="86" t="s">
        <v>5853</v>
      </c>
      <c r="U1154" s="87" t="s">
        <v>5853</v>
      </c>
      <c r="V1154" s="87" t="s">
        <v>5853</v>
      </c>
    </row>
    <row r="1155" spans="1:22">
      <c r="A1155" s="88" t="s">
        <v>5566</v>
      </c>
      <c r="B1155" s="17" t="str">
        <f>VLOOKUP(A1155,'Planning Periods'!$E$2:$N$540,10,FALSE)</f>
        <v>05/15/2021 - 05/15/2029</v>
      </c>
      <c r="C1155" s="87">
        <v>2014</v>
      </c>
      <c r="D1155" s="87" t="str">
        <f t="shared" ref="D1155:D1224" si="17">CONCATENATE(A1155," ",C1155)</f>
        <v>Loomis 2014</v>
      </c>
      <c r="E1155" s="87" t="s">
        <v>5853</v>
      </c>
      <c r="F1155" s="366" t="s">
        <v>5853</v>
      </c>
      <c r="G1155" s="87" t="s">
        <v>5853</v>
      </c>
      <c r="H1155" s="87" t="s">
        <v>5853</v>
      </c>
      <c r="I1155" s="86"/>
      <c r="J1155" s="87" t="s">
        <v>5853</v>
      </c>
      <c r="K1155" s="366" t="s">
        <v>5853</v>
      </c>
      <c r="L1155" s="87" t="s">
        <v>5853</v>
      </c>
      <c r="M1155" s="87" t="s">
        <v>5853</v>
      </c>
      <c r="N1155" s="86"/>
      <c r="O1155" s="87" t="s">
        <v>5853</v>
      </c>
      <c r="P1155" s="87" t="s">
        <v>5853</v>
      </c>
      <c r="Q1155" s="86"/>
      <c r="R1155" s="87" t="s">
        <v>5853</v>
      </c>
      <c r="S1155" s="87" t="s">
        <v>5853</v>
      </c>
      <c r="T1155" s="86" t="s">
        <v>5853</v>
      </c>
      <c r="U1155" s="87" t="s">
        <v>5853</v>
      </c>
      <c r="V1155" s="87" t="s">
        <v>5853</v>
      </c>
    </row>
    <row r="1156" spans="1:22">
      <c r="A1156" s="88" t="s">
        <v>5566</v>
      </c>
      <c r="B1156" s="17" t="str">
        <f>VLOOKUP(A1156,'Planning Periods'!$E$2:$N$540,10,FALSE)</f>
        <v>05/15/2021 - 05/15/2029</v>
      </c>
      <c r="C1156" s="87">
        <v>2015</v>
      </c>
      <c r="D1156" s="87" t="str">
        <f t="shared" si="17"/>
        <v>Loomis 2015</v>
      </c>
      <c r="E1156" s="87" t="s">
        <v>5853</v>
      </c>
      <c r="F1156" s="366" t="s">
        <v>5853</v>
      </c>
      <c r="G1156" s="87" t="s">
        <v>5853</v>
      </c>
      <c r="H1156" s="87" t="s">
        <v>5853</v>
      </c>
      <c r="I1156" s="86"/>
      <c r="J1156" s="87" t="s">
        <v>5853</v>
      </c>
      <c r="K1156" s="366" t="s">
        <v>5853</v>
      </c>
      <c r="L1156" s="87" t="s">
        <v>5853</v>
      </c>
      <c r="M1156" s="87" t="s">
        <v>5853</v>
      </c>
      <c r="N1156" s="86"/>
      <c r="O1156" s="87" t="s">
        <v>5853</v>
      </c>
      <c r="P1156" s="87" t="s">
        <v>5853</v>
      </c>
      <c r="Q1156" s="86"/>
      <c r="R1156" s="87" t="s">
        <v>5853</v>
      </c>
      <c r="S1156" s="87" t="s">
        <v>5853</v>
      </c>
      <c r="T1156" s="86" t="s">
        <v>5853</v>
      </c>
      <c r="U1156" s="87" t="s">
        <v>5853</v>
      </c>
      <c r="V1156" s="87" t="s">
        <v>5853</v>
      </c>
    </row>
    <row r="1157" spans="1:22">
      <c r="A1157" s="88" t="s">
        <v>5566</v>
      </c>
      <c r="B1157" s="17" t="str">
        <f>VLOOKUP(A1157,'Planning Periods'!$E$2:$N$540,10,FALSE)</f>
        <v>05/15/2021 - 05/15/2029</v>
      </c>
      <c r="C1157" s="87">
        <v>2016</v>
      </c>
      <c r="D1157" s="87" t="str">
        <f t="shared" si="17"/>
        <v>Loomis 2016</v>
      </c>
      <c r="E1157" s="87" t="s">
        <v>5853</v>
      </c>
      <c r="F1157" s="366" t="s">
        <v>5853</v>
      </c>
      <c r="G1157" s="87" t="s">
        <v>5853</v>
      </c>
      <c r="H1157" s="87" t="s">
        <v>5853</v>
      </c>
      <c r="I1157" s="86"/>
      <c r="J1157" s="87" t="s">
        <v>5853</v>
      </c>
      <c r="K1157" s="366" t="s">
        <v>5853</v>
      </c>
      <c r="L1157" s="87" t="s">
        <v>5853</v>
      </c>
      <c r="M1157" s="87" t="s">
        <v>5853</v>
      </c>
      <c r="N1157" s="86"/>
      <c r="O1157" s="87" t="s">
        <v>5853</v>
      </c>
      <c r="P1157" s="87" t="s">
        <v>5853</v>
      </c>
      <c r="Q1157" s="86"/>
      <c r="R1157" s="87" t="s">
        <v>5853</v>
      </c>
      <c r="S1157" s="87" t="s">
        <v>5853</v>
      </c>
      <c r="T1157" s="86" t="s">
        <v>5853</v>
      </c>
      <c r="U1157" s="87" t="s">
        <v>5853</v>
      </c>
      <c r="V1157" s="87" t="s">
        <v>5853</v>
      </c>
    </row>
    <row r="1158" spans="1:22">
      <c r="A1158" s="88" t="s">
        <v>5566</v>
      </c>
      <c r="B1158" s="17" t="str">
        <f>VLOOKUP(A1158,'Planning Periods'!$E$2:$N$540,10,FALSE)</f>
        <v>05/15/2021 - 05/15/2029</v>
      </c>
      <c r="C1158" s="87">
        <v>2017</v>
      </c>
      <c r="D1158" s="87" t="str">
        <f t="shared" si="17"/>
        <v>Loomis 2017</v>
      </c>
      <c r="E1158" s="87">
        <v>83</v>
      </c>
      <c r="F1158" s="366">
        <v>0</v>
      </c>
      <c r="G1158" s="87">
        <v>0</v>
      </c>
      <c r="H1158" s="87">
        <v>0</v>
      </c>
      <c r="I1158" s="86"/>
      <c r="J1158" s="87">
        <v>46</v>
      </c>
      <c r="K1158" s="366">
        <v>0</v>
      </c>
      <c r="L1158" s="87">
        <v>0</v>
      </c>
      <c r="M1158" s="87">
        <v>0</v>
      </c>
      <c r="N1158" s="86"/>
      <c r="O1158" s="87">
        <v>55</v>
      </c>
      <c r="P1158" s="87">
        <v>1</v>
      </c>
      <c r="Q1158" s="86"/>
      <c r="R1158" s="87">
        <v>59</v>
      </c>
      <c r="S1158" s="87">
        <v>11</v>
      </c>
      <c r="T1158" s="86">
        <v>0</v>
      </c>
      <c r="U1158" s="87">
        <v>243</v>
      </c>
      <c r="V1158" s="87">
        <v>12</v>
      </c>
    </row>
    <row r="1159" spans="1:22">
      <c r="A1159" s="88" t="s">
        <v>5567</v>
      </c>
      <c r="B1159" s="17"/>
      <c r="C1159" s="87">
        <v>2013</v>
      </c>
      <c r="D1159" s="87" t="str">
        <f t="shared" si="17"/>
        <v>Los Alamitos 2013</v>
      </c>
      <c r="E1159" s="87" t="s">
        <v>5853</v>
      </c>
      <c r="F1159" s="366" t="s">
        <v>5853</v>
      </c>
      <c r="G1159" s="87" t="s">
        <v>5853</v>
      </c>
      <c r="H1159" s="87" t="s">
        <v>5853</v>
      </c>
      <c r="I1159" s="86"/>
      <c r="J1159" s="87" t="s">
        <v>5853</v>
      </c>
      <c r="K1159" s="366" t="s">
        <v>5853</v>
      </c>
      <c r="L1159" s="87" t="s">
        <v>5853</v>
      </c>
      <c r="M1159" s="87" t="s">
        <v>5853</v>
      </c>
      <c r="N1159" s="86"/>
      <c r="O1159" s="87" t="s">
        <v>5853</v>
      </c>
      <c r="P1159" s="87" t="s">
        <v>5853</v>
      </c>
      <c r="Q1159" s="86"/>
      <c r="R1159" s="87" t="s">
        <v>5853</v>
      </c>
      <c r="S1159" s="87" t="s">
        <v>5853</v>
      </c>
      <c r="T1159" s="86" t="s">
        <v>5853</v>
      </c>
      <c r="U1159" s="87" t="s">
        <v>5853</v>
      </c>
      <c r="V1159" s="87" t="s">
        <v>5853</v>
      </c>
    </row>
    <row r="1160" spans="1:22">
      <c r="A1160" s="88" t="s">
        <v>5567</v>
      </c>
      <c r="B1160" s="17" t="str">
        <f>VLOOKUP(A1160,'Planning Periods'!$E$2:$N$540,10,FALSE)</f>
        <v>10/15/2013 - 10/15/2021</v>
      </c>
      <c r="C1160" s="87">
        <v>2014</v>
      </c>
      <c r="D1160" s="87" t="str">
        <f t="shared" si="17"/>
        <v>Los Alamitos 2014</v>
      </c>
      <c r="E1160" s="87" t="s">
        <v>5853</v>
      </c>
      <c r="F1160" s="366" t="s">
        <v>5853</v>
      </c>
      <c r="G1160" s="87" t="s">
        <v>5853</v>
      </c>
      <c r="H1160" s="87" t="s">
        <v>5853</v>
      </c>
      <c r="I1160" s="86"/>
      <c r="J1160" s="87" t="s">
        <v>5853</v>
      </c>
      <c r="K1160" s="366" t="s">
        <v>5853</v>
      </c>
      <c r="L1160" s="87" t="s">
        <v>5853</v>
      </c>
      <c r="M1160" s="87" t="s">
        <v>5853</v>
      </c>
      <c r="N1160" s="86"/>
      <c r="O1160" s="87" t="s">
        <v>5853</v>
      </c>
      <c r="P1160" s="87" t="s">
        <v>5853</v>
      </c>
      <c r="Q1160" s="86"/>
      <c r="R1160" s="87" t="s">
        <v>5853</v>
      </c>
      <c r="S1160" s="87" t="s">
        <v>5853</v>
      </c>
      <c r="T1160" s="86" t="s">
        <v>5853</v>
      </c>
      <c r="U1160" s="87" t="s">
        <v>5853</v>
      </c>
      <c r="V1160" s="87" t="s">
        <v>5853</v>
      </c>
    </row>
    <row r="1161" spans="1:22">
      <c r="A1161" s="88" t="s">
        <v>5567</v>
      </c>
      <c r="B1161" s="17" t="str">
        <f>VLOOKUP(A1161,'Planning Periods'!$E$2:$N$540,10,FALSE)</f>
        <v>10/15/2013 - 10/15/2021</v>
      </c>
      <c r="C1161" s="87">
        <v>2015</v>
      </c>
      <c r="D1161" s="87" t="str">
        <f t="shared" si="17"/>
        <v>Los Alamitos 2015</v>
      </c>
      <c r="E1161" s="87" t="s">
        <v>5853</v>
      </c>
      <c r="F1161" s="366" t="s">
        <v>5853</v>
      </c>
      <c r="G1161" s="87" t="s">
        <v>5853</v>
      </c>
      <c r="H1161" s="87" t="s">
        <v>5853</v>
      </c>
      <c r="I1161" s="86"/>
      <c r="J1161" s="87" t="s">
        <v>5853</v>
      </c>
      <c r="K1161" s="366" t="s">
        <v>5853</v>
      </c>
      <c r="L1161" s="87" t="s">
        <v>5853</v>
      </c>
      <c r="M1161" s="87" t="s">
        <v>5853</v>
      </c>
      <c r="N1161" s="86"/>
      <c r="O1161" s="87" t="s">
        <v>5853</v>
      </c>
      <c r="P1161" s="87" t="s">
        <v>5853</v>
      </c>
      <c r="Q1161" s="86"/>
      <c r="R1161" s="87" t="s">
        <v>5853</v>
      </c>
      <c r="S1161" s="87" t="s">
        <v>5853</v>
      </c>
      <c r="T1161" s="86" t="s">
        <v>5853</v>
      </c>
      <c r="U1161" s="87" t="s">
        <v>5853</v>
      </c>
      <c r="V1161" s="87" t="s">
        <v>5853</v>
      </c>
    </row>
    <row r="1162" spans="1:22">
      <c r="A1162" s="88" t="s">
        <v>5567</v>
      </c>
      <c r="B1162" s="17" t="str">
        <f>VLOOKUP(A1162,'Planning Periods'!$E$2:$N$540,10,FALSE)</f>
        <v>10/15/2013 - 10/15/2021</v>
      </c>
      <c r="C1162" s="87">
        <v>2016</v>
      </c>
      <c r="D1162" s="87" t="str">
        <f t="shared" si="17"/>
        <v>Los Alamitos 2016</v>
      </c>
      <c r="E1162" s="87" t="s">
        <v>5853</v>
      </c>
      <c r="F1162" s="366" t="s">
        <v>5853</v>
      </c>
      <c r="G1162" s="87" t="s">
        <v>5853</v>
      </c>
      <c r="H1162" s="87" t="s">
        <v>5853</v>
      </c>
      <c r="I1162" s="86"/>
      <c r="J1162" s="87" t="s">
        <v>5853</v>
      </c>
      <c r="K1162" s="366" t="s">
        <v>5853</v>
      </c>
      <c r="L1162" s="87" t="s">
        <v>5853</v>
      </c>
      <c r="M1162" s="87" t="s">
        <v>5853</v>
      </c>
      <c r="N1162" s="86"/>
      <c r="O1162" s="87" t="s">
        <v>5853</v>
      </c>
      <c r="P1162" s="87" t="s">
        <v>5853</v>
      </c>
      <c r="Q1162" s="86"/>
      <c r="R1162" s="87" t="s">
        <v>5853</v>
      </c>
      <c r="S1162" s="87" t="s">
        <v>5853</v>
      </c>
      <c r="T1162" s="86" t="s">
        <v>5853</v>
      </c>
      <c r="U1162" s="87" t="s">
        <v>5853</v>
      </c>
      <c r="V1162" s="87" t="s">
        <v>5853</v>
      </c>
    </row>
    <row r="1163" spans="1:22">
      <c r="A1163" s="88" t="s">
        <v>5567</v>
      </c>
      <c r="B1163" s="17" t="str">
        <f>VLOOKUP(A1163,'Planning Periods'!$E$2:$N$540,10,FALSE)</f>
        <v>10/15/2013 - 10/15/2021</v>
      </c>
      <c r="C1163" s="87">
        <v>2017</v>
      </c>
      <c r="D1163" s="87" t="str">
        <f t="shared" si="17"/>
        <v>Los Alamitos 2017</v>
      </c>
      <c r="E1163" s="87">
        <v>14</v>
      </c>
      <c r="F1163" s="366">
        <v>0</v>
      </c>
      <c r="G1163" s="87">
        <v>0</v>
      </c>
      <c r="H1163" s="87">
        <v>0</v>
      </c>
      <c r="I1163" s="86"/>
      <c r="J1163" s="87">
        <v>10</v>
      </c>
      <c r="K1163" s="366">
        <v>0</v>
      </c>
      <c r="L1163" s="87">
        <v>0</v>
      </c>
      <c r="M1163" s="87">
        <v>0</v>
      </c>
      <c r="N1163" s="86"/>
      <c r="O1163" s="87">
        <v>11</v>
      </c>
      <c r="P1163" s="87">
        <v>0</v>
      </c>
      <c r="Q1163" s="86"/>
      <c r="R1163" s="87">
        <v>26</v>
      </c>
      <c r="S1163" s="87">
        <v>5</v>
      </c>
      <c r="T1163" s="86">
        <v>0</v>
      </c>
      <c r="U1163" s="87">
        <v>61</v>
      </c>
      <c r="V1163" s="87">
        <v>5</v>
      </c>
    </row>
    <row r="1164" spans="1:22">
      <c r="A1164" s="88" t="s">
        <v>5568</v>
      </c>
      <c r="B1164" s="17" t="str">
        <f>VLOOKUP(A1164,'Planning Periods'!$E$2:$N$540,10,FALSE)</f>
        <v>01/31/2015 - 01/31/2023</v>
      </c>
      <c r="C1164" s="87">
        <v>2014</v>
      </c>
      <c r="D1164" s="87" t="str">
        <f t="shared" si="17"/>
        <v>Los Altos 2014</v>
      </c>
      <c r="E1164" s="87" t="s">
        <v>5853</v>
      </c>
      <c r="F1164" s="366" t="s">
        <v>5853</v>
      </c>
      <c r="G1164" s="87" t="s">
        <v>5853</v>
      </c>
      <c r="H1164" s="87" t="s">
        <v>5853</v>
      </c>
      <c r="I1164" s="86"/>
      <c r="J1164" s="87" t="s">
        <v>5853</v>
      </c>
      <c r="K1164" s="366" t="s">
        <v>5853</v>
      </c>
      <c r="L1164" s="87" t="s">
        <v>5853</v>
      </c>
      <c r="M1164" s="87" t="s">
        <v>5853</v>
      </c>
      <c r="N1164" s="86"/>
      <c r="O1164" s="87" t="s">
        <v>5853</v>
      </c>
      <c r="P1164" s="87" t="s">
        <v>5853</v>
      </c>
      <c r="Q1164" s="86"/>
      <c r="R1164" s="87" t="s">
        <v>5853</v>
      </c>
      <c r="S1164" s="87" t="s">
        <v>5853</v>
      </c>
      <c r="T1164" s="86" t="s">
        <v>5853</v>
      </c>
      <c r="U1164" s="87" t="s">
        <v>5853</v>
      </c>
      <c r="V1164" s="87" t="s">
        <v>5853</v>
      </c>
    </row>
    <row r="1165" spans="1:22">
      <c r="A1165" s="88" t="s">
        <v>5568</v>
      </c>
      <c r="B1165" s="17" t="str">
        <f>VLOOKUP(A1165,'Planning Periods'!$E$2:$N$540,10,FALSE)</f>
        <v>01/31/2015 - 01/31/2023</v>
      </c>
      <c r="C1165" s="87">
        <v>2015</v>
      </c>
      <c r="D1165" s="87" t="str">
        <f t="shared" si="17"/>
        <v>Los Altos 2015</v>
      </c>
      <c r="E1165" s="87">
        <v>169</v>
      </c>
      <c r="F1165" s="366">
        <v>1</v>
      </c>
      <c r="G1165" s="87">
        <v>1</v>
      </c>
      <c r="H1165" s="87">
        <v>0</v>
      </c>
      <c r="I1165" s="86"/>
      <c r="J1165" s="87">
        <v>99</v>
      </c>
      <c r="K1165" s="366">
        <v>17</v>
      </c>
      <c r="L1165" s="87">
        <v>17</v>
      </c>
      <c r="M1165" s="87">
        <v>0</v>
      </c>
      <c r="N1165" s="86"/>
      <c r="O1165" s="87">
        <v>112</v>
      </c>
      <c r="P1165" s="87">
        <v>1</v>
      </c>
      <c r="Q1165" s="86"/>
      <c r="R1165" s="87">
        <v>97</v>
      </c>
      <c r="S1165" s="87">
        <v>267</v>
      </c>
      <c r="T1165" s="86">
        <v>0</v>
      </c>
      <c r="U1165" s="87">
        <v>477</v>
      </c>
      <c r="V1165" s="87">
        <v>286</v>
      </c>
    </row>
    <row r="1166" spans="1:22">
      <c r="A1166" s="88" t="s">
        <v>5568</v>
      </c>
      <c r="B1166" s="17" t="str">
        <f>VLOOKUP(A1166,'Planning Periods'!$E$2:$N$540,10,FALSE)</f>
        <v>01/31/2015 - 01/31/2023</v>
      </c>
      <c r="C1166" s="87">
        <v>2016</v>
      </c>
      <c r="D1166" s="87" t="str">
        <f t="shared" si="17"/>
        <v>Los Altos 2016</v>
      </c>
      <c r="E1166" s="87">
        <v>169</v>
      </c>
      <c r="F1166" s="366">
        <v>1</v>
      </c>
      <c r="G1166" s="87">
        <v>1</v>
      </c>
      <c r="H1166" s="87">
        <v>0</v>
      </c>
      <c r="I1166" s="86"/>
      <c r="J1166" s="87">
        <v>99</v>
      </c>
      <c r="K1166" s="366">
        <v>1</v>
      </c>
      <c r="L1166" s="87">
        <v>1</v>
      </c>
      <c r="M1166" s="87">
        <v>0</v>
      </c>
      <c r="N1166" s="86"/>
      <c r="O1166" s="87">
        <v>112</v>
      </c>
      <c r="P1166" s="87">
        <v>0</v>
      </c>
      <c r="Q1166" s="86"/>
      <c r="R1166" s="87">
        <v>97</v>
      </c>
      <c r="S1166" s="87">
        <v>52</v>
      </c>
      <c r="T1166" s="86">
        <v>0</v>
      </c>
      <c r="U1166" s="87">
        <v>477</v>
      </c>
      <c r="V1166" s="87">
        <v>54</v>
      </c>
    </row>
    <row r="1167" spans="1:22">
      <c r="A1167" s="88" t="s">
        <v>5568</v>
      </c>
      <c r="B1167" s="17" t="str">
        <f>VLOOKUP(A1167,'Planning Periods'!$E$2:$N$540,10,FALSE)</f>
        <v>01/31/2015 - 01/31/2023</v>
      </c>
      <c r="C1167" s="87">
        <v>2017</v>
      </c>
      <c r="D1167" s="87" t="str">
        <f t="shared" si="17"/>
        <v>Los Altos 2017</v>
      </c>
      <c r="E1167" s="87">
        <v>169</v>
      </c>
      <c r="F1167" s="366">
        <v>0</v>
      </c>
      <c r="G1167" s="87">
        <v>0</v>
      </c>
      <c r="H1167" s="87">
        <v>0</v>
      </c>
      <c r="I1167" s="86"/>
      <c r="J1167" s="87">
        <v>99</v>
      </c>
      <c r="K1167" s="366">
        <v>0</v>
      </c>
      <c r="L1167" s="87">
        <v>0</v>
      </c>
      <c r="M1167" s="87">
        <v>0</v>
      </c>
      <c r="N1167" s="86"/>
      <c r="O1167" s="87">
        <v>112</v>
      </c>
      <c r="P1167" s="87">
        <v>0</v>
      </c>
      <c r="Q1167" s="86"/>
      <c r="R1167" s="87">
        <v>97</v>
      </c>
      <c r="S1167" s="87">
        <v>49</v>
      </c>
      <c r="T1167" s="86">
        <v>0</v>
      </c>
      <c r="U1167" s="87">
        <v>477</v>
      </c>
      <c r="V1167" s="87">
        <v>49</v>
      </c>
    </row>
    <row r="1168" spans="1:22">
      <c r="A1168" s="88" t="s">
        <v>5569</v>
      </c>
      <c r="B1168" s="17" t="str">
        <f>VLOOKUP(A1168,'Planning Periods'!$E$2:$N$540,10,FALSE)</f>
        <v>01/31/2015 - 01/31/2023</v>
      </c>
      <c r="C1168" s="87">
        <v>2014</v>
      </c>
      <c r="D1168" s="87" t="str">
        <f t="shared" si="17"/>
        <v>Los Altos Hills 2014</v>
      </c>
      <c r="E1168" s="87" t="s">
        <v>5853</v>
      </c>
      <c r="F1168" s="366" t="s">
        <v>5853</v>
      </c>
      <c r="G1168" s="87" t="s">
        <v>5853</v>
      </c>
      <c r="H1168" s="87" t="s">
        <v>5853</v>
      </c>
      <c r="I1168" s="86"/>
      <c r="J1168" s="87" t="s">
        <v>5853</v>
      </c>
      <c r="K1168" s="366" t="s">
        <v>5853</v>
      </c>
      <c r="L1168" s="87" t="s">
        <v>5853</v>
      </c>
      <c r="M1168" s="87" t="s">
        <v>5853</v>
      </c>
      <c r="N1168" s="86"/>
      <c r="O1168" s="87" t="s">
        <v>5853</v>
      </c>
      <c r="P1168" s="87" t="s">
        <v>5853</v>
      </c>
      <c r="Q1168" s="86"/>
      <c r="R1168" s="87" t="s">
        <v>5853</v>
      </c>
      <c r="S1168" s="87" t="s">
        <v>5853</v>
      </c>
      <c r="T1168" s="86" t="s">
        <v>5853</v>
      </c>
      <c r="U1168" s="87" t="s">
        <v>5853</v>
      </c>
      <c r="V1168" s="87" t="s">
        <v>5853</v>
      </c>
    </row>
    <row r="1169" spans="1:22">
      <c r="A1169" s="88" t="s">
        <v>5569</v>
      </c>
      <c r="B1169" s="17" t="str">
        <f>VLOOKUP(A1169,'Planning Periods'!$E$2:$N$540,10,FALSE)</f>
        <v>01/31/2015 - 01/31/2023</v>
      </c>
      <c r="C1169" s="87">
        <v>2015</v>
      </c>
      <c r="D1169" s="87" t="str">
        <f t="shared" si="17"/>
        <v>Los Altos Hills 2015</v>
      </c>
      <c r="E1169" s="87" t="s">
        <v>5853</v>
      </c>
      <c r="F1169" s="366" t="s">
        <v>5853</v>
      </c>
      <c r="G1169" s="87" t="s">
        <v>5853</v>
      </c>
      <c r="H1169" s="87" t="s">
        <v>5853</v>
      </c>
      <c r="I1169" s="86"/>
      <c r="J1169" s="87" t="s">
        <v>5853</v>
      </c>
      <c r="K1169" s="366" t="s">
        <v>5853</v>
      </c>
      <c r="L1169" s="87" t="s">
        <v>5853</v>
      </c>
      <c r="M1169" s="87" t="s">
        <v>5853</v>
      </c>
      <c r="N1169" s="86"/>
      <c r="O1169" s="87" t="s">
        <v>5853</v>
      </c>
      <c r="P1169" s="87" t="s">
        <v>5853</v>
      </c>
      <c r="Q1169" s="86"/>
      <c r="R1169" s="87" t="s">
        <v>5853</v>
      </c>
      <c r="S1169" s="87" t="s">
        <v>5853</v>
      </c>
      <c r="T1169" s="86" t="s">
        <v>5853</v>
      </c>
      <c r="U1169" s="87" t="s">
        <v>5853</v>
      </c>
      <c r="V1169" s="87" t="s">
        <v>5853</v>
      </c>
    </row>
    <row r="1170" spans="1:22">
      <c r="A1170" s="88" t="s">
        <v>5569</v>
      </c>
      <c r="B1170" s="17" t="str">
        <f>VLOOKUP(A1170,'Planning Periods'!$E$2:$N$540,10,FALSE)</f>
        <v>01/31/2015 - 01/31/2023</v>
      </c>
      <c r="C1170" s="87">
        <v>2016</v>
      </c>
      <c r="D1170" s="87" t="str">
        <f t="shared" si="17"/>
        <v>Los Altos Hills 2016</v>
      </c>
      <c r="E1170" s="87" t="s">
        <v>5853</v>
      </c>
      <c r="F1170" s="366" t="s">
        <v>5853</v>
      </c>
      <c r="G1170" s="87" t="s">
        <v>5853</v>
      </c>
      <c r="H1170" s="87" t="s">
        <v>5853</v>
      </c>
      <c r="I1170" s="86"/>
      <c r="J1170" s="87" t="s">
        <v>5853</v>
      </c>
      <c r="K1170" s="366" t="s">
        <v>5853</v>
      </c>
      <c r="L1170" s="87" t="s">
        <v>5853</v>
      </c>
      <c r="M1170" s="87" t="s">
        <v>5853</v>
      </c>
      <c r="N1170" s="86"/>
      <c r="O1170" s="87" t="s">
        <v>5853</v>
      </c>
      <c r="P1170" s="87" t="s">
        <v>5853</v>
      </c>
      <c r="Q1170" s="86"/>
      <c r="R1170" s="87" t="s">
        <v>5853</v>
      </c>
      <c r="S1170" s="87" t="s">
        <v>5853</v>
      </c>
      <c r="T1170" s="86" t="s">
        <v>5853</v>
      </c>
      <c r="U1170" s="87" t="s">
        <v>5853</v>
      </c>
      <c r="V1170" s="87" t="s">
        <v>5853</v>
      </c>
    </row>
    <row r="1171" spans="1:22">
      <c r="A1171" s="88" t="s">
        <v>5569</v>
      </c>
      <c r="B1171" s="17" t="str">
        <f>VLOOKUP(A1171,'Planning Periods'!$E$2:$N$540,10,FALSE)</f>
        <v>01/31/2015 - 01/31/2023</v>
      </c>
      <c r="C1171" s="87">
        <v>2017</v>
      </c>
      <c r="D1171" s="87" t="str">
        <f t="shared" si="17"/>
        <v>Los Altos Hills 2017</v>
      </c>
      <c r="E1171" s="87">
        <v>46</v>
      </c>
      <c r="F1171" s="366">
        <v>5</v>
      </c>
      <c r="G1171" s="87">
        <v>5</v>
      </c>
      <c r="H1171" s="87">
        <v>0</v>
      </c>
      <c r="I1171" s="86"/>
      <c r="J1171" s="87">
        <v>28</v>
      </c>
      <c r="K1171" s="366">
        <v>2</v>
      </c>
      <c r="L1171" s="87">
        <v>2</v>
      </c>
      <c r="M1171" s="87">
        <v>0</v>
      </c>
      <c r="N1171" s="86"/>
      <c r="O1171" s="87">
        <v>32</v>
      </c>
      <c r="P1171" s="87">
        <v>2</v>
      </c>
      <c r="Q1171" s="86"/>
      <c r="R1171" s="87">
        <v>15</v>
      </c>
      <c r="S1171" s="87">
        <v>4</v>
      </c>
      <c r="T1171" s="86">
        <v>0</v>
      </c>
      <c r="U1171" s="87">
        <v>121</v>
      </c>
      <c r="V1171" s="87">
        <v>13</v>
      </c>
    </row>
    <row r="1172" spans="1:22">
      <c r="A1172" s="88" t="s">
        <v>5570</v>
      </c>
      <c r="B1172" s="17"/>
      <c r="C1172" s="87">
        <v>2013</v>
      </c>
      <c r="D1172" s="87" t="str">
        <f t="shared" si="17"/>
        <v>Los Angeles 2013</v>
      </c>
      <c r="E1172" s="87">
        <v>20427</v>
      </c>
      <c r="F1172" s="366">
        <v>212</v>
      </c>
      <c r="G1172" s="87">
        <v>212</v>
      </c>
      <c r="H1172" s="87">
        <v>0</v>
      </c>
      <c r="I1172" s="86"/>
      <c r="J1172" s="87">
        <v>12435</v>
      </c>
      <c r="K1172" s="366">
        <v>593</v>
      </c>
      <c r="L1172" s="87">
        <v>593</v>
      </c>
      <c r="M1172" s="87">
        <v>0</v>
      </c>
      <c r="N1172" s="86"/>
      <c r="O1172" s="87">
        <v>13728</v>
      </c>
      <c r="P1172" s="87">
        <v>40</v>
      </c>
      <c r="Q1172" s="86"/>
      <c r="R1172" s="87">
        <v>35412</v>
      </c>
      <c r="S1172" s="87">
        <v>6798</v>
      </c>
      <c r="T1172" s="86">
        <v>0</v>
      </c>
      <c r="U1172" s="87">
        <v>82002</v>
      </c>
      <c r="V1172" s="87">
        <v>7643</v>
      </c>
    </row>
    <row r="1173" spans="1:22">
      <c r="A1173" s="88" t="s">
        <v>5570</v>
      </c>
      <c r="B1173" s="17" t="str">
        <f>VLOOKUP(A1173,'Planning Periods'!$E$2:$N$540,10,FALSE)</f>
        <v>10/15/2013 - 10/15/2021</v>
      </c>
      <c r="C1173" s="87">
        <v>2014</v>
      </c>
      <c r="D1173" s="87" t="str">
        <f t="shared" si="17"/>
        <v>Los Angeles 2014</v>
      </c>
      <c r="E1173" s="87">
        <v>20427</v>
      </c>
      <c r="F1173" s="366">
        <v>856</v>
      </c>
      <c r="G1173" s="87">
        <v>856</v>
      </c>
      <c r="H1173" s="87">
        <v>0</v>
      </c>
      <c r="I1173" s="86"/>
      <c r="J1173" s="87">
        <v>12435</v>
      </c>
      <c r="K1173" s="366">
        <v>867</v>
      </c>
      <c r="L1173" s="87">
        <v>867</v>
      </c>
      <c r="M1173" s="87">
        <v>0</v>
      </c>
      <c r="N1173" s="86"/>
      <c r="O1173" s="87">
        <v>13728</v>
      </c>
      <c r="P1173" s="87">
        <v>47</v>
      </c>
      <c r="Q1173" s="86"/>
      <c r="R1173" s="87">
        <v>35412</v>
      </c>
      <c r="S1173" s="87">
        <v>13047</v>
      </c>
      <c r="T1173" s="86">
        <v>0</v>
      </c>
      <c r="U1173" s="87">
        <v>82002</v>
      </c>
      <c r="V1173" s="87">
        <v>14817</v>
      </c>
    </row>
    <row r="1174" spans="1:22">
      <c r="A1174" s="88" t="s">
        <v>5570</v>
      </c>
      <c r="B1174" s="17" t="str">
        <f>VLOOKUP(A1174,'Planning Periods'!$E$2:$N$540,10,FALSE)</f>
        <v>10/15/2013 - 10/15/2021</v>
      </c>
      <c r="C1174" s="87">
        <v>2015</v>
      </c>
      <c r="D1174" s="87" t="str">
        <f t="shared" si="17"/>
        <v>Los Angeles 2015</v>
      </c>
      <c r="E1174" s="87">
        <v>20427</v>
      </c>
      <c r="F1174" s="366">
        <v>893</v>
      </c>
      <c r="G1174" s="87">
        <v>893</v>
      </c>
      <c r="H1174" s="87">
        <v>0</v>
      </c>
      <c r="I1174" s="86"/>
      <c r="J1174" s="87">
        <v>12435</v>
      </c>
      <c r="K1174" s="366">
        <v>536</v>
      </c>
      <c r="L1174" s="87">
        <v>536</v>
      </c>
      <c r="M1174" s="87">
        <v>0</v>
      </c>
      <c r="N1174" s="86"/>
      <c r="O1174" s="87">
        <v>13728</v>
      </c>
      <c r="P1174" s="87">
        <v>45</v>
      </c>
      <c r="Q1174" s="86"/>
      <c r="R1174" s="87">
        <v>35412</v>
      </c>
      <c r="S1174" s="87">
        <v>15833</v>
      </c>
      <c r="T1174" s="86">
        <v>0</v>
      </c>
      <c r="U1174" s="87">
        <v>82002</v>
      </c>
      <c r="V1174" s="87">
        <v>17307</v>
      </c>
    </row>
    <row r="1175" spans="1:22">
      <c r="A1175" s="88" t="s">
        <v>5570</v>
      </c>
      <c r="B1175" s="17" t="str">
        <f>VLOOKUP(A1175,'Planning Periods'!$E$2:$N$540,10,FALSE)</f>
        <v>10/15/2013 - 10/15/2021</v>
      </c>
      <c r="C1175" s="87">
        <v>2016</v>
      </c>
      <c r="D1175" s="87" t="str">
        <f t="shared" si="17"/>
        <v>Los Angeles 2016</v>
      </c>
      <c r="E1175" s="87">
        <v>20427</v>
      </c>
      <c r="F1175" s="366">
        <v>718</v>
      </c>
      <c r="G1175" s="87">
        <v>718</v>
      </c>
      <c r="H1175" s="87">
        <v>0</v>
      </c>
      <c r="I1175" s="86"/>
      <c r="J1175" s="87">
        <v>12435</v>
      </c>
      <c r="K1175" s="366">
        <v>604</v>
      </c>
      <c r="L1175" s="87">
        <v>604</v>
      </c>
      <c r="M1175" s="87">
        <v>0</v>
      </c>
      <c r="N1175" s="86"/>
      <c r="O1175" s="87">
        <v>13728</v>
      </c>
      <c r="P1175" s="87">
        <v>143</v>
      </c>
      <c r="Q1175" s="86"/>
      <c r="R1175" s="87">
        <v>35412</v>
      </c>
      <c r="S1175" s="87">
        <v>12231</v>
      </c>
      <c r="T1175" s="86">
        <v>0</v>
      </c>
      <c r="U1175" s="87">
        <v>82002</v>
      </c>
      <c r="V1175" s="87">
        <v>13696</v>
      </c>
    </row>
    <row r="1176" spans="1:22">
      <c r="A1176" s="88" t="s">
        <v>5570</v>
      </c>
      <c r="B1176" s="17" t="str">
        <f>VLOOKUP(A1176,'Planning Periods'!$E$2:$N$540,10,FALSE)</f>
        <v>10/15/2013 - 10/15/2021</v>
      </c>
      <c r="C1176" s="87">
        <v>2017</v>
      </c>
      <c r="D1176" s="87" t="str">
        <f t="shared" si="17"/>
        <v>Los Angeles 2017</v>
      </c>
      <c r="E1176" s="87">
        <v>20427</v>
      </c>
      <c r="F1176" s="366">
        <v>697</v>
      </c>
      <c r="G1176" s="87">
        <v>697</v>
      </c>
      <c r="H1176" s="87">
        <v>0</v>
      </c>
      <c r="I1176" s="86"/>
      <c r="J1176" s="87">
        <v>12435</v>
      </c>
      <c r="K1176" s="366">
        <v>255</v>
      </c>
      <c r="L1176" s="87">
        <v>255</v>
      </c>
      <c r="M1176" s="87">
        <v>0</v>
      </c>
      <c r="N1176" s="86"/>
      <c r="O1176" s="87">
        <v>13728</v>
      </c>
      <c r="P1176" s="87">
        <v>27</v>
      </c>
      <c r="Q1176" s="86"/>
      <c r="R1176" s="87">
        <v>35412</v>
      </c>
      <c r="S1176" s="87">
        <v>13040</v>
      </c>
      <c r="T1176" s="86">
        <v>0</v>
      </c>
      <c r="U1176" s="87">
        <v>82002</v>
      </c>
      <c r="V1176" s="87">
        <v>14019</v>
      </c>
    </row>
    <row r="1177" spans="1:22">
      <c r="A1177" s="88" t="s">
        <v>5066</v>
      </c>
      <c r="B1177" s="17"/>
      <c r="C1177" s="87">
        <v>2013</v>
      </c>
      <c r="D1177" s="87" t="str">
        <f t="shared" si="17"/>
        <v>Los Angeles County - Unincorporated 2013</v>
      </c>
      <c r="E1177" s="87" t="s">
        <v>5853</v>
      </c>
      <c r="F1177" s="366" t="s">
        <v>5853</v>
      </c>
      <c r="G1177" s="87" t="s">
        <v>5853</v>
      </c>
      <c r="H1177" s="87" t="s">
        <v>5853</v>
      </c>
      <c r="I1177" s="86"/>
      <c r="J1177" s="87" t="s">
        <v>5853</v>
      </c>
      <c r="K1177" s="366" t="s">
        <v>5853</v>
      </c>
      <c r="L1177" s="87" t="s">
        <v>5853</v>
      </c>
      <c r="M1177" s="87" t="s">
        <v>5853</v>
      </c>
      <c r="N1177" s="86"/>
      <c r="O1177" s="87" t="s">
        <v>5853</v>
      </c>
      <c r="P1177" s="87" t="s">
        <v>5853</v>
      </c>
      <c r="Q1177" s="86"/>
      <c r="R1177" s="87" t="s">
        <v>5853</v>
      </c>
      <c r="S1177" s="87" t="s">
        <v>5853</v>
      </c>
      <c r="T1177" s="86" t="s">
        <v>5853</v>
      </c>
      <c r="U1177" s="87" t="s">
        <v>5853</v>
      </c>
      <c r="V1177" s="87" t="s">
        <v>5853</v>
      </c>
    </row>
    <row r="1178" spans="1:22">
      <c r="A1178" s="88" t="s">
        <v>5066</v>
      </c>
      <c r="B1178" s="17" t="str">
        <f>VLOOKUP(A1178,'Planning Periods'!$E$2:$N$540,10,FALSE)</f>
        <v>10/15/2013 - 10/15/2021</v>
      </c>
      <c r="C1178" s="87">
        <v>2014</v>
      </c>
      <c r="D1178" s="87" t="str">
        <f t="shared" si="17"/>
        <v>Los Angeles County - Unincorporated 2014</v>
      </c>
      <c r="E1178" s="87">
        <v>7417</v>
      </c>
      <c r="F1178" s="366">
        <v>159</v>
      </c>
      <c r="G1178" s="87">
        <v>159</v>
      </c>
      <c r="H1178" s="87">
        <v>0</v>
      </c>
      <c r="I1178" s="86"/>
      <c r="J1178" s="87">
        <v>4287</v>
      </c>
      <c r="K1178" s="366">
        <v>0</v>
      </c>
      <c r="L1178" s="87">
        <v>0</v>
      </c>
      <c r="M1178" s="87">
        <v>0</v>
      </c>
      <c r="N1178" s="86"/>
      <c r="O1178" s="87">
        <v>4938</v>
      </c>
      <c r="P1178" s="87">
        <v>0</v>
      </c>
      <c r="Q1178" s="86"/>
      <c r="R1178" s="87">
        <v>10844</v>
      </c>
      <c r="S1178" s="87">
        <v>513</v>
      </c>
      <c r="T1178" s="86">
        <v>0</v>
      </c>
      <c r="U1178" s="87">
        <v>27486</v>
      </c>
      <c r="V1178" s="87">
        <v>672</v>
      </c>
    </row>
    <row r="1179" spans="1:22">
      <c r="A1179" s="88" t="s">
        <v>5066</v>
      </c>
      <c r="B1179" s="17" t="str">
        <f>VLOOKUP(A1179,'Planning Periods'!$E$2:$N$540,10,FALSE)</f>
        <v>10/15/2013 - 10/15/2021</v>
      </c>
      <c r="C1179" s="87">
        <v>2015</v>
      </c>
      <c r="D1179" s="87" t="str">
        <f t="shared" si="17"/>
        <v>Los Angeles County - Unincorporated 2015</v>
      </c>
      <c r="E1179" s="87">
        <v>7417</v>
      </c>
      <c r="F1179" s="366">
        <v>32</v>
      </c>
      <c r="G1179" s="87">
        <v>32</v>
      </c>
      <c r="H1179" s="87">
        <v>0</v>
      </c>
      <c r="I1179" s="86"/>
      <c r="J1179" s="87">
        <v>4287</v>
      </c>
      <c r="K1179" s="366">
        <v>0</v>
      </c>
      <c r="L1179" s="87">
        <v>0</v>
      </c>
      <c r="M1179" s="87">
        <v>0</v>
      </c>
      <c r="N1179" s="86"/>
      <c r="O1179" s="87">
        <v>4938</v>
      </c>
      <c r="P1179" s="87">
        <v>0</v>
      </c>
      <c r="Q1179" s="86"/>
      <c r="R1179" s="87">
        <v>10844</v>
      </c>
      <c r="S1179" s="87">
        <v>1790</v>
      </c>
      <c r="T1179" s="86">
        <v>0</v>
      </c>
      <c r="U1179" s="87">
        <v>27486</v>
      </c>
      <c r="V1179" s="87">
        <v>1822</v>
      </c>
    </row>
    <row r="1180" spans="1:22">
      <c r="A1180" s="88" t="s">
        <v>5066</v>
      </c>
      <c r="B1180" s="17" t="str">
        <f>VLOOKUP(A1180,'Planning Periods'!$E$2:$N$540,10,FALSE)</f>
        <v>10/15/2013 - 10/15/2021</v>
      </c>
      <c r="C1180" s="87">
        <v>2016</v>
      </c>
      <c r="D1180" s="87" t="str">
        <f t="shared" si="17"/>
        <v>Los Angeles County - Unincorporated 2016</v>
      </c>
      <c r="E1180" s="87">
        <v>7417</v>
      </c>
      <c r="F1180" s="366">
        <v>35</v>
      </c>
      <c r="G1180" s="87">
        <v>35</v>
      </c>
      <c r="H1180" s="87">
        <v>0</v>
      </c>
      <c r="I1180" s="86"/>
      <c r="J1180" s="87">
        <v>4287</v>
      </c>
      <c r="K1180" s="366">
        <v>0</v>
      </c>
      <c r="L1180" s="87">
        <v>0</v>
      </c>
      <c r="M1180" s="87">
        <v>0</v>
      </c>
      <c r="N1180" s="86"/>
      <c r="O1180" s="87">
        <v>4938</v>
      </c>
      <c r="P1180" s="87">
        <v>0</v>
      </c>
      <c r="Q1180" s="86"/>
      <c r="R1180" s="87">
        <v>10844</v>
      </c>
      <c r="S1180" s="87">
        <v>620</v>
      </c>
      <c r="T1180" s="86">
        <v>0</v>
      </c>
      <c r="U1180" s="87">
        <v>27486</v>
      </c>
      <c r="V1180" s="87">
        <v>655</v>
      </c>
    </row>
    <row r="1181" spans="1:22">
      <c r="A1181" s="88" t="s">
        <v>5066</v>
      </c>
      <c r="B1181" s="17" t="str">
        <f>VLOOKUP(A1181,'Planning Periods'!$E$2:$N$540,10,FALSE)</f>
        <v>10/15/2013 - 10/15/2021</v>
      </c>
      <c r="C1181" s="87">
        <v>2017</v>
      </c>
      <c r="D1181" s="87" t="str">
        <f t="shared" si="17"/>
        <v>Los Angeles County - Unincorporated 2017</v>
      </c>
      <c r="E1181" s="87">
        <v>7417</v>
      </c>
      <c r="F1181" s="366">
        <v>354</v>
      </c>
      <c r="G1181" s="87">
        <v>354</v>
      </c>
      <c r="H1181" s="87">
        <v>0</v>
      </c>
      <c r="I1181" s="86"/>
      <c r="J1181" s="87">
        <v>4287</v>
      </c>
      <c r="K1181" s="366">
        <v>108</v>
      </c>
      <c r="L1181" s="87">
        <v>108</v>
      </c>
      <c r="M1181" s="87">
        <v>0</v>
      </c>
      <c r="N1181" s="86"/>
      <c r="O1181" s="87">
        <v>4938</v>
      </c>
      <c r="P1181" s="87">
        <v>0</v>
      </c>
      <c r="Q1181" s="86"/>
      <c r="R1181" s="87">
        <v>10844</v>
      </c>
      <c r="S1181" s="87">
        <v>622</v>
      </c>
      <c r="T1181" s="86">
        <v>0</v>
      </c>
      <c r="U1181" s="87">
        <v>27486</v>
      </c>
      <c r="V1181" s="87">
        <v>1084</v>
      </c>
    </row>
    <row r="1182" spans="1:22">
      <c r="A1182" s="88" t="s">
        <v>5571</v>
      </c>
      <c r="B1182" s="17" t="str">
        <f>VLOOKUP(A1182,'Planning Periods'!$E$2:$N$540,10,FALSE)</f>
        <v>03/31/2016 - 03/31/2024</v>
      </c>
      <c r="C1182" s="87">
        <v>2014</v>
      </c>
      <c r="D1182" s="87" t="str">
        <f t="shared" si="17"/>
        <v>Los Banos 2014</v>
      </c>
      <c r="E1182" s="87" t="s">
        <v>5853</v>
      </c>
      <c r="F1182" s="366" t="s">
        <v>5853</v>
      </c>
      <c r="G1182" s="87" t="s">
        <v>5853</v>
      </c>
      <c r="H1182" s="87" t="s">
        <v>5853</v>
      </c>
      <c r="I1182" s="86"/>
      <c r="J1182" s="87" t="s">
        <v>5853</v>
      </c>
      <c r="K1182" s="366" t="s">
        <v>5853</v>
      </c>
      <c r="L1182" s="87" t="s">
        <v>5853</v>
      </c>
      <c r="M1182" s="87" t="s">
        <v>5853</v>
      </c>
      <c r="N1182" s="86"/>
      <c r="O1182" s="87" t="s">
        <v>5853</v>
      </c>
      <c r="P1182" s="87" t="s">
        <v>5853</v>
      </c>
      <c r="Q1182" s="86"/>
      <c r="R1182" s="87" t="s">
        <v>5853</v>
      </c>
      <c r="S1182" s="87" t="s">
        <v>5853</v>
      </c>
      <c r="T1182" s="86" t="s">
        <v>5853</v>
      </c>
      <c r="U1182" s="87" t="s">
        <v>5853</v>
      </c>
      <c r="V1182" s="87" t="s">
        <v>5853</v>
      </c>
    </row>
    <row r="1183" spans="1:22">
      <c r="A1183" s="88" t="s">
        <v>5571</v>
      </c>
      <c r="B1183" s="17" t="str">
        <f>VLOOKUP(A1183,'Planning Periods'!$E$2:$N$540,10,FALSE)</f>
        <v>03/31/2016 - 03/31/2024</v>
      </c>
      <c r="C1183" s="87">
        <v>2015</v>
      </c>
      <c r="D1183" s="87" t="str">
        <f t="shared" si="17"/>
        <v>Los Banos 2015</v>
      </c>
      <c r="E1183" s="87" t="s">
        <v>5853</v>
      </c>
      <c r="F1183" s="366" t="s">
        <v>5853</v>
      </c>
      <c r="G1183" s="87" t="s">
        <v>5853</v>
      </c>
      <c r="H1183" s="87" t="s">
        <v>5853</v>
      </c>
      <c r="I1183" s="86"/>
      <c r="J1183" s="87" t="s">
        <v>5853</v>
      </c>
      <c r="K1183" s="366" t="s">
        <v>5853</v>
      </c>
      <c r="L1183" s="87" t="s">
        <v>5853</v>
      </c>
      <c r="M1183" s="87" t="s">
        <v>5853</v>
      </c>
      <c r="N1183" s="86"/>
      <c r="O1183" s="87" t="s">
        <v>5853</v>
      </c>
      <c r="P1183" s="87" t="s">
        <v>5853</v>
      </c>
      <c r="Q1183" s="86"/>
      <c r="R1183" s="87" t="s">
        <v>5853</v>
      </c>
      <c r="S1183" s="87" t="s">
        <v>5853</v>
      </c>
      <c r="T1183" s="86" t="s">
        <v>5853</v>
      </c>
      <c r="U1183" s="87" t="s">
        <v>5853</v>
      </c>
      <c r="V1183" s="87" t="s">
        <v>5853</v>
      </c>
    </row>
    <row r="1184" spans="1:22">
      <c r="A1184" s="88" t="s">
        <v>5571</v>
      </c>
      <c r="B1184" s="17" t="str">
        <f>VLOOKUP(A1184,'Planning Periods'!$E$2:$N$540,10,FALSE)</f>
        <v>03/31/2016 - 03/31/2024</v>
      </c>
      <c r="C1184" s="87">
        <v>2016</v>
      </c>
      <c r="D1184" s="87" t="str">
        <f t="shared" si="17"/>
        <v>Los Banos 2016</v>
      </c>
      <c r="E1184" s="87">
        <v>604</v>
      </c>
      <c r="F1184" s="366">
        <v>41</v>
      </c>
      <c r="G1184" s="87">
        <v>41</v>
      </c>
      <c r="H1184" s="87">
        <v>0</v>
      </c>
      <c r="I1184" s="86"/>
      <c r="J1184" s="87">
        <v>431</v>
      </c>
      <c r="K1184" s="366">
        <v>21</v>
      </c>
      <c r="L1184" s="87">
        <v>21</v>
      </c>
      <c r="M1184" s="87">
        <v>0</v>
      </c>
      <c r="N1184" s="86"/>
      <c r="O1184" s="87">
        <v>306</v>
      </c>
      <c r="P1184" s="87">
        <v>7</v>
      </c>
      <c r="Q1184" s="86"/>
      <c r="R1184" s="87">
        <v>1049</v>
      </c>
      <c r="S1184" s="87">
        <v>0</v>
      </c>
      <c r="T1184" s="86">
        <v>0</v>
      </c>
      <c r="U1184" s="87">
        <v>2390</v>
      </c>
      <c r="V1184" s="87">
        <v>69</v>
      </c>
    </row>
    <row r="1185" spans="1:22">
      <c r="A1185" s="88" t="s">
        <v>5571</v>
      </c>
      <c r="B1185" s="17" t="str">
        <f>VLOOKUP(A1185,'Planning Periods'!$E$2:$N$540,10,FALSE)</f>
        <v>03/31/2016 - 03/31/2024</v>
      </c>
      <c r="C1185" s="87">
        <v>2017</v>
      </c>
      <c r="D1185" s="87" t="str">
        <f t="shared" si="17"/>
        <v>Los Banos 2017</v>
      </c>
      <c r="E1185" s="87">
        <v>604</v>
      </c>
      <c r="F1185" s="366">
        <v>0</v>
      </c>
      <c r="G1185" s="87">
        <v>0</v>
      </c>
      <c r="H1185" s="87">
        <v>0</v>
      </c>
      <c r="I1185" s="86"/>
      <c r="J1185" s="87">
        <v>431</v>
      </c>
      <c r="K1185" s="366">
        <v>0</v>
      </c>
      <c r="L1185" s="87">
        <v>0</v>
      </c>
      <c r="M1185" s="87">
        <v>0</v>
      </c>
      <c r="N1185" s="86"/>
      <c r="O1185" s="87">
        <v>306</v>
      </c>
      <c r="P1185" s="87">
        <v>0</v>
      </c>
      <c r="Q1185" s="86"/>
      <c r="R1185" s="87">
        <v>1049</v>
      </c>
      <c r="S1185" s="87">
        <v>217</v>
      </c>
      <c r="T1185" s="86">
        <v>0</v>
      </c>
      <c r="U1185" s="87">
        <v>2390</v>
      </c>
      <c r="V1185" s="87">
        <v>217</v>
      </c>
    </row>
    <row r="1186" spans="1:22">
      <c r="A1186" s="88" t="s">
        <v>5572</v>
      </c>
      <c r="B1186" s="17" t="str">
        <f>VLOOKUP(A1186,'Planning Periods'!$E$2:$N$540,10,FALSE)</f>
        <v>01/31/2015 - 01/31/2023</v>
      </c>
      <c r="C1186" s="87">
        <v>2014</v>
      </c>
      <c r="D1186" s="87" t="str">
        <f t="shared" si="17"/>
        <v>Los Gatos 2014</v>
      </c>
      <c r="E1186" s="87">
        <v>201</v>
      </c>
      <c r="F1186" s="366">
        <v>0</v>
      </c>
      <c r="G1186" s="87">
        <v>0</v>
      </c>
      <c r="H1186" s="87">
        <v>0</v>
      </c>
      <c r="I1186" s="86"/>
      <c r="J1186" s="87">
        <v>112</v>
      </c>
      <c r="K1186" s="366">
        <v>0</v>
      </c>
      <c r="L1186" s="87">
        <v>0</v>
      </c>
      <c r="M1186" s="87">
        <v>0</v>
      </c>
      <c r="N1186" s="86"/>
      <c r="O1186" s="87">
        <v>132</v>
      </c>
      <c r="P1186" s="87">
        <v>0</v>
      </c>
      <c r="Q1186" s="86"/>
      <c r="R1186" s="87">
        <v>174</v>
      </c>
      <c r="S1186" s="87">
        <v>9</v>
      </c>
      <c r="T1186" s="86">
        <v>0</v>
      </c>
      <c r="U1186" s="87">
        <v>619</v>
      </c>
      <c r="V1186" s="87">
        <v>9</v>
      </c>
    </row>
    <row r="1187" spans="1:22">
      <c r="A1187" s="88" t="s">
        <v>5572</v>
      </c>
      <c r="B1187" s="17" t="str">
        <f>VLOOKUP(A1187,'Planning Periods'!$E$2:$N$540,10,FALSE)</f>
        <v>01/31/2015 - 01/31/2023</v>
      </c>
      <c r="C1187" s="87">
        <v>2015</v>
      </c>
      <c r="D1187" s="87" t="str">
        <f t="shared" si="17"/>
        <v>Los Gatos 2015</v>
      </c>
      <c r="E1187" s="87">
        <v>201</v>
      </c>
      <c r="F1187" s="366">
        <v>0</v>
      </c>
      <c r="G1187" s="87">
        <v>0</v>
      </c>
      <c r="H1187" s="87">
        <v>0</v>
      </c>
      <c r="I1187" s="86"/>
      <c r="J1187" s="87">
        <v>112</v>
      </c>
      <c r="K1187" s="366">
        <v>0</v>
      </c>
      <c r="L1187" s="87">
        <v>0</v>
      </c>
      <c r="M1187" s="87">
        <v>0</v>
      </c>
      <c r="N1187" s="86"/>
      <c r="O1187" s="87">
        <v>132</v>
      </c>
      <c r="P1187" s="87">
        <v>2</v>
      </c>
      <c r="Q1187" s="86"/>
      <c r="R1187" s="87">
        <v>174</v>
      </c>
      <c r="S1187" s="87">
        <v>13</v>
      </c>
      <c r="T1187" s="86">
        <v>0</v>
      </c>
      <c r="U1187" s="87">
        <v>619</v>
      </c>
      <c r="V1187" s="87">
        <v>15</v>
      </c>
    </row>
    <row r="1188" spans="1:22">
      <c r="A1188" s="88" t="s">
        <v>5572</v>
      </c>
      <c r="B1188" s="17" t="str">
        <f>VLOOKUP(A1188,'Planning Periods'!$E$2:$N$540,10,FALSE)</f>
        <v>01/31/2015 - 01/31/2023</v>
      </c>
      <c r="C1188" s="87">
        <v>2016</v>
      </c>
      <c r="D1188" s="87" t="str">
        <f t="shared" si="17"/>
        <v>Los Gatos 2016</v>
      </c>
      <c r="E1188" s="87">
        <v>201</v>
      </c>
      <c r="F1188" s="366">
        <v>0</v>
      </c>
      <c r="G1188" s="87">
        <v>0</v>
      </c>
      <c r="H1188" s="87">
        <v>0</v>
      </c>
      <c r="I1188" s="86"/>
      <c r="J1188" s="87">
        <v>112</v>
      </c>
      <c r="K1188" s="366">
        <v>2</v>
      </c>
      <c r="L1188" s="87">
        <v>2</v>
      </c>
      <c r="M1188" s="87">
        <v>0</v>
      </c>
      <c r="N1188" s="86"/>
      <c r="O1188" s="87">
        <v>132</v>
      </c>
      <c r="P1188" s="87">
        <v>3</v>
      </c>
      <c r="Q1188" s="86"/>
      <c r="R1188" s="87">
        <v>174</v>
      </c>
      <c r="S1188" s="87">
        <v>38</v>
      </c>
      <c r="T1188" s="86">
        <v>0</v>
      </c>
      <c r="U1188" s="87">
        <v>619</v>
      </c>
      <c r="V1188" s="87">
        <v>43</v>
      </c>
    </row>
    <row r="1189" spans="1:22">
      <c r="A1189" s="88" t="s">
        <v>5572</v>
      </c>
      <c r="B1189" s="17" t="str">
        <f>VLOOKUP(A1189,'Planning Periods'!$E$2:$N$540,10,FALSE)</f>
        <v>01/31/2015 - 01/31/2023</v>
      </c>
      <c r="C1189" s="87">
        <v>2017</v>
      </c>
      <c r="D1189" s="87" t="str">
        <f t="shared" si="17"/>
        <v>Los Gatos 2017</v>
      </c>
      <c r="E1189" s="87">
        <v>201</v>
      </c>
      <c r="F1189" s="366">
        <v>0</v>
      </c>
      <c r="G1189" s="87">
        <v>0</v>
      </c>
      <c r="H1189" s="87">
        <v>0</v>
      </c>
      <c r="I1189" s="86"/>
      <c r="J1189" s="87">
        <v>112</v>
      </c>
      <c r="K1189" s="366">
        <v>0</v>
      </c>
      <c r="L1189" s="87">
        <v>0</v>
      </c>
      <c r="M1189" s="87">
        <v>0</v>
      </c>
      <c r="N1189" s="86"/>
      <c r="O1189" s="87">
        <v>132</v>
      </c>
      <c r="P1189" s="87">
        <v>4</v>
      </c>
      <c r="Q1189" s="86"/>
      <c r="R1189" s="87">
        <v>174</v>
      </c>
      <c r="S1189" s="87">
        <v>9</v>
      </c>
      <c r="T1189" s="86">
        <v>0</v>
      </c>
      <c r="U1189" s="87">
        <v>619</v>
      </c>
      <c r="V1189" s="87">
        <v>13</v>
      </c>
    </row>
    <row r="1190" spans="1:22">
      <c r="A1190" t="s">
        <v>5859</v>
      </c>
      <c r="B1190" s="17" t="str">
        <f>VLOOKUP(A1190,'Planning Periods'!$E$2:$N$540,10,FALSE)</f>
        <v>08/31/2019 - 08/31/2024</v>
      </c>
      <c r="C1190" s="87">
        <v>2014</v>
      </c>
      <c r="D1190" s="87" t="str">
        <f t="shared" si="17"/>
        <v>Loyalton 2014</v>
      </c>
      <c r="E1190" s="366" t="s">
        <v>5853</v>
      </c>
      <c r="F1190" s="366" t="s">
        <v>5853</v>
      </c>
      <c r="G1190" s="366" t="s">
        <v>5853</v>
      </c>
      <c r="H1190" s="366" t="s">
        <v>5853</v>
      </c>
      <c r="I1190" s="366">
        <v>0</v>
      </c>
      <c r="J1190" s="366" t="s">
        <v>5853</v>
      </c>
      <c r="K1190" s="366" t="s">
        <v>5853</v>
      </c>
      <c r="L1190" s="366" t="s">
        <v>5853</v>
      </c>
      <c r="M1190" s="366" t="s">
        <v>5853</v>
      </c>
      <c r="N1190" s="366">
        <v>0</v>
      </c>
      <c r="O1190" s="366" t="s">
        <v>5853</v>
      </c>
      <c r="P1190" s="366" t="s">
        <v>5853</v>
      </c>
      <c r="Q1190" s="366"/>
      <c r="R1190" s="366" t="s">
        <v>5853</v>
      </c>
      <c r="S1190" s="366" t="s">
        <v>5853</v>
      </c>
      <c r="T1190" s="366" t="s">
        <v>5853</v>
      </c>
      <c r="U1190" s="366" t="s">
        <v>5853</v>
      </c>
      <c r="V1190" s="366" t="s">
        <v>5853</v>
      </c>
    </row>
    <row r="1191" spans="1:22">
      <c r="A1191" t="s">
        <v>5859</v>
      </c>
      <c r="B1191" s="17" t="str">
        <f>VLOOKUP(A1191,'Planning Periods'!$E$2:$N$540,10,FALSE)</f>
        <v>08/31/2019 - 08/31/2024</v>
      </c>
      <c r="C1191" s="87">
        <v>2015</v>
      </c>
      <c r="D1191" s="87" t="str">
        <f t="shared" si="17"/>
        <v>Loyalton 2015</v>
      </c>
      <c r="E1191" t="s">
        <v>5853</v>
      </c>
      <c r="F1191" t="s">
        <v>5853</v>
      </c>
      <c r="G1191" t="s">
        <v>5853</v>
      </c>
      <c r="H1191" t="s">
        <v>5853</v>
      </c>
      <c r="J1191" t="s">
        <v>5853</v>
      </c>
      <c r="K1191" t="s">
        <v>5853</v>
      </c>
      <c r="L1191" t="s">
        <v>5853</v>
      </c>
      <c r="M1191" t="s">
        <v>5853</v>
      </c>
      <c r="O1191" t="s">
        <v>5853</v>
      </c>
      <c r="P1191" t="s">
        <v>5853</v>
      </c>
      <c r="R1191" t="s">
        <v>5853</v>
      </c>
      <c r="S1191" t="s">
        <v>5853</v>
      </c>
      <c r="T1191" t="s">
        <v>5853</v>
      </c>
      <c r="U1191" t="s">
        <v>5853</v>
      </c>
      <c r="V1191" t="s">
        <v>5853</v>
      </c>
    </row>
    <row r="1192" spans="1:22">
      <c r="A1192" t="s">
        <v>5859</v>
      </c>
      <c r="B1192" s="17" t="str">
        <f>VLOOKUP(A1192,'Planning Periods'!$E$2:$N$540,10,FALSE)</f>
        <v>08/31/2019 - 08/31/2024</v>
      </c>
      <c r="C1192" s="87">
        <v>2016</v>
      </c>
      <c r="D1192" s="87" t="str">
        <f t="shared" si="17"/>
        <v>Loyalton 2016</v>
      </c>
      <c r="E1192" t="s">
        <v>5853</v>
      </c>
      <c r="F1192" t="s">
        <v>5853</v>
      </c>
      <c r="G1192" t="s">
        <v>5853</v>
      </c>
      <c r="H1192" t="s">
        <v>5853</v>
      </c>
      <c r="J1192" t="s">
        <v>5853</v>
      </c>
      <c r="K1192" t="s">
        <v>5853</v>
      </c>
      <c r="L1192" t="s">
        <v>5853</v>
      </c>
      <c r="M1192" t="s">
        <v>5853</v>
      </c>
      <c r="O1192" t="s">
        <v>5853</v>
      </c>
      <c r="P1192" t="s">
        <v>5853</v>
      </c>
      <c r="R1192" t="s">
        <v>5853</v>
      </c>
      <c r="S1192" t="s">
        <v>5853</v>
      </c>
      <c r="T1192" t="s">
        <v>5853</v>
      </c>
      <c r="U1192" t="s">
        <v>5853</v>
      </c>
      <c r="V1192" t="s">
        <v>5853</v>
      </c>
    </row>
    <row r="1193" spans="1:22">
      <c r="A1193" t="s">
        <v>5859</v>
      </c>
      <c r="B1193" s="17" t="str">
        <f>VLOOKUP(A1193,'Planning Periods'!$E$2:$N$540,10,FALSE)</f>
        <v>08/31/2019 - 08/31/2024</v>
      </c>
      <c r="C1193" s="87">
        <v>2017</v>
      </c>
      <c r="D1193" s="87" t="str">
        <f t="shared" si="17"/>
        <v>Loyalton 2017</v>
      </c>
      <c r="E1193" t="s">
        <v>5853</v>
      </c>
      <c r="F1193" t="s">
        <v>5853</v>
      </c>
      <c r="G1193" t="s">
        <v>5853</v>
      </c>
      <c r="H1193" t="s">
        <v>5853</v>
      </c>
      <c r="J1193" t="s">
        <v>5853</v>
      </c>
      <c r="K1193" t="s">
        <v>5853</v>
      </c>
      <c r="L1193" t="s">
        <v>5853</v>
      </c>
      <c r="M1193" t="s">
        <v>5853</v>
      </c>
      <c r="O1193" t="s">
        <v>5853</v>
      </c>
      <c r="P1193" t="s">
        <v>5853</v>
      </c>
      <c r="R1193" t="s">
        <v>5853</v>
      </c>
      <c r="S1193" t="s">
        <v>5853</v>
      </c>
      <c r="T1193" t="s">
        <v>5853</v>
      </c>
      <c r="U1193" t="s">
        <v>5853</v>
      </c>
      <c r="V1193" t="s">
        <v>5853</v>
      </c>
    </row>
    <row r="1194" spans="1:22">
      <c r="A1194" t="s">
        <v>5573</v>
      </c>
      <c r="B1194" s="17"/>
      <c r="C1194" s="87">
        <v>2013</v>
      </c>
      <c r="D1194" s="87" t="str">
        <f t="shared" si="17"/>
        <v>Lynwood 2013</v>
      </c>
      <c r="E1194" t="s">
        <v>5853</v>
      </c>
      <c r="F1194" t="s">
        <v>5853</v>
      </c>
      <c r="G1194" t="s">
        <v>5853</v>
      </c>
      <c r="H1194" t="s">
        <v>5853</v>
      </c>
      <c r="J1194" t="s">
        <v>5853</v>
      </c>
      <c r="K1194" t="s">
        <v>5853</v>
      </c>
      <c r="L1194" t="s">
        <v>5853</v>
      </c>
      <c r="M1194" t="s">
        <v>5853</v>
      </c>
      <c r="O1194" t="s">
        <v>5853</v>
      </c>
      <c r="P1194" t="s">
        <v>5853</v>
      </c>
      <c r="R1194" t="s">
        <v>5853</v>
      </c>
      <c r="S1194" t="s">
        <v>5853</v>
      </c>
      <c r="T1194" t="s">
        <v>5853</v>
      </c>
      <c r="U1194" t="s">
        <v>5853</v>
      </c>
      <c r="V1194" t="s">
        <v>5853</v>
      </c>
    </row>
    <row r="1195" spans="1:22">
      <c r="A1195" t="s">
        <v>5573</v>
      </c>
      <c r="B1195" s="17" t="str">
        <f>VLOOKUP(A1195,'Planning Periods'!$E$2:$N$540,10,FALSE)</f>
        <v>10/15/2013 - 10/15/2021</v>
      </c>
      <c r="C1195" s="87">
        <v>2014</v>
      </c>
      <c r="D1195" s="87" t="str">
        <f t="shared" si="17"/>
        <v>Lynwood 2014</v>
      </c>
      <c r="E1195" s="366" t="s">
        <v>5853</v>
      </c>
      <c r="F1195" s="366" t="s">
        <v>5853</v>
      </c>
      <c r="G1195" s="366" t="s">
        <v>5853</v>
      </c>
      <c r="H1195" s="366" t="s">
        <v>5853</v>
      </c>
      <c r="I1195" s="366">
        <v>0</v>
      </c>
      <c r="J1195" s="366" t="s">
        <v>5853</v>
      </c>
      <c r="K1195" s="366" t="s">
        <v>5853</v>
      </c>
      <c r="L1195" s="366" t="s">
        <v>5853</v>
      </c>
      <c r="M1195" s="366" t="s">
        <v>5853</v>
      </c>
      <c r="N1195" s="366">
        <v>0</v>
      </c>
      <c r="O1195" s="366" t="s">
        <v>5853</v>
      </c>
      <c r="P1195" s="366" t="s">
        <v>5853</v>
      </c>
      <c r="Q1195" s="366"/>
      <c r="R1195" s="366" t="s">
        <v>5853</v>
      </c>
      <c r="S1195" s="366" t="s">
        <v>5853</v>
      </c>
      <c r="T1195" s="366" t="s">
        <v>5853</v>
      </c>
      <c r="U1195" s="366" t="s">
        <v>5853</v>
      </c>
      <c r="V1195" s="366" t="s">
        <v>5853</v>
      </c>
    </row>
    <row r="1196" spans="1:22">
      <c r="A1196" t="s">
        <v>5573</v>
      </c>
      <c r="B1196" s="17" t="str">
        <f>VLOOKUP(A1196,'Planning Periods'!$E$2:$N$540,10,FALSE)</f>
        <v>10/15/2013 - 10/15/2021</v>
      </c>
      <c r="C1196" s="87">
        <v>2015</v>
      </c>
      <c r="D1196" s="87" t="str">
        <f t="shared" si="17"/>
        <v>Lynwood 2015</v>
      </c>
      <c r="E1196" t="s">
        <v>5853</v>
      </c>
      <c r="F1196" t="s">
        <v>5853</v>
      </c>
      <c r="G1196" t="s">
        <v>5853</v>
      </c>
      <c r="H1196" t="s">
        <v>5853</v>
      </c>
      <c r="J1196" t="s">
        <v>5853</v>
      </c>
      <c r="K1196" t="s">
        <v>5853</v>
      </c>
      <c r="L1196" t="s">
        <v>5853</v>
      </c>
      <c r="M1196" t="s">
        <v>5853</v>
      </c>
      <c r="O1196" t="s">
        <v>5853</v>
      </c>
      <c r="P1196" t="s">
        <v>5853</v>
      </c>
      <c r="R1196" t="s">
        <v>5853</v>
      </c>
      <c r="S1196" t="s">
        <v>5853</v>
      </c>
      <c r="T1196" t="s">
        <v>5853</v>
      </c>
      <c r="U1196" t="s">
        <v>5853</v>
      </c>
      <c r="V1196" t="s">
        <v>5853</v>
      </c>
    </row>
    <row r="1197" spans="1:22">
      <c r="A1197" t="s">
        <v>5573</v>
      </c>
      <c r="B1197" s="17" t="str">
        <f>VLOOKUP(A1197,'Planning Periods'!$E$2:$N$540,10,FALSE)</f>
        <v>10/15/2013 - 10/15/2021</v>
      </c>
      <c r="C1197" s="87">
        <v>2016</v>
      </c>
      <c r="D1197" s="87" t="str">
        <f t="shared" si="17"/>
        <v>Lynwood 2016</v>
      </c>
      <c r="E1197" t="s">
        <v>5853</v>
      </c>
      <c r="F1197" t="s">
        <v>5853</v>
      </c>
      <c r="G1197" t="s">
        <v>5853</v>
      </c>
      <c r="H1197" t="s">
        <v>5853</v>
      </c>
      <c r="J1197" t="s">
        <v>5853</v>
      </c>
      <c r="K1197" t="s">
        <v>5853</v>
      </c>
      <c r="L1197" t="s">
        <v>5853</v>
      </c>
      <c r="M1197" t="s">
        <v>5853</v>
      </c>
      <c r="O1197" t="s">
        <v>5853</v>
      </c>
      <c r="P1197" t="s">
        <v>5853</v>
      </c>
      <c r="R1197" t="s">
        <v>5853</v>
      </c>
      <c r="S1197" t="s">
        <v>5853</v>
      </c>
      <c r="T1197" t="s">
        <v>5853</v>
      </c>
      <c r="U1197" t="s">
        <v>5853</v>
      </c>
      <c r="V1197" t="s">
        <v>5853</v>
      </c>
    </row>
    <row r="1198" spans="1:22">
      <c r="A1198" t="s">
        <v>5573</v>
      </c>
      <c r="B1198" s="17" t="str">
        <f>VLOOKUP(A1198,'Planning Periods'!$E$2:$N$540,10,FALSE)</f>
        <v>10/15/2013 - 10/15/2021</v>
      </c>
      <c r="C1198" s="87">
        <v>2017</v>
      </c>
      <c r="D1198" s="87" t="str">
        <f t="shared" si="17"/>
        <v>Lynwood 2017</v>
      </c>
      <c r="E1198" t="s">
        <v>5853</v>
      </c>
      <c r="F1198" t="s">
        <v>5853</v>
      </c>
      <c r="G1198" t="s">
        <v>5853</v>
      </c>
      <c r="H1198" t="s">
        <v>5853</v>
      </c>
      <c r="J1198" t="s">
        <v>5853</v>
      </c>
      <c r="K1198" t="s">
        <v>5853</v>
      </c>
      <c r="L1198" t="s">
        <v>5853</v>
      </c>
      <c r="M1198" t="s">
        <v>5853</v>
      </c>
      <c r="O1198" t="s">
        <v>5853</v>
      </c>
      <c r="P1198" t="s">
        <v>5853</v>
      </c>
      <c r="R1198" t="s">
        <v>5853</v>
      </c>
      <c r="S1198" t="s">
        <v>5853</v>
      </c>
      <c r="T1198" t="s">
        <v>5853</v>
      </c>
      <c r="U1198" t="s">
        <v>5853</v>
      </c>
      <c r="V1198" t="s">
        <v>5853</v>
      </c>
    </row>
    <row r="1199" spans="1:22">
      <c r="A1199" s="88" t="s">
        <v>5784</v>
      </c>
      <c r="B1199" s="17" t="str">
        <f>VLOOKUP(A1199,'Planning Periods'!$E$2:$N$540,10,FALSE)</f>
        <v>01/31/2016 - 01/31/2024</v>
      </c>
      <c r="C1199" s="87">
        <v>2014</v>
      </c>
      <c r="D1199" s="87" t="str">
        <f t="shared" si="17"/>
        <v>Madera 2014</v>
      </c>
      <c r="E1199" s="87">
        <v>1352</v>
      </c>
      <c r="F1199" s="366">
        <v>15</v>
      </c>
      <c r="G1199" s="87">
        <v>15</v>
      </c>
      <c r="H1199" s="87">
        <v>0</v>
      </c>
      <c r="I1199" s="86"/>
      <c r="J1199" s="87">
        <v>1056</v>
      </c>
      <c r="K1199" s="366">
        <v>113</v>
      </c>
      <c r="L1199" s="87">
        <v>113</v>
      </c>
      <c r="M1199" s="87">
        <v>0</v>
      </c>
      <c r="N1199" s="86"/>
      <c r="O1199" s="87">
        <v>1091</v>
      </c>
      <c r="P1199" s="87">
        <v>21</v>
      </c>
      <c r="Q1199" s="86"/>
      <c r="R1199" s="87">
        <v>2600</v>
      </c>
      <c r="S1199" s="87">
        <v>1</v>
      </c>
      <c r="T1199" s="86">
        <v>0</v>
      </c>
      <c r="U1199" s="87">
        <v>6099</v>
      </c>
      <c r="V1199" s="87">
        <v>150</v>
      </c>
    </row>
    <row r="1200" spans="1:22">
      <c r="A1200" s="88" t="s">
        <v>5784</v>
      </c>
      <c r="B1200" s="17" t="str">
        <f>VLOOKUP(A1200,'Planning Periods'!$E$2:$N$540,10,FALSE)</f>
        <v>01/31/2016 - 01/31/2024</v>
      </c>
      <c r="C1200" s="87">
        <v>2015</v>
      </c>
      <c r="D1200" s="87" t="str">
        <f t="shared" si="17"/>
        <v>Madera 2015</v>
      </c>
      <c r="E1200" s="87">
        <v>1352</v>
      </c>
      <c r="F1200" s="366">
        <v>2</v>
      </c>
      <c r="G1200" s="87">
        <v>2</v>
      </c>
      <c r="H1200" s="87">
        <v>0</v>
      </c>
      <c r="I1200" s="86"/>
      <c r="J1200" s="87">
        <v>1056</v>
      </c>
      <c r="K1200" s="366">
        <v>140</v>
      </c>
      <c r="L1200" s="87">
        <v>140</v>
      </c>
      <c r="M1200" s="87">
        <v>0</v>
      </c>
      <c r="N1200" s="86"/>
      <c r="O1200" s="87">
        <v>1091</v>
      </c>
      <c r="P1200" s="87">
        <v>17</v>
      </c>
      <c r="Q1200" s="86"/>
      <c r="R1200" s="87">
        <v>2600</v>
      </c>
      <c r="S1200" s="87">
        <v>1</v>
      </c>
      <c r="T1200" s="86">
        <v>0</v>
      </c>
      <c r="U1200" s="87">
        <v>6099</v>
      </c>
      <c r="V1200" s="87">
        <v>160</v>
      </c>
    </row>
    <row r="1201" spans="1:22">
      <c r="A1201" s="88" t="s">
        <v>5784</v>
      </c>
      <c r="B1201" s="17" t="str">
        <f>VLOOKUP(A1201,'Planning Periods'!$E$2:$N$540,10,FALSE)</f>
        <v>01/31/2016 - 01/31/2024</v>
      </c>
      <c r="C1201" s="87">
        <v>2016</v>
      </c>
      <c r="D1201" s="87" t="str">
        <f t="shared" si="17"/>
        <v>Madera 2016</v>
      </c>
      <c r="E1201" s="87">
        <v>1352</v>
      </c>
      <c r="F1201" s="366">
        <v>0</v>
      </c>
      <c r="G1201" s="87">
        <v>0</v>
      </c>
      <c r="H1201" s="87">
        <v>0</v>
      </c>
      <c r="I1201" s="86"/>
      <c r="J1201" s="87">
        <v>1056</v>
      </c>
      <c r="K1201" s="366">
        <v>0</v>
      </c>
      <c r="L1201" s="87">
        <v>0</v>
      </c>
      <c r="M1201" s="87">
        <v>0</v>
      </c>
      <c r="N1201" s="86"/>
      <c r="O1201" s="87">
        <v>1091</v>
      </c>
      <c r="P1201" s="87">
        <v>55</v>
      </c>
      <c r="Q1201" s="86"/>
      <c r="R1201" s="87">
        <v>2600</v>
      </c>
      <c r="S1201" s="87">
        <v>4</v>
      </c>
      <c r="T1201" s="86">
        <v>0</v>
      </c>
      <c r="U1201" s="87">
        <v>6099</v>
      </c>
      <c r="V1201" s="87">
        <v>59</v>
      </c>
    </row>
    <row r="1202" spans="1:22">
      <c r="A1202" s="88" t="s">
        <v>5784</v>
      </c>
      <c r="B1202" s="17" t="str">
        <f>VLOOKUP(A1202,'Planning Periods'!$E$2:$N$540,10,FALSE)</f>
        <v>01/31/2016 - 01/31/2024</v>
      </c>
      <c r="C1202" s="87">
        <v>2017</v>
      </c>
      <c r="D1202" s="87" t="str">
        <f t="shared" si="17"/>
        <v>Madera 2017</v>
      </c>
      <c r="E1202" s="87">
        <v>1352</v>
      </c>
      <c r="F1202" s="366">
        <v>6</v>
      </c>
      <c r="G1202" s="87">
        <v>0</v>
      </c>
      <c r="H1202" s="87">
        <v>6</v>
      </c>
      <c r="I1202" s="86"/>
      <c r="J1202" s="87">
        <v>1056</v>
      </c>
      <c r="K1202" s="366">
        <v>56</v>
      </c>
      <c r="L1202" s="87">
        <v>0</v>
      </c>
      <c r="M1202" s="87">
        <v>56</v>
      </c>
      <c r="N1202" s="86"/>
      <c r="O1202" s="87">
        <v>1091</v>
      </c>
      <c r="P1202" s="87">
        <v>88</v>
      </c>
      <c r="Q1202" s="86"/>
      <c r="R1202" s="87">
        <v>2600</v>
      </c>
      <c r="S1202" s="87">
        <v>0</v>
      </c>
      <c r="T1202" s="86">
        <v>56</v>
      </c>
      <c r="U1202" s="87">
        <v>6099</v>
      </c>
      <c r="V1202" s="87">
        <v>150</v>
      </c>
    </row>
    <row r="1203" spans="1:22">
      <c r="A1203" s="88" t="s">
        <v>5073</v>
      </c>
      <c r="B1203" s="17" t="str">
        <f>VLOOKUP(A1203,'Planning Periods'!$E$2:$N$540,10,FALSE)</f>
        <v>01/31/2016 - 01/31/2024</v>
      </c>
      <c r="C1203" s="87">
        <v>2014</v>
      </c>
      <c r="D1203" s="87" t="str">
        <f t="shared" si="17"/>
        <v>Madera County - Unincorporated 2014</v>
      </c>
      <c r="E1203" s="87" t="s">
        <v>5853</v>
      </c>
      <c r="F1203" s="366" t="s">
        <v>5853</v>
      </c>
      <c r="G1203" s="87" t="s">
        <v>5853</v>
      </c>
      <c r="H1203" s="87" t="s">
        <v>5853</v>
      </c>
      <c r="I1203" s="86"/>
      <c r="J1203" s="87" t="s">
        <v>5853</v>
      </c>
      <c r="K1203" s="366" t="s">
        <v>5853</v>
      </c>
      <c r="L1203" s="87" t="s">
        <v>5853</v>
      </c>
      <c r="M1203" s="87" t="s">
        <v>5853</v>
      </c>
      <c r="N1203" s="86"/>
      <c r="O1203" s="87" t="s">
        <v>5853</v>
      </c>
      <c r="P1203" s="87" t="s">
        <v>5853</v>
      </c>
      <c r="Q1203" s="86"/>
      <c r="R1203" s="87" t="s">
        <v>5853</v>
      </c>
      <c r="S1203" s="87" t="s">
        <v>5853</v>
      </c>
      <c r="T1203" s="86" t="s">
        <v>5853</v>
      </c>
      <c r="U1203" s="87" t="s">
        <v>5853</v>
      </c>
      <c r="V1203" s="87" t="s">
        <v>5853</v>
      </c>
    </row>
    <row r="1204" spans="1:22">
      <c r="A1204" s="88" t="s">
        <v>5073</v>
      </c>
      <c r="B1204" s="17" t="str">
        <f>VLOOKUP(A1204,'Planning Periods'!$E$2:$N$540,10,FALSE)</f>
        <v>01/31/2016 - 01/31/2024</v>
      </c>
      <c r="C1204" s="87">
        <v>2015</v>
      </c>
      <c r="D1204" s="87" t="str">
        <f t="shared" si="17"/>
        <v>Madera County - Unincorporated 2015</v>
      </c>
      <c r="E1204" s="87">
        <v>1285</v>
      </c>
      <c r="F1204" s="366">
        <v>0</v>
      </c>
      <c r="G1204" s="87">
        <v>0</v>
      </c>
      <c r="H1204" s="87">
        <v>0</v>
      </c>
      <c r="I1204" s="86"/>
      <c r="J1204" s="87">
        <v>984</v>
      </c>
      <c r="K1204" s="366">
        <v>0</v>
      </c>
      <c r="L1204" s="87">
        <v>0</v>
      </c>
      <c r="M1204" s="87">
        <v>0</v>
      </c>
      <c r="N1204" s="86"/>
      <c r="O1204" s="87">
        <v>1015</v>
      </c>
      <c r="P1204" s="87">
        <v>0</v>
      </c>
      <c r="Q1204" s="86"/>
      <c r="R1204" s="87">
        <v>2398</v>
      </c>
      <c r="S1204" s="87">
        <v>0</v>
      </c>
      <c r="T1204" s="86">
        <v>0</v>
      </c>
      <c r="U1204" s="87">
        <v>5682</v>
      </c>
      <c r="V1204" s="87">
        <v>0</v>
      </c>
    </row>
    <row r="1205" spans="1:22">
      <c r="A1205" s="88" t="s">
        <v>5073</v>
      </c>
      <c r="B1205" s="17" t="str">
        <f>VLOOKUP(A1205,'Planning Periods'!$E$2:$N$540,10,FALSE)</f>
        <v>01/31/2016 - 01/31/2024</v>
      </c>
      <c r="C1205" s="87">
        <v>2016</v>
      </c>
      <c r="D1205" s="87" t="str">
        <f t="shared" si="17"/>
        <v>Madera County - Unincorporated 2016</v>
      </c>
      <c r="E1205" s="87">
        <v>1285</v>
      </c>
      <c r="F1205" s="366">
        <v>0</v>
      </c>
      <c r="G1205" s="87">
        <v>0</v>
      </c>
      <c r="H1205" s="87">
        <v>0</v>
      </c>
      <c r="I1205" s="86"/>
      <c r="J1205" s="87">
        <v>984</v>
      </c>
      <c r="K1205" s="366">
        <v>20</v>
      </c>
      <c r="L1205" s="87">
        <v>20</v>
      </c>
      <c r="M1205" s="87">
        <v>0</v>
      </c>
      <c r="N1205" s="86"/>
      <c r="O1205" s="87">
        <v>1015</v>
      </c>
      <c r="P1205" s="87">
        <v>0</v>
      </c>
      <c r="Q1205" s="86"/>
      <c r="R1205" s="87">
        <v>2398</v>
      </c>
      <c r="S1205" s="87">
        <v>0</v>
      </c>
      <c r="T1205" s="86">
        <v>0</v>
      </c>
      <c r="U1205" s="87">
        <v>5682</v>
      </c>
      <c r="V1205" s="87">
        <v>20</v>
      </c>
    </row>
    <row r="1206" spans="1:22">
      <c r="A1206" s="88" t="s">
        <v>5073</v>
      </c>
      <c r="B1206" s="17" t="str">
        <f>VLOOKUP(A1206,'Planning Periods'!$E$2:$N$540,10,FALSE)</f>
        <v>01/31/2016 - 01/31/2024</v>
      </c>
      <c r="C1206" s="87">
        <v>2017</v>
      </c>
      <c r="D1206" s="87" t="str">
        <f t="shared" si="17"/>
        <v>Madera County - Unincorporated 2017</v>
      </c>
      <c r="E1206" s="87">
        <v>1285</v>
      </c>
      <c r="F1206" s="366">
        <v>0</v>
      </c>
      <c r="G1206" s="87">
        <v>0</v>
      </c>
      <c r="H1206" s="87">
        <v>0</v>
      </c>
      <c r="I1206" s="86"/>
      <c r="J1206" s="87">
        <v>984</v>
      </c>
      <c r="K1206" s="366">
        <v>11</v>
      </c>
      <c r="L1206" s="87">
        <v>0</v>
      </c>
      <c r="M1206" s="87">
        <v>11</v>
      </c>
      <c r="N1206" s="86"/>
      <c r="O1206" s="87">
        <v>1015</v>
      </c>
      <c r="P1206" s="87">
        <v>0</v>
      </c>
      <c r="Q1206" s="86"/>
      <c r="R1206" s="87">
        <v>2398</v>
      </c>
      <c r="S1206" s="87">
        <v>148</v>
      </c>
      <c r="T1206" s="86">
        <v>11</v>
      </c>
      <c r="U1206" s="87">
        <v>5682</v>
      </c>
      <c r="V1206" s="87">
        <v>159</v>
      </c>
    </row>
    <row r="1207" spans="1:22">
      <c r="A1207" s="88" t="s">
        <v>5574</v>
      </c>
      <c r="B1207" s="17"/>
      <c r="C1207" s="87">
        <v>2013</v>
      </c>
      <c r="D1207" s="87" t="str">
        <f t="shared" si="17"/>
        <v>Malibu 2013</v>
      </c>
      <c r="E1207" s="87" t="s">
        <v>5853</v>
      </c>
      <c r="F1207" s="366" t="s">
        <v>5853</v>
      </c>
      <c r="G1207" s="87" t="s">
        <v>5853</v>
      </c>
      <c r="H1207" s="87" t="s">
        <v>5853</v>
      </c>
      <c r="I1207" s="86"/>
      <c r="J1207" s="87" t="s">
        <v>5853</v>
      </c>
      <c r="K1207" s="366" t="s">
        <v>5853</v>
      </c>
      <c r="L1207" s="87" t="s">
        <v>5853</v>
      </c>
      <c r="M1207" s="87" t="s">
        <v>5853</v>
      </c>
      <c r="N1207" s="86"/>
      <c r="O1207" s="87" t="s">
        <v>5853</v>
      </c>
      <c r="P1207" s="87" t="s">
        <v>5853</v>
      </c>
      <c r="Q1207" s="86"/>
      <c r="R1207" s="87" t="s">
        <v>5853</v>
      </c>
      <c r="S1207" s="87" t="s">
        <v>5853</v>
      </c>
      <c r="T1207" s="86" t="s">
        <v>5853</v>
      </c>
      <c r="U1207" s="87" t="s">
        <v>5853</v>
      </c>
      <c r="V1207" s="87" t="s">
        <v>5853</v>
      </c>
    </row>
    <row r="1208" spans="1:22">
      <c r="A1208" s="88" t="s">
        <v>5574</v>
      </c>
      <c r="B1208" s="17" t="str">
        <f>VLOOKUP(A1208,'Planning Periods'!$E$2:$N$540,10,FALSE)</f>
        <v>10/15/2013 - 10/15/2021</v>
      </c>
      <c r="C1208" s="87">
        <v>2014</v>
      </c>
      <c r="D1208" s="87" t="str">
        <f t="shared" si="17"/>
        <v>Malibu 2014</v>
      </c>
      <c r="E1208" s="87">
        <v>1</v>
      </c>
      <c r="F1208" s="366">
        <v>0</v>
      </c>
      <c r="G1208" s="87">
        <v>0</v>
      </c>
      <c r="H1208" s="87">
        <v>0</v>
      </c>
      <c r="I1208" s="86"/>
      <c r="J1208" s="87">
        <v>1</v>
      </c>
      <c r="K1208" s="366">
        <v>0</v>
      </c>
      <c r="L1208" s="87">
        <v>0</v>
      </c>
      <c r="M1208" s="87">
        <v>0</v>
      </c>
      <c r="N1208" s="86"/>
      <c r="O1208" s="87">
        <v>0</v>
      </c>
      <c r="P1208" s="87">
        <v>0</v>
      </c>
      <c r="Q1208" s="86"/>
      <c r="R1208" s="87">
        <v>0</v>
      </c>
      <c r="S1208" s="87">
        <v>13</v>
      </c>
      <c r="T1208" s="86">
        <v>0</v>
      </c>
      <c r="U1208" s="87">
        <v>2</v>
      </c>
      <c r="V1208" s="87">
        <v>13</v>
      </c>
    </row>
    <row r="1209" spans="1:22">
      <c r="A1209" s="88" t="s">
        <v>5574</v>
      </c>
      <c r="B1209" s="17" t="str">
        <f>VLOOKUP(A1209,'Planning Periods'!$E$2:$N$540,10,FALSE)</f>
        <v>10/15/2013 - 10/15/2021</v>
      </c>
      <c r="C1209" s="87">
        <v>2015</v>
      </c>
      <c r="D1209" s="87" t="str">
        <f t="shared" si="17"/>
        <v>Malibu 2015</v>
      </c>
      <c r="E1209" s="87">
        <v>1</v>
      </c>
      <c r="F1209" s="366">
        <v>0</v>
      </c>
      <c r="G1209" s="87">
        <v>0</v>
      </c>
      <c r="H1209" s="87">
        <v>0</v>
      </c>
      <c r="I1209" s="86"/>
      <c r="J1209" s="87">
        <v>1</v>
      </c>
      <c r="K1209" s="366">
        <v>0</v>
      </c>
      <c r="L1209" s="87">
        <v>0</v>
      </c>
      <c r="M1209" s="87">
        <v>0</v>
      </c>
      <c r="N1209" s="86"/>
      <c r="O1209" s="87">
        <v>0</v>
      </c>
      <c r="P1209" s="87">
        <v>0</v>
      </c>
      <c r="Q1209" s="86"/>
      <c r="R1209" s="87">
        <v>0</v>
      </c>
      <c r="S1209" s="87">
        <v>16</v>
      </c>
      <c r="T1209" s="86">
        <v>0</v>
      </c>
      <c r="U1209" s="87">
        <v>2</v>
      </c>
      <c r="V1209" s="87">
        <v>16</v>
      </c>
    </row>
    <row r="1210" spans="1:22">
      <c r="A1210" s="88" t="s">
        <v>5574</v>
      </c>
      <c r="B1210" s="17" t="str">
        <f>VLOOKUP(A1210,'Planning Periods'!$E$2:$N$540,10,FALSE)</f>
        <v>10/15/2013 - 10/15/2021</v>
      </c>
      <c r="C1210" s="87">
        <v>2016</v>
      </c>
      <c r="D1210" s="87" t="str">
        <f t="shared" si="17"/>
        <v>Malibu 2016</v>
      </c>
      <c r="E1210" s="87">
        <v>1</v>
      </c>
      <c r="F1210" s="366">
        <v>0</v>
      </c>
      <c r="G1210" s="87">
        <v>0</v>
      </c>
      <c r="H1210" s="87">
        <v>0</v>
      </c>
      <c r="I1210" s="86"/>
      <c r="J1210" s="87">
        <v>1</v>
      </c>
      <c r="K1210" s="366">
        <v>0</v>
      </c>
      <c r="L1210" s="87">
        <v>0</v>
      </c>
      <c r="M1210" s="87">
        <v>0</v>
      </c>
      <c r="N1210" s="86"/>
      <c r="O1210" s="87">
        <v>0</v>
      </c>
      <c r="P1210" s="87">
        <v>0</v>
      </c>
      <c r="Q1210" s="86"/>
      <c r="R1210" s="87">
        <v>0</v>
      </c>
      <c r="S1210" s="87">
        <v>3</v>
      </c>
      <c r="T1210" s="86">
        <v>0</v>
      </c>
      <c r="U1210" s="87">
        <v>2</v>
      </c>
      <c r="V1210" s="87">
        <v>3</v>
      </c>
    </row>
    <row r="1211" spans="1:22">
      <c r="A1211" s="88" t="s">
        <v>5574</v>
      </c>
      <c r="B1211" s="17" t="str">
        <f>VLOOKUP(A1211,'Planning Periods'!$E$2:$N$540,10,FALSE)</f>
        <v>10/15/2013 - 10/15/2021</v>
      </c>
      <c r="C1211" s="87">
        <v>2017</v>
      </c>
      <c r="D1211" s="87" t="str">
        <f t="shared" si="17"/>
        <v>Malibu 2017</v>
      </c>
      <c r="E1211" s="87">
        <v>1</v>
      </c>
      <c r="F1211" s="366">
        <v>0</v>
      </c>
      <c r="G1211" s="87">
        <v>0</v>
      </c>
      <c r="H1211" s="87">
        <v>0</v>
      </c>
      <c r="I1211" s="86"/>
      <c r="J1211" s="87">
        <v>1</v>
      </c>
      <c r="K1211" s="366">
        <v>0</v>
      </c>
      <c r="L1211" s="87">
        <v>0</v>
      </c>
      <c r="M1211" s="87">
        <v>0</v>
      </c>
      <c r="N1211" s="86"/>
      <c r="O1211" s="87">
        <v>0</v>
      </c>
      <c r="P1211" s="87">
        <v>0</v>
      </c>
      <c r="Q1211" s="86"/>
      <c r="R1211" s="87">
        <v>0</v>
      </c>
      <c r="S1211" s="87">
        <v>17</v>
      </c>
      <c r="T1211" s="86">
        <v>0</v>
      </c>
      <c r="U1211" s="87">
        <v>2</v>
      </c>
      <c r="V1211" s="87">
        <v>17</v>
      </c>
    </row>
    <row r="1212" spans="1:22">
      <c r="A1212" s="88" t="s">
        <v>5369</v>
      </c>
      <c r="B1212" s="17" t="str">
        <f>VLOOKUP(A1212,'Planning Periods'!$E$2:$N$540,10,FALSE)</f>
        <v>08/15/2019 - 08/15/2027</v>
      </c>
      <c r="C1212" s="87">
        <v>2014</v>
      </c>
      <c r="D1212" s="87" t="str">
        <f t="shared" si="17"/>
        <v>Mammoth Lakes 2014</v>
      </c>
      <c r="E1212" s="87">
        <v>17</v>
      </c>
      <c r="F1212" s="366">
        <v>0</v>
      </c>
      <c r="G1212" s="87">
        <v>0</v>
      </c>
      <c r="H1212" s="87">
        <v>0</v>
      </c>
      <c r="I1212" s="86"/>
      <c r="J1212" s="87">
        <v>12</v>
      </c>
      <c r="K1212" s="366">
        <v>0</v>
      </c>
      <c r="L1212" s="87">
        <v>0</v>
      </c>
      <c r="M1212" s="87">
        <v>0</v>
      </c>
      <c r="N1212" s="86"/>
      <c r="O1212" s="87">
        <v>14</v>
      </c>
      <c r="P1212" s="87">
        <v>0</v>
      </c>
      <c r="Q1212" s="86"/>
      <c r="R1212" s="87">
        <v>31</v>
      </c>
      <c r="S1212" s="87">
        <v>12</v>
      </c>
      <c r="T1212" s="86">
        <v>0</v>
      </c>
      <c r="U1212" s="87">
        <v>74</v>
      </c>
      <c r="V1212" s="87">
        <v>12</v>
      </c>
    </row>
    <row r="1213" spans="1:22">
      <c r="A1213" s="88" t="s">
        <v>5369</v>
      </c>
      <c r="B1213" s="17" t="str">
        <f>VLOOKUP(A1213,'Planning Periods'!$E$2:$N$540,10,FALSE)</f>
        <v>08/15/2019 - 08/15/2027</v>
      </c>
      <c r="C1213" s="87">
        <v>2015</v>
      </c>
      <c r="D1213" s="87" t="str">
        <f t="shared" si="17"/>
        <v>Mammoth Lakes 2015</v>
      </c>
      <c r="E1213" s="87">
        <v>17</v>
      </c>
      <c r="F1213" s="366">
        <v>0</v>
      </c>
      <c r="G1213" s="87">
        <v>0</v>
      </c>
      <c r="H1213" s="87">
        <v>0</v>
      </c>
      <c r="I1213" s="86"/>
      <c r="J1213" s="87">
        <v>12</v>
      </c>
      <c r="K1213" s="366">
        <v>0</v>
      </c>
      <c r="L1213" s="87">
        <v>0</v>
      </c>
      <c r="M1213" s="87">
        <v>0</v>
      </c>
      <c r="N1213" s="86"/>
      <c r="O1213" s="87">
        <v>14</v>
      </c>
      <c r="P1213" s="87">
        <v>0</v>
      </c>
      <c r="Q1213" s="86"/>
      <c r="R1213" s="87">
        <v>31</v>
      </c>
      <c r="S1213" s="87">
        <v>22</v>
      </c>
      <c r="T1213" s="86">
        <v>0</v>
      </c>
      <c r="U1213" s="87">
        <v>74</v>
      </c>
      <c r="V1213" s="87">
        <v>22</v>
      </c>
    </row>
    <row r="1214" spans="1:22">
      <c r="A1214" s="88" t="s">
        <v>5369</v>
      </c>
      <c r="B1214" s="17" t="str">
        <f>VLOOKUP(A1214,'Planning Periods'!$E$2:$N$540,10,FALSE)</f>
        <v>08/15/2019 - 08/15/2027</v>
      </c>
      <c r="C1214" s="87">
        <v>2016</v>
      </c>
      <c r="D1214" s="87" t="str">
        <f t="shared" si="17"/>
        <v>Mammoth Lakes 2016</v>
      </c>
      <c r="E1214" s="87">
        <v>17</v>
      </c>
      <c r="F1214" s="366">
        <v>0</v>
      </c>
      <c r="G1214" s="87">
        <v>0</v>
      </c>
      <c r="H1214" s="87">
        <v>0</v>
      </c>
      <c r="I1214" s="86"/>
      <c r="J1214" s="87">
        <v>12</v>
      </c>
      <c r="K1214" s="366">
        <v>0</v>
      </c>
      <c r="L1214" s="87">
        <v>0</v>
      </c>
      <c r="M1214" s="87">
        <v>0</v>
      </c>
      <c r="N1214" s="86"/>
      <c r="O1214" s="87">
        <v>14</v>
      </c>
      <c r="P1214" s="87">
        <v>0</v>
      </c>
      <c r="Q1214" s="86"/>
      <c r="R1214" s="87">
        <v>31</v>
      </c>
      <c r="S1214" s="87">
        <v>23</v>
      </c>
      <c r="T1214" s="86">
        <v>0</v>
      </c>
      <c r="U1214" s="87">
        <v>74</v>
      </c>
      <c r="V1214" s="87">
        <v>23</v>
      </c>
    </row>
    <row r="1215" spans="1:22">
      <c r="A1215" s="88" t="s">
        <v>5369</v>
      </c>
      <c r="B1215" s="17" t="str">
        <f>VLOOKUP(A1215,'Planning Periods'!$E$2:$N$540,10,FALSE)</f>
        <v>08/15/2019 - 08/15/2027</v>
      </c>
      <c r="C1215" s="87">
        <v>2017</v>
      </c>
      <c r="D1215" s="87" t="str">
        <f t="shared" si="17"/>
        <v>Mammoth Lakes 2017</v>
      </c>
      <c r="E1215" s="87">
        <v>17</v>
      </c>
      <c r="F1215" s="366">
        <v>0</v>
      </c>
      <c r="G1215" s="87">
        <v>0</v>
      </c>
      <c r="H1215" s="87">
        <v>0</v>
      </c>
      <c r="I1215" s="86"/>
      <c r="J1215" s="87">
        <v>12</v>
      </c>
      <c r="K1215" s="366">
        <v>0</v>
      </c>
      <c r="L1215" s="87">
        <v>0</v>
      </c>
      <c r="M1215" s="87">
        <v>0</v>
      </c>
      <c r="N1215" s="86"/>
      <c r="O1215" s="87">
        <v>14</v>
      </c>
      <c r="P1215" s="87">
        <v>0</v>
      </c>
      <c r="Q1215" s="86"/>
      <c r="R1215" s="87">
        <v>31</v>
      </c>
      <c r="S1215" s="87">
        <v>14</v>
      </c>
      <c r="T1215" s="86">
        <v>0</v>
      </c>
      <c r="U1215" s="87">
        <v>74</v>
      </c>
      <c r="V1215" s="87">
        <v>14</v>
      </c>
    </row>
    <row r="1216" spans="1:22">
      <c r="A1216" t="s">
        <v>5785</v>
      </c>
      <c r="B1216" s="17"/>
      <c r="C1216" s="87">
        <v>2013</v>
      </c>
      <c r="D1216" s="87" t="str">
        <f t="shared" si="17"/>
        <v>Manhattan Beach 2013</v>
      </c>
      <c r="E1216" s="87">
        <v>10</v>
      </c>
      <c r="F1216" s="366">
        <v>0</v>
      </c>
      <c r="G1216" s="87">
        <v>0</v>
      </c>
      <c r="H1216" s="87">
        <v>0</v>
      </c>
      <c r="I1216" s="86"/>
      <c r="J1216" s="87">
        <v>6</v>
      </c>
      <c r="K1216" s="366">
        <v>0</v>
      </c>
      <c r="L1216" s="87">
        <v>0</v>
      </c>
      <c r="M1216" s="87">
        <v>0</v>
      </c>
      <c r="N1216" s="86"/>
      <c r="O1216" s="87">
        <v>7</v>
      </c>
      <c r="P1216" s="87">
        <v>0</v>
      </c>
      <c r="Q1216" s="86"/>
      <c r="R1216" s="87">
        <v>15</v>
      </c>
      <c r="S1216" s="87">
        <v>0</v>
      </c>
      <c r="T1216" s="86">
        <v>0</v>
      </c>
      <c r="U1216" s="87">
        <v>38</v>
      </c>
      <c r="V1216" s="87">
        <v>0</v>
      </c>
    </row>
    <row r="1217" spans="1:22">
      <c r="A1217" t="s">
        <v>5785</v>
      </c>
      <c r="B1217" s="17" t="str">
        <f>VLOOKUP(A1217,'Planning Periods'!$E$2:$N$540,10,FALSE)</f>
        <v>10/15/2013 - 10/15/2021</v>
      </c>
      <c r="C1217" s="87">
        <v>2014</v>
      </c>
      <c r="D1217" s="87" t="str">
        <f t="shared" si="17"/>
        <v>Manhattan Beach 2014</v>
      </c>
      <c r="E1217" s="366">
        <v>10</v>
      </c>
      <c r="F1217" s="366">
        <v>0</v>
      </c>
      <c r="G1217" s="366">
        <v>0</v>
      </c>
      <c r="H1217" s="366">
        <v>0</v>
      </c>
      <c r="I1217" s="366">
        <v>0</v>
      </c>
      <c r="J1217" s="366">
        <v>6</v>
      </c>
      <c r="K1217" s="366">
        <v>0</v>
      </c>
      <c r="L1217" s="366">
        <v>0</v>
      </c>
      <c r="M1217" s="366">
        <v>0</v>
      </c>
      <c r="N1217" s="366">
        <v>0</v>
      </c>
      <c r="O1217" s="366">
        <v>7</v>
      </c>
      <c r="P1217" s="366">
        <v>0</v>
      </c>
      <c r="Q1217" s="366"/>
      <c r="R1217" s="366">
        <v>15</v>
      </c>
      <c r="S1217" s="366">
        <v>73</v>
      </c>
      <c r="T1217" s="366">
        <v>0</v>
      </c>
      <c r="U1217" s="366">
        <v>38</v>
      </c>
      <c r="V1217" s="366">
        <v>73</v>
      </c>
    </row>
    <row r="1218" spans="1:22">
      <c r="A1218" t="s">
        <v>5785</v>
      </c>
      <c r="B1218" s="17" t="str">
        <f>VLOOKUP(A1218,'Planning Periods'!$E$2:$N$540,10,FALSE)</f>
        <v>10/15/2013 - 10/15/2021</v>
      </c>
      <c r="C1218" s="87">
        <v>2015</v>
      </c>
      <c r="D1218" s="87"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5785</v>
      </c>
      <c r="B1219" s="17" t="str">
        <f>VLOOKUP(A1219,'Planning Periods'!$E$2:$N$540,10,FALSE)</f>
        <v>10/15/2013 - 10/15/2021</v>
      </c>
      <c r="C1219" s="87">
        <v>2016</v>
      </c>
      <c r="D1219" s="87"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5785</v>
      </c>
      <c r="B1220" s="17" t="str">
        <f>VLOOKUP(A1220,'Planning Periods'!$E$2:$N$540,10,FALSE)</f>
        <v>10/15/2013 - 10/15/2021</v>
      </c>
      <c r="C1220" s="87">
        <v>2017</v>
      </c>
      <c r="D1220" s="87"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5575</v>
      </c>
      <c r="B1221" s="17" t="str">
        <f>VLOOKUP(A1221,'Planning Periods'!$E$2:$N$540,10,FALSE)</f>
        <v>12/31/2015 - 12/31/2023</v>
      </c>
      <c r="C1221" s="87">
        <v>2014</v>
      </c>
      <c r="D1221" s="87" t="str">
        <f t="shared" si="17"/>
        <v>Manteca 2014</v>
      </c>
      <c r="E1221" s="366" t="s">
        <v>5853</v>
      </c>
      <c r="F1221" s="366" t="s">
        <v>5853</v>
      </c>
      <c r="G1221" s="366" t="s">
        <v>5853</v>
      </c>
      <c r="H1221" s="366" t="s">
        <v>5853</v>
      </c>
      <c r="I1221" s="366">
        <v>0</v>
      </c>
      <c r="J1221" s="366" t="s">
        <v>5853</v>
      </c>
      <c r="K1221" s="366" t="s">
        <v>5853</v>
      </c>
      <c r="L1221" s="366" t="s">
        <v>5853</v>
      </c>
      <c r="M1221" s="366" t="s">
        <v>5853</v>
      </c>
      <c r="N1221" s="366">
        <v>0</v>
      </c>
      <c r="O1221" s="366" t="s">
        <v>5853</v>
      </c>
      <c r="P1221" s="366" t="s">
        <v>5853</v>
      </c>
      <c r="Q1221" s="366"/>
      <c r="R1221" s="366" t="s">
        <v>5853</v>
      </c>
      <c r="S1221" s="366" t="s">
        <v>5853</v>
      </c>
      <c r="T1221" s="366" t="s">
        <v>5853</v>
      </c>
      <c r="U1221" s="366" t="s">
        <v>5853</v>
      </c>
      <c r="V1221" s="366" t="s">
        <v>5853</v>
      </c>
    </row>
    <row r="1222" spans="1:22">
      <c r="A1222" t="s">
        <v>5575</v>
      </c>
      <c r="B1222" s="17" t="str">
        <f>VLOOKUP(A1222,'Planning Periods'!$E$2:$N$540,10,FALSE)</f>
        <v>12/31/2015 - 12/31/2023</v>
      </c>
      <c r="C1222" s="87">
        <v>2015</v>
      </c>
      <c r="D1222" s="87" t="str">
        <f t="shared" si="17"/>
        <v>Manteca 2015</v>
      </c>
      <c r="E1222" t="s">
        <v>5853</v>
      </c>
      <c r="F1222" t="s">
        <v>5853</v>
      </c>
      <c r="G1222" t="s">
        <v>5853</v>
      </c>
      <c r="H1222" t="s">
        <v>5853</v>
      </c>
      <c r="J1222" t="s">
        <v>5853</v>
      </c>
      <c r="K1222" t="s">
        <v>5853</v>
      </c>
      <c r="L1222" t="s">
        <v>5853</v>
      </c>
      <c r="M1222" t="s">
        <v>5853</v>
      </c>
      <c r="O1222" t="s">
        <v>5853</v>
      </c>
      <c r="P1222" t="s">
        <v>5853</v>
      </c>
      <c r="R1222" t="s">
        <v>5853</v>
      </c>
      <c r="S1222" t="s">
        <v>5853</v>
      </c>
      <c r="T1222" t="s">
        <v>5853</v>
      </c>
      <c r="U1222" t="s">
        <v>5853</v>
      </c>
      <c r="V1222" t="s">
        <v>5853</v>
      </c>
    </row>
    <row r="1223" spans="1:22">
      <c r="A1223" t="s">
        <v>5575</v>
      </c>
      <c r="B1223" s="17" t="str">
        <f>VLOOKUP(A1223,'Planning Periods'!$E$2:$N$540,10,FALSE)</f>
        <v>12/31/2015 - 12/31/2023</v>
      </c>
      <c r="C1223" s="87">
        <v>2016</v>
      </c>
      <c r="D1223" s="87" t="str">
        <f t="shared" si="17"/>
        <v>Manteca 2016</v>
      </c>
      <c r="E1223" t="s">
        <v>5853</v>
      </c>
      <c r="F1223" t="s">
        <v>5853</v>
      </c>
      <c r="G1223" t="s">
        <v>5853</v>
      </c>
      <c r="H1223" t="s">
        <v>5853</v>
      </c>
      <c r="J1223" t="s">
        <v>5853</v>
      </c>
      <c r="K1223" t="s">
        <v>5853</v>
      </c>
      <c r="L1223" t="s">
        <v>5853</v>
      </c>
      <c r="M1223" t="s">
        <v>5853</v>
      </c>
      <c r="O1223" t="s">
        <v>5853</v>
      </c>
      <c r="P1223" t="s">
        <v>5853</v>
      </c>
      <c r="R1223" t="s">
        <v>5853</v>
      </c>
      <c r="S1223" t="s">
        <v>5853</v>
      </c>
      <c r="T1223" t="s">
        <v>5853</v>
      </c>
      <c r="U1223" t="s">
        <v>5853</v>
      </c>
      <c r="V1223" t="s">
        <v>5853</v>
      </c>
    </row>
    <row r="1224" spans="1:22">
      <c r="A1224" t="s">
        <v>5575</v>
      </c>
      <c r="B1224" s="17" t="str">
        <f>VLOOKUP(A1224,'Planning Periods'!$E$2:$N$540,10,FALSE)</f>
        <v>12/31/2015 - 12/31/2023</v>
      </c>
      <c r="C1224" s="87">
        <v>2017</v>
      </c>
      <c r="D1224" s="87" t="str">
        <f t="shared" si="17"/>
        <v>Manteca 2017</v>
      </c>
      <c r="E1224" t="s">
        <v>5853</v>
      </c>
      <c r="F1224" t="s">
        <v>5853</v>
      </c>
      <c r="G1224" t="s">
        <v>5853</v>
      </c>
      <c r="H1224" t="s">
        <v>5853</v>
      </c>
      <c r="J1224" t="s">
        <v>5853</v>
      </c>
      <c r="K1224" t="s">
        <v>5853</v>
      </c>
      <c r="L1224" t="s">
        <v>5853</v>
      </c>
      <c r="M1224" t="s">
        <v>5853</v>
      </c>
      <c r="O1224" t="s">
        <v>5853</v>
      </c>
      <c r="P1224" t="s">
        <v>5853</v>
      </c>
      <c r="R1224" t="s">
        <v>5853</v>
      </c>
      <c r="S1224" t="s">
        <v>5853</v>
      </c>
      <c r="T1224" t="s">
        <v>5853</v>
      </c>
      <c r="U1224" t="s">
        <v>5853</v>
      </c>
      <c r="V1224" t="s">
        <v>5853</v>
      </c>
    </row>
    <row r="1225" spans="1:22">
      <c r="A1225" t="s">
        <v>5860</v>
      </c>
      <c r="B1225" s="17" t="str">
        <f>VLOOKUP(A1225,'Planning Periods'!$E$2:$N$540,10,FALSE)</f>
        <v>12/31/2015 - 12/31/2023</v>
      </c>
      <c r="C1225" s="87">
        <v>2013</v>
      </c>
      <c r="D1225" s="87" t="str">
        <f t="shared" ref="D1225:D1290" si="18">CONCATENATE(A1225," ",C1225)</f>
        <v>Maricopa 2013</v>
      </c>
      <c r="E1225" t="s">
        <v>5853</v>
      </c>
      <c r="F1225" t="s">
        <v>5853</v>
      </c>
      <c r="G1225" t="s">
        <v>5853</v>
      </c>
      <c r="H1225" t="s">
        <v>5853</v>
      </c>
      <c r="J1225" t="s">
        <v>5853</v>
      </c>
      <c r="K1225" t="s">
        <v>5853</v>
      </c>
      <c r="L1225" t="s">
        <v>5853</v>
      </c>
      <c r="M1225" t="s">
        <v>5853</v>
      </c>
      <c r="O1225" t="s">
        <v>5853</v>
      </c>
      <c r="P1225" t="s">
        <v>5853</v>
      </c>
      <c r="R1225" t="s">
        <v>5853</v>
      </c>
      <c r="S1225" t="s">
        <v>5853</v>
      </c>
      <c r="T1225" t="s">
        <v>5853</v>
      </c>
      <c r="U1225" t="s">
        <v>5853</v>
      </c>
      <c r="V1225" t="s">
        <v>5853</v>
      </c>
    </row>
    <row r="1226" spans="1:22">
      <c r="A1226" t="s">
        <v>5860</v>
      </c>
      <c r="B1226" s="17" t="str">
        <f>VLOOKUP(A1226,'Planning Periods'!$E$2:$N$540,10,FALSE)</f>
        <v>12/31/2015 - 12/31/2023</v>
      </c>
      <c r="C1226" s="87">
        <v>2014</v>
      </c>
      <c r="D1226" s="87" t="str">
        <f t="shared" si="18"/>
        <v>Maricopa 2014</v>
      </c>
      <c r="E1226" s="366" t="s">
        <v>5853</v>
      </c>
      <c r="F1226" s="366" t="s">
        <v>5853</v>
      </c>
      <c r="G1226" s="366" t="s">
        <v>5853</v>
      </c>
      <c r="H1226" s="366" t="s">
        <v>5853</v>
      </c>
      <c r="I1226" s="366">
        <v>0</v>
      </c>
      <c r="J1226" s="366" t="s">
        <v>5853</v>
      </c>
      <c r="K1226" s="366" t="s">
        <v>5853</v>
      </c>
      <c r="L1226" s="366" t="s">
        <v>5853</v>
      </c>
      <c r="M1226" s="366" t="s">
        <v>5853</v>
      </c>
      <c r="N1226" s="366">
        <v>0</v>
      </c>
      <c r="O1226" s="366" t="s">
        <v>5853</v>
      </c>
      <c r="P1226" s="366" t="s">
        <v>5853</v>
      </c>
      <c r="Q1226" s="366"/>
      <c r="R1226" s="366" t="s">
        <v>5853</v>
      </c>
      <c r="S1226" s="366" t="s">
        <v>5853</v>
      </c>
      <c r="T1226" s="366" t="s">
        <v>5853</v>
      </c>
      <c r="U1226" s="366" t="s">
        <v>5853</v>
      </c>
      <c r="V1226" s="366" t="s">
        <v>5853</v>
      </c>
    </row>
    <row r="1227" spans="1:22">
      <c r="A1227" t="s">
        <v>5860</v>
      </c>
      <c r="B1227" s="17" t="str">
        <f>VLOOKUP(A1227,'Planning Periods'!$E$2:$N$540,10,FALSE)</f>
        <v>12/31/2015 - 12/31/2023</v>
      </c>
      <c r="C1227" s="87">
        <v>2015</v>
      </c>
      <c r="D1227" s="87" t="str">
        <f t="shared" si="18"/>
        <v>Maricopa 2015</v>
      </c>
      <c r="E1227" t="s">
        <v>5853</v>
      </c>
      <c r="F1227" t="s">
        <v>5853</v>
      </c>
      <c r="G1227" t="s">
        <v>5853</v>
      </c>
      <c r="H1227" t="s">
        <v>5853</v>
      </c>
      <c r="J1227" t="s">
        <v>5853</v>
      </c>
      <c r="K1227" t="s">
        <v>5853</v>
      </c>
      <c r="L1227" t="s">
        <v>5853</v>
      </c>
      <c r="M1227" t="s">
        <v>5853</v>
      </c>
      <c r="O1227" t="s">
        <v>5853</v>
      </c>
      <c r="P1227" t="s">
        <v>5853</v>
      </c>
      <c r="R1227" t="s">
        <v>5853</v>
      </c>
      <c r="S1227" t="s">
        <v>5853</v>
      </c>
      <c r="T1227" t="s">
        <v>5853</v>
      </c>
      <c r="U1227" t="s">
        <v>5853</v>
      </c>
      <c r="V1227" t="s">
        <v>5853</v>
      </c>
    </row>
    <row r="1228" spans="1:22">
      <c r="A1228" t="s">
        <v>5860</v>
      </c>
      <c r="B1228" s="17" t="str">
        <f>VLOOKUP(A1228,'Planning Periods'!$E$2:$N$540,10,FALSE)</f>
        <v>12/31/2015 - 12/31/2023</v>
      </c>
      <c r="C1228" s="87">
        <v>2016</v>
      </c>
      <c r="D1228" s="87" t="str">
        <f t="shared" si="18"/>
        <v>Maricopa 2016</v>
      </c>
      <c r="E1228" t="s">
        <v>5853</v>
      </c>
      <c r="F1228" t="s">
        <v>5853</v>
      </c>
      <c r="G1228" t="s">
        <v>5853</v>
      </c>
      <c r="H1228" t="s">
        <v>5853</v>
      </c>
      <c r="J1228" t="s">
        <v>5853</v>
      </c>
      <c r="K1228" t="s">
        <v>5853</v>
      </c>
      <c r="L1228" t="s">
        <v>5853</v>
      </c>
      <c r="M1228" t="s">
        <v>5853</v>
      </c>
      <c r="O1228" t="s">
        <v>5853</v>
      </c>
      <c r="P1228" t="s">
        <v>5853</v>
      </c>
      <c r="R1228" t="s">
        <v>5853</v>
      </c>
      <c r="S1228" t="s">
        <v>5853</v>
      </c>
      <c r="T1228" t="s">
        <v>5853</v>
      </c>
      <c r="U1228" t="s">
        <v>5853</v>
      </c>
      <c r="V1228" t="s">
        <v>5853</v>
      </c>
    </row>
    <row r="1229" spans="1:22">
      <c r="A1229" t="s">
        <v>5860</v>
      </c>
      <c r="B1229" s="17" t="str">
        <f>VLOOKUP(A1229,'Planning Periods'!$E$2:$N$540,10,FALSE)</f>
        <v>12/31/2015 - 12/31/2023</v>
      </c>
      <c r="C1229" s="87">
        <v>2017</v>
      </c>
      <c r="D1229" s="87" t="str">
        <f t="shared" si="18"/>
        <v>Maricopa 2017</v>
      </c>
      <c r="E1229" t="s">
        <v>5853</v>
      </c>
      <c r="F1229" t="s">
        <v>5853</v>
      </c>
      <c r="G1229" t="s">
        <v>5853</v>
      </c>
      <c r="H1229" t="s">
        <v>5853</v>
      </c>
      <c r="J1229" t="s">
        <v>5853</v>
      </c>
      <c r="K1229" t="s">
        <v>5853</v>
      </c>
      <c r="L1229" t="s">
        <v>5853</v>
      </c>
      <c r="M1229" t="s">
        <v>5853</v>
      </c>
      <c r="O1229" t="s">
        <v>5853</v>
      </c>
      <c r="P1229" t="s">
        <v>5853</v>
      </c>
      <c r="R1229" t="s">
        <v>5853</v>
      </c>
      <c r="S1229" t="s">
        <v>5853</v>
      </c>
      <c r="T1229" t="s">
        <v>5853</v>
      </c>
      <c r="U1229" t="s">
        <v>5853</v>
      </c>
      <c r="V1229" t="s">
        <v>5853</v>
      </c>
    </row>
    <row r="1230" spans="1:22">
      <c r="A1230" s="88" t="s">
        <v>5080</v>
      </c>
      <c r="B1230" s="17" t="str">
        <f>VLOOKUP(A1230,'Planning Periods'!$E$2:$N$540,10,FALSE)</f>
        <v>01/31/2015 - 01/31/2023</v>
      </c>
      <c r="C1230" s="87">
        <v>2014</v>
      </c>
      <c r="D1230" s="87" t="str">
        <f t="shared" si="18"/>
        <v>Marin County - Unincorporated 2014</v>
      </c>
      <c r="E1230" s="87">
        <v>55</v>
      </c>
      <c r="F1230" s="366">
        <v>1</v>
      </c>
      <c r="G1230" s="87">
        <v>0</v>
      </c>
      <c r="H1230" s="87">
        <v>1</v>
      </c>
      <c r="I1230" s="86"/>
      <c r="J1230" s="87">
        <v>32</v>
      </c>
      <c r="K1230" s="366">
        <v>3</v>
      </c>
      <c r="L1230" s="87">
        <v>0</v>
      </c>
      <c r="M1230" s="87">
        <v>3</v>
      </c>
      <c r="N1230" s="86"/>
      <c r="O1230" s="87">
        <v>37</v>
      </c>
      <c r="P1230" s="87">
        <v>10</v>
      </c>
      <c r="Q1230" s="86"/>
      <c r="R1230" s="87">
        <v>61</v>
      </c>
      <c r="S1230" s="87">
        <v>29</v>
      </c>
      <c r="T1230" s="86">
        <v>3</v>
      </c>
      <c r="U1230" s="87">
        <v>185</v>
      </c>
      <c r="V1230" s="87">
        <v>43</v>
      </c>
    </row>
    <row r="1231" spans="1:22">
      <c r="A1231" s="88" t="s">
        <v>5080</v>
      </c>
      <c r="B1231" s="17" t="str">
        <f>VLOOKUP(A1231,'Planning Periods'!$E$2:$N$540,10,FALSE)</f>
        <v>01/31/2015 - 01/31/2023</v>
      </c>
      <c r="C1231" s="87">
        <v>2015</v>
      </c>
      <c r="D1231" s="87" t="str">
        <f t="shared" si="18"/>
        <v>Marin County - Unincorporated 2015</v>
      </c>
      <c r="E1231" s="87">
        <v>55</v>
      </c>
      <c r="F1231" s="366">
        <v>7</v>
      </c>
      <c r="G1231" s="87">
        <v>6</v>
      </c>
      <c r="H1231" s="87">
        <v>1</v>
      </c>
      <c r="I1231" s="86"/>
      <c r="J1231" s="87">
        <v>32</v>
      </c>
      <c r="K1231" s="366">
        <v>6</v>
      </c>
      <c r="L1231" s="87">
        <v>3</v>
      </c>
      <c r="M1231" s="87">
        <v>3</v>
      </c>
      <c r="N1231" s="86"/>
      <c r="O1231" s="87">
        <v>37</v>
      </c>
      <c r="P1231" s="87">
        <v>3</v>
      </c>
      <c r="Q1231" s="86"/>
      <c r="R1231" s="87">
        <v>61</v>
      </c>
      <c r="S1231" s="87">
        <v>23</v>
      </c>
      <c r="T1231" s="86">
        <v>3</v>
      </c>
      <c r="U1231" s="87">
        <v>185</v>
      </c>
      <c r="V1231" s="87">
        <v>39</v>
      </c>
    </row>
    <row r="1232" spans="1:22">
      <c r="A1232" s="88" t="s">
        <v>5080</v>
      </c>
      <c r="B1232" s="17" t="str">
        <f>VLOOKUP(A1232,'Planning Periods'!$E$2:$N$540,10,FALSE)</f>
        <v>01/31/2015 - 01/31/2023</v>
      </c>
      <c r="C1232" s="87">
        <v>2016</v>
      </c>
      <c r="D1232" s="87" t="str">
        <f t="shared" si="18"/>
        <v>Marin County - Unincorporated 2016</v>
      </c>
      <c r="E1232" s="87">
        <v>55</v>
      </c>
      <c r="F1232" s="366">
        <v>2</v>
      </c>
      <c r="G1232" s="87">
        <v>1</v>
      </c>
      <c r="H1232" s="87">
        <v>1</v>
      </c>
      <c r="I1232" s="86"/>
      <c r="J1232" s="87">
        <v>32</v>
      </c>
      <c r="K1232" s="366">
        <v>5</v>
      </c>
      <c r="L1232" s="87">
        <v>2</v>
      </c>
      <c r="M1232" s="87">
        <v>3</v>
      </c>
      <c r="N1232" s="86"/>
      <c r="O1232" s="87">
        <v>37</v>
      </c>
      <c r="P1232" s="87">
        <v>2</v>
      </c>
      <c r="Q1232" s="86"/>
      <c r="R1232" s="87">
        <v>61</v>
      </c>
      <c r="S1232" s="87">
        <v>21</v>
      </c>
      <c r="T1232" s="86">
        <v>3</v>
      </c>
      <c r="U1232" s="87">
        <v>185</v>
      </c>
      <c r="V1232" s="87">
        <v>30</v>
      </c>
    </row>
    <row r="1233" spans="1:22">
      <c r="A1233" s="88" t="s">
        <v>5080</v>
      </c>
      <c r="B1233" s="17" t="str">
        <f>VLOOKUP(A1233,'Planning Periods'!$E$2:$N$540,10,FALSE)</f>
        <v>01/31/2015 - 01/31/2023</v>
      </c>
      <c r="C1233" s="87">
        <v>2017</v>
      </c>
      <c r="D1233" s="87" t="str">
        <f t="shared" si="18"/>
        <v>Marin County - Unincorporated 2017</v>
      </c>
      <c r="E1233" s="87">
        <v>55</v>
      </c>
      <c r="F1233" s="366">
        <v>1</v>
      </c>
      <c r="G1233" s="87">
        <v>0</v>
      </c>
      <c r="H1233" s="87">
        <v>1</v>
      </c>
      <c r="I1233" s="86"/>
      <c r="J1233" s="87">
        <v>32</v>
      </c>
      <c r="K1233" s="366">
        <v>5</v>
      </c>
      <c r="L1233" s="87">
        <v>2</v>
      </c>
      <c r="M1233" s="87">
        <v>3</v>
      </c>
      <c r="N1233" s="86"/>
      <c r="O1233" s="87">
        <v>37</v>
      </c>
      <c r="P1233" s="87">
        <v>1</v>
      </c>
      <c r="Q1233" s="86"/>
      <c r="R1233" s="87">
        <v>61</v>
      </c>
      <c r="S1233" s="87">
        <v>26</v>
      </c>
      <c r="T1233" s="86">
        <v>3</v>
      </c>
      <c r="U1233" s="87">
        <v>185</v>
      </c>
      <c r="V1233" s="87">
        <v>33</v>
      </c>
    </row>
    <row r="1234" spans="1:22">
      <c r="A1234" s="88" t="s">
        <v>5576</v>
      </c>
      <c r="B1234" s="17" t="str">
        <f>VLOOKUP(A1234,'Planning Periods'!$E$2:$N$540,10,FALSE)</f>
        <v>12/31/2015 - 12/31/2023</v>
      </c>
      <c r="C1234" s="87">
        <v>2014</v>
      </c>
      <c r="D1234" s="87" t="str">
        <f t="shared" si="18"/>
        <v>Marina 2014</v>
      </c>
      <c r="E1234" s="87" t="s">
        <v>5853</v>
      </c>
      <c r="F1234" s="366" t="s">
        <v>5853</v>
      </c>
      <c r="G1234" s="87" t="s">
        <v>5853</v>
      </c>
      <c r="H1234" s="87" t="s">
        <v>5853</v>
      </c>
      <c r="I1234" s="86"/>
      <c r="J1234" s="87" t="s">
        <v>5853</v>
      </c>
      <c r="K1234" s="366" t="s">
        <v>5853</v>
      </c>
      <c r="L1234" s="87" t="s">
        <v>5853</v>
      </c>
      <c r="M1234" s="87" t="s">
        <v>5853</v>
      </c>
      <c r="N1234" s="86"/>
      <c r="O1234" s="87" t="s">
        <v>5853</v>
      </c>
      <c r="P1234" s="87" t="s">
        <v>5853</v>
      </c>
      <c r="Q1234" s="86"/>
      <c r="R1234" s="87" t="s">
        <v>5853</v>
      </c>
      <c r="S1234" s="87" t="s">
        <v>5853</v>
      </c>
      <c r="T1234" s="86" t="s">
        <v>5853</v>
      </c>
      <c r="U1234" s="87" t="s">
        <v>5853</v>
      </c>
      <c r="V1234" s="87" t="s">
        <v>5853</v>
      </c>
    </row>
    <row r="1235" spans="1:22">
      <c r="A1235" s="88" t="s">
        <v>5576</v>
      </c>
      <c r="B1235" s="17" t="str">
        <f>VLOOKUP(A1235,'Planning Periods'!$E$2:$N$540,10,FALSE)</f>
        <v>12/31/2015 - 12/31/2023</v>
      </c>
      <c r="C1235" s="87">
        <v>2015</v>
      </c>
      <c r="D1235" s="87" t="str">
        <f t="shared" si="18"/>
        <v>Marina 2015</v>
      </c>
      <c r="E1235" s="87">
        <v>315</v>
      </c>
      <c r="F1235" s="366">
        <v>0</v>
      </c>
      <c r="G1235" s="87">
        <v>0</v>
      </c>
      <c r="H1235" s="87">
        <v>0</v>
      </c>
      <c r="I1235" s="86"/>
      <c r="J1235" s="87">
        <v>206</v>
      </c>
      <c r="K1235" s="366">
        <v>0</v>
      </c>
      <c r="L1235" s="87">
        <v>0</v>
      </c>
      <c r="M1235" s="87">
        <v>0</v>
      </c>
      <c r="N1235" s="86"/>
      <c r="O1235" s="87">
        <v>239</v>
      </c>
      <c r="P1235" s="87">
        <v>0</v>
      </c>
      <c r="Q1235" s="86"/>
      <c r="R1235" s="87">
        <v>548</v>
      </c>
      <c r="S1235" s="87">
        <v>61</v>
      </c>
      <c r="T1235" s="86">
        <v>0</v>
      </c>
      <c r="U1235" s="87">
        <v>1308</v>
      </c>
      <c r="V1235" s="87">
        <v>61</v>
      </c>
    </row>
    <row r="1236" spans="1:22">
      <c r="A1236" s="88" t="s">
        <v>5576</v>
      </c>
      <c r="B1236" s="17" t="str">
        <f>VLOOKUP(A1236,'Planning Periods'!$E$2:$N$540,10,FALSE)</f>
        <v>12/31/2015 - 12/31/2023</v>
      </c>
      <c r="C1236" s="87">
        <v>2016</v>
      </c>
      <c r="D1236" s="87" t="str">
        <f t="shared" si="18"/>
        <v>Marina 2016</v>
      </c>
      <c r="E1236" s="87">
        <v>315</v>
      </c>
      <c r="F1236" s="366">
        <v>0</v>
      </c>
      <c r="G1236" s="87">
        <v>0</v>
      </c>
      <c r="H1236" s="87">
        <v>0</v>
      </c>
      <c r="I1236" s="86"/>
      <c r="J1236" s="87">
        <v>206</v>
      </c>
      <c r="K1236" s="366">
        <v>0</v>
      </c>
      <c r="L1236" s="87">
        <v>0</v>
      </c>
      <c r="M1236" s="87">
        <v>0</v>
      </c>
      <c r="N1236" s="86"/>
      <c r="O1236" s="87">
        <v>239</v>
      </c>
      <c r="P1236" s="87">
        <v>0</v>
      </c>
      <c r="Q1236" s="86"/>
      <c r="R1236" s="87">
        <v>548</v>
      </c>
      <c r="S1236" s="87">
        <v>74</v>
      </c>
      <c r="T1236" s="86">
        <v>0</v>
      </c>
      <c r="U1236" s="87">
        <v>1308</v>
      </c>
      <c r="V1236" s="87">
        <v>74</v>
      </c>
    </row>
    <row r="1237" spans="1:22">
      <c r="A1237" s="88" t="s">
        <v>5576</v>
      </c>
      <c r="B1237" s="17" t="str">
        <f>VLOOKUP(A1237,'Planning Periods'!$E$2:$N$540,10,FALSE)</f>
        <v>12/31/2015 - 12/31/2023</v>
      </c>
      <c r="C1237" s="87">
        <v>2017</v>
      </c>
      <c r="D1237" s="87" t="str">
        <f t="shared" si="18"/>
        <v>Marina 2017</v>
      </c>
      <c r="E1237" s="87">
        <v>315</v>
      </c>
      <c r="F1237" s="366">
        <v>42</v>
      </c>
      <c r="G1237" s="87">
        <v>1</v>
      </c>
      <c r="H1237" s="87">
        <v>41</v>
      </c>
      <c r="I1237" s="86"/>
      <c r="J1237" s="87">
        <v>206</v>
      </c>
      <c r="K1237" s="366">
        <v>6</v>
      </c>
      <c r="L1237" s="87">
        <v>1</v>
      </c>
      <c r="M1237" s="87">
        <v>5</v>
      </c>
      <c r="N1237" s="86"/>
      <c r="O1237" s="87">
        <v>239</v>
      </c>
      <c r="P1237" s="87">
        <v>147</v>
      </c>
      <c r="Q1237" s="86"/>
      <c r="R1237" s="87">
        <v>548</v>
      </c>
      <c r="S1237" s="87">
        <v>22</v>
      </c>
      <c r="T1237" s="86">
        <v>5</v>
      </c>
      <c r="U1237" s="87">
        <v>1308</v>
      </c>
      <c r="V1237" s="87">
        <v>217</v>
      </c>
    </row>
    <row r="1238" spans="1:22">
      <c r="A1238" s="88" t="s">
        <v>5370</v>
      </c>
      <c r="B1238" s="17" t="str">
        <f>VLOOKUP(A1238,'Planning Periods'!$E$2:$N$540,10,FALSE)</f>
        <v>08/31/2019 - 08/31/2024</v>
      </c>
      <c r="C1238" s="87">
        <v>2014</v>
      </c>
      <c r="D1238" s="87" t="str">
        <f t="shared" si="18"/>
        <v>Mariposa County - Unincorporated 2014</v>
      </c>
      <c r="E1238" s="87">
        <v>265</v>
      </c>
      <c r="F1238" s="366">
        <v>0</v>
      </c>
      <c r="G1238" s="87">
        <v>0</v>
      </c>
      <c r="H1238" s="87">
        <v>0</v>
      </c>
      <c r="I1238" s="86"/>
      <c r="J1238" s="87">
        <v>130</v>
      </c>
      <c r="K1238" s="366">
        <v>0</v>
      </c>
      <c r="L1238" s="87">
        <v>0</v>
      </c>
      <c r="M1238" s="87">
        <v>0</v>
      </c>
      <c r="N1238" s="86"/>
      <c r="O1238" s="87">
        <v>180</v>
      </c>
      <c r="P1238" s="87">
        <v>35</v>
      </c>
      <c r="Q1238" s="86"/>
      <c r="R1238" s="87">
        <v>420</v>
      </c>
      <c r="S1238" s="87">
        <v>14</v>
      </c>
      <c r="T1238" s="86">
        <v>0</v>
      </c>
      <c r="U1238" s="87">
        <v>995</v>
      </c>
      <c r="V1238" s="87">
        <v>49</v>
      </c>
    </row>
    <row r="1239" spans="1:22">
      <c r="A1239" s="88" t="s">
        <v>5370</v>
      </c>
      <c r="B1239" s="17" t="str">
        <f>VLOOKUP(A1239,'Planning Periods'!$E$2:$N$540,10,FALSE)</f>
        <v>08/31/2019 - 08/31/2024</v>
      </c>
      <c r="C1239" s="87">
        <v>2015</v>
      </c>
      <c r="D1239" s="87" t="str">
        <f t="shared" si="18"/>
        <v>Mariposa County - Unincorporated 2015</v>
      </c>
      <c r="E1239" s="87">
        <v>265</v>
      </c>
      <c r="F1239" s="366">
        <v>0</v>
      </c>
      <c r="G1239" s="87">
        <v>0</v>
      </c>
      <c r="H1239" s="87">
        <v>0</v>
      </c>
      <c r="I1239" s="86"/>
      <c r="J1239" s="87">
        <v>130</v>
      </c>
      <c r="K1239" s="366">
        <v>0</v>
      </c>
      <c r="L1239" s="87">
        <v>0</v>
      </c>
      <c r="M1239" s="87">
        <v>0</v>
      </c>
      <c r="N1239" s="86"/>
      <c r="O1239" s="87">
        <v>180</v>
      </c>
      <c r="P1239" s="87">
        <v>44</v>
      </c>
      <c r="Q1239" s="86"/>
      <c r="R1239" s="87">
        <v>420</v>
      </c>
      <c r="S1239" s="87">
        <v>10</v>
      </c>
      <c r="T1239" s="86">
        <v>0</v>
      </c>
      <c r="U1239" s="87">
        <v>995</v>
      </c>
      <c r="V1239" s="87">
        <v>54</v>
      </c>
    </row>
    <row r="1240" spans="1:22">
      <c r="A1240" s="88" t="s">
        <v>5370</v>
      </c>
      <c r="B1240" s="17" t="str">
        <f>VLOOKUP(A1240,'Planning Periods'!$E$2:$N$540,10,FALSE)</f>
        <v>08/31/2019 - 08/31/2024</v>
      </c>
      <c r="C1240" s="87">
        <v>2016</v>
      </c>
      <c r="D1240" s="87" t="str">
        <f t="shared" si="18"/>
        <v>Mariposa County - Unincorporated 2016</v>
      </c>
      <c r="E1240" s="87">
        <v>265</v>
      </c>
      <c r="F1240" s="366">
        <v>0</v>
      </c>
      <c r="G1240" s="87">
        <v>0</v>
      </c>
      <c r="H1240" s="87">
        <v>0</v>
      </c>
      <c r="I1240" s="86"/>
      <c r="J1240" s="87">
        <v>130</v>
      </c>
      <c r="K1240" s="366">
        <v>0</v>
      </c>
      <c r="L1240" s="87">
        <v>0</v>
      </c>
      <c r="M1240" s="87">
        <v>0</v>
      </c>
      <c r="N1240" s="86"/>
      <c r="O1240" s="87">
        <v>180</v>
      </c>
      <c r="P1240" s="87">
        <v>19</v>
      </c>
      <c r="Q1240" s="86"/>
      <c r="R1240" s="87">
        <v>420</v>
      </c>
      <c r="S1240" s="87">
        <v>28</v>
      </c>
      <c r="T1240" s="86">
        <v>0</v>
      </c>
      <c r="U1240" s="87">
        <v>995</v>
      </c>
      <c r="V1240" s="87">
        <v>47</v>
      </c>
    </row>
    <row r="1241" spans="1:22">
      <c r="A1241" s="88" t="s">
        <v>5370</v>
      </c>
      <c r="B1241" s="17" t="str">
        <f>VLOOKUP(A1241,'Planning Periods'!$E$2:$N$540,10,FALSE)</f>
        <v>08/31/2019 - 08/31/2024</v>
      </c>
      <c r="C1241" s="87">
        <v>2017</v>
      </c>
      <c r="D1241" s="87" t="str">
        <f t="shared" si="18"/>
        <v>Mariposa County - Unincorporated 2017</v>
      </c>
      <c r="E1241" s="87">
        <v>265</v>
      </c>
      <c r="F1241" s="366">
        <v>0</v>
      </c>
      <c r="G1241" s="87">
        <v>0</v>
      </c>
      <c r="H1241" s="87">
        <v>0</v>
      </c>
      <c r="I1241" s="86"/>
      <c r="J1241" s="87">
        <v>130</v>
      </c>
      <c r="K1241" s="366">
        <v>0</v>
      </c>
      <c r="L1241" s="87">
        <v>0</v>
      </c>
      <c r="M1241" s="87">
        <v>0</v>
      </c>
      <c r="N1241" s="86"/>
      <c r="O1241" s="87">
        <v>180</v>
      </c>
      <c r="P1241" s="87">
        <v>28</v>
      </c>
      <c r="Q1241" s="86"/>
      <c r="R1241" s="87">
        <v>420</v>
      </c>
      <c r="S1241" s="87">
        <v>9</v>
      </c>
      <c r="T1241" s="86">
        <v>0</v>
      </c>
      <c r="U1241" s="87">
        <v>995</v>
      </c>
      <c r="V1241" s="87">
        <v>37</v>
      </c>
    </row>
    <row r="1242" spans="1:22">
      <c r="A1242" s="88" t="s">
        <v>5577</v>
      </c>
      <c r="B1242" s="17" t="str">
        <f>VLOOKUP(A1242,'Planning Periods'!$E$2:$N$540,10,FALSE)</f>
        <v>01/31/2015 - 01/31/2023</v>
      </c>
      <c r="C1242" s="87">
        <v>2014</v>
      </c>
      <c r="D1242" s="87" t="str">
        <f t="shared" si="18"/>
        <v>Martinez 2014</v>
      </c>
      <c r="E1242" s="87" t="s">
        <v>5853</v>
      </c>
      <c r="F1242" s="366" t="s">
        <v>5853</v>
      </c>
      <c r="G1242" s="87" t="s">
        <v>5853</v>
      </c>
      <c r="H1242" s="87" t="s">
        <v>5853</v>
      </c>
      <c r="I1242" s="86"/>
      <c r="J1242" s="87" t="s">
        <v>5853</v>
      </c>
      <c r="K1242" s="366" t="s">
        <v>5853</v>
      </c>
      <c r="L1242" s="87" t="s">
        <v>5853</v>
      </c>
      <c r="M1242" s="87" t="s">
        <v>5853</v>
      </c>
      <c r="N1242" s="86"/>
      <c r="O1242" s="87" t="s">
        <v>5853</v>
      </c>
      <c r="P1242" s="87" t="s">
        <v>5853</v>
      </c>
      <c r="Q1242" s="86"/>
      <c r="R1242" s="87" t="s">
        <v>5853</v>
      </c>
      <c r="S1242" s="87" t="s">
        <v>5853</v>
      </c>
      <c r="T1242" s="86" t="s">
        <v>5853</v>
      </c>
      <c r="U1242" s="87" t="s">
        <v>5853</v>
      </c>
      <c r="V1242" s="87" t="s">
        <v>5853</v>
      </c>
    </row>
    <row r="1243" spans="1:22">
      <c r="A1243" s="88" t="s">
        <v>5577</v>
      </c>
      <c r="B1243" s="17" t="str">
        <f>VLOOKUP(A1243,'Planning Periods'!$E$2:$N$540,10,FALSE)</f>
        <v>01/31/2015 - 01/31/2023</v>
      </c>
      <c r="C1243" s="87">
        <v>2015</v>
      </c>
      <c r="D1243" s="87" t="str">
        <f t="shared" si="18"/>
        <v>Martinez 2015</v>
      </c>
      <c r="E1243" s="87" t="s">
        <v>5853</v>
      </c>
      <c r="F1243" s="366" t="s">
        <v>5853</v>
      </c>
      <c r="G1243" s="87" t="s">
        <v>5853</v>
      </c>
      <c r="H1243" s="87" t="s">
        <v>5853</v>
      </c>
      <c r="I1243" s="86"/>
      <c r="J1243" s="87" t="s">
        <v>5853</v>
      </c>
      <c r="K1243" s="366" t="s">
        <v>5853</v>
      </c>
      <c r="L1243" s="87" t="s">
        <v>5853</v>
      </c>
      <c r="M1243" s="87" t="s">
        <v>5853</v>
      </c>
      <c r="N1243" s="86"/>
      <c r="O1243" s="87" t="s">
        <v>5853</v>
      </c>
      <c r="P1243" s="87" t="s">
        <v>5853</v>
      </c>
      <c r="Q1243" s="86"/>
      <c r="R1243" s="87" t="s">
        <v>5853</v>
      </c>
      <c r="S1243" s="87" t="s">
        <v>5853</v>
      </c>
      <c r="T1243" s="86" t="s">
        <v>5853</v>
      </c>
      <c r="U1243" s="87" t="s">
        <v>5853</v>
      </c>
      <c r="V1243" s="87" t="s">
        <v>5853</v>
      </c>
    </row>
    <row r="1244" spans="1:22">
      <c r="A1244" s="88" t="s">
        <v>5577</v>
      </c>
      <c r="B1244" s="17" t="str">
        <f>VLOOKUP(A1244,'Planning Periods'!$E$2:$N$540,10,FALSE)</f>
        <v>01/31/2015 - 01/31/2023</v>
      </c>
      <c r="C1244" s="87">
        <v>2016</v>
      </c>
      <c r="D1244" s="87" t="str">
        <f t="shared" si="18"/>
        <v>Martinez 2016</v>
      </c>
      <c r="E1244" s="87">
        <v>124</v>
      </c>
      <c r="F1244" s="366">
        <v>0</v>
      </c>
      <c r="G1244" s="87">
        <v>0</v>
      </c>
      <c r="H1244" s="87">
        <v>0</v>
      </c>
      <c r="I1244" s="86"/>
      <c r="J1244" s="87">
        <v>72</v>
      </c>
      <c r="K1244" s="366">
        <v>0</v>
      </c>
      <c r="L1244" s="87">
        <v>0</v>
      </c>
      <c r="M1244" s="87">
        <v>0</v>
      </c>
      <c r="N1244" s="86"/>
      <c r="O1244" s="87">
        <v>78</v>
      </c>
      <c r="P1244" s="87">
        <v>1</v>
      </c>
      <c r="Q1244" s="86"/>
      <c r="R1244" s="87">
        <v>195</v>
      </c>
      <c r="S1244" s="87">
        <v>40</v>
      </c>
      <c r="T1244" s="86">
        <v>0</v>
      </c>
      <c r="U1244" s="87">
        <v>469</v>
      </c>
      <c r="V1244" s="87">
        <v>41</v>
      </c>
    </row>
    <row r="1245" spans="1:22">
      <c r="A1245" s="88" t="s">
        <v>5577</v>
      </c>
      <c r="B1245" s="17" t="str">
        <f>VLOOKUP(A1245,'Planning Periods'!$E$2:$N$540,10,FALSE)</f>
        <v>01/31/2015 - 01/31/2023</v>
      </c>
      <c r="C1245" s="87">
        <v>2017</v>
      </c>
      <c r="D1245" s="87" t="str">
        <f t="shared" si="18"/>
        <v>Martinez 2017</v>
      </c>
      <c r="E1245" s="87">
        <v>124</v>
      </c>
      <c r="F1245" s="366">
        <v>0</v>
      </c>
      <c r="G1245" s="87">
        <v>0</v>
      </c>
      <c r="H1245" s="87">
        <v>0</v>
      </c>
      <c r="I1245" s="86"/>
      <c r="J1245" s="87">
        <v>72</v>
      </c>
      <c r="K1245" s="366">
        <v>0</v>
      </c>
      <c r="L1245" s="87">
        <v>0</v>
      </c>
      <c r="M1245" s="87">
        <v>0</v>
      </c>
      <c r="N1245" s="86"/>
      <c r="O1245" s="87">
        <v>78</v>
      </c>
      <c r="P1245" s="87">
        <v>0</v>
      </c>
      <c r="Q1245" s="86"/>
      <c r="R1245" s="87">
        <v>195</v>
      </c>
      <c r="S1245" s="87">
        <v>4</v>
      </c>
      <c r="T1245" s="86">
        <v>0</v>
      </c>
      <c r="U1245" s="87">
        <v>469</v>
      </c>
      <c r="V1245" s="87">
        <v>4</v>
      </c>
    </row>
    <row r="1246" spans="1:22">
      <c r="A1246" t="s">
        <v>5578</v>
      </c>
      <c r="B1246" s="17" t="str">
        <f>VLOOKUP(A1246,'Planning Periods'!$E$2:$N$540,10,FALSE)</f>
        <v>05/15/2021 - 05/15/2029</v>
      </c>
      <c r="C1246" s="87">
        <v>2013</v>
      </c>
      <c r="D1246" s="87" t="str">
        <f t="shared" si="18"/>
        <v>Marysville 2013</v>
      </c>
      <c r="E1246" s="87" t="s">
        <v>5853</v>
      </c>
      <c r="F1246" s="366" t="s">
        <v>5853</v>
      </c>
      <c r="G1246" s="87" t="s">
        <v>5853</v>
      </c>
      <c r="H1246" s="87" t="s">
        <v>5853</v>
      </c>
      <c r="I1246" s="86"/>
      <c r="J1246" s="87" t="s">
        <v>5853</v>
      </c>
      <c r="K1246" s="366" t="s">
        <v>5853</v>
      </c>
      <c r="L1246" s="87" t="s">
        <v>5853</v>
      </c>
      <c r="M1246" s="87" t="s">
        <v>5853</v>
      </c>
      <c r="N1246" s="86"/>
      <c r="O1246" s="87" t="s">
        <v>5853</v>
      </c>
      <c r="P1246" s="87" t="s">
        <v>5853</v>
      </c>
      <c r="Q1246" s="86"/>
      <c r="R1246" s="87" t="s">
        <v>5853</v>
      </c>
      <c r="S1246" s="87" t="s">
        <v>5853</v>
      </c>
      <c r="T1246" s="86" t="s">
        <v>5853</v>
      </c>
      <c r="U1246" s="87" t="s">
        <v>5853</v>
      </c>
      <c r="V1246" s="87" t="s">
        <v>5853</v>
      </c>
    </row>
    <row r="1247" spans="1:22">
      <c r="A1247" t="s">
        <v>5578</v>
      </c>
      <c r="B1247" s="17" t="str">
        <f>VLOOKUP(A1247,'Planning Periods'!$E$2:$N$540,10,FALSE)</f>
        <v>05/15/2021 - 05/15/2029</v>
      </c>
      <c r="C1247" s="87">
        <v>2014</v>
      </c>
      <c r="D1247" s="87" t="str">
        <f t="shared" si="18"/>
        <v>Marysville 2014</v>
      </c>
      <c r="E1247" s="366" t="s">
        <v>5853</v>
      </c>
      <c r="F1247" s="366" t="s">
        <v>5853</v>
      </c>
      <c r="G1247" s="366" t="s">
        <v>5853</v>
      </c>
      <c r="H1247" s="366" t="s">
        <v>5853</v>
      </c>
      <c r="I1247" s="366">
        <v>0</v>
      </c>
      <c r="J1247" s="366" t="s">
        <v>5853</v>
      </c>
      <c r="K1247" s="366" t="s">
        <v>5853</v>
      </c>
      <c r="L1247" s="366" t="s">
        <v>5853</v>
      </c>
      <c r="M1247" s="366" t="s">
        <v>5853</v>
      </c>
      <c r="N1247" s="366">
        <v>0</v>
      </c>
      <c r="O1247" s="366" t="s">
        <v>5853</v>
      </c>
      <c r="P1247" s="366" t="s">
        <v>5853</v>
      </c>
      <c r="Q1247" s="366"/>
      <c r="R1247" s="366" t="s">
        <v>5853</v>
      </c>
      <c r="S1247" s="366" t="s">
        <v>5853</v>
      </c>
      <c r="T1247" s="366" t="s">
        <v>5853</v>
      </c>
      <c r="U1247" s="366" t="s">
        <v>5853</v>
      </c>
      <c r="V1247" s="366" t="s">
        <v>5853</v>
      </c>
    </row>
    <row r="1248" spans="1:22">
      <c r="A1248" t="s">
        <v>5578</v>
      </c>
      <c r="B1248" s="17" t="str">
        <f>VLOOKUP(A1248,'Planning Periods'!$E$2:$N$540,10,FALSE)</f>
        <v>05/15/2021 - 05/15/2029</v>
      </c>
      <c r="C1248" s="87">
        <v>2015</v>
      </c>
      <c r="D1248" s="87" t="str">
        <f t="shared" si="18"/>
        <v>Marysville 2015</v>
      </c>
      <c r="E1248" t="s">
        <v>5853</v>
      </c>
      <c r="F1248" t="s">
        <v>5853</v>
      </c>
      <c r="G1248" t="s">
        <v>5853</v>
      </c>
      <c r="H1248" t="s">
        <v>5853</v>
      </c>
      <c r="J1248" t="s">
        <v>5853</v>
      </c>
      <c r="K1248" t="s">
        <v>5853</v>
      </c>
      <c r="L1248" t="s">
        <v>5853</v>
      </c>
      <c r="M1248" t="s">
        <v>5853</v>
      </c>
      <c r="O1248" t="s">
        <v>5853</v>
      </c>
      <c r="P1248" t="s">
        <v>5853</v>
      </c>
      <c r="R1248" t="s">
        <v>5853</v>
      </c>
      <c r="S1248" t="s">
        <v>5853</v>
      </c>
      <c r="T1248" t="s">
        <v>5853</v>
      </c>
      <c r="U1248" t="s">
        <v>5853</v>
      </c>
      <c r="V1248" t="s">
        <v>5853</v>
      </c>
    </row>
    <row r="1249" spans="1:22">
      <c r="A1249" t="s">
        <v>5578</v>
      </c>
      <c r="B1249" s="17" t="str">
        <f>VLOOKUP(A1249,'Planning Periods'!$E$2:$N$540,10,FALSE)</f>
        <v>05/15/2021 - 05/15/2029</v>
      </c>
      <c r="C1249" s="87">
        <v>2016</v>
      </c>
      <c r="D1249" s="87" t="str">
        <f t="shared" si="18"/>
        <v>Marysville 2016</v>
      </c>
      <c r="E1249" t="s">
        <v>5853</v>
      </c>
      <c r="F1249" t="s">
        <v>5853</v>
      </c>
      <c r="G1249" t="s">
        <v>5853</v>
      </c>
      <c r="H1249" t="s">
        <v>5853</v>
      </c>
      <c r="J1249" t="s">
        <v>5853</v>
      </c>
      <c r="K1249" t="s">
        <v>5853</v>
      </c>
      <c r="L1249" t="s">
        <v>5853</v>
      </c>
      <c r="M1249" t="s">
        <v>5853</v>
      </c>
      <c r="O1249" t="s">
        <v>5853</v>
      </c>
      <c r="P1249" t="s">
        <v>5853</v>
      </c>
      <c r="R1249" t="s">
        <v>5853</v>
      </c>
      <c r="S1249" t="s">
        <v>5853</v>
      </c>
      <c r="T1249" t="s">
        <v>5853</v>
      </c>
      <c r="U1249" t="s">
        <v>5853</v>
      </c>
      <c r="V1249" t="s">
        <v>5853</v>
      </c>
    </row>
    <row r="1250" spans="1:22">
      <c r="A1250" t="s">
        <v>5578</v>
      </c>
      <c r="B1250" s="17" t="str">
        <f>VLOOKUP(A1250,'Planning Periods'!$E$2:$N$540,10,FALSE)</f>
        <v>05/15/2021 - 05/15/2029</v>
      </c>
      <c r="C1250" s="87">
        <v>2017</v>
      </c>
      <c r="D1250" s="87"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5579</v>
      </c>
      <c r="B1251" s="17"/>
      <c r="C1251" s="87">
        <v>2013</v>
      </c>
      <c r="D1251" s="87" t="str">
        <f t="shared" si="18"/>
        <v>Maywood 2013</v>
      </c>
      <c r="E1251" t="s">
        <v>5853</v>
      </c>
      <c r="F1251" t="s">
        <v>5853</v>
      </c>
      <c r="G1251" t="s">
        <v>5853</v>
      </c>
      <c r="H1251" t="s">
        <v>5853</v>
      </c>
      <c r="J1251" t="s">
        <v>5853</v>
      </c>
      <c r="K1251" t="s">
        <v>5853</v>
      </c>
      <c r="L1251" t="s">
        <v>5853</v>
      </c>
      <c r="M1251" t="s">
        <v>5853</v>
      </c>
      <c r="O1251" t="s">
        <v>5853</v>
      </c>
      <c r="P1251" t="s">
        <v>5853</v>
      </c>
      <c r="R1251" t="s">
        <v>5853</v>
      </c>
      <c r="S1251" t="s">
        <v>5853</v>
      </c>
      <c r="T1251" t="s">
        <v>5853</v>
      </c>
      <c r="U1251" t="s">
        <v>5853</v>
      </c>
      <c r="V1251" t="s">
        <v>5853</v>
      </c>
    </row>
    <row r="1252" spans="1:22">
      <c r="A1252" t="s">
        <v>5579</v>
      </c>
      <c r="B1252" s="17" t="str">
        <f>VLOOKUP(A1252,'Planning Periods'!$E$2:$N$540,10,FALSE)</f>
        <v>10/15/2013 - 10/15/2021</v>
      </c>
      <c r="C1252" s="87">
        <v>2014</v>
      </c>
      <c r="D1252" s="87" t="str">
        <f t="shared" si="18"/>
        <v>Maywood 2014</v>
      </c>
      <c r="E1252" s="366" t="s">
        <v>5853</v>
      </c>
      <c r="F1252" s="366" t="s">
        <v>5853</v>
      </c>
      <c r="G1252" s="366" t="s">
        <v>5853</v>
      </c>
      <c r="H1252" s="366" t="s">
        <v>5853</v>
      </c>
      <c r="I1252" s="366">
        <v>0</v>
      </c>
      <c r="J1252" s="366" t="s">
        <v>5853</v>
      </c>
      <c r="K1252" s="366" t="s">
        <v>5853</v>
      </c>
      <c r="L1252" s="366" t="s">
        <v>5853</v>
      </c>
      <c r="M1252" s="366" t="s">
        <v>5853</v>
      </c>
      <c r="N1252" s="366">
        <v>0</v>
      </c>
      <c r="O1252" s="366" t="s">
        <v>5853</v>
      </c>
      <c r="P1252" s="366" t="s">
        <v>5853</v>
      </c>
      <c r="Q1252" s="366"/>
      <c r="R1252" s="366" t="s">
        <v>5853</v>
      </c>
      <c r="S1252" s="366" t="s">
        <v>5853</v>
      </c>
      <c r="T1252" s="366" t="s">
        <v>5853</v>
      </c>
      <c r="U1252" s="366" t="s">
        <v>5853</v>
      </c>
      <c r="V1252" s="366" t="s">
        <v>5853</v>
      </c>
    </row>
    <row r="1253" spans="1:22">
      <c r="A1253" t="s">
        <v>5579</v>
      </c>
      <c r="B1253" s="17" t="str">
        <f>VLOOKUP(A1253,'Planning Periods'!$E$2:$N$540,10,FALSE)</f>
        <v>10/15/2013 - 10/15/2021</v>
      </c>
      <c r="C1253" s="87">
        <v>2015</v>
      </c>
      <c r="D1253" s="87" t="str">
        <f t="shared" si="18"/>
        <v>Maywood 2015</v>
      </c>
      <c r="E1253" t="s">
        <v>5853</v>
      </c>
      <c r="F1253" t="s">
        <v>5853</v>
      </c>
      <c r="G1253" t="s">
        <v>5853</v>
      </c>
      <c r="H1253" t="s">
        <v>5853</v>
      </c>
      <c r="J1253" t="s">
        <v>5853</v>
      </c>
      <c r="K1253" t="s">
        <v>5853</v>
      </c>
      <c r="L1253" t="s">
        <v>5853</v>
      </c>
      <c r="M1253" t="s">
        <v>5853</v>
      </c>
      <c r="O1253" t="s">
        <v>5853</v>
      </c>
      <c r="P1253" t="s">
        <v>5853</v>
      </c>
      <c r="R1253" t="s">
        <v>5853</v>
      </c>
      <c r="S1253" t="s">
        <v>5853</v>
      </c>
      <c r="T1253" t="s">
        <v>5853</v>
      </c>
      <c r="U1253" t="s">
        <v>5853</v>
      </c>
      <c r="V1253" t="s">
        <v>5853</v>
      </c>
    </row>
    <row r="1254" spans="1:22">
      <c r="A1254" t="s">
        <v>5579</v>
      </c>
      <c r="B1254" s="17" t="str">
        <f>VLOOKUP(A1254,'Planning Periods'!$E$2:$N$540,10,FALSE)</f>
        <v>10/15/2013 - 10/15/2021</v>
      </c>
      <c r="C1254" s="87">
        <v>2016</v>
      </c>
      <c r="D1254" s="87" t="str">
        <f t="shared" si="18"/>
        <v>Maywood 2016</v>
      </c>
      <c r="E1254" t="s">
        <v>5853</v>
      </c>
      <c r="F1254" t="s">
        <v>5853</v>
      </c>
      <c r="G1254" t="s">
        <v>5853</v>
      </c>
      <c r="H1254" t="s">
        <v>5853</v>
      </c>
      <c r="J1254" t="s">
        <v>5853</v>
      </c>
      <c r="K1254" t="s">
        <v>5853</v>
      </c>
      <c r="L1254" t="s">
        <v>5853</v>
      </c>
      <c r="M1254" t="s">
        <v>5853</v>
      </c>
      <c r="O1254" t="s">
        <v>5853</v>
      </c>
      <c r="P1254" t="s">
        <v>5853</v>
      </c>
      <c r="R1254" t="s">
        <v>5853</v>
      </c>
      <c r="S1254" t="s">
        <v>5853</v>
      </c>
      <c r="T1254" t="s">
        <v>5853</v>
      </c>
      <c r="U1254" t="s">
        <v>5853</v>
      </c>
      <c r="V1254" t="s">
        <v>5853</v>
      </c>
    </row>
    <row r="1255" spans="1:22">
      <c r="A1255" t="s">
        <v>5579</v>
      </c>
      <c r="B1255" s="17" t="str">
        <f>VLOOKUP(A1255,'Planning Periods'!$E$2:$N$540,10,FALSE)</f>
        <v>10/15/2013 - 10/15/2021</v>
      </c>
      <c r="C1255" s="87">
        <v>2017</v>
      </c>
      <c r="D1255" s="87" t="str">
        <f t="shared" si="18"/>
        <v>Maywood 2017</v>
      </c>
      <c r="E1255" t="s">
        <v>5853</v>
      </c>
      <c r="F1255" t="s">
        <v>5853</v>
      </c>
      <c r="G1255" t="s">
        <v>5853</v>
      </c>
      <c r="H1255" t="s">
        <v>5853</v>
      </c>
      <c r="J1255" t="s">
        <v>5853</v>
      </c>
      <c r="K1255" t="s">
        <v>5853</v>
      </c>
      <c r="L1255" t="s">
        <v>5853</v>
      </c>
      <c r="M1255" t="s">
        <v>5853</v>
      </c>
      <c r="O1255" t="s">
        <v>5853</v>
      </c>
      <c r="P1255" t="s">
        <v>5853</v>
      </c>
      <c r="R1255" t="s">
        <v>5853</v>
      </c>
      <c r="S1255" t="s">
        <v>5853</v>
      </c>
      <c r="T1255" t="s">
        <v>5853</v>
      </c>
      <c r="U1255" t="s">
        <v>5853</v>
      </c>
      <c r="V1255" t="s">
        <v>5853</v>
      </c>
    </row>
    <row r="1256" spans="1:22">
      <c r="A1256" s="88" t="s">
        <v>5786</v>
      </c>
      <c r="B1256" s="17" t="str">
        <f>VLOOKUP(A1256,'Planning Periods'!$E$2:$N$540,10,FALSE)</f>
        <v>12/31/2015 - 12/31/2023</v>
      </c>
      <c r="C1256" s="87">
        <v>2013</v>
      </c>
      <c r="D1256" s="87" t="str">
        <f t="shared" si="18"/>
        <v>Mcfarland 2013</v>
      </c>
      <c r="E1256" t="s">
        <v>5853</v>
      </c>
      <c r="F1256" t="s">
        <v>5853</v>
      </c>
      <c r="G1256" t="s">
        <v>5853</v>
      </c>
      <c r="H1256" t="s">
        <v>5853</v>
      </c>
      <c r="J1256" t="s">
        <v>5853</v>
      </c>
      <c r="K1256" t="s">
        <v>5853</v>
      </c>
      <c r="L1256" t="s">
        <v>5853</v>
      </c>
      <c r="M1256" t="s">
        <v>5853</v>
      </c>
      <c r="O1256" t="s">
        <v>5853</v>
      </c>
      <c r="P1256" t="s">
        <v>5853</v>
      </c>
      <c r="R1256" t="s">
        <v>5853</v>
      </c>
      <c r="S1256" t="s">
        <v>5853</v>
      </c>
      <c r="T1256" t="s">
        <v>5853</v>
      </c>
      <c r="U1256" t="s">
        <v>5853</v>
      </c>
      <c r="V1256" t="s">
        <v>5853</v>
      </c>
    </row>
    <row r="1257" spans="1:22">
      <c r="A1257" s="88" t="s">
        <v>5786</v>
      </c>
      <c r="B1257" s="17" t="str">
        <f>VLOOKUP(A1257,'Planning Periods'!$E$2:$N$540,10,FALSE)</f>
        <v>12/31/2015 - 12/31/2023</v>
      </c>
      <c r="C1257" s="87">
        <v>2014</v>
      </c>
      <c r="D1257" s="87" t="str">
        <f t="shared" si="18"/>
        <v>Mcfarland 2014</v>
      </c>
      <c r="E1257" t="s">
        <v>5853</v>
      </c>
      <c r="F1257" t="s">
        <v>5853</v>
      </c>
      <c r="G1257" t="s">
        <v>5853</v>
      </c>
      <c r="H1257" t="s">
        <v>5853</v>
      </c>
      <c r="J1257" t="s">
        <v>5853</v>
      </c>
      <c r="K1257" t="s">
        <v>5853</v>
      </c>
      <c r="L1257" t="s">
        <v>5853</v>
      </c>
      <c r="M1257" t="s">
        <v>5853</v>
      </c>
      <c r="O1257" t="s">
        <v>5853</v>
      </c>
      <c r="P1257" t="s">
        <v>5853</v>
      </c>
      <c r="R1257" t="s">
        <v>5853</v>
      </c>
      <c r="S1257" t="s">
        <v>5853</v>
      </c>
      <c r="T1257" t="s">
        <v>5853</v>
      </c>
      <c r="U1257" t="s">
        <v>5853</v>
      </c>
      <c r="V1257" t="s">
        <v>5853</v>
      </c>
    </row>
    <row r="1258" spans="1:22">
      <c r="A1258" s="88" t="s">
        <v>5786</v>
      </c>
      <c r="B1258" s="17" t="str">
        <f>VLOOKUP(A1258,'Planning Periods'!$E$2:$N$540,10,FALSE)</f>
        <v>12/31/2015 - 12/31/2023</v>
      </c>
      <c r="C1258" s="87">
        <v>2015</v>
      </c>
      <c r="D1258" s="87" t="str">
        <f t="shared" si="18"/>
        <v>Mcfarland 2015</v>
      </c>
      <c r="E1258" s="87" t="s">
        <v>5853</v>
      </c>
      <c r="F1258" s="366" t="s">
        <v>5853</v>
      </c>
      <c r="G1258" s="87" t="s">
        <v>5853</v>
      </c>
      <c r="H1258" s="87" t="s">
        <v>5853</v>
      </c>
      <c r="I1258" s="86"/>
      <c r="J1258" s="87" t="s">
        <v>5853</v>
      </c>
      <c r="K1258" s="366" t="s">
        <v>5853</v>
      </c>
      <c r="L1258" s="87" t="s">
        <v>5853</v>
      </c>
      <c r="M1258" s="87" t="s">
        <v>5853</v>
      </c>
      <c r="N1258" s="86"/>
      <c r="O1258" s="87" t="s">
        <v>5853</v>
      </c>
      <c r="P1258" s="87" t="s">
        <v>5853</v>
      </c>
      <c r="Q1258" s="86"/>
      <c r="R1258" s="87" t="s">
        <v>5853</v>
      </c>
      <c r="S1258" s="87" t="s">
        <v>5853</v>
      </c>
      <c r="T1258" s="86" t="s">
        <v>5853</v>
      </c>
      <c r="U1258" s="87" t="s">
        <v>5853</v>
      </c>
      <c r="V1258" s="87" t="s">
        <v>5853</v>
      </c>
    </row>
    <row r="1259" spans="1:22">
      <c r="A1259" s="88" t="s">
        <v>5786</v>
      </c>
      <c r="B1259" s="17" t="str">
        <f>VLOOKUP(A1259,'Planning Periods'!$E$2:$N$540,10,FALSE)</f>
        <v>12/31/2015 - 12/31/2023</v>
      </c>
      <c r="C1259" s="87">
        <v>2016</v>
      </c>
      <c r="D1259" s="87" t="str">
        <f t="shared" si="18"/>
        <v>Mcfarland 2016</v>
      </c>
      <c r="E1259" s="87">
        <v>93</v>
      </c>
      <c r="F1259" s="366">
        <v>6</v>
      </c>
      <c r="G1259" s="87">
        <v>0</v>
      </c>
      <c r="H1259" s="87">
        <v>6</v>
      </c>
      <c r="I1259" s="86"/>
      <c r="J1259" s="87">
        <v>73</v>
      </c>
      <c r="K1259" s="366">
        <v>6</v>
      </c>
      <c r="L1259" s="87">
        <v>0</v>
      </c>
      <c r="M1259" s="87">
        <v>6</v>
      </c>
      <c r="N1259" s="86"/>
      <c r="O1259" s="87">
        <v>66</v>
      </c>
      <c r="P1259" s="87">
        <v>7</v>
      </c>
      <c r="Q1259" s="86"/>
      <c r="R1259" s="87">
        <v>79</v>
      </c>
      <c r="S1259" s="87">
        <v>0</v>
      </c>
      <c r="T1259" s="86">
        <v>6</v>
      </c>
      <c r="U1259" s="87">
        <v>311</v>
      </c>
      <c r="V1259" s="87">
        <v>19</v>
      </c>
    </row>
    <row r="1260" spans="1:22">
      <c r="A1260" s="88" t="s">
        <v>5786</v>
      </c>
      <c r="B1260" s="17" t="str">
        <f>VLOOKUP(A1260,'Planning Periods'!$E$2:$N$540,10,FALSE)</f>
        <v>12/31/2015 - 12/31/2023</v>
      </c>
      <c r="C1260" s="87">
        <v>2017</v>
      </c>
      <c r="D1260" s="87" t="str">
        <f t="shared" si="18"/>
        <v>Mcfarland 2017</v>
      </c>
      <c r="E1260" s="87">
        <v>93</v>
      </c>
      <c r="F1260" s="366">
        <v>0</v>
      </c>
      <c r="G1260" s="87">
        <v>0</v>
      </c>
      <c r="H1260" s="87">
        <v>0</v>
      </c>
      <c r="I1260" s="86"/>
      <c r="J1260" s="87">
        <v>73</v>
      </c>
      <c r="K1260" s="366">
        <v>0</v>
      </c>
      <c r="L1260" s="87">
        <v>0</v>
      </c>
      <c r="M1260" s="87">
        <v>0</v>
      </c>
      <c r="N1260" s="86"/>
      <c r="O1260" s="87">
        <v>66</v>
      </c>
      <c r="P1260" s="87">
        <v>25</v>
      </c>
      <c r="Q1260" s="86"/>
      <c r="R1260" s="87">
        <v>79</v>
      </c>
      <c r="S1260" s="87">
        <v>0</v>
      </c>
      <c r="T1260" s="86">
        <v>0</v>
      </c>
      <c r="U1260" s="87">
        <v>311</v>
      </c>
      <c r="V1260" s="87">
        <v>25</v>
      </c>
    </row>
    <row r="1261" spans="1:22">
      <c r="A1261" s="88" t="s">
        <v>5089</v>
      </c>
      <c r="B1261" s="17" t="str">
        <f>VLOOKUP(A1261,'Planning Periods'!$E$2:$N$540,10,FALSE)</f>
        <v>08/15/2019 - 08/15/2027</v>
      </c>
      <c r="C1261" s="87">
        <v>2014</v>
      </c>
      <c r="D1261" s="87" t="str">
        <f t="shared" si="18"/>
        <v>Mendocino County - Unincorporated 2014</v>
      </c>
      <c r="E1261" s="87" t="s">
        <v>5853</v>
      </c>
      <c r="F1261" s="366" t="s">
        <v>5853</v>
      </c>
      <c r="G1261" s="87" t="s">
        <v>5853</v>
      </c>
      <c r="H1261" s="87" t="s">
        <v>5853</v>
      </c>
      <c r="I1261" s="86"/>
      <c r="J1261" s="87" t="s">
        <v>5853</v>
      </c>
      <c r="K1261" s="366" t="s">
        <v>5853</v>
      </c>
      <c r="L1261" s="87" t="s">
        <v>5853</v>
      </c>
      <c r="M1261" s="87" t="s">
        <v>5853</v>
      </c>
      <c r="N1261" s="86"/>
      <c r="O1261" s="87" t="s">
        <v>5853</v>
      </c>
      <c r="P1261" s="87" t="s">
        <v>5853</v>
      </c>
      <c r="Q1261" s="86"/>
      <c r="R1261" s="87" t="s">
        <v>5853</v>
      </c>
      <c r="S1261" s="87" t="s">
        <v>5853</v>
      </c>
      <c r="T1261" s="86" t="s">
        <v>5853</v>
      </c>
      <c r="U1261" s="87" t="s">
        <v>5853</v>
      </c>
      <c r="V1261" s="87" t="s">
        <v>5853</v>
      </c>
    </row>
    <row r="1262" spans="1:22">
      <c r="A1262" s="88" t="s">
        <v>5089</v>
      </c>
      <c r="B1262" s="17" t="str">
        <f>VLOOKUP(A1262,'Planning Periods'!$E$2:$N$540,10,FALSE)</f>
        <v>08/15/2019 - 08/15/2027</v>
      </c>
      <c r="C1262" s="87">
        <v>2015</v>
      </c>
      <c r="D1262" s="87" t="str">
        <f t="shared" si="18"/>
        <v>Mendocino County - Unincorporated 2015</v>
      </c>
      <c r="E1262" s="87">
        <v>40</v>
      </c>
      <c r="F1262" s="366">
        <v>0</v>
      </c>
      <c r="G1262" s="87">
        <v>0</v>
      </c>
      <c r="H1262" s="87">
        <v>0</v>
      </c>
      <c r="I1262" s="86"/>
      <c r="J1262" s="87">
        <v>27</v>
      </c>
      <c r="K1262" s="366">
        <v>0</v>
      </c>
      <c r="L1262" s="87">
        <v>0</v>
      </c>
      <c r="M1262" s="87">
        <v>0</v>
      </c>
      <c r="N1262" s="86"/>
      <c r="O1262" s="87">
        <v>27</v>
      </c>
      <c r="P1262" s="87">
        <v>56</v>
      </c>
      <c r="Q1262" s="86"/>
      <c r="R1262" s="87">
        <v>74</v>
      </c>
      <c r="S1262" s="87">
        <v>52</v>
      </c>
      <c r="T1262" s="86">
        <v>0</v>
      </c>
      <c r="U1262" s="87">
        <v>168</v>
      </c>
      <c r="V1262" s="87">
        <v>108</v>
      </c>
    </row>
    <row r="1263" spans="1:22">
      <c r="A1263" s="88" t="s">
        <v>5089</v>
      </c>
      <c r="B1263" s="17" t="str">
        <f>VLOOKUP(A1263,'Planning Periods'!$E$2:$N$540,10,FALSE)</f>
        <v>08/15/2019 - 08/15/2027</v>
      </c>
      <c r="C1263" s="87">
        <v>2016</v>
      </c>
      <c r="D1263" s="87" t="str">
        <f t="shared" si="18"/>
        <v>Mendocino County - Unincorporated 2016</v>
      </c>
      <c r="E1263" s="87" t="s">
        <v>5853</v>
      </c>
      <c r="F1263" s="366" t="s">
        <v>5853</v>
      </c>
      <c r="G1263" s="87" t="s">
        <v>5853</v>
      </c>
      <c r="H1263" s="87" t="s">
        <v>5853</v>
      </c>
      <c r="I1263" s="86"/>
      <c r="J1263" s="87" t="s">
        <v>5853</v>
      </c>
      <c r="K1263" s="366" t="s">
        <v>5853</v>
      </c>
      <c r="L1263" s="87" t="s">
        <v>5853</v>
      </c>
      <c r="M1263" s="87" t="s">
        <v>5853</v>
      </c>
      <c r="N1263" s="86"/>
      <c r="O1263" s="87" t="s">
        <v>5853</v>
      </c>
      <c r="P1263" s="87" t="s">
        <v>5853</v>
      </c>
      <c r="Q1263" s="86"/>
      <c r="R1263" s="87" t="s">
        <v>5853</v>
      </c>
      <c r="S1263" s="87" t="s">
        <v>5853</v>
      </c>
      <c r="T1263" s="86" t="s">
        <v>5853</v>
      </c>
      <c r="U1263" s="87" t="s">
        <v>5853</v>
      </c>
      <c r="V1263" s="87" t="s">
        <v>5853</v>
      </c>
    </row>
    <row r="1264" spans="1:22">
      <c r="A1264" s="88" t="s">
        <v>5089</v>
      </c>
      <c r="B1264" s="17" t="str">
        <f>VLOOKUP(A1264,'Planning Periods'!$E$2:$N$540,10,FALSE)</f>
        <v>08/15/2019 - 08/15/2027</v>
      </c>
      <c r="C1264" s="87">
        <v>2017</v>
      </c>
      <c r="D1264" s="87" t="str">
        <f t="shared" si="18"/>
        <v>Mendocino County - Unincorporated 2017</v>
      </c>
      <c r="E1264" s="87" t="s">
        <v>5853</v>
      </c>
      <c r="F1264" s="366" t="s">
        <v>5853</v>
      </c>
      <c r="G1264" s="87" t="s">
        <v>5853</v>
      </c>
      <c r="H1264" s="87" t="s">
        <v>5853</v>
      </c>
      <c r="I1264" s="86"/>
      <c r="J1264" s="87" t="s">
        <v>5853</v>
      </c>
      <c r="K1264" s="366" t="s">
        <v>5853</v>
      </c>
      <c r="L1264" s="87" t="s">
        <v>5853</v>
      </c>
      <c r="M1264" s="87" t="s">
        <v>5853</v>
      </c>
      <c r="N1264" s="86"/>
      <c r="O1264" s="87" t="s">
        <v>5853</v>
      </c>
      <c r="P1264" s="87" t="s">
        <v>5853</v>
      </c>
      <c r="Q1264" s="86"/>
      <c r="R1264" s="87" t="s">
        <v>5853</v>
      </c>
      <c r="S1264" s="87" t="s">
        <v>5853</v>
      </c>
      <c r="T1264" s="86" t="s">
        <v>5853</v>
      </c>
      <c r="U1264" s="87" t="s">
        <v>5853</v>
      </c>
      <c r="V1264" s="87" t="s">
        <v>5853</v>
      </c>
    </row>
    <row r="1265" spans="1:22">
      <c r="A1265" t="s">
        <v>5787</v>
      </c>
      <c r="B1265" s="17" t="str">
        <f>VLOOKUP(A1265,'Planning Periods'!$E$2:$N$540,10,FALSE)</f>
        <v>12/31/2015 - 12/31/2023</v>
      </c>
      <c r="C1265" s="87">
        <v>2013</v>
      </c>
      <c r="D1265" s="87" t="str">
        <f t="shared" si="18"/>
        <v>Mendota 2013</v>
      </c>
      <c r="E1265" s="87" t="s">
        <v>5853</v>
      </c>
      <c r="F1265" s="366" t="s">
        <v>5853</v>
      </c>
      <c r="G1265" s="87" t="s">
        <v>5853</v>
      </c>
      <c r="H1265" s="87" t="s">
        <v>5853</v>
      </c>
      <c r="I1265" s="86"/>
      <c r="J1265" s="87" t="s">
        <v>5853</v>
      </c>
      <c r="K1265" s="366" t="s">
        <v>5853</v>
      </c>
      <c r="L1265" s="87" t="s">
        <v>5853</v>
      </c>
      <c r="M1265" s="87" t="s">
        <v>5853</v>
      </c>
      <c r="N1265" s="86"/>
      <c r="O1265" s="87" t="s">
        <v>5853</v>
      </c>
      <c r="P1265" s="87" t="s">
        <v>5853</v>
      </c>
      <c r="Q1265" s="86"/>
      <c r="R1265" s="87" t="s">
        <v>5853</v>
      </c>
      <c r="S1265" s="87" t="s">
        <v>5853</v>
      </c>
      <c r="T1265" s="86" t="s">
        <v>5853</v>
      </c>
      <c r="U1265" s="87" t="s">
        <v>5853</v>
      </c>
      <c r="V1265" s="87" t="s">
        <v>5853</v>
      </c>
    </row>
    <row r="1266" spans="1:22">
      <c r="A1266" t="s">
        <v>5787</v>
      </c>
      <c r="B1266" s="17" t="str">
        <f>VLOOKUP(A1266,'Planning Periods'!$E$2:$N$540,10,FALSE)</f>
        <v>12/31/2015 - 12/31/2023</v>
      </c>
      <c r="C1266" s="87">
        <v>2014</v>
      </c>
      <c r="D1266" s="87" t="str">
        <f t="shared" si="18"/>
        <v>Mendota 2014</v>
      </c>
      <c r="E1266" s="366" t="s">
        <v>5853</v>
      </c>
      <c r="F1266" s="366" t="s">
        <v>5853</v>
      </c>
      <c r="G1266" s="366" t="s">
        <v>5853</v>
      </c>
      <c r="H1266" s="366" t="s">
        <v>5853</v>
      </c>
      <c r="I1266" s="366">
        <v>0</v>
      </c>
      <c r="J1266" s="366" t="s">
        <v>5853</v>
      </c>
      <c r="K1266" s="366" t="s">
        <v>5853</v>
      </c>
      <c r="L1266" s="366" t="s">
        <v>5853</v>
      </c>
      <c r="M1266" s="366" t="s">
        <v>5853</v>
      </c>
      <c r="N1266" s="366">
        <v>0</v>
      </c>
      <c r="O1266" s="366" t="s">
        <v>5853</v>
      </c>
      <c r="P1266" s="366" t="s">
        <v>5853</v>
      </c>
      <c r="Q1266" s="366"/>
      <c r="R1266" s="366" t="s">
        <v>5853</v>
      </c>
      <c r="S1266" s="366" t="s">
        <v>5853</v>
      </c>
      <c r="T1266" s="366" t="s">
        <v>5853</v>
      </c>
      <c r="U1266" s="366" t="s">
        <v>5853</v>
      </c>
      <c r="V1266" s="366" t="s">
        <v>5853</v>
      </c>
    </row>
    <row r="1267" spans="1:22">
      <c r="A1267" t="s">
        <v>5787</v>
      </c>
      <c r="B1267" s="17" t="str">
        <f>VLOOKUP(A1267,'Planning Periods'!$E$2:$N$540,10,FALSE)</f>
        <v>12/31/2015 - 12/31/2023</v>
      </c>
      <c r="C1267" s="87">
        <v>2015</v>
      </c>
      <c r="D1267" s="87" t="str">
        <f t="shared" si="18"/>
        <v>Mendota 2015</v>
      </c>
      <c r="E1267" t="s">
        <v>5853</v>
      </c>
      <c r="F1267" t="s">
        <v>5853</v>
      </c>
      <c r="G1267" t="s">
        <v>5853</v>
      </c>
      <c r="H1267" t="s">
        <v>5853</v>
      </c>
      <c r="J1267" t="s">
        <v>5853</v>
      </c>
      <c r="K1267" t="s">
        <v>5853</v>
      </c>
      <c r="L1267" t="s">
        <v>5853</v>
      </c>
      <c r="M1267" t="s">
        <v>5853</v>
      </c>
      <c r="O1267" t="s">
        <v>5853</v>
      </c>
      <c r="P1267" t="s">
        <v>5853</v>
      </c>
      <c r="R1267" t="s">
        <v>5853</v>
      </c>
      <c r="S1267" t="s">
        <v>5853</v>
      </c>
      <c r="T1267" t="s">
        <v>5853</v>
      </c>
      <c r="U1267" t="s">
        <v>5853</v>
      </c>
      <c r="V1267" t="s">
        <v>5853</v>
      </c>
    </row>
    <row r="1268" spans="1:22">
      <c r="A1268" t="s">
        <v>5787</v>
      </c>
      <c r="B1268" s="17" t="str">
        <f>VLOOKUP(A1268,'Planning Periods'!$E$2:$N$540,10,FALSE)</f>
        <v>12/31/2015 - 12/31/2023</v>
      </c>
      <c r="C1268" s="87">
        <v>2016</v>
      </c>
      <c r="D1268" s="87" t="str">
        <f t="shared" si="18"/>
        <v>Mendota 2016</v>
      </c>
      <c r="E1268" t="s">
        <v>5853</v>
      </c>
      <c r="F1268" t="s">
        <v>5853</v>
      </c>
      <c r="G1268" t="s">
        <v>5853</v>
      </c>
      <c r="H1268" t="s">
        <v>5853</v>
      </c>
      <c r="J1268" t="s">
        <v>5853</v>
      </c>
      <c r="K1268" t="s">
        <v>5853</v>
      </c>
      <c r="L1268" t="s">
        <v>5853</v>
      </c>
      <c r="M1268" t="s">
        <v>5853</v>
      </c>
      <c r="O1268" t="s">
        <v>5853</v>
      </c>
      <c r="P1268" t="s">
        <v>5853</v>
      </c>
      <c r="R1268" t="s">
        <v>5853</v>
      </c>
      <c r="S1268" t="s">
        <v>5853</v>
      </c>
      <c r="T1268" t="s">
        <v>5853</v>
      </c>
      <c r="U1268" t="s">
        <v>5853</v>
      </c>
      <c r="V1268" t="s">
        <v>5853</v>
      </c>
    </row>
    <row r="1269" spans="1:22">
      <c r="A1269" t="s">
        <v>5787</v>
      </c>
      <c r="B1269" s="17" t="str">
        <f>VLOOKUP(A1269,'Planning Periods'!$E$2:$N$540,10,FALSE)</f>
        <v>12/31/2015 - 12/31/2023</v>
      </c>
      <c r="C1269" s="87">
        <v>2017</v>
      </c>
      <c r="D1269" s="87" t="str">
        <f t="shared" si="18"/>
        <v>Mendota 2017</v>
      </c>
      <c r="E1269" t="s">
        <v>5853</v>
      </c>
      <c r="F1269" t="s">
        <v>5853</v>
      </c>
      <c r="G1269" t="s">
        <v>5853</v>
      </c>
      <c r="H1269" t="s">
        <v>5853</v>
      </c>
      <c r="J1269" t="s">
        <v>5853</v>
      </c>
      <c r="K1269" t="s">
        <v>5853</v>
      </c>
      <c r="L1269" t="s">
        <v>5853</v>
      </c>
      <c r="M1269" t="s">
        <v>5853</v>
      </c>
      <c r="O1269" t="s">
        <v>5853</v>
      </c>
      <c r="P1269" t="s">
        <v>5853</v>
      </c>
      <c r="R1269" t="s">
        <v>5853</v>
      </c>
      <c r="S1269" t="s">
        <v>5853</v>
      </c>
      <c r="T1269" t="s">
        <v>5853</v>
      </c>
      <c r="U1269" t="s">
        <v>5853</v>
      </c>
      <c r="V1269" t="s">
        <v>5853</v>
      </c>
    </row>
    <row r="1270" spans="1:22">
      <c r="A1270" s="88" t="s">
        <v>5580</v>
      </c>
      <c r="B1270" s="17"/>
      <c r="C1270" s="87">
        <v>2013</v>
      </c>
      <c r="D1270" s="87" t="str">
        <f t="shared" si="18"/>
        <v>Menifee 2013</v>
      </c>
      <c r="E1270" t="s">
        <v>5853</v>
      </c>
      <c r="F1270" t="s">
        <v>5853</v>
      </c>
      <c r="G1270" t="s">
        <v>5853</v>
      </c>
      <c r="H1270" t="s">
        <v>5853</v>
      </c>
      <c r="J1270" t="s">
        <v>5853</v>
      </c>
      <c r="K1270" t="s">
        <v>5853</v>
      </c>
      <c r="L1270" t="s">
        <v>5853</v>
      </c>
      <c r="M1270" t="s">
        <v>5853</v>
      </c>
      <c r="O1270" t="s">
        <v>5853</v>
      </c>
      <c r="P1270" t="s">
        <v>5853</v>
      </c>
      <c r="R1270" t="s">
        <v>5853</v>
      </c>
      <c r="S1270" t="s">
        <v>5853</v>
      </c>
      <c r="T1270" t="s">
        <v>5853</v>
      </c>
      <c r="U1270" t="s">
        <v>5853</v>
      </c>
      <c r="V1270" t="s">
        <v>5853</v>
      </c>
    </row>
    <row r="1271" spans="1:22">
      <c r="A1271" s="88" t="s">
        <v>5580</v>
      </c>
      <c r="B1271" s="17" t="str">
        <f>VLOOKUP(A1271,'Planning Periods'!$E$2:$N$540,10,FALSE)</f>
        <v>10/15/2013 - 10/15/2021</v>
      </c>
      <c r="C1271" s="87">
        <v>2014</v>
      </c>
      <c r="D1271" s="87" t="str">
        <f t="shared" si="18"/>
        <v>Menifee 2014</v>
      </c>
      <c r="E1271" s="87">
        <v>1488</v>
      </c>
      <c r="F1271" s="366">
        <v>1</v>
      </c>
      <c r="G1271" s="87">
        <v>0</v>
      </c>
      <c r="H1271" s="87">
        <v>1</v>
      </c>
      <c r="I1271" s="86"/>
      <c r="J1271" s="87">
        <v>1007</v>
      </c>
      <c r="K1271" s="366">
        <v>1</v>
      </c>
      <c r="L1271" s="87">
        <v>0</v>
      </c>
      <c r="M1271" s="87">
        <v>1</v>
      </c>
      <c r="N1271" s="86"/>
      <c r="O1271" s="87">
        <v>1140</v>
      </c>
      <c r="P1271" s="87">
        <v>158</v>
      </c>
      <c r="Q1271" s="86"/>
      <c r="R1271" s="87">
        <v>2610</v>
      </c>
      <c r="S1271" s="87">
        <v>181</v>
      </c>
      <c r="T1271" s="86">
        <v>1</v>
      </c>
      <c r="U1271" s="87">
        <v>6245</v>
      </c>
      <c r="V1271" s="87">
        <v>341</v>
      </c>
    </row>
    <row r="1272" spans="1:22">
      <c r="A1272" s="88" t="s">
        <v>5580</v>
      </c>
      <c r="B1272" s="17" t="str">
        <f>VLOOKUP(A1272,'Planning Periods'!$E$2:$N$540,10,FALSE)</f>
        <v>10/15/2013 - 10/15/2021</v>
      </c>
      <c r="C1272" s="87">
        <v>2015</v>
      </c>
      <c r="D1272" s="87" t="str">
        <f t="shared" si="18"/>
        <v>Menifee 2015</v>
      </c>
      <c r="E1272" s="87">
        <v>1488</v>
      </c>
      <c r="F1272" s="366">
        <v>4</v>
      </c>
      <c r="G1272" s="87">
        <v>0</v>
      </c>
      <c r="H1272" s="87">
        <v>4</v>
      </c>
      <c r="I1272" s="86"/>
      <c r="J1272" s="87">
        <v>1007</v>
      </c>
      <c r="K1272" s="366">
        <v>0</v>
      </c>
      <c r="L1272" s="87">
        <v>0</v>
      </c>
      <c r="M1272" s="87">
        <v>0</v>
      </c>
      <c r="N1272" s="86"/>
      <c r="O1272" s="87">
        <v>1140</v>
      </c>
      <c r="P1272" s="87">
        <v>193</v>
      </c>
      <c r="Q1272" s="86"/>
      <c r="R1272" s="87">
        <v>2610</v>
      </c>
      <c r="S1272" s="87">
        <v>215</v>
      </c>
      <c r="T1272" s="86">
        <v>0</v>
      </c>
      <c r="U1272" s="87">
        <v>6245</v>
      </c>
      <c r="V1272" s="87">
        <v>412</v>
      </c>
    </row>
    <row r="1273" spans="1:22">
      <c r="A1273" s="88" t="s">
        <v>5580</v>
      </c>
      <c r="B1273" s="17" t="str">
        <f>VLOOKUP(A1273,'Planning Periods'!$E$2:$N$540,10,FALSE)</f>
        <v>10/15/2013 - 10/15/2021</v>
      </c>
      <c r="C1273" s="87">
        <v>2016</v>
      </c>
      <c r="D1273" s="87" t="str">
        <f t="shared" si="18"/>
        <v>Menifee 2016</v>
      </c>
      <c r="E1273" s="87">
        <v>1488</v>
      </c>
      <c r="F1273" s="366">
        <v>3</v>
      </c>
      <c r="G1273" s="87">
        <v>0</v>
      </c>
      <c r="H1273" s="87">
        <v>3</v>
      </c>
      <c r="I1273" s="86"/>
      <c r="J1273" s="87">
        <v>1007</v>
      </c>
      <c r="K1273" s="366">
        <v>2</v>
      </c>
      <c r="L1273" s="87">
        <v>0</v>
      </c>
      <c r="M1273" s="87">
        <v>2</v>
      </c>
      <c r="N1273" s="86"/>
      <c r="O1273" s="87">
        <v>1140</v>
      </c>
      <c r="P1273" s="87">
        <v>184</v>
      </c>
      <c r="Q1273" s="86"/>
      <c r="R1273" s="87">
        <v>2610</v>
      </c>
      <c r="S1273" s="87">
        <v>349</v>
      </c>
      <c r="T1273" s="86">
        <v>2</v>
      </c>
      <c r="U1273" s="87">
        <v>6245</v>
      </c>
      <c r="V1273" s="87">
        <v>538</v>
      </c>
    </row>
    <row r="1274" spans="1:22">
      <c r="A1274" s="88" t="s">
        <v>5580</v>
      </c>
      <c r="B1274" s="17" t="str">
        <f>VLOOKUP(A1274,'Planning Periods'!$E$2:$N$540,10,FALSE)</f>
        <v>10/15/2013 - 10/15/2021</v>
      </c>
      <c r="C1274" s="87">
        <v>2017</v>
      </c>
      <c r="D1274" s="87" t="str">
        <f t="shared" si="18"/>
        <v>Menifee 2017</v>
      </c>
      <c r="E1274" s="87">
        <v>1488</v>
      </c>
      <c r="F1274" s="366">
        <v>3</v>
      </c>
      <c r="G1274" s="87">
        <v>0</v>
      </c>
      <c r="H1274" s="87">
        <v>3</v>
      </c>
      <c r="I1274" s="86"/>
      <c r="J1274" s="87">
        <v>1007</v>
      </c>
      <c r="K1274" s="366">
        <v>9</v>
      </c>
      <c r="L1274" s="87">
        <v>0</v>
      </c>
      <c r="M1274" s="87">
        <v>9</v>
      </c>
      <c r="N1274" s="86"/>
      <c r="O1274" s="87">
        <v>1140</v>
      </c>
      <c r="P1274" s="87">
        <v>168</v>
      </c>
      <c r="Q1274" s="86"/>
      <c r="R1274" s="87">
        <v>2610</v>
      </c>
      <c r="S1274" s="87">
        <v>514</v>
      </c>
      <c r="T1274" s="86">
        <v>9</v>
      </c>
      <c r="U1274" s="87">
        <v>6245</v>
      </c>
      <c r="V1274" s="87">
        <v>694</v>
      </c>
    </row>
    <row r="1275" spans="1:22">
      <c r="A1275" s="88" t="s">
        <v>5581</v>
      </c>
      <c r="B1275" s="17" t="str">
        <f>VLOOKUP(A1275,'Planning Periods'!$E$2:$N$540,10,FALSE)</f>
        <v>01/31/2015 - 01/31/2023</v>
      </c>
      <c r="C1275" s="87">
        <v>2014</v>
      </c>
      <c r="D1275" s="87" t="str">
        <f t="shared" si="18"/>
        <v>Menlo Park 2014</v>
      </c>
      <c r="E1275" s="87" t="s">
        <v>5853</v>
      </c>
      <c r="F1275" s="366" t="s">
        <v>5853</v>
      </c>
      <c r="G1275" s="87" t="s">
        <v>5853</v>
      </c>
      <c r="H1275" s="87" t="s">
        <v>5853</v>
      </c>
      <c r="I1275" s="86"/>
      <c r="J1275" s="87" t="s">
        <v>5853</v>
      </c>
      <c r="K1275" s="366" t="s">
        <v>5853</v>
      </c>
      <c r="L1275" s="87" t="s">
        <v>5853</v>
      </c>
      <c r="M1275" s="87" t="s">
        <v>5853</v>
      </c>
      <c r="N1275" s="86"/>
      <c r="O1275" s="87" t="s">
        <v>5853</v>
      </c>
      <c r="P1275" s="87" t="s">
        <v>5853</v>
      </c>
      <c r="Q1275" s="86"/>
      <c r="R1275" s="87" t="s">
        <v>5853</v>
      </c>
      <c r="S1275" s="87" t="s">
        <v>5853</v>
      </c>
      <c r="T1275" s="86" t="s">
        <v>5853</v>
      </c>
      <c r="U1275" s="87" t="s">
        <v>5853</v>
      </c>
      <c r="V1275" s="87" t="s">
        <v>5853</v>
      </c>
    </row>
    <row r="1276" spans="1:22">
      <c r="A1276" s="88" t="s">
        <v>5581</v>
      </c>
      <c r="B1276" s="17" t="str">
        <f>VLOOKUP(A1276,'Planning Periods'!$E$2:$N$540,10,FALSE)</f>
        <v>01/31/2015 - 01/31/2023</v>
      </c>
      <c r="C1276" s="87">
        <v>2015</v>
      </c>
      <c r="D1276" s="87" t="str">
        <f t="shared" si="18"/>
        <v>Menlo Park 2015</v>
      </c>
      <c r="E1276" s="87">
        <v>233</v>
      </c>
      <c r="F1276" s="366">
        <v>85</v>
      </c>
      <c r="G1276" s="87">
        <v>84</v>
      </c>
      <c r="H1276" s="87">
        <v>1</v>
      </c>
      <c r="I1276" s="86"/>
      <c r="J1276" s="87">
        <v>129</v>
      </c>
      <c r="K1276" s="366">
        <v>22</v>
      </c>
      <c r="L1276" s="87">
        <v>20</v>
      </c>
      <c r="M1276" s="87">
        <v>2</v>
      </c>
      <c r="N1276" s="86"/>
      <c r="O1276" s="87">
        <v>143</v>
      </c>
      <c r="P1276" s="87">
        <v>0</v>
      </c>
      <c r="Q1276" s="86"/>
      <c r="R1276" s="87">
        <v>150</v>
      </c>
      <c r="S1276" s="87">
        <v>712</v>
      </c>
      <c r="T1276" s="86">
        <v>2</v>
      </c>
      <c r="U1276" s="87">
        <v>655</v>
      </c>
      <c r="V1276" s="87">
        <v>819</v>
      </c>
    </row>
    <row r="1277" spans="1:22">
      <c r="A1277" s="88" t="s">
        <v>5581</v>
      </c>
      <c r="B1277" s="17" t="str">
        <f>VLOOKUP(A1277,'Planning Periods'!$E$2:$N$540,10,FALSE)</f>
        <v>01/31/2015 - 01/31/2023</v>
      </c>
      <c r="C1277" s="87">
        <v>2016</v>
      </c>
      <c r="D1277" s="87" t="str">
        <f t="shared" si="18"/>
        <v>Menlo Park 2016</v>
      </c>
      <c r="E1277" s="87">
        <v>233</v>
      </c>
      <c r="F1277" s="366">
        <v>45</v>
      </c>
      <c r="G1277" s="87">
        <v>42</v>
      </c>
      <c r="H1277" s="87">
        <v>3</v>
      </c>
      <c r="I1277" s="86"/>
      <c r="J1277" s="87">
        <v>129</v>
      </c>
      <c r="K1277" s="366">
        <v>4</v>
      </c>
      <c r="L1277" s="87">
        <v>0</v>
      </c>
      <c r="M1277" s="87">
        <v>4</v>
      </c>
      <c r="N1277" s="86"/>
      <c r="O1277" s="87">
        <v>143</v>
      </c>
      <c r="P1277" s="87">
        <v>0</v>
      </c>
      <c r="Q1277" s="86"/>
      <c r="R1277" s="87">
        <v>150</v>
      </c>
      <c r="S1277" s="87">
        <v>17</v>
      </c>
      <c r="T1277" s="86">
        <v>4</v>
      </c>
      <c r="U1277" s="87">
        <v>655</v>
      </c>
      <c r="V1277" s="87">
        <v>66</v>
      </c>
    </row>
    <row r="1278" spans="1:22">
      <c r="A1278" s="88" t="s">
        <v>5581</v>
      </c>
      <c r="B1278" s="17" t="str">
        <f>VLOOKUP(A1278,'Planning Periods'!$E$2:$N$540,10,FALSE)</f>
        <v>01/31/2015 - 01/31/2023</v>
      </c>
      <c r="C1278" s="87">
        <v>2017</v>
      </c>
      <c r="D1278" s="87" t="str">
        <f t="shared" si="18"/>
        <v>Menlo Park 2017</v>
      </c>
      <c r="E1278" s="87">
        <v>233</v>
      </c>
      <c r="F1278" s="366">
        <v>8</v>
      </c>
      <c r="G1278" s="87">
        <v>0</v>
      </c>
      <c r="H1278" s="87">
        <v>8</v>
      </c>
      <c r="I1278" s="86"/>
      <c r="J1278" s="87">
        <v>129</v>
      </c>
      <c r="K1278" s="366">
        <v>6</v>
      </c>
      <c r="L1278" s="87">
        <v>2</v>
      </c>
      <c r="M1278" s="87">
        <v>4</v>
      </c>
      <c r="N1278" s="86"/>
      <c r="O1278" s="87">
        <v>143</v>
      </c>
      <c r="P1278" s="87">
        <v>1</v>
      </c>
      <c r="Q1278" s="86"/>
      <c r="R1278" s="87">
        <v>150</v>
      </c>
      <c r="S1278" s="87">
        <v>20</v>
      </c>
      <c r="T1278" s="86">
        <v>4</v>
      </c>
      <c r="U1278" s="87">
        <v>655</v>
      </c>
      <c r="V1278" s="87">
        <v>35</v>
      </c>
    </row>
    <row r="1279" spans="1:22">
      <c r="A1279" s="88" t="s">
        <v>5582</v>
      </c>
      <c r="B1279" s="17" t="str">
        <f>VLOOKUP(A1279,'Planning Periods'!$E$2:$N$540,10,FALSE)</f>
        <v>03/31/2016 - 03/31/2024</v>
      </c>
      <c r="C1279" s="87">
        <v>2014</v>
      </c>
      <c r="D1279" s="87" t="str">
        <f t="shared" si="18"/>
        <v>Merced 2014</v>
      </c>
      <c r="E1279" s="87" t="s">
        <v>5853</v>
      </c>
      <c r="F1279" s="366" t="s">
        <v>5853</v>
      </c>
      <c r="G1279" s="87" t="s">
        <v>5853</v>
      </c>
      <c r="H1279" s="87" t="s">
        <v>5853</v>
      </c>
      <c r="I1279" s="86"/>
      <c r="J1279" s="87" t="s">
        <v>5853</v>
      </c>
      <c r="K1279" s="366" t="s">
        <v>5853</v>
      </c>
      <c r="L1279" s="87" t="s">
        <v>5853</v>
      </c>
      <c r="M1279" s="87" t="s">
        <v>5853</v>
      </c>
      <c r="N1279" s="86"/>
      <c r="O1279" s="87" t="s">
        <v>5853</v>
      </c>
      <c r="P1279" s="87" t="s">
        <v>5853</v>
      </c>
      <c r="Q1279" s="86"/>
      <c r="R1279" s="87" t="s">
        <v>5853</v>
      </c>
      <c r="S1279" s="87" t="s">
        <v>5853</v>
      </c>
      <c r="T1279" s="86" t="s">
        <v>5853</v>
      </c>
      <c r="U1279" s="87" t="s">
        <v>5853</v>
      </c>
      <c r="V1279" s="87" t="s">
        <v>5853</v>
      </c>
    </row>
    <row r="1280" spans="1:22">
      <c r="A1280" s="88" t="s">
        <v>5582</v>
      </c>
      <c r="B1280" s="17" t="str">
        <f>VLOOKUP(A1280,'Planning Periods'!$E$2:$N$540,10,FALSE)</f>
        <v>03/31/2016 - 03/31/2024</v>
      </c>
      <c r="C1280" s="87">
        <v>2015</v>
      </c>
      <c r="D1280" s="87" t="str">
        <f t="shared" si="18"/>
        <v>Merced 2015</v>
      </c>
      <c r="E1280" s="87" t="s">
        <v>5853</v>
      </c>
      <c r="F1280" s="366" t="s">
        <v>5853</v>
      </c>
      <c r="G1280" s="87" t="s">
        <v>5853</v>
      </c>
      <c r="H1280" s="87" t="s">
        <v>5853</v>
      </c>
      <c r="I1280" s="86"/>
      <c r="J1280" s="87" t="s">
        <v>5853</v>
      </c>
      <c r="K1280" s="366" t="s">
        <v>5853</v>
      </c>
      <c r="L1280" s="87" t="s">
        <v>5853</v>
      </c>
      <c r="M1280" s="87" t="s">
        <v>5853</v>
      </c>
      <c r="N1280" s="86"/>
      <c r="O1280" s="87" t="s">
        <v>5853</v>
      </c>
      <c r="P1280" s="87" t="s">
        <v>5853</v>
      </c>
      <c r="Q1280" s="86"/>
      <c r="R1280" s="87" t="s">
        <v>5853</v>
      </c>
      <c r="S1280" s="87" t="s">
        <v>5853</v>
      </c>
      <c r="T1280" s="86" t="s">
        <v>5853</v>
      </c>
      <c r="U1280" s="87" t="s">
        <v>5853</v>
      </c>
      <c r="V1280" s="87" t="s">
        <v>5853</v>
      </c>
    </row>
    <row r="1281" spans="1:22">
      <c r="A1281" s="88" t="s">
        <v>5582</v>
      </c>
      <c r="B1281" s="17" t="str">
        <f>VLOOKUP(A1281,'Planning Periods'!$E$2:$N$540,10,FALSE)</f>
        <v>03/31/2016 - 03/31/2024</v>
      </c>
      <c r="C1281" s="87">
        <v>2016</v>
      </c>
      <c r="D1281" s="87" t="str">
        <f t="shared" si="18"/>
        <v>Merced 2016</v>
      </c>
      <c r="E1281" s="87" t="s">
        <v>5853</v>
      </c>
      <c r="F1281" s="366" t="s">
        <v>5853</v>
      </c>
      <c r="G1281" s="87" t="s">
        <v>5853</v>
      </c>
      <c r="H1281" s="87" t="s">
        <v>5853</v>
      </c>
      <c r="I1281" s="86"/>
      <c r="J1281" s="87" t="s">
        <v>5853</v>
      </c>
      <c r="K1281" s="366" t="s">
        <v>5853</v>
      </c>
      <c r="L1281" s="87" t="s">
        <v>5853</v>
      </c>
      <c r="M1281" s="87" t="s">
        <v>5853</v>
      </c>
      <c r="N1281" s="86"/>
      <c r="O1281" s="87" t="s">
        <v>5853</v>
      </c>
      <c r="P1281" s="87" t="s">
        <v>5853</v>
      </c>
      <c r="Q1281" s="86"/>
      <c r="R1281" s="87" t="s">
        <v>5853</v>
      </c>
      <c r="S1281" s="87" t="s">
        <v>5853</v>
      </c>
      <c r="T1281" s="86" t="s">
        <v>5853</v>
      </c>
      <c r="U1281" s="87" t="s">
        <v>5853</v>
      </c>
      <c r="V1281" s="87" t="s">
        <v>5853</v>
      </c>
    </row>
    <row r="1282" spans="1:22">
      <c r="A1282" s="88" t="s">
        <v>5582</v>
      </c>
      <c r="B1282" s="17" t="str">
        <f>VLOOKUP(A1282,'Planning Periods'!$E$2:$N$540,10,FALSE)</f>
        <v>03/31/2016 - 03/31/2024</v>
      </c>
      <c r="C1282" s="87">
        <v>2017</v>
      </c>
      <c r="D1282" s="87" t="str">
        <f t="shared" si="18"/>
        <v>Merced 2017</v>
      </c>
      <c r="E1282" s="87">
        <v>1085</v>
      </c>
      <c r="F1282" s="366">
        <v>0</v>
      </c>
      <c r="G1282" s="87">
        <v>0</v>
      </c>
      <c r="H1282" s="87">
        <v>0</v>
      </c>
      <c r="I1282" s="86"/>
      <c r="J1282" s="87">
        <v>775</v>
      </c>
      <c r="K1282" s="366">
        <v>0</v>
      </c>
      <c r="L1282" s="87">
        <v>0</v>
      </c>
      <c r="M1282" s="87">
        <v>0</v>
      </c>
      <c r="N1282" s="86"/>
      <c r="O1282" s="87">
        <v>711</v>
      </c>
      <c r="P1282" s="87">
        <v>145</v>
      </c>
      <c r="Q1282" s="86"/>
      <c r="R1282" s="87">
        <v>1885</v>
      </c>
      <c r="S1282" s="87">
        <v>82</v>
      </c>
      <c r="T1282" s="86">
        <v>0</v>
      </c>
      <c r="U1282" s="87">
        <v>4456</v>
      </c>
      <c r="V1282" s="87">
        <v>227</v>
      </c>
    </row>
    <row r="1283" spans="1:22">
      <c r="A1283" s="88" t="s">
        <v>5094</v>
      </c>
      <c r="B1283" s="17" t="str">
        <f>VLOOKUP(A1283,'Planning Periods'!$E$2:$N$540,10,FALSE)</f>
        <v>03/31/2016 - 03/31/2024</v>
      </c>
      <c r="C1283" s="87">
        <v>2014</v>
      </c>
      <c r="D1283" s="87" t="str">
        <f t="shared" si="18"/>
        <v>Merced County - Unincorporated 2014</v>
      </c>
      <c r="E1283" s="87" t="s">
        <v>5853</v>
      </c>
      <c r="F1283" s="366" t="s">
        <v>5853</v>
      </c>
      <c r="G1283" s="87" t="s">
        <v>5853</v>
      </c>
      <c r="H1283" s="87" t="s">
        <v>5853</v>
      </c>
      <c r="I1283" s="86"/>
      <c r="J1283" s="87" t="s">
        <v>5853</v>
      </c>
      <c r="K1283" s="366" t="s">
        <v>5853</v>
      </c>
      <c r="L1283" s="87" t="s">
        <v>5853</v>
      </c>
      <c r="M1283" s="87" t="s">
        <v>5853</v>
      </c>
      <c r="N1283" s="86"/>
      <c r="O1283" s="87" t="s">
        <v>5853</v>
      </c>
      <c r="P1283" s="87" t="s">
        <v>5853</v>
      </c>
      <c r="Q1283" s="86"/>
      <c r="R1283" s="87" t="s">
        <v>5853</v>
      </c>
      <c r="S1283" s="87" t="s">
        <v>5853</v>
      </c>
      <c r="T1283" s="86" t="s">
        <v>5853</v>
      </c>
      <c r="U1283" s="87" t="s">
        <v>5853</v>
      </c>
      <c r="V1283" s="87" t="s">
        <v>5853</v>
      </c>
    </row>
    <row r="1284" spans="1:22">
      <c r="A1284" s="88" t="s">
        <v>5094</v>
      </c>
      <c r="B1284" s="17" t="str">
        <f>VLOOKUP(A1284,'Planning Periods'!$E$2:$N$540,10,FALSE)</f>
        <v>03/31/2016 - 03/31/2024</v>
      </c>
      <c r="C1284" s="87">
        <v>2015</v>
      </c>
      <c r="D1284" s="87" t="str">
        <f t="shared" si="18"/>
        <v>Merced County - Unincorporated 2015</v>
      </c>
      <c r="E1284" s="87" t="s">
        <v>5853</v>
      </c>
      <c r="F1284" s="366" t="s">
        <v>5853</v>
      </c>
      <c r="G1284" s="87" t="s">
        <v>5853</v>
      </c>
      <c r="H1284" s="87" t="s">
        <v>5853</v>
      </c>
      <c r="I1284" s="86"/>
      <c r="J1284" s="87" t="s">
        <v>5853</v>
      </c>
      <c r="K1284" s="366" t="s">
        <v>5853</v>
      </c>
      <c r="L1284" s="87" t="s">
        <v>5853</v>
      </c>
      <c r="M1284" s="87" t="s">
        <v>5853</v>
      </c>
      <c r="N1284" s="86"/>
      <c r="O1284" s="87" t="s">
        <v>5853</v>
      </c>
      <c r="P1284" s="87" t="s">
        <v>5853</v>
      </c>
      <c r="Q1284" s="86"/>
      <c r="R1284" s="87" t="s">
        <v>5853</v>
      </c>
      <c r="S1284" s="87" t="s">
        <v>5853</v>
      </c>
      <c r="T1284" s="86" t="s">
        <v>5853</v>
      </c>
      <c r="U1284" s="87" t="s">
        <v>5853</v>
      </c>
      <c r="V1284" s="87" t="s">
        <v>5853</v>
      </c>
    </row>
    <row r="1285" spans="1:22">
      <c r="A1285" s="88" t="s">
        <v>5094</v>
      </c>
      <c r="B1285" s="17" t="str">
        <f>VLOOKUP(A1285,'Planning Periods'!$E$2:$N$540,10,FALSE)</f>
        <v>03/31/2016 - 03/31/2024</v>
      </c>
      <c r="C1285" s="87">
        <v>2016</v>
      </c>
      <c r="D1285" s="87" t="str">
        <f t="shared" si="18"/>
        <v>Merced County - Unincorporated 2016</v>
      </c>
      <c r="E1285" s="87">
        <v>1085</v>
      </c>
      <c r="F1285" s="366">
        <v>0</v>
      </c>
      <c r="G1285" s="87">
        <v>0</v>
      </c>
      <c r="H1285" s="87">
        <v>0</v>
      </c>
      <c r="I1285" s="86"/>
      <c r="J1285" s="87">
        <v>775</v>
      </c>
      <c r="K1285" s="366">
        <v>0</v>
      </c>
      <c r="L1285" s="87">
        <v>0</v>
      </c>
      <c r="M1285" s="87">
        <v>0</v>
      </c>
      <c r="N1285" s="86"/>
      <c r="O1285" s="87">
        <v>711</v>
      </c>
      <c r="P1285" s="87">
        <v>37</v>
      </c>
      <c r="Q1285" s="86"/>
      <c r="R1285" s="87">
        <v>1885</v>
      </c>
      <c r="S1285" s="87">
        <v>137</v>
      </c>
      <c r="T1285" s="86">
        <v>0</v>
      </c>
      <c r="U1285" s="87">
        <v>4456</v>
      </c>
      <c r="V1285" s="87">
        <v>174</v>
      </c>
    </row>
    <row r="1286" spans="1:22">
      <c r="A1286" s="88" t="s">
        <v>5094</v>
      </c>
      <c r="B1286" s="17" t="str">
        <f>VLOOKUP(A1286,'Planning Periods'!$E$2:$N$540,10,FALSE)</f>
        <v>03/31/2016 - 03/31/2024</v>
      </c>
      <c r="C1286" s="87">
        <v>2017</v>
      </c>
      <c r="D1286" s="87" t="str">
        <f t="shared" si="18"/>
        <v>Merced County - Unincorporated 2017</v>
      </c>
      <c r="E1286" s="87">
        <v>1085</v>
      </c>
      <c r="F1286" s="366">
        <v>0</v>
      </c>
      <c r="G1286" s="87">
        <v>0</v>
      </c>
      <c r="H1286" s="87">
        <v>0</v>
      </c>
      <c r="I1286" s="86"/>
      <c r="J1286" s="87">
        <v>775</v>
      </c>
      <c r="K1286" s="366">
        <v>0</v>
      </c>
      <c r="L1286" s="87">
        <v>0</v>
      </c>
      <c r="M1286" s="87">
        <v>0</v>
      </c>
      <c r="N1286" s="86"/>
      <c r="O1286" s="87">
        <v>711</v>
      </c>
      <c r="P1286" s="87">
        <v>52</v>
      </c>
      <c r="Q1286" s="86"/>
      <c r="R1286" s="87">
        <v>1885</v>
      </c>
      <c r="S1286" s="87">
        <v>118</v>
      </c>
      <c r="T1286" s="86">
        <v>0</v>
      </c>
      <c r="U1286" s="87">
        <v>4456</v>
      </c>
      <c r="V1286" s="87">
        <v>170</v>
      </c>
    </row>
    <row r="1287" spans="1:22">
      <c r="A1287" s="88" t="s">
        <v>5583</v>
      </c>
      <c r="B1287" s="17" t="str">
        <f>VLOOKUP(A1287,'Planning Periods'!$E$2:$N$540,10,FALSE)</f>
        <v>01/31/2015 - 01/31/2023</v>
      </c>
      <c r="C1287" s="87">
        <v>2014</v>
      </c>
      <c r="D1287" s="87" t="str">
        <f t="shared" si="18"/>
        <v>Mill Valley 2014</v>
      </c>
      <c r="E1287" s="87">
        <v>41</v>
      </c>
      <c r="F1287" s="366">
        <v>3</v>
      </c>
      <c r="G1287" s="87">
        <v>1</v>
      </c>
      <c r="H1287" s="87">
        <v>2</v>
      </c>
      <c r="I1287" s="86"/>
      <c r="J1287" s="87">
        <v>24</v>
      </c>
      <c r="K1287" s="366">
        <v>3</v>
      </c>
      <c r="L1287" s="87">
        <v>0</v>
      </c>
      <c r="M1287" s="87">
        <v>3</v>
      </c>
      <c r="N1287" s="86"/>
      <c r="O1287" s="87">
        <v>26</v>
      </c>
      <c r="P1287" s="87">
        <v>1</v>
      </c>
      <c r="Q1287" s="86"/>
      <c r="R1287" s="87">
        <v>38</v>
      </c>
      <c r="S1287" s="87">
        <v>3</v>
      </c>
      <c r="T1287" s="86">
        <v>3</v>
      </c>
      <c r="U1287" s="87">
        <v>129</v>
      </c>
      <c r="V1287" s="87">
        <v>10</v>
      </c>
    </row>
    <row r="1288" spans="1:22">
      <c r="A1288" s="88" t="s">
        <v>5583</v>
      </c>
      <c r="B1288" s="17" t="str">
        <f>VLOOKUP(A1288,'Planning Periods'!$E$2:$N$540,10,FALSE)</f>
        <v>01/31/2015 - 01/31/2023</v>
      </c>
      <c r="C1288" s="87">
        <v>2015</v>
      </c>
      <c r="D1288" s="87" t="str">
        <f t="shared" si="18"/>
        <v>Mill Valley 2015</v>
      </c>
      <c r="E1288" s="87">
        <v>41</v>
      </c>
      <c r="F1288" s="366">
        <v>6</v>
      </c>
      <c r="G1288" s="87">
        <v>0</v>
      </c>
      <c r="H1288" s="87">
        <v>6</v>
      </c>
      <c r="I1288" s="86"/>
      <c r="J1288" s="87">
        <v>24</v>
      </c>
      <c r="K1288" s="366">
        <v>8</v>
      </c>
      <c r="L1288" s="87">
        <v>0</v>
      </c>
      <c r="M1288" s="87">
        <v>8</v>
      </c>
      <c r="N1288" s="86"/>
      <c r="O1288" s="87">
        <v>26</v>
      </c>
      <c r="P1288" s="87">
        <v>3</v>
      </c>
      <c r="Q1288" s="86"/>
      <c r="R1288" s="87">
        <v>38</v>
      </c>
      <c r="S1288" s="87">
        <v>9</v>
      </c>
      <c r="T1288" s="86">
        <v>8</v>
      </c>
      <c r="U1288" s="87">
        <v>129</v>
      </c>
      <c r="V1288" s="87">
        <v>26</v>
      </c>
    </row>
    <row r="1289" spans="1:22">
      <c r="A1289" s="88" t="s">
        <v>5583</v>
      </c>
      <c r="B1289" s="17" t="str">
        <f>VLOOKUP(A1289,'Planning Periods'!$E$2:$N$540,10,FALSE)</f>
        <v>01/31/2015 - 01/31/2023</v>
      </c>
      <c r="C1289" s="87">
        <v>2016</v>
      </c>
      <c r="D1289" s="87" t="str">
        <f t="shared" si="18"/>
        <v>Mill Valley 2016</v>
      </c>
      <c r="E1289" s="87">
        <v>41</v>
      </c>
      <c r="F1289" s="366">
        <v>4</v>
      </c>
      <c r="G1289" s="87">
        <v>0</v>
      </c>
      <c r="H1289" s="87">
        <v>4</v>
      </c>
      <c r="I1289" s="86"/>
      <c r="J1289" s="87">
        <v>24</v>
      </c>
      <c r="K1289" s="366">
        <v>3</v>
      </c>
      <c r="L1289" s="87">
        <v>0</v>
      </c>
      <c r="M1289" s="87">
        <v>3</v>
      </c>
      <c r="N1289" s="86"/>
      <c r="O1289" s="87">
        <v>26</v>
      </c>
      <c r="P1289" s="87">
        <v>2</v>
      </c>
      <c r="Q1289" s="86"/>
      <c r="R1289" s="87">
        <v>38</v>
      </c>
      <c r="S1289" s="87">
        <v>2</v>
      </c>
      <c r="T1289" s="86">
        <v>3</v>
      </c>
      <c r="U1289" s="87">
        <v>129</v>
      </c>
      <c r="V1289" s="87">
        <v>11</v>
      </c>
    </row>
    <row r="1290" spans="1:22">
      <c r="A1290" s="88" t="s">
        <v>5583</v>
      </c>
      <c r="B1290" s="17" t="str">
        <f>VLOOKUP(A1290,'Planning Periods'!$E$2:$N$540,10,FALSE)</f>
        <v>01/31/2015 - 01/31/2023</v>
      </c>
      <c r="C1290" s="87">
        <v>2017</v>
      </c>
      <c r="D1290" s="87" t="str">
        <f t="shared" si="18"/>
        <v>Mill Valley 2017</v>
      </c>
      <c r="E1290" s="87">
        <v>41</v>
      </c>
      <c r="F1290" s="366">
        <v>6</v>
      </c>
      <c r="G1290" s="87">
        <v>0</v>
      </c>
      <c r="H1290" s="87">
        <v>6</v>
      </c>
      <c r="I1290" s="86"/>
      <c r="J1290" s="87">
        <v>24</v>
      </c>
      <c r="K1290" s="366">
        <v>6</v>
      </c>
      <c r="L1290" s="87">
        <v>0</v>
      </c>
      <c r="M1290" s="87">
        <v>6</v>
      </c>
      <c r="N1290" s="86"/>
      <c r="O1290" s="87">
        <v>26</v>
      </c>
      <c r="P1290" s="87">
        <v>5</v>
      </c>
      <c r="Q1290" s="86"/>
      <c r="R1290" s="87">
        <v>38</v>
      </c>
      <c r="S1290" s="87">
        <v>4</v>
      </c>
      <c r="T1290" s="86">
        <v>6</v>
      </c>
      <c r="U1290" s="87">
        <v>129</v>
      </c>
      <c r="V1290" s="87">
        <v>21</v>
      </c>
    </row>
    <row r="1291" spans="1:22">
      <c r="A1291" s="88" t="s">
        <v>5584</v>
      </c>
      <c r="B1291" s="17" t="str">
        <f>VLOOKUP(A1291,'Planning Periods'!$E$2:$N$540,10,FALSE)</f>
        <v>01/31/2015 - 01/31/2023</v>
      </c>
      <c r="C1291" s="87">
        <v>2014</v>
      </c>
      <c r="D1291" s="87" t="str">
        <f t="shared" ref="D1291:D1361" si="19">CONCATENATE(A1291," ",C1291)</f>
        <v>Millbrae 2014</v>
      </c>
      <c r="E1291" s="87" t="s">
        <v>5853</v>
      </c>
      <c r="F1291" s="366" t="s">
        <v>5853</v>
      </c>
      <c r="G1291" s="87" t="s">
        <v>5853</v>
      </c>
      <c r="H1291" s="87" t="s">
        <v>5853</v>
      </c>
      <c r="I1291" s="86"/>
      <c r="J1291" s="87" t="s">
        <v>5853</v>
      </c>
      <c r="K1291" s="366" t="s">
        <v>5853</v>
      </c>
      <c r="L1291" s="87" t="s">
        <v>5853</v>
      </c>
      <c r="M1291" s="87" t="s">
        <v>5853</v>
      </c>
      <c r="N1291" s="86"/>
      <c r="O1291" s="87" t="s">
        <v>5853</v>
      </c>
      <c r="P1291" s="87" t="s">
        <v>5853</v>
      </c>
      <c r="Q1291" s="86"/>
      <c r="R1291" s="87" t="s">
        <v>5853</v>
      </c>
      <c r="S1291" s="87" t="s">
        <v>5853</v>
      </c>
      <c r="T1291" s="86" t="s">
        <v>5853</v>
      </c>
      <c r="U1291" s="87" t="s">
        <v>5853</v>
      </c>
      <c r="V1291" s="87" t="s">
        <v>5853</v>
      </c>
    </row>
    <row r="1292" spans="1:22">
      <c r="A1292" s="88" t="s">
        <v>5584</v>
      </c>
      <c r="B1292" s="17" t="str">
        <f>VLOOKUP(A1292,'Planning Periods'!$E$2:$N$540,10,FALSE)</f>
        <v>01/31/2015 - 01/31/2023</v>
      </c>
      <c r="C1292" s="87">
        <v>2015</v>
      </c>
      <c r="D1292" s="87" t="str">
        <f t="shared" si="19"/>
        <v>Millbrae 2015</v>
      </c>
      <c r="E1292" s="87" t="s">
        <v>5853</v>
      </c>
      <c r="F1292" s="366" t="s">
        <v>5853</v>
      </c>
      <c r="G1292" s="87" t="s">
        <v>5853</v>
      </c>
      <c r="H1292" s="87" t="s">
        <v>5853</v>
      </c>
      <c r="I1292" s="86"/>
      <c r="J1292" s="87" t="s">
        <v>5853</v>
      </c>
      <c r="K1292" s="366" t="s">
        <v>5853</v>
      </c>
      <c r="L1292" s="87" t="s">
        <v>5853</v>
      </c>
      <c r="M1292" s="87" t="s">
        <v>5853</v>
      </c>
      <c r="N1292" s="86"/>
      <c r="O1292" s="87" t="s">
        <v>5853</v>
      </c>
      <c r="P1292" s="87" t="s">
        <v>5853</v>
      </c>
      <c r="Q1292" s="86"/>
      <c r="R1292" s="87" t="s">
        <v>5853</v>
      </c>
      <c r="S1292" s="87" t="s">
        <v>5853</v>
      </c>
      <c r="T1292" s="86" t="s">
        <v>5853</v>
      </c>
      <c r="U1292" s="87" t="s">
        <v>5853</v>
      </c>
      <c r="V1292" s="87" t="s">
        <v>5853</v>
      </c>
    </row>
    <row r="1293" spans="1:22">
      <c r="A1293" s="88" t="s">
        <v>5584</v>
      </c>
      <c r="B1293" s="17" t="str">
        <f>VLOOKUP(A1293,'Planning Periods'!$E$2:$N$540,10,FALSE)</f>
        <v>01/31/2015 - 01/31/2023</v>
      </c>
      <c r="C1293" s="87">
        <v>2016</v>
      </c>
      <c r="D1293" s="87" t="str">
        <f t="shared" si="19"/>
        <v>Millbrae 2016</v>
      </c>
      <c r="E1293" s="87">
        <v>193</v>
      </c>
      <c r="F1293" s="366">
        <v>0</v>
      </c>
      <c r="G1293" s="87">
        <v>0</v>
      </c>
      <c r="H1293" s="87">
        <v>0</v>
      </c>
      <c r="I1293" s="86"/>
      <c r="J1293" s="87">
        <v>101</v>
      </c>
      <c r="K1293" s="366">
        <v>0</v>
      </c>
      <c r="L1293" s="87">
        <v>0</v>
      </c>
      <c r="M1293" s="87">
        <v>0</v>
      </c>
      <c r="N1293" s="86"/>
      <c r="O1293" s="87">
        <v>112</v>
      </c>
      <c r="P1293" s="87">
        <v>0</v>
      </c>
      <c r="Q1293" s="86"/>
      <c r="R1293" s="87">
        <v>257</v>
      </c>
      <c r="S1293" s="87">
        <v>0</v>
      </c>
      <c r="T1293" s="86">
        <v>0</v>
      </c>
      <c r="U1293" s="87">
        <v>663</v>
      </c>
      <c r="V1293" s="87">
        <v>0</v>
      </c>
    </row>
    <row r="1294" spans="1:22">
      <c r="A1294" s="88" t="s">
        <v>5584</v>
      </c>
      <c r="B1294" s="17" t="str">
        <f>VLOOKUP(A1294,'Planning Periods'!$E$2:$N$540,10,FALSE)</f>
        <v>01/31/2015 - 01/31/2023</v>
      </c>
      <c r="C1294" s="87">
        <v>2017</v>
      </c>
      <c r="D1294" s="87" t="str">
        <f t="shared" si="19"/>
        <v>Millbrae 2017</v>
      </c>
      <c r="E1294" s="87">
        <v>193</v>
      </c>
      <c r="F1294" s="366">
        <v>0</v>
      </c>
      <c r="G1294" s="87">
        <v>0</v>
      </c>
      <c r="H1294" s="87">
        <v>0</v>
      </c>
      <c r="I1294" s="86"/>
      <c r="J1294" s="87">
        <v>101</v>
      </c>
      <c r="K1294" s="366">
        <v>0</v>
      </c>
      <c r="L1294" s="87">
        <v>0</v>
      </c>
      <c r="M1294" s="87">
        <v>0</v>
      </c>
      <c r="N1294" s="86"/>
      <c r="O1294" s="87">
        <v>112</v>
      </c>
      <c r="P1294" s="87">
        <v>0</v>
      </c>
      <c r="Q1294" s="86"/>
      <c r="R1294" s="87">
        <v>257</v>
      </c>
      <c r="S1294" s="87">
        <v>3</v>
      </c>
      <c r="T1294" s="86">
        <v>0</v>
      </c>
      <c r="U1294" s="87">
        <v>663</v>
      </c>
      <c r="V1294" s="87">
        <v>3</v>
      </c>
    </row>
    <row r="1295" spans="1:22">
      <c r="A1295" s="88" t="s">
        <v>5585</v>
      </c>
      <c r="B1295" s="17" t="str">
        <f>VLOOKUP(A1295,'Planning Periods'!$E$2:$N$540,10,FALSE)</f>
        <v>01/31/2015 - 01/31/2023</v>
      </c>
      <c r="C1295" s="87">
        <v>2014</v>
      </c>
      <c r="D1295" s="87" t="str">
        <f t="shared" si="19"/>
        <v>Milpitas 2014</v>
      </c>
      <c r="E1295" s="87">
        <v>1004</v>
      </c>
      <c r="F1295" s="366">
        <v>0</v>
      </c>
      <c r="G1295" s="87">
        <v>0</v>
      </c>
      <c r="H1295" s="87">
        <v>0</v>
      </c>
      <c r="I1295" s="86"/>
      <c r="J1295" s="87">
        <v>570</v>
      </c>
      <c r="K1295" s="366">
        <v>0</v>
      </c>
      <c r="L1295" s="87">
        <v>0</v>
      </c>
      <c r="M1295" s="87">
        <v>0</v>
      </c>
      <c r="N1295" s="86"/>
      <c r="O1295" s="87">
        <v>565</v>
      </c>
      <c r="P1295" s="87">
        <v>0</v>
      </c>
      <c r="Q1295" s="86"/>
      <c r="R1295" s="87">
        <v>1151</v>
      </c>
      <c r="S1295" s="87">
        <v>841</v>
      </c>
      <c r="T1295" s="86">
        <v>0</v>
      </c>
      <c r="U1295" s="87">
        <v>3290</v>
      </c>
      <c r="V1295" s="87">
        <v>841</v>
      </c>
    </row>
    <row r="1296" spans="1:22">
      <c r="A1296" s="88" t="s">
        <v>5585</v>
      </c>
      <c r="B1296" s="17" t="str">
        <f>VLOOKUP(A1296,'Planning Periods'!$E$2:$N$540,10,FALSE)</f>
        <v>01/31/2015 - 01/31/2023</v>
      </c>
      <c r="C1296" s="87">
        <v>2015</v>
      </c>
      <c r="D1296" s="87" t="str">
        <f t="shared" si="19"/>
        <v>Milpitas 2015</v>
      </c>
      <c r="E1296" s="87">
        <v>1004</v>
      </c>
      <c r="F1296" s="366">
        <v>0</v>
      </c>
      <c r="G1296" s="87">
        <v>0</v>
      </c>
      <c r="H1296" s="87">
        <v>0</v>
      </c>
      <c r="I1296" s="86"/>
      <c r="J1296" s="87">
        <v>570</v>
      </c>
      <c r="K1296" s="366">
        <v>0</v>
      </c>
      <c r="L1296" s="87">
        <v>0</v>
      </c>
      <c r="M1296" s="87">
        <v>0</v>
      </c>
      <c r="N1296" s="86"/>
      <c r="O1296" s="87">
        <v>565</v>
      </c>
      <c r="P1296" s="87">
        <v>0</v>
      </c>
      <c r="Q1296" s="86"/>
      <c r="R1296" s="87">
        <v>1151</v>
      </c>
      <c r="S1296" s="87">
        <v>270</v>
      </c>
      <c r="T1296" s="86">
        <v>0</v>
      </c>
      <c r="U1296" s="87">
        <v>3290</v>
      </c>
      <c r="V1296" s="87">
        <v>270</v>
      </c>
    </row>
    <row r="1297" spans="1:22">
      <c r="A1297" s="88" t="s">
        <v>5585</v>
      </c>
      <c r="B1297" s="17" t="str">
        <f>VLOOKUP(A1297,'Planning Periods'!$E$2:$N$540,10,FALSE)</f>
        <v>01/31/2015 - 01/31/2023</v>
      </c>
      <c r="C1297" s="87">
        <v>2016</v>
      </c>
      <c r="D1297" s="87" t="str">
        <f t="shared" si="19"/>
        <v>Milpitas 2016</v>
      </c>
      <c r="E1297" s="87">
        <v>1004</v>
      </c>
      <c r="F1297" s="366">
        <v>0</v>
      </c>
      <c r="G1297" s="87">
        <v>0</v>
      </c>
      <c r="H1297" s="87">
        <v>0</v>
      </c>
      <c r="I1297" s="86"/>
      <c r="J1297" s="87">
        <v>570</v>
      </c>
      <c r="K1297" s="366">
        <v>0</v>
      </c>
      <c r="L1297" s="87">
        <v>0</v>
      </c>
      <c r="M1297" s="87">
        <v>0</v>
      </c>
      <c r="N1297" s="86"/>
      <c r="O1297" s="87">
        <v>565</v>
      </c>
      <c r="P1297" s="87">
        <v>0</v>
      </c>
      <c r="Q1297" s="86"/>
      <c r="R1297" s="87">
        <v>1151</v>
      </c>
      <c r="S1297" s="87">
        <v>82</v>
      </c>
      <c r="T1297" s="86">
        <v>0</v>
      </c>
      <c r="U1297" s="87">
        <v>3290</v>
      </c>
      <c r="V1297" s="87">
        <v>82</v>
      </c>
    </row>
    <row r="1298" spans="1:22">
      <c r="A1298" s="88" t="s">
        <v>5585</v>
      </c>
      <c r="B1298" s="17" t="str">
        <f>VLOOKUP(A1298,'Planning Periods'!$E$2:$N$540,10,FALSE)</f>
        <v>01/31/2015 - 01/31/2023</v>
      </c>
      <c r="C1298" s="87">
        <v>2017</v>
      </c>
      <c r="D1298" s="87" t="str">
        <f t="shared" si="19"/>
        <v>Milpitas 2017</v>
      </c>
      <c r="E1298" s="87">
        <v>1004</v>
      </c>
      <c r="F1298" s="366">
        <v>0</v>
      </c>
      <c r="G1298" s="87">
        <v>0</v>
      </c>
      <c r="H1298" s="87">
        <v>0</v>
      </c>
      <c r="I1298" s="86"/>
      <c r="J1298" s="87">
        <v>570</v>
      </c>
      <c r="K1298" s="366">
        <v>0</v>
      </c>
      <c r="L1298" s="87">
        <v>0</v>
      </c>
      <c r="M1298" s="87">
        <v>0</v>
      </c>
      <c r="N1298" s="86"/>
      <c r="O1298" s="87">
        <v>565</v>
      </c>
      <c r="P1298" s="87">
        <v>0</v>
      </c>
      <c r="Q1298" s="86"/>
      <c r="R1298" s="87">
        <v>1151</v>
      </c>
      <c r="S1298" s="87">
        <v>111</v>
      </c>
      <c r="T1298" s="86">
        <v>0</v>
      </c>
      <c r="U1298" s="87">
        <v>3290</v>
      </c>
      <c r="V1298" s="87">
        <v>111</v>
      </c>
    </row>
    <row r="1299" spans="1:22">
      <c r="A1299" s="88" t="s">
        <v>5586</v>
      </c>
      <c r="B1299" s="17"/>
      <c r="C1299" s="87">
        <v>2013</v>
      </c>
      <c r="D1299" s="87" t="str">
        <f t="shared" si="19"/>
        <v>Mission Viejo 2013</v>
      </c>
      <c r="E1299" s="87" t="s">
        <v>5853</v>
      </c>
      <c r="F1299" s="366" t="s">
        <v>5853</v>
      </c>
      <c r="G1299" s="87" t="s">
        <v>5853</v>
      </c>
      <c r="H1299" s="87" t="s">
        <v>5853</v>
      </c>
      <c r="I1299" s="86"/>
      <c r="J1299" s="87" t="s">
        <v>5853</v>
      </c>
      <c r="K1299" s="366" t="s">
        <v>5853</v>
      </c>
      <c r="L1299" s="87" t="s">
        <v>5853</v>
      </c>
      <c r="M1299" s="87" t="s">
        <v>5853</v>
      </c>
      <c r="N1299" s="86"/>
      <c r="O1299" s="87" t="s">
        <v>5853</v>
      </c>
      <c r="P1299" s="87" t="s">
        <v>5853</v>
      </c>
      <c r="Q1299" s="86"/>
      <c r="R1299" s="87" t="s">
        <v>5853</v>
      </c>
      <c r="S1299" s="87" t="s">
        <v>5853</v>
      </c>
      <c r="T1299" s="86" t="s">
        <v>5853</v>
      </c>
      <c r="U1299" s="87" t="s">
        <v>5853</v>
      </c>
      <c r="V1299" s="87" t="s">
        <v>5853</v>
      </c>
    </row>
    <row r="1300" spans="1:22">
      <c r="A1300" s="88" t="s">
        <v>5586</v>
      </c>
      <c r="B1300" s="17" t="str">
        <f>VLOOKUP(A1300,'Planning Periods'!$E$2:$N$540,10,FALSE)</f>
        <v>10/15/2013 - 10/15/2021</v>
      </c>
      <c r="C1300" s="87">
        <v>2014</v>
      </c>
      <c r="D1300" s="87" t="str">
        <f t="shared" si="19"/>
        <v>Mission Viejo 2014</v>
      </c>
      <c r="E1300" s="87">
        <v>42</v>
      </c>
      <c r="F1300" s="366">
        <v>9</v>
      </c>
      <c r="G1300" s="87">
        <v>9</v>
      </c>
      <c r="H1300" s="87">
        <v>0</v>
      </c>
      <c r="I1300" s="86"/>
      <c r="J1300" s="87">
        <v>29</v>
      </c>
      <c r="K1300" s="366">
        <v>6</v>
      </c>
      <c r="L1300" s="87">
        <v>6</v>
      </c>
      <c r="M1300" s="87">
        <v>0</v>
      </c>
      <c r="N1300" s="86"/>
      <c r="O1300" s="87">
        <v>33</v>
      </c>
      <c r="P1300" s="87">
        <v>16</v>
      </c>
      <c r="Q1300" s="86"/>
      <c r="R1300" s="87">
        <v>73</v>
      </c>
      <c r="S1300" s="87">
        <v>296</v>
      </c>
      <c r="T1300" s="86">
        <v>0</v>
      </c>
      <c r="U1300" s="87">
        <v>177</v>
      </c>
      <c r="V1300" s="87">
        <v>327</v>
      </c>
    </row>
    <row r="1301" spans="1:22">
      <c r="A1301" s="88" t="s">
        <v>5586</v>
      </c>
      <c r="B1301" s="17" t="str">
        <f>VLOOKUP(A1301,'Planning Periods'!$E$2:$N$540,10,FALSE)</f>
        <v>10/15/2013 - 10/15/2021</v>
      </c>
      <c r="C1301" s="87">
        <v>2015</v>
      </c>
      <c r="D1301" s="87" t="str">
        <f t="shared" si="19"/>
        <v>Mission Viejo 2015</v>
      </c>
      <c r="E1301" s="87">
        <v>42</v>
      </c>
      <c r="F1301" s="366">
        <v>3</v>
      </c>
      <c r="G1301" s="87">
        <v>3</v>
      </c>
      <c r="H1301" s="87">
        <v>0</v>
      </c>
      <c r="I1301" s="86"/>
      <c r="J1301" s="87">
        <v>29</v>
      </c>
      <c r="K1301" s="366">
        <v>22</v>
      </c>
      <c r="L1301" s="87">
        <v>22</v>
      </c>
      <c r="M1301" s="87">
        <v>0</v>
      </c>
      <c r="N1301" s="86"/>
      <c r="O1301" s="87">
        <v>33</v>
      </c>
      <c r="P1301" s="87">
        <v>0</v>
      </c>
      <c r="Q1301" s="86"/>
      <c r="R1301" s="87">
        <v>73</v>
      </c>
      <c r="S1301" s="87">
        <v>468</v>
      </c>
      <c r="T1301" s="86">
        <v>0</v>
      </c>
      <c r="U1301" s="87">
        <v>177</v>
      </c>
      <c r="V1301" s="87">
        <v>493</v>
      </c>
    </row>
    <row r="1302" spans="1:22">
      <c r="A1302" s="88" t="s">
        <v>5586</v>
      </c>
      <c r="B1302" s="17" t="str">
        <f>VLOOKUP(A1302,'Planning Periods'!$E$2:$N$540,10,FALSE)</f>
        <v>10/15/2013 - 10/15/2021</v>
      </c>
      <c r="C1302" s="87">
        <v>2016</v>
      </c>
      <c r="D1302" s="87" t="str">
        <f t="shared" si="19"/>
        <v>Mission Viejo 2016</v>
      </c>
      <c r="E1302" s="87">
        <v>42</v>
      </c>
      <c r="F1302" s="366">
        <v>1</v>
      </c>
      <c r="G1302" s="87">
        <v>1</v>
      </c>
      <c r="H1302" s="87">
        <v>0</v>
      </c>
      <c r="I1302" s="86"/>
      <c r="J1302" s="87">
        <v>29</v>
      </c>
      <c r="K1302" s="366">
        <v>0</v>
      </c>
      <c r="L1302" s="87">
        <v>0</v>
      </c>
      <c r="M1302" s="87">
        <v>0</v>
      </c>
      <c r="N1302" s="86"/>
      <c r="O1302" s="87">
        <v>33</v>
      </c>
      <c r="P1302" s="87">
        <v>0</v>
      </c>
      <c r="Q1302" s="86"/>
      <c r="R1302" s="87">
        <v>73</v>
      </c>
      <c r="S1302" s="87">
        <v>6</v>
      </c>
      <c r="T1302" s="86">
        <v>0</v>
      </c>
      <c r="U1302" s="87">
        <v>177</v>
      </c>
      <c r="V1302" s="87">
        <v>7</v>
      </c>
    </row>
    <row r="1303" spans="1:22">
      <c r="A1303" s="88" t="s">
        <v>5586</v>
      </c>
      <c r="B1303" s="17" t="str">
        <f>VLOOKUP(A1303,'Planning Periods'!$E$2:$N$540,10,FALSE)</f>
        <v>10/15/2013 - 10/15/2021</v>
      </c>
      <c r="C1303" s="87">
        <v>2017</v>
      </c>
      <c r="D1303" s="87" t="str">
        <f t="shared" si="19"/>
        <v>Mission Viejo 2017</v>
      </c>
      <c r="E1303" s="87">
        <v>42</v>
      </c>
      <c r="F1303" s="366">
        <v>0</v>
      </c>
      <c r="G1303" s="87">
        <v>0</v>
      </c>
      <c r="H1303" s="87">
        <v>0</v>
      </c>
      <c r="I1303" s="86"/>
      <c r="J1303" s="87">
        <v>29</v>
      </c>
      <c r="K1303" s="366">
        <v>0</v>
      </c>
      <c r="L1303" s="87">
        <v>0</v>
      </c>
      <c r="M1303" s="87">
        <v>0</v>
      </c>
      <c r="N1303" s="86"/>
      <c r="O1303" s="87">
        <v>33</v>
      </c>
      <c r="P1303" s="87">
        <v>0</v>
      </c>
      <c r="Q1303" s="86"/>
      <c r="R1303" s="87">
        <v>73</v>
      </c>
      <c r="S1303" s="87">
        <v>35</v>
      </c>
      <c r="T1303" s="86">
        <v>0</v>
      </c>
      <c r="U1303" s="87">
        <v>177</v>
      </c>
      <c r="V1303" s="87">
        <v>35</v>
      </c>
    </row>
    <row r="1304" spans="1:22">
      <c r="A1304" s="88" t="s">
        <v>5587</v>
      </c>
      <c r="B1304" s="17" t="str">
        <f>VLOOKUP(A1304,'Planning Periods'!$E$2:$N$540,10,FALSE)</f>
        <v>12/31/2015 - 12/31/2023</v>
      </c>
      <c r="C1304" s="87">
        <v>2014</v>
      </c>
      <c r="D1304" s="87" t="str">
        <f t="shared" si="19"/>
        <v>Modesto 2014</v>
      </c>
      <c r="E1304" s="87" t="s">
        <v>5853</v>
      </c>
      <c r="F1304" s="366" t="s">
        <v>5853</v>
      </c>
      <c r="G1304" s="87" t="s">
        <v>5853</v>
      </c>
      <c r="H1304" s="87" t="s">
        <v>5853</v>
      </c>
      <c r="I1304" s="86"/>
      <c r="J1304" s="87" t="s">
        <v>5853</v>
      </c>
      <c r="K1304" s="366" t="s">
        <v>5853</v>
      </c>
      <c r="L1304" s="87" t="s">
        <v>5853</v>
      </c>
      <c r="M1304" s="87" t="s">
        <v>5853</v>
      </c>
      <c r="N1304" s="86"/>
      <c r="O1304" s="87" t="s">
        <v>5853</v>
      </c>
      <c r="P1304" s="87" t="s">
        <v>5853</v>
      </c>
      <c r="Q1304" s="86"/>
      <c r="R1304" s="87" t="s">
        <v>5853</v>
      </c>
      <c r="S1304" s="87" t="s">
        <v>5853</v>
      </c>
      <c r="T1304" s="86" t="s">
        <v>5853</v>
      </c>
      <c r="U1304" s="87" t="s">
        <v>5853</v>
      </c>
      <c r="V1304" s="87" t="s">
        <v>5853</v>
      </c>
    </row>
    <row r="1305" spans="1:22">
      <c r="A1305" s="88" t="s">
        <v>5587</v>
      </c>
      <c r="B1305" s="17" t="str">
        <f>VLOOKUP(A1305,'Planning Periods'!$E$2:$N$540,10,FALSE)</f>
        <v>12/31/2015 - 12/31/2023</v>
      </c>
      <c r="C1305" s="87">
        <v>2015</v>
      </c>
      <c r="D1305" s="87" t="str">
        <f t="shared" si="19"/>
        <v>Modesto 2015</v>
      </c>
      <c r="E1305" s="87">
        <v>2574</v>
      </c>
      <c r="F1305" s="366">
        <v>0</v>
      </c>
      <c r="G1305" s="87">
        <v>0</v>
      </c>
      <c r="H1305" s="87">
        <v>0</v>
      </c>
      <c r="I1305" s="86"/>
      <c r="J1305" s="87">
        <v>1783</v>
      </c>
      <c r="K1305" s="366">
        <v>0</v>
      </c>
      <c r="L1305" s="87">
        <v>0</v>
      </c>
      <c r="M1305" s="87">
        <v>0</v>
      </c>
      <c r="N1305" s="86"/>
      <c r="O1305" s="87">
        <v>2122</v>
      </c>
      <c r="P1305" s="87">
        <v>0</v>
      </c>
      <c r="Q1305" s="86"/>
      <c r="R1305" s="87">
        <v>3796</v>
      </c>
      <c r="S1305" s="87">
        <v>18</v>
      </c>
      <c r="T1305" s="86">
        <v>0</v>
      </c>
      <c r="U1305" s="87">
        <v>10275</v>
      </c>
      <c r="V1305" s="87">
        <v>18</v>
      </c>
    </row>
    <row r="1306" spans="1:22">
      <c r="A1306" s="88" t="s">
        <v>5587</v>
      </c>
      <c r="B1306" s="17" t="str">
        <f>VLOOKUP(A1306,'Planning Periods'!$E$2:$N$540,10,FALSE)</f>
        <v>12/31/2015 - 12/31/2023</v>
      </c>
      <c r="C1306" s="87">
        <v>2016</v>
      </c>
      <c r="D1306" s="87" t="str">
        <f t="shared" si="19"/>
        <v>Modesto 2016</v>
      </c>
      <c r="E1306" s="87">
        <v>2574</v>
      </c>
      <c r="F1306" s="366">
        <v>0</v>
      </c>
      <c r="G1306" s="87">
        <v>0</v>
      </c>
      <c r="H1306" s="87">
        <v>0</v>
      </c>
      <c r="I1306" s="86"/>
      <c r="J1306" s="87">
        <v>1783</v>
      </c>
      <c r="K1306" s="366">
        <v>50</v>
      </c>
      <c r="L1306" s="87">
        <v>50</v>
      </c>
      <c r="M1306" s="87">
        <v>0</v>
      </c>
      <c r="N1306" s="86"/>
      <c r="O1306" s="87">
        <v>2122</v>
      </c>
      <c r="P1306" s="87">
        <v>56</v>
      </c>
      <c r="Q1306" s="86"/>
      <c r="R1306" s="87">
        <v>3796</v>
      </c>
      <c r="S1306" s="87">
        <v>150</v>
      </c>
      <c r="T1306" s="86">
        <v>0</v>
      </c>
      <c r="U1306" s="87">
        <v>10275</v>
      </c>
      <c r="V1306" s="87">
        <v>256</v>
      </c>
    </row>
    <row r="1307" spans="1:22">
      <c r="A1307" s="88" t="s">
        <v>5587</v>
      </c>
      <c r="B1307" s="17" t="str">
        <f>VLOOKUP(A1307,'Planning Periods'!$E$2:$N$540,10,FALSE)</f>
        <v>12/31/2015 - 12/31/2023</v>
      </c>
      <c r="C1307" s="87">
        <v>2017</v>
      </c>
      <c r="D1307" s="87" t="str">
        <f t="shared" si="19"/>
        <v>Modesto 2017</v>
      </c>
      <c r="E1307" s="87">
        <v>2574</v>
      </c>
      <c r="F1307" s="366">
        <v>0</v>
      </c>
      <c r="G1307" s="87">
        <v>0</v>
      </c>
      <c r="H1307" s="87">
        <v>0</v>
      </c>
      <c r="I1307" s="86"/>
      <c r="J1307" s="87">
        <v>1783</v>
      </c>
      <c r="K1307" s="366">
        <v>0</v>
      </c>
      <c r="L1307" s="87">
        <v>0</v>
      </c>
      <c r="M1307" s="87">
        <v>0</v>
      </c>
      <c r="N1307" s="86"/>
      <c r="O1307" s="87">
        <v>2122</v>
      </c>
      <c r="P1307" s="87">
        <v>3</v>
      </c>
      <c r="Q1307" s="86"/>
      <c r="R1307" s="87">
        <v>3796</v>
      </c>
      <c r="S1307" s="87">
        <v>137</v>
      </c>
      <c r="T1307" s="86">
        <v>0</v>
      </c>
      <c r="U1307" s="87">
        <v>10275</v>
      </c>
      <c r="V1307" s="87">
        <v>140</v>
      </c>
    </row>
    <row r="1308" spans="1:22">
      <c r="A1308" t="s">
        <v>5100</v>
      </c>
      <c r="B1308" s="17" t="str">
        <f>VLOOKUP(A1308,'Planning Periods'!$E$2:$N$540,10,FALSE)</f>
        <v>08/31/2019 - 08/31/2024</v>
      </c>
      <c r="C1308" s="87">
        <v>2014</v>
      </c>
      <c r="D1308" s="87" t="str">
        <f t="shared" si="19"/>
        <v>Modoc County - Unincorporated 2014</v>
      </c>
      <c r="E1308" s="366" t="s">
        <v>5853</v>
      </c>
      <c r="F1308" s="366" t="s">
        <v>5853</v>
      </c>
      <c r="G1308" s="366" t="s">
        <v>5853</v>
      </c>
      <c r="H1308" s="366" t="s">
        <v>5853</v>
      </c>
      <c r="I1308" s="366">
        <v>0</v>
      </c>
      <c r="J1308" s="366" t="s">
        <v>5853</v>
      </c>
      <c r="K1308" s="366" t="s">
        <v>5853</v>
      </c>
      <c r="L1308" s="366" t="s">
        <v>5853</v>
      </c>
      <c r="M1308" s="366" t="s">
        <v>5853</v>
      </c>
      <c r="N1308" s="366">
        <v>0</v>
      </c>
      <c r="O1308" s="366" t="s">
        <v>5853</v>
      </c>
      <c r="P1308" s="366" t="s">
        <v>5853</v>
      </c>
      <c r="Q1308" s="366"/>
      <c r="R1308" s="366" t="s">
        <v>5853</v>
      </c>
      <c r="S1308" s="366" t="s">
        <v>5853</v>
      </c>
      <c r="T1308" s="366" t="s">
        <v>5853</v>
      </c>
      <c r="U1308" s="366" t="s">
        <v>5853</v>
      </c>
      <c r="V1308" s="366" t="s">
        <v>5853</v>
      </c>
    </row>
    <row r="1309" spans="1:22">
      <c r="A1309" t="s">
        <v>5100</v>
      </c>
      <c r="B1309" s="17" t="str">
        <f>VLOOKUP(A1309,'Planning Periods'!$E$2:$N$540,10,FALSE)</f>
        <v>08/31/2019 - 08/31/2024</v>
      </c>
      <c r="C1309" s="87">
        <v>2015</v>
      </c>
      <c r="D1309" s="87" t="str">
        <f t="shared" si="19"/>
        <v>Modoc County - Unincorporated 2015</v>
      </c>
      <c r="E1309" t="s">
        <v>5853</v>
      </c>
      <c r="F1309" t="s">
        <v>5853</v>
      </c>
      <c r="G1309" t="s">
        <v>5853</v>
      </c>
      <c r="H1309" t="s">
        <v>5853</v>
      </c>
      <c r="J1309" t="s">
        <v>5853</v>
      </c>
      <c r="K1309" t="s">
        <v>5853</v>
      </c>
      <c r="L1309" t="s">
        <v>5853</v>
      </c>
      <c r="M1309" t="s">
        <v>5853</v>
      </c>
      <c r="O1309" t="s">
        <v>5853</v>
      </c>
      <c r="P1309" t="s">
        <v>5853</v>
      </c>
      <c r="R1309" t="s">
        <v>5853</v>
      </c>
      <c r="S1309" t="s">
        <v>5853</v>
      </c>
      <c r="T1309" t="s">
        <v>5853</v>
      </c>
      <c r="U1309" t="s">
        <v>5853</v>
      </c>
      <c r="V1309" t="s">
        <v>5853</v>
      </c>
    </row>
    <row r="1310" spans="1:22">
      <c r="A1310" t="s">
        <v>5100</v>
      </c>
      <c r="B1310" s="17" t="str">
        <f>VLOOKUP(A1310,'Planning Periods'!$E$2:$N$540,10,FALSE)</f>
        <v>08/31/2019 - 08/31/2024</v>
      </c>
      <c r="C1310" s="87">
        <v>2016</v>
      </c>
      <c r="D1310" s="87" t="str">
        <f t="shared" si="19"/>
        <v>Modoc County - Unincorporated 2016</v>
      </c>
      <c r="E1310" t="s">
        <v>5853</v>
      </c>
      <c r="F1310" t="s">
        <v>5853</v>
      </c>
      <c r="G1310" t="s">
        <v>5853</v>
      </c>
      <c r="H1310" t="s">
        <v>5853</v>
      </c>
      <c r="J1310" t="s">
        <v>5853</v>
      </c>
      <c r="K1310" t="s">
        <v>5853</v>
      </c>
      <c r="L1310" t="s">
        <v>5853</v>
      </c>
      <c r="M1310" t="s">
        <v>5853</v>
      </c>
      <c r="O1310" t="s">
        <v>5853</v>
      </c>
      <c r="P1310" t="s">
        <v>5853</v>
      </c>
      <c r="R1310" t="s">
        <v>5853</v>
      </c>
      <c r="S1310" t="s">
        <v>5853</v>
      </c>
      <c r="T1310" t="s">
        <v>5853</v>
      </c>
      <c r="U1310" t="s">
        <v>5853</v>
      </c>
      <c r="V1310" t="s">
        <v>5853</v>
      </c>
    </row>
    <row r="1311" spans="1:22">
      <c r="A1311" t="s">
        <v>5100</v>
      </c>
      <c r="B1311" s="17" t="str">
        <f>VLOOKUP(A1311,'Planning Periods'!$E$2:$N$540,10,FALSE)</f>
        <v>08/31/2019 - 08/31/2024</v>
      </c>
      <c r="C1311" s="87">
        <v>2017</v>
      </c>
      <c r="D1311" s="87" t="str">
        <f t="shared" si="19"/>
        <v>Modoc County - Unincorporated 2017</v>
      </c>
      <c r="E1311" t="s">
        <v>5853</v>
      </c>
      <c r="F1311" t="s">
        <v>5853</v>
      </c>
      <c r="G1311" t="s">
        <v>5853</v>
      </c>
      <c r="H1311" t="s">
        <v>5853</v>
      </c>
      <c r="J1311" t="s">
        <v>5853</v>
      </c>
      <c r="K1311" t="s">
        <v>5853</v>
      </c>
      <c r="L1311" t="s">
        <v>5853</v>
      </c>
      <c r="M1311" t="s">
        <v>5853</v>
      </c>
      <c r="O1311" t="s">
        <v>5853</v>
      </c>
      <c r="P1311" t="s">
        <v>5853</v>
      </c>
      <c r="R1311" t="s">
        <v>5853</v>
      </c>
      <c r="S1311" t="s">
        <v>5853</v>
      </c>
      <c r="T1311" t="s">
        <v>5853</v>
      </c>
      <c r="U1311" t="s">
        <v>5853</v>
      </c>
      <c r="V1311" t="s">
        <v>5853</v>
      </c>
    </row>
    <row r="1312" spans="1:22">
      <c r="A1312" s="88" t="s">
        <v>5101</v>
      </c>
      <c r="B1312" s="17" t="str">
        <f>VLOOKUP(A1312,'Planning Periods'!$E$2:$N$540,10,FALSE)</f>
        <v>08/15/2019 - 08/15/2027</v>
      </c>
      <c r="C1312" s="87">
        <v>2014</v>
      </c>
      <c r="D1312" s="87" t="str">
        <f t="shared" si="19"/>
        <v>Mono County - Unincorporated 2014</v>
      </c>
      <c r="E1312" s="87">
        <v>11</v>
      </c>
      <c r="F1312" s="366">
        <v>0</v>
      </c>
      <c r="G1312" s="87">
        <v>0</v>
      </c>
      <c r="H1312" s="87">
        <v>0</v>
      </c>
      <c r="I1312" s="86"/>
      <c r="J1312" s="87">
        <v>7</v>
      </c>
      <c r="K1312" s="366">
        <v>0</v>
      </c>
      <c r="L1312" s="87">
        <v>0</v>
      </c>
      <c r="M1312" s="87">
        <v>0</v>
      </c>
      <c r="N1312" s="86"/>
      <c r="O1312" s="87">
        <v>9</v>
      </c>
      <c r="P1312" s="87">
        <v>9</v>
      </c>
      <c r="Q1312" s="86"/>
      <c r="R1312" s="87">
        <v>19</v>
      </c>
      <c r="S1312" s="87">
        <v>4</v>
      </c>
      <c r="T1312" s="86">
        <v>0</v>
      </c>
      <c r="U1312" s="87">
        <v>46</v>
      </c>
      <c r="V1312" s="87">
        <v>13</v>
      </c>
    </row>
    <row r="1313" spans="1:22">
      <c r="A1313" s="88" t="s">
        <v>5101</v>
      </c>
      <c r="B1313" s="17" t="str">
        <f>VLOOKUP(A1313,'Planning Periods'!$E$2:$N$540,10,FALSE)</f>
        <v>08/15/2019 - 08/15/2027</v>
      </c>
      <c r="C1313" s="87">
        <v>2015</v>
      </c>
      <c r="D1313" s="87" t="str">
        <f t="shared" si="19"/>
        <v>Mono County - Unincorporated 2015</v>
      </c>
      <c r="E1313" s="87">
        <v>11</v>
      </c>
      <c r="F1313" s="366">
        <v>0</v>
      </c>
      <c r="G1313" s="87">
        <v>0</v>
      </c>
      <c r="H1313" s="87">
        <v>0</v>
      </c>
      <c r="I1313" s="86"/>
      <c r="J1313" s="87">
        <v>7</v>
      </c>
      <c r="K1313" s="366">
        <v>2</v>
      </c>
      <c r="L1313" s="87">
        <v>0</v>
      </c>
      <c r="M1313" s="87">
        <v>2</v>
      </c>
      <c r="N1313" s="86"/>
      <c r="O1313" s="87">
        <v>9</v>
      </c>
      <c r="P1313" s="87">
        <v>10</v>
      </c>
      <c r="Q1313" s="86"/>
      <c r="R1313" s="87">
        <v>19</v>
      </c>
      <c r="S1313" s="87">
        <v>14</v>
      </c>
      <c r="T1313" s="86">
        <v>2</v>
      </c>
      <c r="U1313" s="87">
        <v>46</v>
      </c>
      <c r="V1313" s="87">
        <v>26</v>
      </c>
    </row>
    <row r="1314" spans="1:22">
      <c r="A1314" s="88" t="s">
        <v>5101</v>
      </c>
      <c r="B1314" s="17" t="str">
        <f>VLOOKUP(A1314,'Planning Periods'!$E$2:$N$540,10,FALSE)</f>
        <v>08/15/2019 - 08/15/2027</v>
      </c>
      <c r="C1314" s="87">
        <v>2016</v>
      </c>
      <c r="D1314" s="87" t="str">
        <f t="shared" si="19"/>
        <v>Mono County - Unincorporated 2016</v>
      </c>
      <c r="E1314" s="87">
        <v>11</v>
      </c>
      <c r="F1314" s="366">
        <v>0</v>
      </c>
      <c r="G1314" s="87">
        <v>0</v>
      </c>
      <c r="H1314" s="87">
        <v>0</v>
      </c>
      <c r="I1314" s="86"/>
      <c r="J1314" s="87">
        <v>7</v>
      </c>
      <c r="K1314" s="366">
        <v>5</v>
      </c>
      <c r="L1314" s="87">
        <v>0</v>
      </c>
      <c r="M1314" s="87">
        <v>5</v>
      </c>
      <c r="N1314" s="86"/>
      <c r="O1314" s="87">
        <v>9</v>
      </c>
      <c r="P1314" s="87">
        <v>12</v>
      </c>
      <c r="Q1314" s="86"/>
      <c r="R1314" s="87">
        <v>19</v>
      </c>
      <c r="S1314" s="87">
        <v>9</v>
      </c>
      <c r="T1314" s="86">
        <v>5</v>
      </c>
      <c r="U1314" s="87">
        <v>46</v>
      </c>
      <c r="V1314" s="87">
        <v>26</v>
      </c>
    </row>
    <row r="1315" spans="1:22">
      <c r="A1315" s="88" t="s">
        <v>5101</v>
      </c>
      <c r="B1315" s="17" t="str">
        <f>VLOOKUP(A1315,'Planning Periods'!$E$2:$N$540,10,FALSE)</f>
        <v>08/15/2019 - 08/15/2027</v>
      </c>
      <c r="C1315" s="87">
        <v>2017</v>
      </c>
      <c r="D1315" s="87" t="str">
        <f t="shared" si="19"/>
        <v>Mono County - Unincorporated 2017</v>
      </c>
      <c r="E1315" s="87">
        <v>11</v>
      </c>
      <c r="F1315" s="366">
        <v>0</v>
      </c>
      <c r="G1315" s="87">
        <v>0</v>
      </c>
      <c r="H1315" s="87">
        <v>0</v>
      </c>
      <c r="I1315" s="86"/>
      <c r="J1315" s="87">
        <v>7</v>
      </c>
      <c r="K1315" s="366">
        <v>6</v>
      </c>
      <c r="L1315" s="87">
        <v>0</v>
      </c>
      <c r="M1315" s="87">
        <v>6</v>
      </c>
      <c r="N1315" s="86"/>
      <c r="O1315" s="87">
        <v>9</v>
      </c>
      <c r="P1315" s="87">
        <v>13</v>
      </c>
      <c r="Q1315" s="86"/>
      <c r="R1315" s="87">
        <v>19</v>
      </c>
      <c r="S1315" s="87">
        <v>10</v>
      </c>
      <c r="T1315" s="86">
        <v>6</v>
      </c>
      <c r="U1315" s="87">
        <v>46</v>
      </c>
      <c r="V1315" s="87">
        <v>29</v>
      </c>
    </row>
    <row r="1316" spans="1:22">
      <c r="A1316" s="88" t="s">
        <v>5588</v>
      </c>
      <c r="B1316" s="17"/>
      <c r="C1316" s="87">
        <v>2013</v>
      </c>
      <c r="D1316" s="87" t="str">
        <f t="shared" si="19"/>
        <v>Monrovia 2013</v>
      </c>
      <c r="E1316" s="87">
        <v>142</v>
      </c>
      <c r="F1316" s="366">
        <v>0</v>
      </c>
      <c r="G1316" s="87">
        <v>0</v>
      </c>
      <c r="H1316" s="87">
        <v>0</v>
      </c>
      <c r="I1316" s="86"/>
      <c r="J1316" s="87">
        <v>88</v>
      </c>
      <c r="K1316" s="366">
        <v>0</v>
      </c>
      <c r="L1316" s="87">
        <v>0</v>
      </c>
      <c r="M1316" s="87">
        <v>0</v>
      </c>
      <c r="N1316" s="86"/>
      <c r="O1316" s="87">
        <v>96</v>
      </c>
      <c r="P1316" s="87">
        <v>1</v>
      </c>
      <c r="Q1316" s="86"/>
      <c r="R1316" s="87">
        <v>241</v>
      </c>
      <c r="S1316" s="87">
        <v>33</v>
      </c>
      <c r="T1316" s="86">
        <v>0</v>
      </c>
      <c r="U1316" s="87">
        <v>567</v>
      </c>
      <c r="V1316" s="87">
        <v>34</v>
      </c>
    </row>
    <row r="1317" spans="1:22">
      <c r="A1317" s="88" t="s">
        <v>5588</v>
      </c>
      <c r="B1317" s="17" t="str">
        <f>VLOOKUP(A1317,'Planning Periods'!$E$2:$N$540,10,FALSE)</f>
        <v>10/15/2013 - 10/15/2021</v>
      </c>
      <c r="C1317" s="87">
        <v>2014</v>
      </c>
      <c r="D1317" s="87" t="str">
        <f t="shared" si="19"/>
        <v>Monrovia 2014</v>
      </c>
      <c r="E1317" s="87">
        <v>142</v>
      </c>
      <c r="F1317" s="366">
        <v>0</v>
      </c>
      <c r="G1317" s="87">
        <v>0</v>
      </c>
      <c r="H1317" s="87">
        <v>0</v>
      </c>
      <c r="I1317" s="86"/>
      <c r="J1317" s="87">
        <v>88</v>
      </c>
      <c r="K1317" s="366">
        <v>0</v>
      </c>
      <c r="L1317" s="87">
        <v>0</v>
      </c>
      <c r="M1317" s="87">
        <v>0</v>
      </c>
      <c r="N1317" s="86"/>
      <c r="O1317" s="87">
        <v>96</v>
      </c>
      <c r="P1317" s="87">
        <v>2</v>
      </c>
      <c r="Q1317" s="86"/>
      <c r="R1317" s="87">
        <v>241</v>
      </c>
      <c r="S1317" s="87">
        <v>34</v>
      </c>
      <c r="T1317" s="86">
        <v>0</v>
      </c>
      <c r="U1317" s="87">
        <v>567</v>
      </c>
      <c r="V1317" s="87">
        <v>36</v>
      </c>
    </row>
    <row r="1318" spans="1:22">
      <c r="A1318" s="88" t="s">
        <v>5588</v>
      </c>
      <c r="B1318" s="17" t="str">
        <f>VLOOKUP(A1318,'Planning Periods'!$E$2:$N$540,10,FALSE)</f>
        <v>10/15/2013 - 10/15/2021</v>
      </c>
      <c r="C1318" s="87">
        <v>2015</v>
      </c>
      <c r="D1318" s="87" t="str">
        <f t="shared" si="19"/>
        <v>Monrovia 2015</v>
      </c>
      <c r="E1318" s="87">
        <v>142</v>
      </c>
      <c r="F1318" s="366">
        <v>0</v>
      </c>
      <c r="G1318" s="87">
        <v>0</v>
      </c>
      <c r="H1318" s="87">
        <v>0</v>
      </c>
      <c r="I1318" s="86"/>
      <c r="J1318" s="87">
        <v>88</v>
      </c>
      <c r="K1318" s="366">
        <v>0</v>
      </c>
      <c r="L1318" s="87">
        <v>0</v>
      </c>
      <c r="M1318" s="87">
        <v>0</v>
      </c>
      <c r="N1318" s="86"/>
      <c r="O1318" s="87">
        <v>96</v>
      </c>
      <c r="P1318" s="87">
        <v>0</v>
      </c>
      <c r="Q1318" s="86"/>
      <c r="R1318" s="87">
        <v>241</v>
      </c>
      <c r="S1318" s="87">
        <v>9</v>
      </c>
      <c r="T1318" s="86">
        <v>0</v>
      </c>
      <c r="U1318" s="87">
        <v>567</v>
      </c>
      <c r="V1318" s="87">
        <v>9</v>
      </c>
    </row>
    <row r="1319" spans="1:22">
      <c r="A1319" s="88" t="s">
        <v>5588</v>
      </c>
      <c r="B1319" s="17" t="str">
        <f>VLOOKUP(A1319,'Planning Periods'!$E$2:$N$540,10,FALSE)</f>
        <v>10/15/2013 - 10/15/2021</v>
      </c>
      <c r="C1319" s="87">
        <v>2016</v>
      </c>
      <c r="D1319" s="87" t="str">
        <f t="shared" si="19"/>
        <v>Monrovia 2016</v>
      </c>
      <c r="E1319" s="87">
        <v>142</v>
      </c>
      <c r="F1319" s="366">
        <v>0</v>
      </c>
      <c r="G1319" s="87">
        <v>0</v>
      </c>
      <c r="H1319" s="87">
        <v>0</v>
      </c>
      <c r="I1319" s="86"/>
      <c r="J1319" s="87">
        <v>88</v>
      </c>
      <c r="K1319" s="366">
        <v>0</v>
      </c>
      <c r="L1319" s="87">
        <v>0</v>
      </c>
      <c r="M1319" s="87">
        <v>0</v>
      </c>
      <c r="N1319" s="86"/>
      <c r="O1319" s="87">
        <v>96</v>
      </c>
      <c r="P1319" s="87">
        <v>0</v>
      </c>
      <c r="Q1319" s="86"/>
      <c r="R1319" s="87">
        <v>241</v>
      </c>
      <c r="S1319" s="87">
        <v>445</v>
      </c>
      <c r="T1319" s="86">
        <v>0</v>
      </c>
      <c r="U1319" s="87">
        <v>567</v>
      </c>
      <c r="V1319" s="87">
        <v>445</v>
      </c>
    </row>
    <row r="1320" spans="1:22">
      <c r="A1320" s="88" t="s">
        <v>5588</v>
      </c>
      <c r="B1320" s="17" t="str">
        <f>VLOOKUP(A1320,'Planning Periods'!$E$2:$N$540,10,FALSE)</f>
        <v>10/15/2013 - 10/15/2021</v>
      </c>
      <c r="C1320" s="87">
        <v>2017</v>
      </c>
      <c r="D1320" s="87" t="str">
        <f t="shared" si="19"/>
        <v>Monrovia 2017</v>
      </c>
      <c r="E1320" s="87">
        <v>142</v>
      </c>
      <c r="F1320" s="366">
        <v>0</v>
      </c>
      <c r="G1320" s="87">
        <v>0</v>
      </c>
      <c r="H1320" s="87">
        <v>0</v>
      </c>
      <c r="I1320" s="86"/>
      <c r="J1320" s="87">
        <v>88</v>
      </c>
      <c r="K1320" s="366">
        <v>0</v>
      </c>
      <c r="L1320" s="87">
        <v>0</v>
      </c>
      <c r="M1320" s="87">
        <v>0</v>
      </c>
      <c r="N1320" s="86"/>
      <c r="O1320" s="87">
        <v>96</v>
      </c>
      <c r="P1320" s="87">
        <v>2</v>
      </c>
      <c r="Q1320" s="86"/>
      <c r="R1320" s="87">
        <v>241</v>
      </c>
      <c r="S1320" s="87">
        <v>22</v>
      </c>
      <c r="T1320" s="86">
        <v>0</v>
      </c>
      <c r="U1320" s="87">
        <v>567</v>
      </c>
      <c r="V1320" s="87">
        <v>24</v>
      </c>
    </row>
    <row r="1321" spans="1:22">
      <c r="A1321" s="88" t="s">
        <v>5589</v>
      </c>
      <c r="B1321" s="17" t="str">
        <f>VLOOKUP(A1321,'Planning Periods'!$E$2:$N$540,10,FALSE)</f>
        <v>06/30/2014 - 11/15/2022</v>
      </c>
      <c r="C1321" s="87">
        <v>2014</v>
      </c>
      <c r="D1321" s="87" t="str">
        <f t="shared" si="19"/>
        <v>Montague 2014</v>
      </c>
      <c r="E1321" s="87" t="s">
        <v>5853</v>
      </c>
      <c r="F1321" s="366" t="s">
        <v>5853</v>
      </c>
      <c r="G1321" s="87" t="s">
        <v>5853</v>
      </c>
      <c r="H1321" s="87" t="s">
        <v>5853</v>
      </c>
      <c r="I1321" s="86"/>
      <c r="J1321" s="87" t="s">
        <v>5853</v>
      </c>
      <c r="K1321" s="366" t="s">
        <v>5853</v>
      </c>
      <c r="L1321" s="87" t="s">
        <v>5853</v>
      </c>
      <c r="M1321" s="87" t="s">
        <v>5853</v>
      </c>
      <c r="N1321" s="86"/>
      <c r="O1321" s="87" t="s">
        <v>5853</v>
      </c>
      <c r="P1321" s="87" t="s">
        <v>5853</v>
      </c>
      <c r="Q1321" s="86"/>
      <c r="R1321" s="87" t="s">
        <v>5853</v>
      </c>
      <c r="S1321" s="87" t="s">
        <v>5853</v>
      </c>
      <c r="T1321" s="86" t="s">
        <v>5853</v>
      </c>
      <c r="U1321" s="87" t="s">
        <v>5853</v>
      </c>
      <c r="V1321" s="87" t="s">
        <v>5853</v>
      </c>
    </row>
    <row r="1322" spans="1:22">
      <c r="A1322" s="88" t="s">
        <v>5589</v>
      </c>
      <c r="B1322" s="17" t="str">
        <f>VLOOKUP(A1322,'Planning Periods'!$E$2:$N$540,10,FALSE)</f>
        <v>06/30/2014 - 11/15/2022</v>
      </c>
      <c r="C1322" s="87">
        <v>2015</v>
      </c>
      <c r="D1322" s="87" t="str">
        <f t="shared" si="19"/>
        <v>Montague 2015</v>
      </c>
      <c r="E1322" s="87" t="s">
        <v>5853</v>
      </c>
      <c r="F1322" s="366" t="s">
        <v>5853</v>
      </c>
      <c r="G1322" s="87" t="s">
        <v>5853</v>
      </c>
      <c r="H1322" s="87" t="s">
        <v>5853</v>
      </c>
      <c r="I1322" s="86"/>
      <c r="J1322" s="87" t="s">
        <v>5853</v>
      </c>
      <c r="K1322" s="366" t="s">
        <v>5853</v>
      </c>
      <c r="L1322" s="87" t="s">
        <v>5853</v>
      </c>
      <c r="M1322" s="87" t="s">
        <v>5853</v>
      </c>
      <c r="N1322" s="86"/>
      <c r="O1322" s="87" t="s">
        <v>5853</v>
      </c>
      <c r="P1322" s="87" t="s">
        <v>5853</v>
      </c>
      <c r="Q1322" s="86"/>
      <c r="R1322" s="87" t="s">
        <v>5853</v>
      </c>
      <c r="S1322" s="87" t="s">
        <v>5853</v>
      </c>
      <c r="T1322" s="86" t="s">
        <v>5853</v>
      </c>
      <c r="U1322" s="87" t="s">
        <v>5853</v>
      </c>
      <c r="V1322" s="87" t="s">
        <v>5853</v>
      </c>
    </row>
    <row r="1323" spans="1:22">
      <c r="A1323" s="88" t="s">
        <v>5589</v>
      </c>
      <c r="B1323" s="17" t="str">
        <f>VLOOKUP(A1323,'Planning Periods'!$E$2:$N$540,10,FALSE)</f>
        <v>06/30/2014 - 11/15/2022</v>
      </c>
      <c r="C1323" s="87">
        <v>2016</v>
      </c>
      <c r="D1323" s="87" t="str">
        <f t="shared" si="19"/>
        <v>Montague 2016</v>
      </c>
      <c r="E1323" s="87" t="s">
        <v>5853</v>
      </c>
      <c r="F1323" s="366" t="s">
        <v>5853</v>
      </c>
      <c r="G1323" s="87" t="s">
        <v>5853</v>
      </c>
      <c r="H1323" s="87" t="s">
        <v>5853</v>
      </c>
      <c r="I1323" s="86"/>
      <c r="J1323" s="87" t="s">
        <v>5853</v>
      </c>
      <c r="K1323" s="366" t="s">
        <v>5853</v>
      </c>
      <c r="L1323" s="87" t="s">
        <v>5853</v>
      </c>
      <c r="M1323" s="87" t="s">
        <v>5853</v>
      </c>
      <c r="N1323" s="86"/>
      <c r="O1323" s="87" t="s">
        <v>5853</v>
      </c>
      <c r="P1323" s="87" t="s">
        <v>5853</v>
      </c>
      <c r="Q1323" s="86"/>
      <c r="R1323" s="87" t="s">
        <v>5853</v>
      </c>
      <c r="S1323" s="87" t="s">
        <v>5853</v>
      </c>
      <c r="T1323" s="86" t="s">
        <v>5853</v>
      </c>
      <c r="U1323" s="87" t="s">
        <v>5853</v>
      </c>
      <c r="V1323" s="87" t="s">
        <v>5853</v>
      </c>
    </row>
    <row r="1324" spans="1:22">
      <c r="A1324" s="88" t="s">
        <v>5589</v>
      </c>
      <c r="B1324" s="17" t="str">
        <f>VLOOKUP(A1324,'Planning Periods'!$E$2:$N$540,10,FALSE)</f>
        <v>06/30/2014 - 11/15/2022</v>
      </c>
      <c r="C1324" s="87">
        <v>2017</v>
      </c>
      <c r="D1324" s="87" t="str">
        <f t="shared" si="19"/>
        <v>Montague 2017</v>
      </c>
      <c r="E1324" s="87">
        <v>5</v>
      </c>
      <c r="F1324" s="366">
        <v>0</v>
      </c>
      <c r="G1324" s="87">
        <v>0</v>
      </c>
      <c r="H1324" s="87">
        <v>0</v>
      </c>
      <c r="I1324" s="86"/>
      <c r="J1324" s="87">
        <v>3</v>
      </c>
      <c r="K1324" s="366">
        <v>0</v>
      </c>
      <c r="L1324" s="87">
        <v>0</v>
      </c>
      <c r="M1324" s="87">
        <v>0</v>
      </c>
      <c r="N1324" s="86"/>
      <c r="O1324" s="87">
        <v>3</v>
      </c>
      <c r="P1324" s="87">
        <v>0</v>
      </c>
      <c r="Q1324" s="86"/>
      <c r="R1324" s="87">
        <v>8</v>
      </c>
      <c r="S1324" s="87">
        <v>0</v>
      </c>
      <c r="T1324" s="86">
        <v>0</v>
      </c>
      <c r="U1324" s="87">
        <v>19</v>
      </c>
      <c r="V1324" s="87">
        <v>0</v>
      </c>
    </row>
    <row r="1325" spans="1:22">
      <c r="A1325" t="s">
        <v>5590</v>
      </c>
      <c r="B1325" s="17"/>
      <c r="C1325" s="87">
        <v>2013</v>
      </c>
      <c r="D1325" s="87" t="str">
        <f t="shared" si="19"/>
        <v>Montclair 2013</v>
      </c>
      <c r="E1325" s="87">
        <v>164</v>
      </c>
      <c r="F1325" s="366">
        <v>18</v>
      </c>
      <c r="G1325" s="87">
        <v>18</v>
      </c>
      <c r="H1325" s="87">
        <v>0</v>
      </c>
      <c r="I1325" s="86"/>
      <c r="J1325" s="87">
        <v>114</v>
      </c>
      <c r="K1325" s="366">
        <v>0</v>
      </c>
      <c r="L1325" s="87">
        <v>0</v>
      </c>
      <c r="M1325" s="87">
        <v>0</v>
      </c>
      <c r="N1325" s="86"/>
      <c r="O1325" s="87">
        <v>125</v>
      </c>
      <c r="P1325" s="87">
        <v>0</v>
      </c>
      <c r="Q1325" s="86"/>
      <c r="R1325" s="87">
        <v>294</v>
      </c>
      <c r="S1325" s="87">
        <v>322</v>
      </c>
      <c r="T1325" s="86">
        <v>0</v>
      </c>
      <c r="U1325" s="87">
        <v>697</v>
      </c>
      <c r="V1325" s="87">
        <v>340</v>
      </c>
    </row>
    <row r="1326" spans="1:22">
      <c r="A1326" t="s">
        <v>5590</v>
      </c>
      <c r="B1326" s="17" t="str">
        <f>VLOOKUP(A1326,'Planning Periods'!$E$2:$N$540,10,FALSE)</f>
        <v>10/15/2013 - 10/15/2021</v>
      </c>
      <c r="C1326" s="87">
        <v>2014</v>
      </c>
      <c r="D1326" s="87" t="str">
        <f t="shared" si="19"/>
        <v>Montclair 2014</v>
      </c>
      <c r="E1326" s="366">
        <v>164</v>
      </c>
      <c r="F1326" s="366">
        <v>0</v>
      </c>
      <c r="G1326" s="366">
        <v>0</v>
      </c>
      <c r="H1326" s="366">
        <v>0</v>
      </c>
      <c r="I1326" s="366">
        <v>0</v>
      </c>
      <c r="J1326" s="366">
        <v>114</v>
      </c>
      <c r="K1326" s="366">
        <v>0</v>
      </c>
      <c r="L1326" s="366">
        <v>0</v>
      </c>
      <c r="M1326" s="366">
        <v>0</v>
      </c>
      <c r="N1326" s="366">
        <v>0</v>
      </c>
      <c r="O1326" s="366">
        <v>125</v>
      </c>
      <c r="P1326" s="366">
        <v>0</v>
      </c>
      <c r="Q1326" s="366"/>
      <c r="R1326" s="366">
        <v>294</v>
      </c>
      <c r="S1326" s="366">
        <v>10</v>
      </c>
      <c r="T1326" s="366">
        <v>0</v>
      </c>
      <c r="U1326" s="366">
        <v>697</v>
      </c>
      <c r="V1326" s="366">
        <v>10</v>
      </c>
    </row>
    <row r="1327" spans="1:22">
      <c r="A1327" t="s">
        <v>5590</v>
      </c>
      <c r="B1327" s="17" t="str">
        <f>VLOOKUP(A1327,'Planning Periods'!$E$2:$N$540,10,FALSE)</f>
        <v>10/15/2013 - 10/15/2021</v>
      </c>
      <c r="C1327" s="87">
        <v>2015</v>
      </c>
      <c r="D1327" s="87"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5590</v>
      </c>
      <c r="B1328" s="17" t="str">
        <f>VLOOKUP(A1328,'Planning Periods'!$E$2:$N$540,10,FALSE)</f>
        <v>10/15/2013 - 10/15/2021</v>
      </c>
      <c r="C1328" s="87">
        <v>2016</v>
      </c>
      <c r="D1328" s="87"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5590</v>
      </c>
      <c r="B1329" s="17" t="str">
        <f>VLOOKUP(A1329,'Planning Periods'!$E$2:$N$540,10,FALSE)</f>
        <v>10/15/2013 - 10/15/2021</v>
      </c>
      <c r="C1329" s="87">
        <v>2017</v>
      </c>
      <c r="D1329" s="87"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88" t="s">
        <v>5591</v>
      </c>
      <c r="B1330" s="17" t="str">
        <f>VLOOKUP(A1330,'Planning Periods'!$E$2:$N$540,10,FALSE)</f>
        <v>01/31/2015 - 01/31/2023</v>
      </c>
      <c r="C1330" s="87">
        <v>2014</v>
      </c>
      <c r="D1330" s="87" t="str">
        <f t="shared" si="19"/>
        <v>Monte Sereno 2014</v>
      </c>
      <c r="E1330" s="87">
        <v>23</v>
      </c>
      <c r="F1330" s="366">
        <v>0</v>
      </c>
      <c r="G1330" s="87">
        <v>0</v>
      </c>
      <c r="H1330" s="87">
        <v>0</v>
      </c>
      <c r="I1330" s="86"/>
      <c r="J1330" s="87">
        <v>13</v>
      </c>
      <c r="K1330" s="366">
        <v>1</v>
      </c>
      <c r="L1330" s="87">
        <v>1</v>
      </c>
      <c r="M1330" s="87">
        <v>0</v>
      </c>
      <c r="N1330" s="86"/>
      <c r="O1330" s="87">
        <v>13</v>
      </c>
      <c r="P1330" s="87">
        <v>0</v>
      </c>
      <c r="Q1330" s="86"/>
      <c r="R1330" s="87">
        <v>12</v>
      </c>
      <c r="S1330" s="87">
        <v>4</v>
      </c>
      <c r="T1330" s="86">
        <v>0</v>
      </c>
      <c r="U1330" s="87">
        <v>61</v>
      </c>
      <c r="V1330" s="87">
        <v>5</v>
      </c>
    </row>
    <row r="1331" spans="1:22">
      <c r="A1331" s="88" t="s">
        <v>5591</v>
      </c>
      <c r="B1331" s="17" t="str">
        <f>VLOOKUP(A1331,'Planning Periods'!$E$2:$N$540,10,FALSE)</f>
        <v>01/31/2015 - 01/31/2023</v>
      </c>
      <c r="C1331" s="87">
        <v>2015</v>
      </c>
      <c r="D1331" s="87" t="str">
        <f t="shared" si="19"/>
        <v>Monte Sereno 2015</v>
      </c>
      <c r="E1331" s="87">
        <v>23</v>
      </c>
      <c r="F1331" s="366">
        <v>4</v>
      </c>
      <c r="G1331" s="87">
        <v>0</v>
      </c>
      <c r="H1331" s="87">
        <v>4</v>
      </c>
      <c r="I1331" s="86"/>
      <c r="J1331" s="87">
        <v>13</v>
      </c>
      <c r="K1331" s="366">
        <v>0</v>
      </c>
      <c r="L1331" s="87">
        <v>0</v>
      </c>
      <c r="M1331" s="87">
        <v>0</v>
      </c>
      <c r="N1331" s="86"/>
      <c r="O1331" s="87">
        <v>13</v>
      </c>
      <c r="P1331" s="87">
        <v>1</v>
      </c>
      <c r="Q1331" s="86"/>
      <c r="R1331" s="87">
        <v>12</v>
      </c>
      <c r="S1331" s="87">
        <v>2</v>
      </c>
      <c r="T1331" s="86">
        <v>0</v>
      </c>
      <c r="U1331" s="87">
        <v>61</v>
      </c>
      <c r="V1331" s="87">
        <v>7</v>
      </c>
    </row>
    <row r="1332" spans="1:22">
      <c r="A1332" s="88" t="s">
        <v>5591</v>
      </c>
      <c r="B1332" s="17" t="str">
        <f>VLOOKUP(A1332,'Planning Periods'!$E$2:$N$540,10,FALSE)</f>
        <v>01/31/2015 - 01/31/2023</v>
      </c>
      <c r="C1332" s="87">
        <v>2016</v>
      </c>
      <c r="D1332" s="87" t="str">
        <f t="shared" si="19"/>
        <v>Monte Sereno 2016</v>
      </c>
      <c r="E1332" s="87">
        <v>23</v>
      </c>
      <c r="F1332" s="366">
        <v>5</v>
      </c>
      <c r="G1332" s="87">
        <v>5</v>
      </c>
      <c r="H1332" s="87">
        <v>0</v>
      </c>
      <c r="I1332" s="86"/>
      <c r="J1332" s="87">
        <v>13</v>
      </c>
      <c r="K1332" s="366">
        <v>0</v>
      </c>
      <c r="L1332" s="87">
        <v>0</v>
      </c>
      <c r="M1332" s="87">
        <v>0</v>
      </c>
      <c r="N1332" s="86"/>
      <c r="O1332" s="87">
        <v>13</v>
      </c>
      <c r="P1332" s="87">
        <v>0</v>
      </c>
      <c r="Q1332" s="86"/>
      <c r="R1332" s="87">
        <v>12</v>
      </c>
      <c r="S1332" s="87">
        <v>8</v>
      </c>
      <c r="T1332" s="86">
        <v>0</v>
      </c>
      <c r="U1332" s="87">
        <v>61</v>
      </c>
      <c r="V1332" s="87">
        <v>13</v>
      </c>
    </row>
    <row r="1333" spans="1:22">
      <c r="A1333" s="88" t="s">
        <v>5591</v>
      </c>
      <c r="B1333" s="17" t="str">
        <f>VLOOKUP(A1333,'Planning Periods'!$E$2:$N$540,10,FALSE)</f>
        <v>01/31/2015 - 01/31/2023</v>
      </c>
      <c r="C1333" s="87">
        <v>2017</v>
      </c>
      <c r="D1333" s="87" t="str">
        <f t="shared" si="19"/>
        <v>Monte Sereno 2017</v>
      </c>
      <c r="E1333" s="87">
        <v>23</v>
      </c>
      <c r="F1333" s="366">
        <v>12</v>
      </c>
      <c r="G1333" s="87">
        <v>0</v>
      </c>
      <c r="H1333" s="87">
        <v>12</v>
      </c>
      <c r="I1333" s="86"/>
      <c r="J1333" s="87">
        <v>13</v>
      </c>
      <c r="K1333" s="366">
        <v>0</v>
      </c>
      <c r="L1333" s="87">
        <v>0</v>
      </c>
      <c r="M1333" s="87">
        <v>0</v>
      </c>
      <c r="N1333" s="86"/>
      <c r="O1333" s="87">
        <v>13</v>
      </c>
      <c r="P1333" s="87">
        <v>0</v>
      </c>
      <c r="Q1333" s="86"/>
      <c r="R1333" s="87">
        <v>12</v>
      </c>
      <c r="S1333" s="87">
        <v>4</v>
      </c>
      <c r="T1333" s="86">
        <v>0</v>
      </c>
      <c r="U1333" s="87">
        <v>61</v>
      </c>
      <c r="V1333" s="87">
        <v>16</v>
      </c>
    </row>
    <row r="1334" spans="1:22">
      <c r="A1334" t="s">
        <v>5592</v>
      </c>
      <c r="B1334" s="17"/>
      <c r="C1334" s="87">
        <v>2013</v>
      </c>
      <c r="D1334" s="87" t="str">
        <f t="shared" si="19"/>
        <v>Montebello 2013</v>
      </c>
      <c r="E1334" s="87" t="s">
        <v>5853</v>
      </c>
      <c r="F1334" s="366" t="s">
        <v>5853</v>
      </c>
      <c r="G1334" s="87" t="s">
        <v>5853</v>
      </c>
      <c r="H1334" s="87" t="s">
        <v>5853</v>
      </c>
      <c r="I1334" s="86"/>
      <c r="J1334" s="87" t="s">
        <v>5853</v>
      </c>
      <c r="K1334" s="366" t="s">
        <v>5853</v>
      </c>
      <c r="L1334" s="87" t="s">
        <v>5853</v>
      </c>
      <c r="M1334" s="87" t="s">
        <v>5853</v>
      </c>
      <c r="N1334" s="86"/>
      <c r="O1334" s="87" t="s">
        <v>5853</v>
      </c>
      <c r="P1334" s="87" t="s">
        <v>5853</v>
      </c>
      <c r="Q1334" s="86"/>
      <c r="R1334" s="87" t="s">
        <v>5853</v>
      </c>
      <c r="S1334" s="87" t="s">
        <v>5853</v>
      </c>
      <c r="T1334" s="86" t="s">
        <v>5853</v>
      </c>
      <c r="U1334" s="87" t="s">
        <v>5853</v>
      </c>
      <c r="V1334" s="87" t="s">
        <v>5853</v>
      </c>
    </row>
    <row r="1335" spans="1:22">
      <c r="A1335" t="s">
        <v>5592</v>
      </c>
      <c r="B1335" s="17" t="str">
        <f>VLOOKUP(A1335,'Planning Periods'!$E$2:$N$540,10,FALSE)</f>
        <v>10/15/2013 - 10/15/2021</v>
      </c>
      <c r="C1335" s="87">
        <v>2014</v>
      </c>
      <c r="D1335" s="87" t="str">
        <f t="shared" si="19"/>
        <v>Montebello 2014</v>
      </c>
      <c r="E1335" s="366" t="s">
        <v>5853</v>
      </c>
      <c r="F1335" s="366" t="s">
        <v>5853</v>
      </c>
      <c r="G1335" s="366" t="s">
        <v>5853</v>
      </c>
      <c r="H1335" s="366" t="s">
        <v>5853</v>
      </c>
      <c r="I1335" s="366">
        <v>0</v>
      </c>
      <c r="J1335" s="366" t="s">
        <v>5853</v>
      </c>
      <c r="K1335" s="366" t="s">
        <v>5853</v>
      </c>
      <c r="L1335" s="366" t="s">
        <v>5853</v>
      </c>
      <c r="M1335" s="366" t="s">
        <v>5853</v>
      </c>
      <c r="N1335" s="366">
        <v>0</v>
      </c>
      <c r="O1335" s="366" t="s">
        <v>5853</v>
      </c>
      <c r="P1335" s="366" t="s">
        <v>5853</v>
      </c>
      <c r="Q1335" s="366"/>
      <c r="R1335" s="366" t="s">
        <v>5853</v>
      </c>
      <c r="S1335" s="366" t="s">
        <v>5853</v>
      </c>
      <c r="T1335" s="366" t="s">
        <v>5853</v>
      </c>
      <c r="U1335" s="366" t="s">
        <v>5853</v>
      </c>
      <c r="V1335" s="366" t="s">
        <v>5853</v>
      </c>
    </row>
    <row r="1336" spans="1:22">
      <c r="A1336" t="s">
        <v>5592</v>
      </c>
      <c r="B1336" s="17" t="str">
        <f>VLOOKUP(A1336,'Planning Periods'!$E$2:$N$540,10,FALSE)</f>
        <v>10/15/2013 - 10/15/2021</v>
      </c>
      <c r="C1336" s="87">
        <v>2015</v>
      </c>
      <c r="D1336" s="87" t="str">
        <f t="shared" si="19"/>
        <v>Montebello 2015</v>
      </c>
      <c r="E1336" t="s">
        <v>5853</v>
      </c>
      <c r="F1336" t="s">
        <v>5853</v>
      </c>
      <c r="G1336" t="s">
        <v>5853</v>
      </c>
      <c r="H1336" t="s">
        <v>5853</v>
      </c>
      <c r="J1336" t="s">
        <v>5853</v>
      </c>
      <c r="K1336" t="s">
        <v>5853</v>
      </c>
      <c r="L1336" t="s">
        <v>5853</v>
      </c>
      <c r="M1336" t="s">
        <v>5853</v>
      </c>
      <c r="O1336" t="s">
        <v>5853</v>
      </c>
      <c r="P1336" t="s">
        <v>5853</v>
      </c>
      <c r="R1336" t="s">
        <v>5853</v>
      </c>
      <c r="S1336" t="s">
        <v>5853</v>
      </c>
      <c r="T1336" t="s">
        <v>5853</v>
      </c>
      <c r="U1336" t="s">
        <v>5853</v>
      </c>
      <c r="V1336" t="s">
        <v>5853</v>
      </c>
    </row>
    <row r="1337" spans="1:22">
      <c r="A1337" t="s">
        <v>5592</v>
      </c>
      <c r="B1337" s="17" t="str">
        <f>VLOOKUP(A1337,'Planning Periods'!$E$2:$N$540,10,FALSE)</f>
        <v>10/15/2013 - 10/15/2021</v>
      </c>
      <c r="C1337" s="87">
        <v>2016</v>
      </c>
      <c r="D1337" s="87" t="str">
        <f t="shared" si="19"/>
        <v>Montebello 2016</v>
      </c>
      <c r="E1337" t="s">
        <v>5853</v>
      </c>
      <c r="F1337" t="s">
        <v>5853</v>
      </c>
      <c r="G1337" t="s">
        <v>5853</v>
      </c>
      <c r="H1337" t="s">
        <v>5853</v>
      </c>
      <c r="J1337" t="s">
        <v>5853</v>
      </c>
      <c r="K1337" t="s">
        <v>5853</v>
      </c>
      <c r="L1337" t="s">
        <v>5853</v>
      </c>
      <c r="M1337" t="s">
        <v>5853</v>
      </c>
      <c r="O1337" t="s">
        <v>5853</v>
      </c>
      <c r="P1337" t="s">
        <v>5853</v>
      </c>
      <c r="R1337" t="s">
        <v>5853</v>
      </c>
      <c r="S1337" t="s">
        <v>5853</v>
      </c>
      <c r="T1337" t="s">
        <v>5853</v>
      </c>
      <c r="U1337" t="s">
        <v>5853</v>
      </c>
      <c r="V1337" t="s">
        <v>5853</v>
      </c>
    </row>
    <row r="1338" spans="1:22">
      <c r="A1338" t="s">
        <v>5592</v>
      </c>
      <c r="B1338" s="17" t="str">
        <f>VLOOKUP(A1338,'Planning Periods'!$E$2:$N$540,10,FALSE)</f>
        <v>10/15/2013 - 10/15/2021</v>
      </c>
      <c r="C1338" s="87">
        <v>2017</v>
      </c>
      <c r="D1338" s="87" t="str">
        <f t="shared" si="19"/>
        <v>Montebello 2017</v>
      </c>
      <c r="E1338" t="s">
        <v>5853</v>
      </c>
      <c r="F1338" t="s">
        <v>5853</v>
      </c>
      <c r="G1338" t="s">
        <v>5853</v>
      </c>
      <c r="H1338" t="s">
        <v>5853</v>
      </c>
      <c r="J1338" t="s">
        <v>5853</v>
      </c>
      <c r="K1338" t="s">
        <v>5853</v>
      </c>
      <c r="L1338" t="s">
        <v>5853</v>
      </c>
      <c r="M1338" t="s">
        <v>5853</v>
      </c>
      <c r="O1338" t="s">
        <v>5853</v>
      </c>
      <c r="P1338" t="s">
        <v>5853</v>
      </c>
      <c r="R1338" t="s">
        <v>5853</v>
      </c>
      <c r="S1338" t="s">
        <v>5853</v>
      </c>
      <c r="T1338" t="s">
        <v>5853</v>
      </c>
      <c r="U1338" t="s">
        <v>5853</v>
      </c>
      <c r="V1338" t="s">
        <v>5853</v>
      </c>
    </row>
    <row r="1339" spans="1:22">
      <c r="A1339" s="88" t="s">
        <v>5593</v>
      </c>
      <c r="B1339" s="17" t="str">
        <f>VLOOKUP(A1339,'Planning Periods'!$E$2:$N$540,10,FALSE)</f>
        <v>12/31/2015 - 12/31/2023</v>
      </c>
      <c r="C1339" s="87">
        <v>2014</v>
      </c>
      <c r="D1339" s="87" t="str">
        <f t="shared" si="19"/>
        <v>Monterey 2014</v>
      </c>
      <c r="E1339" t="s">
        <v>5853</v>
      </c>
      <c r="F1339" t="s">
        <v>5853</v>
      </c>
      <c r="G1339" t="s">
        <v>5853</v>
      </c>
      <c r="H1339" t="s">
        <v>5853</v>
      </c>
      <c r="J1339" t="s">
        <v>5853</v>
      </c>
      <c r="K1339" t="s">
        <v>5853</v>
      </c>
      <c r="L1339" t="s">
        <v>5853</v>
      </c>
      <c r="M1339" t="s">
        <v>5853</v>
      </c>
      <c r="O1339" t="s">
        <v>5853</v>
      </c>
      <c r="P1339" t="s">
        <v>5853</v>
      </c>
      <c r="R1339" t="s">
        <v>5853</v>
      </c>
      <c r="S1339" t="s">
        <v>5853</v>
      </c>
      <c r="T1339" t="s">
        <v>5853</v>
      </c>
      <c r="U1339" t="s">
        <v>5853</v>
      </c>
      <c r="V1339" t="s">
        <v>5853</v>
      </c>
    </row>
    <row r="1340" spans="1:22">
      <c r="A1340" s="88" t="s">
        <v>5593</v>
      </c>
      <c r="B1340" s="17" t="str">
        <f>VLOOKUP(A1340,'Planning Periods'!$E$2:$N$540,10,FALSE)</f>
        <v>12/31/2015 - 12/31/2023</v>
      </c>
      <c r="C1340" s="87">
        <v>2015</v>
      </c>
      <c r="D1340" s="87"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88" t="s">
        <v>5593</v>
      </c>
      <c r="B1341" s="17" t="str">
        <f>VLOOKUP(A1341,'Planning Periods'!$E$2:$N$540,10,FALSE)</f>
        <v>12/31/2015 - 12/31/2023</v>
      </c>
      <c r="C1341" s="87">
        <v>2016</v>
      </c>
      <c r="D1341" s="87" t="str">
        <f t="shared" si="19"/>
        <v>Monterey 2016</v>
      </c>
      <c r="E1341" s="87">
        <v>157</v>
      </c>
      <c r="F1341" s="366">
        <v>0</v>
      </c>
      <c r="G1341" s="87">
        <v>0</v>
      </c>
      <c r="H1341" s="87">
        <v>0</v>
      </c>
      <c r="I1341" s="86"/>
      <c r="J1341" s="87">
        <v>102</v>
      </c>
      <c r="K1341" s="366">
        <v>0</v>
      </c>
      <c r="L1341" s="87">
        <v>0</v>
      </c>
      <c r="M1341" s="87">
        <v>0</v>
      </c>
      <c r="N1341" s="86"/>
      <c r="O1341" s="87">
        <v>119</v>
      </c>
      <c r="P1341" s="87">
        <v>0</v>
      </c>
      <c r="Q1341" s="86"/>
      <c r="R1341" s="87">
        <v>272</v>
      </c>
      <c r="S1341" s="87">
        <v>2</v>
      </c>
      <c r="T1341" s="86">
        <v>0</v>
      </c>
      <c r="U1341" s="87">
        <v>650</v>
      </c>
      <c r="V1341" s="87">
        <v>2</v>
      </c>
    </row>
    <row r="1342" spans="1:22">
      <c r="A1342" s="88" t="s">
        <v>5593</v>
      </c>
      <c r="B1342" s="17" t="str">
        <f>VLOOKUP(A1342,'Planning Periods'!$E$2:$N$540,10,FALSE)</f>
        <v>12/31/2015 - 12/31/2023</v>
      </c>
      <c r="C1342" s="87">
        <v>2017</v>
      </c>
      <c r="D1342" s="87" t="str">
        <f t="shared" si="19"/>
        <v>Monterey 2017</v>
      </c>
      <c r="E1342" s="87">
        <v>157</v>
      </c>
      <c r="F1342" s="366">
        <v>0</v>
      </c>
      <c r="G1342" s="87">
        <v>0</v>
      </c>
      <c r="H1342" s="87">
        <v>0</v>
      </c>
      <c r="I1342" s="86"/>
      <c r="J1342" s="87">
        <v>102</v>
      </c>
      <c r="K1342" s="366">
        <v>0</v>
      </c>
      <c r="L1342" s="87">
        <v>0</v>
      </c>
      <c r="M1342" s="87">
        <v>0</v>
      </c>
      <c r="N1342" s="86"/>
      <c r="O1342" s="87">
        <v>119</v>
      </c>
      <c r="P1342" s="87">
        <v>0</v>
      </c>
      <c r="Q1342" s="86"/>
      <c r="R1342" s="87">
        <v>272</v>
      </c>
      <c r="S1342" s="87">
        <v>2</v>
      </c>
      <c r="T1342" s="86">
        <v>0</v>
      </c>
      <c r="U1342" s="87">
        <v>650</v>
      </c>
      <c r="V1342" s="87">
        <v>2</v>
      </c>
    </row>
    <row r="1343" spans="1:22">
      <c r="A1343" s="88" t="s">
        <v>5108</v>
      </c>
      <c r="B1343" s="17" t="str">
        <f>VLOOKUP(A1343,'Planning Periods'!$E$2:$N$540,10,FALSE)</f>
        <v>12/31/2015 - 12/31/2023</v>
      </c>
      <c r="C1343" s="87">
        <v>2014</v>
      </c>
      <c r="D1343" s="87" t="str">
        <f t="shared" si="19"/>
        <v>Monterey County - Unincorporated 2014</v>
      </c>
      <c r="E1343" s="87" t="s">
        <v>5853</v>
      </c>
      <c r="F1343" s="366" t="s">
        <v>5853</v>
      </c>
      <c r="G1343" s="87" t="s">
        <v>5853</v>
      </c>
      <c r="H1343" s="87" t="s">
        <v>5853</v>
      </c>
      <c r="I1343" s="86"/>
      <c r="J1343" s="87" t="s">
        <v>5853</v>
      </c>
      <c r="K1343" s="366" t="s">
        <v>5853</v>
      </c>
      <c r="L1343" s="87" t="s">
        <v>5853</v>
      </c>
      <c r="M1343" s="87" t="s">
        <v>5853</v>
      </c>
      <c r="N1343" s="86"/>
      <c r="O1343" s="87" t="s">
        <v>5853</v>
      </c>
      <c r="P1343" s="87" t="s">
        <v>5853</v>
      </c>
      <c r="Q1343" s="86"/>
      <c r="R1343" s="87" t="s">
        <v>5853</v>
      </c>
      <c r="S1343" s="87" t="s">
        <v>5853</v>
      </c>
      <c r="T1343" s="86" t="s">
        <v>5853</v>
      </c>
      <c r="U1343" s="87" t="s">
        <v>5853</v>
      </c>
      <c r="V1343" s="87" t="s">
        <v>5853</v>
      </c>
    </row>
    <row r="1344" spans="1:22">
      <c r="A1344" s="88" t="s">
        <v>5108</v>
      </c>
      <c r="B1344" s="17" t="str">
        <f>VLOOKUP(A1344,'Planning Periods'!$E$2:$N$540,10,FALSE)</f>
        <v>12/31/2015 - 12/31/2023</v>
      </c>
      <c r="C1344" s="87">
        <v>2015</v>
      </c>
      <c r="D1344" s="87" t="str">
        <f t="shared" si="19"/>
        <v>Monterey County - Unincorporated 2015</v>
      </c>
      <c r="E1344" s="87">
        <v>374</v>
      </c>
      <c r="F1344" s="366">
        <v>137</v>
      </c>
      <c r="G1344" s="87">
        <v>37</v>
      </c>
      <c r="H1344" s="87">
        <v>100</v>
      </c>
      <c r="I1344" s="86"/>
      <c r="J1344" s="87">
        <v>244</v>
      </c>
      <c r="K1344" s="366">
        <v>6</v>
      </c>
      <c r="L1344" s="87">
        <v>6</v>
      </c>
      <c r="M1344" s="87">
        <v>0</v>
      </c>
      <c r="N1344" s="86"/>
      <c r="O1344" s="87">
        <v>282</v>
      </c>
      <c r="P1344" s="87">
        <v>0</v>
      </c>
      <c r="Q1344" s="86"/>
      <c r="R1344" s="87">
        <v>651</v>
      </c>
      <c r="S1344" s="87">
        <v>189</v>
      </c>
      <c r="T1344" s="86">
        <v>0</v>
      </c>
      <c r="U1344" s="87">
        <v>1551</v>
      </c>
      <c r="V1344" s="87">
        <v>332</v>
      </c>
    </row>
    <row r="1345" spans="1:22">
      <c r="A1345" s="88" t="s">
        <v>5108</v>
      </c>
      <c r="B1345" s="17" t="str">
        <f>VLOOKUP(A1345,'Planning Periods'!$E$2:$N$540,10,FALSE)</f>
        <v>12/31/2015 - 12/31/2023</v>
      </c>
      <c r="C1345" s="87">
        <v>2016</v>
      </c>
      <c r="D1345" s="87" t="str">
        <f t="shared" si="19"/>
        <v>Monterey County - Unincorporated 2016</v>
      </c>
      <c r="E1345" s="87">
        <v>374</v>
      </c>
      <c r="F1345" s="366">
        <v>0</v>
      </c>
      <c r="G1345" s="87">
        <v>0</v>
      </c>
      <c r="H1345" s="87">
        <v>0</v>
      </c>
      <c r="I1345" s="86"/>
      <c r="J1345" s="87">
        <v>244</v>
      </c>
      <c r="K1345" s="366">
        <v>0</v>
      </c>
      <c r="L1345" s="87">
        <v>0</v>
      </c>
      <c r="M1345" s="87">
        <v>0</v>
      </c>
      <c r="N1345" s="86"/>
      <c r="O1345" s="87">
        <v>282</v>
      </c>
      <c r="P1345" s="87">
        <v>3</v>
      </c>
      <c r="Q1345" s="86"/>
      <c r="R1345" s="87">
        <v>651</v>
      </c>
      <c r="S1345" s="87">
        <v>260</v>
      </c>
      <c r="T1345" s="86">
        <v>0</v>
      </c>
      <c r="U1345" s="87">
        <v>1551</v>
      </c>
      <c r="V1345" s="87">
        <v>263</v>
      </c>
    </row>
    <row r="1346" spans="1:22">
      <c r="A1346" s="88" t="s">
        <v>5108</v>
      </c>
      <c r="B1346" s="17" t="str">
        <f>VLOOKUP(A1346,'Planning Periods'!$E$2:$N$540,10,FALSE)</f>
        <v>12/31/2015 - 12/31/2023</v>
      </c>
      <c r="C1346" s="87">
        <v>2017</v>
      </c>
      <c r="D1346" s="87" t="str">
        <f t="shared" si="19"/>
        <v>Monterey County - Unincorporated 2017</v>
      </c>
      <c r="E1346" s="87">
        <v>374</v>
      </c>
      <c r="F1346" s="366">
        <v>82</v>
      </c>
      <c r="G1346" s="87">
        <v>7</v>
      </c>
      <c r="H1346" s="87">
        <v>75</v>
      </c>
      <c r="I1346" s="86"/>
      <c r="J1346" s="87">
        <v>244</v>
      </c>
      <c r="K1346" s="366">
        <v>7</v>
      </c>
      <c r="L1346" s="87">
        <v>7</v>
      </c>
      <c r="M1346" s="87">
        <v>0</v>
      </c>
      <c r="N1346" s="86"/>
      <c r="O1346" s="87">
        <v>282</v>
      </c>
      <c r="P1346" s="87">
        <v>20</v>
      </c>
      <c r="Q1346" s="86"/>
      <c r="R1346" s="87">
        <v>651</v>
      </c>
      <c r="S1346" s="87">
        <v>316</v>
      </c>
      <c r="T1346" s="86">
        <v>0</v>
      </c>
      <c r="U1346" s="87">
        <v>1551</v>
      </c>
      <c r="V1346" s="87">
        <v>425</v>
      </c>
    </row>
    <row r="1347" spans="1:22">
      <c r="A1347" s="88" t="s">
        <v>5805</v>
      </c>
      <c r="B1347" s="17"/>
      <c r="C1347" s="87">
        <v>2013</v>
      </c>
      <c r="D1347" s="87" t="str">
        <f t="shared" si="19"/>
        <v>Monterey Park 2013</v>
      </c>
      <c r="E1347" s="87" t="s">
        <v>5853</v>
      </c>
      <c r="F1347" s="366" t="s">
        <v>5853</v>
      </c>
      <c r="G1347" s="87" t="s">
        <v>5853</v>
      </c>
      <c r="H1347" s="87" t="s">
        <v>5853</v>
      </c>
      <c r="I1347" s="86"/>
      <c r="J1347" s="87" t="s">
        <v>5853</v>
      </c>
      <c r="K1347" s="366" t="s">
        <v>5853</v>
      </c>
      <c r="L1347" s="87" t="s">
        <v>5853</v>
      </c>
      <c r="M1347" s="87" t="s">
        <v>5853</v>
      </c>
      <c r="N1347" s="86"/>
      <c r="O1347" s="87" t="s">
        <v>5853</v>
      </c>
      <c r="P1347" s="87" t="s">
        <v>5853</v>
      </c>
      <c r="Q1347" s="86"/>
      <c r="R1347" s="87" t="s">
        <v>5853</v>
      </c>
      <c r="S1347" s="87" t="s">
        <v>5853</v>
      </c>
      <c r="T1347" s="86" t="s">
        <v>5853</v>
      </c>
      <c r="U1347" s="87" t="s">
        <v>5853</v>
      </c>
      <c r="V1347" s="87" t="s">
        <v>5853</v>
      </c>
    </row>
    <row r="1348" spans="1:22">
      <c r="A1348" s="88" t="s">
        <v>5805</v>
      </c>
      <c r="B1348" s="17" t="str">
        <f>VLOOKUP(A1348,'Planning Periods'!$E$2:$N$540,10,FALSE)</f>
        <v>10/15/2013 - 10/15/2021</v>
      </c>
      <c r="C1348" s="87">
        <v>2014</v>
      </c>
      <c r="D1348" s="87" t="str">
        <f t="shared" si="19"/>
        <v>Monterey Park 2014</v>
      </c>
      <c r="E1348" s="87" t="s">
        <v>5853</v>
      </c>
      <c r="F1348" s="366" t="s">
        <v>5853</v>
      </c>
      <c r="G1348" s="87" t="s">
        <v>5853</v>
      </c>
      <c r="H1348" s="87" t="s">
        <v>5853</v>
      </c>
      <c r="I1348" s="86"/>
      <c r="J1348" s="87" t="s">
        <v>5853</v>
      </c>
      <c r="K1348" s="366" t="s">
        <v>5853</v>
      </c>
      <c r="L1348" s="87" t="s">
        <v>5853</v>
      </c>
      <c r="M1348" s="87" t="s">
        <v>5853</v>
      </c>
      <c r="N1348" s="86"/>
      <c r="O1348" s="87" t="s">
        <v>5853</v>
      </c>
      <c r="P1348" s="87" t="s">
        <v>5853</v>
      </c>
      <c r="Q1348" s="86"/>
      <c r="R1348" s="87" t="s">
        <v>5853</v>
      </c>
      <c r="S1348" s="87" t="s">
        <v>5853</v>
      </c>
      <c r="T1348" s="86" t="s">
        <v>5853</v>
      </c>
      <c r="U1348" s="87" t="s">
        <v>5853</v>
      </c>
      <c r="V1348" s="87" t="s">
        <v>5853</v>
      </c>
    </row>
    <row r="1349" spans="1:22">
      <c r="A1349" s="88" t="s">
        <v>5805</v>
      </c>
      <c r="B1349" s="17" t="str">
        <f>VLOOKUP(A1349,'Planning Periods'!$E$2:$N$540,10,FALSE)</f>
        <v>10/15/2013 - 10/15/2021</v>
      </c>
      <c r="C1349" s="87">
        <v>2015</v>
      </c>
      <c r="D1349" s="87" t="str">
        <f t="shared" si="19"/>
        <v>Monterey Park 2015</v>
      </c>
      <c r="E1349" s="87" t="s">
        <v>5853</v>
      </c>
      <c r="F1349" s="366" t="s">
        <v>5853</v>
      </c>
      <c r="G1349" s="87" t="s">
        <v>5853</v>
      </c>
      <c r="H1349" s="87" t="s">
        <v>5853</v>
      </c>
      <c r="I1349" s="86"/>
      <c r="J1349" s="87" t="s">
        <v>5853</v>
      </c>
      <c r="K1349" s="366" t="s">
        <v>5853</v>
      </c>
      <c r="L1349" s="87" t="s">
        <v>5853</v>
      </c>
      <c r="M1349" s="87" t="s">
        <v>5853</v>
      </c>
      <c r="N1349" s="86"/>
      <c r="O1349" s="87" t="s">
        <v>5853</v>
      </c>
      <c r="P1349" s="87" t="s">
        <v>5853</v>
      </c>
      <c r="Q1349" s="86"/>
      <c r="R1349" s="87" t="s">
        <v>5853</v>
      </c>
      <c r="S1349" s="87" t="s">
        <v>5853</v>
      </c>
      <c r="T1349" s="86" t="s">
        <v>5853</v>
      </c>
      <c r="U1349" s="87" t="s">
        <v>5853</v>
      </c>
      <c r="V1349" s="87" t="s">
        <v>5853</v>
      </c>
    </row>
    <row r="1350" spans="1:22">
      <c r="A1350" s="88" t="s">
        <v>5805</v>
      </c>
      <c r="B1350" s="17" t="str">
        <f>VLOOKUP(A1350,'Planning Periods'!$E$2:$N$540,10,FALSE)</f>
        <v>10/15/2013 - 10/15/2021</v>
      </c>
      <c r="C1350" s="87">
        <v>2016</v>
      </c>
      <c r="D1350" s="87" t="str">
        <f t="shared" si="19"/>
        <v>Monterey Park 2016</v>
      </c>
      <c r="E1350" s="87" t="s">
        <v>5853</v>
      </c>
      <c r="F1350" s="366" t="s">
        <v>5853</v>
      </c>
      <c r="G1350" s="87" t="s">
        <v>5853</v>
      </c>
      <c r="H1350" s="87" t="s">
        <v>5853</v>
      </c>
      <c r="I1350" s="86"/>
      <c r="J1350" s="87" t="s">
        <v>5853</v>
      </c>
      <c r="K1350" s="366" t="s">
        <v>5853</v>
      </c>
      <c r="L1350" s="87" t="s">
        <v>5853</v>
      </c>
      <c r="M1350" s="87" t="s">
        <v>5853</v>
      </c>
      <c r="N1350" s="86"/>
      <c r="O1350" s="87" t="s">
        <v>5853</v>
      </c>
      <c r="P1350" s="87" t="s">
        <v>5853</v>
      </c>
      <c r="Q1350" s="86"/>
      <c r="R1350" s="87" t="s">
        <v>5853</v>
      </c>
      <c r="S1350" s="87" t="s">
        <v>5853</v>
      </c>
      <c r="T1350" s="86" t="s">
        <v>5853</v>
      </c>
      <c r="U1350" s="87" t="s">
        <v>5853</v>
      </c>
      <c r="V1350" s="87" t="s">
        <v>5853</v>
      </c>
    </row>
    <row r="1351" spans="1:22">
      <c r="A1351" s="88" t="s">
        <v>5805</v>
      </c>
      <c r="B1351" s="17" t="str">
        <f>VLOOKUP(A1351,'Planning Periods'!$E$2:$N$540,10,FALSE)</f>
        <v>10/15/2013 - 10/15/2021</v>
      </c>
      <c r="C1351" s="87">
        <v>2017</v>
      </c>
      <c r="D1351" s="87" t="str">
        <f t="shared" si="19"/>
        <v>Monterey Park 2017</v>
      </c>
      <c r="E1351" s="87">
        <v>205</v>
      </c>
      <c r="F1351" s="366">
        <v>0</v>
      </c>
      <c r="G1351" s="87">
        <v>0</v>
      </c>
      <c r="H1351" s="87">
        <v>0</v>
      </c>
      <c r="I1351" s="86"/>
      <c r="J1351" s="87">
        <v>123</v>
      </c>
      <c r="K1351" s="366">
        <v>0</v>
      </c>
      <c r="L1351" s="87">
        <v>0</v>
      </c>
      <c r="M1351" s="87">
        <v>0</v>
      </c>
      <c r="N1351" s="86"/>
      <c r="O1351" s="87">
        <v>137</v>
      </c>
      <c r="P1351" s="87">
        <v>0</v>
      </c>
      <c r="Q1351" s="86"/>
      <c r="R1351" s="87">
        <v>350</v>
      </c>
      <c r="S1351" s="87">
        <v>14</v>
      </c>
      <c r="T1351" s="86">
        <v>0</v>
      </c>
      <c r="U1351" s="87">
        <v>815</v>
      </c>
      <c r="V1351" s="87">
        <v>14</v>
      </c>
    </row>
    <row r="1352" spans="1:22">
      <c r="A1352" s="88" t="s">
        <v>5594</v>
      </c>
      <c r="B1352" s="17"/>
      <c r="C1352" s="87">
        <v>2013</v>
      </c>
      <c r="D1352" s="87" t="str">
        <f t="shared" si="19"/>
        <v>Moorpark 2013</v>
      </c>
      <c r="E1352" s="87" t="s">
        <v>5853</v>
      </c>
      <c r="F1352" s="366" t="s">
        <v>5853</v>
      </c>
      <c r="G1352" s="87" t="s">
        <v>5853</v>
      </c>
      <c r="H1352" s="87" t="s">
        <v>5853</v>
      </c>
      <c r="I1352" s="86"/>
      <c r="J1352" s="87" t="s">
        <v>5853</v>
      </c>
      <c r="K1352" s="366" t="s">
        <v>5853</v>
      </c>
      <c r="L1352" s="87" t="s">
        <v>5853</v>
      </c>
      <c r="M1352" s="87" t="s">
        <v>5853</v>
      </c>
      <c r="N1352" s="86"/>
      <c r="O1352" s="87" t="s">
        <v>5853</v>
      </c>
      <c r="P1352" s="87" t="s">
        <v>5853</v>
      </c>
      <c r="Q1352" s="86"/>
      <c r="R1352" s="87" t="s">
        <v>5853</v>
      </c>
      <c r="S1352" s="87" t="s">
        <v>5853</v>
      </c>
      <c r="T1352" s="86" t="s">
        <v>5853</v>
      </c>
      <c r="U1352" s="87" t="s">
        <v>5853</v>
      </c>
      <c r="V1352" s="87" t="s">
        <v>5853</v>
      </c>
    </row>
    <row r="1353" spans="1:22">
      <c r="A1353" s="88" t="s">
        <v>5594</v>
      </c>
      <c r="B1353" s="17" t="str">
        <f>VLOOKUP(A1353,'Planning Periods'!$E$2:$N$540,10,FALSE)</f>
        <v>10/15/2013 - 10/15/2021</v>
      </c>
      <c r="C1353" s="87">
        <v>2014</v>
      </c>
      <c r="D1353" s="87" t="str">
        <f t="shared" si="19"/>
        <v>Moorpark 2014</v>
      </c>
      <c r="E1353" s="87">
        <v>289</v>
      </c>
      <c r="F1353" s="366">
        <v>0</v>
      </c>
      <c r="G1353" s="87">
        <v>0</v>
      </c>
      <c r="H1353" s="87">
        <v>0</v>
      </c>
      <c r="I1353" s="86"/>
      <c r="J1353" s="87">
        <v>197</v>
      </c>
      <c r="K1353" s="366">
        <v>3</v>
      </c>
      <c r="L1353" s="87">
        <v>3</v>
      </c>
      <c r="M1353" s="87">
        <v>0</v>
      </c>
      <c r="N1353" s="86"/>
      <c r="O1353" s="87">
        <v>216</v>
      </c>
      <c r="P1353" s="87">
        <v>0</v>
      </c>
      <c r="Q1353" s="86"/>
      <c r="R1353" s="87">
        <v>462</v>
      </c>
      <c r="S1353" s="87">
        <v>159</v>
      </c>
      <c r="T1353" s="86">
        <v>0</v>
      </c>
      <c r="U1353" s="87">
        <v>1164</v>
      </c>
      <c r="V1353" s="87">
        <v>162</v>
      </c>
    </row>
    <row r="1354" spans="1:22">
      <c r="A1354" s="88" t="s">
        <v>5594</v>
      </c>
      <c r="B1354" s="17" t="str">
        <f>VLOOKUP(A1354,'Planning Periods'!$E$2:$N$540,10,FALSE)</f>
        <v>10/15/2013 - 10/15/2021</v>
      </c>
      <c r="C1354" s="87">
        <v>2015</v>
      </c>
      <c r="D1354" s="87" t="str">
        <f t="shared" si="19"/>
        <v>Moorpark 2015</v>
      </c>
      <c r="E1354" s="87">
        <v>289</v>
      </c>
      <c r="F1354" s="366">
        <v>5</v>
      </c>
      <c r="G1354" s="87">
        <v>5</v>
      </c>
      <c r="H1354" s="87">
        <v>0</v>
      </c>
      <c r="I1354" s="86"/>
      <c r="J1354" s="87">
        <v>197</v>
      </c>
      <c r="K1354" s="366">
        <v>15</v>
      </c>
      <c r="L1354" s="87">
        <v>15</v>
      </c>
      <c r="M1354" s="87">
        <v>0</v>
      </c>
      <c r="N1354" s="86"/>
      <c r="O1354" s="87">
        <v>216</v>
      </c>
      <c r="P1354" s="87">
        <v>9</v>
      </c>
      <c r="Q1354" s="86"/>
      <c r="R1354" s="87">
        <v>462</v>
      </c>
      <c r="S1354" s="87">
        <v>144</v>
      </c>
      <c r="T1354" s="86">
        <v>0</v>
      </c>
      <c r="U1354" s="87">
        <v>1164</v>
      </c>
      <c r="V1354" s="87">
        <v>173</v>
      </c>
    </row>
    <row r="1355" spans="1:22">
      <c r="A1355" s="88" t="s">
        <v>5594</v>
      </c>
      <c r="B1355" s="17" t="str">
        <f>VLOOKUP(A1355,'Planning Periods'!$E$2:$N$540,10,FALSE)</f>
        <v>10/15/2013 - 10/15/2021</v>
      </c>
      <c r="C1355" s="87">
        <v>2016</v>
      </c>
      <c r="D1355" s="87" t="str">
        <f t="shared" si="19"/>
        <v>Moorpark 2016</v>
      </c>
      <c r="E1355" s="87">
        <v>289</v>
      </c>
      <c r="F1355" s="366">
        <v>0</v>
      </c>
      <c r="G1355" s="87">
        <v>0</v>
      </c>
      <c r="H1355" s="87">
        <v>0</v>
      </c>
      <c r="I1355" s="86"/>
      <c r="J1355" s="87">
        <v>197</v>
      </c>
      <c r="K1355" s="366">
        <v>0</v>
      </c>
      <c r="L1355" s="87">
        <v>0</v>
      </c>
      <c r="M1355" s="87">
        <v>0</v>
      </c>
      <c r="N1355" s="86"/>
      <c r="O1355" s="87">
        <v>216</v>
      </c>
      <c r="P1355" s="87">
        <v>0</v>
      </c>
      <c r="Q1355" s="86"/>
      <c r="R1355" s="87">
        <v>462</v>
      </c>
      <c r="S1355" s="87">
        <v>88</v>
      </c>
      <c r="T1355" s="86">
        <v>0</v>
      </c>
      <c r="U1355" s="87">
        <v>1164</v>
      </c>
      <c r="V1355" s="87">
        <v>88</v>
      </c>
    </row>
    <row r="1356" spans="1:22">
      <c r="A1356" s="88" t="s">
        <v>5594</v>
      </c>
      <c r="B1356" s="17" t="str">
        <f>VLOOKUP(A1356,'Planning Periods'!$E$2:$N$540,10,FALSE)</f>
        <v>10/15/2013 - 10/15/2021</v>
      </c>
      <c r="C1356" s="87">
        <v>2017</v>
      </c>
      <c r="D1356" s="87" t="str">
        <f t="shared" si="19"/>
        <v>Moorpark 2017</v>
      </c>
      <c r="E1356" s="87">
        <v>289</v>
      </c>
      <c r="F1356" s="366">
        <v>0</v>
      </c>
      <c r="G1356" s="87">
        <v>0</v>
      </c>
      <c r="H1356" s="87">
        <v>0</v>
      </c>
      <c r="I1356" s="86"/>
      <c r="J1356" s="87">
        <v>197</v>
      </c>
      <c r="K1356" s="366">
        <v>0</v>
      </c>
      <c r="L1356" s="87">
        <v>0</v>
      </c>
      <c r="M1356" s="87">
        <v>0</v>
      </c>
      <c r="N1356" s="86"/>
      <c r="O1356" s="87">
        <v>216</v>
      </c>
      <c r="P1356" s="87">
        <v>0</v>
      </c>
      <c r="Q1356" s="86"/>
      <c r="R1356" s="87">
        <v>462</v>
      </c>
      <c r="S1356" s="87">
        <v>88</v>
      </c>
      <c r="T1356" s="86">
        <v>0</v>
      </c>
      <c r="U1356" s="87">
        <v>1164</v>
      </c>
      <c r="V1356" s="87">
        <v>88</v>
      </c>
    </row>
    <row r="1357" spans="1:22">
      <c r="A1357" s="88" t="s">
        <v>5595</v>
      </c>
      <c r="B1357" s="17" t="str">
        <f>VLOOKUP(A1357,'Planning Periods'!$E$2:$N$540,10,FALSE)</f>
        <v>01/31/2015 - 01/31/2023</v>
      </c>
      <c r="C1357" s="87">
        <v>2014</v>
      </c>
      <c r="D1357" s="87" t="str">
        <f t="shared" si="19"/>
        <v>Moraga 2014</v>
      </c>
      <c r="E1357" s="87">
        <v>75</v>
      </c>
      <c r="F1357" s="366">
        <v>0</v>
      </c>
      <c r="G1357" s="87">
        <v>0</v>
      </c>
      <c r="H1357" s="87">
        <v>0</v>
      </c>
      <c r="I1357" s="86"/>
      <c r="J1357" s="87">
        <v>44</v>
      </c>
      <c r="K1357" s="366">
        <v>0</v>
      </c>
      <c r="L1357" s="87">
        <v>0</v>
      </c>
      <c r="M1357" s="87">
        <v>0</v>
      </c>
      <c r="N1357" s="86"/>
      <c r="O1357" s="87">
        <v>50</v>
      </c>
      <c r="P1357" s="87">
        <v>0</v>
      </c>
      <c r="Q1357" s="86"/>
      <c r="R1357" s="87">
        <v>60</v>
      </c>
      <c r="S1357" s="87">
        <v>0</v>
      </c>
      <c r="T1357" s="86">
        <v>0</v>
      </c>
      <c r="U1357" s="87">
        <v>229</v>
      </c>
      <c r="V1357" s="87">
        <v>0</v>
      </c>
    </row>
    <row r="1358" spans="1:22">
      <c r="A1358" s="88" t="s">
        <v>5595</v>
      </c>
      <c r="B1358" s="17" t="str">
        <f>VLOOKUP(A1358,'Planning Periods'!$E$2:$N$540,10,FALSE)</f>
        <v>01/31/2015 - 01/31/2023</v>
      </c>
      <c r="C1358" s="87">
        <v>2015</v>
      </c>
      <c r="D1358" s="87" t="str">
        <f t="shared" si="19"/>
        <v>Moraga 2015</v>
      </c>
      <c r="E1358" s="87">
        <v>75</v>
      </c>
      <c r="F1358" s="366">
        <v>0</v>
      </c>
      <c r="G1358" s="87">
        <v>0</v>
      </c>
      <c r="H1358" s="87">
        <v>0</v>
      </c>
      <c r="I1358" s="86"/>
      <c r="J1358" s="87">
        <v>44</v>
      </c>
      <c r="K1358" s="366">
        <v>0</v>
      </c>
      <c r="L1358" s="87">
        <v>0</v>
      </c>
      <c r="M1358" s="87">
        <v>0</v>
      </c>
      <c r="N1358" s="86"/>
      <c r="O1358" s="87">
        <v>50</v>
      </c>
      <c r="P1358" s="87">
        <v>0</v>
      </c>
      <c r="Q1358" s="86"/>
      <c r="R1358" s="87">
        <v>60</v>
      </c>
      <c r="S1358" s="87">
        <v>8</v>
      </c>
      <c r="T1358" s="86">
        <v>0</v>
      </c>
      <c r="U1358" s="87">
        <v>229</v>
      </c>
      <c r="V1358" s="87">
        <v>8</v>
      </c>
    </row>
    <row r="1359" spans="1:22">
      <c r="A1359" s="88" t="s">
        <v>5595</v>
      </c>
      <c r="B1359" s="17" t="str">
        <f>VLOOKUP(A1359,'Planning Periods'!$E$2:$N$540,10,FALSE)</f>
        <v>01/31/2015 - 01/31/2023</v>
      </c>
      <c r="C1359" s="87">
        <v>2016</v>
      </c>
      <c r="D1359" s="87" t="str">
        <f t="shared" si="19"/>
        <v>Moraga 2016</v>
      </c>
      <c r="E1359" s="87">
        <v>75</v>
      </c>
      <c r="F1359" s="366">
        <v>0</v>
      </c>
      <c r="G1359" s="87">
        <v>0</v>
      </c>
      <c r="H1359" s="87">
        <v>0</v>
      </c>
      <c r="I1359" s="86"/>
      <c r="J1359" s="87">
        <v>44</v>
      </c>
      <c r="K1359" s="366">
        <v>0</v>
      </c>
      <c r="L1359" s="87">
        <v>0</v>
      </c>
      <c r="M1359" s="87">
        <v>0</v>
      </c>
      <c r="N1359" s="86"/>
      <c r="O1359" s="87">
        <v>50</v>
      </c>
      <c r="P1359" s="87">
        <v>0</v>
      </c>
      <c r="Q1359" s="86"/>
      <c r="R1359" s="87">
        <v>60</v>
      </c>
      <c r="S1359" s="87">
        <v>35</v>
      </c>
      <c r="T1359" s="86">
        <v>0</v>
      </c>
      <c r="U1359" s="87">
        <v>229</v>
      </c>
      <c r="V1359" s="87">
        <v>35</v>
      </c>
    </row>
    <row r="1360" spans="1:22">
      <c r="A1360" s="88" t="s">
        <v>5595</v>
      </c>
      <c r="B1360" s="17" t="str">
        <f>VLOOKUP(A1360,'Planning Periods'!$E$2:$N$540,10,FALSE)</f>
        <v>01/31/2015 - 01/31/2023</v>
      </c>
      <c r="C1360" s="87">
        <v>2017</v>
      </c>
      <c r="D1360" s="87" t="str">
        <f t="shared" si="19"/>
        <v>Moraga 2017</v>
      </c>
      <c r="E1360" s="87">
        <v>75</v>
      </c>
      <c r="F1360" s="366">
        <v>0</v>
      </c>
      <c r="G1360" s="87">
        <v>0</v>
      </c>
      <c r="H1360" s="87">
        <v>0</v>
      </c>
      <c r="I1360" s="86"/>
      <c r="J1360" s="87">
        <v>44</v>
      </c>
      <c r="K1360" s="366">
        <v>0</v>
      </c>
      <c r="L1360" s="87">
        <v>0</v>
      </c>
      <c r="M1360" s="87">
        <v>0</v>
      </c>
      <c r="N1360" s="86"/>
      <c r="O1360" s="87">
        <v>50</v>
      </c>
      <c r="P1360" s="87">
        <v>0</v>
      </c>
      <c r="Q1360" s="86"/>
      <c r="R1360" s="87">
        <v>60</v>
      </c>
      <c r="S1360" s="87">
        <v>31</v>
      </c>
      <c r="T1360" s="86">
        <v>0</v>
      </c>
      <c r="U1360" s="87">
        <v>229</v>
      </c>
      <c r="V1360" s="87">
        <v>31</v>
      </c>
    </row>
    <row r="1361" spans="1:22">
      <c r="A1361" s="88" t="s">
        <v>5596</v>
      </c>
      <c r="B1361" s="17"/>
      <c r="C1361" s="87">
        <v>2013</v>
      </c>
      <c r="D1361" s="87" t="str">
        <f t="shared" si="19"/>
        <v>Moreno Valley 2013</v>
      </c>
      <c r="E1361" s="87" t="s">
        <v>5853</v>
      </c>
      <c r="F1361" s="366" t="s">
        <v>5853</v>
      </c>
      <c r="G1361" s="87" t="s">
        <v>5853</v>
      </c>
      <c r="H1361" s="87" t="s">
        <v>5853</v>
      </c>
      <c r="I1361" s="86"/>
      <c r="J1361" s="87" t="s">
        <v>5853</v>
      </c>
      <c r="K1361" s="366" t="s">
        <v>5853</v>
      </c>
      <c r="L1361" s="87" t="s">
        <v>5853</v>
      </c>
      <c r="M1361" s="87" t="s">
        <v>5853</v>
      </c>
      <c r="N1361" s="86"/>
      <c r="O1361" s="87" t="s">
        <v>5853</v>
      </c>
      <c r="P1361" s="87" t="s">
        <v>5853</v>
      </c>
      <c r="Q1361" s="86"/>
      <c r="R1361" s="87" t="s">
        <v>5853</v>
      </c>
      <c r="S1361" s="87" t="s">
        <v>5853</v>
      </c>
      <c r="T1361" s="86" t="s">
        <v>5853</v>
      </c>
      <c r="U1361" s="87" t="s">
        <v>5853</v>
      </c>
      <c r="V1361" s="87" t="s">
        <v>5853</v>
      </c>
    </row>
    <row r="1362" spans="1:22">
      <c r="A1362" s="88" t="s">
        <v>5596</v>
      </c>
      <c r="B1362" s="17" t="str">
        <f>VLOOKUP(A1362,'Planning Periods'!$E$2:$N$540,10,FALSE)</f>
        <v>10/15/2013 - 10/15/2021</v>
      </c>
      <c r="C1362" s="87">
        <v>2014</v>
      </c>
      <c r="D1362" s="87" t="str">
        <f>CONCATENATE(A1362," ",C1362)</f>
        <v>Moreno Valley 2014</v>
      </c>
      <c r="E1362" s="87">
        <v>1500</v>
      </c>
      <c r="F1362" s="366">
        <v>0</v>
      </c>
      <c r="G1362" s="87">
        <v>0</v>
      </c>
      <c r="H1362" s="87">
        <v>0</v>
      </c>
      <c r="I1362" s="86"/>
      <c r="J1362" s="87">
        <v>993</v>
      </c>
      <c r="K1362" s="366">
        <v>0</v>
      </c>
      <c r="L1362" s="87">
        <v>0</v>
      </c>
      <c r="M1362" s="87">
        <v>0</v>
      </c>
      <c r="N1362" s="86"/>
      <c r="O1362" s="87">
        <v>1112</v>
      </c>
      <c r="P1362" s="87">
        <v>0</v>
      </c>
      <c r="Q1362" s="86"/>
      <c r="R1362" s="87">
        <v>2564</v>
      </c>
      <c r="S1362" s="87">
        <v>93</v>
      </c>
      <c r="T1362" s="86">
        <v>0</v>
      </c>
      <c r="U1362" s="87">
        <v>6169</v>
      </c>
      <c r="V1362" s="87">
        <v>93</v>
      </c>
    </row>
    <row r="1363" spans="1:22">
      <c r="A1363" s="88" t="s">
        <v>5596</v>
      </c>
      <c r="B1363" s="17" t="str">
        <f>VLOOKUP(A1363,'Planning Periods'!$E$2:$N$540,10,FALSE)</f>
        <v>10/15/2013 - 10/15/2021</v>
      </c>
      <c r="C1363" s="87">
        <v>2015</v>
      </c>
      <c r="D1363" s="87" t="str">
        <f t="shared" ref="D1363:D1425" si="20">CONCATENATE(A1363," ",C1363)</f>
        <v>Moreno Valley 2015</v>
      </c>
      <c r="E1363" s="87">
        <v>1500</v>
      </c>
      <c r="F1363" s="366">
        <v>0</v>
      </c>
      <c r="G1363" s="87">
        <v>0</v>
      </c>
      <c r="H1363" s="87">
        <v>0</v>
      </c>
      <c r="I1363" s="86"/>
      <c r="J1363" s="87">
        <v>993</v>
      </c>
      <c r="K1363" s="366">
        <v>0</v>
      </c>
      <c r="L1363" s="87">
        <v>0</v>
      </c>
      <c r="M1363" s="87">
        <v>0</v>
      </c>
      <c r="N1363" s="86"/>
      <c r="O1363" s="87">
        <v>1112</v>
      </c>
      <c r="P1363" s="87">
        <v>0</v>
      </c>
      <c r="Q1363" s="86"/>
      <c r="R1363" s="87">
        <v>2564</v>
      </c>
      <c r="S1363" s="87">
        <v>103</v>
      </c>
      <c r="T1363" s="86">
        <v>0</v>
      </c>
      <c r="U1363" s="87">
        <v>6169</v>
      </c>
      <c r="V1363" s="87">
        <v>103</v>
      </c>
    </row>
    <row r="1364" spans="1:22">
      <c r="A1364" s="88" t="s">
        <v>5596</v>
      </c>
      <c r="B1364" s="17" t="str">
        <f>VLOOKUP(A1364,'Planning Periods'!$E$2:$N$540,10,FALSE)</f>
        <v>10/15/2013 - 10/15/2021</v>
      </c>
      <c r="C1364" s="87">
        <v>2016</v>
      </c>
      <c r="D1364" s="87" t="str">
        <f t="shared" si="20"/>
        <v>Moreno Valley 2016</v>
      </c>
      <c r="E1364" s="87">
        <v>1500</v>
      </c>
      <c r="F1364" s="366">
        <v>0</v>
      </c>
      <c r="G1364" s="87">
        <v>0</v>
      </c>
      <c r="H1364" s="87">
        <v>0</v>
      </c>
      <c r="I1364" s="86"/>
      <c r="J1364" s="87">
        <v>993</v>
      </c>
      <c r="K1364" s="366">
        <v>0</v>
      </c>
      <c r="L1364" s="87">
        <v>0</v>
      </c>
      <c r="M1364" s="87">
        <v>0</v>
      </c>
      <c r="N1364" s="86"/>
      <c r="O1364" s="87">
        <v>1112</v>
      </c>
      <c r="P1364" s="87">
        <v>0</v>
      </c>
      <c r="Q1364" s="86"/>
      <c r="R1364" s="87">
        <v>2564</v>
      </c>
      <c r="S1364" s="87">
        <v>0</v>
      </c>
      <c r="T1364" s="86">
        <v>0</v>
      </c>
      <c r="U1364" s="87">
        <v>6169</v>
      </c>
      <c r="V1364" s="87">
        <v>0</v>
      </c>
    </row>
    <row r="1365" spans="1:22">
      <c r="A1365" s="88" t="s">
        <v>5596</v>
      </c>
      <c r="B1365" s="17" t="str">
        <f>VLOOKUP(A1365,'Planning Periods'!$E$2:$N$540,10,FALSE)</f>
        <v>10/15/2013 - 10/15/2021</v>
      </c>
      <c r="C1365" s="87">
        <v>2017</v>
      </c>
      <c r="D1365" s="87" t="str">
        <f t="shared" si="20"/>
        <v>Moreno Valley 2017</v>
      </c>
      <c r="E1365" s="87">
        <v>1500</v>
      </c>
      <c r="F1365" s="366">
        <v>0</v>
      </c>
      <c r="G1365" s="87">
        <v>0</v>
      </c>
      <c r="H1365" s="87">
        <v>0</v>
      </c>
      <c r="I1365" s="86"/>
      <c r="J1365" s="87">
        <v>993</v>
      </c>
      <c r="K1365" s="366">
        <v>0</v>
      </c>
      <c r="L1365" s="87">
        <v>0</v>
      </c>
      <c r="M1365" s="87">
        <v>0</v>
      </c>
      <c r="N1365" s="86"/>
      <c r="O1365" s="87">
        <v>1112</v>
      </c>
      <c r="P1365" s="87">
        <v>84</v>
      </c>
      <c r="Q1365" s="86"/>
      <c r="R1365" s="87">
        <v>2564</v>
      </c>
      <c r="S1365" s="87">
        <v>341</v>
      </c>
      <c r="T1365" s="86">
        <v>0</v>
      </c>
      <c r="U1365" s="87">
        <v>6169</v>
      </c>
      <c r="V1365" s="87">
        <v>425</v>
      </c>
    </row>
    <row r="1366" spans="1:22">
      <c r="A1366" s="88" t="s">
        <v>5597</v>
      </c>
      <c r="B1366" s="17" t="str">
        <f>VLOOKUP(A1366,'Planning Periods'!$E$2:$N$540,10,FALSE)</f>
        <v>01/31/2015 - 01/31/2023</v>
      </c>
      <c r="C1366" s="87">
        <v>2014</v>
      </c>
      <c r="D1366" s="87" t="str">
        <f t="shared" si="20"/>
        <v>Morgan Hill 2014</v>
      </c>
      <c r="E1366" s="87">
        <v>273</v>
      </c>
      <c r="F1366" s="366">
        <v>0</v>
      </c>
      <c r="G1366" s="87">
        <v>0</v>
      </c>
      <c r="H1366" s="87">
        <v>0</v>
      </c>
      <c r="I1366" s="86"/>
      <c r="J1366" s="87">
        <v>154</v>
      </c>
      <c r="K1366" s="366">
        <v>9</v>
      </c>
      <c r="L1366" s="87">
        <v>9</v>
      </c>
      <c r="M1366" s="87">
        <v>0</v>
      </c>
      <c r="N1366" s="86"/>
      <c r="O1366" s="87">
        <v>185</v>
      </c>
      <c r="P1366" s="87">
        <v>23</v>
      </c>
      <c r="Q1366" s="86"/>
      <c r="R1366" s="87">
        <v>316</v>
      </c>
      <c r="S1366" s="87">
        <v>319</v>
      </c>
      <c r="T1366" s="86">
        <v>0</v>
      </c>
      <c r="U1366" s="87">
        <v>928</v>
      </c>
      <c r="V1366" s="87">
        <v>351</v>
      </c>
    </row>
    <row r="1367" spans="1:22">
      <c r="A1367" s="88" t="s">
        <v>5597</v>
      </c>
      <c r="B1367" s="17" t="str">
        <f>VLOOKUP(A1367,'Planning Periods'!$E$2:$N$540,10,FALSE)</f>
        <v>01/31/2015 - 01/31/2023</v>
      </c>
      <c r="C1367" s="87">
        <v>2015</v>
      </c>
      <c r="D1367" s="87" t="str">
        <f t="shared" si="20"/>
        <v>Morgan Hill 2015</v>
      </c>
      <c r="E1367" s="87">
        <v>273</v>
      </c>
      <c r="F1367" s="366">
        <v>12</v>
      </c>
      <c r="G1367" s="87">
        <v>12</v>
      </c>
      <c r="H1367" s="87">
        <v>0</v>
      </c>
      <c r="I1367" s="86"/>
      <c r="J1367" s="87">
        <v>154</v>
      </c>
      <c r="K1367" s="366">
        <v>118</v>
      </c>
      <c r="L1367" s="87">
        <v>118</v>
      </c>
      <c r="M1367" s="87">
        <v>0</v>
      </c>
      <c r="N1367" s="86"/>
      <c r="O1367" s="87">
        <v>185</v>
      </c>
      <c r="P1367" s="87">
        <v>107</v>
      </c>
      <c r="Q1367" s="86"/>
      <c r="R1367" s="87">
        <v>316</v>
      </c>
      <c r="S1367" s="87">
        <v>647</v>
      </c>
      <c r="T1367" s="86">
        <v>0</v>
      </c>
      <c r="U1367" s="87">
        <v>928</v>
      </c>
      <c r="V1367" s="87">
        <v>884</v>
      </c>
    </row>
    <row r="1368" spans="1:22">
      <c r="A1368" s="88" t="s">
        <v>5597</v>
      </c>
      <c r="B1368" s="17" t="str">
        <f>VLOOKUP(A1368,'Planning Periods'!$E$2:$N$540,10,FALSE)</f>
        <v>01/31/2015 - 01/31/2023</v>
      </c>
      <c r="C1368" s="87">
        <v>2016</v>
      </c>
      <c r="D1368" s="87" t="str">
        <f t="shared" si="20"/>
        <v>Morgan Hill 2016</v>
      </c>
      <c r="E1368" s="87">
        <v>273</v>
      </c>
      <c r="F1368" s="366">
        <v>29</v>
      </c>
      <c r="G1368" s="87">
        <v>29</v>
      </c>
      <c r="H1368" s="87">
        <v>0</v>
      </c>
      <c r="I1368" s="86"/>
      <c r="J1368" s="87">
        <v>154</v>
      </c>
      <c r="K1368" s="366">
        <v>23</v>
      </c>
      <c r="L1368" s="87">
        <v>23</v>
      </c>
      <c r="M1368" s="87">
        <v>0</v>
      </c>
      <c r="N1368" s="86"/>
      <c r="O1368" s="87">
        <v>185</v>
      </c>
      <c r="P1368" s="87">
        <v>6</v>
      </c>
      <c r="Q1368" s="86"/>
      <c r="R1368" s="87">
        <v>316</v>
      </c>
      <c r="S1368" s="87">
        <v>219</v>
      </c>
      <c r="T1368" s="86">
        <v>0</v>
      </c>
      <c r="U1368" s="87">
        <v>928</v>
      </c>
      <c r="V1368" s="87">
        <v>277</v>
      </c>
    </row>
    <row r="1369" spans="1:22">
      <c r="A1369" s="88" t="s">
        <v>5597</v>
      </c>
      <c r="B1369" s="17" t="str">
        <f>VLOOKUP(A1369,'Planning Periods'!$E$2:$N$540,10,FALSE)</f>
        <v>01/31/2015 - 01/31/2023</v>
      </c>
      <c r="C1369" s="87">
        <v>2017</v>
      </c>
      <c r="D1369" s="87" t="str">
        <f t="shared" si="20"/>
        <v>Morgan Hill 2017</v>
      </c>
      <c r="E1369" s="87">
        <v>273</v>
      </c>
      <c r="F1369" s="366">
        <v>0</v>
      </c>
      <c r="G1369" s="87">
        <v>0</v>
      </c>
      <c r="H1369" s="87">
        <v>0</v>
      </c>
      <c r="I1369" s="86"/>
      <c r="J1369" s="87">
        <v>154</v>
      </c>
      <c r="K1369" s="366">
        <v>13</v>
      </c>
      <c r="L1369" s="87">
        <v>13</v>
      </c>
      <c r="M1369" s="87">
        <v>0</v>
      </c>
      <c r="N1369" s="86"/>
      <c r="O1369" s="87">
        <v>185</v>
      </c>
      <c r="P1369" s="87">
        <v>9</v>
      </c>
      <c r="Q1369" s="86"/>
      <c r="R1369" s="87">
        <v>316</v>
      </c>
      <c r="S1369" s="87">
        <v>192</v>
      </c>
      <c r="T1369" s="86">
        <v>0</v>
      </c>
      <c r="U1369" s="87">
        <v>928</v>
      </c>
      <c r="V1369" s="87">
        <v>214</v>
      </c>
    </row>
    <row r="1370" spans="1:22">
      <c r="A1370" t="s">
        <v>5598</v>
      </c>
      <c r="B1370" s="17" t="str">
        <f>VLOOKUP(A1370,'Planning Periods'!$E$2:$N$540,10,FALSE)</f>
        <v>12/31/2020 - 12/31/2028</v>
      </c>
      <c r="C1370" s="87">
        <v>2014</v>
      </c>
      <c r="D1370" s="87" t="str">
        <f t="shared" si="20"/>
        <v>Morro Bay 2014</v>
      </c>
      <c r="E1370" s="366" t="s">
        <v>5853</v>
      </c>
      <c r="F1370" s="366" t="s">
        <v>5853</v>
      </c>
      <c r="G1370" s="366" t="s">
        <v>5853</v>
      </c>
      <c r="H1370" s="366" t="s">
        <v>5853</v>
      </c>
      <c r="I1370" s="366">
        <v>0</v>
      </c>
      <c r="J1370" s="366" t="s">
        <v>5853</v>
      </c>
      <c r="K1370" s="366" t="s">
        <v>5853</v>
      </c>
      <c r="L1370" s="366" t="s">
        <v>5853</v>
      </c>
      <c r="M1370" s="366" t="s">
        <v>5853</v>
      </c>
      <c r="N1370" s="366">
        <v>0</v>
      </c>
      <c r="O1370" s="366" t="s">
        <v>5853</v>
      </c>
      <c r="P1370" s="366" t="s">
        <v>5853</v>
      </c>
      <c r="Q1370" s="366"/>
      <c r="R1370" s="366" t="s">
        <v>5853</v>
      </c>
      <c r="S1370" s="366" t="s">
        <v>5853</v>
      </c>
      <c r="T1370" s="366" t="s">
        <v>5853</v>
      </c>
      <c r="U1370" s="366" t="s">
        <v>5853</v>
      </c>
      <c r="V1370" s="366" t="s">
        <v>5853</v>
      </c>
    </row>
    <row r="1371" spans="1:22">
      <c r="A1371" t="s">
        <v>5598</v>
      </c>
      <c r="B1371" s="17" t="str">
        <f>VLOOKUP(A1371,'Planning Periods'!$E$2:$N$540,10,FALSE)</f>
        <v>12/31/2020 - 12/31/2028</v>
      </c>
      <c r="C1371" s="87">
        <v>2015</v>
      </c>
      <c r="D1371" s="87" t="str">
        <f t="shared" si="20"/>
        <v>Morro Bay 2015</v>
      </c>
      <c r="E1371" t="s">
        <v>5853</v>
      </c>
      <c r="F1371" t="s">
        <v>5853</v>
      </c>
      <c r="G1371" t="s">
        <v>5853</v>
      </c>
      <c r="H1371" t="s">
        <v>5853</v>
      </c>
      <c r="J1371" t="s">
        <v>5853</v>
      </c>
      <c r="K1371" t="s">
        <v>5853</v>
      </c>
      <c r="L1371" t="s">
        <v>5853</v>
      </c>
      <c r="M1371" t="s">
        <v>5853</v>
      </c>
      <c r="O1371" t="s">
        <v>5853</v>
      </c>
      <c r="P1371" t="s">
        <v>5853</v>
      </c>
      <c r="R1371" t="s">
        <v>5853</v>
      </c>
      <c r="S1371" t="s">
        <v>5853</v>
      </c>
      <c r="T1371" t="s">
        <v>5853</v>
      </c>
      <c r="U1371" t="s">
        <v>5853</v>
      </c>
      <c r="V1371" t="s">
        <v>5853</v>
      </c>
    </row>
    <row r="1372" spans="1:22">
      <c r="A1372" t="s">
        <v>5598</v>
      </c>
      <c r="B1372" s="17" t="str">
        <f>VLOOKUP(A1372,'Planning Periods'!$E$2:$N$540,10,FALSE)</f>
        <v>12/31/2020 - 12/31/2028</v>
      </c>
      <c r="C1372" s="87">
        <v>2016</v>
      </c>
      <c r="D1372" s="87" t="str">
        <f t="shared" si="20"/>
        <v>Morro Bay 2016</v>
      </c>
      <c r="E1372" t="s">
        <v>5853</v>
      </c>
      <c r="F1372" t="s">
        <v>5853</v>
      </c>
      <c r="G1372" t="s">
        <v>5853</v>
      </c>
      <c r="H1372" t="s">
        <v>5853</v>
      </c>
      <c r="J1372" t="s">
        <v>5853</v>
      </c>
      <c r="K1372" t="s">
        <v>5853</v>
      </c>
      <c r="L1372" t="s">
        <v>5853</v>
      </c>
      <c r="M1372" t="s">
        <v>5853</v>
      </c>
      <c r="O1372" t="s">
        <v>5853</v>
      </c>
      <c r="P1372" t="s">
        <v>5853</v>
      </c>
      <c r="R1372" t="s">
        <v>5853</v>
      </c>
      <c r="S1372" t="s">
        <v>5853</v>
      </c>
      <c r="T1372" t="s">
        <v>5853</v>
      </c>
      <c r="U1372" t="s">
        <v>5853</v>
      </c>
      <c r="V1372" t="s">
        <v>5853</v>
      </c>
    </row>
    <row r="1373" spans="1:22">
      <c r="A1373" t="s">
        <v>5598</v>
      </c>
      <c r="B1373" s="17" t="str">
        <f>VLOOKUP(A1373,'Planning Periods'!$E$2:$N$540,10,FALSE)</f>
        <v>12/31/2020 - 12/31/2028</v>
      </c>
      <c r="C1373" s="87">
        <v>2017</v>
      </c>
      <c r="D1373" s="87" t="str">
        <f t="shared" si="20"/>
        <v>Morro Bay 2017</v>
      </c>
      <c r="E1373" t="s">
        <v>5853</v>
      </c>
      <c r="F1373" t="s">
        <v>5853</v>
      </c>
      <c r="G1373" t="s">
        <v>5853</v>
      </c>
      <c r="H1373" t="s">
        <v>5853</v>
      </c>
      <c r="J1373" t="s">
        <v>5853</v>
      </c>
      <c r="K1373" t="s">
        <v>5853</v>
      </c>
      <c r="L1373" t="s">
        <v>5853</v>
      </c>
      <c r="M1373" t="s">
        <v>5853</v>
      </c>
      <c r="O1373" t="s">
        <v>5853</v>
      </c>
      <c r="P1373" t="s">
        <v>5853</v>
      </c>
      <c r="R1373" t="s">
        <v>5853</v>
      </c>
      <c r="S1373" t="s">
        <v>5853</v>
      </c>
      <c r="T1373" t="s">
        <v>5853</v>
      </c>
      <c r="U1373" t="s">
        <v>5853</v>
      </c>
      <c r="V1373" t="s">
        <v>5853</v>
      </c>
    </row>
    <row r="1374" spans="1:22">
      <c r="A1374" s="88" t="s">
        <v>5599</v>
      </c>
      <c r="B1374" s="17" t="str">
        <f>VLOOKUP(A1374,'Planning Periods'!$E$2:$N$540,10,FALSE)</f>
        <v>06/30/2014 - 11/15/2022</v>
      </c>
      <c r="C1374" s="87">
        <v>2014</v>
      </c>
      <c r="D1374" s="87" t="str">
        <f t="shared" si="20"/>
        <v>Mount Shasta 2014</v>
      </c>
      <c r="E1374" s="87">
        <v>11</v>
      </c>
      <c r="F1374" s="366">
        <v>0</v>
      </c>
      <c r="G1374" s="87">
        <v>0</v>
      </c>
      <c r="H1374" s="87">
        <v>0</v>
      </c>
      <c r="I1374" s="86"/>
      <c r="J1374" s="87">
        <v>7</v>
      </c>
      <c r="K1374" s="366">
        <v>0</v>
      </c>
      <c r="L1374" s="87">
        <v>0</v>
      </c>
      <c r="M1374" s="87">
        <v>0</v>
      </c>
      <c r="N1374" s="86"/>
      <c r="O1374" s="87">
        <v>8</v>
      </c>
      <c r="P1374" s="87">
        <v>0</v>
      </c>
      <c r="Q1374" s="86"/>
      <c r="R1374" s="87">
        <v>19</v>
      </c>
      <c r="S1374" s="87">
        <v>1</v>
      </c>
      <c r="T1374" s="86">
        <v>0</v>
      </c>
      <c r="U1374" s="87">
        <v>45</v>
      </c>
      <c r="V1374" s="87">
        <v>1</v>
      </c>
    </row>
    <row r="1375" spans="1:22">
      <c r="A1375" s="88" t="s">
        <v>5599</v>
      </c>
      <c r="B1375" s="17" t="str">
        <f>VLOOKUP(A1375,'Planning Periods'!$E$2:$N$540,10,FALSE)</f>
        <v>06/30/2014 - 11/15/2022</v>
      </c>
      <c r="C1375" s="87">
        <v>2015</v>
      </c>
      <c r="D1375" s="87" t="str">
        <f t="shared" si="20"/>
        <v>Mount Shasta 2015</v>
      </c>
      <c r="E1375" s="87" t="s">
        <v>5853</v>
      </c>
      <c r="F1375" s="366" t="s">
        <v>5853</v>
      </c>
      <c r="G1375" s="87" t="s">
        <v>5853</v>
      </c>
      <c r="H1375" s="87" t="s">
        <v>5853</v>
      </c>
      <c r="I1375" s="86"/>
      <c r="J1375" s="87" t="s">
        <v>5853</v>
      </c>
      <c r="K1375" s="366" t="s">
        <v>5853</v>
      </c>
      <c r="L1375" s="87" t="s">
        <v>5853</v>
      </c>
      <c r="M1375" s="87" t="s">
        <v>5853</v>
      </c>
      <c r="N1375" s="86"/>
      <c r="O1375" s="87" t="s">
        <v>5853</v>
      </c>
      <c r="P1375" s="87" t="s">
        <v>5853</v>
      </c>
      <c r="Q1375" s="86"/>
      <c r="R1375" s="87" t="s">
        <v>5853</v>
      </c>
      <c r="S1375" s="87" t="s">
        <v>5853</v>
      </c>
      <c r="T1375" s="86" t="s">
        <v>5853</v>
      </c>
      <c r="U1375" s="87" t="s">
        <v>5853</v>
      </c>
      <c r="V1375" s="87" t="s">
        <v>5853</v>
      </c>
    </row>
    <row r="1376" spans="1:22">
      <c r="A1376" s="88" t="s">
        <v>5599</v>
      </c>
      <c r="B1376" s="17" t="str">
        <f>VLOOKUP(A1376,'Planning Periods'!$E$2:$N$540,10,FALSE)</f>
        <v>06/30/2014 - 11/15/2022</v>
      </c>
      <c r="C1376" s="87">
        <v>2016</v>
      </c>
      <c r="D1376" s="87" t="str">
        <f t="shared" si="20"/>
        <v>Mount Shasta 2016</v>
      </c>
      <c r="E1376" s="87" t="s">
        <v>5853</v>
      </c>
      <c r="F1376" s="366" t="s">
        <v>5853</v>
      </c>
      <c r="G1376" s="87" t="s">
        <v>5853</v>
      </c>
      <c r="H1376" s="87" t="s">
        <v>5853</v>
      </c>
      <c r="I1376" s="86"/>
      <c r="J1376" s="87" t="s">
        <v>5853</v>
      </c>
      <c r="K1376" s="366" t="s">
        <v>5853</v>
      </c>
      <c r="L1376" s="87" t="s">
        <v>5853</v>
      </c>
      <c r="M1376" s="87" t="s">
        <v>5853</v>
      </c>
      <c r="N1376" s="86"/>
      <c r="O1376" s="87" t="s">
        <v>5853</v>
      </c>
      <c r="P1376" s="87" t="s">
        <v>5853</v>
      </c>
      <c r="Q1376" s="86"/>
      <c r="R1376" s="87" t="s">
        <v>5853</v>
      </c>
      <c r="S1376" s="87" t="s">
        <v>5853</v>
      </c>
      <c r="T1376" s="86" t="s">
        <v>5853</v>
      </c>
      <c r="U1376" s="87" t="s">
        <v>5853</v>
      </c>
      <c r="V1376" s="87" t="s">
        <v>5853</v>
      </c>
    </row>
    <row r="1377" spans="1:22">
      <c r="A1377" s="88" t="s">
        <v>5599</v>
      </c>
      <c r="B1377" s="17" t="str">
        <f>VLOOKUP(A1377,'Planning Periods'!$E$2:$N$540,10,FALSE)</f>
        <v>06/30/2014 - 11/15/2022</v>
      </c>
      <c r="C1377" s="87">
        <v>2017</v>
      </c>
      <c r="D1377" s="87" t="str">
        <f t="shared" si="20"/>
        <v>Mount Shasta 2017</v>
      </c>
      <c r="E1377" s="87" t="s">
        <v>5853</v>
      </c>
      <c r="F1377" s="366" t="s">
        <v>5853</v>
      </c>
      <c r="G1377" s="87" t="s">
        <v>5853</v>
      </c>
      <c r="H1377" s="87" t="s">
        <v>5853</v>
      </c>
      <c r="I1377" s="86"/>
      <c r="J1377" s="87" t="s">
        <v>5853</v>
      </c>
      <c r="K1377" s="366" t="s">
        <v>5853</v>
      </c>
      <c r="L1377" s="87" t="s">
        <v>5853</v>
      </c>
      <c r="M1377" s="87" t="s">
        <v>5853</v>
      </c>
      <c r="N1377" s="86"/>
      <c r="O1377" s="87" t="s">
        <v>5853</v>
      </c>
      <c r="P1377" s="87" t="s">
        <v>5853</v>
      </c>
      <c r="Q1377" s="86"/>
      <c r="R1377" s="87" t="s">
        <v>5853</v>
      </c>
      <c r="S1377" s="87" t="s">
        <v>5853</v>
      </c>
      <c r="T1377" s="86" t="s">
        <v>5853</v>
      </c>
      <c r="U1377" s="87" t="s">
        <v>5853</v>
      </c>
      <c r="V1377" s="87" t="s">
        <v>5853</v>
      </c>
    </row>
    <row r="1378" spans="1:22">
      <c r="A1378" s="88" t="s">
        <v>5600</v>
      </c>
      <c r="B1378" s="17" t="str">
        <f>VLOOKUP(A1378,'Planning Periods'!$E$2:$N$540,10,FALSE)</f>
        <v>01/31/2015 - 01/31/2023</v>
      </c>
      <c r="C1378" s="87">
        <v>2014</v>
      </c>
      <c r="D1378" s="87" t="str">
        <f t="shared" si="20"/>
        <v>Mountain View 2014</v>
      </c>
      <c r="E1378" s="87">
        <v>814</v>
      </c>
      <c r="F1378" s="366">
        <v>26</v>
      </c>
      <c r="G1378" s="87">
        <v>26</v>
      </c>
      <c r="H1378" s="87">
        <v>0</v>
      </c>
      <c r="I1378" s="86"/>
      <c r="J1378" s="87">
        <v>492</v>
      </c>
      <c r="K1378" s="366">
        <v>19</v>
      </c>
      <c r="L1378" s="87">
        <v>18</v>
      </c>
      <c r="M1378" s="87">
        <v>1</v>
      </c>
      <c r="N1378" s="86"/>
      <c r="O1378" s="87">
        <v>527</v>
      </c>
      <c r="P1378" s="87">
        <v>0</v>
      </c>
      <c r="Q1378" s="86"/>
      <c r="R1378" s="87">
        <v>1093</v>
      </c>
      <c r="S1378" s="87">
        <v>598</v>
      </c>
      <c r="T1378" s="86">
        <v>1</v>
      </c>
      <c r="U1378" s="87">
        <v>2926</v>
      </c>
      <c r="V1378" s="87">
        <v>643</v>
      </c>
    </row>
    <row r="1379" spans="1:22">
      <c r="A1379" s="88" t="s">
        <v>5600</v>
      </c>
      <c r="B1379" s="17" t="str">
        <f>VLOOKUP(A1379,'Planning Periods'!$E$2:$N$540,10,FALSE)</f>
        <v>01/31/2015 - 01/31/2023</v>
      </c>
      <c r="C1379" s="87">
        <v>2015</v>
      </c>
      <c r="D1379" s="87" t="str">
        <f t="shared" si="20"/>
        <v>Mountain View 2015</v>
      </c>
      <c r="E1379" s="87">
        <v>814</v>
      </c>
      <c r="F1379" s="366">
        <v>0</v>
      </c>
      <c r="G1379" s="87">
        <v>0</v>
      </c>
      <c r="H1379" s="87">
        <v>0</v>
      </c>
      <c r="I1379" s="86"/>
      <c r="J1379" s="87">
        <v>492</v>
      </c>
      <c r="K1379" s="366">
        <v>9</v>
      </c>
      <c r="L1379" s="87">
        <v>9</v>
      </c>
      <c r="M1379" s="87">
        <v>0</v>
      </c>
      <c r="N1379" s="86"/>
      <c r="O1379" s="87">
        <v>527</v>
      </c>
      <c r="P1379" s="87">
        <v>0</v>
      </c>
      <c r="Q1379" s="86"/>
      <c r="R1379" s="87">
        <v>1093</v>
      </c>
      <c r="S1379" s="87">
        <v>278</v>
      </c>
      <c r="T1379" s="86">
        <v>0</v>
      </c>
      <c r="U1379" s="87">
        <v>2926</v>
      </c>
      <c r="V1379" s="87">
        <v>287</v>
      </c>
    </row>
    <row r="1380" spans="1:22">
      <c r="A1380" s="88" t="s">
        <v>5600</v>
      </c>
      <c r="B1380" s="17" t="str">
        <f>VLOOKUP(A1380,'Planning Periods'!$E$2:$N$540,10,FALSE)</f>
        <v>01/31/2015 - 01/31/2023</v>
      </c>
      <c r="C1380" s="87">
        <v>2016</v>
      </c>
      <c r="D1380" s="87" t="str">
        <f t="shared" si="20"/>
        <v>Mountain View 2016</v>
      </c>
      <c r="E1380" s="87">
        <v>814</v>
      </c>
      <c r="F1380" s="366">
        <v>17</v>
      </c>
      <c r="G1380" s="87">
        <v>17</v>
      </c>
      <c r="H1380" s="87">
        <v>0</v>
      </c>
      <c r="I1380" s="86"/>
      <c r="J1380" s="87">
        <v>492</v>
      </c>
      <c r="K1380" s="366">
        <v>109</v>
      </c>
      <c r="L1380" s="87">
        <v>109</v>
      </c>
      <c r="M1380" s="87">
        <v>0</v>
      </c>
      <c r="N1380" s="86"/>
      <c r="O1380" s="87">
        <v>527</v>
      </c>
      <c r="P1380" s="87">
        <v>0</v>
      </c>
      <c r="Q1380" s="86"/>
      <c r="R1380" s="87">
        <v>1093</v>
      </c>
      <c r="S1380" s="87">
        <v>376</v>
      </c>
      <c r="T1380" s="86">
        <v>0</v>
      </c>
      <c r="U1380" s="87">
        <v>2926</v>
      </c>
      <c r="V1380" s="87">
        <v>502</v>
      </c>
    </row>
    <row r="1381" spans="1:22">
      <c r="A1381" s="88" t="s">
        <v>5600</v>
      </c>
      <c r="B1381" s="17" t="str">
        <f>VLOOKUP(A1381,'Planning Periods'!$E$2:$N$540,10,FALSE)</f>
        <v>01/31/2015 - 01/31/2023</v>
      </c>
      <c r="C1381" s="87">
        <v>2017</v>
      </c>
      <c r="D1381" s="87" t="str">
        <f t="shared" si="20"/>
        <v>Mountain View 2017</v>
      </c>
      <c r="E1381" s="87">
        <v>814</v>
      </c>
      <c r="F1381" s="366">
        <v>98</v>
      </c>
      <c r="G1381" s="87">
        <v>98</v>
      </c>
      <c r="H1381" s="87">
        <v>0</v>
      </c>
      <c r="I1381" s="86"/>
      <c r="J1381" s="87">
        <v>492</v>
      </c>
      <c r="K1381" s="366">
        <v>23</v>
      </c>
      <c r="L1381" s="87">
        <v>23</v>
      </c>
      <c r="M1381" s="87">
        <v>0</v>
      </c>
      <c r="N1381" s="86"/>
      <c r="O1381" s="87">
        <v>527</v>
      </c>
      <c r="P1381" s="87">
        <v>0</v>
      </c>
      <c r="Q1381" s="86"/>
      <c r="R1381" s="87">
        <v>1093</v>
      </c>
      <c r="S1381" s="87">
        <v>1418</v>
      </c>
      <c r="T1381" s="86">
        <v>0</v>
      </c>
      <c r="U1381" s="87">
        <v>2926</v>
      </c>
      <c r="V1381" s="87">
        <v>1539</v>
      </c>
    </row>
    <row r="1382" spans="1:22">
      <c r="A1382" s="88" t="s">
        <v>5601</v>
      </c>
      <c r="B1382" s="17"/>
      <c r="C1382" s="87">
        <v>2013</v>
      </c>
      <c r="D1382" s="87" t="str">
        <f t="shared" si="20"/>
        <v>Murrieta 2013</v>
      </c>
      <c r="E1382" s="87">
        <v>395</v>
      </c>
      <c r="F1382" s="366">
        <v>0</v>
      </c>
      <c r="G1382" s="87">
        <v>0</v>
      </c>
      <c r="H1382" s="87">
        <v>0</v>
      </c>
      <c r="I1382" s="86"/>
      <c r="J1382" s="87">
        <v>262</v>
      </c>
      <c r="K1382" s="366">
        <v>0</v>
      </c>
      <c r="L1382" s="87">
        <v>0</v>
      </c>
      <c r="M1382" s="87">
        <v>0</v>
      </c>
      <c r="N1382" s="86"/>
      <c r="O1382" s="87">
        <v>289</v>
      </c>
      <c r="P1382" s="87">
        <v>0</v>
      </c>
      <c r="Q1382" s="86"/>
      <c r="R1382" s="87">
        <v>627</v>
      </c>
      <c r="S1382" s="87">
        <v>8</v>
      </c>
      <c r="T1382" s="86">
        <v>0</v>
      </c>
      <c r="U1382" s="87">
        <v>1573</v>
      </c>
      <c r="V1382" s="87">
        <v>8</v>
      </c>
    </row>
    <row r="1383" spans="1:22">
      <c r="A1383" s="88" t="s">
        <v>5601</v>
      </c>
      <c r="B1383" s="17" t="str">
        <f>VLOOKUP(A1383,'Planning Periods'!$E$2:$N$540,10,FALSE)</f>
        <v>10/15/2013 - 10/15/2021</v>
      </c>
      <c r="C1383" s="87">
        <v>2014</v>
      </c>
      <c r="D1383" s="87" t="str">
        <f t="shared" si="20"/>
        <v>Murrieta 2014</v>
      </c>
      <c r="E1383" s="87">
        <v>395</v>
      </c>
      <c r="F1383" s="366">
        <v>0</v>
      </c>
      <c r="G1383" s="87">
        <v>0</v>
      </c>
      <c r="H1383" s="87">
        <v>0</v>
      </c>
      <c r="I1383" s="86"/>
      <c r="J1383" s="87">
        <v>262</v>
      </c>
      <c r="K1383" s="366">
        <v>0</v>
      </c>
      <c r="L1383" s="87">
        <v>0</v>
      </c>
      <c r="M1383" s="87">
        <v>0</v>
      </c>
      <c r="N1383" s="86"/>
      <c r="O1383" s="87">
        <v>289</v>
      </c>
      <c r="P1383" s="87">
        <v>0</v>
      </c>
      <c r="Q1383" s="86"/>
      <c r="R1383" s="87">
        <v>627</v>
      </c>
      <c r="S1383" s="87">
        <v>14</v>
      </c>
      <c r="T1383" s="86">
        <v>0</v>
      </c>
      <c r="U1383" s="87">
        <v>1573</v>
      </c>
      <c r="V1383" s="87">
        <v>14</v>
      </c>
    </row>
    <row r="1384" spans="1:22">
      <c r="A1384" s="88" t="s">
        <v>5601</v>
      </c>
      <c r="B1384" s="17" t="str">
        <f>VLOOKUP(A1384,'Planning Periods'!$E$2:$N$540,10,FALSE)</f>
        <v>10/15/2013 - 10/15/2021</v>
      </c>
      <c r="C1384" s="87">
        <v>2015</v>
      </c>
      <c r="D1384" s="87" t="str">
        <f t="shared" si="20"/>
        <v>Murrieta 2015</v>
      </c>
      <c r="E1384" s="87">
        <v>395</v>
      </c>
      <c r="F1384" s="366">
        <v>0</v>
      </c>
      <c r="G1384" s="87">
        <v>0</v>
      </c>
      <c r="H1384" s="87">
        <v>0</v>
      </c>
      <c r="I1384" s="86"/>
      <c r="J1384" s="87">
        <v>262</v>
      </c>
      <c r="K1384" s="366">
        <v>0</v>
      </c>
      <c r="L1384" s="87">
        <v>0</v>
      </c>
      <c r="M1384" s="87">
        <v>0</v>
      </c>
      <c r="N1384" s="86"/>
      <c r="O1384" s="87">
        <v>289</v>
      </c>
      <c r="P1384" s="87">
        <v>0</v>
      </c>
      <c r="Q1384" s="86"/>
      <c r="R1384" s="87">
        <v>627</v>
      </c>
      <c r="S1384" s="87">
        <v>0</v>
      </c>
      <c r="T1384" s="86">
        <v>0</v>
      </c>
      <c r="U1384" s="87">
        <v>1573</v>
      </c>
      <c r="V1384" s="87">
        <v>0</v>
      </c>
    </row>
    <row r="1385" spans="1:22">
      <c r="A1385" s="88" t="s">
        <v>5601</v>
      </c>
      <c r="B1385" s="17" t="str">
        <f>VLOOKUP(A1385,'Planning Periods'!$E$2:$N$540,10,FALSE)</f>
        <v>10/15/2013 - 10/15/2021</v>
      </c>
      <c r="C1385" s="87">
        <v>2016</v>
      </c>
      <c r="D1385" s="87" t="str">
        <f t="shared" si="20"/>
        <v>Murrieta 2016</v>
      </c>
      <c r="E1385" s="87">
        <v>395</v>
      </c>
      <c r="F1385" s="366">
        <v>0</v>
      </c>
      <c r="G1385" s="87">
        <v>0</v>
      </c>
      <c r="H1385" s="87">
        <v>0</v>
      </c>
      <c r="I1385" s="86"/>
      <c r="J1385" s="87">
        <v>262</v>
      </c>
      <c r="K1385" s="366">
        <v>0</v>
      </c>
      <c r="L1385" s="87">
        <v>0</v>
      </c>
      <c r="M1385" s="87">
        <v>0</v>
      </c>
      <c r="N1385" s="86"/>
      <c r="O1385" s="87">
        <v>289</v>
      </c>
      <c r="P1385" s="87">
        <v>0</v>
      </c>
      <c r="Q1385" s="86"/>
      <c r="R1385" s="87">
        <v>627</v>
      </c>
      <c r="S1385" s="87">
        <v>0</v>
      </c>
      <c r="T1385" s="86">
        <v>0</v>
      </c>
      <c r="U1385" s="87">
        <v>1573</v>
      </c>
      <c r="V1385" s="87">
        <v>0</v>
      </c>
    </row>
    <row r="1386" spans="1:22">
      <c r="A1386" s="88" t="s">
        <v>5601</v>
      </c>
      <c r="B1386" s="17" t="str">
        <f>VLOOKUP(A1386,'Planning Periods'!$E$2:$N$540,10,FALSE)</f>
        <v>10/15/2013 - 10/15/2021</v>
      </c>
      <c r="C1386" s="87">
        <v>2017</v>
      </c>
      <c r="D1386" s="87" t="str">
        <f t="shared" si="20"/>
        <v>Murrieta 2017</v>
      </c>
      <c r="E1386" s="87">
        <v>395</v>
      </c>
      <c r="F1386" s="366">
        <v>0</v>
      </c>
      <c r="G1386" s="87">
        <v>0</v>
      </c>
      <c r="H1386" s="87">
        <v>0</v>
      </c>
      <c r="I1386" s="86"/>
      <c r="J1386" s="87">
        <v>262</v>
      </c>
      <c r="K1386" s="366">
        <v>0</v>
      </c>
      <c r="L1386" s="87">
        <v>0</v>
      </c>
      <c r="M1386" s="87">
        <v>0</v>
      </c>
      <c r="N1386" s="86"/>
      <c r="O1386" s="87">
        <v>289</v>
      </c>
      <c r="P1386" s="87">
        <v>0</v>
      </c>
      <c r="Q1386" s="86"/>
      <c r="R1386" s="87">
        <v>627</v>
      </c>
      <c r="S1386" s="87">
        <v>0</v>
      </c>
      <c r="T1386" s="86">
        <v>0</v>
      </c>
      <c r="U1386" s="87">
        <v>1573</v>
      </c>
      <c r="V1386" s="87">
        <v>0</v>
      </c>
    </row>
    <row r="1387" spans="1:22">
      <c r="A1387" s="88" t="s">
        <v>5602</v>
      </c>
      <c r="B1387" s="17" t="str">
        <f>VLOOKUP(A1387,'Planning Periods'!$E$2:$N$540,10,FALSE)</f>
        <v>01/31/2015 - 01/31/2023</v>
      </c>
      <c r="C1387" s="87">
        <v>2014</v>
      </c>
      <c r="D1387" s="87" t="str">
        <f t="shared" si="20"/>
        <v>Napa 2014</v>
      </c>
      <c r="E1387" s="87" t="s">
        <v>5853</v>
      </c>
      <c r="F1387" s="366" t="s">
        <v>5853</v>
      </c>
      <c r="G1387" s="87" t="s">
        <v>5853</v>
      </c>
      <c r="H1387" s="87" t="s">
        <v>5853</v>
      </c>
      <c r="I1387" s="86"/>
      <c r="J1387" s="87" t="s">
        <v>5853</v>
      </c>
      <c r="K1387" s="366" t="s">
        <v>5853</v>
      </c>
      <c r="L1387" s="87" t="s">
        <v>5853</v>
      </c>
      <c r="M1387" s="87" t="s">
        <v>5853</v>
      </c>
      <c r="N1387" s="86"/>
      <c r="O1387" s="87" t="s">
        <v>5853</v>
      </c>
      <c r="P1387" s="87" t="s">
        <v>5853</v>
      </c>
      <c r="Q1387" s="86"/>
      <c r="R1387" s="87" t="s">
        <v>5853</v>
      </c>
      <c r="S1387" s="87" t="s">
        <v>5853</v>
      </c>
      <c r="T1387" s="86" t="s">
        <v>5853</v>
      </c>
      <c r="U1387" s="87" t="s">
        <v>5853</v>
      </c>
      <c r="V1387" s="87" t="s">
        <v>5853</v>
      </c>
    </row>
    <row r="1388" spans="1:22">
      <c r="A1388" s="88" t="s">
        <v>5602</v>
      </c>
      <c r="B1388" s="17" t="str">
        <f>VLOOKUP(A1388,'Planning Periods'!$E$2:$N$540,10,FALSE)</f>
        <v>01/31/2015 - 01/31/2023</v>
      </c>
      <c r="C1388" s="87">
        <v>2015</v>
      </c>
      <c r="D1388" s="87" t="str">
        <f t="shared" si="20"/>
        <v>Napa 2015</v>
      </c>
      <c r="E1388" s="87">
        <v>185</v>
      </c>
      <c r="F1388" s="366">
        <v>0</v>
      </c>
      <c r="G1388" s="87">
        <v>0</v>
      </c>
      <c r="H1388" s="87">
        <v>0</v>
      </c>
      <c r="I1388" s="86"/>
      <c r="J1388" s="87">
        <v>106</v>
      </c>
      <c r="K1388" s="366">
        <v>0</v>
      </c>
      <c r="L1388" s="87">
        <v>0</v>
      </c>
      <c r="M1388" s="87">
        <v>0</v>
      </c>
      <c r="N1388" s="86"/>
      <c r="O1388" s="87">
        <v>141</v>
      </c>
      <c r="P1388" s="87">
        <v>0</v>
      </c>
      <c r="Q1388" s="86"/>
      <c r="R1388" s="87">
        <v>403</v>
      </c>
      <c r="S1388" s="87">
        <v>0</v>
      </c>
      <c r="T1388" s="86">
        <v>0</v>
      </c>
      <c r="U1388" s="87">
        <v>835</v>
      </c>
      <c r="V1388" s="87">
        <v>0</v>
      </c>
    </row>
    <row r="1389" spans="1:22">
      <c r="A1389" s="88" t="s">
        <v>5602</v>
      </c>
      <c r="B1389" s="17" t="str">
        <f>VLOOKUP(A1389,'Planning Periods'!$E$2:$N$540,10,FALSE)</f>
        <v>01/31/2015 - 01/31/2023</v>
      </c>
      <c r="C1389" s="87">
        <v>2016</v>
      </c>
      <c r="D1389" s="87" t="str">
        <f t="shared" si="20"/>
        <v>Napa 2016</v>
      </c>
      <c r="E1389" s="87">
        <v>185</v>
      </c>
      <c r="F1389" s="366">
        <v>0</v>
      </c>
      <c r="G1389" s="87">
        <v>0</v>
      </c>
      <c r="H1389" s="87">
        <v>0</v>
      </c>
      <c r="I1389" s="86"/>
      <c r="J1389" s="87">
        <v>106</v>
      </c>
      <c r="K1389" s="366">
        <v>6</v>
      </c>
      <c r="L1389" s="87">
        <v>6</v>
      </c>
      <c r="M1389" s="87">
        <v>0</v>
      </c>
      <c r="N1389" s="86"/>
      <c r="O1389" s="87">
        <v>141</v>
      </c>
      <c r="P1389" s="87">
        <v>4</v>
      </c>
      <c r="Q1389" s="86"/>
      <c r="R1389" s="87">
        <v>403</v>
      </c>
      <c r="S1389" s="87">
        <v>135</v>
      </c>
      <c r="T1389" s="86">
        <v>0</v>
      </c>
      <c r="U1389" s="87">
        <v>835</v>
      </c>
      <c r="V1389" s="87">
        <v>145</v>
      </c>
    </row>
    <row r="1390" spans="1:22">
      <c r="A1390" s="88" t="s">
        <v>5602</v>
      </c>
      <c r="B1390" s="17" t="str">
        <f>VLOOKUP(A1390,'Planning Periods'!$E$2:$N$540,10,FALSE)</f>
        <v>01/31/2015 - 01/31/2023</v>
      </c>
      <c r="C1390" s="87">
        <v>2017</v>
      </c>
      <c r="D1390" s="87" t="str">
        <f t="shared" si="20"/>
        <v>Napa 2017</v>
      </c>
      <c r="E1390" s="87">
        <v>185</v>
      </c>
      <c r="F1390" s="366">
        <v>0</v>
      </c>
      <c r="G1390" s="87">
        <v>0</v>
      </c>
      <c r="H1390" s="87">
        <v>0</v>
      </c>
      <c r="I1390" s="86"/>
      <c r="J1390" s="87">
        <v>106</v>
      </c>
      <c r="K1390" s="366">
        <v>1</v>
      </c>
      <c r="L1390" s="87">
        <v>1</v>
      </c>
      <c r="M1390" s="87">
        <v>0</v>
      </c>
      <c r="N1390" s="86"/>
      <c r="O1390" s="87">
        <v>141</v>
      </c>
      <c r="P1390" s="87">
        <v>0</v>
      </c>
      <c r="Q1390" s="86"/>
      <c r="R1390" s="87">
        <v>403</v>
      </c>
      <c r="S1390" s="87">
        <v>37</v>
      </c>
      <c r="T1390" s="86">
        <v>0</v>
      </c>
      <c r="U1390" s="87">
        <v>835</v>
      </c>
      <c r="V1390" s="87">
        <v>38</v>
      </c>
    </row>
    <row r="1391" spans="1:22">
      <c r="A1391" s="88" t="s">
        <v>5119</v>
      </c>
      <c r="B1391" s="17" t="str">
        <f>VLOOKUP(A1391,'Planning Periods'!$E$2:$N$540,10,FALSE)</f>
        <v>01/31/2015 - 01/31/2023</v>
      </c>
      <c r="C1391" s="87">
        <v>2014</v>
      </c>
      <c r="D1391" s="87" t="str">
        <f t="shared" si="20"/>
        <v>Napa County - Unincorporated 2014</v>
      </c>
      <c r="E1391" s="87">
        <v>51</v>
      </c>
      <c r="F1391" s="366">
        <v>0</v>
      </c>
      <c r="G1391" s="87">
        <v>0</v>
      </c>
      <c r="H1391" s="87">
        <v>0</v>
      </c>
      <c r="I1391" s="86"/>
      <c r="J1391" s="87">
        <v>30</v>
      </c>
      <c r="K1391" s="366">
        <v>0</v>
      </c>
      <c r="L1391" s="87">
        <v>0</v>
      </c>
      <c r="M1391" s="87">
        <v>0</v>
      </c>
      <c r="N1391" s="86"/>
      <c r="O1391" s="87">
        <v>32</v>
      </c>
      <c r="P1391" s="87">
        <v>9</v>
      </c>
      <c r="Q1391" s="86"/>
      <c r="R1391" s="87">
        <v>67</v>
      </c>
      <c r="S1391" s="87">
        <v>17</v>
      </c>
      <c r="T1391" s="86">
        <v>0</v>
      </c>
      <c r="U1391" s="87">
        <v>180</v>
      </c>
      <c r="V1391" s="87">
        <v>26</v>
      </c>
    </row>
    <row r="1392" spans="1:22">
      <c r="A1392" s="88" t="s">
        <v>5119</v>
      </c>
      <c r="B1392" s="17" t="str">
        <f>VLOOKUP(A1392,'Planning Periods'!$E$2:$N$540,10,FALSE)</f>
        <v>01/31/2015 - 01/31/2023</v>
      </c>
      <c r="C1392" s="87">
        <v>2015</v>
      </c>
      <c r="D1392" s="87" t="str">
        <f t="shared" si="20"/>
        <v>Napa County - Unincorporated 2015</v>
      </c>
      <c r="E1392" s="87">
        <v>51</v>
      </c>
      <c r="F1392" s="366">
        <v>0</v>
      </c>
      <c r="G1392" s="87">
        <v>0</v>
      </c>
      <c r="H1392" s="87">
        <v>0</v>
      </c>
      <c r="I1392" s="86"/>
      <c r="J1392" s="87">
        <v>30</v>
      </c>
      <c r="K1392" s="366">
        <v>0</v>
      </c>
      <c r="L1392" s="87">
        <v>0</v>
      </c>
      <c r="M1392" s="87">
        <v>0</v>
      </c>
      <c r="N1392" s="86"/>
      <c r="O1392" s="87">
        <v>32</v>
      </c>
      <c r="P1392" s="87">
        <v>8</v>
      </c>
      <c r="Q1392" s="86"/>
      <c r="R1392" s="87">
        <v>67</v>
      </c>
      <c r="S1392" s="87">
        <v>11</v>
      </c>
      <c r="T1392" s="86">
        <v>0</v>
      </c>
      <c r="U1392" s="87">
        <v>180</v>
      </c>
      <c r="V1392" s="87">
        <v>19</v>
      </c>
    </row>
    <row r="1393" spans="1:22">
      <c r="A1393" s="88" t="s">
        <v>5119</v>
      </c>
      <c r="B1393" s="17" t="str">
        <f>VLOOKUP(A1393,'Planning Periods'!$E$2:$N$540,10,FALSE)</f>
        <v>01/31/2015 - 01/31/2023</v>
      </c>
      <c r="C1393" s="87">
        <v>2016</v>
      </c>
      <c r="D1393" s="87" t="str">
        <f t="shared" si="20"/>
        <v>Napa County - Unincorporated 2016</v>
      </c>
      <c r="E1393" s="87">
        <v>51</v>
      </c>
      <c r="F1393" s="366">
        <v>0</v>
      </c>
      <c r="G1393" s="87">
        <v>0</v>
      </c>
      <c r="H1393" s="87">
        <v>0</v>
      </c>
      <c r="I1393" s="86"/>
      <c r="J1393" s="87">
        <v>30</v>
      </c>
      <c r="K1393" s="366">
        <v>1</v>
      </c>
      <c r="L1393" s="87">
        <v>0</v>
      </c>
      <c r="M1393" s="87">
        <v>1</v>
      </c>
      <c r="N1393" s="86"/>
      <c r="O1393" s="87">
        <v>32</v>
      </c>
      <c r="P1393" s="87">
        <v>13</v>
      </c>
      <c r="Q1393" s="86"/>
      <c r="R1393" s="87">
        <v>67</v>
      </c>
      <c r="S1393" s="87">
        <v>14</v>
      </c>
      <c r="T1393" s="86">
        <v>1</v>
      </c>
      <c r="U1393" s="87">
        <v>180</v>
      </c>
      <c r="V1393" s="87">
        <v>28</v>
      </c>
    </row>
    <row r="1394" spans="1:22">
      <c r="A1394" s="88" t="s">
        <v>5119</v>
      </c>
      <c r="B1394" s="17" t="str">
        <f>VLOOKUP(A1394,'Planning Periods'!$E$2:$N$540,10,FALSE)</f>
        <v>01/31/2015 - 01/31/2023</v>
      </c>
      <c r="C1394" s="87">
        <v>2017</v>
      </c>
      <c r="D1394" s="87" t="str">
        <f t="shared" si="20"/>
        <v>Napa County - Unincorporated 2017</v>
      </c>
      <c r="E1394" s="87">
        <v>51</v>
      </c>
      <c r="F1394" s="366">
        <v>0</v>
      </c>
      <c r="G1394" s="87">
        <v>0</v>
      </c>
      <c r="H1394" s="87">
        <v>0</v>
      </c>
      <c r="I1394" s="86"/>
      <c r="J1394" s="87">
        <v>30</v>
      </c>
      <c r="K1394" s="366">
        <v>0</v>
      </c>
      <c r="L1394" s="87">
        <v>0</v>
      </c>
      <c r="M1394" s="87">
        <v>0</v>
      </c>
      <c r="N1394" s="86"/>
      <c r="O1394" s="87">
        <v>32</v>
      </c>
      <c r="P1394" s="87">
        <v>16</v>
      </c>
      <c r="Q1394" s="86"/>
      <c r="R1394" s="87">
        <v>67</v>
      </c>
      <c r="S1394" s="87">
        <v>14</v>
      </c>
      <c r="T1394" s="86">
        <v>0</v>
      </c>
      <c r="U1394" s="87">
        <v>180</v>
      </c>
      <c r="V1394" s="87">
        <v>30</v>
      </c>
    </row>
    <row r="1395" spans="1:22">
      <c r="A1395" s="88" t="s">
        <v>5603</v>
      </c>
      <c r="B1395" s="17" t="str">
        <f>VLOOKUP(A1395,'Planning Periods'!$E$2:$N$540,10,FALSE)</f>
        <v>04/15/2021 - 04/15/2029</v>
      </c>
      <c r="C1395" s="87">
        <v>2013</v>
      </c>
      <c r="D1395" s="87" t="str">
        <f t="shared" si="20"/>
        <v>National City 2013</v>
      </c>
      <c r="E1395" s="87">
        <v>465</v>
      </c>
      <c r="F1395" s="366">
        <v>0</v>
      </c>
      <c r="G1395" s="87">
        <v>0</v>
      </c>
      <c r="H1395" s="87">
        <v>0</v>
      </c>
      <c r="I1395" s="86"/>
      <c r="J1395" s="87">
        <v>353</v>
      </c>
      <c r="K1395" s="366">
        <v>8</v>
      </c>
      <c r="L1395" s="87">
        <v>8</v>
      </c>
      <c r="M1395" s="87">
        <v>0</v>
      </c>
      <c r="N1395" s="86"/>
      <c r="O1395" s="87">
        <v>327</v>
      </c>
      <c r="P1395" s="87">
        <v>0</v>
      </c>
      <c r="Q1395" s="86"/>
      <c r="R1395" s="87">
        <v>718</v>
      </c>
      <c r="S1395" s="87">
        <v>67</v>
      </c>
      <c r="T1395" s="86">
        <v>0</v>
      </c>
      <c r="U1395" s="87">
        <v>1863</v>
      </c>
      <c r="V1395" s="87">
        <v>75</v>
      </c>
    </row>
    <row r="1396" spans="1:22">
      <c r="A1396" s="88" t="s">
        <v>5603</v>
      </c>
      <c r="B1396" s="17" t="str">
        <f>VLOOKUP(A1396,'Planning Periods'!$E$2:$N$540,10,FALSE)</f>
        <v>04/15/2021 - 04/15/2029</v>
      </c>
      <c r="C1396" s="87">
        <v>2014</v>
      </c>
      <c r="D1396" s="87" t="str">
        <f t="shared" si="20"/>
        <v>National City 2014</v>
      </c>
      <c r="E1396" s="87">
        <v>465</v>
      </c>
      <c r="F1396" s="366">
        <v>0</v>
      </c>
      <c r="G1396" s="87">
        <v>0</v>
      </c>
      <c r="H1396" s="87">
        <v>0</v>
      </c>
      <c r="I1396" s="86"/>
      <c r="J1396" s="87">
        <v>353</v>
      </c>
      <c r="K1396" s="366">
        <v>108</v>
      </c>
      <c r="L1396" s="87">
        <v>108</v>
      </c>
      <c r="M1396" s="87">
        <v>0</v>
      </c>
      <c r="N1396" s="86"/>
      <c r="O1396" s="87">
        <v>327</v>
      </c>
      <c r="P1396" s="87">
        <v>1</v>
      </c>
      <c r="Q1396" s="86"/>
      <c r="R1396" s="87">
        <v>718</v>
      </c>
      <c r="S1396" s="87">
        <v>16</v>
      </c>
      <c r="T1396" s="86">
        <v>0</v>
      </c>
      <c r="U1396" s="87">
        <v>1863</v>
      </c>
      <c r="V1396" s="87">
        <v>125</v>
      </c>
    </row>
    <row r="1397" spans="1:22">
      <c r="A1397" s="88" t="s">
        <v>5603</v>
      </c>
      <c r="B1397" s="17" t="str">
        <f>VLOOKUP(A1397,'Planning Periods'!$E$2:$N$540,10,FALSE)</f>
        <v>04/15/2021 - 04/15/2029</v>
      </c>
      <c r="C1397" s="87">
        <v>2015</v>
      </c>
      <c r="D1397" s="87" t="str">
        <f t="shared" si="20"/>
        <v>National City 2015</v>
      </c>
      <c r="E1397" s="87">
        <v>465</v>
      </c>
      <c r="F1397" s="366">
        <v>0</v>
      </c>
      <c r="G1397" s="87">
        <v>0</v>
      </c>
      <c r="H1397" s="87">
        <v>0</v>
      </c>
      <c r="I1397" s="86"/>
      <c r="J1397" s="87">
        <v>353</v>
      </c>
      <c r="K1397" s="366">
        <v>0</v>
      </c>
      <c r="L1397" s="87">
        <v>0</v>
      </c>
      <c r="M1397" s="87">
        <v>0</v>
      </c>
      <c r="N1397" s="86"/>
      <c r="O1397" s="87">
        <v>327</v>
      </c>
      <c r="P1397" s="87">
        <v>0</v>
      </c>
      <c r="Q1397" s="86"/>
      <c r="R1397" s="87">
        <v>718</v>
      </c>
      <c r="S1397" s="87">
        <v>143</v>
      </c>
      <c r="T1397" s="86">
        <v>0</v>
      </c>
      <c r="U1397" s="87">
        <v>1863</v>
      </c>
      <c r="V1397" s="87">
        <v>143</v>
      </c>
    </row>
    <row r="1398" spans="1:22">
      <c r="A1398" s="88" t="s">
        <v>5603</v>
      </c>
      <c r="B1398" s="17" t="str">
        <f>VLOOKUP(A1398,'Planning Periods'!$E$2:$N$540,10,FALSE)</f>
        <v>04/15/2021 - 04/15/2029</v>
      </c>
      <c r="C1398" s="87">
        <v>2016</v>
      </c>
      <c r="D1398" s="87" t="str">
        <f t="shared" si="20"/>
        <v>National City 2016</v>
      </c>
      <c r="E1398" s="87">
        <v>465</v>
      </c>
      <c r="F1398" s="366">
        <v>45</v>
      </c>
      <c r="G1398" s="87">
        <v>45</v>
      </c>
      <c r="H1398" s="87">
        <v>0</v>
      </c>
      <c r="I1398" s="86"/>
      <c r="J1398" s="87">
        <v>353</v>
      </c>
      <c r="K1398" s="366">
        <v>0</v>
      </c>
      <c r="L1398" s="87">
        <v>0</v>
      </c>
      <c r="M1398" s="87">
        <v>0</v>
      </c>
      <c r="N1398" s="86"/>
      <c r="O1398" s="87">
        <v>327</v>
      </c>
      <c r="P1398" s="87">
        <v>46</v>
      </c>
      <c r="Q1398" s="86"/>
      <c r="R1398" s="87">
        <v>718</v>
      </c>
      <c r="S1398" s="87">
        <v>12</v>
      </c>
      <c r="T1398" s="86">
        <v>0</v>
      </c>
      <c r="U1398" s="87">
        <v>1863</v>
      </c>
      <c r="V1398" s="87">
        <v>103</v>
      </c>
    </row>
    <row r="1399" spans="1:22">
      <c r="A1399" s="88" t="s">
        <v>5603</v>
      </c>
      <c r="B1399" s="17" t="str">
        <f>VLOOKUP(A1399,'Planning Periods'!$E$2:$N$540,10,FALSE)</f>
        <v>04/15/2021 - 04/15/2029</v>
      </c>
      <c r="C1399" s="87">
        <v>2017</v>
      </c>
      <c r="D1399" s="87" t="str">
        <f t="shared" si="20"/>
        <v>National City 2017</v>
      </c>
      <c r="E1399" s="87">
        <v>465</v>
      </c>
      <c r="F1399" s="366">
        <v>0</v>
      </c>
      <c r="G1399" s="87">
        <v>0</v>
      </c>
      <c r="H1399" s="87">
        <v>0</v>
      </c>
      <c r="I1399" s="86"/>
      <c r="J1399" s="87">
        <v>353</v>
      </c>
      <c r="K1399" s="366">
        <v>0</v>
      </c>
      <c r="L1399" s="87">
        <v>0</v>
      </c>
      <c r="M1399" s="87">
        <v>0</v>
      </c>
      <c r="N1399" s="86"/>
      <c r="O1399" s="87">
        <v>327</v>
      </c>
      <c r="P1399" s="87">
        <v>116</v>
      </c>
      <c r="Q1399" s="86"/>
      <c r="R1399" s="87">
        <v>718</v>
      </c>
      <c r="S1399" s="87">
        <v>7</v>
      </c>
      <c r="T1399" s="86">
        <v>0</v>
      </c>
      <c r="U1399" s="87">
        <v>1863</v>
      </c>
      <c r="V1399" s="87">
        <v>123</v>
      </c>
    </row>
    <row r="1400" spans="1:22">
      <c r="A1400" s="88" t="s">
        <v>5604</v>
      </c>
      <c r="B1400" s="17"/>
      <c r="C1400" s="87">
        <v>2013</v>
      </c>
      <c r="D1400" s="87" t="str">
        <f t="shared" si="20"/>
        <v>Needles 2013</v>
      </c>
      <c r="E1400" s="87">
        <v>38</v>
      </c>
      <c r="F1400" s="366">
        <v>0</v>
      </c>
      <c r="G1400" s="87">
        <v>0</v>
      </c>
      <c r="H1400" s="87">
        <v>0</v>
      </c>
      <c r="I1400" s="86"/>
      <c r="J1400" s="87">
        <v>29</v>
      </c>
      <c r="K1400" s="366">
        <v>0</v>
      </c>
      <c r="L1400" s="87">
        <v>0</v>
      </c>
      <c r="M1400" s="87">
        <v>0</v>
      </c>
      <c r="N1400" s="86"/>
      <c r="O1400" s="87">
        <v>34</v>
      </c>
      <c r="P1400" s="87">
        <v>7</v>
      </c>
      <c r="Q1400" s="86"/>
      <c r="R1400" s="87">
        <v>80</v>
      </c>
      <c r="S1400" s="87">
        <v>2</v>
      </c>
      <c r="T1400" s="86">
        <v>0</v>
      </c>
      <c r="U1400" s="87">
        <v>181</v>
      </c>
      <c r="V1400" s="87">
        <v>9</v>
      </c>
    </row>
    <row r="1401" spans="1:22">
      <c r="A1401" s="88" t="s">
        <v>5604</v>
      </c>
      <c r="B1401" s="17" t="str">
        <f>VLOOKUP(A1401,'Planning Periods'!$E$2:$N$540,10,FALSE)</f>
        <v>10/15/2013 - 10/15/2021</v>
      </c>
      <c r="C1401" s="87">
        <v>2014</v>
      </c>
      <c r="D1401" s="87" t="str">
        <f t="shared" si="20"/>
        <v>Needles 2014</v>
      </c>
      <c r="E1401" s="87">
        <v>38</v>
      </c>
      <c r="F1401" s="366">
        <v>0</v>
      </c>
      <c r="G1401" s="87">
        <v>0</v>
      </c>
      <c r="H1401" s="87">
        <v>0</v>
      </c>
      <c r="I1401" s="86"/>
      <c r="J1401" s="87">
        <v>29</v>
      </c>
      <c r="K1401" s="366">
        <v>0</v>
      </c>
      <c r="L1401" s="87">
        <v>0</v>
      </c>
      <c r="M1401" s="87">
        <v>0</v>
      </c>
      <c r="N1401" s="86"/>
      <c r="O1401" s="87">
        <v>34</v>
      </c>
      <c r="P1401" s="87">
        <v>4</v>
      </c>
      <c r="Q1401" s="86"/>
      <c r="R1401" s="87">
        <v>80</v>
      </c>
      <c r="S1401" s="87">
        <v>2</v>
      </c>
      <c r="T1401" s="86">
        <v>0</v>
      </c>
      <c r="U1401" s="87">
        <v>181</v>
      </c>
      <c r="V1401" s="87">
        <v>6</v>
      </c>
    </row>
    <row r="1402" spans="1:22">
      <c r="A1402" s="88" t="s">
        <v>5604</v>
      </c>
      <c r="B1402" s="17" t="str">
        <f>VLOOKUP(A1402,'Planning Periods'!$E$2:$N$540,10,FALSE)</f>
        <v>10/15/2013 - 10/15/2021</v>
      </c>
      <c r="C1402" s="87">
        <v>2015</v>
      </c>
      <c r="D1402" s="87" t="str">
        <f t="shared" si="20"/>
        <v>Needles 2015</v>
      </c>
      <c r="E1402" s="87">
        <v>38</v>
      </c>
      <c r="F1402" s="366">
        <v>0</v>
      </c>
      <c r="G1402" s="87">
        <v>0</v>
      </c>
      <c r="H1402" s="87">
        <v>0</v>
      </c>
      <c r="I1402" s="86"/>
      <c r="J1402" s="87">
        <v>29</v>
      </c>
      <c r="K1402" s="366">
        <v>0</v>
      </c>
      <c r="L1402" s="87">
        <v>0</v>
      </c>
      <c r="M1402" s="87">
        <v>0</v>
      </c>
      <c r="N1402" s="86"/>
      <c r="O1402" s="87">
        <v>34</v>
      </c>
      <c r="P1402" s="87">
        <v>0</v>
      </c>
      <c r="Q1402" s="86"/>
      <c r="R1402" s="87">
        <v>80</v>
      </c>
      <c r="S1402" s="87">
        <v>6</v>
      </c>
      <c r="T1402" s="86">
        <v>0</v>
      </c>
      <c r="U1402" s="87">
        <v>181</v>
      </c>
      <c r="V1402" s="87">
        <v>6</v>
      </c>
    </row>
    <row r="1403" spans="1:22">
      <c r="A1403" s="88" t="s">
        <v>5604</v>
      </c>
      <c r="B1403" s="17" t="str">
        <f>VLOOKUP(A1403,'Planning Periods'!$E$2:$N$540,10,FALSE)</f>
        <v>10/15/2013 - 10/15/2021</v>
      </c>
      <c r="C1403" s="87">
        <v>2016</v>
      </c>
      <c r="D1403" s="87" t="str">
        <f t="shared" si="20"/>
        <v>Needles 2016</v>
      </c>
      <c r="E1403" s="87">
        <v>38</v>
      </c>
      <c r="F1403" s="366">
        <v>0</v>
      </c>
      <c r="G1403" s="87">
        <v>0</v>
      </c>
      <c r="H1403" s="87">
        <v>0</v>
      </c>
      <c r="I1403" s="86"/>
      <c r="J1403" s="87">
        <v>29</v>
      </c>
      <c r="K1403" s="366">
        <v>0</v>
      </c>
      <c r="L1403" s="87">
        <v>0</v>
      </c>
      <c r="M1403" s="87">
        <v>0</v>
      </c>
      <c r="N1403" s="86"/>
      <c r="O1403" s="87">
        <v>34</v>
      </c>
      <c r="P1403" s="87">
        <v>6</v>
      </c>
      <c r="Q1403" s="86"/>
      <c r="R1403" s="87">
        <v>80</v>
      </c>
      <c r="S1403" s="87">
        <v>2</v>
      </c>
      <c r="T1403" s="86">
        <v>0</v>
      </c>
      <c r="U1403" s="87">
        <v>181</v>
      </c>
      <c r="V1403" s="87">
        <v>8</v>
      </c>
    </row>
    <row r="1404" spans="1:22">
      <c r="A1404" s="88" t="s">
        <v>5604</v>
      </c>
      <c r="B1404" s="17" t="str">
        <f>VLOOKUP(A1404,'Planning Periods'!$E$2:$N$540,10,FALSE)</f>
        <v>10/15/2013 - 10/15/2021</v>
      </c>
      <c r="C1404" s="87">
        <v>2017</v>
      </c>
      <c r="D1404" s="87" t="str">
        <f t="shared" si="20"/>
        <v>Needles 2017</v>
      </c>
      <c r="E1404" s="87">
        <v>38</v>
      </c>
      <c r="F1404" s="366">
        <v>0</v>
      </c>
      <c r="G1404" s="87">
        <v>0</v>
      </c>
      <c r="H1404" s="87">
        <v>0</v>
      </c>
      <c r="I1404" s="86"/>
      <c r="J1404" s="87">
        <v>29</v>
      </c>
      <c r="K1404" s="366">
        <v>0</v>
      </c>
      <c r="L1404" s="87">
        <v>0</v>
      </c>
      <c r="M1404" s="87">
        <v>0</v>
      </c>
      <c r="N1404" s="86"/>
      <c r="O1404" s="87">
        <v>34</v>
      </c>
      <c r="P1404" s="87">
        <v>0</v>
      </c>
      <c r="Q1404" s="86"/>
      <c r="R1404" s="87">
        <v>80</v>
      </c>
      <c r="S1404" s="87">
        <v>3</v>
      </c>
      <c r="T1404" s="86">
        <v>0</v>
      </c>
      <c r="U1404" s="87">
        <v>181</v>
      </c>
      <c r="V1404" s="87">
        <v>3</v>
      </c>
    </row>
    <row r="1405" spans="1:22">
      <c r="A1405" t="s">
        <v>5371</v>
      </c>
      <c r="B1405" s="17" t="str">
        <f>VLOOKUP(A1405,'Planning Periods'!$E$2:$N$540,10,FALSE)</f>
        <v>08/15/2019 - 08/15/2027</v>
      </c>
      <c r="C1405" s="87">
        <v>2014</v>
      </c>
      <c r="D1405" s="87" t="str">
        <f t="shared" si="20"/>
        <v>Nevada City 2014</v>
      </c>
      <c r="E1405" s="366" t="s">
        <v>5853</v>
      </c>
      <c r="F1405" s="366" t="s">
        <v>5853</v>
      </c>
      <c r="G1405" s="366" t="s">
        <v>5853</v>
      </c>
      <c r="H1405" s="366" t="s">
        <v>5853</v>
      </c>
      <c r="I1405" s="366">
        <v>0</v>
      </c>
      <c r="J1405" s="366" t="s">
        <v>5853</v>
      </c>
      <c r="K1405" s="366" t="s">
        <v>5853</v>
      </c>
      <c r="L1405" s="366" t="s">
        <v>5853</v>
      </c>
      <c r="M1405" s="366" t="s">
        <v>5853</v>
      </c>
      <c r="N1405" s="366">
        <v>0</v>
      </c>
      <c r="O1405" s="366" t="s">
        <v>5853</v>
      </c>
      <c r="P1405" s="366" t="s">
        <v>5853</v>
      </c>
      <c r="Q1405" s="366"/>
      <c r="R1405" s="366" t="s">
        <v>5853</v>
      </c>
      <c r="S1405" s="366" t="s">
        <v>5853</v>
      </c>
      <c r="T1405" s="366" t="s">
        <v>5853</v>
      </c>
      <c r="U1405" s="366" t="s">
        <v>5853</v>
      </c>
      <c r="V1405" s="366" t="s">
        <v>5853</v>
      </c>
    </row>
    <row r="1406" spans="1:22">
      <c r="A1406" t="s">
        <v>5371</v>
      </c>
      <c r="B1406" s="17" t="str">
        <f>VLOOKUP(A1406,'Planning Periods'!$E$2:$N$540,10,FALSE)</f>
        <v>08/15/2019 - 08/15/2027</v>
      </c>
      <c r="C1406" s="87">
        <v>2015</v>
      </c>
      <c r="D1406" s="87" t="str">
        <f t="shared" si="20"/>
        <v>Nevada City 2015</v>
      </c>
      <c r="E1406" t="s">
        <v>5853</v>
      </c>
      <c r="F1406" t="s">
        <v>5853</v>
      </c>
      <c r="G1406" t="s">
        <v>5853</v>
      </c>
      <c r="H1406" t="s">
        <v>5853</v>
      </c>
      <c r="J1406" t="s">
        <v>5853</v>
      </c>
      <c r="K1406" t="s">
        <v>5853</v>
      </c>
      <c r="L1406" t="s">
        <v>5853</v>
      </c>
      <c r="M1406" t="s">
        <v>5853</v>
      </c>
      <c r="O1406" t="s">
        <v>5853</v>
      </c>
      <c r="P1406" t="s">
        <v>5853</v>
      </c>
      <c r="R1406" t="s">
        <v>5853</v>
      </c>
      <c r="S1406" t="s">
        <v>5853</v>
      </c>
      <c r="T1406" t="s">
        <v>5853</v>
      </c>
      <c r="U1406" t="s">
        <v>5853</v>
      </c>
      <c r="V1406" t="s">
        <v>5853</v>
      </c>
    </row>
    <row r="1407" spans="1:22">
      <c r="A1407" t="s">
        <v>5371</v>
      </c>
      <c r="B1407" s="17" t="str">
        <f>VLOOKUP(A1407,'Planning Periods'!$E$2:$N$540,10,FALSE)</f>
        <v>08/15/2019 - 08/15/2027</v>
      </c>
      <c r="C1407" s="87">
        <v>2016</v>
      </c>
      <c r="D1407" s="87" t="str">
        <f t="shared" si="20"/>
        <v>Nevada City 2016</v>
      </c>
      <c r="E1407" t="s">
        <v>5853</v>
      </c>
      <c r="F1407" t="s">
        <v>5853</v>
      </c>
      <c r="G1407" t="s">
        <v>5853</v>
      </c>
      <c r="H1407" t="s">
        <v>5853</v>
      </c>
      <c r="J1407" t="s">
        <v>5853</v>
      </c>
      <c r="K1407" t="s">
        <v>5853</v>
      </c>
      <c r="L1407" t="s">
        <v>5853</v>
      </c>
      <c r="M1407" t="s">
        <v>5853</v>
      </c>
      <c r="O1407" t="s">
        <v>5853</v>
      </c>
      <c r="P1407" t="s">
        <v>5853</v>
      </c>
      <c r="R1407" t="s">
        <v>5853</v>
      </c>
      <c r="S1407" t="s">
        <v>5853</v>
      </c>
      <c r="T1407" t="s">
        <v>5853</v>
      </c>
      <c r="U1407" t="s">
        <v>5853</v>
      </c>
      <c r="V1407" t="s">
        <v>5853</v>
      </c>
    </row>
    <row r="1408" spans="1:22">
      <c r="A1408" t="s">
        <v>5371</v>
      </c>
      <c r="B1408" s="17" t="str">
        <f>VLOOKUP(A1408,'Planning Periods'!$E$2:$N$540,10,FALSE)</f>
        <v>08/15/2019 - 08/15/2027</v>
      </c>
      <c r="C1408" s="87">
        <v>2017</v>
      </c>
      <c r="D1408" s="87" t="str">
        <f t="shared" si="20"/>
        <v>Nevada City 2017</v>
      </c>
      <c r="E1408" t="s">
        <v>5853</v>
      </c>
      <c r="F1408" t="s">
        <v>5853</v>
      </c>
      <c r="G1408" t="s">
        <v>5853</v>
      </c>
      <c r="H1408" t="s">
        <v>5853</v>
      </c>
      <c r="J1408" t="s">
        <v>5853</v>
      </c>
      <c r="K1408" t="s">
        <v>5853</v>
      </c>
      <c r="L1408" t="s">
        <v>5853</v>
      </c>
      <c r="M1408" t="s">
        <v>5853</v>
      </c>
      <c r="O1408" t="s">
        <v>5853</v>
      </c>
      <c r="P1408" t="s">
        <v>5853</v>
      </c>
      <c r="R1408" t="s">
        <v>5853</v>
      </c>
      <c r="S1408" t="s">
        <v>5853</v>
      </c>
      <c r="T1408" t="s">
        <v>5853</v>
      </c>
      <c r="U1408" t="s">
        <v>5853</v>
      </c>
      <c r="V1408" t="s">
        <v>5853</v>
      </c>
    </row>
    <row r="1409" spans="1:22">
      <c r="A1409" s="88" t="s">
        <v>5123</v>
      </c>
      <c r="B1409" s="17" t="str">
        <f>VLOOKUP(A1409,'Planning Periods'!$E$2:$N$540,10,FALSE)</f>
        <v>08/15/2019 - 08/15/2027</v>
      </c>
      <c r="C1409" s="87">
        <v>2014</v>
      </c>
      <c r="D1409" s="87" t="str">
        <f t="shared" si="20"/>
        <v>Nevada County - Unincorporated 2014</v>
      </c>
      <c r="E1409" s="87">
        <v>174</v>
      </c>
      <c r="F1409" s="366">
        <v>7</v>
      </c>
      <c r="G1409" s="87">
        <v>0</v>
      </c>
      <c r="H1409" s="87">
        <v>7</v>
      </c>
      <c r="I1409" s="86"/>
      <c r="J1409" s="87">
        <v>126</v>
      </c>
      <c r="K1409" s="366">
        <v>17</v>
      </c>
      <c r="L1409" s="87">
        <v>0</v>
      </c>
      <c r="M1409" s="87">
        <v>17</v>
      </c>
      <c r="N1409" s="86"/>
      <c r="O1409" s="87">
        <v>150</v>
      </c>
      <c r="P1409" s="87">
        <v>32</v>
      </c>
      <c r="Q1409" s="86"/>
      <c r="R1409" s="87">
        <v>314</v>
      </c>
      <c r="S1409" s="87">
        <v>75</v>
      </c>
      <c r="T1409" s="86">
        <v>17</v>
      </c>
      <c r="U1409" s="87">
        <v>764</v>
      </c>
      <c r="V1409" s="87">
        <v>131</v>
      </c>
    </row>
    <row r="1410" spans="1:22">
      <c r="A1410" s="88" t="s">
        <v>5123</v>
      </c>
      <c r="B1410" s="17" t="str">
        <f>VLOOKUP(A1410,'Planning Periods'!$E$2:$N$540,10,FALSE)</f>
        <v>08/15/2019 - 08/15/2027</v>
      </c>
      <c r="C1410" s="87">
        <v>2015</v>
      </c>
      <c r="D1410" s="87" t="str">
        <f t="shared" si="20"/>
        <v>Nevada County - Unincorporated 2015</v>
      </c>
      <c r="E1410" s="87">
        <v>174</v>
      </c>
      <c r="F1410" s="366">
        <v>27</v>
      </c>
      <c r="G1410" s="87">
        <v>0</v>
      </c>
      <c r="H1410" s="87">
        <v>27</v>
      </c>
      <c r="I1410" s="86"/>
      <c r="J1410" s="87">
        <v>126</v>
      </c>
      <c r="K1410" s="366">
        <v>20</v>
      </c>
      <c r="L1410" s="87">
        <v>20</v>
      </c>
      <c r="M1410" s="87">
        <v>0</v>
      </c>
      <c r="N1410" s="86"/>
      <c r="O1410" s="87">
        <v>150</v>
      </c>
      <c r="P1410" s="87">
        <v>29</v>
      </c>
      <c r="Q1410" s="86"/>
      <c r="R1410" s="87">
        <v>314</v>
      </c>
      <c r="S1410" s="87">
        <v>70</v>
      </c>
      <c r="T1410" s="86">
        <v>0</v>
      </c>
      <c r="U1410" s="87">
        <v>764</v>
      </c>
      <c r="V1410" s="87">
        <v>146</v>
      </c>
    </row>
    <row r="1411" spans="1:22">
      <c r="A1411" s="88" t="s">
        <v>5123</v>
      </c>
      <c r="B1411" s="17" t="str">
        <f>VLOOKUP(A1411,'Planning Periods'!$E$2:$N$540,10,FALSE)</f>
        <v>08/15/2019 - 08/15/2027</v>
      </c>
      <c r="C1411" s="87">
        <v>2016</v>
      </c>
      <c r="D1411" s="87" t="str">
        <f t="shared" si="20"/>
        <v>Nevada County - Unincorporated 2016</v>
      </c>
      <c r="E1411" s="87">
        <v>174</v>
      </c>
      <c r="F1411" s="366">
        <v>7</v>
      </c>
      <c r="G1411" s="87">
        <v>7</v>
      </c>
      <c r="H1411" s="87">
        <v>0</v>
      </c>
      <c r="I1411" s="86"/>
      <c r="J1411" s="87">
        <v>126</v>
      </c>
      <c r="K1411" s="366">
        <v>18</v>
      </c>
      <c r="L1411" s="87">
        <v>18</v>
      </c>
      <c r="M1411" s="87">
        <v>0</v>
      </c>
      <c r="N1411" s="86"/>
      <c r="O1411" s="87">
        <v>150</v>
      </c>
      <c r="P1411" s="87">
        <v>22</v>
      </c>
      <c r="Q1411" s="86"/>
      <c r="R1411" s="87">
        <v>314</v>
      </c>
      <c r="S1411" s="87">
        <v>54</v>
      </c>
      <c r="T1411" s="86">
        <v>0</v>
      </c>
      <c r="U1411" s="87">
        <v>764</v>
      </c>
      <c r="V1411" s="87">
        <v>101</v>
      </c>
    </row>
    <row r="1412" spans="1:22">
      <c r="A1412" s="88" t="s">
        <v>5123</v>
      </c>
      <c r="B1412" s="17" t="str">
        <f>VLOOKUP(A1412,'Planning Periods'!$E$2:$N$540,10,FALSE)</f>
        <v>08/15/2019 - 08/15/2027</v>
      </c>
      <c r="C1412" s="87">
        <v>2017</v>
      </c>
      <c r="D1412" s="87" t="str">
        <f t="shared" si="20"/>
        <v>Nevada County - Unincorporated 2017</v>
      </c>
      <c r="E1412" s="87">
        <v>174</v>
      </c>
      <c r="F1412" s="366">
        <v>8</v>
      </c>
      <c r="G1412" s="87">
        <v>0</v>
      </c>
      <c r="H1412" s="87">
        <v>8</v>
      </c>
      <c r="I1412" s="86"/>
      <c r="J1412" s="87">
        <v>126</v>
      </c>
      <c r="K1412" s="366">
        <v>18</v>
      </c>
      <c r="L1412" s="87">
        <v>0</v>
      </c>
      <c r="M1412" s="87">
        <v>18</v>
      </c>
      <c r="N1412" s="86"/>
      <c r="O1412" s="87">
        <v>150</v>
      </c>
      <c r="P1412" s="87">
        <v>27</v>
      </c>
      <c r="Q1412" s="86"/>
      <c r="R1412" s="87">
        <v>314</v>
      </c>
      <c r="S1412" s="87">
        <v>60</v>
      </c>
      <c r="T1412" s="86">
        <v>18</v>
      </c>
      <c r="U1412" s="87">
        <v>764</v>
      </c>
      <c r="V1412" s="87">
        <v>113</v>
      </c>
    </row>
    <row r="1413" spans="1:22">
      <c r="A1413" s="88" t="s">
        <v>5605</v>
      </c>
      <c r="B1413" s="17" t="str">
        <f>VLOOKUP(A1413,'Planning Periods'!$E$2:$N$540,10,FALSE)</f>
        <v>01/31/2015 - 01/31/2023</v>
      </c>
      <c r="C1413" s="87">
        <v>2014</v>
      </c>
      <c r="D1413" s="87" t="str">
        <f t="shared" si="20"/>
        <v>Newark 2014</v>
      </c>
      <c r="E1413" s="87">
        <v>330</v>
      </c>
      <c r="F1413" s="366">
        <v>0</v>
      </c>
      <c r="G1413" s="87">
        <v>0</v>
      </c>
      <c r="H1413" s="87">
        <v>0</v>
      </c>
      <c r="I1413" s="86"/>
      <c r="J1413" s="87">
        <v>167</v>
      </c>
      <c r="K1413" s="366">
        <v>0</v>
      </c>
      <c r="L1413" s="87">
        <v>0</v>
      </c>
      <c r="M1413" s="87">
        <v>0</v>
      </c>
      <c r="N1413" s="86"/>
      <c r="O1413" s="87">
        <v>158</v>
      </c>
      <c r="P1413" s="87">
        <v>0</v>
      </c>
      <c r="Q1413" s="86"/>
      <c r="R1413" s="87">
        <v>423</v>
      </c>
      <c r="S1413" s="87">
        <v>14</v>
      </c>
      <c r="T1413" s="86">
        <v>0</v>
      </c>
      <c r="U1413" s="87">
        <v>1078</v>
      </c>
      <c r="V1413" s="87">
        <v>14</v>
      </c>
    </row>
    <row r="1414" spans="1:22">
      <c r="A1414" s="88" t="s">
        <v>5605</v>
      </c>
      <c r="B1414" s="17" t="str">
        <f>VLOOKUP(A1414,'Planning Periods'!$E$2:$N$540,10,FALSE)</f>
        <v>01/31/2015 - 01/31/2023</v>
      </c>
      <c r="C1414" s="87">
        <v>2015</v>
      </c>
      <c r="D1414" s="87" t="str">
        <f t="shared" si="20"/>
        <v>Newark 2015</v>
      </c>
      <c r="E1414" s="87">
        <v>330</v>
      </c>
      <c r="F1414" s="366">
        <v>0</v>
      </c>
      <c r="G1414" s="87">
        <v>0</v>
      </c>
      <c r="H1414" s="87">
        <v>0</v>
      </c>
      <c r="I1414" s="86"/>
      <c r="J1414" s="87">
        <v>167</v>
      </c>
      <c r="K1414" s="366">
        <v>0</v>
      </c>
      <c r="L1414" s="87">
        <v>0</v>
      </c>
      <c r="M1414" s="87">
        <v>0</v>
      </c>
      <c r="N1414" s="86"/>
      <c r="O1414" s="87">
        <v>158</v>
      </c>
      <c r="P1414" s="87">
        <v>36</v>
      </c>
      <c r="Q1414" s="86"/>
      <c r="R1414" s="87">
        <v>423</v>
      </c>
      <c r="S1414" s="87">
        <v>40</v>
      </c>
      <c r="T1414" s="86">
        <v>0</v>
      </c>
      <c r="U1414" s="87">
        <v>1078</v>
      </c>
      <c r="V1414" s="87">
        <v>76</v>
      </c>
    </row>
    <row r="1415" spans="1:22">
      <c r="A1415" s="88" t="s">
        <v>5605</v>
      </c>
      <c r="B1415" s="17" t="str">
        <f>VLOOKUP(A1415,'Planning Periods'!$E$2:$N$540,10,FALSE)</f>
        <v>01/31/2015 - 01/31/2023</v>
      </c>
      <c r="C1415" s="87">
        <v>2016</v>
      </c>
      <c r="D1415" s="87" t="str">
        <f t="shared" si="20"/>
        <v>Newark 2016</v>
      </c>
      <c r="E1415" s="87">
        <v>330</v>
      </c>
      <c r="F1415" s="366">
        <v>0</v>
      </c>
      <c r="G1415" s="87">
        <v>0</v>
      </c>
      <c r="H1415" s="87">
        <v>0</v>
      </c>
      <c r="I1415" s="86"/>
      <c r="J1415" s="87">
        <v>167</v>
      </c>
      <c r="K1415" s="366">
        <v>0</v>
      </c>
      <c r="L1415" s="87">
        <v>0</v>
      </c>
      <c r="M1415" s="87">
        <v>0</v>
      </c>
      <c r="N1415" s="86"/>
      <c r="O1415" s="87">
        <v>158</v>
      </c>
      <c r="P1415" s="87">
        <v>0</v>
      </c>
      <c r="Q1415" s="86"/>
      <c r="R1415" s="87">
        <v>423</v>
      </c>
      <c r="S1415" s="87">
        <v>0</v>
      </c>
      <c r="T1415" s="86">
        <v>0</v>
      </c>
      <c r="U1415" s="87">
        <v>1078</v>
      </c>
      <c r="V1415" s="87">
        <v>0</v>
      </c>
    </row>
    <row r="1416" spans="1:22">
      <c r="A1416" s="88" t="s">
        <v>5605</v>
      </c>
      <c r="B1416" s="17" t="str">
        <f>VLOOKUP(A1416,'Planning Periods'!$E$2:$N$540,10,FALSE)</f>
        <v>01/31/2015 - 01/31/2023</v>
      </c>
      <c r="C1416" s="87">
        <v>2017</v>
      </c>
      <c r="D1416" s="87" t="str">
        <f t="shared" si="20"/>
        <v>Newark 2017</v>
      </c>
      <c r="E1416" s="87">
        <v>330</v>
      </c>
      <c r="F1416" s="366">
        <v>0</v>
      </c>
      <c r="G1416" s="87">
        <v>0</v>
      </c>
      <c r="H1416" s="87">
        <v>0</v>
      </c>
      <c r="I1416" s="86"/>
      <c r="J1416" s="87">
        <v>167</v>
      </c>
      <c r="K1416" s="366">
        <v>0</v>
      </c>
      <c r="L1416" s="87">
        <v>0</v>
      </c>
      <c r="M1416" s="87">
        <v>0</v>
      </c>
      <c r="N1416" s="86"/>
      <c r="O1416" s="87">
        <v>158</v>
      </c>
      <c r="P1416" s="87">
        <v>0</v>
      </c>
      <c r="Q1416" s="86"/>
      <c r="R1416" s="87">
        <v>423</v>
      </c>
      <c r="S1416" s="87">
        <v>0</v>
      </c>
      <c r="T1416" s="86">
        <v>0</v>
      </c>
      <c r="U1416" s="87">
        <v>1078</v>
      </c>
      <c r="V1416" s="87">
        <v>0</v>
      </c>
    </row>
    <row r="1417" spans="1:22">
      <c r="A1417" t="s">
        <v>5606</v>
      </c>
      <c r="B1417" s="17" t="str">
        <f>VLOOKUP(A1417,'Planning Periods'!$E$2:$N$540,10,FALSE)</f>
        <v>12/31/2015 - 12/31/2023</v>
      </c>
      <c r="C1417" s="87">
        <v>2014</v>
      </c>
      <c r="D1417" s="87" t="str">
        <f t="shared" si="20"/>
        <v>Newman 2014</v>
      </c>
      <c r="E1417" s="366" t="s">
        <v>5853</v>
      </c>
      <c r="F1417" s="366" t="s">
        <v>5853</v>
      </c>
      <c r="G1417" s="366" t="s">
        <v>5853</v>
      </c>
      <c r="H1417" s="366" t="s">
        <v>5853</v>
      </c>
      <c r="I1417" s="366">
        <v>0</v>
      </c>
      <c r="J1417" s="366" t="s">
        <v>5853</v>
      </c>
      <c r="K1417" s="366" t="s">
        <v>5853</v>
      </c>
      <c r="L1417" s="366" t="s">
        <v>5853</v>
      </c>
      <c r="M1417" s="366" t="s">
        <v>5853</v>
      </c>
      <c r="N1417" s="366">
        <v>0</v>
      </c>
      <c r="O1417" s="366" t="s">
        <v>5853</v>
      </c>
      <c r="P1417" s="366" t="s">
        <v>5853</v>
      </c>
      <c r="Q1417" s="366"/>
      <c r="R1417" s="366" t="s">
        <v>5853</v>
      </c>
      <c r="S1417" s="366" t="s">
        <v>5853</v>
      </c>
      <c r="T1417" s="366" t="s">
        <v>5853</v>
      </c>
      <c r="U1417" s="366" t="s">
        <v>5853</v>
      </c>
      <c r="V1417" s="366" t="s">
        <v>5853</v>
      </c>
    </row>
    <row r="1418" spans="1:22">
      <c r="A1418" t="s">
        <v>5606</v>
      </c>
      <c r="B1418" s="17" t="str">
        <f>VLOOKUP(A1418,'Planning Periods'!$E$2:$N$540,10,FALSE)</f>
        <v>12/31/2015 - 12/31/2023</v>
      </c>
      <c r="C1418" s="87">
        <v>2015</v>
      </c>
      <c r="D1418" s="87" t="str">
        <f t="shared" si="20"/>
        <v>Newman 2015</v>
      </c>
      <c r="E1418" t="s">
        <v>5853</v>
      </c>
      <c r="F1418" t="s">
        <v>5853</v>
      </c>
      <c r="G1418" t="s">
        <v>5853</v>
      </c>
      <c r="H1418" t="s">
        <v>5853</v>
      </c>
      <c r="J1418" t="s">
        <v>5853</v>
      </c>
      <c r="K1418" t="s">
        <v>5853</v>
      </c>
      <c r="L1418" t="s">
        <v>5853</v>
      </c>
      <c r="M1418" t="s">
        <v>5853</v>
      </c>
      <c r="O1418" t="s">
        <v>5853</v>
      </c>
      <c r="P1418" t="s">
        <v>5853</v>
      </c>
      <c r="R1418" t="s">
        <v>5853</v>
      </c>
      <c r="S1418" t="s">
        <v>5853</v>
      </c>
      <c r="T1418" t="s">
        <v>5853</v>
      </c>
      <c r="U1418" t="s">
        <v>5853</v>
      </c>
      <c r="V1418" t="s">
        <v>5853</v>
      </c>
    </row>
    <row r="1419" spans="1:22">
      <c r="A1419" t="s">
        <v>5606</v>
      </c>
      <c r="B1419" s="17" t="str">
        <f>VLOOKUP(A1419,'Planning Periods'!$E$2:$N$540,10,FALSE)</f>
        <v>12/31/2015 - 12/31/2023</v>
      </c>
      <c r="C1419" s="87">
        <v>2016</v>
      </c>
      <c r="D1419" s="87" t="str">
        <f t="shared" si="20"/>
        <v>Newman 2016</v>
      </c>
      <c r="E1419" t="s">
        <v>5853</v>
      </c>
      <c r="F1419" t="s">
        <v>5853</v>
      </c>
      <c r="G1419" t="s">
        <v>5853</v>
      </c>
      <c r="H1419" t="s">
        <v>5853</v>
      </c>
      <c r="J1419" t="s">
        <v>5853</v>
      </c>
      <c r="K1419" t="s">
        <v>5853</v>
      </c>
      <c r="L1419" t="s">
        <v>5853</v>
      </c>
      <c r="M1419" t="s">
        <v>5853</v>
      </c>
      <c r="O1419" t="s">
        <v>5853</v>
      </c>
      <c r="P1419" t="s">
        <v>5853</v>
      </c>
      <c r="R1419" t="s">
        <v>5853</v>
      </c>
      <c r="S1419" t="s">
        <v>5853</v>
      </c>
      <c r="T1419" t="s">
        <v>5853</v>
      </c>
      <c r="U1419" t="s">
        <v>5853</v>
      </c>
      <c r="V1419" t="s">
        <v>5853</v>
      </c>
    </row>
    <row r="1420" spans="1:22">
      <c r="A1420" t="s">
        <v>5606</v>
      </c>
      <c r="B1420" s="17" t="str">
        <f>VLOOKUP(A1420,'Planning Periods'!$E$2:$N$540,10,FALSE)</f>
        <v>12/31/2015 - 12/31/2023</v>
      </c>
      <c r="C1420" s="87">
        <v>2017</v>
      </c>
      <c r="D1420" s="87" t="str">
        <f t="shared" si="20"/>
        <v>Newman 2017</v>
      </c>
      <c r="E1420" t="s">
        <v>5853</v>
      </c>
      <c r="F1420" t="s">
        <v>5853</v>
      </c>
      <c r="G1420" t="s">
        <v>5853</v>
      </c>
      <c r="H1420" t="s">
        <v>5853</v>
      </c>
      <c r="J1420" t="s">
        <v>5853</v>
      </c>
      <c r="K1420" t="s">
        <v>5853</v>
      </c>
      <c r="L1420" t="s">
        <v>5853</v>
      </c>
      <c r="M1420" t="s">
        <v>5853</v>
      </c>
      <c r="O1420" t="s">
        <v>5853</v>
      </c>
      <c r="P1420" t="s">
        <v>5853</v>
      </c>
      <c r="R1420" t="s">
        <v>5853</v>
      </c>
      <c r="S1420" t="s">
        <v>5853</v>
      </c>
      <c r="T1420" t="s">
        <v>5853</v>
      </c>
      <c r="U1420" t="s">
        <v>5853</v>
      </c>
      <c r="V1420" t="s">
        <v>5853</v>
      </c>
    </row>
    <row r="1421" spans="1:22">
      <c r="A1421" s="88" t="s">
        <v>5607</v>
      </c>
      <c r="B1421" s="17"/>
      <c r="C1421" s="87">
        <v>2013</v>
      </c>
      <c r="D1421" s="87" t="str">
        <f t="shared" si="20"/>
        <v>Newport Beach 2013</v>
      </c>
      <c r="E1421" t="s">
        <v>5853</v>
      </c>
      <c r="F1421" t="s">
        <v>5853</v>
      </c>
      <c r="G1421" t="s">
        <v>5853</v>
      </c>
      <c r="H1421" t="s">
        <v>5853</v>
      </c>
      <c r="J1421" t="s">
        <v>5853</v>
      </c>
      <c r="K1421" t="s">
        <v>5853</v>
      </c>
      <c r="L1421" t="s">
        <v>5853</v>
      </c>
      <c r="M1421" t="s">
        <v>5853</v>
      </c>
      <c r="O1421" t="s">
        <v>5853</v>
      </c>
      <c r="P1421" t="s">
        <v>5853</v>
      </c>
      <c r="R1421" t="s">
        <v>5853</v>
      </c>
      <c r="S1421" t="s">
        <v>5853</v>
      </c>
      <c r="T1421" t="s">
        <v>5853</v>
      </c>
      <c r="U1421" t="s">
        <v>5853</v>
      </c>
      <c r="V1421" t="s">
        <v>5853</v>
      </c>
    </row>
    <row r="1422" spans="1:22">
      <c r="A1422" s="88" t="s">
        <v>5607</v>
      </c>
      <c r="B1422" s="17" t="str">
        <f>VLOOKUP(A1422,'Planning Periods'!$E$2:$N$540,10,FALSE)</f>
        <v>10/15/2013 - 10/15/2021</v>
      </c>
      <c r="C1422" s="87">
        <v>2014</v>
      </c>
      <c r="D1422" s="87" t="str">
        <f t="shared" si="20"/>
        <v>Newport Beach 2014</v>
      </c>
      <c r="E1422" s="87">
        <v>1</v>
      </c>
      <c r="F1422" s="366">
        <v>0</v>
      </c>
      <c r="G1422" s="87">
        <v>0</v>
      </c>
      <c r="H1422" s="87">
        <v>0</v>
      </c>
      <c r="I1422" s="86"/>
      <c r="J1422" s="87">
        <v>1</v>
      </c>
      <c r="K1422" s="366">
        <v>0</v>
      </c>
      <c r="L1422" s="87">
        <v>0</v>
      </c>
      <c r="M1422" s="87">
        <v>0</v>
      </c>
      <c r="N1422" s="86"/>
      <c r="O1422" s="87">
        <v>1</v>
      </c>
      <c r="P1422" s="87">
        <v>0</v>
      </c>
      <c r="Q1422" s="86"/>
      <c r="R1422" s="87">
        <v>2</v>
      </c>
      <c r="S1422" s="87">
        <v>115</v>
      </c>
      <c r="T1422" s="86">
        <v>0</v>
      </c>
      <c r="U1422" s="87">
        <v>5</v>
      </c>
      <c r="V1422" s="87">
        <v>115</v>
      </c>
    </row>
    <row r="1423" spans="1:22">
      <c r="A1423" s="88" t="s">
        <v>5607</v>
      </c>
      <c r="B1423" s="17" t="str">
        <f>VLOOKUP(A1423,'Planning Periods'!$E$2:$N$540,10,FALSE)</f>
        <v>10/15/2013 - 10/15/2021</v>
      </c>
      <c r="C1423" s="87">
        <v>2015</v>
      </c>
      <c r="D1423" s="87" t="str">
        <f t="shared" si="20"/>
        <v>Newport Beach 2015</v>
      </c>
      <c r="E1423" s="87">
        <v>1</v>
      </c>
      <c r="F1423" s="366">
        <v>0</v>
      </c>
      <c r="G1423" s="87">
        <v>0</v>
      </c>
      <c r="H1423" s="87">
        <v>0</v>
      </c>
      <c r="I1423" s="86"/>
      <c r="J1423" s="87">
        <v>1</v>
      </c>
      <c r="K1423" s="366">
        <v>0</v>
      </c>
      <c r="L1423" s="87">
        <v>0</v>
      </c>
      <c r="M1423" s="87">
        <v>0</v>
      </c>
      <c r="N1423" s="86"/>
      <c r="O1423" s="87">
        <v>1</v>
      </c>
      <c r="P1423" s="87">
        <v>0</v>
      </c>
      <c r="Q1423" s="86"/>
      <c r="R1423" s="87">
        <v>2</v>
      </c>
      <c r="S1423" s="87">
        <v>197</v>
      </c>
      <c r="T1423" s="86">
        <v>0</v>
      </c>
      <c r="U1423" s="87">
        <v>5</v>
      </c>
      <c r="V1423" s="87">
        <v>197</v>
      </c>
    </row>
    <row r="1424" spans="1:22">
      <c r="A1424" s="88" t="s">
        <v>5607</v>
      </c>
      <c r="B1424" s="17" t="str">
        <f>VLOOKUP(A1424,'Planning Periods'!$E$2:$N$540,10,FALSE)</f>
        <v>10/15/2013 - 10/15/2021</v>
      </c>
      <c r="C1424" s="87">
        <v>2016</v>
      </c>
      <c r="D1424" s="87" t="str">
        <f t="shared" si="20"/>
        <v>Newport Beach 2016</v>
      </c>
      <c r="E1424" s="87">
        <v>1</v>
      </c>
      <c r="F1424" s="366">
        <v>0</v>
      </c>
      <c r="G1424" s="87">
        <v>0</v>
      </c>
      <c r="H1424" s="87">
        <v>0</v>
      </c>
      <c r="I1424" s="86"/>
      <c r="J1424" s="87">
        <v>1</v>
      </c>
      <c r="K1424" s="366">
        <v>0</v>
      </c>
      <c r="L1424" s="87">
        <v>0</v>
      </c>
      <c r="M1424" s="87">
        <v>0</v>
      </c>
      <c r="N1424" s="86"/>
      <c r="O1424" s="87">
        <v>1</v>
      </c>
      <c r="P1424" s="87">
        <v>0</v>
      </c>
      <c r="Q1424" s="86"/>
      <c r="R1424" s="87">
        <v>2</v>
      </c>
      <c r="S1424" s="87">
        <v>186</v>
      </c>
      <c r="T1424" s="86">
        <v>0</v>
      </c>
      <c r="U1424" s="87">
        <v>5</v>
      </c>
      <c r="V1424" s="87">
        <v>186</v>
      </c>
    </row>
    <row r="1425" spans="1:22">
      <c r="A1425" s="88" t="s">
        <v>5607</v>
      </c>
      <c r="B1425" s="17" t="str">
        <f>VLOOKUP(A1425,'Planning Periods'!$E$2:$N$540,10,FALSE)</f>
        <v>10/15/2013 - 10/15/2021</v>
      </c>
      <c r="C1425" s="87">
        <v>2017</v>
      </c>
      <c r="D1425" s="87" t="str">
        <f t="shared" si="20"/>
        <v>Newport Beach 2017</v>
      </c>
      <c r="E1425" s="87">
        <v>1</v>
      </c>
      <c r="F1425" s="366">
        <v>0</v>
      </c>
      <c r="G1425" s="87">
        <v>0</v>
      </c>
      <c r="H1425" s="87">
        <v>0</v>
      </c>
      <c r="I1425" s="86"/>
      <c r="J1425" s="87">
        <v>1</v>
      </c>
      <c r="K1425" s="366">
        <v>0</v>
      </c>
      <c r="L1425" s="87">
        <v>0</v>
      </c>
      <c r="M1425" s="87">
        <v>0</v>
      </c>
      <c r="N1425" s="86"/>
      <c r="O1425" s="87">
        <v>1</v>
      </c>
      <c r="P1425" s="87">
        <v>0</v>
      </c>
      <c r="Q1425" s="86"/>
      <c r="R1425" s="87">
        <v>2</v>
      </c>
      <c r="S1425" s="87">
        <v>716</v>
      </c>
      <c r="T1425" s="86">
        <v>0</v>
      </c>
      <c r="U1425" s="87">
        <v>5</v>
      </c>
      <c r="V1425" s="87">
        <v>716</v>
      </c>
    </row>
    <row r="1426" spans="1:22">
      <c r="A1426" s="88" t="s">
        <v>5608</v>
      </c>
      <c r="B1426" s="17"/>
      <c r="C1426" s="87">
        <v>2013</v>
      </c>
      <c r="D1426" s="87" t="str">
        <f>CONCATENATE(A1426," ",C1426)</f>
        <v>Norco 2013</v>
      </c>
      <c r="E1426" s="87" t="s">
        <v>5853</v>
      </c>
      <c r="F1426" s="366" t="s">
        <v>5853</v>
      </c>
      <c r="G1426" s="87" t="s">
        <v>5853</v>
      </c>
      <c r="H1426" s="87" t="s">
        <v>5853</v>
      </c>
      <c r="I1426" s="86"/>
      <c r="J1426" s="87" t="s">
        <v>5853</v>
      </c>
      <c r="K1426" s="366" t="s">
        <v>5853</v>
      </c>
      <c r="L1426" s="87" t="s">
        <v>5853</v>
      </c>
      <c r="M1426" s="87" t="s">
        <v>5853</v>
      </c>
      <c r="N1426" s="86"/>
      <c r="O1426" s="87" t="s">
        <v>5853</v>
      </c>
      <c r="P1426" s="87" t="s">
        <v>5853</v>
      </c>
      <c r="Q1426" s="86"/>
      <c r="R1426" s="87" t="s">
        <v>5853</v>
      </c>
      <c r="S1426" s="87" t="s">
        <v>5853</v>
      </c>
      <c r="T1426" s="86" t="s">
        <v>5853</v>
      </c>
      <c r="U1426" s="87" t="s">
        <v>5853</v>
      </c>
      <c r="V1426" s="87" t="s">
        <v>5853</v>
      </c>
    </row>
    <row r="1427" spans="1:22">
      <c r="A1427" s="88" t="s">
        <v>5608</v>
      </c>
      <c r="B1427" s="17" t="str">
        <f>VLOOKUP(A1427,'Planning Periods'!$E$2:$N$540,10,FALSE)</f>
        <v>10/15/2013 - 10/15/2021</v>
      </c>
      <c r="C1427" s="87">
        <v>2014</v>
      </c>
      <c r="D1427" s="87" t="str">
        <f>CONCATENATE(A1427," ",C1427)</f>
        <v>Norco 2014</v>
      </c>
      <c r="E1427" s="87" t="s">
        <v>5853</v>
      </c>
      <c r="F1427" s="366" t="s">
        <v>5853</v>
      </c>
      <c r="G1427" s="87" t="s">
        <v>5853</v>
      </c>
      <c r="H1427" s="87" t="s">
        <v>5853</v>
      </c>
      <c r="I1427" s="86"/>
      <c r="J1427" s="87" t="s">
        <v>5853</v>
      </c>
      <c r="K1427" s="366" t="s">
        <v>5853</v>
      </c>
      <c r="L1427" s="87" t="s">
        <v>5853</v>
      </c>
      <c r="M1427" s="87" t="s">
        <v>5853</v>
      </c>
      <c r="N1427" s="86"/>
      <c r="O1427" s="87" t="s">
        <v>5853</v>
      </c>
      <c r="P1427" s="87" t="s">
        <v>5853</v>
      </c>
      <c r="Q1427" s="86"/>
      <c r="R1427" s="87" t="s">
        <v>5853</v>
      </c>
      <c r="S1427" s="87" t="s">
        <v>5853</v>
      </c>
      <c r="T1427" s="86" t="s">
        <v>5853</v>
      </c>
      <c r="U1427" s="87" t="s">
        <v>5853</v>
      </c>
      <c r="V1427" s="87" t="s">
        <v>5853</v>
      </c>
    </row>
    <row r="1428" spans="1:22">
      <c r="A1428" s="88" t="s">
        <v>5608</v>
      </c>
      <c r="B1428" s="17" t="str">
        <f>VLOOKUP(A1428,'Planning Periods'!$E$2:$N$540,10,FALSE)</f>
        <v>10/15/2013 - 10/15/2021</v>
      </c>
      <c r="C1428" s="87">
        <v>2015</v>
      </c>
      <c r="D1428" s="87" t="str">
        <f t="shared" ref="D1428:D1494" si="21">CONCATENATE(A1428," ",C1428)</f>
        <v>Norco 2015</v>
      </c>
      <c r="E1428" s="87" t="s">
        <v>5853</v>
      </c>
      <c r="F1428" s="366" t="s">
        <v>5853</v>
      </c>
      <c r="G1428" s="87" t="s">
        <v>5853</v>
      </c>
      <c r="H1428" s="87" t="s">
        <v>5853</v>
      </c>
      <c r="I1428" s="86"/>
      <c r="J1428" s="87" t="s">
        <v>5853</v>
      </c>
      <c r="K1428" s="366" t="s">
        <v>5853</v>
      </c>
      <c r="L1428" s="87" t="s">
        <v>5853</v>
      </c>
      <c r="M1428" s="87" t="s">
        <v>5853</v>
      </c>
      <c r="N1428" s="86"/>
      <c r="O1428" s="87" t="s">
        <v>5853</v>
      </c>
      <c r="P1428" s="87" t="s">
        <v>5853</v>
      </c>
      <c r="Q1428" s="86"/>
      <c r="R1428" s="87" t="s">
        <v>5853</v>
      </c>
      <c r="S1428" s="87" t="s">
        <v>5853</v>
      </c>
      <c r="T1428" s="86" t="s">
        <v>5853</v>
      </c>
      <c r="U1428" s="87" t="s">
        <v>5853</v>
      </c>
      <c r="V1428" s="87" t="s">
        <v>5853</v>
      </c>
    </row>
    <row r="1429" spans="1:22">
      <c r="A1429" s="88" t="s">
        <v>5608</v>
      </c>
      <c r="B1429" s="17" t="str">
        <f>VLOOKUP(A1429,'Planning Periods'!$E$2:$N$540,10,FALSE)</f>
        <v>10/15/2013 - 10/15/2021</v>
      </c>
      <c r="C1429" s="87">
        <v>2016</v>
      </c>
      <c r="D1429" s="87" t="str">
        <f t="shared" si="21"/>
        <v>Norco 2016</v>
      </c>
      <c r="E1429" s="87" t="s">
        <v>5853</v>
      </c>
      <c r="F1429" s="366" t="s">
        <v>5853</v>
      </c>
      <c r="G1429" s="87" t="s">
        <v>5853</v>
      </c>
      <c r="H1429" s="87" t="s">
        <v>5853</v>
      </c>
      <c r="I1429" s="86"/>
      <c r="J1429" s="87" t="s">
        <v>5853</v>
      </c>
      <c r="K1429" s="366" t="s">
        <v>5853</v>
      </c>
      <c r="L1429" s="87" t="s">
        <v>5853</v>
      </c>
      <c r="M1429" s="87" t="s">
        <v>5853</v>
      </c>
      <c r="N1429" s="86"/>
      <c r="O1429" s="87" t="s">
        <v>5853</v>
      </c>
      <c r="P1429" s="87" t="s">
        <v>5853</v>
      </c>
      <c r="Q1429" s="86"/>
      <c r="R1429" s="87" t="s">
        <v>5853</v>
      </c>
      <c r="S1429" s="87" t="s">
        <v>5853</v>
      </c>
      <c r="T1429" s="86" t="s">
        <v>5853</v>
      </c>
      <c r="U1429" s="87" t="s">
        <v>5853</v>
      </c>
      <c r="V1429" s="87" t="s">
        <v>5853</v>
      </c>
    </row>
    <row r="1430" spans="1:22">
      <c r="A1430" s="88" t="s">
        <v>5608</v>
      </c>
      <c r="B1430" s="17" t="str">
        <f>VLOOKUP(A1430,'Planning Periods'!$E$2:$N$540,10,FALSE)</f>
        <v>10/15/2013 - 10/15/2021</v>
      </c>
      <c r="C1430" s="87">
        <v>2017</v>
      </c>
      <c r="D1430" s="87" t="str">
        <f t="shared" si="21"/>
        <v>Norco 2017</v>
      </c>
      <c r="E1430" s="87">
        <v>103</v>
      </c>
      <c r="F1430" s="366">
        <v>0</v>
      </c>
      <c r="G1430" s="87">
        <v>0</v>
      </c>
      <c r="H1430" s="87">
        <v>0</v>
      </c>
      <c r="I1430" s="86"/>
      <c r="J1430" s="87">
        <v>102</v>
      </c>
      <c r="K1430" s="366">
        <v>0</v>
      </c>
      <c r="L1430" s="87">
        <v>0</v>
      </c>
      <c r="M1430" s="87">
        <v>0</v>
      </c>
      <c r="N1430" s="86"/>
      <c r="O1430" s="87">
        <v>136</v>
      </c>
      <c r="P1430" s="87">
        <v>0</v>
      </c>
      <c r="Q1430" s="86"/>
      <c r="R1430" s="87">
        <v>151</v>
      </c>
      <c r="S1430" s="87">
        <v>2</v>
      </c>
      <c r="T1430" s="86">
        <v>0</v>
      </c>
      <c r="U1430" s="87">
        <v>492</v>
      </c>
      <c r="V1430" s="87">
        <v>2</v>
      </c>
    </row>
    <row r="1431" spans="1:22">
      <c r="A1431" s="88" t="s">
        <v>5609</v>
      </c>
      <c r="B1431" s="17"/>
      <c r="C1431" s="87">
        <v>2013</v>
      </c>
      <c r="D1431" s="87" t="str">
        <f t="shared" si="21"/>
        <v>Norwalk 2013</v>
      </c>
      <c r="E1431" s="87" t="s">
        <v>5853</v>
      </c>
      <c r="F1431" s="366" t="s">
        <v>5853</v>
      </c>
      <c r="G1431" s="87" t="s">
        <v>5853</v>
      </c>
      <c r="H1431" s="87" t="s">
        <v>5853</v>
      </c>
      <c r="I1431" s="86"/>
      <c r="J1431" s="87" t="s">
        <v>5853</v>
      </c>
      <c r="K1431" s="366" t="s">
        <v>5853</v>
      </c>
      <c r="L1431" s="87" t="s">
        <v>5853</v>
      </c>
      <c r="M1431" s="87" t="s">
        <v>5853</v>
      </c>
      <c r="N1431" s="86"/>
      <c r="O1431" s="87" t="s">
        <v>5853</v>
      </c>
      <c r="P1431" s="87" t="s">
        <v>5853</v>
      </c>
      <c r="Q1431" s="86"/>
      <c r="R1431" s="87" t="s">
        <v>5853</v>
      </c>
      <c r="S1431" s="87" t="s">
        <v>5853</v>
      </c>
      <c r="T1431" s="86" t="s">
        <v>5853</v>
      </c>
      <c r="U1431" s="87" t="s">
        <v>5853</v>
      </c>
      <c r="V1431" s="87" t="s">
        <v>5853</v>
      </c>
    </row>
    <row r="1432" spans="1:22">
      <c r="A1432" s="88" t="s">
        <v>5609</v>
      </c>
      <c r="B1432" s="17" t="str">
        <f>VLOOKUP(A1432,'Planning Periods'!$E$2:$N$540,10,FALSE)</f>
        <v>10/15/2013 - 10/15/2021</v>
      </c>
      <c r="C1432" s="87">
        <v>2014</v>
      </c>
      <c r="D1432" s="87" t="str">
        <f t="shared" si="21"/>
        <v>Norwalk 2014</v>
      </c>
      <c r="E1432" s="87">
        <v>52</v>
      </c>
      <c r="F1432" s="366">
        <v>0</v>
      </c>
      <c r="G1432" s="87">
        <v>0</v>
      </c>
      <c r="H1432" s="87">
        <v>0</v>
      </c>
      <c r="I1432" s="86"/>
      <c r="J1432" s="87">
        <v>31</v>
      </c>
      <c r="K1432" s="366">
        <v>0</v>
      </c>
      <c r="L1432" s="87">
        <v>0</v>
      </c>
      <c r="M1432" s="87">
        <v>0</v>
      </c>
      <c r="N1432" s="86"/>
      <c r="O1432" s="87">
        <v>33</v>
      </c>
      <c r="P1432" s="87">
        <v>0</v>
      </c>
      <c r="Q1432" s="86"/>
      <c r="R1432" s="87">
        <v>85</v>
      </c>
      <c r="S1432" s="87">
        <v>2</v>
      </c>
      <c r="T1432" s="86">
        <v>0</v>
      </c>
      <c r="U1432" s="87">
        <v>201</v>
      </c>
      <c r="V1432" s="87">
        <v>2</v>
      </c>
    </row>
    <row r="1433" spans="1:22">
      <c r="A1433" s="88" t="s">
        <v>5609</v>
      </c>
      <c r="B1433" s="17" t="str">
        <f>VLOOKUP(A1433,'Planning Periods'!$E$2:$N$540,10,FALSE)</f>
        <v>10/15/2013 - 10/15/2021</v>
      </c>
      <c r="C1433" s="87">
        <v>2015</v>
      </c>
      <c r="D1433" s="87" t="str">
        <f t="shared" si="21"/>
        <v>Norwalk 2015</v>
      </c>
      <c r="E1433" s="87">
        <v>52</v>
      </c>
      <c r="F1433" s="366">
        <v>0</v>
      </c>
      <c r="G1433" s="87">
        <v>0</v>
      </c>
      <c r="H1433" s="87">
        <v>0</v>
      </c>
      <c r="I1433" s="86"/>
      <c r="J1433" s="87">
        <v>31</v>
      </c>
      <c r="K1433" s="366">
        <v>0</v>
      </c>
      <c r="L1433" s="87">
        <v>0</v>
      </c>
      <c r="M1433" s="87">
        <v>0</v>
      </c>
      <c r="N1433" s="86"/>
      <c r="O1433" s="87">
        <v>33</v>
      </c>
      <c r="P1433" s="87">
        <v>0</v>
      </c>
      <c r="Q1433" s="86"/>
      <c r="R1433" s="87">
        <v>85</v>
      </c>
      <c r="S1433" s="87">
        <v>4</v>
      </c>
      <c r="T1433" s="86">
        <v>0</v>
      </c>
      <c r="U1433" s="87">
        <v>201</v>
      </c>
      <c r="V1433" s="87">
        <v>4</v>
      </c>
    </row>
    <row r="1434" spans="1:22">
      <c r="A1434" s="88" t="s">
        <v>5609</v>
      </c>
      <c r="B1434" s="17" t="str">
        <f>VLOOKUP(A1434,'Planning Periods'!$E$2:$N$540,10,FALSE)</f>
        <v>10/15/2013 - 10/15/2021</v>
      </c>
      <c r="C1434" s="87">
        <v>2016</v>
      </c>
      <c r="D1434" s="87" t="str">
        <f t="shared" si="21"/>
        <v>Norwalk 2016</v>
      </c>
      <c r="E1434" s="87">
        <v>52</v>
      </c>
      <c r="F1434" s="366">
        <v>0</v>
      </c>
      <c r="G1434" s="87">
        <v>0</v>
      </c>
      <c r="H1434" s="87">
        <v>0</v>
      </c>
      <c r="I1434" s="86"/>
      <c r="J1434" s="87">
        <v>31</v>
      </c>
      <c r="K1434" s="366">
        <v>0</v>
      </c>
      <c r="L1434" s="87">
        <v>0</v>
      </c>
      <c r="M1434" s="87">
        <v>0</v>
      </c>
      <c r="N1434" s="86"/>
      <c r="O1434" s="87">
        <v>33</v>
      </c>
      <c r="P1434" s="87">
        <v>8</v>
      </c>
      <c r="Q1434" s="86"/>
      <c r="R1434" s="87">
        <v>85</v>
      </c>
      <c r="S1434" s="87">
        <v>5</v>
      </c>
      <c r="T1434" s="86">
        <v>0</v>
      </c>
      <c r="U1434" s="87">
        <v>201</v>
      </c>
      <c r="V1434" s="87">
        <v>13</v>
      </c>
    </row>
    <row r="1435" spans="1:22">
      <c r="A1435" s="88" t="s">
        <v>5609</v>
      </c>
      <c r="B1435" s="17" t="str">
        <f>VLOOKUP(A1435,'Planning Periods'!$E$2:$N$540,10,FALSE)</f>
        <v>10/15/2013 - 10/15/2021</v>
      </c>
      <c r="C1435" s="87">
        <v>2017</v>
      </c>
      <c r="D1435" s="87" t="str">
        <f t="shared" si="21"/>
        <v>Norwalk 2017</v>
      </c>
      <c r="E1435" s="87">
        <v>52</v>
      </c>
      <c r="F1435" s="366">
        <v>1</v>
      </c>
      <c r="G1435" s="87">
        <v>0</v>
      </c>
      <c r="H1435" s="87">
        <v>1</v>
      </c>
      <c r="I1435" s="86"/>
      <c r="J1435" s="87">
        <v>31</v>
      </c>
      <c r="K1435" s="366">
        <v>0</v>
      </c>
      <c r="L1435" s="87">
        <v>0</v>
      </c>
      <c r="M1435" s="87">
        <v>0</v>
      </c>
      <c r="N1435" s="86"/>
      <c r="O1435" s="87">
        <v>33</v>
      </c>
      <c r="P1435" s="87">
        <v>7</v>
      </c>
      <c r="Q1435" s="86"/>
      <c r="R1435" s="87">
        <v>85</v>
      </c>
      <c r="S1435" s="87">
        <v>49</v>
      </c>
      <c r="T1435" s="86">
        <v>0</v>
      </c>
      <c r="U1435" s="87">
        <v>201</v>
      </c>
      <c r="V1435" s="87">
        <v>57</v>
      </c>
    </row>
    <row r="1436" spans="1:22">
      <c r="A1436" s="88" t="s">
        <v>5610</v>
      </c>
      <c r="B1436" s="17" t="str">
        <f>VLOOKUP(A1436,'Planning Periods'!$E$2:$N$540,10,FALSE)</f>
        <v>01/31/2015 - 01/31/2023</v>
      </c>
      <c r="C1436" s="87">
        <v>2014</v>
      </c>
      <c r="D1436" s="87" t="str">
        <f t="shared" si="21"/>
        <v>Novato 2014</v>
      </c>
      <c r="E1436" s="87">
        <v>111</v>
      </c>
      <c r="F1436" s="366">
        <v>1</v>
      </c>
      <c r="G1436" s="87">
        <v>1</v>
      </c>
      <c r="H1436" s="87">
        <v>0</v>
      </c>
      <c r="I1436" s="86"/>
      <c r="J1436" s="87">
        <v>65</v>
      </c>
      <c r="K1436" s="366">
        <v>10</v>
      </c>
      <c r="L1436" s="87">
        <v>10</v>
      </c>
      <c r="M1436" s="87">
        <v>0</v>
      </c>
      <c r="N1436" s="86"/>
      <c r="O1436" s="87">
        <v>72</v>
      </c>
      <c r="P1436" s="87">
        <v>1</v>
      </c>
      <c r="Q1436" s="86"/>
      <c r="R1436" s="87">
        <v>167</v>
      </c>
      <c r="S1436" s="87">
        <v>19</v>
      </c>
      <c r="T1436" s="86">
        <v>0</v>
      </c>
      <c r="U1436" s="87">
        <v>415</v>
      </c>
      <c r="V1436" s="87">
        <v>31</v>
      </c>
    </row>
    <row r="1437" spans="1:22">
      <c r="A1437" s="88" t="s">
        <v>5610</v>
      </c>
      <c r="B1437" s="17" t="str">
        <f>VLOOKUP(A1437,'Planning Periods'!$E$2:$N$540,10,FALSE)</f>
        <v>01/31/2015 - 01/31/2023</v>
      </c>
      <c r="C1437" s="87">
        <v>2015</v>
      </c>
      <c r="D1437" s="87" t="str">
        <f t="shared" si="21"/>
        <v>Novato 2015</v>
      </c>
      <c r="E1437" s="87">
        <v>111</v>
      </c>
      <c r="F1437" s="366">
        <v>16</v>
      </c>
      <c r="G1437" s="87">
        <v>16</v>
      </c>
      <c r="H1437" s="87">
        <v>0</v>
      </c>
      <c r="I1437" s="86"/>
      <c r="J1437" s="87">
        <v>65</v>
      </c>
      <c r="K1437" s="366">
        <v>0</v>
      </c>
      <c r="L1437" s="87">
        <v>0</v>
      </c>
      <c r="M1437" s="87">
        <v>0</v>
      </c>
      <c r="N1437" s="86"/>
      <c r="O1437" s="87">
        <v>72</v>
      </c>
      <c r="P1437" s="87">
        <v>1</v>
      </c>
      <c r="Q1437" s="86"/>
      <c r="R1437" s="87">
        <v>167</v>
      </c>
      <c r="S1437" s="87">
        <v>15</v>
      </c>
      <c r="T1437" s="86">
        <v>0</v>
      </c>
      <c r="U1437" s="87">
        <v>415</v>
      </c>
      <c r="V1437" s="87">
        <v>32</v>
      </c>
    </row>
    <row r="1438" spans="1:22">
      <c r="A1438" s="88" t="s">
        <v>5610</v>
      </c>
      <c r="B1438" s="17" t="str">
        <f>VLOOKUP(A1438,'Planning Periods'!$E$2:$N$540,10,FALSE)</f>
        <v>01/31/2015 - 01/31/2023</v>
      </c>
      <c r="C1438" s="87">
        <v>2016</v>
      </c>
      <c r="D1438" s="87" t="str">
        <f t="shared" si="21"/>
        <v>Novato 2016</v>
      </c>
      <c r="E1438" s="87">
        <v>111</v>
      </c>
      <c r="F1438" s="366">
        <v>1</v>
      </c>
      <c r="G1438" s="87">
        <v>1</v>
      </c>
      <c r="H1438" s="87">
        <v>0</v>
      </c>
      <c r="I1438" s="86"/>
      <c r="J1438" s="87">
        <v>65</v>
      </c>
      <c r="K1438" s="366">
        <v>2</v>
      </c>
      <c r="L1438" s="87">
        <v>2</v>
      </c>
      <c r="M1438" s="87">
        <v>0</v>
      </c>
      <c r="N1438" s="86"/>
      <c r="O1438" s="87">
        <v>72</v>
      </c>
      <c r="P1438" s="87">
        <v>0</v>
      </c>
      <c r="Q1438" s="86"/>
      <c r="R1438" s="87">
        <v>167</v>
      </c>
      <c r="S1438" s="87">
        <v>5</v>
      </c>
      <c r="T1438" s="86">
        <v>0</v>
      </c>
      <c r="U1438" s="87">
        <v>415</v>
      </c>
      <c r="V1438" s="87">
        <v>8</v>
      </c>
    </row>
    <row r="1439" spans="1:22">
      <c r="A1439" s="88" t="s">
        <v>5610</v>
      </c>
      <c r="B1439" s="17" t="str">
        <f>VLOOKUP(A1439,'Planning Periods'!$E$2:$N$540,10,FALSE)</f>
        <v>01/31/2015 - 01/31/2023</v>
      </c>
      <c r="C1439" s="87">
        <v>2017</v>
      </c>
      <c r="D1439" s="87" t="str">
        <f t="shared" si="21"/>
        <v>Novato 2017</v>
      </c>
      <c r="E1439" s="87">
        <v>111</v>
      </c>
      <c r="F1439" s="366">
        <v>2</v>
      </c>
      <c r="G1439" s="87">
        <v>0</v>
      </c>
      <c r="H1439" s="87">
        <v>2</v>
      </c>
      <c r="I1439" s="86"/>
      <c r="J1439" s="87">
        <v>65</v>
      </c>
      <c r="K1439" s="366">
        <v>1</v>
      </c>
      <c r="L1439" s="87">
        <v>0</v>
      </c>
      <c r="M1439" s="87">
        <v>1</v>
      </c>
      <c r="N1439" s="86"/>
      <c r="O1439" s="87">
        <v>72</v>
      </c>
      <c r="P1439" s="87">
        <v>0</v>
      </c>
      <c r="Q1439" s="86"/>
      <c r="R1439" s="87">
        <v>167</v>
      </c>
      <c r="S1439" s="87">
        <v>6</v>
      </c>
      <c r="T1439" s="86">
        <v>1</v>
      </c>
      <c r="U1439" s="87">
        <v>415</v>
      </c>
      <c r="V1439" s="87">
        <v>9</v>
      </c>
    </row>
    <row r="1440" spans="1:22">
      <c r="A1440" s="88" t="s">
        <v>5611</v>
      </c>
      <c r="B1440" s="17" t="str">
        <f>VLOOKUP(A1440,'Planning Periods'!$E$2:$N$540,10,FALSE)</f>
        <v>12/31/2015 - 12/31/2023</v>
      </c>
      <c r="C1440" s="87">
        <v>2014</v>
      </c>
      <c r="D1440" s="87" t="str">
        <f t="shared" si="21"/>
        <v>Oakdale 2014</v>
      </c>
      <c r="E1440" s="87" t="s">
        <v>5853</v>
      </c>
      <c r="F1440" s="366" t="s">
        <v>5853</v>
      </c>
      <c r="G1440" s="87" t="s">
        <v>5853</v>
      </c>
      <c r="H1440" s="87" t="s">
        <v>5853</v>
      </c>
      <c r="I1440" s="86"/>
      <c r="J1440" s="87" t="s">
        <v>5853</v>
      </c>
      <c r="K1440" s="366" t="s">
        <v>5853</v>
      </c>
      <c r="L1440" s="87" t="s">
        <v>5853</v>
      </c>
      <c r="M1440" s="87" t="s">
        <v>5853</v>
      </c>
      <c r="N1440" s="86"/>
      <c r="O1440" s="87" t="s">
        <v>5853</v>
      </c>
      <c r="P1440" s="87" t="s">
        <v>5853</v>
      </c>
      <c r="Q1440" s="86"/>
      <c r="R1440" s="87" t="s">
        <v>5853</v>
      </c>
      <c r="S1440" s="87" t="s">
        <v>5853</v>
      </c>
      <c r="T1440" s="86" t="s">
        <v>5853</v>
      </c>
      <c r="U1440" s="87" t="s">
        <v>5853</v>
      </c>
      <c r="V1440" s="87" t="s">
        <v>5853</v>
      </c>
    </row>
    <row r="1441" spans="1:22">
      <c r="A1441" s="88" t="s">
        <v>5611</v>
      </c>
      <c r="B1441" s="17" t="str">
        <f>VLOOKUP(A1441,'Planning Periods'!$E$2:$N$540,10,FALSE)</f>
        <v>12/31/2015 - 12/31/2023</v>
      </c>
      <c r="C1441" s="87">
        <v>2015</v>
      </c>
      <c r="D1441" s="87" t="str">
        <f t="shared" si="21"/>
        <v>Oakdale 2015</v>
      </c>
      <c r="E1441" s="87" t="s">
        <v>5853</v>
      </c>
      <c r="F1441" s="366" t="s">
        <v>5853</v>
      </c>
      <c r="G1441" s="87" t="s">
        <v>5853</v>
      </c>
      <c r="H1441" s="87" t="s">
        <v>5853</v>
      </c>
      <c r="I1441" s="86"/>
      <c r="J1441" s="87" t="s">
        <v>5853</v>
      </c>
      <c r="K1441" s="366" t="s">
        <v>5853</v>
      </c>
      <c r="L1441" s="87" t="s">
        <v>5853</v>
      </c>
      <c r="M1441" s="87" t="s">
        <v>5853</v>
      </c>
      <c r="N1441" s="86"/>
      <c r="O1441" s="87" t="s">
        <v>5853</v>
      </c>
      <c r="P1441" s="87" t="s">
        <v>5853</v>
      </c>
      <c r="Q1441" s="86"/>
      <c r="R1441" s="87" t="s">
        <v>5853</v>
      </c>
      <c r="S1441" s="87" t="s">
        <v>5853</v>
      </c>
      <c r="T1441" s="86" t="s">
        <v>5853</v>
      </c>
      <c r="U1441" s="87" t="s">
        <v>5853</v>
      </c>
      <c r="V1441" s="87" t="s">
        <v>5853</v>
      </c>
    </row>
    <row r="1442" spans="1:22">
      <c r="A1442" s="88" t="s">
        <v>5611</v>
      </c>
      <c r="B1442" s="17" t="str">
        <f>VLOOKUP(A1442,'Planning Periods'!$E$2:$N$540,10,FALSE)</f>
        <v>12/31/2015 - 12/31/2023</v>
      </c>
      <c r="C1442" s="87">
        <v>2016</v>
      </c>
      <c r="D1442" s="87" t="str">
        <f t="shared" si="21"/>
        <v>Oakdale 2016</v>
      </c>
      <c r="E1442" s="87">
        <v>315</v>
      </c>
      <c r="F1442" s="366">
        <v>0</v>
      </c>
      <c r="G1442" s="87">
        <v>0</v>
      </c>
      <c r="H1442" s="87">
        <v>0</v>
      </c>
      <c r="I1442" s="86"/>
      <c r="J1442" s="87">
        <v>202</v>
      </c>
      <c r="K1442" s="366">
        <v>0</v>
      </c>
      <c r="L1442" s="87">
        <v>0</v>
      </c>
      <c r="M1442" s="87">
        <v>0</v>
      </c>
      <c r="N1442" s="86"/>
      <c r="O1442" s="87">
        <v>210</v>
      </c>
      <c r="P1442" s="87">
        <v>4</v>
      </c>
      <c r="Q1442" s="86"/>
      <c r="R1442" s="87">
        <v>520</v>
      </c>
      <c r="S1442" s="87">
        <v>101</v>
      </c>
      <c r="T1442" s="86">
        <v>0</v>
      </c>
      <c r="U1442" s="87">
        <v>1247</v>
      </c>
      <c r="V1442" s="87">
        <v>105</v>
      </c>
    </row>
    <row r="1443" spans="1:22">
      <c r="A1443" s="88" t="s">
        <v>5611</v>
      </c>
      <c r="B1443" s="17" t="str">
        <f>VLOOKUP(A1443,'Planning Periods'!$E$2:$N$540,10,FALSE)</f>
        <v>12/31/2015 - 12/31/2023</v>
      </c>
      <c r="C1443" s="87">
        <v>2017</v>
      </c>
      <c r="D1443" s="87" t="str">
        <f t="shared" si="21"/>
        <v>Oakdale 2017</v>
      </c>
      <c r="E1443" s="87">
        <v>315</v>
      </c>
      <c r="F1443" s="366">
        <v>0</v>
      </c>
      <c r="G1443" s="87">
        <v>0</v>
      </c>
      <c r="H1443" s="87">
        <v>0</v>
      </c>
      <c r="I1443" s="86"/>
      <c r="J1443" s="87">
        <v>202</v>
      </c>
      <c r="K1443" s="366">
        <v>0</v>
      </c>
      <c r="L1443" s="87">
        <v>0</v>
      </c>
      <c r="M1443" s="87">
        <v>0</v>
      </c>
      <c r="N1443" s="86"/>
      <c r="O1443" s="87">
        <v>210</v>
      </c>
      <c r="P1443" s="87">
        <v>76</v>
      </c>
      <c r="Q1443" s="86"/>
      <c r="R1443" s="87">
        <v>520</v>
      </c>
      <c r="S1443" s="87">
        <v>34</v>
      </c>
      <c r="T1443" s="86">
        <v>0</v>
      </c>
      <c r="U1443" s="87">
        <v>1247</v>
      </c>
      <c r="V1443" s="87">
        <v>110</v>
      </c>
    </row>
    <row r="1444" spans="1:22">
      <c r="A1444" s="88" t="s">
        <v>350</v>
      </c>
      <c r="B1444" s="17" t="str">
        <f>VLOOKUP(A1444,'Planning Periods'!$E$2:$N$540,10,FALSE)</f>
        <v>01/31/2015 - 01/31/2023</v>
      </c>
      <c r="C1444" s="87">
        <v>2014</v>
      </c>
      <c r="D1444" s="87" t="str">
        <f t="shared" si="21"/>
        <v>Oakland 2014</v>
      </c>
      <c r="E1444" s="87" t="s">
        <v>5853</v>
      </c>
      <c r="F1444" s="366" t="s">
        <v>5853</v>
      </c>
      <c r="G1444" s="87" t="s">
        <v>5853</v>
      </c>
      <c r="H1444" s="87" t="s">
        <v>5853</v>
      </c>
      <c r="I1444" s="86"/>
      <c r="J1444" s="87" t="s">
        <v>5853</v>
      </c>
      <c r="K1444" s="366" t="s">
        <v>5853</v>
      </c>
      <c r="L1444" s="87" t="s">
        <v>5853</v>
      </c>
      <c r="M1444" s="87" t="s">
        <v>5853</v>
      </c>
      <c r="N1444" s="86"/>
      <c r="O1444" s="87" t="s">
        <v>5853</v>
      </c>
      <c r="P1444" s="87" t="s">
        <v>5853</v>
      </c>
      <c r="Q1444" s="86"/>
      <c r="R1444" s="87" t="s">
        <v>5853</v>
      </c>
      <c r="S1444" s="87" t="s">
        <v>5853</v>
      </c>
      <c r="T1444" s="86" t="s">
        <v>5853</v>
      </c>
      <c r="U1444" s="87" t="s">
        <v>5853</v>
      </c>
      <c r="V1444" s="87" t="s">
        <v>5853</v>
      </c>
    </row>
    <row r="1445" spans="1:22">
      <c r="A1445" s="88" t="s">
        <v>350</v>
      </c>
      <c r="B1445" s="17" t="str">
        <f>VLOOKUP(A1445,'Planning Periods'!$E$2:$N$540,10,FALSE)</f>
        <v>01/31/2015 - 01/31/2023</v>
      </c>
      <c r="C1445" s="87">
        <v>2015</v>
      </c>
      <c r="D1445" s="87" t="str">
        <f t="shared" si="21"/>
        <v>Oakland 2015</v>
      </c>
      <c r="E1445" s="87">
        <v>2059</v>
      </c>
      <c r="F1445" s="366">
        <v>98</v>
      </c>
      <c r="G1445" s="87">
        <v>98</v>
      </c>
      <c r="H1445" s="87">
        <v>0</v>
      </c>
      <c r="I1445" s="86"/>
      <c r="J1445" s="87">
        <v>2075</v>
      </c>
      <c r="K1445" s="366">
        <v>30</v>
      </c>
      <c r="L1445" s="87">
        <v>30</v>
      </c>
      <c r="M1445" s="87">
        <v>0</v>
      </c>
      <c r="N1445" s="86"/>
      <c r="O1445" s="87">
        <v>2815</v>
      </c>
      <c r="P1445" s="87">
        <v>0</v>
      </c>
      <c r="Q1445" s="86"/>
      <c r="R1445" s="87">
        <v>7816</v>
      </c>
      <c r="S1445" s="87">
        <v>643</v>
      </c>
      <c r="T1445" s="86">
        <v>0</v>
      </c>
      <c r="U1445" s="87">
        <v>14765</v>
      </c>
      <c r="V1445" s="87">
        <v>771</v>
      </c>
    </row>
    <row r="1446" spans="1:22">
      <c r="A1446" s="88" t="s">
        <v>350</v>
      </c>
      <c r="B1446" s="17" t="str">
        <f>VLOOKUP(A1446,'Planning Periods'!$E$2:$N$540,10,FALSE)</f>
        <v>01/31/2015 - 01/31/2023</v>
      </c>
      <c r="C1446" s="87">
        <v>2016</v>
      </c>
      <c r="D1446" s="87" t="str">
        <f t="shared" si="21"/>
        <v>Oakland 2016</v>
      </c>
      <c r="E1446" s="87">
        <v>2059</v>
      </c>
      <c r="F1446" s="366">
        <v>26</v>
      </c>
      <c r="G1446" s="87">
        <v>26</v>
      </c>
      <c r="H1446" s="87">
        <v>0</v>
      </c>
      <c r="I1446" s="86"/>
      <c r="J1446" s="87">
        <v>2075</v>
      </c>
      <c r="K1446" s="366">
        <v>13</v>
      </c>
      <c r="L1446" s="87">
        <v>13</v>
      </c>
      <c r="M1446" s="87">
        <v>0</v>
      </c>
      <c r="N1446" s="86"/>
      <c r="O1446" s="87">
        <v>2815</v>
      </c>
      <c r="P1446" s="87">
        <v>0</v>
      </c>
      <c r="Q1446" s="86"/>
      <c r="R1446" s="87">
        <v>7816</v>
      </c>
      <c r="S1446" s="87">
        <v>2082</v>
      </c>
      <c r="T1446" s="86">
        <v>0</v>
      </c>
      <c r="U1446" s="87">
        <v>14765</v>
      </c>
      <c r="V1446" s="87">
        <v>2121</v>
      </c>
    </row>
    <row r="1447" spans="1:22">
      <c r="A1447" s="88" t="s">
        <v>350</v>
      </c>
      <c r="B1447" s="17" t="str">
        <f>VLOOKUP(A1447,'Planning Periods'!$E$2:$N$540,10,FALSE)</f>
        <v>01/31/2015 - 01/31/2023</v>
      </c>
      <c r="C1447" s="87">
        <v>2017</v>
      </c>
      <c r="D1447" s="87" t="str">
        <f t="shared" si="21"/>
        <v>Oakland 2017</v>
      </c>
      <c r="E1447" s="87">
        <v>2059</v>
      </c>
      <c r="F1447" s="366">
        <v>247</v>
      </c>
      <c r="G1447" s="87">
        <v>247</v>
      </c>
      <c r="H1447" s="87">
        <v>0</v>
      </c>
      <c r="I1447" s="86"/>
      <c r="J1447" s="87">
        <v>2075</v>
      </c>
      <c r="K1447" s="366">
        <v>66</v>
      </c>
      <c r="L1447" s="87">
        <v>66</v>
      </c>
      <c r="M1447" s="87">
        <v>0</v>
      </c>
      <c r="N1447" s="86"/>
      <c r="O1447" s="87">
        <v>2815</v>
      </c>
      <c r="P1447" s="87">
        <v>11</v>
      </c>
      <c r="Q1447" s="86"/>
      <c r="R1447" s="87">
        <v>7816</v>
      </c>
      <c r="S1447" s="87">
        <v>4019</v>
      </c>
      <c r="T1447" s="86">
        <v>0</v>
      </c>
      <c r="U1447" s="87">
        <v>14765</v>
      </c>
      <c r="V1447" s="87">
        <v>4343</v>
      </c>
    </row>
    <row r="1448" spans="1:22">
      <c r="A1448" s="88" t="s">
        <v>5612</v>
      </c>
      <c r="B1448" s="17" t="str">
        <f>VLOOKUP(A1448,'Planning Periods'!$E$2:$N$540,10,FALSE)</f>
        <v>01/31/2015 - 01/31/2023</v>
      </c>
      <c r="C1448" s="87">
        <v>2014</v>
      </c>
      <c r="D1448" s="87" t="str">
        <f t="shared" si="21"/>
        <v>Oakley 2014</v>
      </c>
      <c r="E1448" s="87" t="s">
        <v>5853</v>
      </c>
      <c r="F1448" s="366" t="s">
        <v>5853</v>
      </c>
      <c r="G1448" s="87" t="s">
        <v>5853</v>
      </c>
      <c r="H1448" s="87" t="s">
        <v>5853</v>
      </c>
      <c r="I1448" s="86"/>
      <c r="J1448" s="87" t="s">
        <v>5853</v>
      </c>
      <c r="K1448" s="366" t="s">
        <v>5853</v>
      </c>
      <c r="L1448" s="87" t="s">
        <v>5853</v>
      </c>
      <c r="M1448" s="87" t="s">
        <v>5853</v>
      </c>
      <c r="N1448" s="86"/>
      <c r="O1448" s="87" t="s">
        <v>5853</v>
      </c>
      <c r="P1448" s="87" t="s">
        <v>5853</v>
      </c>
      <c r="Q1448" s="86"/>
      <c r="R1448" s="87" t="s">
        <v>5853</v>
      </c>
      <c r="S1448" s="87" t="s">
        <v>5853</v>
      </c>
      <c r="T1448" s="86" t="s">
        <v>5853</v>
      </c>
      <c r="U1448" s="87" t="s">
        <v>5853</v>
      </c>
      <c r="V1448" s="87" t="s">
        <v>5853</v>
      </c>
    </row>
    <row r="1449" spans="1:22">
      <c r="A1449" s="88" t="s">
        <v>5612</v>
      </c>
      <c r="B1449" s="17" t="str">
        <f>VLOOKUP(A1449,'Planning Periods'!$E$2:$N$540,10,FALSE)</f>
        <v>01/31/2015 - 01/31/2023</v>
      </c>
      <c r="C1449" s="87">
        <v>2015</v>
      </c>
      <c r="D1449" s="87" t="str">
        <f t="shared" si="21"/>
        <v>Oakley 2015</v>
      </c>
      <c r="E1449" s="87">
        <v>297</v>
      </c>
      <c r="F1449" s="366">
        <v>0</v>
      </c>
      <c r="G1449" s="87">
        <v>0</v>
      </c>
      <c r="H1449" s="87">
        <v>0</v>
      </c>
      <c r="I1449" s="86"/>
      <c r="J1449" s="87">
        <v>163</v>
      </c>
      <c r="K1449" s="366">
        <v>0</v>
      </c>
      <c r="L1449" s="87">
        <v>0</v>
      </c>
      <c r="M1449" s="87">
        <v>0</v>
      </c>
      <c r="N1449" s="86"/>
      <c r="O1449" s="87">
        <v>142</v>
      </c>
      <c r="P1449" s="87">
        <v>70</v>
      </c>
      <c r="Q1449" s="86"/>
      <c r="R1449" s="87">
        <v>446</v>
      </c>
      <c r="S1449" s="87">
        <v>164</v>
      </c>
      <c r="T1449" s="86">
        <v>0</v>
      </c>
      <c r="U1449" s="87">
        <v>1048</v>
      </c>
      <c r="V1449" s="87">
        <v>234</v>
      </c>
    </row>
    <row r="1450" spans="1:22">
      <c r="A1450" s="88" t="s">
        <v>5612</v>
      </c>
      <c r="B1450" s="17" t="str">
        <f>VLOOKUP(A1450,'Planning Periods'!$E$2:$N$540,10,FALSE)</f>
        <v>01/31/2015 - 01/31/2023</v>
      </c>
      <c r="C1450" s="87">
        <v>2016</v>
      </c>
      <c r="D1450" s="87" t="str">
        <f t="shared" si="21"/>
        <v>Oakley 2016</v>
      </c>
      <c r="E1450" s="87">
        <v>297</v>
      </c>
      <c r="F1450" s="366">
        <v>0</v>
      </c>
      <c r="G1450" s="87">
        <v>0</v>
      </c>
      <c r="H1450" s="87">
        <v>0</v>
      </c>
      <c r="I1450" s="86"/>
      <c r="J1450" s="87">
        <v>163</v>
      </c>
      <c r="K1450" s="366">
        <v>0</v>
      </c>
      <c r="L1450" s="87">
        <v>0</v>
      </c>
      <c r="M1450" s="87">
        <v>0</v>
      </c>
      <c r="N1450" s="86"/>
      <c r="O1450" s="87">
        <v>142</v>
      </c>
      <c r="P1450" s="87">
        <v>88</v>
      </c>
      <c r="Q1450" s="86"/>
      <c r="R1450" s="87">
        <v>446</v>
      </c>
      <c r="S1450" s="87">
        <v>208</v>
      </c>
      <c r="T1450" s="86">
        <v>0</v>
      </c>
      <c r="U1450" s="87">
        <v>1048</v>
      </c>
      <c r="V1450" s="87">
        <v>296</v>
      </c>
    </row>
    <row r="1451" spans="1:22">
      <c r="A1451" s="88" t="s">
        <v>5612</v>
      </c>
      <c r="B1451" s="17" t="str">
        <f>VLOOKUP(A1451,'Planning Periods'!$E$2:$N$540,10,FALSE)</f>
        <v>01/31/2015 - 01/31/2023</v>
      </c>
      <c r="C1451" s="87">
        <v>2017</v>
      </c>
      <c r="D1451" s="87" t="str">
        <f t="shared" si="21"/>
        <v>Oakley 2017</v>
      </c>
      <c r="E1451" s="87">
        <v>297</v>
      </c>
      <c r="F1451" s="366">
        <v>8</v>
      </c>
      <c r="G1451" s="87">
        <v>8</v>
      </c>
      <c r="H1451" s="87">
        <v>0</v>
      </c>
      <c r="I1451" s="86"/>
      <c r="J1451" s="87">
        <v>163</v>
      </c>
      <c r="K1451" s="366">
        <v>66</v>
      </c>
      <c r="L1451" s="87">
        <v>66</v>
      </c>
      <c r="M1451" s="87">
        <v>0</v>
      </c>
      <c r="N1451" s="86"/>
      <c r="O1451" s="87">
        <v>142</v>
      </c>
      <c r="P1451" s="87">
        <v>51</v>
      </c>
      <c r="Q1451" s="86"/>
      <c r="R1451" s="87">
        <v>446</v>
      </c>
      <c r="S1451" s="87">
        <v>117</v>
      </c>
      <c r="T1451" s="86">
        <v>0</v>
      </c>
      <c r="U1451" s="87">
        <v>1048</v>
      </c>
      <c r="V1451" s="87">
        <v>242</v>
      </c>
    </row>
    <row r="1452" spans="1:22">
      <c r="A1452" s="88" t="s">
        <v>5613</v>
      </c>
      <c r="B1452" s="17" t="str">
        <f>VLOOKUP(A1452,'Planning Periods'!$E$2:$N$540,10,FALSE)</f>
        <v>04/15/2021 - 04/15/2029</v>
      </c>
      <c r="C1452" s="87">
        <v>2013</v>
      </c>
      <c r="D1452" s="87" t="str">
        <f t="shared" si="21"/>
        <v>Oceanside 2013</v>
      </c>
      <c r="E1452" s="87">
        <v>1549</v>
      </c>
      <c r="F1452" s="366">
        <v>267</v>
      </c>
      <c r="G1452" s="87">
        <v>244</v>
      </c>
      <c r="H1452" s="87">
        <v>23</v>
      </c>
      <c r="I1452" s="86"/>
      <c r="J1452" s="87">
        <v>1178</v>
      </c>
      <c r="K1452" s="366">
        <v>57</v>
      </c>
      <c r="L1452" s="87">
        <v>55</v>
      </c>
      <c r="M1452" s="87">
        <v>2</v>
      </c>
      <c r="N1452" s="86"/>
      <c r="O1452" s="87">
        <v>1090</v>
      </c>
      <c r="P1452" s="87">
        <v>102</v>
      </c>
      <c r="Q1452" s="86"/>
      <c r="R1452" s="87">
        <v>2393</v>
      </c>
      <c r="S1452" s="87">
        <v>362</v>
      </c>
      <c r="T1452" s="86">
        <v>2</v>
      </c>
      <c r="U1452" s="87">
        <v>6210</v>
      </c>
      <c r="V1452" s="87">
        <v>788</v>
      </c>
    </row>
    <row r="1453" spans="1:22">
      <c r="A1453" s="88" t="s">
        <v>5613</v>
      </c>
      <c r="B1453" s="17" t="str">
        <f>VLOOKUP(A1453,'Planning Periods'!$E$2:$N$540,10,FALSE)</f>
        <v>04/15/2021 - 04/15/2029</v>
      </c>
      <c r="C1453" s="87">
        <v>2014</v>
      </c>
      <c r="D1453" s="87" t="str">
        <f t="shared" si="21"/>
        <v>Oceanside 2014</v>
      </c>
      <c r="E1453" s="87">
        <v>1549</v>
      </c>
      <c r="F1453" s="366">
        <v>0</v>
      </c>
      <c r="G1453" s="87">
        <v>0</v>
      </c>
      <c r="H1453" s="87">
        <v>0</v>
      </c>
      <c r="I1453" s="86"/>
      <c r="J1453" s="87">
        <v>1178</v>
      </c>
      <c r="K1453" s="366">
        <v>0</v>
      </c>
      <c r="L1453" s="87">
        <v>0</v>
      </c>
      <c r="M1453" s="87">
        <v>0</v>
      </c>
      <c r="N1453" s="86"/>
      <c r="O1453" s="87">
        <v>1090</v>
      </c>
      <c r="P1453" s="87">
        <v>20</v>
      </c>
      <c r="Q1453" s="86"/>
      <c r="R1453" s="87">
        <v>2393</v>
      </c>
      <c r="S1453" s="87">
        <v>92</v>
      </c>
      <c r="T1453" s="86">
        <v>0</v>
      </c>
      <c r="U1453" s="87">
        <v>6210</v>
      </c>
      <c r="V1453" s="87">
        <v>112</v>
      </c>
    </row>
    <row r="1454" spans="1:22">
      <c r="A1454" s="88" t="s">
        <v>5613</v>
      </c>
      <c r="B1454" s="17" t="str">
        <f>VLOOKUP(A1454,'Planning Periods'!$E$2:$N$540,10,FALSE)</f>
        <v>04/15/2021 - 04/15/2029</v>
      </c>
      <c r="C1454" s="87">
        <v>2015</v>
      </c>
      <c r="D1454" s="87" t="str">
        <f t="shared" si="21"/>
        <v>Oceanside 2015</v>
      </c>
      <c r="E1454" s="87">
        <v>1549</v>
      </c>
      <c r="F1454" s="366">
        <v>0</v>
      </c>
      <c r="G1454" s="87">
        <v>0</v>
      </c>
      <c r="H1454" s="87">
        <v>0</v>
      </c>
      <c r="I1454" s="86"/>
      <c r="J1454" s="87">
        <v>1178</v>
      </c>
      <c r="K1454" s="366">
        <v>0</v>
      </c>
      <c r="L1454" s="87">
        <v>0</v>
      </c>
      <c r="M1454" s="87">
        <v>0</v>
      </c>
      <c r="N1454" s="86"/>
      <c r="O1454" s="87">
        <v>1090</v>
      </c>
      <c r="P1454" s="87">
        <v>27</v>
      </c>
      <c r="Q1454" s="86"/>
      <c r="R1454" s="87">
        <v>2393</v>
      </c>
      <c r="S1454" s="87">
        <v>73</v>
      </c>
      <c r="T1454" s="86">
        <v>0</v>
      </c>
      <c r="U1454" s="87">
        <v>6210</v>
      </c>
      <c r="V1454" s="87">
        <v>100</v>
      </c>
    </row>
    <row r="1455" spans="1:22">
      <c r="A1455" s="367" t="s">
        <v>5613</v>
      </c>
      <c r="B1455" s="17" t="str">
        <f>VLOOKUP(A1455,'Planning Periods'!$E$2:$N$540,10,FALSE)</f>
        <v>04/15/2021 - 04/15/2029</v>
      </c>
      <c r="C1455" s="368">
        <v>2016</v>
      </c>
      <c r="D1455" s="87" t="str">
        <f t="shared" si="21"/>
        <v>Oceanside 2016</v>
      </c>
      <c r="E1455" s="368">
        <v>1549</v>
      </c>
      <c r="F1455" s="366">
        <v>0</v>
      </c>
      <c r="G1455" s="368">
        <v>0</v>
      </c>
      <c r="H1455" s="368">
        <v>0</v>
      </c>
      <c r="I1455" s="75"/>
      <c r="J1455" s="368">
        <v>1178</v>
      </c>
      <c r="K1455" s="366">
        <v>0</v>
      </c>
      <c r="L1455" s="368">
        <v>0</v>
      </c>
      <c r="M1455" s="368">
        <v>0</v>
      </c>
      <c r="N1455" s="75"/>
      <c r="O1455" s="368">
        <v>1090</v>
      </c>
      <c r="P1455" s="368">
        <v>0</v>
      </c>
      <c r="Q1455" s="75"/>
      <c r="R1455" s="368">
        <v>2393</v>
      </c>
      <c r="S1455" s="368">
        <v>0</v>
      </c>
      <c r="T1455" s="75">
        <v>0</v>
      </c>
      <c r="U1455" s="368">
        <v>6210</v>
      </c>
      <c r="V1455" s="368">
        <v>0</v>
      </c>
    </row>
    <row r="1456" spans="1:22">
      <c r="A1456" s="88" t="s">
        <v>5613</v>
      </c>
      <c r="B1456" s="17" t="str">
        <f>VLOOKUP(A1456,'Planning Periods'!$E$2:$N$540,10,FALSE)</f>
        <v>04/15/2021 - 04/15/2029</v>
      </c>
      <c r="C1456" s="87">
        <v>2017</v>
      </c>
      <c r="D1456" s="87" t="str">
        <f t="shared" si="21"/>
        <v>Oceanside 2017</v>
      </c>
      <c r="E1456" s="87">
        <v>1549</v>
      </c>
      <c r="F1456" s="366">
        <v>43</v>
      </c>
      <c r="G1456" s="87">
        <v>43</v>
      </c>
      <c r="H1456" s="87">
        <v>0</v>
      </c>
      <c r="I1456" s="86"/>
      <c r="J1456" s="87">
        <v>1178</v>
      </c>
      <c r="K1456" s="366">
        <v>117</v>
      </c>
      <c r="L1456" s="87">
        <v>117</v>
      </c>
      <c r="M1456" s="87">
        <v>0</v>
      </c>
      <c r="N1456" s="86"/>
      <c r="O1456" s="87">
        <v>1090</v>
      </c>
      <c r="P1456" s="87">
        <v>0</v>
      </c>
      <c r="Q1456" s="86"/>
      <c r="R1456" s="87">
        <v>2393</v>
      </c>
      <c r="S1456" s="87">
        <v>39</v>
      </c>
      <c r="T1456" s="86">
        <v>0</v>
      </c>
      <c r="U1456" s="87">
        <v>6210</v>
      </c>
      <c r="V1456" s="87">
        <v>199</v>
      </c>
    </row>
    <row r="1457" spans="1:22">
      <c r="A1457" s="88" t="s">
        <v>5614</v>
      </c>
      <c r="B1457" s="17"/>
      <c r="C1457" s="87">
        <v>2013</v>
      </c>
      <c r="D1457" s="87" t="str">
        <f t="shared" si="21"/>
        <v>Ojai 2013</v>
      </c>
      <c r="E1457" s="87">
        <v>87</v>
      </c>
      <c r="F1457" s="366">
        <v>0</v>
      </c>
      <c r="G1457" s="87">
        <v>0</v>
      </c>
      <c r="H1457" s="87">
        <v>0</v>
      </c>
      <c r="I1457" s="86"/>
      <c r="J1457" s="87">
        <v>59</v>
      </c>
      <c r="K1457" s="366">
        <v>0</v>
      </c>
      <c r="L1457" s="87">
        <v>0</v>
      </c>
      <c r="M1457" s="87">
        <v>0</v>
      </c>
      <c r="N1457" s="86"/>
      <c r="O1457" s="87">
        <v>70</v>
      </c>
      <c r="P1457" s="87">
        <v>0</v>
      </c>
      <c r="Q1457" s="86"/>
      <c r="R1457" s="87">
        <v>155</v>
      </c>
      <c r="S1457" s="87">
        <v>5</v>
      </c>
      <c r="T1457" s="86">
        <v>0</v>
      </c>
      <c r="U1457" s="87">
        <v>371</v>
      </c>
      <c r="V1457" s="87">
        <v>5</v>
      </c>
    </row>
    <row r="1458" spans="1:22">
      <c r="A1458" s="88" t="s">
        <v>5614</v>
      </c>
      <c r="B1458" s="17" t="str">
        <f>VLOOKUP(A1458,'Planning Periods'!$E$2:$N$540,10,FALSE)</f>
        <v>10/15/2013 - 10/15/2021</v>
      </c>
      <c r="C1458" s="87">
        <v>2014</v>
      </c>
      <c r="D1458" s="87" t="str">
        <f t="shared" si="21"/>
        <v>Ojai 2014</v>
      </c>
      <c r="E1458" s="87" t="s">
        <v>5853</v>
      </c>
      <c r="F1458" s="366" t="s">
        <v>5853</v>
      </c>
      <c r="G1458" s="87" t="s">
        <v>5853</v>
      </c>
      <c r="H1458" s="87" t="s">
        <v>5853</v>
      </c>
      <c r="I1458" s="86"/>
      <c r="J1458" s="87" t="s">
        <v>5853</v>
      </c>
      <c r="K1458" s="366" t="s">
        <v>5853</v>
      </c>
      <c r="L1458" s="87" t="s">
        <v>5853</v>
      </c>
      <c r="M1458" s="87" t="s">
        <v>5853</v>
      </c>
      <c r="N1458" s="86"/>
      <c r="O1458" s="87" t="s">
        <v>5853</v>
      </c>
      <c r="P1458" s="87" t="s">
        <v>5853</v>
      </c>
      <c r="Q1458" s="86"/>
      <c r="R1458" s="87" t="s">
        <v>5853</v>
      </c>
      <c r="S1458" s="87" t="s">
        <v>5853</v>
      </c>
      <c r="T1458" s="86" t="s">
        <v>5853</v>
      </c>
      <c r="U1458" s="87" t="s">
        <v>5853</v>
      </c>
      <c r="V1458" s="87" t="s">
        <v>5853</v>
      </c>
    </row>
    <row r="1459" spans="1:22">
      <c r="A1459" s="88" t="s">
        <v>5614</v>
      </c>
      <c r="B1459" s="17" t="str">
        <f>VLOOKUP(A1459,'Planning Periods'!$E$2:$N$540,10,FALSE)</f>
        <v>10/15/2013 - 10/15/2021</v>
      </c>
      <c r="C1459" s="87">
        <v>2015</v>
      </c>
      <c r="D1459" s="87" t="str">
        <f t="shared" si="21"/>
        <v>Ojai 2015</v>
      </c>
      <c r="E1459" s="87">
        <v>87</v>
      </c>
      <c r="F1459" s="366">
        <v>0</v>
      </c>
      <c r="G1459" s="87">
        <v>0</v>
      </c>
      <c r="H1459" s="87">
        <v>0</v>
      </c>
      <c r="I1459" s="86"/>
      <c r="J1459" s="87">
        <v>59</v>
      </c>
      <c r="K1459" s="366">
        <v>0</v>
      </c>
      <c r="L1459" s="87">
        <v>0</v>
      </c>
      <c r="M1459" s="87">
        <v>0</v>
      </c>
      <c r="N1459" s="86"/>
      <c r="O1459" s="87">
        <v>70</v>
      </c>
      <c r="P1459" s="87">
        <v>3</v>
      </c>
      <c r="Q1459" s="86"/>
      <c r="R1459" s="87">
        <v>155</v>
      </c>
      <c r="S1459" s="87">
        <v>1</v>
      </c>
      <c r="T1459" s="86">
        <v>0</v>
      </c>
      <c r="U1459" s="87">
        <v>371</v>
      </c>
      <c r="V1459" s="87">
        <v>4</v>
      </c>
    </row>
    <row r="1460" spans="1:22">
      <c r="A1460" s="88" t="s">
        <v>5614</v>
      </c>
      <c r="B1460" s="17" t="str">
        <f>VLOOKUP(A1460,'Planning Periods'!$E$2:$N$540,10,FALSE)</f>
        <v>10/15/2013 - 10/15/2021</v>
      </c>
      <c r="C1460" s="87">
        <v>2016</v>
      </c>
      <c r="D1460" s="87" t="str">
        <f t="shared" si="21"/>
        <v>Ojai 2016</v>
      </c>
      <c r="E1460" s="87">
        <v>87</v>
      </c>
      <c r="F1460" s="366">
        <v>0</v>
      </c>
      <c r="G1460" s="87">
        <v>0</v>
      </c>
      <c r="H1460" s="87">
        <v>0</v>
      </c>
      <c r="I1460" s="86"/>
      <c r="J1460" s="87">
        <v>59</v>
      </c>
      <c r="K1460" s="366">
        <v>0</v>
      </c>
      <c r="L1460" s="87">
        <v>0</v>
      </c>
      <c r="M1460" s="87">
        <v>0</v>
      </c>
      <c r="N1460" s="86"/>
      <c r="O1460" s="87">
        <v>70</v>
      </c>
      <c r="P1460" s="87">
        <v>8</v>
      </c>
      <c r="Q1460" s="86"/>
      <c r="R1460" s="87">
        <v>155</v>
      </c>
      <c r="S1460" s="87">
        <v>0</v>
      </c>
      <c r="T1460" s="86">
        <v>0</v>
      </c>
      <c r="U1460" s="87">
        <v>371</v>
      </c>
      <c r="V1460" s="87">
        <v>8</v>
      </c>
    </row>
    <row r="1461" spans="1:22">
      <c r="A1461" s="88" t="s">
        <v>5614</v>
      </c>
      <c r="B1461" s="17" t="str">
        <f>VLOOKUP(A1461,'Planning Periods'!$E$2:$N$540,10,FALSE)</f>
        <v>10/15/2013 - 10/15/2021</v>
      </c>
      <c r="C1461" s="87">
        <v>2017</v>
      </c>
      <c r="D1461" s="87" t="str">
        <f t="shared" si="21"/>
        <v>Ojai 2017</v>
      </c>
      <c r="E1461" s="87">
        <v>87</v>
      </c>
      <c r="F1461" s="366">
        <v>0</v>
      </c>
      <c r="G1461" s="87">
        <v>0</v>
      </c>
      <c r="H1461" s="87">
        <v>0</v>
      </c>
      <c r="I1461" s="86"/>
      <c r="J1461" s="87">
        <v>59</v>
      </c>
      <c r="K1461" s="366">
        <v>0</v>
      </c>
      <c r="L1461" s="87">
        <v>0</v>
      </c>
      <c r="M1461" s="87">
        <v>0</v>
      </c>
      <c r="N1461" s="86"/>
      <c r="O1461" s="87">
        <v>70</v>
      </c>
      <c r="P1461" s="87">
        <v>2</v>
      </c>
      <c r="Q1461" s="86"/>
      <c r="R1461" s="87">
        <v>155</v>
      </c>
      <c r="S1461" s="87">
        <v>9</v>
      </c>
      <c r="T1461" s="86">
        <v>0</v>
      </c>
      <c r="U1461" s="87">
        <v>371</v>
      </c>
      <c r="V1461" s="87">
        <v>11</v>
      </c>
    </row>
    <row r="1462" spans="1:22">
      <c r="A1462" s="88" t="s">
        <v>5615</v>
      </c>
      <c r="B1462" s="17"/>
      <c r="C1462" s="87">
        <v>2013</v>
      </c>
      <c r="D1462" s="87" t="str">
        <f t="shared" si="21"/>
        <v>Ontario 2013</v>
      </c>
      <c r="E1462" s="87" t="s">
        <v>5853</v>
      </c>
      <c r="F1462" s="366" t="s">
        <v>5853</v>
      </c>
      <c r="G1462" s="87" t="s">
        <v>5853</v>
      </c>
      <c r="H1462" s="87" t="s">
        <v>5853</v>
      </c>
      <c r="I1462" s="86"/>
      <c r="J1462" s="87" t="s">
        <v>5853</v>
      </c>
      <c r="K1462" s="366" t="s">
        <v>5853</v>
      </c>
      <c r="L1462" s="87" t="s">
        <v>5853</v>
      </c>
      <c r="M1462" s="87" t="s">
        <v>5853</v>
      </c>
      <c r="N1462" s="86"/>
      <c r="O1462" s="87" t="s">
        <v>5853</v>
      </c>
      <c r="P1462" s="87" t="s">
        <v>5853</v>
      </c>
      <c r="Q1462" s="86"/>
      <c r="R1462" s="87" t="s">
        <v>5853</v>
      </c>
      <c r="S1462" s="87" t="s">
        <v>5853</v>
      </c>
      <c r="T1462" s="86" t="s">
        <v>5853</v>
      </c>
      <c r="U1462" s="87" t="s">
        <v>5853</v>
      </c>
      <c r="V1462" s="87" t="s">
        <v>5853</v>
      </c>
    </row>
    <row r="1463" spans="1:22">
      <c r="A1463" s="88" t="s">
        <v>5615</v>
      </c>
      <c r="B1463" s="17" t="str">
        <f>VLOOKUP(A1463,'Planning Periods'!$E$2:$N$540,10,FALSE)</f>
        <v>10/15/2013 - 10/15/2021</v>
      </c>
      <c r="C1463" s="87">
        <v>2014</v>
      </c>
      <c r="D1463" s="87" t="str">
        <f t="shared" si="21"/>
        <v>Ontario 2014</v>
      </c>
      <c r="E1463" s="87">
        <v>2592</v>
      </c>
      <c r="F1463" s="366">
        <v>0</v>
      </c>
      <c r="G1463" s="87">
        <v>0</v>
      </c>
      <c r="H1463" s="87">
        <v>0</v>
      </c>
      <c r="I1463" s="86"/>
      <c r="J1463" s="87">
        <v>1745</v>
      </c>
      <c r="K1463" s="366">
        <v>0</v>
      </c>
      <c r="L1463" s="87">
        <v>0</v>
      </c>
      <c r="M1463" s="87">
        <v>0</v>
      </c>
      <c r="N1463" s="86"/>
      <c r="O1463" s="87">
        <v>1977</v>
      </c>
      <c r="P1463" s="87">
        <v>364</v>
      </c>
      <c r="Q1463" s="86"/>
      <c r="R1463" s="87">
        <v>4547</v>
      </c>
      <c r="S1463" s="87">
        <v>163</v>
      </c>
      <c r="T1463" s="86">
        <v>0</v>
      </c>
      <c r="U1463" s="87">
        <v>10861</v>
      </c>
      <c r="V1463" s="87">
        <v>527</v>
      </c>
    </row>
    <row r="1464" spans="1:22">
      <c r="A1464" s="88" t="s">
        <v>5615</v>
      </c>
      <c r="B1464" s="17" t="str">
        <f>VLOOKUP(A1464,'Planning Periods'!$E$2:$N$540,10,FALSE)</f>
        <v>10/15/2013 - 10/15/2021</v>
      </c>
      <c r="C1464" s="87">
        <v>2015</v>
      </c>
      <c r="D1464" s="87" t="str">
        <f t="shared" si="21"/>
        <v>Ontario 2015</v>
      </c>
      <c r="E1464" s="87">
        <v>2592</v>
      </c>
      <c r="F1464" s="366">
        <v>0</v>
      </c>
      <c r="G1464" s="87">
        <v>0</v>
      </c>
      <c r="H1464" s="87">
        <v>0</v>
      </c>
      <c r="I1464" s="86"/>
      <c r="J1464" s="87">
        <v>1745</v>
      </c>
      <c r="K1464" s="366">
        <v>0</v>
      </c>
      <c r="L1464" s="87">
        <v>0</v>
      </c>
      <c r="M1464" s="87">
        <v>0</v>
      </c>
      <c r="N1464" s="86"/>
      <c r="O1464" s="87">
        <v>1977</v>
      </c>
      <c r="P1464" s="87">
        <v>138</v>
      </c>
      <c r="Q1464" s="86"/>
      <c r="R1464" s="87">
        <v>4547</v>
      </c>
      <c r="S1464" s="87">
        <v>420</v>
      </c>
      <c r="T1464" s="86">
        <v>0</v>
      </c>
      <c r="U1464" s="87">
        <v>10861</v>
      </c>
      <c r="V1464" s="87">
        <v>558</v>
      </c>
    </row>
    <row r="1465" spans="1:22">
      <c r="A1465" s="88" t="s">
        <v>5615</v>
      </c>
      <c r="B1465" s="17" t="str">
        <f>VLOOKUP(A1465,'Planning Periods'!$E$2:$N$540,10,FALSE)</f>
        <v>10/15/2013 - 10/15/2021</v>
      </c>
      <c r="C1465" s="87">
        <v>2016</v>
      </c>
      <c r="D1465" s="87" t="str">
        <f t="shared" si="21"/>
        <v>Ontario 2016</v>
      </c>
      <c r="E1465" s="87">
        <v>2592</v>
      </c>
      <c r="F1465" s="366">
        <v>0</v>
      </c>
      <c r="G1465" s="87">
        <v>0</v>
      </c>
      <c r="H1465" s="87">
        <v>0</v>
      </c>
      <c r="I1465" s="86"/>
      <c r="J1465" s="87">
        <v>1745</v>
      </c>
      <c r="K1465" s="366">
        <v>0</v>
      </c>
      <c r="L1465" s="87">
        <v>0</v>
      </c>
      <c r="M1465" s="87">
        <v>0</v>
      </c>
      <c r="N1465" s="86"/>
      <c r="O1465" s="87">
        <v>1977</v>
      </c>
      <c r="P1465" s="87">
        <v>340</v>
      </c>
      <c r="Q1465" s="86"/>
      <c r="R1465" s="87">
        <v>4547</v>
      </c>
      <c r="S1465" s="87">
        <v>287</v>
      </c>
      <c r="T1465" s="86">
        <v>0</v>
      </c>
      <c r="U1465" s="87">
        <v>10861</v>
      </c>
      <c r="V1465" s="87">
        <v>627</v>
      </c>
    </row>
    <row r="1466" spans="1:22">
      <c r="A1466" s="88" t="s">
        <v>5615</v>
      </c>
      <c r="B1466" s="17" t="str">
        <f>VLOOKUP(A1466,'Planning Periods'!$E$2:$N$540,10,FALSE)</f>
        <v>10/15/2013 - 10/15/2021</v>
      </c>
      <c r="C1466" s="87">
        <v>2017</v>
      </c>
      <c r="D1466" s="87" t="str">
        <f t="shared" si="21"/>
        <v>Ontario 2017</v>
      </c>
      <c r="E1466" s="87">
        <v>2592</v>
      </c>
      <c r="F1466" s="366">
        <v>0</v>
      </c>
      <c r="G1466" s="87">
        <v>0</v>
      </c>
      <c r="H1466" s="87">
        <v>0</v>
      </c>
      <c r="I1466" s="86"/>
      <c r="J1466" s="87">
        <v>1745</v>
      </c>
      <c r="K1466" s="366">
        <v>0</v>
      </c>
      <c r="L1466" s="87">
        <v>0</v>
      </c>
      <c r="M1466" s="87">
        <v>0</v>
      </c>
      <c r="N1466" s="86"/>
      <c r="O1466" s="87">
        <v>1977</v>
      </c>
      <c r="P1466" s="87">
        <v>520</v>
      </c>
      <c r="Q1466" s="86"/>
      <c r="R1466" s="87">
        <v>4547</v>
      </c>
      <c r="S1466" s="87">
        <v>1136</v>
      </c>
      <c r="T1466" s="86">
        <v>0</v>
      </c>
      <c r="U1466" s="87">
        <v>10861</v>
      </c>
      <c r="V1466" s="87">
        <v>1656</v>
      </c>
    </row>
    <row r="1467" spans="1:22">
      <c r="A1467" s="88" t="s">
        <v>5616</v>
      </c>
      <c r="B1467" s="17"/>
      <c r="C1467" s="87">
        <v>2013</v>
      </c>
      <c r="D1467" s="87" t="str">
        <f t="shared" si="21"/>
        <v>Orange 2013</v>
      </c>
      <c r="E1467" s="87" t="s">
        <v>5853</v>
      </c>
      <c r="F1467" s="366" t="s">
        <v>5853</v>
      </c>
      <c r="G1467" s="87" t="s">
        <v>5853</v>
      </c>
      <c r="H1467" s="87" t="s">
        <v>5853</v>
      </c>
      <c r="I1467" s="86"/>
      <c r="J1467" s="87" t="s">
        <v>5853</v>
      </c>
      <c r="K1467" s="366" t="s">
        <v>5853</v>
      </c>
      <c r="L1467" s="87" t="s">
        <v>5853</v>
      </c>
      <c r="M1467" s="87" t="s">
        <v>5853</v>
      </c>
      <c r="N1467" s="86"/>
      <c r="O1467" s="87" t="s">
        <v>5853</v>
      </c>
      <c r="P1467" s="87" t="s">
        <v>5853</v>
      </c>
      <c r="Q1467" s="86"/>
      <c r="R1467" s="87" t="s">
        <v>5853</v>
      </c>
      <c r="S1467" s="87" t="s">
        <v>5853</v>
      </c>
      <c r="T1467" s="86" t="s">
        <v>5853</v>
      </c>
      <c r="U1467" s="87" t="s">
        <v>5853</v>
      </c>
      <c r="V1467" s="87" t="s">
        <v>5853</v>
      </c>
    </row>
    <row r="1468" spans="1:22">
      <c r="A1468" s="88" t="s">
        <v>5616</v>
      </c>
      <c r="B1468" s="17" t="str">
        <f>VLOOKUP(A1468,'Planning Periods'!$E$2:$N$540,10,FALSE)</f>
        <v>10/15/2013 - 10/15/2021</v>
      </c>
      <c r="C1468" s="87">
        <v>2014</v>
      </c>
      <c r="D1468" s="87" t="str">
        <f t="shared" si="21"/>
        <v>Orange 2014</v>
      </c>
      <c r="E1468" s="87">
        <v>83</v>
      </c>
      <c r="F1468" s="366">
        <v>0</v>
      </c>
      <c r="G1468" s="87">
        <v>0</v>
      </c>
      <c r="H1468" s="87">
        <v>0</v>
      </c>
      <c r="I1468" s="86"/>
      <c r="J1468" s="87">
        <v>59</v>
      </c>
      <c r="K1468" s="366">
        <v>0</v>
      </c>
      <c r="L1468" s="87">
        <v>0</v>
      </c>
      <c r="M1468" s="87">
        <v>0</v>
      </c>
      <c r="N1468" s="86"/>
      <c r="O1468" s="87">
        <v>66</v>
      </c>
      <c r="P1468" s="87">
        <v>2</v>
      </c>
      <c r="Q1468" s="86"/>
      <c r="R1468" s="87">
        <v>155</v>
      </c>
      <c r="S1468" s="87">
        <v>1</v>
      </c>
      <c r="T1468" s="86">
        <v>0</v>
      </c>
      <c r="U1468" s="87">
        <v>363</v>
      </c>
      <c r="V1468" s="87">
        <v>3</v>
      </c>
    </row>
    <row r="1469" spans="1:22">
      <c r="A1469" s="88" t="s">
        <v>5616</v>
      </c>
      <c r="B1469" s="17" t="str">
        <f>VLOOKUP(A1469,'Planning Periods'!$E$2:$N$540,10,FALSE)</f>
        <v>10/15/2013 - 10/15/2021</v>
      </c>
      <c r="C1469" s="87">
        <v>2015</v>
      </c>
      <c r="D1469" s="87" t="str">
        <f t="shared" si="21"/>
        <v>Orange 2015</v>
      </c>
      <c r="E1469" s="87">
        <v>83</v>
      </c>
      <c r="F1469" s="366">
        <v>0</v>
      </c>
      <c r="G1469" s="87">
        <v>0</v>
      </c>
      <c r="H1469" s="87">
        <v>0</v>
      </c>
      <c r="I1469" s="86"/>
      <c r="J1469" s="87">
        <v>59</v>
      </c>
      <c r="K1469" s="366">
        <v>1</v>
      </c>
      <c r="L1469" s="87">
        <v>1</v>
      </c>
      <c r="M1469" s="87">
        <v>0</v>
      </c>
      <c r="N1469" s="86"/>
      <c r="O1469" s="87">
        <v>66</v>
      </c>
      <c r="P1469" s="87">
        <v>7</v>
      </c>
      <c r="Q1469" s="86"/>
      <c r="R1469" s="87">
        <v>155</v>
      </c>
      <c r="S1469" s="87">
        <v>1</v>
      </c>
      <c r="T1469" s="86">
        <v>0</v>
      </c>
      <c r="U1469" s="87">
        <v>363</v>
      </c>
      <c r="V1469" s="87">
        <v>9</v>
      </c>
    </row>
    <row r="1470" spans="1:22">
      <c r="A1470" s="88" t="s">
        <v>5616</v>
      </c>
      <c r="B1470" s="17" t="str">
        <f>VLOOKUP(A1470,'Planning Periods'!$E$2:$N$540,10,FALSE)</f>
        <v>10/15/2013 - 10/15/2021</v>
      </c>
      <c r="C1470" s="87">
        <v>2016</v>
      </c>
      <c r="D1470" s="87" t="str">
        <f t="shared" si="21"/>
        <v>Orange 2016</v>
      </c>
      <c r="E1470" s="87">
        <v>83</v>
      </c>
      <c r="F1470" s="366">
        <v>0</v>
      </c>
      <c r="G1470" s="87">
        <v>0</v>
      </c>
      <c r="H1470" s="87">
        <v>0</v>
      </c>
      <c r="I1470" s="86"/>
      <c r="J1470" s="87">
        <v>59</v>
      </c>
      <c r="K1470" s="366">
        <v>0</v>
      </c>
      <c r="L1470" s="87">
        <v>0</v>
      </c>
      <c r="M1470" s="87">
        <v>0</v>
      </c>
      <c r="N1470" s="86"/>
      <c r="O1470" s="87">
        <v>66</v>
      </c>
      <c r="P1470" s="87">
        <v>0</v>
      </c>
      <c r="Q1470" s="86"/>
      <c r="R1470" s="87">
        <v>155</v>
      </c>
      <c r="S1470" s="87">
        <v>5</v>
      </c>
      <c r="T1470" s="86">
        <v>0</v>
      </c>
      <c r="U1470" s="87">
        <v>363</v>
      </c>
      <c r="V1470" s="87">
        <v>5</v>
      </c>
    </row>
    <row r="1471" spans="1:22">
      <c r="A1471" s="88" t="s">
        <v>5616</v>
      </c>
      <c r="B1471" s="17" t="str">
        <f>VLOOKUP(A1471,'Planning Periods'!$E$2:$N$540,10,FALSE)</f>
        <v>10/15/2013 - 10/15/2021</v>
      </c>
      <c r="C1471" s="87">
        <v>2017</v>
      </c>
      <c r="D1471" s="87" t="str">
        <f t="shared" si="21"/>
        <v>Orange 2017</v>
      </c>
      <c r="E1471" s="87">
        <v>83</v>
      </c>
      <c r="F1471" s="366">
        <v>7</v>
      </c>
      <c r="G1471" s="87">
        <v>7</v>
      </c>
      <c r="H1471" s="87">
        <v>0</v>
      </c>
      <c r="I1471" s="86"/>
      <c r="J1471" s="87">
        <v>59</v>
      </c>
      <c r="K1471" s="366">
        <v>2</v>
      </c>
      <c r="L1471" s="87">
        <v>2</v>
      </c>
      <c r="M1471" s="87">
        <v>0</v>
      </c>
      <c r="N1471" s="86"/>
      <c r="O1471" s="87">
        <v>66</v>
      </c>
      <c r="P1471" s="87">
        <v>72</v>
      </c>
      <c r="Q1471" s="86"/>
      <c r="R1471" s="87">
        <v>155</v>
      </c>
      <c r="S1471" s="87">
        <v>393</v>
      </c>
      <c r="T1471" s="86">
        <v>0</v>
      </c>
      <c r="U1471" s="87">
        <v>363</v>
      </c>
      <c r="V1471" s="87">
        <v>474</v>
      </c>
    </row>
    <row r="1472" spans="1:22">
      <c r="A1472" s="88" t="s">
        <v>5137</v>
      </c>
      <c r="B1472" s="17"/>
      <c r="C1472" s="87">
        <v>2013</v>
      </c>
      <c r="D1472" s="87" t="str">
        <f t="shared" si="21"/>
        <v>Orange County - Unincorporated 2013</v>
      </c>
      <c r="E1472" s="87">
        <v>1240</v>
      </c>
      <c r="F1472" s="366">
        <v>227</v>
      </c>
      <c r="G1472" s="87">
        <v>227</v>
      </c>
      <c r="H1472" s="87">
        <v>0</v>
      </c>
      <c r="I1472" s="86"/>
      <c r="J1472" s="87">
        <v>879</v>
      </c>
      <c r="K1472" s="366">
        <v>82</v>
      </c>
      <c r="L1472" s="87">
        <v>82</v>
      </c>
      <c r="M1472" s="87">
        <v>0</v>
      </c>
      <c r="N1472" s="86"/>
      <c r="O1472" s="87">
        <v>979</v>
      </c>
      <c r="P1472" s="87">
        <v>0</v>
      </c>
      <c r="Q1472" s="86"/>
      <c r="R1472" s="87">
        <v>2174</v>
      </c>
      <c r="S1472" s="87">
        <v>1188</v>
      </c>
      <c r="T1472" s="86">
        <v>0</v>
      </c>
      <c r="U1472" s="87">
        <v>5272</v>
      </c>
      <c r="V1472" s="87">
        <v>1497</v>
      </c>
    </row>
    <row r="1473" spans="1:22">
      <c r="A1473" s="88" t="s">
        <v>5137</v>
      </c>
      <c r="B1473" s="17" t="str">
        <f>VLOOKUP(A1473,'Planning Periods'!$E$2:$N$540,10,FALSE)</f>
        <v>10/15/2013 - 10/15/2021</v>
      </c>
      <c r="C1473" s="87">
        <v>2014</v>
      </c>
      <c r="D1473" s="87" t="str">
        <f t="shared" si="21"/>
        <v>Orange County - Unincorporated 2014</v>
      </c>
      <c r="E1473" s="87">
        <v>1240</v>
      </c>
      <c r="F1473" s="366">
        <v>0</v>
      </c>
      <c r="G1473" s="87">
        <v>0</v>
      </c>
      <c r="H1473" s="87">
        <v>0</v>
      </c>
      <c r="I1473" s="86"/>
      <c r="J1473" s="87">
        <v>879</v>
      </c>
      <c r="K1473" s="366">
        <v>0</v>
      </c>
      <c r="L1473" s="87">
        <v>0</v>
      </c>
      <c r="M1473" s="87">
        <v>0</v>
      </c>
      <c r="N1473" s="86"/>
      <c r="O1473" s="87">
        <v>979</v>
      </c>
      <c r="P1473" s="87">
        <v>180</v>
      </c>
      <c r="Q1473" s="86"/>
      <c r="R1473" s="87">
        <v>2174</v>
      </c>
      <c r="S1473" s="87">
        <v>593</v>
      </c>
      <c r="T1473" s="86">
        <v>0</v>
      </c>
      <c r="U1473" s="87">
        <v>5272</v>
      </c>
      <c r="V1473" s="87">
        <v>773</v>
      </c>
    </row>
    <row r="1474" spans="1:22">
      <c r="A1474" s="88" t="s">
        <v>5137</v>
      </c>
      <c r="B1474" s="17" t="str">
        <f>VLOOKUP(A1474,'Planning Periods'!$E$2:$N$540,10,FALSE)</f>
        <v>10/15/2013 - 10/15/2021</v>
      </c>
      <c r="C1474" s="87">
        <v>2015</v>
      </c>
      <c r="D1474" s="87" t="str">
        <f t="shared" si="21"/>
        <v>Orange County - Unincorporated 2015</v>
      </c>
      <c r="E1474" s="87">
        <v>1240</v>
      </c>
      <c r="F1474" s="366">
        <v>0</v>
      </c>
      <c r="G1474" s="87">
        <v>0</v>
      </c>
      <c r="H1474" s="87">
        <v>0</v>
      </c>
      <c r="I1474" s="86"/>
      <c r="J1474" s="87">
        <v>879</v>
      </c>
      <c r="K1474" s="366">
        <v>0</v>
      </c>
      <c r="L1474" s="87">
        <v>0</v>
      </c>
      <c r="M1474" s="87">
        <v>0</v>
      </c>
      <c r="N1474" s="86"/>
      <c r="O1474" s="87">
        <v>979</v>
      </c>
      <c r="P1474" s="87">
        <v>0</v>
      </c>
      <c r="Q1474" s="86"/>
      <c r="R1474" s="87">
        <v>2174</v>
      </c>
      <c r="S1474" s="87">
        <v>513</v>
      </c>
      <c r="T1474" s="86">
        <v>0</v>
      </c>
      <c r="U1474" s="87">
        <v>5272</v>
      </c>
      <c r="V1474" s="87">
        <v>513</v>
      </c>
    </row>
    <row r="1475" spans="1:22">
      <c r="A1475" s="88" t="s">
        <v>5137</v>
      </c>
      <c r="B1475" s="17" t="str">
        <f>VLOOKUP(A1475,'Planning Periods'!$E$2:$N$540,10,FALSE)</f>
        <v>10/15/2013 - 10/15/2021</v>
      </c>
      <c r="C1475" s="87">
        <v>2016</v>
      </c>
      <c r="D1475" s="87" t="str">
        <f t="shared" si="21"/>
        <v>Orange County - Unincorporated 2016</v>
      </c>
      <c r="E1475" s="87">
        <v>1240</v>
      </c>
      <c r="F1475" s="366">
        <v>81</v>
      </c>
      <c r="G1475" s="87">
        <v>81</v>
      </c>
      <c r="H1475" s="87">
        <v>0</v>
      </c>
      <c r="I1475" s="86"/>
      <c r="J1475" s="87">
        <v>879</v>
      </c>
      <c r="K1475" s="366">
        <v>151</v>
      </c>
      <c r="L1475" s="87">
        <v>151</v>
      </c>
      <c r="M1475" s="87">
        <v>0</v>
      </c>
      <c r="N1475" s="86"/>
      <c r="O1475" s="87">
        <v>979</v>
      </c>
      <c r="P1475" s="87">
        <v>0</v>
      </c>
      <c r="Q1475" s="86"/>
      <c r="R1475" s="87">
        <v>2174</v>
      </c>
      <c r="S1475" s="87">
        <v>780</v>
      </c>
      <c r="T1475" s="86">
        <v>0</v>
      </c>
      <c r="U1475" s="87">
        <v>5272</v>
      </c>
      <c r="V1475" s="87">
        <v>1012</v>
      </c>
    </row>
    <row r="1476" spans="1:22">
      <c r="A1476" s="88" t="s">
        <v>5137</v>
      </c>
      <c r="B1476" s="17" t="str">
        <f>VLOOKUP(A1476,'Planning Periods'!$E$2:$N$540,10,FALSE)</f>
        <v>10/15/2013 - 10/15/2021</v>
      </c>
      <c r="C1476" s="87">
        <v>2017</v>
      </c>
      <c r="D1476" s="87" t="str">
        <f t="shared" si="21"/>
        <v>Orange County - Unincorporated 2017</v>
      </c>
      <c r="E1476" s="87">
        <v>1240</v>
      </c>
      <c r="F1476" s="366">
        <v>0</v>
      </c>
      <c r="G1476" s="87">
        <v>0</v>
      </c>
      <c r="H1476" s="87">
        <v>0</v>
      </c>
      <c r="I1476" s="86"/>
      <c r="J1476" s="87">
        <v>879</v>
      </c>
      <c r="K1476" s="366">
        <v>0</v>
      </c>
      <c r="L1476" s="87">
        <v>0</v>
      </c>
      <c r="M1476" s="87">
        <v>0</v>
      </c>
      <c r="N1476" s="86"/>
      <c r="O1476" s="87">
        <v>979</v>
      </c>
      <c r="P1476" s="87">
        <v>0</v>
      </c>
      <c r="Q1476" s="86"/>
      <c r="R1476" s="87">
        <v>2174</v>
      </c>
      <c r="S1476" s="87">
        <v>1388</v>
      </c>
      <c r="T1476" s="86">
        <v>0</v>
      </c>
      <c r="U1476" s="87">
        <v>5272</v>
      </c>
      <c r="V1476" s="87">
        <v>1388</v>
      </c>
    </row>
    <row r="1477" spans="1:22">
      <c r="A1477" t="s">
        <v>5617</v>
      </c>
      <c r="B1477" s="17" t="str">
        <f>VLOOKUP(A1477,'Planning Periods'!$E$2:$N$540,10,FALSE)</f>
        <v>12/31/2015 - 12/31/2023</v>
      </c>
      <c r="C1477" s="87">
        <v>2013</v>
      </c>
      <c r="D1477" s="87" t="str">
        <f t="shared" si="21"/>
        <v>Orange Cove 2013</v>
      </c>
      <c r="E1477" s="87" t="s">
        <v>5853</v>
      </c>
      <c r="F1477" s="366" t="s">
        <v>5853</v>
      </c>
      <c r="G1477" s="87" t="s">
        <v>5853</v>
      </c>
      <c r="H1477" s="87" t="s">
        <v>5853</v>
      </c>
      <c r="I1477" s="86"/>
      <c r="J1477" s="87" t="s">
        <v>5853</v>
      </c>
      <c r="K1477" s="366" t="s">
        <v>5853</v>
      </c>
      <c r="L1477" s="87" t="s">
        <v>5853</v>
      </c>
      <c r="M1477" s="87" t="s">
        <v>5853</v>
      </c>
      <c r="N1477" s="86"/>
      <c r="O1477" s="87" t="s">
        <v>5853</v>
      </c>
      <c r="P1477" s="87" t="s">
        <v>5853</v>
      </c>
      <c r="Q1477" s="86"/>
      <c r="R1477" s="87" t="s">
        <v>5853</v>
      </c>
      <c r="S1477" s="87" t="s">
        <v>5853</v>
      </c>
      <c r="T1477" s="86" t="s">
        <v>5853</v>
      </c>
      <c r="U1477" s="87" t="s">
        <v>5853</v>
      </c>
      <c r="V1477" s="87" t="s">
        <v>5853</v>
      </c>
    </row>
    <row r="1478" spans="1:22">
      <c r="A1478" t="s">
        <v>5617</v>
      </c>
      <c r="B1478" s="17" t="str">
        <f>VLOOKUP(A1478,'Planning Periods'!$E$2:$N$540,10,FALSE)</f>
        <v>12/31/2015 - 12/31/2023</v>
      </c>
      <c r="C1478" s="87">
        <v>2014</v>
      </c>
      <c r="D1478" s="87" t="str">
        <f t="shared" si="21"/>
        <v>Orange Cove 2014</v>
      </c>
      <c r="E1478" s="366" t="s">
        <v>5853</v>
      </c>
      <c r="F1478" s="366" t="s">
        <v>5853</v>
      </c>
      <c r="G1478" s="366" t="s">
        <v>5853</v>
      </c>
      <c r="H1478" s="366" t="s">
        <v>5853</v>
      </c>
      <c r="I1478" s="366">
        <v>0</v>
      </c>
      <c r="J1478" s="366" t="s">
        <v>5853</v>
      </c>
      <c r="K1478" s="366" t="s">
        <v>5853</v>
      </c>
      <c r="L1478" s="366" t="s">
        <v>5853</v>
      </c>
      <c r="M1478" s="366" t="s">
        <v>5853</v>
      </c>
      <c r="N1478" s="366">
        <v>0</v>
      </c>
      <c r="O1478" s="366" t="s">
        <v>5853</v>
      </c>
      <c r="P1478" s="366" t="s">
        <v>5853</v>
      </c>
      <c r="Q1478" s="366"/>
      <c r="R1478" s="366" t="s">
        <v>5853</v>
      </c>
      <c r="S1478" s="366" t="s">
        <v>5853</v>
      </c>
      <c r="T1478" s="366" t="s">
        <v>5853</v>
      </c>
      <c r="U1478" s="366" t="s">
        <v>5853</v>
      </c>
      <c r="V1478" s="366" t="s">
        <v>5853</v>
      </c>
    </row>
    <row r="1479" spans="1:22">
      <c r="A1479" t="s">
        <v>5617</v>
      </c>
      <c r="B1479" s="17" t="str">
        <f>VLOOKUP(A1479,'Planning Periods'!$E$2:$N$540,10,FALSE)</f>
        <v>12/31/2015 - 12/31/2023</v>
      </c>
      <c r="C1479" s="87">
        <v>2015</v>
      </c>
      <c r="D1479" s="87" t="str">
        <f t="shared" si="21"/>
        <v>Orange Cove 2015</v>
      </c>
      <c r="E1479" t="s">
        <v>5853</v>
      </c>
      <c r="F1479" t="s">
        <v>5853</v>
      </c>
      <c r="G1479" t="s">
        <v>5853</v>
      </c>
      <c r="H1479" t="s">
        <v>5853</v>
      </c>
      <c r="J1479" t="s">
        <v>5853</v>
      </c>
      <c r="K1479" t="s">
        <v>5853</v>
      </c>
      <c r="L1479" t="s">
        <v>5853</v>
      </c>
      <c r="M1479" t="s">
        <v>5853</v>
      </c>
      <c r="O1479" t="s">
        <v>5853</v>
      </c>
      <c r="P1479" t="s">
        <v>5853</v>
      </c>
      <c r="R1479" t="s">
        <v>5853</v>
      </c>
      <c r="S1479" t="s">
        <v>5853</v>
      </c>
      <c r="T1479" t="s">
        <v>5853</v>
      </c>
      <c r="U1479" t="s">
        <v>5853</v>
      </c>
      <c r="V1479" t="s">
        <v>5853</v>
      </c>
    </row>
    <row r="1480" spans="1:22">
      <c r="A1480" t="s">
        <v>5617</v>
      </c>
      <c r="B1480" s="17" t="str">
        <f>VLOOKUP(A1480,'Planning Periods'!$E$2:$N$540,10,FALSE)</f>
        <v>12/31/2015 - 12/31/2023</v>
      </c>
      <c r="C1480" s="87">
        <v>2016</v>
      </c>
      <c r="D1480" s="87" t="str">
        <f t="shared" si="21"/>
        <v>Orange Cove 2016</v>
      </c>
      <c r="E1480" t="s">
        <v>5853</v>
      </c>
      <c r="F1480" t="s">
        <v>5853</v>
      </c>
      <c r="G1480" t="s">
        <v>5853</v>
      </c>
      <c r="H1480" t="s">
        <v>5853</v>
      </c>
      <c r="J1480" t="s">
        <v>5853</v>
      </c>
      <c r="K1480" t="s">
        <v>5853</v>
      </c>
      <c r="L1480" t="s">
        <v>5853</v>
      </c>
      <c r="M1480" t="s">
        <v>5853</v>
      </c>
      <c r="O1480" t="s">
        <v>5853</v>
      </c>
      <c r="P1480" t="s">
        <v>5853</v>
      </c>
      <c r="R1480" t="s">
        <v>5853</v>
      </c>
      <c r="S1480" t="s">
        <v>5853</v>
      </c>
      <c r="T1480" t="s">
        <v>5853</v>
      </c>
      <c r="U1480" t="s">
        <v>5853</v>
      </c>
      <c r="V1480" t="s">
        <v>5853</v>
      </c>
    </row>
    <row r="1481" spans="1:22">
      <c r="A1481" t="s">
        <v>5617</v>
      </c>
      <c r="B1481" s="17" t="str">
        <f>VLOOKUP(A1481,'Planning Periods'!$E$2:$N$540,10,FALSE)</f>
        <v>12/31/2015 - 12/31/2023</v>
      </c>
      <c r="C1481" s="87">
        <v>2017</v>
      </c>
      <c r="D1481" s="87" t="str">
        <f t="shared" si="21"/>
        <v>Orange Cove 2017</v>
      </c>
      <c r="E1481" t="s">
        <v>5853</v>
      </c>
      <c r="F1481" t="s">
        <v>5853</v>
      </c>
      <c r="G1481" t="s">
        <v>5853</v>
      </c>
      <c r="H1481" t="s">
        <v>5853</v>
      </c>
      <c r="J1481" t="s">
        <v>5853</v>
      </c>
      <c r="K1481" t="s">
        <v>5853</v>
      </c>
      <c r="L1481" t="s">
        <v>5853</v>
      </c>
      <c r="M1481" t="s">
        <v>5853</v>
      </c>
      <c r="O1481" t="s">
        <v>5853</v>
      </c>
      <c r="P1481" t="s">
        <v>5853</v>
      </c>
      <c r="R1481" t="s">
        <v>5853</v>
      </c>
      <c r="S1481" t="s">
        <v>5853</v>
      </c>
      <c r="T1481" t="s">
        <v>5853</v>
      </c>
      <c r="U1481" t="s">
        <v>5853</v>
      </c>
      <c r="V1481" t="s">
        <v>5853</v>
      </c>
    </row>
    <row r="1482" spans="1:22">
      <c r="A1482" s="88" t="s">
        <v>5618</v>
      </c>
      <c r="B1482" s="17" t="str">
        <f>VLOOKUP(A1482,'Planning Periods'!$E$2:$N$540,10,FALSE)</f>
        <v>01/31/2015 - 01/31/2023</v>
      </c>
      <c r="C1482" s="87">
        <v>2014</v>
      </c>
      <c r="D1482" s="87" t="str">
        <f t="shared" si="21"/>
        <v>Orinda 2014</v>
      </c>
      <c r="E1482" s="87">
        <v>84</v>
      </c>
      <c r="F1482" s="366">
        <v>0</v>
      </c>
      <c r="G1482" s="87">
        <v>0</v>
      </c>
      <c r="H1482" s="87">
        <v>0</v>
      </c>
      <c r="I1482" s="86"/>
      <c r="J1482" s="87">
        <v>47</v>
      </c>
      <c r="K1482" s="366">
        <v>0</v>
      </c>
      <c r="L1482" s="87">
        <v>0</v>
      </c>
      <c r="M1482" s="87">
        <v>0</v>
      </c>
      <c r="N1482" s="86"/>
      <c r="O1482" s="87">
        <v>49</v>
      </c>
      <c r="P1482" s="87">
        <v>14</v>
      </c>
      <c r="Q1482" s="86"/>
      <c r="R1482" s="87">
        <v>116</v>
      </c>
      <c r="S1482" s="87">
        <v>41</v>
      </c>
      <c r="T1482" s="86">
        <v>0</v>
      </c>
      <c r="U1482" s="87">
        <v>296</v>
      </c>
      <c r="V1482" s="87">
        <v>55</v>
      </c>
    </row>
    <row r="1483" spans="1:22">
      <c r="A1483" s="88" t="s">
        <v>5618</v>
      </c>
      <c r="B1483" s="17" t="str">
        <f>VLOOKUP(A1483,'Planning Periods'!$E$2:$N$540,10,FALSE)</f>
        <v>01/31/2015 - 01/31/2023</v>
      </c>
      <c r="C1483" s="87">
        <v>2015</v>
      </c>
      <c r="D1483" s="87" t="str">
        <f t="shared" si="21"/>
        <v>Orinda 2015</v>
      </c>
      <c r="E1483" s="87">
        <v>84</v>
      </c>
      <c r="F1483" s="366">
        <v>0</v>
      </c>
      <c r="G1483" s="87">
        <v>0</v>
      </c>
      <c r="H1483" s="87">
        <v>0</v>
      </c>
      <c r="I1483" s="86"/>
      <c r="J1483" s="87">
        <v>47</v>
      </c>
      <c r="K1483" s="366">
        <v>0</v>
      </c>
      <c r="L1483" s="87">
        <v>0</v>
      </c>
      <c r="M1483" s="87">
        <v>0</v>
      </c>
      <c r="N1483" s="86"/>
      <c r="O1483" s="87">
        <v>49</v>
      </c>
      <c r="P1483" s="87">
        <v>0</v>
      </c>
      <c r="Q1483" s="86"/>
      <c r="R1483" s="87">
        <v>116</v>
      </c>
      <c r="S1483" s="87">
        <v>44</v>
      </c>
      <c r="T1483" s="86">
        <v>0</v>
      </c>
      <c r="U1483" s="87">
        <v>296</v>
      </c>
      <c r="V1483" s="87">
        <v>44</v>
      </c>
    </row>
    <row r="1484" spans="1:22">
      <c r="A1484" s="88" t="s">
        <v>5618</v>
      </c>
      <c r="B1484" s="17" t="str">
        <f>VLOOKUP(A1484,'Planning Periods'!$E$2:$N$540,10,FALSE)</f>
        <v>01/31/2015 - 01/31/2023</v>
      </c>
      <c r="C1484" s="87">
        <v>2016</v>
      </c>
      <c r="D1484" s="87" t="str">
        <f t="shared" si="21"/>
        <v>Orinda 2016</v>
      </c>
      <c r="E1484" s="87">
        <v>84</v>
      </c>
      <c r="F1484" s="366">
        <v>0</v>
      </c>
      <c r="G1484" s="87">
        <v>0</v>
      </c>
      <c r="H1484" s="87">
        <v>0</v>
      </c>
      <c r="I1484" s="86"/>
      <c r="J1484" s="87">
        <v>47</v>
      </c>
      <c r="K1484" s="366">
        <v>0</v>
      </c>
      <c r="L1484" s="87">
        <v>0</v>
      </c>
      <c r="M1484" s="87">
        <v>0</v>
      </c>
      <c r="N1484" s="86"/>
      <c r="O1484" s="87">
        <v>49</v>
      </c>
      <c r="P1484" s="87">
        <v>2</v>
      </c>
      <c r="Q1484" s="86"/>
      <c r="R1484" s="87">
        <v>116</v>
      </c>
      <c r="S1484" s="87">
        <v>53</v>
      </c>
      <c r="T1484" s="86">
        <v>0</v>
      </c>
      <c r="U1484" s="87">
        <v>296</v>
      </c>
      <c r="V1484" s="87">
        <v>55</v>
      </c>
    </row>
    <row r="1485" spans="1:22">
      <c r="A1485" s="88" t="s">
        <v>5618</v>
      </c>
      <c r="B1485" s="17" t="str">
        <f>VLOOKUP(A1485,'Planning Periods'!$E$2:$N$540,10,FALSE)</f>
        <v>01/31/2015 - 01/31/2023</v>
      </c>
      <c r="C1485" s="87">
        <v>2017</v>
      </c>
      <c r="D1485" s="87" t="str">
        <f t="shared" si="21"/>
        <v>Orinda 2017</v>
      </c>
      <c r="E1485" s="87">
        <v>84</v>
      </c>
      <c r="F1485" s="366">
        <v>0</v>
      </c>
      <c r="G1485" s="87">
        <v>0</v>
      </c>
      <c r="H1485" s="87">
        <v>0</v>
      </c>
      <c r="I1485" s="86"/>
      <c r="J1485" s="87">
        <v>47</v>
      </c>
      <c r="K1485" s="366">
        <v>0</v>
      </c>
      <c r="L1485" s="87">
        <v>0</v>
      </c>
      <c r="M1485" s="87">
        <v>0</v>
      </c>
      <c r="N1485" s="86"/>
      <c r="O1485" s="87">
        <v>49</v>
      </c>
      <c r="P1485" s="87">
        <v>7</v>
      </c>
      <c r="Q1485" s="86"/>
      <c r="R1485" s="87">
        <v>116</v>
      </c>
      <c r="S1485" s="87">
        <v>37</v>
      </c>
      <c r="T1485" s="86">
        <v>0</v>
      </c>
      <c r="U1485" s="87">
        <v>296</v>
      </c>
      <c r="V1485" s="87">
        <v>44</v>
      </c>
    </row>
    <row r="1486" spans="1:22">
      <c r="A1486" s="88" t="s">
        <v>5619</v>
      </c>
      <c r="B1486" s="17" t="str">
        <f>VLOOKUP(A1486,'Planning Periods'!$E$2:$N$540,10,FALSE)</f>
        <v>06/30/2014 - 11/30/2021</v>
      </c>
      <c r="C1486" s="87">
        <v>2014</v>
      </c>
      <c r="D1486" s="87" t="str">
        <f t="shared" si="21"/>
        <v>Orland 2014</v>
      </c>
      <c r="E1486" s="87">
        <v>20</v>
      </c>
      <c r="F1486" s="366">
        <v>0</v>
      </c>
      <c r="G1486" s="87">
        <v>0</v>
      </c>
      <c r="H1486" s="87">
        <v>0</v>
      </c>
      <c r="I1486" s="86"/>
      <c r="J1486" s="87">
        <v>10</v>
      </c>
      <c r="K1486" s="366">
        <v>0</v>
      </c>
      <c r="L1486" s="87">
        <v>0</v>
      </c>
      <c r="M1486" s="87">
        <v>0</v>
      </c>
      <c r="N1486" s="86"/>
      <c r="O1486" s="87">
        <v>14</v>
      </c>
      <c r="P1486" s="87">
        <v>0</v>
      </c>
      <c r="Q1486" s="86"/>
      <c r="R1486" s="87">
        <v>36</v>
      </c>
      <c r="S1486" s="87">
        <v>0</v>
      </c>
      <c r="T1486" s="86">
        <v>0</v>
      </c>
      <c r="U1486" s="87">
        <v>80</v>
      </c>
      <c r="V1486" s="87">
        <v>0</v>
      </c>
    </row>
    <row r="1487" spans="1:22">
      <c r="A1487" s="88" t="s">
        <v>5619</v>
      </c>
      <c r="B1487" s="17" t="str">
        <f>VLOOKUP(A1487,'Planning Periods'!$E$2:$N$540,10,FALSE)</f>
        <v>06/30/2014 - 11/30/2021</v>
      </c>
      <c r="C1487" s="87">
        <v>2015</v>
      </c>
      <c r="D1487" s="87" t="str">
        <f t="shared" si="21"/>
        <v>Orland 2015</v>
      </c>
      <c r="E1487" s="87">
        <v>20</v>
      </c>
      <c r="F1487" s="366">
        <v>0</v>
      </c>
      <c r="G1487" s="87">
        <v>0</v>
      </c>
      <c r="H1487" s="87">
        <v>0</v>
      </c>
      <c r="I1487" s="86"/>
      <c r="J1487" s="87">
        <v>10</v>
      </c>
      <c r="K1487" s="366">
        <v>0</v>
      </c>
      <c r="L1487" s="87">
        <v>0</v>
      </c>
      <c r="M1487" s="87">
        <v>0</v>
      </c>
      <c r="N1487" s="86"/>
      <c r="O1487" s="87">
        <v>14</v>
      </c>
      <c r="P1487" s="87">
        <v>10</v>
      </c>
      <c r="Q1487" s="86"/>
      <c r="R1487" s="87">
        <v>36</v>
      </c>
      <c r="S1487" s="87">
        <v>0</v>
      </c>
      <c r="T1487" s="86">
        <v>0</v>
      </c>
      <c r="U1487" s="87">
        <v>80</v>
      </c>
      <c r="V1487" s="87">
        <v>10</v>
      </c>
    </row>
    <row r="1488" spans="1:22">
      <c r="A1488" s="88" t="s">
        <v>5619</v>
      </c>
      <c r="B1488" s="17" t="str">
        <f>VLOOKUP(A1488,'Planning Periods'!$E$2:$N$540,10,FALSE)</f>
        <v>06/30/2014 - 11/30/2021</v>
      </c>
      <c r="C1488" s="87">
        <v>2016</v>
      </c>
      <c r="D1488" s="87" t="str">
        <f t="shared" si="21"/>
        <v>Orland 2016</v>
      </c>
      <c r="E1488" s="87">
        <v>20</v>
      </c>
      <c r="F1488" s="366">
        <v>0</v>
      </c>
      <c r="G1488" s="87">
        <v>0</v>
      </c>
      <c r="H1488" s="87">
        <v>0</v>
      </c>
      <c r="I1488" s="86"/>
      <c r="J1488" s="87">
        <v>10</v>
      </c>
      <c r="K1488" s="366">
        <v>39</v>
      </c>
      <c r="L1488" s="87">
        <v>39</v>
      </c>
      <c r="M1488" s="87">
        <v>0</v>
      </c>
      <c r="N1488" s="86"/>
      <c r="O1488" s="87">
        <v>14</v>
      </c>
      <c r="P1488" s="87">
        <v>5</v>
      </c>
      <c r="Q1488" s="86"/>
      <c r="R1488" s="87">
        <v>36</v>
      </c>
      <c r="S1488" s="87">
        <v>0</v>
      </c>
      <c r="T1488" s="86">
        <v>0</v>
      </c>
      <c r="U1488" s="87">
        <v>80</v>
      </c>
      <c r="V1488" s="87">
        <v>44</v>
      </c>
    </row>
    <row r="1489" spans="1:22">
      <c r="A1489" s="88" t="s">
        <v>5619</v>
      </c>
      <c r="B1489" s="17" t="str">
        <f>VLOOKUP(A1489,'Planning Periods'!$E$2:$N$540,10,FALSE)</f>
        <v>06/30/2014 - 11/30/2021</v>
      </c>
      <c r="C1489" s="87">
        <v>2017</v>
      </c>
      <c r="D1489" s="87" t="str">
        <f t="shared" si="21"/>
        <v>Orland 2017</v>
      </c>
      <c r="E1489" s="87">
        <v>20</v>
      </c>
      <c r="F1489" s="366">
        <v>0</v>
      </c>
      <c r="G1489" s="87">
        <v>0</v>
      </c>
      <c r="H1489" s="87">
        <v>0</v>
      </c>
      <c r="I1489" s="86"/>
      <c r="J1489" s="87">
        <v>10</v>
      </c>
      <c r="K1489" s="366">
        <v>0</v>
      </c>
      <c r="L1489" s="87">
        <v>0</v>
      </c>
      <c r="M1489" s="87">
        <v>0</v>
      </c>
      <c r="N1489" s="86"/>
      <c r="O1489" s="87">
        <v>14</v>
      </c>
      <c r="P1489" s="87">
        <v>7</v>
      </c>
      <c r="Q1489" s="86"/>
      <c r="R1489" s="87">
        <v>36</v>
      </c>
      <c r="S1489" s="87">
        <v>0</v>
      </c>
      <c r="T1489" s="86">
        <v>0</v>
      </c>
      <c r="U1489" s="87">
        <v>80</v>
      </c>
      <c r="V1489" s="87">
        <v>7</v>
      </c>
    </row>
    <row r="1490" spans="1:22">
      <c r="A1490" s="88" t="s">
        <v>5620</v>
      </c>
      <c r="B1490" s="17" t="str">
        <f>VLOOKUP(A1490,'Planning Periods'!$E$2:$N$540,10,FALSE)</f>
        <v>06/15/2014 - 06/15/2022</v>
      </c>
      <c r="C1490" s="87">
        <v>2014</v>
      </c>
      <c r="D1490" s="87" t="str">
        <f t="shared" si="21"/>
        <v>Oroville 2014</v>
      </c>
      <c r="E1490" s="87">
        <v>419</v>
      </c>
      <c r="F1490" s="366">
        <v>0</v>
      </c>
      <c r="G1490" s="87">
        <v>0</v>
      </c>
      <c r="H1490" s="87">
        <v>0</v>
      </c>
      <c r="I1490" s="86"/>
      <c r="J1490" s="87">
        <v>284</v>
      </c>
      <c r="K1490" s="366">
        <v>57</v>
      </c>
      <c r="L1490" s="87">
        <v>50</v>
      </c>
      <c r="M1490" s="87">
        <v>7</v>
      </c>
      <c r="N1490" s="86"/>
      <c r="O1490" s="87">
        <v>306</v>
      </c>
      <c r="P1490" s="87">
        <v>0</v>
      </c>
      <c r="Q1490" s="86"/>
      <c r="R1490" s="87">
        <v>784</v>
      </c>
      <c r="S1490" s="87">
        <v>14</v>
      </c>
      <c r="T1490" s="86">
        <v>7</v>
      </c>
      <c r="U1490" s="87">
        <v>1793</v>
      </c>
      <c r="V1490" s="87">
        <v>71</v>
      </c>
    </row>
    <row r="1491" spans="1:22">
      <c r="A1491" s="88" t="s">
        <v>5620</v>
      </c>
      <c r="B1491" s="17" t="str">
        <f>VLOOKUP(A1491,'Planning Periods'!$E$2:$N$540,10,FALSE)</f>
        <v>06/15/2014 - 06/15/2022</v>
      </c>
      <c r="C1491" s="87">
        <v>2015</v>
      </c>
      <c r="D1491" s="87" t="str">
        <f t="shared" si="21"/>
        <v>Oroville 2015</v>
      </c>
      <c r="E1491" s="87">
        <v>419</v>
      </c>
      <c r="F1491" s="366">
        <v>2</v>
      </c>
      <c r="G1491" s="87">
        <v>0</v>
      </c>
      <c r="H1491" s="87">
        <v>2</v>
      </c>
      <c r="I1491" s="86"/>
      <c r="J1491" s="87">
        <v>284</v>
      </c>
      <c r="K1491" s="366">
        <v>4</v>
      </c>
      <c r="L1491" s="87">
        <v>0</v>
      </c>
      <c r="M1491" s="87">
        <v>4</v>
      </c>
      <c r="N1491" s="86"/>
      <c r="O1491" s="87">
        <v>306</v>
      </c>
      <c r="P1491" s="87">
        <v>0</v>
      </c>
      <c r="Q1491" s="86"/>
      <c r="R1491" s="87">
        <v>784</v>
      </c>
      <c r="S1491" s="87">
        <v>11</v>
      </c>
      <c r="T1491" s="86">
        <v>4</v>
      </c>
      <c r="U1491" s="87">
        <v>1793</v>
      </c>
      <c r="V1491" s="87">
        <v>17</v>
      </c>
    </row>
    <row r="1492" spans="1:22">
      <c r="A1492" s="88" t="s">
        <v>5620</v>
      </c>
      <c r="B1492" s="17" t="str">
        <f>VLOOKUP(A1492,'Planning Periods'!$E$2:$N$540,10,FALSE)</f>
        <v>06/15/2014 - 06/15/2022</v>
      </c>
      <c r="C1492" s="87">
        <v>2016</v>
      </c>
      <c r="D1492" s="87" t="str">
        <f t="shared" si="21"/>
        <v>Oroville 2016</v>
      </c>
      <c r="E1492" s="87">
        <v>419</v>
      </c>
      <c r="F1492" s="366">
        <v>8</v>
      </c>
      <c r="G1492" s="87">
        <v>0</v>
      </c>
      <c r="H1492" s="87">
        <v>8</v>
      </c>
      <c r="I1492" s="86"/>
      <c r="J1492" s="87">
        <v>284</v>
      </c>
      <c r="K1492" s="366">
        <v>6</v>
      </c>
      <c r="L1492" s="87">
        <v>0</v>
      </c>
      <c r="M1492" s="87">
        <v>6</v>
      </c>
      <c r="N1492" s="86"/>
      <c r="O1492" s="87">
        <v>306</v>
      </c>
      <c r="P1492" s="87">
        <v>0</v>
      </c>
      <c r="Q1492" s="86"/>
      <c r="R1492" s="87">
        <v>784</v>
      </c>
      <c r="S1492" s="87">
        <v>1</v>
      </c>
      <c r="T1492" s="86">
        <v>6</v>
      </c>
      <c r="U1492" s="87">
        <v>1793</v>
      </c>
      <c r="V1492" s="87">
        <v>15</v>
      </c>
    </row>
    <row r="1493" spans="1:22">
      <c r="A1493" s="88" t="s">
        <v>5620</v>
      </c>
      <c r="B1493" s="17" t="str">
        <f>VLOOKUP(A1493,'Planning Periods'!$E$2:$N$540,10,FALSE)</f>
        <v>06/15/2014 - 06/15/2022</v>
      </c>
      <c r="C1493" s="87">
        <v>2017</v>
      </c>
      <c r="D1493" s="87" t="str">
        <f t="shared" ref="D1493:D1564" si="22">CONCATENATE(A1493," ",C1493)</f>
        <v>Oroville 2017</v>
      </c>
      <c r="E1493" s="87">
        <v>419</v>
      </c>
      <c r="F1493" s="366">
        <v>0</v>
      </c>
      <c r="G1493" s="87">
        <v>0</v>
      </c>
      <c r="H1493" s="87">
        <v>0</v>
      </c>
      <c r="I1493" s="86"/>
      <c r="J1493" s="87">
        <v>284</v>
      </c>
      <c r="K1493" s="366">
        <v>0</v>
      </c>
      <c r="L1493" s="87">
        <v>0</v>
      </c>
      <c r="M1493" s="87">
        <v>0</v>
      </c>
      <c r="N1493" s="86"/>
      <c r="O1493" s="87">
        <v>306</v>
      </c>
      <c r="P1493" s="87">
        <v>0</v>
      </c>
      <c r="Q1493" s="86"/>
      <c r="R1493" s="87">
        <v>784</v>
      </c>
      <c r="S1493" s="87">
        <v>3</v>
      </c>
      <c r="T1493" s="86">
        <v>0</v>
      </c>
      <c r="U1493" s="87">
        <v>1793</v>
      </c>
      <c r="V1493" s="87">
        <v>3</v>
      </c>
    </row>
    <row r="1494" spans="1:22">
      <c r="A1494" s="88" t="s">
        <v>5621</v>
      </c>
      <c r="B1494" s="17"/>
      <c r="C1494" s="87">
        <v>2013</v>
      </c>
      <c r="D1494" s="87" t="str">
        <f t="shared" si="21"/>
        <v>Oxnard 2013</v>
      </c>
      <c r="E1494" s="87" t="s">
        <v>5853</v>
      </c>
      <c r="F1494" s="366" t="s">
        <v>5853</v>
      </c>
      <c r="G1494" s="87" t="s">
        <v>5853</v>
      </c>
      <c r="H1494" s="87" t="s">
        <v>5853</v>
      </c>
      <c r="I1494" s="86"/>
      <c r="J1494" s="87" t="s">
        <v>5853</v>
      </c>
      <c r="K1494" s="366" t="s">
        <v>5853</v>
      </c>
      <c r="L1494" s="87" t="s">
        <v>5853</v>
      </c>
      <c r="M1494" s="87" t="s">
        <v>5853</v>
      </c>
      <c r="N1494" s="86"/>
      <c r="O1494" s="87" t="s">
        <v>5853</v>
      </c>
      <c r="P1494" s="87" t="s">
        <v>5853</v>
      </c>
      <c r="Q1494" s="86"/>
      <c r="R1494" s="87" t="s">
        <v>5853</v>
      </c>
      <c r="S1494" s="87" t="s">
        <v>5853</v>
      </c>
      <c r="T1494" s="86" t="s">
        <v>5853</v>
      </c>
      <c r="U1494" s="87" t="s">
        <v>5853</v>
      </c>
      <c r="V1494" s="87" t="s">
        <v>5853</v>
      </c>
    </row>
    <row r="1495" spans="1:22">
      <c r="A1495" s="88" t="s">
        <v>5621</v>
      </c>
      <c r="B1495" s="17" t="str">
        <f>VLOOKUP(A1495,'Planning Periods'!$E$2:$N$540,10,FALSE)</f>
        <v>10/15/2013 - 10/15/2021</v>
      </c>
      <c r="C1495" s="87">
        <v>2014</v>
      </c>
      <c r="D1495" s="87" t="str">
        <f>CONCATENATE(A1495," ",C1495)</f>
        <v>Oxnard 2014</v>
      </c>
      <c r="E1495" s="87">
        <v>844</v>
      </c>
      <c r="F1495" s="366">
        <v>48</v>
      </c>
      <c r="G1495" s="87">
        <v>48</v>
      </c>
      <c r="H1495" s="87">
        <v>0</v>
      </c>
      <c r="I1495" s="86"/>
      <c r="J1495" s="87">
        <v>1160</v>
      </c>
      <c r="K1495" s="366">
        <v>67</v>
      </c>
      <c r="L1495" s="87">
        <v>67</v>
      </c>
      <c r="M1495" s="87">
        <v>0</v>
      </c>
      <c r="N1495" s="86"/>
      <c r="O1495" s="87">
        <v>1351</v>
      </c>
      <c r="P1495" s="87">
        <v>2</v>
      </c>
      <c r="Q1495" s="86"/>
      <c r="R1495" s="87">
        <v>3102</v>
      </c>
      <c r="S1495" s="87">
        <v>39</v>
      </c>
      <c r="T1495" s="86">
        <v>0</v>
      </c>
      <c r="U1495" s="87">
        <v>6457</v>
      </c>
      <c r="V1495" s="87">
        <v>156</v>
      </c>
    </row>
    <row r="1496" spans="1:22">
      <c r="A1496" s="88" t="s">
        <v>5621</v>
      </c>
      <c r="B1496" s="17" t="str">
        <f>VLOOKUP(A1496,'Planning Periods'!$E$2:$N$540,10,FALSE)</f>
        <v>10/15/2013 - 10/15/2021</v>
      </c>
      <c r="C1496" s="87">
        <v>2015</v>
      </c>
      <c r="D1496" s="87" t="str">
        <f t="shared" si="22"/>
        <v>Oxnard 2015</v>
      </c>
      <c r="E1496" s="87">
        <v>844</v>
      </c>
      <c r="F1496" s="366">
        <v>0</v>
      </c>
      <c r="G1496" s="87">
        <v>0</v>
      </c>
      <c r="H1496" s="87">
        <v>0</v>
      </c>
      <c r="I1496" s="86"/>
      <c r="J1496" s="87">
        <v>1160</v>
      </c>
      <c r="K1496" s="366">
        <v>0</v>
      </c>
      <c r="L1496" s="87">
        <v>0</v>
      </c>
      <c r="M1496" s="87">
        <v>0</v>
      </c>
      <c r="N1496" s="86"/>
      <c r="O1496" s="87">
        <v>1351</v>
      </c>
      <c r="P1496" s="87">
        <v>0</v>
      </c>
      <c r="Q1496" s="86"/>
      <c r="R1496" s="87">
        <v>3102</v>
      </c>
      <c r="S1496" s="87">
        <v>5</v>
      </c>
      <c r="T1496" s="86">
        <v>0</v>
      </c>
      <c r="U1496" s="87">
        <v>6457</v>
      </c>
      <c r="V1496" s="87">
        <v>5</v>
      </c>
    </row>
    <row r="1497" spans="1:22">
      <c r="A1497" s="88" t="s">
        <v>5621</v>
      </c>
      <c r="B1497" s="17" t="str">
        <f>VLOOKUP(A1497,'Planning Periods'!$E$2:$N$540,10,FALSE)</f>
        <v>10/15/2013 - 10/15/2021</v>
      </c>
      <c r="C1497" s="87">
        <v>2016</v>
      </c>
      <c r="D1497" s="87" t="str">
        <f t="shared" si="22"/>
        <v>Oxnard 2016</v>
      </c>
      <c r="E1497" s="87">
        <v>844</v>
      </c>
      <c r="F1497" s="366">
        <v>50</v>
      </c>
      <c r="G1497" s="87">
        <v>50</v>
      </c>
      <c r="H1497" s="87">
        <v>0</v>
      </c>
      <c r="I1497" s="86"/>
      <c r="J1497" s="87">
        <v>1160</v>
      </c>
      <c r="K1497" s="366">
        <v>207</v>
      </c>
      <c r="L1497" s="87">
        <v>118</v>
      </c>
      <c r="M1497" s="87">
        <v>89</v>
      </c>
      <c r="N1497" s="86"/>
      <c r="O1497" s="87">
        <v>1351</v>
      </c>
      <c r="P1497" s="87">
        <v>2</v>
      </c>
      <c r="Q1497" s="86"/>
      <c r="R1497" s="87">
        <v>3102</v>
      </c>
      <c r="S1497" s="87">
        <v>80</v>
      </c>
      <c r="T1497" s="86">
        <v>89</v>
      </c>
      <c r="U1497" s="87">
        <v>6457</v>
      </c>
      <c r="V1497" s="87">
        <v>339</v>
      </c>
    </row>
    <row r="1498" spans="1:22">
      <c r="A1498" s="88" t="s">
        <v>5621</v>
      </c>
      <c r="B1498" s="17" t="str">
        <f>VLOOKUP(A1498,'Planning Periods'!$E$2:$N$540,10,FALSE)</f>
        <v>10/15/2013 - 10/15/2021</v>
      </c>
      <c r="C1498" s="87">
        <v>2017</v>
      </c>
      <c r="D1498" s="87" t="str">
        <f t="shared" si="22"/>
        <v>Oxnard 2017</v>
      </c>
      <c r="E1498" s="87">
        <v>844</v>
      </c>
      <c r="F1498" s="366">
        <v>30</v>
      </c>
      <c r="G1498" s="87">
        <v>30</v>
      </c>
      <c r="H1498" s="87">
        <v>0</v>
      </c>
      <c r="I1498" s="86"/>
      <c r="J1498" s="87">
        <v>1160</v>
      </c>
      <c r="K1498" s="366">
        <v>234</v>
      </c>
      <c r="L1498" s="87">
        <v>234</v>
      </c>
      <c r="M1498" s="87">
        <v>0</v>
      </c>
      <c r="N1498" s="86"/>
      <c r="O1498" s="87">
        <v>1351</v>
      </c>
      <c r="P1498" s="87">
        <v>371</v>
      </c>
      <c r="Q1498" s="86"/>
      <c r="R1498" s="87">
        <v>3102</v>
      </c>
      <c r="S1498" s="87">
        <v>138</v>
      </c>
      <c r="T1498" s="86">
        <v>0</v>
      </c>
      <c r="U1498" s="87">
        <v>6457</v>
      </c>
      <c r="V1498" s="87">
        <v>773</v>
      </c>
    </row>
    <row r="1499" spans="1:22">
      <c r="A1499" s="88" t="s">
        <v>5622</v>
      </c>
      <c r="B1499" s="17" t="str">
        <f>VLOOKUP(A1499,'Planning Periods'!$E$2:$N$540,10,FALSE)</f>
        <v>12/31/2015 - 12/31/2023</v>
      </c>
      <c r="C1499" s="87">
        <v>2014</v>
      </c>
      <c r="D1499" s="87" t="str">
        <f t="shared" si="22"/>
        <v>Pacific Grove 2014</v>
      </c>
      <c r="E1499" s="87" t="s">
        <v>5853</v>
      </c>
      <c r="F1499" s="366" t="s">
        <v>5853</v>
      </c>
      <c r="G1499" s="87" t="s">
        <v>5853</v>
      </c>
      <c r="H1499" s="87" t="s">
        <v>5853</v>
      </c>
      <c r="I1499" s="86"/>
      <c r="J1499" s="87" t="s">
        <v>5853</v>
      </c>
      <c r="K1499" s="366" t="s">
        <v>5853</v>
      </c>
      <c r="L1499" s="87" t="s">
        <v>5853</v>
      </c>
      <c r="M1499" s="87" t="s">
        <v>5853</v>
      </c>
      <c r="N1499" s="86"/>
      <c r="O1499" s="87" t="s">
        <v>5853</v>
      </c>
      <c r="P1499" s="87" t="s">
        <v>5853</v>
      </c>
      <c r="Q1499" s="86"/>
      <c r="R1499" s="87" t="s">
        <v>5853</v>
      </c>
      <c r="S1499" s="87" t="s">
        <v>5853</v>
      </c>
      <c r="T1499" s="86" t="s">
        <v>5853</v>
      </c>
      <c r="U1499" s="87" t="s">
        <v>5853</v>
      </c>
      <c r="V1499" s="87" t="s">
        <v>5853</v>
      </c>
    </row>
    <row r="1500" spans="1:22">
      <c r="A1500" s="88" t="s">
        <v>5622</v>
      </c>
      <c r="B1500" s="17" t="str">
        <f>VLOOKUP(A1500,'Planning Periods'!$E$2:$N$540,10,FALSE)</f>
        <v>12/31/2015 - 12/31/2023</v>
      </c>
      <c r="C1500" s="87">
        <v>2015</v>
      </c>
      <c r="D1500" s="87" t="str">
        <f t="shared" si="22"/>
        <v>Pacific Grove 2015</v>
      </c>
      <c r="E1500" s="87">
        <v>28</v>
      </c>
      <c r="F1500" s="366">
        <v>0</v>
      </c>
      <c r="G1500" s="87">
        <v>0</v>
      </c>
      <c r="H1500" s="87">
        <v>0</v>
      </c>
      <c r="I1500" s="86"/>
      <c r="J1500" s="87">
        <v>18</v>
      </c>
      <c r="K1500" s="366">
        <v>0</v>
      </c>
      <c r="L1500" s="87">
        <v>0</v>
      </c>
      <c r="M1500" s="87">
        <v>0</v>
      </c>
      <c r="N1500" s="86"/>
      <c r="O1500" s="87">
        <v>21</v>
      </c>
      <c r="P1500" s="87">
        <v>0</v>
      </c>
      <c r="Q1500" s="86"/>
      <c r="R1500" s="87">
        <v>48</v>
      </c>
      <c r="S1500" s="87">
        <v>0</v>
      </c>
      <c r="T1500" s="86">
        <v>0</v>
      </c>
      <c r="U1500" s="87">
        <v>115</v>
      </c>
      <c r="V1500" s="87">
        <v>0</v>
      </c>
    </row>
    <row r="1501" spans="1:22">
      <c r="A1501" s="88" t="s">
        <v>5622</v>
      </c>
      <c r="B1501" s="17" t="str">
        <f>VLOOKUP(A1501,'Planning Periods'!$E$2:$N$540,10,FALSE)</f>
        <v>12/31/2015 - 12/31/2023</v>
      </c>
      <c r="C1501" s="87">
        <v>2016</v>
      </c>
      <c r="D1501" s="87" t="str">
        <f t="shared" si="22"/>
        <v>Pacific Grove 2016</v>
      </c>
      <c r="E1501" s="87">
        <v>28</v>
      </c>
      <c r="F1501" s="366">
        <v>0</v>
      </c>
      <c r="G1501" s="87">
        <v>0</v>
      </c>
      <c r="H1501" s="87">
        <v>0</v>
      </c>
      <c r="I1501" s="86"/>
      <c r="J1501" s="87">
        <v>18</v>
      </c>
      <c r="K1501" s="366">
        <v>0</v>
      </c>
      <c r="L1501" s="87">
        <v>0</v>
      </c>
      <c r="M1501" s="87">
        <v>0</v>
      </c>
      <c r="N1501" s="86"/>
      <c r="O1501" s="87">
        <v>21</v>
      </c>
      <c r="P1501" s="87">
        <v>0</v>
      </c>
      <c r="Q1501" s="86"/>
      <c r="R1501" s="87">
        <v>48</v>
      </c>
      <c r="S1501" s="87">
        <v>4</v>
      </c>
      <c r="T1501" s="86">
        <v>0</v>
      </c>
      <c r="U1501" s="87">
        <v>115</v>
      </c>
      <c r="V1501" s="87">
        <v>4</v>
      </c>
    </row>
    <row r="1502" spans="1:22">
      <c r="A1502" s="88" t="s">
        <v>5622</v>
      </c>
      <c r="B1502" s="17" t="str">
        <f>VLOOKUP(A1502,'Planning Periods'!$E$2:$N$540,10,FALSE)</f>
        <v>12/31/2015 - 12/31/2023</v>
      </c>
      <c r="C1502" s="87">
        <v>2017</v>
      </c>
      <c r="D1502" s="87" t="str">
        <f t="shared" si="22"/>
        <v>Pacific Grove 2017</v>
      </c>
      <c r="E1502" s="87">
        <v>28</v>
      </c>
      <c r="F1502" s="366">
        <v>0</v>
      </c>
      <c r="G1502" s="87">
        <v>0</v>
      </c>
      <c r="H1502" s="87">
        <v>0</v>
      </c>
      <c r="I1502" s="86"/>
      <c r="J1502" s="87">
        <v>18</v>
      </c>
      <c r="K1502" s="366">
        <v>0</v>
      </c>
      <c r="L1502" s="87">
        <v>0</v>
      </c>
      <c r="M1502" s="87">
        <v>0</v>
      </c>
      <c r="N1502" s="86"/>
      <c r="O1502" s="87">
        <v>21</v>
      </c>
      <c r="P1502" s="87">
        <v>0</v>
      </c>
      <c r="Q1502" s="86"/>
      <c r="R1502" s="87">
        <v>48</v>
      </c>
      <c r="S1502" s="87">
        <v>1</v>
      </c>
      <c r="T1502" s="86">
        <v>0</v>
      </c>
      <c r="U1502" s="87">
        <v>115</v>
      </c>
      <c r="V1502" s="87">
        <v>1</v>
      </c>
    </row>
    <row r="1503" spans="1:22">
      <c r="A1503" s="88" t="s">
        <v>5623</v>
      </c>
      <c r="B1503" s="17" t="str">
        <f>VLOOKUP(A1503,'Planning Periods'!$E$2:$N$540,10,FALSE)</f>
        <v>01/31/2015 - 01/31/2023</v>
      </c>
      <c r="C1503" s="87">
        <v>2014</v>
      </c>
      <c r="D1503" s="87" t="str">
        <f t="shared" si="22"/>
        <v>Pacifica 2014</v>
      </c>
      <c r="E1503" s="87" t="s">
        <v>5853</v>
      </c>
      <c r="F1503" s="366" t="s">
        <v>5853</v>
      </c>
      <c r="G1503" s="87" t="s">
        <v>5853</v>
      </c>
      <c r="H1503" s="87" t="s">
        <v>5853</v>
      </c>
      <c r="I1503" s="86"/>
      <c r="J1503" s="87" t="s">
        <v>5853</v>
      </c>
      <c r="K1503" s="366" t="s">
        <v>5853</v>
      </c>
      <c r="L1503" s="87" t="s">
        <v>5853</v>
      </c>
      <c r="M1503" s="87" t="s">
        <v>5853</v>
      </c>
      <c r="N1503" s="86"/>
      <c r="O1503" s="87" t="s">
        <v>5853</v>
      </c>
      <c r="P1503" s="87" t="s">
        <v>5853</v>
      </c>
      <c r="Q1503" s="86"/>
      <c r="R1503" s="87" t="s">
        <v>5853</v>
      </c>
      <c r="S1503" s="87" t="s">
        <v>5853</v>
      </c>
      <c r="T1503" s="86" t="s">
        <v>5853</v>
      </c>
      <c r="U1503" s="87" t="s">
        <v>5853</v>
      </c>
      <c r="V1503" s="87" t="s">
        <v>5853</v>
      </c>
    </row>
    <row r="1504" spans="1:22">
      <c r="A1504" s="88" t="s">
        <v>5623</v>
      </c>
      <c r="B1504" s="17" t="str">
        <f>VLOOKUP(A1504,'Planning Periods'!$E$2:$N$540,10,FALSE)</f>
        <v>01/31/2015 - 01/31/2023</v>
      </c>
      <c r="C1504" s="87">
        <v>2015</v>
      </c>
      <c r="D1504" s="87" t="str">
        <f t="shared" si="22"/>
        <v>Pacifica 2015</v>
      </c>
      <c r="E1504" s="87">
        <v>121</v>
      </c>
      <c r="F1504" s="366">
        <v>0</v>
      </c>
      <c r="G1504" s="87">
        <v>0</v>
      </c>
      <c r="H1504" s="87">
        <v>0</v>
      </c>
      <c r="I1504" s="86"/>
      <c r="J1504" s="87">
        <v>68</v>
      </c>
      <c r="K1504" s="366">
        <v>0</v>
      </c>
      <c r="L1504" s="87">
        <v>0</v>
      </c>
      <c r="M1504" s="87">
        <v>0</v>
      </c>
      <c r="N1504" s="86"/>
      <c r="O1504" s="87">
        <v>70</v>
      </c>
      <c r="P1504" s="87">
        <v>1</v>
      </c>
      <c r="Q1504" s="86"/>
      <c r="R1504" s="87">
        <v>154</v>
      </c>
      <c r="S1504" s="87">
        <v>7</v>
      </c>
      <c r="T1504" s="86">
        <v>0</v>
      </c>
      <c r="U1504" s="87">
        <v>413</v>
      </c>
      <c r="V1504" s="87">
        <v>8</v>
      </c>
    </row>
    <row r="1505" spans="1:22">
      <c r="A1505" s="88" t="s">
        <v>5623</v>
      </c>
      <c r="B1505" s="17" t="str">
        <f>VLOOKUP(A1505,'Planning Periods'!$E$2:$N$540,10,FALSE)</f>
        <v>01/31/2015 - 01/31/2023</v>
      </c>
      <c r="C1505" s="87">
        <v>2016</v>
      </c>
      <c r="D1505" s="87" t="str">
        <f t="shared" si="22"/>
        <v>Pacifica 2016</v>
      </c>
      <c r="E1505" s="87">
        <v>121</v>
      </c>
      <c r="F1505" s="366">
        <v>0</v>
      </c>
      <c r="G1505" s="87">
        <v>0</v>
      </c>
      <c r="H1505" s="87">
        <v>0</v>
      </c>
      <c r="I1505" s="86"/>
      <c r="J1505" s="87">
        <v>68</v>
      </c>
      <c r="K1505" s="366">
        <v>0</v>
      </c>
      <c r="L1505" s="87">
        <v>0</v>
      </c>
      <c r="M1505" s="87">
        <v>0</v>
      </c>
      <c r="N1505" s="86"/>
      <c r="O1505" s="87">
        <v>70</v>
      </c>
      <c r="P1505" s="87">
        <v>1</v>
      </c>
      <c r="Q1505" s="86"/>
      <c r="R1505" s="87">
        <v>154</v>
      </c>
      <c r="S1505" s="87">
        <v>12</v>
      </c>
      <c r="T1505" s="86">
        <v>0</v>
      </c>
      <c r="U1505" s="87">
        <v>413</v>
      </c>
      <c r="V1505" s="87">
        <v>13</v>
      </c>
    </row>
    <row r="1506" spans="1:22">
      <c r="A1506" s="88" t="s">
        <v>5623</v>
      </c>
      <c r="B1506" s="17" t="str">
        <f>VLOOKUP(A1506,'Planning Periods'!$E$2:$N$540,10,FALSE)</f>
        <v>01/31/2015 - 01/31/2023</v>
      </c>
      <c r="C1506" s="87">
        <v>2017</v>
      </c>
      <c r="D1506" s="87" t="str">
        <f t="shared" si="22"/>
        <v>Pacifica 2017</v>
      </c>
      <c r="E1506" s="87">
        <v>121</v>
      </c>
      <c r="F1506" s="366">
        <v>0</v>
      </c>
      <c r="G1506" s="87">
        <v>0</v>
      </c>
      <c r="H1506" s="87">
        <v>0</v>
      </c>
      <c r="I1506" s="86"/>
      <c r="J1506" s="87">
        <v>68</v>
      </c>
      <c r="K1506" s="366">
        <v>0</v>
      </c>
      <c r="L1506" s="87">
        <v>0</v>
      </c>
      <c r="M1506" s="87">
        <v>0</v>
      </c>
      <c r="N1506" s="86"/>
      <c r="O1506" s="87">
        <v>70</v>
      </c>
      <c r="P1506" s="87">
        <v>4</v>
      </c>
      <c r="Q1506" s="86"/>
      <c r="R1506" s="87">
        <v>154</v>
      </c>
      <c r="S1506" s="87">
        <v>5</v>
      </c>
      <c r="T1506" s="86">
        <v>0</v>
      </c>
      <c r="U1506" s="87">
        <v>413</v>
      </c>
      <c r="V1506" s="87">
        <v>9</v>
      </c>
    </row>
    <row r="1507" spans="1:22">
      <c r="A1507" s="88" t="s">
        <v>5624</v>
      </c>
      <c r="B1507" s="17"/>
      <c r="C1507" s="87">
        <v>2013</v>
      </c>
      <c r="D1507" s="87" t="str">
        <f t="shared" si="22"/>
        <v>Palm Desert 2013</v>
      </c>
      <c r="E1507" s="87" t="s">
        <v>5853</v>
      </c>
      <c r="F1507" s="366" t="s">
        <v>5853</v>
      </c>
      <c r="G1507" s="87" t="s">
        <v>5853</v>
      </c>
      <c r="H1507" s="87" t="s">
        <v>5853</v>
      </c>
      <c r="I1507" s="86"/>
      <c r="J1507" s="87" t="s">
        <v>5853</v>
      </c>
      <c r="K1507" s="366" t="s">
        <v>5853</v>
      </c>
      <c r="L1507" s="87" t="s">
        <v>5853</v>
      </c>
      <c r="M1507" s="87" t="s">
        <v>5853</v>
      </c>
      <c r="N1507" s="86"/>
      <c r="O1507" s="87" t="s">
        <v>5853</v>
      </c>
      <c r="P1507" s="87" t="s">
        <v>5853</v>
      </c>
      <c r="Q1507" s="86"/>
      <c r="R1507" s="87" t="s">
        <v>5853</v>
      </c>
      <c r="S1507" s="87" t="s">
        <v>5853</v>
      </c>
      <c r="T1507" s="86" t="s">
        <v>5853</v>
      </c>
      <c r="U1507" s="87" t="s">
        <v>5853</v>
      </c>
      <c r="V1507" s="87" t="s">
        <v>5853</v>
      </c>
    </row>
    <row r="1508" spans="1:22">
      <c r="A1508" s="88" t="s">
        <v>5624</v>
      </c>
      <c r="B1508" s="17" t="str">
        <f>VLOOKUP(A1508,'Planning Periods'!$E$2:$N$540,10,FALSE)</f>
        <v>10/15/2013 - 10/15/2021</v>
      </c>
      <c r="C1508" s="87">
        <v>2014</v>
      </c>
      <c r="D1508" s="87" t="str">
        <f t="shared" si="22"/>
        <v>Palm Desert 2014</v>
      </c>
      <c r="E1508" s="87">
        <v>1105</v>
      </c>
      <c r="F1508" s="366">
        <v>0</v>
      </c>
      <c r="G1508" s="87">
        <v>0</v>
      </c>
      <c r="H1508" s="87">
        <v>0</v>
      </c>
      <c r="I1508" s="86"/>
      <c r="J1508" s="87">
        <v>759</v>
      </c>
      <c r="K1508" s="366">
        <v>0</v>
      </c>
      <c r="L1508" s="87">
        <v>0</v>
      </c>
      <c r="M1508" s="87">
        <v>0</v>
      </c>
      <c r="N1508" s="86"/>
      <c r="O1508" s="87">
        <v>847</v>
      </c>
      <c r="P1508" s="87">
        <v>0</v>
      </c>
      <c r="Q1508" s="86"/>
      <c r="R1508" s="87">
        <v>1875</v>
      </c>
      <c r="S1508" s="87">
        <v>220</v>
      </c>
      <c r="T1508" s="86">
        <v>0</v>
      </c>
      <c r="U1508" s="87">
        <v>4586</v>
      </c>
      <c r="V1508" s="87">
        <v>220</v>
      </c>
    </row>
    <row r="1509" spans="1:22">
      <c r="A1509" s="88" t="s">
        <v>5624</v>
      </c>
      <c r="B1509" s="17" t="str">
        <f>VLOOKUP(A1509,'Planning Periods'!$E$2:$N$540,10,FALSE)</f>
        <v>10/15/2013 - 10/15/2021</v>
      </c>
      <c r="C1509" s="87">
        <v>2015</v>
      </c>
      <c r="D1509" s="87" t="str">
        <f t="shared" si="22"/>
        <v>Palm Desert 2015</v>
      </c>
      <c r="E1509" s="87">
        <v>1105</v>
      </c>
      <c r="F1509" s="366">
        <v>38</v>
      </c>
      <c r="G1509" s="87">
        <v>38</v>
      </c>
      <c r="H1509" s="87">
        <v>0</v>
      </c>
      <c r="I1509" s="86"/>
      <c r="J1509" s="87">
        <v>759</v>
      </c>
      <c r="K1509" s="366">
        <v>36</v>
      </c>
      <c r="L1509" s="87">
        <v>36</v>
      </c>
      <c r="M1509" s="87">
        <v>0</v>
      </c>
      <c r="N1509" s="86"/>
      <c r="O1509" s="87">
        <v>847</v>
      </c>
      <c r="P1509" s="87">
        <v>0</v>
      </c>
      <c r="Q1509" s="86"/>
      <c r="R1509" s="87">
        <v>1875</v>
      </c>
      <c r="S1509" s="87">
        <v>0</v>
      </c>
      <c r="T1509" s="86">
        <v>0</v>
      </c>
      <c r="U1509" s="87">
        <v>4586</v>
      </c>
      <c r="V1509" s="87">
        <v>74</v>
      </c>
    </row>
    <row r="1510" spans="1:22">
      <c r="A1510" s="88" t="s">
        <v>5624</v>
      </c>
      <c r="B1510" s="17" t="str">
        <f>VLOOKUP(A1510,'Planning Periods'!$E$2:$N$540,10,FALSE)</f>
        <v>10/15/2013 - 10/15/2021</v>
      </c>
      <c r="C1510" s="87">
        <v>2016</v>
      </c>
      <c r="D1510" s="87" t="str">
        <f t="shared" si="22"/>
        <v>Palm Desert 2016</v>
      </c>
      <c r="E1510" s="87">
        <v>1105</v>
      </c>
      <c r="F1510" s="366">
        <v>0</v>
      </c>
      <c r="G1510" s="87">
        <v>0</v>
      </c>
      <c r="H1510" s="87">
        <v>0</v>
      </c>
      <c r="I1510" s="86"/>
      <c r="J1510" s="87">
        <v>759</v>
      </c>
      <c r="K1510" s="366">
        <v>0</v>
      </c>
      <c r="L1510" s="87">
        <v>0</v>
      </c>
      <c r="M1510" s="87">
        <v>0</v>
      </c>
      <c r="N1510" s="86"/>
      <c r="O1510" s="87">
        <v>847</v>
      </c>
      <c r="P1510" s="87">
        <v>0</v>
      </c>
      <c r="Q1510" s="86"/>
      <c r="R1510" s="87">
        <v>1875</v>
      </c>
      <c r="S1510" s="87">
        <v>80</v>
      </c>
      <c r="T1510" s="86">
        <v>0</v>
      </c>
      <c r="U1510" s="87">
        <v>4586</v>
      </c>
      <c r="V1510" s="87">
        <v>80</v>
      </c>
    </row>
    <row r="1511" spans="1:22">
      <c r="A1511" s="88" t="s">
        <v>5624</v>
      </c>
      <c r="B1511" s="17" t="str">
        <f>VLOOKUP(A1511,'Planning Periods'!$E$2:$N$540,10,FALSE)</f>
        <v>10/15/2013 - 10/15/2021</v>
      </c>
      <c r="C1511" s="87">
        <v>2017</v>
      </c>
      <c r="D1511" s="87" t="str">
        <f t="shared" si="22"/>
        <v>Palm Desert 2017</v>
      </c>
      <c r="E1511" s="87">
        <v>1105</v>
      </c>
      <c r="F1511" s="366">
        <v>0</v>
      </c>
      <c r="G1511" s="87">
        <v>0</v>
      </c>
      <c r="H1511" s="87">
        <v>0</v>
      </c>
      <c r="I1511" s="86"/>
      <c r="J1511" s="87">
        <v>759</v>
      </c>
      <c r="K1511" s="366">
        <v>0</v>
      </c>
      <c r="L1511" s="87">
        <v>0</v>
      </c>
      <c r="M1511" s="87">
        <v>0</v>
      </c>
      <c r="N1511" s="86"/>
      <c r="O1511" s="87">
        <v>847</v>
      </c>
      <c r="P1511" s="87">
        <v>0</v>
      </c>
      <c r="Q1511" s="86"/>
      <c r="R1511" s="87">
        <v>1875</v>
      </c>
      <c r="S1511" s="87">
        <v>95</v>
      </c>
      <c r="T1511" s="86">
        <v>0</v>
      </c>
      <c r="U1511" s="87">
        <v>4586</v>
      </c>
      <c r="V1511" s="87">
        <v>95</v>
      </c>
    </row>
    <row r="1512" spans="1:22">
      <c r="A1512" s="88" t="s">
        <v>5625</v>
      </c>
      <c r="B1512" s="17"/>
      <c r="C1512" s="87">
        <v>2013</v>
      </c>
      <c r="D1512" s="87" t="str">
        <f t="shared" si="22"/>
        <v>Palm Springs 2013</v>
      </c>
      <c r="E1512" s="87" t="s">
        <v>5853</v>
      </c>
      <c r="F1512" s="366" t="s">
        <v>5853</v>
      </c>
      <c r="G1512" s="87" t="s">
        <v>5853</v>
      </c>
      <c r="H1512" s="87" t="s">
        <v>5853</v>
      </c>
      <c r="I1512" s="86"/>
      <c r="J1512" s="87" t="s">
        <v>5853</v>
      </c>
      <c r="K1512" s="366" t="s">
        <v>5853</v>
      </c>
      <c r="L1512" s="87" t="s">
        <v>5853</v>
      </c>
      <c r="M1512" s="87" t="s">
        <v>5853</v>
      </c>
      <c r="N1512" s="86"/>
      <c r="O1512" s="87" t="s">
        <v>5853</v>
      </c>
      <c r="P1512" s="87" t="s">
        <v>5853</v>
      </c>
      <c r="Q1512" s="86"/>
      <c r="R1512" s="87" t="s">
        <v>5853</v>
      </c>
      <c r="S1512" s="87" t="s">
        <v>5853</v>
      </c>
      <c r="T1512" s="86" t="s">
        <v>5853</v>
      </c>
      <c r="U1512" s="87" t="s">
        <v>5853</v>
      </c>
      <c r="V1512" s="87" t="s">
        <v>5853</v>
      </c>
    </row>
    <row r="1513" spans="1:22">
      <c r="A1513" s="88" t="s">
        <v>5625</v>
      </c>
      <c r="B1513" s="17" t="str">
        <f>VLOOKUP(A1513,'Planning Periods'!$E$2:$N$540,10,FALSE)</f>
        <v>10/15/2013 - 10/15/2021</v>
      </c>
      <c r="C1513" s="87">
        <v>2014</v>
      </c>
      <c r="D1513" s="87" t="str">
        <f t="shared" si="22"/>
        <v>Palm Springs 2014</v>
      </c>
      <c r="E1513" s="87">
        <v>523</v>
      </c>
      <c r="F1513" s="366">
        <v>0</v>
      </c>
      <c r="G1513" s="87">
        <v>0</v>
      </c>
      <c r="H1513" s="87">
        <v>0</v>
      </c>
      <c r="I1513" s="86"/>
      <c r="J1513" s="87">
        <v>366</v>
      </c>
      <c r="K1513" s="366">
        <v>0</v>
      </c>
      <c r="L1513" s="87">
        <v>0</v>
      </c>
      <c r="M1513" s="87">
        <v>0</v>
      </c>
      <c r="N1513" s="86"/>
      <c r="O1513" s="87">
        <v>421</v>
      </c>
      <c r="P1513" s="87">
        <v>0</v>
      </c>
      <c r="Q1513" s="86"/>
      <c r="R1513" s="87">
        <v>951</v>
      </c>
      <c r="S1513" s="87">
        <v>188</v>
      </c>
      <c r="T1513" s="86">
        <v>0</v>
      </c>
      <c r="U1513" s="87">
        <v>2261</v>
      </c>
      <c r="V1513" s="87">
        <v>188</v>
      </c>
    </row>
    <row r="1514" spans="1:22">
      <c r="A1514" s="88" t="s">
        <v>5625</v>
      </c>
      <c r="B1514" s="17" t="str">
        <f>VLOOKUP(A1514,'Planning Periods'!$E$2:$N$540,10,FALSE)</f>
        <v>10/15/2013 - 10/15/2021</v>
      </c>
      <c r="C1514" s="87">
        <v>2015</v>
      </c>
      <c r="D1514" s="87" t="str">
        <f t="shared" si="22"/>
        <v>Palm Springs 2015</v>
      </c>
      <c r="E1514" s="87">
        <v>523</v>
      </c>
      <c r="F1514" s="366">
        <v>0</v>
      </c>
      <c r="G1514" s="87">
        <v>0</v>
      </c>
      <c r="H1514" s="87">
        <v>0</v>
      </c>
      <c r="I1514" s="86"/>
      <c r="J1514" s="87">
        <v>366</v>
      </c>
      <c r="K1514" s="366">
        <v>0</v>
      </c>
      <c r="L1514" s="87">
        <v>0</v>
      </c>
      <c r="M1514" s="87">
        <v>0</v>
      </c>
      <c r="N1514" s="86"/>
      <c r="O1514" s="87">
        <v>421</v>
      </c>
      <c r="P1514" s="87">
        <v>0</v>
      </c>
      <c r="Q1514" s="86"/>
      <c r="R1514" s="87">
        <v>951</v>
      </c>
      <c r="S1514" s="87">
        <v>188</v>
      </c>
      <c r="T1514" s="86">
        <v>0</v>
      </c>
      <c r="U1514" s="87">
        <v>2261</v>
      </c>
      <c r="V1514" s="87">
        <v>188</v>
      </c>
    </row>
    <row r="1515" spans="1:22">
      <c r="A1515" s="88" t="s">
        <v>5625</v>
      </c>
      <c r="B1515" s="17" t="str">
        <f>VLOOKUP(A1515,'Planning Periods'!$E$2:$N$540,10,FALSE)</f>
        <v>10/15/2013 - 10/15/2021</v>
      </c>
      <c r="C1515" s="87">
        <v>2016</v>
      </c>
      <c r="D1515" s="87" t="str">
        <f t="shared" si="22"/>
        <v>Palm Springs 2016</v>
      </c>
      <c r="E1515" s="87">
        <v>523</v>
      </c>
      <c r="F1515" s="366">
        <v>0</v>
      </c>
      <c r="G1515" s="87">
        <v>0</v>
      </c>
      <c r="H1515" s="87">
        <v>0</v>
      </c>
      <c r="I1515" s="86"/>
      <c r="J1515" s="87">
        <v>366</v>
      </c>
      <c r="K1515" s="366">
        <v>0</v>
      </c>
      <c r="L1515" s="87">
        <v>0</v>
      </c>
      <c r="M1515" s="87">
        <v>0</v>
      </c>
      <c r="N1515" s="86"/>
      <c r="O1515" s="87">
        <v>421</v>
      </c>
      <c r="P1515" s="87">
        <v>0</v>
      </c>
      <c r="Q1515" s="86"/>
      <c r="R1515" s="87">
        <v>951</v>
      </c>
      <c r="S1515" s="87">
        <v>0</v>
      </c>
      <c r="T1515" s="86">
        <v>0</v>
      </c>
      <c r="U1515" s="87">
        <v>2261</v>
      </c>
      <c r="V1515" s="87">
        <v>0</v>
      </c>
    </row>
    <row r="1516" spans="1:22">
      <c r="A1516" s="88" t="s">
        <v>5625</v>
      </c>
      <c r="B1516" s="17" t="str">
        <f>VLOOKUP(A1516,'Planning Periods'!$E$2:$N$540,10,FALSE)</f>
        <v>10/15/2013 - 10/15/2021</v>
      </c>
      <c r="C1516" s="87">
        <v>2017</v>
      </c>
      <c r="D1516" s="87" t="str">
        <f t="shared" si="22"/>
        <v>Palm Springs 2017</v>
      </c>
      <c r="E1516" s="87">
        <v>523</v>
      </c>
      <c r="F1516" s="366">
        <v>0</v>
      </c>
      <c r="G1516" s="87">
        <v>0</v>
      </c>
      <c r="H1516" s="87">
        <v>0</v>
      </c>
      <c r="I1516" s="86"/>
      <c r="J1516" s="87">
        <v>366</v>
      </c>
      <c r="K1516" s="366">
        <v>0</v>
      </c>
      <c r="L1516" s="87">
        <v>0</v>
      </c>
      <c r="M1516" s="87">
        <v>0</v>
      </c>
      <c r="N1516" s="86"/>
      <c r="O1516" s="87">
        <v>421</v>
      </c>
      <c r="P1516" s="87">
        <v>0</v>
      </c>
      <c r="Q1516" s="86"/>
      <c r="R1516" s="87">
        <v>951</v>
      </c>
      <c r="S1516" s="87">
        <v>394</v>
      </c>
      <c r="T1516" s="86">
        <v>0</v>
      </c>
      <c r="U1516" s="87">
        <v>2261</v>
      </c>
      <c r="V1516" s="87">
        <v>394</v>
      </c>
    </row>
    <row r="1517" spans="1:22">
      <c r="A1517" s="88" t="s">
        <v>5788</v>
      </c>
      <c r="B1517" s="17"/>
      <c r="C1517" s="87">
        <v>2013</v>
      </c>
      <c r="D1517" s="87" t="str">
        <f t="shared" si="22"/>
        <v>Palmdale 2013</v>
      </c>
      <c r="E1517" s="87" t="s">
        <v>5853</v>
      </c>
      <c r="F1517" s="366" t="s">
        <v>5853</v>
      </c>
      <c r="G1517" s="87" t="s">
        <v>5853</v>
      </c>
      <c r="H1517" s="87" t="s">
        <v>5853</v>
      </c>
      <c r="I1517" s="86"/>
      <c r="J1517" s="87" t="s">
        <v>5853</v>
      </c>
      <c r="K1517" s="366" t="s">
        <v>5853</v>
      </c>
      <c r="L1517" s="87" t="s">
        <v>5853</v>
      </c>
      <c r="M1517" s="87" t="s">
        <v>5853</v>
      </c>
      <c r="N1517" s="86"/>
      <c r="O1517" s="87" t="s">
        <v>5853</v>
      </c>
      <c r="P1517" s="87" t="s">
        <v>5853</v>
      </c>
      <c r="Q1517" s="86"/>
      <c r="R1517" s="87" t="s">
        <v>5853</v>
      </c>
      <c r="S1517" s="87" t="s">
        <v>5853</v>
      </c>
      <c r="T1517" s="86" t="s">
        <v>5853</v>
      </c>
      <c r="U1517" s="87" t="s">
        <v>5853</v>
      </c>
      <c r="V1517" s="87" t="s">
        <v>5853</v>
      </c>
    </row>
    <row r="1518" spans="1:22">
      <c r="A1518" s="88" t="s">
        <v>5788</v>
      </c>
      <c r="B1518" s="17" t="str">
        <f>VLOOKUP(A1518,'Planning Periods'!$E$2:$N$540,10,FALSE)</f>
        <v>10/15/2013 - 10/15/2021</v>
      </c>
      <c r="C1518" s="87">
        <v>2014</v>
      </c>
      <c r="D1518" s="87" t="str">
        <f t="shared" si="22"/>
        <v>Palmdale 2014</v>
      </c>
      <c r="E1518" s="87">
        <v>1395</v>
      </c>
      <c r="F1518" s="366">
        <v>0</v>
      </c>
      <c r="G1518" s="87">
        <v>0</v>
      </c>
      <c r="H1518" s="87">
        <v>0</v>
      </c>
      <c r="I1518" s="86"/>
      <c r="J1518" s="87">
        <v>827</v>
      </c>
      <c r="K1518" s="366">
        <v>0</v>
      </c>
      <c r="L1518" s="87">
        <v>0</v>
      </c>
      <c r="M1518" s="87">
        <v>0</v>
      </c>
      <c r="N1518" s="86"/>
      <c r="O1518" s="87">
        <v>898</v>
      </c>
      <c r="P1518" s="87">
        <v>0</v>
      </c>
      <c r="Q1518" s="86"/>
      <c r="R1518" s="87">
        <v>2332</v>
      </c>
      <c r="S1518" s="87">
        <v>42</v>
      </c>
      <c r="T1518" s="86">
        <v>0</v>
      </c>
      <c r="U1518" s="87">
        <v>5452</v>
      </c>
      <c r="V1518" s="87">
        <v>42</v>
      </c>
    </row>
    <row r="1519" spans="1:22">
      <c r="A1519" s="88" t="s">
        <v>5788</v>
      </c>
      <c r="B1519" s="17" t="str">
        <f>VLOOKUP(A1519,'Planning Periods'!$E$2:$N$540,10,FALSE)</f>
        <v>10/15/2013 - 10/15/2021</v>
      </c>
      <c r="C1519" s="87">
        <v>2015</v>
      </c>
      <c r="D1519" s="87" t="str">
        <f t="shared" si="22"/>
        <v>Palmdale 2015</v>
      </c>
      <c r="E1519" s="87">
        <v>1395</v>
      </c>
      <c r="F1519" s="366">
        <v>0</v>
      </c>
      <c r="G1519" s="87">
        <v>0</v>
      </c>
      <c r="H1519" s="87">
        <v>0</v>
      </c>
      <c r="I1519" s="86"/>
      <c r="J1519" s="87">
        <v>827</v>
      </c>
      <c r="K1519" s="366">
        <v>0</v>
      </c>
      <c r="L1519" s="87">
        <v>0</v>
      </c>
      <c r="M1519" s="87">
        <v>0</v>
      </c>
      <c r="N1519" s="86"/>
      <c r="O1519" s="87">
        <v>898</v>
      </c>
      <c r="P1519" s="87">
        <v>0</v>
      </c>
      <c r="Q1519" s="86"/>
      <c r="R1519" s="87">
        <v>2332</v>
      </c>
      <c r="S1519" s="87">
        <v>95</v>
      </c>
      <c r="T1519" s="86">
        <v>0</v>
      </c>
      <c r="U1519" s="87">
        <v>5452</v>
      </c>
      <c r="V1519" s="87">
        <v>95</v>
      </c>
    </row>
    <row r="1520" spans="1:22">
      <c r="A1520" s="88" t="s">
        <v>5788</v>
      </c>
      <c r="B1520" s="17" t="str">
        <f>VLOOKUP(A1520,'Planning Periods'!$E$2:$N$540,10,FALSE)</f>
        <v>10/15/2013 - 10/15/2021</v>
      </c>
      <c r="C1520" s="87">
        <v>2016</v>
      </c>
      <c r="D1520" s="87" t="str">
        <f t="shared" si="22"/>
        <v>Palmdale 2016</v>
      </c>
      <c r="E1520" s="87" t="s">
        <v>5853</v>
      </c>
      <c r="F1520" s="366" t="s">
        <v>5853</v>
      </c>
      <c r="G1520" s="87" t="s">
        <v>5853</v>
      </c>
      <c r="H1520" s="87" t="s">
        <v>5853</v>
      </c>
      <c r="I1520" s="86"/>
      <c r="J1520" s="87" t="s">
        <v>5853</v>
      </c>
      <c r="K1520" s="366" t="s">
        <v>5853</v>
      </c>
      <c r="L1520" s="87" t="s">
        <v>5853</v>
      </c>
      <c r="M1520" s="87" t="s">
        <v>5853</v>
      </c>
      <c r="N1520" s="86"/>
      <c r="O1520" s="87" t="s">
        <v>5853</v>
      </c>
      <c r="P1520" s="87" t="s">
        <v>5853</v>
      </c>
      <c r="Q1520" s="86"/>
      <c r="R1520" s="87" t="s">
        <v>5853</v>
      </c>
      <c r="S1520" s="87" t="s">
        <v>5853</v>
      </c>
      <c r="T1520" s="86" t="s">
        <v>5853</v>
      </c>
      <c r="U1520" s="87" t="s">
        <v>5853</v>
      </c>
      <c r="V1520" s="87" t="s">
        <v>5853</v>
      </c>
    </row>
    <row r="1521" spans="1:22">
      <c r="A1521" s="88" t="s">
        <v>5788</v>
      </c>
      <c r="B1521" s="17" t="str">
        <f>VLOOKUP(A1521,'Planning Periods'!$E$2:$N$540,10,FALSE)</f>
        <v>10/15/2013 - 10/15/2021</v>
      </c>
      <c r="C1521" s="87">
        <v>2017</v>
      </c>
      <c r="D1521" s="87" t="str">
        <f t="shared" si="22"/>
        <v>Palmdale 2017</v>
      </c>
      <c r="E1521" s="87">
        <v>1395</v>
      </c>
      <c r="F1521" s="366">
        <v>91</v>
      </c>
      <c r="G1521" s="87">
        <v>91</v>
      </c>
      <c r="H1521" s="87">
        <v>0</v>
      </c>
      <c r="I1521" s="86"/>
      <c r="J1521" s="87">
        <v>827</v>
      </c>
      <c r="K1521" s="366">
        <v>70</v>
      </c>
      <c r="L1521" s="87">
        <v>70</v>
      </c>
      <c r="M1521" s="87">
        <v>0</v>
      </c>
      <c r="N1521" s="86"/>
      <c r="O1521" s="87">
        <v>898</v>
      </c>
      <c r="P1521" s="87">
        <v>86</v>
      </c>
      <c r="Q1521" s="86"/>
      <c r="R1521" s="87">
        <v>2332</v>
      </c>
      <c r="S1521" s="87">
        <v>0</v>
      </c>
      <c r="T1521" s="86">
        <v>0</v>
      </c>
      <c r="U1521" s="87">
        <v>5452</v>
      </c>
      <c r="V1521" s="87">
        <v>247</v>
      </c>
    </row>
    <row r="1522" spans="1:22">
      <c r="A1522" s="88" t="s">
        <v>5626</v>
      </c>
      <c r="B1522" s="17" t="str">
        <f>VLOOKUP(A1522,'Planning Periods'!$E$2:$N$540,10,FALSE)</f>
        <v>01/31/2015 - 01/31/2023</v>
      </c>
      <c r="C1522" s="87">
        <v>2014</v>
      </c>
      <c r="D1522" s="87" t="str">
        <f t="shared" si="22"/>
        <v>Palo Alto 2014</v>
      </c>
      <c r="E1522" s="87" t="s">
        <v>5853</v>
      </c>
      <c r="F1522" s="366" t="s">
        <v>5853</v>
      </c>
      <c r="G1522" s="87" t="s">
        <v>5853</v>
      </c>
      <c r="H1522" s="87" t="s">
        <v>5853</v>
      </c>
      <c r="I1522" s="86"/>
      <c r="J1522" s="87" t="s">
        <v>5853</v>
      </c>
      <c r="K1522" s="366" t="s">
        <v>5853</v>
      </c>
      <c r="L1522" s="87" t="s">
        <v>5853</v>
      </c>
      <c r="M1522" s="87" t="s">
        <v>5853</v>
      </c>
      <c r="N1522" s="86"/>
      <c r="O1522" s="87" t="s">
        <v>5853</v>
      </c>
      <c r="P1522" s="87" t="s">
        <v>5853</v>
      </c>
      <c r="Q1522" s="86"/>
      <c r="R1522" s="87" t="s">
        <v>5853</v>
      </c>
      <c r="S1522" s="87" t="s">
        <v>5853</v>
      </c>
      <c r="T1522" s="86" t="s">
        <v>5853</v>
      </c>
      <c r="U1522" s="87" t="s">
        <v>5853</v>
      </c>
      <c r="V1522" s="87" t="s">
        <v>5853</v>
      </c>
    </row>
    <row r="1523" spans="1:22">
      <c r="A1523" s="88" t="s">
        <v>5626</v>
      </c>
      <c r="B1523" s="17" t="str">
        <f>VLOOKUP(A1523,'Planning Periods'!$E$2:$N$540,10,FALSE)</f>
        <v>01/31/2015 - 01/31/2023</v>
      </c>
      <c r="C1523" s="87">
        <v>2015</v>
      </c>
      <c r="D1523" s="87" t="str">
        <f t="shared" si="22"/>
        <v>Palo Alto 2015</v>
      </c>
      <c r="E1523" s="87">
        <v>691</v>
      </c>
      <c r="F1523" s="366">
        <v>43</v>
      </c>
      <c r="G1523" s="87">
        <v>43</v>
      </c>
      <c r="H1523" s="87">
        <v>0</v>
      </c>
      <c r="I1523" s="86"/>
      <c r="J1523" s="87">
        <v>432</v>
      </c>
      <c r="K1523" s="366">
        <v>58</v>
      </c>
      <c r="L1523" s="87">
        <v>58</v>
      </c>
      <c r="M1523" s="87">
        <v>0</v>
      </c>
      <c r="N1523" s="86"/>
      <c r="O1523" s="87">
        <v>278</v>
      </c>
      <c r="P1523" s="87">
        <v>11</v>
      </c>
      <c r="Q1523" s="86"/>
      <c r="R1523" s="87">
        <v>587</v>
      </c>
      <c r="S1523" s="87">
        <v>174</v>
      </c>
      <c r="T1523" s="86">
        <v>0</v>
      </c>
      <c r="U1523" s="87">
        <v>1988</v>
      </c>
      <c r="V1523" s="87">
        <v>286</v>
      </c>
    </row>
    <row r="1524" spans="1:22">
      <c r="A1524" s="88" t="s">
        <v>5626</v>
      </c>
      <c r="B1524" s="17" t="str">
        <f>VLOOKUP(A1524,'Planning Periods'!$E$2:$N$540,10,FALSE)</f>
        <v>01/31/2015 - 01/31/2023</v>
      </c>
      <c r="C1524" s="87">
        <v>2016</v>
      </c>
      <c r="D1524" s="87" t="str">
        <f t="shared" si="22"/>
        <v>Palo Alto 2016</v>
      </c>
      <c r="E1524" s="87">
        <v>691</v>
      </c>
      <c r="F1524" s="366">
        <v>0</v>
      </c>
      <c r="G1524" s="87">
        <v>0</v>
      </c>
      <c r="H1524" s="87">
        <v>0</v>
      </c>
      <c r="I1524" s="86"/>
      <c r="J1524" s="87">
        <v>432</v>
      </c>
      <c r="K1524" s="366">
        <v>0</v>
      </c>
      <c r="L1524" s="87">
        <v>0</v>
      </c>
      <c r="M1524" s="87">
        <v>0</v>
      </c>
      <c r="N1524" s="86"/>
      <c r="O1524" s="87">
        <v>278</v>
      </c>
      <c r="P1524" s="87">
        <v>3</v>
      </c>
      <c r="Q1524" s="86"/>
      <c r="R1524" s="87">
        <v>587</v>
      </c>
      <c r="S1524" s="87">
        <v>15</v>
      </c>
      <c r="T1524" s="86">
        <v>0</v>
      </c>
      <c r="U1524" s="87">
        <v>1988</v>
      </c>
      <c r="V1524" s="87">
        <v>18</v>
      </c>
    </row>
    <row r="1525" spans="1:22">
      <c r="A1525" s="88" t="s">
        <v>5626</v>
      </c>
      <c r="B1525" s="17" t="str">
        <f>VLOOKUP(A1525,'Planning Periods'!$E$2:$N$540,10,FALSE)</f>
        <v>01/31/2015 - 01/31/2023</v>
      </c>
      <c r="C1525" s="87">
        <v>2017</v>
      </c>
      <c r="D1525" s="87" t="str">
        <f t="shared" si="22"/>
        <v>Palo Alto 2017</v>
      </c>
      <c r="E1525" s="87">
        <v>691</v>
      </c>
      <c r="F1525" s="366">
        <v>0</v>
      </c>
      <c r="G1525" s="87">
        <v>0</v>
      </c>
      <c r="H1525" s="87">
        <v>0</v>
      </c>
      <c r="I1525" s="86"/>
      <c r="J1525" s="87">
        <v>432</v>
      </c>
      <c r="K1525" s="366">
        <v>0</v>
      </c>
      <c r="L1525" s="87">
        <v>0</v>
      </c>
      <c r="M1525" s="87">
        <v>0</v>
      </c>
      <c r="N1525" s="86"/>
      <c r="O1525" s="87">
        <v>278</v>
      </c>
      <c r="P1525" s="87">
        <v>28</v>
      </c>
      <c r="Q1525" s="86"/>
      <c r="R1525" s="87">
        <v>587</v>
      </c>
      <c r="S1525" s="87">
        <v>61</v>
      </c>
      <c r="T1525" s="86">
        <v>0</v>
      </c>
      <c r="U1525" s="87">
        <v>1988</v>
      </c>
      <c r="V1525" s="87">
        <v>89</v>
      </c>
    </row>
    <row r="1526" spans="1:22">
      <c r="A1526" t="s">
        <v>5627</v>
      </c>
      <c r="B1526" s="17"/>
      <c r="C1526" s="87">
        <v>2013</v>
      </c>
      <c r="D1526" s="87" t="str">
        <f t="shared" si="22"/>
        <v>Palos Verdes Estates 2013</v>
      </c>
      <c r="E1526" s="87" t="s">
        <v>5853</v>
      </c>
      <c r="F1526" s="366" t="s">
        <v>5853</v>
      </c>
      <c r="G1526" s="87" t="s">
        <v>5853</v>
      </c>
      <c r="H1526" s="87" t="s">
        <v>5853</v>
      </c>
      <c r="I1526" s="86"/>
      <c r="J1526" s="87" t="s">
        <v>5853</v>
      </c>
      <c r="K1526" s="366" t="s">
        <v>5853</v>
      </c>
      <c r="L1526" s="87" t="s">
        <v>5853</v>
      </c>
      <c r="M1526" s="87" t="s">
        <v>5853</v>
      </c>
      <c r="N1526" s="86"/>
      <c r="O1526" s="87" t="s">
        <v>5853</v>
      </c>
      <c r="P1526" s="87" t="s">
        <v>5853</v>
      </c>
      <c r="Q1526" s="86"/>
      <c r="R1526" s="87" t="s">
        <v>5853</v>
      </c>
      <c r="S1526" s="87" t="s">
        <v>5853</v>
      </c>
      <c r="T1526" s="86" t="s">
        <v>5853</v>
      </c>
      <c r="U1526" s="87" t="s">
        <v>5853</v>
      </c>
      <c r="V1526" s="87" t="s">
        <v>5853</v>
      </c>
    </row>
    <row r="1527" spans="1:22">
      <c r="A1527" t="s">
        <v>5627</v>
      </c>
      <c r="B1527" s="17" t="str">
        <f>VLOOKUP(A1527,'Planning Periods'!$E$2:$N$540,10,FALSE)</f>
        <v>10/15/2013 - 10/15/2021</v>
      </c>
      <c r="C1527" s="87">
        <v>2014</v>
      </c>
      <c r="D1527" s="87" t="str">
        <f t="shared" si="22"/>
        <v>Palos Verdes Estates 2014</v>
      </c>
      <c r="E1527" s="366" t="s">
        <v>5853</v>
      </c>
      <c r="F1527" s="366" t="s">
        <v>5853</v>
      </c>
      <c r="G1527" s="366" t="s">
        <v>5853</v>
      </c>
      <c r="H1527" s="366" t="s">
        <v>5853</v>
      </c>
      <c r="I1527" s="366">
        <v>0</v>
      </c>
      <c r="J1527" s="366" t="s">
        <v>5853</v>
      </c>
      <c r="K1527" s="366" t="s">
        <v>5853</v>
      </c>
      <c r="L1527" s="366" t="s">
        <v>5853</v>
      </c>
      <c r="M1527" s="366" t="s">
        <v>5853</v>
      </c>
      <c r="N1527" s="366">
        <v>0</v>
      </c>
      <c r="O1527" s="366" t="s">
        <v>5853</v>
      </c>
      <c r="P1527" s="366" t="s">
        <v>5853</v>
      </c>
      <c r="Q1527" s="366"/>
      <c r="R1527" s="366" t="s">
        <v>5853</v>
      </c>
      <c r="S1527" s="366" t="s">
        <v>5853</v>
      </c>
      <c r="T1527" s="366" t="s">
        <v>5853</v>
      </c>
      <c r="U1527" s="366" t="s">
        <v>5853</v>
      </c>
      <c r="V1527" s="366" t="s">
        <v>5853</v>
      </c>
    </row>
    <row r="1528" spans="1:22">
      <c r="A1528" t="s">
        <v>5627</v>
      </c>
      <c r="B1528" s="17" t="str">
        <f>VLOOKUP(A1528,'Planning Periods'!$E$2:$N$540,10,FALSE)</f>
        <v>10/15/2013 - 10/15/2021</v>
      </c>
      <c r="C1528" s="87">
        <v>2015</v>
      </c>
      <c r="D1528" s="87" t="str">
        <f t="shared" si="22"/>
        <v>Palos Verdes Estates 2015</v>
      </c>
      <c r="E1528" t="s">
        <v>5853</v>
      </c>
      <c r="F1528" t="s">
        <v>5853</v>
      </c>
      <c r="G1528" t="s">
        <v>5853</v>
      </c>
      <c r="H1528" t="s">
        <v>5853</v>
      </c>
      <c r="J1528" t="s">
        <v>5853</v>
      </c>
      <c r="K1528" t="s">
        <v>5853</v>
      </c>
      <c r="L1528" t="s">
        <v>5853</v>
      </c>
      <c r="M1528" t="s">
        <v>5853</v>
      </c>
      <c r="O1528" t="s">
        <v>5853</v>
      </c>
      <c r="P1528" t="s">
        <v>5853</v>
      </c>
      <c r="R1528" t="s">
        <v>5853</v>
      </c>
      <c r="S1528" t="s">
        <v>5853</v>
      </c>
      <c r="T1528" t="s">
        <v>5853</v>
      </c>
      <c r="U1528" t="s">
        <v>5853</v>
      </c>
      <c r="V1528" t="s">
        <v>5853</v>
      </c>
    </row>
    <row r="1529" spans="1:22">
      <c r="A1529" t="s">
        <v>5627</v>
      </c>
      <c r="B1529" s="17" t="str">
        <f>VLOOKUP(A1529,'Planning Periods'!$E$2:$N$540,10,FALSE)</f>
        <v>10/15/2013 - 10/15/2021</v>
      </c>
      <c r="C1529" s="87">
        <v>2016</v>
      </c>
      <c r="D1529" s="87" t="str">
        <f t="shared" si="22"/>
        <v>Palos Verdes Estates 2016</v>
      </c>
      <c r="E1529" t="s">
        <v>5853</v>
      </c>
      <c r="F1529" t="s">
        <v>5853</v>
      </c>
      <c r="G1529" t="s">
        <v>5853</v>
      </c>
      <c r="H1529" t="s">
        <v>5853</v>
      </c>
      <c r="J1529" t="s">
        <v>5853</v>
      </c>
      <c r="K1529" t="s">
        <v>5853</v>
      </c>
      <c r="L1529" t="s">
        <v>5853</v>
      </c>
      <c r="M1529" t="s">
        <v>5853</v>
      </c>
      <c r="O1529" t="s">
        <v>5853</v>
      </c>
      <c r="P1529" t="s">
        <v>5853</v>
      </c>
      <c r="R1529" t="s">
        <v>5853</v>
      </c>
      <c r="S1529" t="s">
        <v>5853</v>
      </c>
      <c r="T1529" t="s">
        <v>5853</v>
      </c>
      <c r="U1529" t="s">
        <v>5853</v>
      </c>
      <c r="V1529" t="s">
        <v>5853</v>
      </c>
    </row>
    <row r="1530" spans="1:22">
      <c r="A1530" t="s">
        <v>5627</v>
      </c>
      <c r="B1530" s="17" t="str">
        <f>VLOOKUP(A1530,'Planning Periods'!$E$2:$N$540,10,FALSE)</f>
        <v>10/15/2013 - 10/15/2021</v>
      </c>
      <c r="C1530" s="87">
        <v>2017</v>
      </c>
      <c r="D1530" s="87" t="str">
        <f t="shared" si="22"/>
        <v>Palos Verdes Estates 2017</v>
      </c>
      <c r="E1530" t="s">
        <v>5853</v>
      </c>
      <c r="F1530" t="s">
        <v>5853</v>
      </c>
      <c r="G1530" t="s">
        <v>5853</v>
      </c>
      <c r="H1530" t="s">
        <v>5853</v>
      </c>
      <c r="J1530" t="s">
        <v>5853</v>
      </c>
      <c r="K1530" t="s">
        <v>5853</v>
      </c>
      <c r="L1530" t="s">
        <v>5853</v>
      </c>
      <c r="M1530" t="s">
        <v>5853</v>
      </c>
      <c r="O1530" t="s">
        <v>5853</v>
      </c>
      <c r="P1530" t="s">
        <v>5853</v>
      </c>
      <c r="R1530" t="s">
        <v>5853</v>
      </c>
      <c r="S1530" t="s">
        <v>5853</v>
      </c>
      <c r="T1530" t="s">
        <v>5853</v>
      </c>
      <c r="U1530" t="s">
        <v>5853</v>
      </c>
      <c r="V1530" t="s">
        <v>5853</v>
      </c>
    </row>
    <row r="1531" spans="1:22">
      <c r="A1531" s="88" t="s">
        <v>5628</v>
      </c>
      <c r="B1531" s="17" t="str">
        <f>VLOOKUP(A1531,'Planning Periods'!$E$2:$N$540,10,FALSE)</f>
        <v>06/15/2014 - 06/15/2022</v>
      </c>
      <c r="C1531" s="87">
        <v>2014</v>
      </c>
      <c r="D1531" s="87" t="str">
        <f t="shared" si="22"/>
        <v>Paradise 2014</v>
      </c>
      <c r="E1531" s="87">
        <v>141</v>
      </c>
      <c r="F1531" s="366">
        <v>0</v>
      </c>
      <c r="G1531" s="87">
        <v>0</v>
      </c>
      <c r="H1531" s="87">
        <v>0</v>
      </c>
      <c r="I1531" s="86"/>
      <c r="J1531" s="87">
        <v>100</v>
      </c>
      <c r="K1531" s="366">
        <v>1</v>
      </c>
      <c r="L1531" s="87">
        <v>1</v>
      </c>
      <c r="M1531" s="87">
        <v>0</v>
      </c>
      <c r="N1531" s="86"/>
      <c r="O1531" s="87">
        <v>93</v>
      </c>
      <c r="P1531" s="87">
        <v>4</v>
      </c>
      <c r="Q1531" s="86"/>
      <c r="R1531" s="87">
        <v>303</v>
      </c>
      <c r="S1531" s="87">
        <v>9</v>
      </c>
      <c r="T1531" s="86">
        <v>0</v>
      </c>
      <c r="U1531" s="87">
        <v>637</v>
      </c>
      <c r="V1531" s="87">
        <v>14</v>
      </c>
    </row>
    <row r="1532" spans="1:22">
      <c r="A1532" s="88" t="s">
        <v>5628</v>
      </c>
      <c r="B1532" s="17" t="str">
        <f>VLOOKUP(A1532,'Planning Periods'!$E$2:$N$540,10,FALSE)</f>
        <v>06/15/2014 - 06/15/2022</v>
      </c>
      <c r="C1532" s="87">
        <v>2015</v>
      </c>
      <c r="D1532" s="87" t="str">
        <f t="shared" si="22"/>
        <v>Paradise 2015</v>
      </c>
      <c r="E1532" s="87" t="s">
        <v>5853</v>
      </c>
      <c r="F1532" s="366" t="s">
        <v>5853</v>
      </c>
      <c r="G1532" s="87" t="s">
        <v>5853</v>
      </c>
      <c r="H1532" s="87" t="s">
        <v>5853</v>
      </c>
      <c r="I1532" s="86"/>
      <c r="J1532" s="87" t="s">
        <v>5853</v>
      </c>
      <c r="K1532" s="366" t="s">
        <v>5853</v>
      </c>
      <c r="L1532" s="87" t="s">
        <v>5853</v>
      </c>
      <c r="M1532" s="87" t="s">
        <v>5853</v>
      </c>
      <c r="N1532" s="86"/>
      <c r="O1532" s="87" t="s">
        <v>5853</v>
      </c>
      <c r="P1532" s="87" t="s">
        <v>5853</v>
      </c>
      <c r="Q1532" s="86"/>
      <c r="R1532" s="87" t="s">
        <v>5853</v>
      </c>
      <c r="S1532" s="87" t="s">
        <v>5853</v>
      </c>
      <c r="T1532" s="86" t="s">
        <v>5853</v>
      </c>
      <c r="U1532" s="87" t="s">
        <v>5853</v>
      </c>
      <c r="V1532" s="87" t="s">
        <v>5853</v>
      </c>
    </row>
    <row r="1533" spans="1:22">
      <c r="A1533" s="88" t="s">
        <v>5628</v>
      </c>
      <c r="B1533" s="17" t="str">
        <f>VLOOKUP(A1533,'Planning Periods'!$E$2:$N$540,10,FALSE)</f>
        <v>06/15/2014 - 06/15/2022</v>
      </c>
      <c r="C1533" s="87">
        <v>2016</v>
      </c>
      <c r="D1533" s="87" t="str">
        <f t="shared" si="22"/>
        <v>Paradise 2016</v>
      </c>
      <c r="E1533" s="87">
        <v>141</v>
      </c>
      <c r="F1533" s="366">
        <v>0</v>
      </c>
      <c r="G1533" s="87">
        <v>0</v>
      </c>
      <c r="H1533" s="87">
        <v>0</v>
      </c>
      <c r="I1533" s="86"/>
      <c r="J1533" s="87">
        <v>100</v>
      </c>
      <c r="K1533" s="366">
        <v>7</v>
      </c>
      <c r="L1533" s="87">
        <v>7</v>
      </c>
      <c r="M1533" s="87">
        <v>0</v>
      </c>
      <c r="N1533" s="86"/>
      <c r="O1533" s="87">
        <v>93</v>
      </c>
      <c r="P1533" s="87">
        <v>3</v>
      </c>
      <c r="Q1533" s="86"/>
      <c r="R1533" s="87">
        <v>303</v>
      </c>
      <c r="S1533" s="87">
        <v>17</v>
      </c>
      <c r="T1533" s="86">
        <v>0</v>
      </c>
      <c r="U1533" s="87">
        <v>637</v>
      </c>
      <c r="V1533" s="87">
        <v>27</v>
      </c>
    </row>
    <row r="1534" spans="1:22">
      <c r="A1534" s="88" t="s">
        <v>5628</v>
      </c>
      <c r="B1534" s="17" t="str">
        <f>VLOOKUP(A1534,'Planning Periods'!$E$2:$N$540,10,FALSE)</f>
        <v>06/15/2014 - 06/15/2022</v>
      </c>
      <c r="C1534" s="87">
        <v>2017</v>
      </c>
      <c r="D1534" s="87" t="str">
        <f t="shared" si="22"/>
        <v>Paradise 2017</v>
      </c>
      <c r="E1534" s="87">
        <v>141</v>
      </c>
      <c r="F1534" s="366">
        <v>0</v>
      </c>
      <c r="G1534" s="87">
        <v>0</v>
      </c>
      <c r="H1534" s="87">
        <v>0</v>
      </c>
      <c r="I1534" s="86"/>
      <c r="J1534" s="87">
        <v>100</v>
      </c>
      <c r="K1534" s="366">
        <v>2</v>
      </c>
      <c r="L1534" s="87">
        <v>2</v>
      </c>
      <c r="M1534" s="87">
        <v>0</v>
      </c>
      <c r="N1534" s="86"/>
      <c r="O1534" s="87">
        <v>93</v>
      </c>
      <c r="P1534" s="87">
        <v>1</v>
      </c>
      <c r="Q1534" s="86"/>
      <c r="R1534" s="87">
        <v>303</v>
      </c>
      <c r="S1534" s="87">
        <v>16</v>
      </c>
      <c r="T1534" s="86">
        <v>0</v>
      </c>
      <c r="U1534" s="87">
        <v>637</v>
      </c>
      <c r="V1534" s="87">
        <v>19</v>
      </c>
    </row>
    <row r="1535" spans="1:22">
      <c r="A1535" s="88" t="s">
        <v>5629</v>
      </c>
      <c r="B1535" s="17"/>
      <c r="C1535" s="87">
        <v>2013</v>
      </c>
      <c r="D1535" s="87" t="str">
        <f t="shared" si="22"/>
        <v>Paramount 2013</v>
      </c>
      <c r="E1535" s="87" t="s">
        <v>5853</v>
      </c>
      <c r="F1535" s="366" t="s">
        <v>5853</v>
      </c>
      <c r="G1535" s="87" t="s">
        <v>5853</v>
      </c>
      <c r="H1535" s="87" t="s">
        <v>5853</v>
      </c>
      <c r="I1535" s="86"/>
      <c r="J1535" s="87" t="s">
        <v>5853</v>
      </c>
      <c r="K1535" s="366" t="s">
        <v>5853</v>
      </c>
      <c r="L1535" s="87" t="s">
        <v>5853</v>
      </c>
      <c r="M1535" s="87" t="s">
        <v>5853</v>
      </c>
      <c r="N1535" s="86"/>
      <c r="O1535" s="87" t="s">
        <v>5853</v>
      </c>
      <c r="P1535" s="87" t="s">
        <v>5853</v>
      </c>
      <c r="Q1535" s="86"/>
      <c r="R1535" s="87" t="s">
        <v>5853</v>
      </c>
      <c r="S1535" s="87" t="s">
        <v>5853</v>
      </c>
      <c r="T1535" s="86" t="s">
        <v>5853</v>
      </c>
      <c r="U1535" s="87" t="s">
        <v>5853</v>
      </c>
      <c r="V1535" s="87" t="s">
        <v>5853</v>
      </c>
    </row>
    <row r="1536" spans="1:22">
      <c r="A1536" s="88" t="s">
        <v>5629</v>
      </c>
      <c r="B1536" s="17" t="str">
        <f>VLOOKUP(A1536,'Planning Periods'!$E$2:$N$540,10,FALSE)</f>
        <v>10/15/2013 - 10/15/2021</v>
      </c>
      <c r="C1536" s="87">
        <v>2014</v>
      </c>
      <c r="D1536" s="87" t="str">
        <f t="shared" si="22"/>
        <v>Paramount 2014</v>
      </c>
      <c r="E1536" s="87">
        <v>26</v>
      </c>
      <c r="F1536" s="366">
        <v>0</v>
      </c>
      <c r="G1536" s="87">
        <v>0</v>
      </c>
      <c r="H1536" s="87">
        <v>0</v>
      </c>
      <c r="I1536" s="86"/>
      <c r="J1536" s="87">
        <v>16</v>
      </c>
      <c r="K1536" s="366">
        <v>0</v>
      </c>
      <c r="L1536" s="87">
        <v>0</v>
      </c>
      <c r="M1536" s="87">
        <v>0</v>
      </c>
      <c r="N1536" s="86"/>
      <c r="O1536" s="87">
        <v>17</v>
      </c>
      <c r="P1536" s="87">
        <v>0</v>
      </c>
      <c r="Q1536" s="86"/>
      <c r="R1536" s="87">
        <v>46</v>
      </c>
      <c r="S1536" s="87">
        <v>5</v>
      </c>
      <c r="T1536" s="86">
        <v>0</v>
      </c>
      <c r="U1536" s="87">
        <v>105</v>
      </c>
      <c r="V1536" s="87">
        <v>5</v>
      </c>
    </row>
    <row r="1537" spans="1:22">
      <c r="A1537" s="88" t="s">
        <v>5629</v>
      </c>
      <c r="B1537" s="17" t="str">
        <f>VLOOKUP(A1537,'Planning Periods'!$E$2:$N$540,10,FALSE)</f>
        <v>10/15/2013 - 10/15/2021</v>
      </c>
      <c r="C1537" s="87">
        <v>2015</v>
      </c>
      <c r="D1537" s="87" t="str">
        <f t="shared" si="22"/>
        <v>Paramount 2015</v>
      </c>
      <c r="E1537" s="87">
        <v>26</v>
      </c>
      <c r="F1537" s="366">
        <v>0</v>
      </c>
      <c r="G1537" s="87">
        <v>0</v>
      </c>
      <c r="H1537" s="87">
        <v>0</v>
      </c>
      <c r="I1537" s="86"/>
      <c r="J1537" s="87">
        <v>16</v>
      </c>
      <c r="K1537" s="366">
        <v>0</v>
      </c>
      <c r="L1537" s="87">
        <v>0</v>
      </c>
      <c r="M1537" s="87">
        <v>0</v>
      </c>
      <c r="N1537" s="86"/>
      <c r="O1537" s="87">
        <v>17</v>
      </c>
      <c r="P1537" s="87">
        <v>0</v>
      </c>
      <c r="Q1537" s="86"/>
      <c r="R1537" s="87">
        <v>46</v>
      </c>
      <c r="S1537" s="87">
        <v>4</v>
      </c>
      <c r="T1537" s="86">
        <v>0</v>
      </c>
      <c r="U1537" s="87">
        <v>105</v>
      </c>
      <c r="V1537" s="87">
        <v>4</v>
      </c>
    </row>
    <row r="1538" spans="1:22">
      <c r="A1538" s="88" t="s">
        <v>5629</v>
      </c>
      <c r="B1538" s="17" t="str">
        <f>VLOOKUP(A1538,'Planning Periods'!$E$2:$N$540,10,FALSE)</f>
        <v>10/15/2013 - 10/15/2021</v>
      </c>
      <c r="C1538" s="87">
        <v>2016</v>
      </c>
      <c r="D1538" s="87" t="str">
        <f t="shared" si="22"/>
        <v>Paramount 2016</v>
      </c>
      <c r="E1538" s="87">
        <v>26</v>
      </c>
      <c r="F1538" s="366">
        <v>0</v>
      </c>
      <c r="G1538" s="87">
        <v>0</v>
      </c>
      <c r="H1538" s="87">
        <v>0</v>
      </c>
      <c r="I1538" s="86"/>
      <c r="J1538" s="87">
        <v>16</v>
      </c>
      <c r="K1538" s="366">
        <v>0</v>
      </c>
      <c r="L1538" s="87">
        <v>0</v>
      </c>
      <c r="M1538" s="87">
        <v>0</v>
      </c>
      <c r="N1538" s="86"/>
      <c r="O1538" s="87">
        <v>17</v>
      </c>
      <c r="P1538" s="87">
        <v>0</v>
      </c>
      <c r="Q1538" s="86"/>
      <c r="R1538" s="87">
        <v>46</v>
      </c>
      <c r="S1538" s="87">
        <v>1</v>
      </c>
      <c r="T1538" s="86">
        <v>0</v>
      </c>
      <c r="U1538" s="87">
        <v>105</v>
      </c>
      <c r="V1538" s="87">
        <v>1</v>
      </c>
    </row>
    <row r="1539" spans="1:22">
      <c r="A1539" s="88" t="s">
        <v>5629</v>
      </c>
      <c r="B1539" s="17" t="str">
        <f>VLOOKUP(A1539,'Planning Periods'!$E$2:$N$540,10,FALSE)</f>
        <v>10/15/2013 - 10/15/2021</v>
      </c>
      <c r="C1539" s="87">
        <v>2017</v>
      </c>
      <c r="D1539" s="87" t="str">
        <f t="shared" si="22"/>
        <v>Paramount 2017</v>
      </c>
      <c r="E1539" s="87">
        <v>26</v>
      </c>
      <c r="F1539" s="366">
        <v>0</v>
      </c>
      <c r="G1539" s="87">
        <v>0</v>
      </c>
      <c r="H1539" s="87">
        <v>0</v>
      </c>
      <c r="I1539" s="86"/>
      <c r="J1539" s="87">
        <v>16</v>
      </c>
      <c r="K1539" s="366">
        <v>0</v>
      </c>
      <c r="L1539" s="87">
        <v>0</v>
      </c>
      <c r="M1539" s="87">
        <v>0</v>
      </c>
      <c r="N1539" s="86"/>
      <c r="O1539" s="87">
        <v>17</v>
      </c>
      <c r="P1539" s="87">
        <v>0</v>
      </c>
      <c r="Q1539" s="86"/>
      <c r="R1539" s="87">
        <v>46</v>
      </c>
      <c r="S1539" s="87">
        <v>1</v>
      </c>
      <c r="T1539" s="86">
        <v>0</v>
      </c>
      <c r="U1539" s="87">
        <v>105</v>
      </c>
      <c r="V1539" s="87">
        <v>1</v>
      </c>
    </row>
    <row r="1540" spans="1:22">
      <c r="A1540" s="88" t="s">
        <v>5630</v>
      </c>
      <c r="B1540" s="17" t="str">
        <f>VLOOKUP(A1540,'Planning Periods'!$E$2:$N$540,10,FALSE)</f>
        <v>12/31/2015 - 12/31/2023</v>
      </c>
      <c r="C1540" s="87">
        <v>2013</v>
      </c>
      <c r="D1540" s="87" t="str">
        <f t="shared" si="22"/>
        <v>Parlier 2013</v>
      </c>
      <c r="E1540" s="87" t="s">
        <v>5853</v>
      </c>
      <c r="F1540" s="366" t="s">
        <v>5853</v>
      </c>
      <c r="G1540" s="87" t="s">
        <v>5853</v>
      </c>
      <c r="H1540" s="87" t="s">
        <v>5853</v>
      </c>
      <c r="I1540" s="86"/>
      <c r="J1540" s="87" t="s">
        <v>5853</v>
      </c>
      <c r="K1540" s="366" t="s">
        <v>5853</v>
      </c>
      <c r="L1540" s="87" t="s">
        <v>5853</v>
      </c>
      <c r="M1540" s="87" t="s">
        <v>5853</v>
      </c>
      <c r="N1540" s="86"/>
      <c r="O1540" s="87" t="s">
        <v>5853</v>
      </c>
      <c r="P1540" s="87" t="s">
        <v>5853</v>
      </c>
      <c r="Q1540" s="86"/>
      <c r="R1540" s="87" t="s">
        <v>5853</v>
      </c>
      <c r="S1540" s="87" t="s">
        <v>5853</v>
      </c>
      <c r="T1540" s="86" t="s">
        <v>5853</v>
      </c>
      <c r="U1540" s="87" t="s">
        <v>5853</v>
      </c>
      <c r="V1540" s="87" t="s">
        <v>5853</v>
      </c>
    </row>
    <row r="1541" spans="1:22">
      <c r="A1541" s="88" t="s">
        <v>5630</v>
      </c>
      <c r="B1541" s="17" t="str">
        <f>VLOOKUP(A1541,'Planning Periods'!$E$2:$N$540,10,FALSE)</f>
        <v>12/31/2015 - 12/31/2023</v>
      </c>
      <c r="C1541" s="87">
        <v>2014</v>
      </c>
      <c r="D1541" s="87" t="str">
        <f t="shared" si="22"/>
        <v>Parlier 2014</v>
      </c>
      <c r="E1541" s="87" t="s">
        <v>5853</v>
      </c>
      <c r="F1541" s="366" t="s">
        <v>5853</v>
      </c>
      <c r="G1541" s="87" t="s">
        <v>5853</v>
      </c>
      <c r="H1541" s="87" t="s">
        <v>5853</v>
      </c>
      <c r="I1541" s="86"/>
      <c r="J1541" s="87" t="s">
        <v>5853</v>
      </c>
      <c r="K1541" s="366" t="s">
        <v>5853</v>
      </c>
      <c r="L1541" s="87" t="s">
        <v>5853</v>
      </c>
      <c r="M1541" s="87" t="s">
        <v>5853</v>
      </c>
      <c r="N1541" s="86"/>
      <c r="O1541" s="87" t="s">
        <v>5853</v>
      </c>
      <c r="P1541" s="87" t="s">
        <v>5853</v>
      </c>
      <c r="Q1541" s="86"/>
      <c r="R1541" s="87" t="s">
        <v>5853</v>
      </c>
      <c r="S1541" s="87" t="s">
        <v>5853</v>
      </c>
      <c r="T1541" s="86" t="s">
        <v>5853</v>
      </c>
      <c r="U1541" s="87" t="s">
        <v>5853</v>
      </c>
      <c r="V1541" s="87" t="s">
        <v>5853</v>
      </c>
    </row>
    <row r="1542" spans="1:22">
      <c r="A1542" s="88" t="s">
        <v>5630</v>
      </c>
      <c r="B1542" s="17" t="str">
        <f>VLOOKUP(A1542,'Planning Periods'!$E$2:$N$540,10,FALSE)</f>
        <v>12/31/2015 - 12/31/2023</v>
      </c>
      <c r="C1542" s="87">
        <v>2015</v>
      </c>
      <c r="D1542" s="87" t="str">
        <f t="shared" si="22"/>
        <v>Parlier 2015</v>
      </c>
      <c r="E1542" s="87">
        <v>110</v>
      </c>
      <c r="F1542" s="366">
        <v>53</v>
      </c>
      <c r="G1542" s="87">
        <v>43</v>
      </c>
      <c r="H1542" s="87">
        <v>10</v>
      </c>
      <c r="I1542" s="86"/>
      <c r="J1542" s="87">
        <v>82</v>
      </c>
      <c r="K1542" s="366">
        <v>2</v>
      </c>
      <c r="L1542" s="87">
        <v>0</v>
      </c>
      <c r="M1542" s="87">
        <v>2</v>
      </c>
      <c r="N1542" s="86"/>
      <c r="O1542" s="87">
        <v>77</v>
      </c>
      <c r="P1542" s="87">
        <v>0</v>
      </c>
      <c r="Q1542" s="86"/>
      <c r="R1542" s="87">
        <v>0</v>
      </c>
      <c r="S1542" s="87">
        <v>0</v>
      </c>
      <c r="T1542" s="86">
        <v>2</v>
      </c>
      <c r="U1542" s="87">
        <v>269</v>
      </c>
      <c r="V1542" s="87">
        <v>55</v>
      </c>
    </row>
    <row r="1543" spans="1:22">
      <c r="A1543" s="88" t="s">
        <v>5630</v>
      </c>
      <c r="B1543" s="17" t="str">
        <f>VLOOKUP(A1543,'Planning Periods'!$E$2:$N$540,10,FALSE)</f>
        <v>12/31/2015 - 12/31/2023</v>
      </c>
      <c r="C1543" s="87">
        <v>2016</v>
      </c>
      <c r="D1543" s="87" t="str">
        <f t="shared" si="22"/>
        <v>Parlier 2016</v>
      </c>
      <c r="E1543" s="87">
        <v>110</v>
      </c>
      <c r="F1543" s="366">
        <v>56</v>
      </c>
      <c r="G1543" s="87">
        <v>48</v>
      </c>
      <c r="H1543" s="87">
        <v>8</v>
      </c>
      <c r="I1543" s="86"/>
      <c r="J1543" s="87">
        <v>82</v>
      </c>
      <c r="K1543" s="366">
        <v>4</v>
      </c>
      <c r="L1543" s="87">
        <v>2</v>
      </c>
      <c r="M1543" s="87">
        <v>2</v>
      </c>
      <c r="N1543" s="86"/>
      <c r="O1543" s="87">
        <v>77</v>
      </c>
      <c r="P1543" s="87">
        <v>3</v>
      </c>
      <c r="Q1543" s="86"/>
      <c r="R1543" s="87">
        <v>0</v>
      </c>
      <c r="S1543" s="87">
        <v>0</v>
      </c>
      <c r="T1543" s="86">
        <v>2</v>
      </c>
      <c r="U1543" s="87">
        <v>269</v>
      </c>
      <c r="V1543" s="87">
        <v>63</v>
      </c>
    </row>
    <row r="1544" spans="1:22">
      <c r="A1544" s="88" t="s">
        <v>5630</v>
      </c>
      <c r="B1544" s="17" t="str">
        <f>VLOOKUP(A1544,'Planning Periods'!$E$2:$N$540,10,FALSE)</f>
        <v>12/31/2015 - 12/31/2023</v>
      </c>
      <c r="C1544" s="87">
        <v>2017</v>
      </c>
      <c r="D1544" s="87" t="str">
        <f t="shared" si="22"/>
        <v>Parlier 2017</v>
      </c>
      <c r="E1544" s="87">
        <v>110</v>
      </c>
      <c r="F1544" s="366">
        <v>7</v>
      </c>
      <c r="G1544" s="87">
        <v>4</v>
      </c>
      <c r="H1544" s="87">
        <v>3</v>
      </c>
      <c r="I1544" s="86"/>
      <c r="J1544" s="87">
        <v>82</v>
      </c>
      <c r="K1544" s="366">
        <v>27</v>
      </c>
      <c r="L1544" s="87">
        <v>17</v>
      </c>
      <c r="M1544" s="87">
        <v>10</v>
      </c>
      <c r="N1544" s="86"/>
      <c r="O1544" s="87">
        <v>77</v>
      </c>
      <c r="P1544" s="87">
        <v>0</v>
      </c>
      <c r="Q1544" s="86"/>
      <c r="R1544" s="87">
        <v>0</v>
      </c>
      <c r="S1544" s="87">
        <v>0</v>
      </c>
      <c r="T1544" s="86">
        <v>10</v>
      </c>
      <c r="U1544" s="87">
        <v>269</v>
      </c>
      <c r="V1544" s="87">
        <v>34</v>
      </c>
    </row>
    <row r="1545" spans="1:22">
      <c r="A1545" s="88" t="s">
        <v>5631</v>
      </c>
      <c r="B1545" s="17"/>
      <c r="C1545" s="87">
        <v>2013</v>
      </c>
      <c r="D1545" s="87" t="str">
        <f t="shared" si="22"/>
        <v>Pasadena 2013</v>
      </c>
      <c r="E1545" s="87" t="s">
        <v>5853</v>
      </c>
      <c r="F1545" s="366" t="s">
        <v>5853</v>
      </c>
      <c r="G1545" s="87" t="s">
        <v>5853</v>
      </c>
      <c r="H1545" s="87" t="s">
        <v>5853</v>
      </c>
      <c r="I1545" s="86"/>
      <c r="J1545" s="87" t="s">
        <v>5853</v>
      </c>
      <c r="K1545" s="366" t="s">
        <v>5853</v>
      </c>
      <c r="L1545" s="87" t="s">
        <v>5853</v>
      </c>
      <c r="M1545" s="87" t="s">
        <v>5853</v>
      </c>
      <c r="N1545" s="86"/>
      <c r="O1545" s="87" t="s">
        <v>5853</v>
      </c>
      <c r="P1545" s="87" t="s">
        <v>5853</v>
      </c>
      <c r="Q1545" s="86"/>
      <c r="R1545" s="87" t="s">
        <v>5853</v>
      </c>
      <c r="S1545" s="87" t="s">
        <v>5853</v>
      </c>
      <c r="T1545" s="86" t="s">
        <v>5853</v>
      </c>
      <c r="U1545" s="87" t="s">
        <v>5853</v>
      </c>
      <c r="V1545" s="87" t="s">
        <v>5853</v>
      </c>
    </row>
    <row r="1546" spans="1:22">
      <c r="A1546" s="88" t="s">
        <v>5631</v>
      </c>
      <c r="B1546" s="17" t="str">
        <f>VLOOKUP(A1546,'Planning Periods'!$E$2:$N$540,10,FALSE)</f>
        <v>10/15/2013 - 10/15/2021</v>
      </c>
      <c r="C1546" s="87">
        <v>2014</v>
      </c>
      <c r="D1546" s="87" t="str">
        <f t="shared" si="22"/>
        <v>Pasadena 2014</v>
      </c>
      <c r="E1546" s="87">
        <v>340</v>
      </c>
      <c r="F1546" s="366">
        <v>30</v>
      </c>
      <c r="G1546" s="87">
        <v>30</v>
      </c>
      <c r="H1546" s="87">
        <v>0</v>
      </c>
      <c r="I1546" s="86"/>
      <c r="J1546" s="87">
        <v>207</v>
      </c>
      <c r="K1546" s="366">
        <v>4</v>
      </c>
      <c r="L1546" s="87">
        <v>4</v>
      </c>
      <c r="M1546" s="87">
        <v>0</v>
      </c>
      <c r="N1546" s="86"/>
      <c r="O1546" s="87">
        <v>224</v>
      </c>
      <c r="P1546" s="87">
        <v>17</v>
      </c>
      <c r="Q1546" s="86"/>
      <c r="R1546" s="87">
        <v>561</v>
      </c>
      <c r="S1546" s="87">
        <v>487</v>
      </c>
      <c r="T1546" s="86">
        <v>0</v>
      </c>
      <c r="U1546" s="87">
        <v>1332</v>
      </c>
      <c r="V1546" s="87">
        <v>538</v>
      </c>
    </row>
    <row r="1547" spans="1:22">
      <c r="A1547" s="88" t="s">
        <v>5631</v>
      </c>
      <c r="B1547" s="17" t="str">
        <f>VLOOKUP(A1547,'Planning Periods'!$E$2:$N$540,10,FALSE)</f>
        <v>10/15/2013 - 10/15/2021</v>
      </c>
      <c r="C1547" s="87">
        <v>2015</v>
      </c>
      <c r="D1547" s="87" t="str">
        <f t="shared" si="22"/>
        <v>Pasadena 2015</v>
      </c>
      <c r="E1547" s="87">
        <v>340</v>
      </c>
      <c r="F1547" s="366">
        <v>104</v>
      </c>
      <c r="G1547" s="87">
        <v>104</v>
      </c>
      <c r="H1547" s="87">
        <v>0</v>
      </c>
      <c r="I1547" s="86"/>
      <c r="J1547" s="87">
        <v>207</v>
      </c>
      <c r="K1547" s="366">
        <v>0</v>
      </c>
      <c r="L1547" s="87">
        <v>0</v>
      </c>
      <c r="M1547" s="87">
        <v>0</v>
      </c>
      <c r="N1547" s="86"/>
      <c r="O1547" s="87">
        <v>224</v>
      </c>
      <c r="P1547" s="87">
        <v>10</v>
      </c>
      <c r="Q1547" s="86"/>
      <c r="R1547" s="87">
        <v>561</v>
      </c>
      <c r="S1547" s="87">
        <v>508</v>
      </c>
      <c r="T1547" s="86">
        <v>0</v>
      </c>
      <c r="U1547" s="87">
        <v>1332</v>
      </c>
      <c r="V1547" s="87">
        <v>622</v>
      </c>
    </row>
    <row r="1548" spans="1:22">
      <c r="A1548" s="88" t="s">
        <v>5631</v>
      </c>
      <c r="B1548" s="17" t="str">
        <f>VLOOKUP(A1548,'Planning Periods'!$E$2:$N$540,10,FALSE)</f>
        <v>10/15/2013 - 10/15/2021</v>
      </c>
      <c r="C1548" s="87">
        <v>2016</v>
      </c>
      <c r="D1548" s="87" t="str">
        <f t="shared" si="22"/>
        <v>Pasadena 2016</v>
      </c>
      <c r="E1548" s="87">
        <v>340</v>
      </c>
      <c r="F1548" s="366">
        <v>1</v>
      </c>
      <c r="G1548" s="87">
        <v>1</v>
      </c>
      <c r="H1548" s="87">
        <v>0</v>
      </c>
      <c r="I1548" s="86"/>
      <c r="J1548" s="87">
        <v>207</v>
      </c>
      <c r="K1548" s="366">
        <v>34</v>
      </c>
      <c r="L1548" s="87">
        <v>34</v>
      </c>
      <c r="M1548" s="87">
        <v>0</v>
      </c>
      <c r="N1548" s="86"/>
      <c r="O1548" s="87">
        <v>224</v>
      </c>
      <c r="P1548" s="87">
        <v>18</v>
      </c>
      <c r="Q1548" s="86"/>
      <c r="R1548" s="87">
        <v>561</v>
      </c>
      <c r="S1548" s="87">
        <v>357</v>
      </c>
      <c r="T1548" s="86">
        <v>0</v>
      </c>
      <c r="U1548" s="87">
        <v>1332</v>
      </c>
      <c r="V1548" s="87">
        <v>410</v>
      </c>
    </row>
    <row r="1549" spans="1:22">
      <c r="A1549" s="88" t="s">
        <v>5631</v>
      </c>
      <c r="B1549" s="17" t="str">
        <f>VLOOKUP(A1549,'Planning Periods'!$E$2:$N$540,10,FALSE)</f>
        <v>10/15/2013 - 10/15/2021</v>
      </c>
      <c r="C1549" s="87">
        <v>2017</v>
      </c>
      <c r="D1549" s="87" t="str">
        <f t="shared" si="22"/>
        <v>Pasadena 2017</v>
      </c>
      <c r="E1549" s="87">
        <v>340</v>
      </c>
      <c r="F1549" s="366">
        <v>9</v>
      </c>
      <c r="G1549" s="87">
        <v>9</v>
      </c>
      <c r="H1549" s="87">
        <v>0</v>
      </c>
      <c r="I1549" s="86"/>
      <c r="J1549" s="87">
        <v>207</v>
      </c>
      <c r="K1549" s="366">
        <v>0</v>
      </c>
      <c r="L1549" s="87">
        <v>0</v>
      </c>
      <c r="M1549" s="87">
        <v>0</v>
      </c>
      <c r="N1549" s="86"/>
      <c r="O1549" s="87">
        <v>224</v>
      </c>
      <c r="P1549" s="87">
        <v>0</v>
      </c>
      <c r="Q1549" s="86"/>
      <c r="R1549" s="87">
        <v>561</v>
      </c>
      <c r="S1549" s="87">
        <v>213</v>
      </c>
      <c r="T1549" s="86">
        <v>0</v>
      </c>
      <c r="U1549" s="87">
        <v>1332</v>
      </c>
      <c r="V1549" s="87">
        <v>222</v>
      </c>
    </row>
    <row r="1550" spans="1:22">
      <c r="A1550" s="88" t="s">
        <v>5632</v>
      </c>
      <c r="B1550" s="17" t="str">
        <f>VLOOKUP(A1550,'Planning Periods'!$E$2:$N$540,10,FALSE)</f>
        <v>12/31/2020 - 12/31/2028</v>
      </c>
      <c r="C1550" s="87">
        <v>2014</v>
      </c>
      <c r="D1550" s="87" t="str">
        <f t="shared" si="22"/>
        <v>Paso Robles 2014</v>
      </c>
      <c r="E1550" s="87">
        <v>123</v>
      </c>
      <c r="F1550" s="366">
        <v>56</v>
      </c>
      <c r="G1550" s="87">
        <v>56</v>
      </c>
      <c r="H1550" s="87">
        <v>0</v>
      </c>
      <c r="I1550" s="86"/>
      <c r="J1550" s="87">
        <v>77</v>
      </c>
      <c r="K1550" s="366">
        <v>24</v>
      </c>
      <c r="L1550" s="87">
        <v>24</v>
      </c>
      <c r="M1550" s="87">
        <v>0</v>
      </c>
      <c r="N1550" s="86"/>
      <c r="O1550" s="87">
        <v>87</v>
      </c>
      <c r="P1550" s="87">
        <v>2</v>
      </c>
      <c r="Q1550" s="86"/>
      <c r="R1550" s="87">
        <v>205</v>
      </c>
      <c r="S1550" s="87">
        <v>54</v>
      </c>
      <c r="T1550" s="86">
        <v>0</v>
      </c>
      <c r="U1550" s="87">
        <v>492</v>
      </c>
      <c r="V1550" s="87">
        <v>136</v>
      </c>
    </row>
    <row r="1551" spans="1:22">
      <c r="A1551" s="88" t="s">
        <v>5632</v>
      </c>
      <c r="B1551" s="17" t="str">
        <f>VLOOKUP(A1551,'Planning Periods'!$E$2:$N$540,10,FALSE)</f>
        <v>12/31/2020 - 12/31/2028</v>
      </c>
      <c r="C1551" s="87">
        <v>2015</v>
      </c>
      <c r="D1551" s="87" t="str">
        <f t="shared" si="22"/>
        <v>Paso Robles 2015</v>
      </c>
      <c r="E1551" s="87">
        <v>123</v>
      </c>
      <c r="F1551" s="366">
        <v>49</v>
      </c>
      <c r="G1551" s="87">
        <v>49</v>
      </c>
      <c r="H1551" s="87">
        <v>0</v>
      </c>
      <c r="I1551" s="86"/>
      <c r="J1551" s="87">
        <v>77</v>
      </c>
      <c r="K1551" s="366">
        <v>20</v>
      </c>
      <c r="L1551" s="87">
        <v>20</v>
      </c>
      <c r="M1551" s="87">
        <v>0</v>
      </c>
      <c r="N1551" s="86"/>
      <c r="O1551" s="87">
        <v>87</v>
      </c>
      <c r="P1551" s="87">
        <v>23</v>
      </c>
      <c r="Q1551" s="86"/>
      <c r="R1551" s="87">
        <v>205</v>
      </c>
      <c r="S1551" s="87">
        <v>61</v>
      </c>
      <c r="T1551" s="86">
        <v>0</v>
      </c>
      <c r="U1551" s="87">
        <v>492</v>
      </c>
      <c r="V1551" s="87">
        <v>153</v>
      </c>
    </row>
    <row r="1552" spans="1:22">
      <c r="A1552" s="88" t="s">
        <v>5632</v>
      </c>
      <c r="B1552" s="17" t="str">
        <f>VLOOKUP(A1552,'Planning Periods'!$E$2:$N$540,10,FALSE)</f>
        <v>12/31/2020 - 12/31/2028</v>
      </c>
      <c r="C1552" s="87">
        <v>2016</v>
      </c>
      <c r="D1552" s="87" t="str">
        <f t="shared" si="22"/>
        <v>Paso Robles 2016</v>
      </c>
      <c r="E1552" s="87">
        <v>123</v>
      </c>
      <c r="F1552" s="366">
        <v>0</v>
      </c>
      <c r="G1552" s="87">
        <v>0</v>
      </c>
      <c r="H1552" s="87">
        <v>0</v>
      </c>
      <c r="I1552" s="86"/>
      <c r="J1552" s="87">
        <v>77</v>
      </c>
      <c r="K1552" s="366">
        <v>0</v>
      </c>
      <c r="L1552" s="87">
        <v>0</v>
      </c>
      <c r="M1552" s="87">
        <v>0</v>
      </c>
      <c r="N1552" s="86"/>
      <c r="O1552" s="87">
        <v>87</v>
      </c>
      <c r="P1552" s="87">
        <v>21</v>
      </c>
      <c r="Q1552" s="86"/>
      <c r="R1552" s="87">
        <v>205</v>
      </c>
      <c r="S1552" s="87">
        <v>44</v>
      </c>
      <c r="T1552" s="86">
        <v>0</v>
      </c>
      <c r="U1552" s="87">
        <v>492</v>
      </c>
      <c r="V1552" s="87">
        <v>65</v>
      </c>
    </row>
    <row r="1553" spans="1:22">
      <c r="A1553" s="88" t="s">
        <v>5632</v>
      </c>
      <c r="B1553" s="17" t="str">
        <f>VLOOKUP(A1553,'Planning Periods'!$E$2:$N$540,10,FALSE)</f>
        <v>12/31/2020 - 12/31/2028</v>
      </c>
      <c r="C1553" s="87">
        <v>2017</v>
      </c>
      <c r="D1553" s="87" t="str">
        <f t="shared" si="22"/>
        <v>Paso Robles 2017</v>
      </c>
      <c r="E1553" s="87">
        <v>123</v>
      </c>
      <c r="F1553" s="366">
        <v>52</v>
      </c>
      <c r="G1553" s="87">
        <v>52</v>
      </c>
      <c r="H1553" s="87">
        <v>0</v>
      </c>
      <c r="I1553" s="86"/>
      <c r="J1553" s="87">
        <v>77</v>
      </c>
      <c r="K1553" s="366">
        <v>23</v>
      </c>
      <c r="L1553" s="87">
        <v>23</v>
      </c>
      <c r="M1553" s="87">
        <v>0</v>
      </c>
      <c r="N1553" s="86"/>
      <c r="O1553" s="87">
        <v>87</v>
      </c>
      <c r="P1553" s="87">
        <v>150</v>
      </c>
      <c r="Q1553" s="86"/>
      <c r="R1553" s="87">
        <v>205</v>
      </c>
      <c r="S1553" s="87">
        <v>17</v>
      </c>
      <c r="T1553" s="86">
        <v>0</v>
      </c>
      <c r="U1553" s="87">
        <v>492</v>
      </c>
      <c r="V1553" s="87">
        <v>242</v>
      </c>
    </row>
    <row r="1554" spans="1:22">
      <c r="A1554" t="s">
        <v>5861</v>
      </c>
      <c r="B1554" s="17" t="str">
        <f>VLOOKUP(A1554,'Planning Periods'!$E$2:$N$540,10,FALSE)</f>
        <v>12/31/2015 - 12/31/2023</v>
      </c>
      <c r="C1554" s="87">
        <v>2014</v>
      </c>
      <c r="D1554" s="87" t="str">
        <f t="shared" si="22"/>
        <v>Patterson 2014</v>
      </c>
      <c r="E1554" s="366" t="s">
        <v>5853</v>
      </c>
      <c r="F1554" s="366" t="s">
        <v>5853</v>
      </c>
      <c r="G1554" s="366" t="s">
        <v>5853</v>
      </c>
      <c r="H1554" s="366" t="s">
        <v>5853</v>
      </c>
      <c r="I1554" s="366">
        <v>0</v>
      </c>
      <c r="J1554" s="366" t="s">
        <v>5853</v>
      </c>
      <c r="K1554" s="366" t="s">
        <v>5853</v>
      </c>
      <c r="L1554" s="366" t="s">
        <v>5853</v>
      </c>
      <c r="M1554" s="366" t="s">
        <v>5853</v>
      </c>
      <c r="N1554" s="366">
        <v>0</v>
      </c>
      <c r="O1554" s="366" t="s">
        <v>5853</v>
      </c>
      <c r="P1554" s="366" t="s">
        <v>5853</v>
      </c>
      <c r="Q1554" s="366"/>
      <c r="R1554" s="366" t="s">
        <v>5853</v>
      </c>
      <c r="S1554" s="366" t="s">
        <v>5853</v>
      </c>
      <c r="T1554" s="366" t="s">
        <v>5853</v>
      </c>
      <c r="U1554" s="366" t="s">
        <v>5853</v>
      </c>
      <c r="V1554" s="366" t="s">
        <v>5853</v>
      </c>
    </row>
    <row r="1555" spans="1:22">
      <c r="A1555" t="s">
        <v>5861</v>
      </c>
      <c r="B1555" s="17" t="str">
        <f>VLOOKUP(A1555,'Planning Periods'!$E$2:$N$540,10,FALSE)</f>
        <v>12/31/2015 - 12/31/2023</v>
      </c>
      <c r="C1555" s="87">
        <v>2015</v>
      </c>
      <c r="D1555" s="87" t="str">
        <f t="shared" si="22"/>
        <v>Patterson 2015</v>
      </c>
      <c r="E1555" t="s">
        <v>5853</v>
      </c>
      <c r="F1555" t="s">
        <v>5853</v>
      </c>
      <c r="G1555" t="s">
        <v>5853</v>
      </c>
      <c r="H1555" t="s">
        <v>5853</v>
      </c>
      <c r="J1555" t="s">
        <v>5853</v>
      </c>
      <c r="K1555" t="s">
        <v>5853</v>
      </c>
      <c r="L1555" t="s">
        <v>5853</v>
      </c>
      <c r="M1555" t="s">
        <v>5853</v>
      </c>
      <c r="O1555" t="s">
        <v>5853</v>
      </c>
      <c r="P1555" t="s">
        <v>5853</v>
      </c>
      <c r="R1555" t="s">
        <v>5853</v>
      </c>
      <c r="S1555" t="s">
        <v>5853</v>
      </c>
      <c r="T1555" t="s">
        <v>5853</v>
      </c>
      <c r="U1555" t="s">
        <v>5853</v>
      </c>
      <c r="V1555" t="s">
        <v>5853</v>
      </c>
    </row>
    <row r="1556" spans="1:22">
      <c r="A1556" t="s">
        <v>5861</v>
      </c>
      <c r="B1556" s="17" t="str">
        <f>VLOOKUP(A1556,'Planning Periods'!$E$2:$N$540,10,FALSE)</f>
        <v>12/31/2015 - 12/31/2023</v>
      </c>
      <c r="C1556" s="87">
        <v>2016</v>
      </c>
      <c r="D1556" s="87" t="str">
        <f t="shared" si="22"/>
        <v>Patterson 2016</v>
      </c>
      <c r="E1556" t="s">
        <v>5853</v>
      </c>
      <c r="F1556" t="s">
        <v>5853</v>
      </c>
      <c r="G1556" t="s">
        <v>5853</v>
      </c>
      <c r="H1556" t="s">
        <v>5853</v>
      </c>
      <c r="J1556" t="s">
        <v>5853</v>
      </c>
      <c r="K1556" t="s">
        <v>5853</v>
      </c>
      <c r="L1556" t="s">
        <v>5853</v>
      </c>
      <c r="M1556" t="s">
        <v>5853</v>
      </c>
      <c r="O1556" t="s">
        <v>5853</v>
      </c>
      <c r="P1556" t="s">
        <v>5853</v>
      </c>
      <c r="R1556" t="s">
        <v>5853</v>
      </c>
      <c r="S1556" t="s">
        <v>5853</v>
      </c>
      <c r="T1556" t="s">
        <v>5853</v>
      </c>
      <c r="U1556" t="s">
        <v>5853</v>
      </c>
      <c r="V1556" t="s">
        <v>5853</v>
      </c>
    </row>
    <row r="1557" spans="1:22">
      <c r="A1557" t="s">
        <v>5861</v>
      </c>
      <c r="B1557" s="17" t="str">
        <f>VLOOKUP(A1557,'Planning Periods'!$E$2:$N$540,10,FALSE)</f>
        <v>12/31/2015 - 12/31/2023</v>
      </c>
      <c r="C1557" s="87">
        <v>2017</v>
      </c>
      <c r="D1557" s="87" t="str">
        <f t="shared" si="22"/>
        <v>Patterson 2017</v>
      </c>
      <c r="E1557" t="s">
        <v>5853</v>
      </c>
      <c r="F1557" t="s">
        <v>5853</v>
      </c>
      <c r="G1557" t="s">
        <v>5853</v>
      </c>
      <c r="H1557" t="s">
        <v>5853</v>
      </c>
      <c r="J1557" t="s">
        <v>5853</v>
      </c>
      <c r="K1557" t="s">
        <v>5853</v>
      </c>
      <c r="L1557" t="s">
        <v>5853</v>
      </c>
      <c r="M1557" t="s">
        <v>5853</v>
      </c>
      <c r="O1557" t="s">
        <v>5853</v>
      </c>
      <c r="P1557" t="s">
        <v>5853</v>
      </c>
      <c r="R1557" t="s">
        <v>5853</v>
      </c>
      <c r="S1557" t="s">
        <v>5853</v>
      </c>
      <c r="T1557" t="s">
        <v>5853</v>
      </c>
      <c r="U1557" t="s">
        <v>5853</v>
      </c>
      <c r="V1557" t="s">
        <v>5853</v>
      </c>
    </row>
    <row r="1558" spans="1:22">
      <c r="A1558" s="88" t="s">
        <v>5633</v>
      </c>
      <c r="B1558" s="17"/>
      <c r="C1558" s="87">
        <v>2013</v>
      </c>
      <c r="D1558" s="87" t="str">
        <f t="shared" si="22"/>
        <v>Perris 2013</v>
      </c>
      <c r="E1558" t="s">
        <v>5853</v>
      </c>
      <c r="F1558" t="s">
        <v>5853</v>
      </c>
      <c r="G1558" t="s">
        <v>5853</v>
      </c>
      <c r="H1558" t="s">
        <v>5853</v>
      </c>
      <c r="J1558" t="s">
        <v>5853</v>
      </c>
      <c r="K1558" t="s">
        <v>5853</v>
      </c>
      <c r="L1558" t="s">
        <v>5853</v>
      </c>
      <c r="M1558" t="s">
        <v>5853</v>
      </c>
      <c r="O1558" t="s">
        <v>5853</v>
      </c>
      <c r="P1558" t="s">
        <v>5853</v>
      </c>
      <c r="R1558" t="s">
        <v>5853</v>
      </c>
      <c r="S1558" t="s">
        <v>5853</v>
      </c>
      <c r="T1558" t="s">
        <v>5853</v>
      </c>
      <c r="U1558" t="s">
        <v>5853</v>
      </c>
      <c r="V1558" t="s">
        <v>5853</v>
      </c>
    </row>
    <row r="1559" spans="1:22">
      <c r="A1559" s="88" t="s">
        <v>5633</v>
      </c>
      <c r="B1559" s="17" t="str">
        <f>VLOOKUP(A1559,'Planning Periods'!$E$2:$N$540,10,FALSE)</f>
        <v>10/15/2013 - 10/15/2021</v>
      </c>
      <c r="C1559" s="87">
        <v>2014</v>
      </c>
      <c r="D1559" s="87" t="str">
        <f t="shared" si="22"/>
        <v>Perris 2014</v>
      </c>
      <c r="E1559" s="87">
        <v>1026</v>
      </c>
      <c r="F1559" s="366">
        <v>359</v>
      </c>
      <c r="G1559" s="87">
        <v>359</v>
      </c>
      <c r="H1559" s="87">
        <v>0</v>
      </c>
      <c r="I1559" s="86"/>
      <c r="J1559" s="87">
        <v>681</v>
      </c>
      <c r="K1559" s="366">
        <v>0</v>
      </c>
      <c r="L1559" s="87">
        <v>0</v>
      </c>
      <c r="M1559" s="87">
        <v>0</v>
      </c>
      <c r="N1559" s="86"/>
      <c r="O1559" s="87">
        <v>759</v>
      </c>
      <c r="P1559" s="87">
        <v>222</v>
      </c>
      <c r="Q1559" s="86"/>
      <c r="R1559" s="87">
        <v>1814</v>
      </c>
      <c r="S1559" s="87">
        <v>0</v>
      </c>
      <c r="T1559" s="86">
        <v>0</v>
      </c>
      <c r="U1559" s="87">
        <v>4280</v>
      </c>
      <c r="V1559" s="87">
        <v>581</v>
      </c>
    </row>
    <row r="1560" spans="1:22">
      <c r="A1560" s="88" t="s">
        <v>5633</v>
      </c>
      <c r="B1560" s="17" t="str">
        <f>VLOOKUP(A1560,'Planning Periods'!$E$2:$N$540,10,FALSE)</f>
        <v>10/15/2013 - 10/15/2021</v>
      </c>
      <c r="C1560" s="87">
        <v>2015</v>
      </c>
      <c r="D1560" s="87" t="str">
        <f t="shared" si="22"/>
        <v>Perris 2015</v>
      </c>
      <c r="E1560" s="87">
        <v>1026</v>
      </c>
      <c r="F1560" s="366">
        <v>0</v>
      </c>
      <c r="G1560" s="87">
        <v>0</v>
      </c>
      <c r="H1560" s="87">
        <v>0</v>
      </c>
      <c r="I1560" s="86"/>
      <c r="J1560" s="87">
        <v>681</v>
      </c>
      <c r="K1560" s="366">
        <v>0</v>
      </c>
      <c r="L1560" s="87">
        <v>0</v>
      </c>
      <c r="M1560" s="87">
        <v>0</v>
      </c>
      <c r="N1560" s="86"/>
      <c r="O1560" s="87">
        <v>759</v>
      </c>
      <c r="P1560" s="87">
        <v>0</v>
      </c>
      <c r="Q1560" s="86"/>
      <c r="R1560" s="87">
        <v>1814</v>
      </c>
      <c r="S1560" s="87">
        <v>222</v>
      </c>
      <c r="T1560" s="86">
        <v>0</v>
      </c>
      <c r="U1560" s="87">
        <v>4280</v>
      </c>
      <c r="V1560" s="87">
        <v>222</v>
      </c>
    </row>
    <row r="1561" spans="1:22">
      <c r="A1561" s="88" t="s">
        <v>5633</v>
      </c>
      <c r="B1561" s="17" t="str">
        <f>VLOOKUP(A1561,'Planning Periods'!$E$2:$N$540,10,FALSE)</f>
        <v>10/15/2013 - 10/15/2021</v>
      </c>
      <c r="C1561" s="87">
        <v>2016</v>
      </c>
      <c r="D1561" s="87" t="str">
        <f t="shared" si="22"/>
        <v>Perris 2016</v>
      </c>
      <c r="E1561" s="87">
        <v>1026</v>
      </c>
      <c r="F1561" s="366">
        <v>0</v>
      </c>
      <c r="G1561" s="87">
        <v>0</v>
      </c>
      <c r="H1561" s="87">
        <v>0</v>
      </c>
      <c r="I1561" s="86"/>
      <c r="J1561" s="87">
        <v>681</v>
      </c>
      <c r="K1561" s="366">
        <v>0</v>
      </c>
      <c r="L1561" s="87">
        <v>0</v>
      </c>
      <c r="M1561" s="87">
        <v>0</v>
      </c>
      <c r="N1561" s="86"/>
      <c r="O1561" s="87">
        <v>759</v>
      </c>
      <c r="P1561" s="87">
        <v>0</v>
      </c>
      <c r="Q1561" s="86"/>
      <c r="R1561" s="87">
        <v>1814</v>
      </c>
      <c r="S1561" s="87">
        <v>701</v>
      </c>
      <c r="T1561" s="86">
        <v>0</v>
      </c>
      <c r="U1561" s="87">
        <v>4280</v>
      </c>
      <c r="V1561" s="87">
        <v>701</v>
      </c>
    </row>
    <row r="1562" spans="1:22">
      <c r="A1562" s="88" t="s">
        <v>5633</v>
      </c>
      <c r="B1562" s="17" t="str">
        <f>VLOOKUP(A1562,'Planning Periods'!$E$2:$N$540,10,FALSE)</f>
        <v>10/15/2013 - 10/15/2021</v>
      </c>
      <c r="C1562" s="87">
        <v>2017</v>
      </c>
      <c r="D1562" s="87" t="str">
        <f t="shared" si="22"/>
        <v>Perris 2017</v>
      </c>
      <c r="E1562" s="87">
        <v>1026</v>
      </c>
      <c r="F1562" s="366">
        <v>0</v>
      </c>
      <c r="G1562" s="87">
        <v>0</v>
      </c>
      <c r="H1562" s="87">
        <v>0</v>
      </c>
      <c r="I1562" s="86"/>
      <c r="J1562" s="87">
        <v>681</v>
      </c>
      <c r="K1562" s="366">
        <v>0</v>
      </c>
      <c r="L1562" s="87">
        <v>0</v>
      </c>
      <c r="M1562" s="87">
        <v>0</v>
      </c>
      <c r="N1562" s="86"/>
      <c r="O1562" s="87">
        <v>759</v>
      </c>
      <c r="P1562" s="87">
        <v>0</v>
      </c>
      <c r="Q1562" s="86"/>
      <c r="R1562" s="87">
        <v>1814</v>
      </c>
      <c r="S1562" s="87">
        <v>0</v>
      </c>
      <c r="T1562" s="86">
        <v>0</v>
      </c>
      <c r="U1562" s="87">
        <v>4280</v>
      </c>
      <c r="V1562" s="87">
        <v>0</v>
      </c>
    </row>
    <row r="1563" spans="1:22">
      <c r="A1563" s="88" t="s">
        <v>5634</v>
      </c>
      <c r="B1563" s="17" t="str">
        <f>VLOOKUP(A1563,'Planning Periods'!$E$2:$N$540,10,FALSE)</f>
        <v>01/31/2015 - 01/31/2023</v>
      </c>
      <c r="C1563" s="87">
        <v>2014</v>
      </c>
      <c r="D1563" s="87" t="str">
        <f t="shared" si="22"/>
        <v>Petaluma 2014</v>
      </c>
      <c r="E1563" s="87" t="s">
        <v>5853</v>
      </c>
      <c r="F1563" s="366" t="s">
        <v>5853</v>
      </c>
      <c r="G1563" s="87" t="s">
        <v>5853</v>
      </c>
      <c r="H1563" s="87" t="s">
        <v>5853</v>
      </c>
      <c r="I1563" s="86"/>
      <c r="J1563" s="87" t="s">
        <v>5853</v>
      </c>
      <c r="K1563" s="366" t="s">
        <v>5853</v>
      </c>
      <c r="L1563" s="87" t="s">
        <v>5853</v>
      </c>
      <c r="M1563" s="87" t="s">
        <v>5853</v>
      </c>
      <c r="N1563" s="86"/>
      <c r="O1563" s="87" t="s">
        <v>5853</v>
      </c>
      <c r="P1563" s="87" t="s">
        <v>5853</v>
      </c>
      <c r="Q1563" s="86"/>
      <c r="R1563" s="87" t="s">
        <v>5853</v>
      </c>
      <c r="S1563" s="87" t="s">
        <v>5853</v>
      </c>
      <c r="T1563" s="86" t="s">
        <v>5853</v>
      </c>
      <c r="U1563" s="87" t="s">
        <v>5853</v>
      </c>
      <c r="V1563" s="87" t="s">
        <v>5853</v>
      </c>
    </row>
    <row r="1564" spans="1:22">
      <c r="A1564" s="88" t="s">
        <v>5634</v>
      </c>
      <c r="B1564" s="17" t="str">
        <f>VLOOKUP(A1564,'Planning Periods'!$E$2:$N$540,10,FALSE)</f>
        <v>01/31/2015 - 01/31/2023</v>
      </c>
      <c r="C1564" s="87">
        <v>2015</v>
      </c>
      <c r="D1564" s="87" t="str">
        <f t="shared" si="22"/>
        <v>Petaluma 2015</v>
      </c>
      <c r="E1564" s="87">
        <v>199</v>
      </c>
      <c r="F1564" s="366">
        <v>0</v>
      </c>
      <c r="G1564" s="87">
        <v>0</v>
      </c>
      <c r="H1564" s="87">
        <v>0</v>
      </c>
      <c r="I1564" s="86"/>
      <c r="J1564" s="87">
        <v>103</v>
      </c>
      <c r="K1564" s="366">
        <v>0</v>
      </c>
      <c r="L1564" s="87">
        <v>0</v>
      </c>
      <c r="M1564" s="87">
        <v>0</v>
      </c>
      <c r="N1564" s="86"/>
      <c r="O1564" s="87">
        <v>121</v>
      </c>
      <c r="P1564" s="87">
        <v>7</v>
      </c>
      <c r="Q1564" s="86"/>
      <c r="R1564" s="87">
        <v>322</v>
      </c>
      <c r="S1564" s="87">
        <v>235</v>
      </c>
      <c r="T1564" s="86">
        <v>0</v>
      </c>
      <c r="U1564" s="87">
        <v>745</v>
      </c>
      <c r="V1564" s="87">
        <v>242</v>
      </c>
    </row>
    <row r="1565" spans="1:22">
      <c r="A1565" s="88" t="s">
        <v>5634</v>
      </c>
      <c r="B1565" s="17" t="str">
        <f>VLOOKUP(A1565,'Planning Periods'!$E$2:$N$540,10,FALSE)</f>
        <v>01/31/2015 - 01/31/2023</v>
      </c>
      <c r="C1565" s="87">
        <v>2016</v>
      </c>
      <c r="D1565" s="87" t="str">
        <f t="shared" ref="D1565:D1632" si="23">CONCATENATE(A1565," ",C1565)</f>
        <v>Petaluma 2016</v>
      </c>
      <c r="E1565" s="87">
        <v>199</v>
      </c>
      <c r="F1565" s="366">
        <v>0</v>
      </c>
      <c r="G1565" s="87">
        <v>0</v>
      </c>
      <c r="H1565" s="87">
        <v>0</v>
      </c>
      <c r="I1565" s="86"/>
      <c r="J1565" s="87">
        <v>103</v>
      </c>
      <c r="K1565" s="366">
        <v>0</v>
      </c>
      <c r="L1565" s="87">
        <v>0</v>
      </c>
      <c r="M1565" s="87">
        <v>0</v>
      </c>
      <c r="N1565" s="86"/>
      <c r="O1565" s="87">
        <v>121</v>
      </c>
      <c r="P1565" s="87">
        <v>8</v>
      </c>
      <c r="Q1565" s="86"/>
      <c r="R1565" s="87">
        <v>322</v>
      </c>
      <c r="S1565" s="87">
        <v>206</v>
      </c>
      <c r="T1565" s="86">
        <v>0</v>
      </c>
      <c r="U1565" s="87">
        <v>745</v>
      </c>
      <c r="V1565" s="87">
        <v>214</v>
      </c>
    </row>
    <row r="1566" spans="1:22">
      <c r="A1566" s="88" t="s">
        <v>5634</v>
      </c>
      <c r="B1566" s="17" t="str">
        <f>VLOOKUP(A1566,'Planning Periods'!$E$2:$N$540,10,FALSE)</f>
        <v>01/31/2015 - 01/31/2023</v>
      </c>
      <c r="C1566" s="87">
        <v>2017</v>
      </c>
      <c r="D1566" s="87" t="str">
        <f t="shared" si="23"/>
        <v>Petaluma 2017</v>
      </c>
      <c r="E1566" s="87">
        <v>199</v>
      </c>
      <c r="F1566" s="366">
        <v>9</v>
      </c>
      <c r="G1566" s="87">
        <v>9</v>
      </c>
      <c r="H1566" s="87">
        <v>0</v>
      </c>
      <c r="I1566" s="86"/>
      <c r="J1566" s="87">
        <v>103</v>
      </c>
      <c r="K1566" s="366">
        <v>14</v>
      </c>
      <c r="L1566" s="87">
        <v>14</v>
      </c>
      <c r="M1566" s="87">
        <v>0</v>
      </c>
      <c r="N1566" s="86"/>
      <c r="O1566" s="87">
        <v>121</v>
      </c>
      <c r="P1566" s="87">
        <v>9</v>
      </c>
      <c r="Q1566" s="86"/>
      <c r="R1566" s="87">
        <v>322</v>
      </c>
      <c r="S1566" s="87">
        <v>150</v>
      </c>
      <c r="T1566" s="86">
        <v>0</v>
      </c>
      <c r="U1566" s="87">
        <v>745</v>
      </c>
      <c r="V1566" s="87">
        <v>182</v>
      </c>
    </row>
    <row r="1567" spans="1:22">
      <c r="A1567" t="s">
        <v>5635</v>
      </c>
      <c r="B1567" s="17"/>
      <c r="C1567" s="87">
        <v>2013</v>
      </c>
      <c r="D1567" s="87" t="str">
        <f t="shared" si="23"/>
        <v>Pico Rivera 2013</v>
      </c>
      <c r="E1567" s="87" t="s">
        <v>5853</v>
      </c>
      <c r="F1567" s="366" t="s">
        <v>5853</v>
      </c>
      <c r="G1567" s="87" t="s">
        <v>5853</v>
      </c>
      <c r="H1567" s="87" t="s">
        <v>5853</v>
      </c>
      <c r="I1567" s="86"/>
      <c r="J1567" s="87" t="s">
        <v>5853</v>
      </c>
      <c r="K1567" s="366" t="s">
        <v>5853</v>
      </c>
      <c r="L1567" s="87" t="s">
        <v>5853</v>
      </c>
      <c r="M1567" s="87" t="s">
        <v>5853</v>
      </c>
      <c r="N1567" s="86"/>
      <c r="O1567" s="87" t="s">
        <v>5853</v>
      </c>
      <c r="P1567" s="87" t="s">
        <v>5853</v>
      </c>
      <c r="Q1567" s="86"/>
      <c r="R1567" s="87" t="s">
        <v>5853</v>
      </c>
      <c r="S1567" s="87" t="s">
        <v>5853</v>
      </c>
      <c r="T1567" s="86" t="s">
        <v>5853</v>
      </c>
      <c r="U1567" s="87" t="s">
        <v>5853</v>
      </c>
      <c r="V1567" s="87" t="s">
        <v>5853</v>
      </c>
    </row>
    <row r="1568" spans="1:22">
      <c r="A1568" t="s">
        <v>5635</v>
      </c>
      <c r="B1568" s="17" t="str">
        <f>VLOOKUP(A1568,'Planning Periods'!$E$2:$N$540,10,FALSE)</f>
        <v>10/15/2013 - 10/15/2021</v>
      </c>
      <c r="C1568" s="87">
        <v>2014</v>
      </c>
      <c r="D1568" s="87" t="str">
        <f t="shared" si="23"/>
        <v>Pico Rivera 2014</v>
      </c>
      <c r="E1568" s="366" t="s">
        <v>5853</v>
      </c>
      <c r="F1568" s="366" t="s">
        <v>5853</v>
      </c>
      <c r="G1568" s="366" t="s">
        <v>5853</v>
      </c>
      <c r="H1568" s="366" t="s">
        <v>5853</v>
      </c>
      <c r="I1568" s="366">
        <v>0</v>
      </c>
      <c r="J1568" s="366" t="s">
        <v>5853</v>
      </c>
      <c r="K1568" s="366" t="s">
        <v>5853</v>
      </c>
      <c r="L1568" s="366" t="s">
        <v>5853</v>
      </c>
      <c r="M1568" s="366" t="s">
        <v>5853</v>
      </c>
      <c r="N1568" s="366">
        <v>0</v>
      </c>
      <c r="O1568" s="366" t="s">
        <v>5853</v>
      </c>
      <c r="P1568" s="366" t="s">
        <v>5853</v>
      </c>
      <c r="Q1568" s="366"/>
      <c r="R1568" s="366" t="s">
        <v>5853</v>
      </c>
      <c r="S1568" s="366" t="s">
        <v>5853</v>
      </c>
      <c r="T1568" s="366" t="s">
        <v>5853</v>
      </c>
      <c r="U1568" s="366" t="s">
        <v>5853</v>
      </c>
      <c r="V1568" s="366" t="s">
        <v>5853</v>
      </c>
    </row>
    <row r="1569" spans="1:22">
      <c r="A1569" t="s">
        <v>5635</v>
      </c>
      <c r="B1569" s="17" t="str">
        <f>VLOOKUP(A1569,'Planning Periods'!$E$2:$N$540,10,FALSE)</f>
        <v>10/15/2013 - 10/15/2021</v>
      </c>
      <c r="C1569" s="87">
        <v>2015</v>
      </c>
      <c r="D1569" s="87" t="str">
        <f t="shared" si="23"/>
        <v>Pico Rivera 2015</v>
      </c>
      <c r="E1569" t="s">
        <v>5853</v>
      </c>
      <c r="F1569" t="s">
        <v>5853</v>
      </c>
      <c r="G1569" t="s">
        <v>5853</v>
      </c>
      <c r="H1569" t="s">
        <v>5853</v>
      </c>
      <c r="J1569" t="s">
        <v>5853</v>
      </c>
      <c r="K1569" t="s">
        <v>5853</v>
      </c>
      <c r="L1569" t="s">
        <v>5853</v>
      </c>
      <c r="M1569" t="s">
        <v>5853</v>
      </c>
      <c r="O1569" t="s">
        <v>5853</v>
      </c>
      <c r="P1569" t="s">
        <v>5853</v>
      </c>
      <c r="R1569" t="s">
        <v>5853</v>
      </c>
      <c r="S1569" t="s">
        <v>5853</v>
      </c>
      <c r="T1569" t="s">
        <v>5853</v>
      </c>
      <c r="U1569" t="s">
        <v>5853</v>
      </c>
      <c r="V1569" t="s">
        <v>5853</v>
      </c>
    </row>
    <row r="1570" spans="1:22">
      <c r="A1570" t="s">
        <v>5635</v>
      </c>
      <c r="B1570" s="17" t="str">
        <f>VLOOKUP(A1570,'Planning Periods'!$E$2:$N$540,10,FALSE)</f>
        <v>10/15/2013 - 10/15/2021</v>
      </c>
      <c r="C1570" s="87">
        <v>2016</v>
      </c>
      <c r="D1570" s="87" t="str">
        <f t="shared" si="23"/>
        <v>Pico Rivera 2016</v>
      </c>
      <c r="E1570" t="s">
        <v>5853</v>
      </c>
      <c r="F1570" t="s">
        <v>5853</v>
      </c>
      <c r="G1570" t="s">
        <v>5853</v>
      </c>
      <c r="H1570" t="s">
        <v>5853</v>
      </c>
      <c r="J1570" t="s">
        <v>5853</v>
      </c>
      <c r="K1570" t="s">
        <v>5853</v>
      </c>
      <c r="L1570" t="s">
        <v>5853</v>
      </c>
      <c r="M1570" t="s">
        <v>5853</v>
      </c>
      <c r="O1570" t="s">
        <v>5853</v>
      </c>
      <c r="P1570" t="s">
        <v>5853</v>
      </c>
      <c r="R1570" t="s">
        <v>5853</v>
      </c>
      <c r="S1570" t="s">
        <v>5853</v>
      </c>
      <c r="T1570" t="s">
        <v>5853</v>
      </c>
      <c r="U1570" t="s">
        <v>5853</v>
      </c>
      <c r="V1570" t="s">
        <v>5853</v>
      </c>
    </row>
    <row r="1571" spans="1:22">
      <c r="A1571" t="s">
        <v>5635</v>
      </c>
      <c r="B1571" s="17" t="str">
        <f>VLOOKUP(A1571,'Planning Periods'!$E$2:$N$540,10,FALSE)</f>
        <v>10/15/2013 - 10/15/2021</v>
      </c>
      <c r="C1571" s="87">
        <v>2017</v>
      </c>
      <c r="D1571" s="87" t="str">
        <f t="shared" si="23"/>
        <v>Pico Rivera 2017</v>
      </c>
      <c r="E1571" t="s">
        <v>5853</v>
      </c>
      <c r="F1571" t="s">
        <v>5853</v>
      </c>
      <c r="G1571" t="s">
        <v>5853</v>
      </c>
      <c r="H1571" t="s">
        <v>5853</v>
      </c>
      <c r="J1571" t="s">
        <v>5853</v>
      </c>
      <c r="K1571" t="s">
        <v>5853</v>
      </c>
      <c r="L1571" t="s">
        <v>5853</v>
      </c>
      <c r="M1571" t="s">
        <v>5853</v>
      </c>
      <c r="O1571" t="s">
        <v>5853</v>
      </c>
      <c r="P1571" t="s">
        <v>5853</v>
      </c>
      <c r="R1571" t="s">
        <v>5853</v>
      </c>
      <c r="S1571" t="s">
        <v>5853</v>
      </c>
      <c r="T1571" t="s">
        <v>5853</v>
      </c>
      <c r="U1571" t="s">
        <v>5853</v>
      </c>
      <c r="V1571" t="s">
        <v>5853</v>
      </c>
    </row>
    <row r="1572" spans="1:22">
      <c r="A1572" s="88" t="s">
        <v>5636</v>
      </c>
      <c r="B1572" s="17" t="str">
        <f>VLOOKUP(A1572,'Planning Periods'!$E$2:$N$540,10,FALSE)</f>
        <v>01/31/2015 - 01/31/2023</v>
      </c>
      <c r="C1572" s="87">
        <v>2015</v>
      </c>
      <c r="D1572" s="87" t="str">
        <f t="shared" si="23"/>
        <v>Piedmont 2015</v>
      </c>
      <c r="E1572" s="87" t="s">
        <v>5853</v>
      </c>
      <c r="F1572" s="366" t="s">
        <v>5853</v>
      </c>
      <c r="G1572" s="87" t="s">
        <v>5853</v>
      </c>
      <c r="H1572" s="87" t="s">
        <v>5853</v>
      </c>
      <c r="I1572" s="86"/>
      <c r="J1572" s="87" t="s">
        <v>5853</v>
      </c>
      <c r="K1572" s="366" t="s">
        <v>5853</v>
      </c>
      <c r="L1572" s="87" t="s">
        <v>5853</v>
      </c>
      <c r="M1572" s="87" t="s">
        <v>5853</v>
      </c>
      <c r="N1572" s="86"/>
      <c r="O1572" s="87" t="s">
        <v>5853</v>
      </c>
      <c r="P1572" s="87" t="s">
        <v>5853</v>
      </c>
      <c r="Q1572" s="86"/>
      <c r="R1572" s="87" t="s">
        <v>5853</v>
      </c>
      <c r="S1572" s="87" t="s">
        <v>5853</v>
      </c>
      <c r="T1572" s="86" t="s">
        <v>5853</v>
      </c>
      <c r="U1572" s="87" t="s">
        <v>5853</v>
      </c>
      <c r="V1572" s="87" t="s">
        <v>5853</v>
      </c>
    </row>
    <row r="1573" spans="1:22">
      <c r="A1573" s="88" t="s">
        <v>5636</v>
      </c>
      <c r="B1573" s="17" t="str">
        <f>VLOOKUP(A1573,'Planning Periods'!$E$2:$N$540,10,FALSE)</f>
        <v>01/31/2015 - 01/31/2023</v>
      </c>
      <c r="C1573" s="87">
        <v>2014</v>
      </c>
      <c r="D1573" s="87" t="str">
        <f t="shared" si="23"/>
        <v>Piedmont 2014</v>
      </c>
      <c r="E1573" s="87" t="s">
        <v>5853</v>
      </c>
      <c r="F1573" s="366" t="s">
        <v>5853</v>
      </c>
      <c r="G1573" s="87" t="s">
        <v>5853</v>
      </c>
      <c r="H1573" s="87" t="s">
        <v>5853</v>
      </c>
      <c r="I1573" s="86"/>
      <c r="J1573" s="87" t="s">
        <v>5853</v>
      </c>
      <c r="K1573" s="366" t="s">
        <v>5853</v>
      </c>
      <c r="L1573" s="87" t="s">
        <v>5853</v>
      </c>
      <c r="M1573" s="87" t="s">
        <v>5853</v>
      </c>
      <c r="N1573" s="86"/>
      <c r="O1573" s="87" t="s">
        <v>5853</v>
      </c>
      <c r="P1573" s="87" t="s">
        <v>5853</v>
      </c>
      <c r="Q1573" s="86"/>
      <c r="R1573" s="87" t="s">
        <v>5853</v>
      </c>
      <c r="S1573" s="87" t="s">
        <v>5853</v>
      </c>
      <c r="T1573" s="86" t="s">
        <v>5853</v>
      </c>
      <c r="U1573" s="87" t="s">
        <v>5853</v>
      </c>
      <c r="V1573" s="87" t="s">
        <v>5853</v>
      </c>
    </row>
    <row r="1574" spans="1:22">
      <c r="A1574" s="88" t="s">
        <v>5636</v>
      </c>
      <c r="B1574" s="17" t="str">
        <f>VLOOKUP(A1574,'Planning Periods'!$E$2:$N$540,10,FALSE)</f>
        <v>01/31/2015 - 01/31/2023</v>
      </c>
      <c r="C1574" s="87">
        <v>2016</v>
      </c>
      <c r="D1574" s="87" t="str">
        <f t="shared" si="23"/>
        <v>Piedmont 2016</v>
      </c>
      <c r="E1574" s="87">
        <v>24</v>
      </c>
      <c r="F1574" s="366">
        <v>2</v>
      </c>
      <c r="G1574" s="87">
        <v>2</v>
      </c>
      <c r="H1574" s="87">
        <v>0</v>
      </c>
      <c r="I1574" s="86"/>
      <c r="J1574" s="87">
        <v>14</v>
      </c>
      <c r="K1574" s="366">
        <v>0</v>
      </c>
      <c r="L1574" s="87">
        <v>0</v>
      </c>
      <c r="M1574" s="87">
        <v>0</v>
      </c>
      <c r="N1574" s="86"/>
      <c r="O1574" s="87">
        <v>15</v>
      </c>
      <c r="P1574" s="87">
        <v>0</v>
      </c>
      <c r="Q1574" s="86"/>
      <c r="R1574" s="87">
        <v>7</v>
      </c>
      <c r="S1574" s="87">
        <v>3</v>
      </c>
      <c r="T1574" s="86">
        <v>0</v>
      </c>
      <c r="U1574" s="87">
        <v>60</v>
      </c>
      <c r="V1574" s="87">
        <v>5</v>
      </c>
    </row>
    <row r="1575" spans="1:22">
      <c r="A1575" s="88" t="s">
        <v>5636</v>
      </c>
      <c r="B1575" s="17" t="str">
        <f>VLOOKUP(A1575,'Planning Periods'!$E$2:$N$540,10,FALSE)</f>
        <v>01/31/2015 - 01/31/2023</v>
      </c>
      <c r="C1575" s="87">
        <v>2017</v>
      </c>
      <c r="D1575" s="87" t="str">
        <f t="shared" si="23"/>
        <v>Piedmont 2017</v>
      </c>
      <c r="E1575" s="87">
        <v>24</v>
      </c>
      <c r="F1575" s="366">
        <v>1</v>
      </c>
      <c r="G1575" s="87">
        <v>1</v>
      </c>
      <c r="H1575" s="87">
        <v>0</v>
      </c>
      <c r="I1575" s="86"/>
      <c r="J1575" s="87">
        <v>14</v>
      </c>
      <c r="K1575" s="366">
        <v>2</v>
      </c>
      <c r="L1575" s="87">
        <v>0</v>
      </c>
      <c r="M1575" s="87">
        <v>2</v>
      </c>
      <c r="N1575" s="86"/>
      <c r="O1575" s="87">
        <v>15</v>
      </c>
      <c r="P1575" s="87">
        <v>3</v>
      </c>
      <c r="Q1575" s="86"/>
      <c r="R1575" s="87">
        <v>7</v>
      </c>
      <c r="S1575" s="87">
        <v>1</v>
      </c>
      <c r="T1575" s="86">
        <v>2</v>
      </c>
      <c r="U1575" s="87">
        <v>60</v>
      </c>
      <c r="V1575" s="87">
        <v>7</v>
      </c>
    </row>
    <row r="1576" spans="1:22">
      <c r="A1576" s="88" t="s">
        <v>5637</v>
      </c>
      <c r="B1576" s="17" t="str">
        <f>VLOOKUP(A1576,'Planning Periods'!$E$2:$N$540,10,FALSE)</f>
        <v>01/31/2015 - 01/31/2023</v>
      </c>
      <c r="C1576" s="87">
        <v>2014</v>
      </c>
      <c r="D1576" s="87" t="str">
        <f t="shared" si="23"/>
        <v>Pinole 2014</v>
      </c>
      <c r="E1576" s="87" t="s">
        <v>5853</v>
      </c>
      <c r="F1576" s="366" t="s">
        <v>5853</v>
      </c>
      <c r="G1576" s="87" t="s">
        <v>5853</v>
      </c>
      <c r="H1576" s="87" t="s">
        <v>5853</v>
      </c>
      <c r="I1576" s="86"/>
      <c r="J1576" s="87" t="s">
        <v>5853</v>
      </c>
      <c r="K1576" s="366" t="s">
        <v>5853</v>
      </c>
      <c r="L1576" s="87" t="s">
        <v>5853</v>
      </c>
      <c r="M1576" s="87" t="s">
        <v>5853</v>
      </c>
      <c r="N1576" s="86"/>
      <c r="O1576" s="87" t="s">
        <v>5853</v>
      </c>
      <c r="P1576" s="87" t="s">
        <v>5853</v>
      </c>
      <c r="Q1576" s="86"/>
      <c r="R1576" s="87" t="s">
        <v>5853</v>
      </c>
      <c r="S1576" s="87" t="s">
        <v>5853</v>
      </c>
      <c r="T1576" s="86" t="s">
        <v>5853</v>
      </c>
      <c r="U1576" s="87" t="s">
        <v>5853</v>
      </c>
      <c r="V1576" s="87" t="s">
        <v>5853</v>
      </c>
    </row>
    <row r="1577" spans="1:22">
      <c r="A1577" s="88" t="s">
        <v>5637</v>
      </c>
      <c r="B1577" s="17" t="str">
        <f>VLOOKUP(A1577,'Planning Periods'!$E$2:$N$540,10,FALSE)</f>
        <v>01/31/2015 - 01/31/2023</v>
      </c>
      <c r="C1577" s="87">
        <v>2015</v>
      </c>
      <c r="D1577" s="87" t="str">
        <f t="shared" si="23"/>
        <v>Pinole 2015</v>
      </c>
      <c r="E1577" s="87">
        <v>80</v>
      </c>
      <c r="F1577" s="366">
        <v>0</v>
      </c>
      <c r="G1577" s="87">
        <v>0</v>
      </c>
      <c r="H1577" s="87">
        <v>0</v>
      </c>
      <c r="I1577" s="86"/>
      <c r="J1577" s="87">
        <v>48</v>
      </c>
      <c r="K1577" s="366">
        <v>0</v>
      </c>
      <c r="L1577" s="87">
        <v>0</v>
      </c>
      <c r="M1577" s="87">
        <v>0</v>
      </c>
      <c r="N1577" s="86"/>
      <c r="O1577" s="87">
        <v>43</v>
      </c>
      <c r="P1577" s="87">
        <v>0</v>
      </c>
      <c r="Q1577" s="86"/>
      <c r="R1577" s="87">
        <v>126</v>
      </c>
      <c r="S1577" s="87">
        <v>0</v>
      </c>
      <c r="T1577" s="86">
        <v>0</v>
      </c>
      <c r="U1577" s="87">
        <v>297</v>
      </c>
      <c r="V1577" s="87">
        <v>0</v>
      </c>
    </row>
    <row r="1578" spans="1:22">
      <c r="A1578" s="88" t="s">
        <v>5637</v>
      </c>
      <c r="B1578" s="17" t="str">
        <f>VLOOKUP(A1578,'Planning Periods'!$E$2:$N$540,10,FALSE)</f>
        <v>01/31/2015 - 01/31/2023</v>
      </c>
      <c r="C1578" s="87">
        <v>2016</v>
      </c>
      <c r="D1578" s="87" t="str">
        <f t="shared" si="23"/>
        <v>Pinole 2016</v>
      </c>
      <c r="E1578" s="87">
        <v>80</v>
      </c>
      <c r="F1578" s="366">
        <v>0</v>
      </c>
      <c r="G1578" s="87">
        <v>0</v>
      </c>
      <c r="H1578" s="87">
        <v>0</v>
      </c>
      <c r="I1578" s="86"/>
      <c r="J1578" s="87">
        <v>48</v>
      </c>
      <c r="K1578" s="366">
        <v>0</v>
      </c>
      <c r="L1578" s="87">
        <v>0</v>
      </c>
      <c r="M1578" s="87">
        <v>0</v>
      </c>
      <c r="N1578" s="86"/>
      <c r="O1578" s="87">
        <v>43</v>
      </c>
      <c r="P1578" s="87">
        <v>1</v>
      </c>
      <c r="Q1578" s="86"/>
      <c r="R1578" s="87">
        <v>126</v>
      </c>
      <c r="S1578" s="87">
        <v>2</v>
      </c>
      <c r="T1578" s="86">
        <v>0</v>
      </c>
      <c r="U1578" s="87">
        <v>297</v>
      </c>
      <c r="V1578" s="87">
        <v>3</v>
      </c>
    </row>
    <row r="1579" spans="1:22">
      <c r="A1579" s="88" t="s">
        <v>5637</v>
      </c>
      <c r="B1579" s="17" t="str">
        <f>VLOOKUP(A1579,'Planning Periods'!$E$2:$N$540,10,FALSE)</f>
        <v>01/31/2015 - 01/31/2023</v>
      </c>
      <c r="C1579" s="87">
        <v>2017</v>
      </c>
      <c r="D1579" s="87" t="str">
        <f t="shared" si="23"/>
        <v>Pinole 2017</v>
      </c>
      <c r="E1579" s="87">
        <v>80</v>
      </c>
      <c r="F1579" s="366">
        <v>0</v>
      </c>
      <c r="G1579" s="87">
        <v>0</v>
      </c>
      <c r="H1579" s="87">
        <v>0</v>
      </c>
      <c r="I1579" s="86"/>
      <c r="J1579" s="87">
        <v>48</v>
      </c>
      <c r="K1579" s="366">
        <v>0</v>
      </c>
      <c r="L1579" s="87">
        <v>0</v>
      </c>
      <c r="M1579" s="87">
        <v>0</v>
      </c>
      <c r="N1579" s="86"/>
      <c r="O1579" s="87">
        <v>43</v>
      </c>
      <c r="P1579" s="87">
        <v>0</v>
      </c>
      <c r="Q1579" s="86"/>
      <c r="R1579" s="87">
        <v>126</v>
      </c>
      <c r="S1579" s="87">
        <v>2</v>
      </c>
      <c r="T1579" s="86">
        <v>0</v>
      </c>
      <c r="U1579" s="87">
        <v>297</v>
      </c>
      <c r="V1579" s="87">
        <v>2</v>
      </c>
    </row>
    <row r="1580" spans="1:22">
      <c r="A1580" t="s">
        <v>5789</v>
      </c>
      <c r="B1580" s="17" t="str">
        <f>VLOOKUP(A1580,'Planning Periods'!$E$2:$N$540,10,FALSE)</f>
        <v>12/31/2020 - 12/31/2028</v>
      </c>
      <c r="C1580" s="87">
        <v>2014</v>
      </c>
      <c r="D1580" s="87" t="str">
        <f t="shared" si="23"/>
        <v>Pismo Beach 2014</v>
      </c>
      <c r="E1580" s="366">
        <v>38</v>
      </c>
      <c r="F1580" s="366">
        <v>0</v>
      </c>
      <c r="G1580" s="366">
        <v>0</v>
      </c>
      <c r="H1580" s="366">
        <v>0</v>
      </c>
      <c r="I1580" s="366">
        <v>0</v>
      </c>
      <c r="J1580" s="366">
        <v>24</v>
      </c>
      <c r="K1580" s="366">
        <v>12</v>
      </c>
      <c r="L1580" s="366">
        <v>12</v>
      </c>
      <c r="M1580" s="366">
        <v>0</v>
      </c>
      <c r="N1580" s="366">
        <v>0</v>
      </c>
      <c r="O1580" s="366">
        <v>27</v>
      </c>
      <c r="P1580" s="366">
        <v>0</v>
      </c>
      <c r="Q1580" s="366"/>
      <c r="R1580" s="366">
        <v>64</v>
      </c>
      <c r="S1580" s="366">
        <v>91</v>
      </c>
      <c r="T1580" s="366">
        <v>0</v>
      </c>
      <c r="U1580" s="366">
        <v>153</v>
      </c>
      <c r="V1580" s="366">
        <v>103</v>
      </c>
    </row>
    <row r="1581" spans="1:22">
      <c r="A1581" t="s">
        <v>5789</v>
      </c>
      <c r="B1581" s="17" t="str">
        <f>VLOOKUP(A1581,'Planning Periods'!$E$2:$N$540,10,FALSE)</f>
        <v>12/31/2020 - 12/31/2028</v>
      </c>
      <c r="C1581" s="87">
        <v>2015</v>
      </c>
      <c r="D1581" s="87"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5789</v>
      </c>
      <c r="B1582" s="17" t="str">
        <f>VLOOKUP(A1582,'Planning Periods'!$E$2:$N$540,10,FALSE)</f>
        <v>12/31/2020 - 12/31/2028</v>
      </c>
      <c r="C1582" s="87">
        <v>2016</v>
      </c>
      <c r="D1582" s="87"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5789</v>
      </c>
      <c r="B1583" s="17" t="str">
        <f>VLOOKUP(A1583,'Planning Periods'!$E$2:$N$540,10,FALSE)</f>
        <v>12/31/2020 - 12/31/2028</v>
      </c>
      <c r="C1583" s="87">
        <v>2017</v>
      </c>
      <c r="D1583" s="87"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88" t="s">
        <v>5638</v>
      </c>
      <c r="B1584" s="17" t="str">
        <f>VLOOKUP(A1584,'Planning Periods'!$E$2:$N$540,10,FALSE)</f>
        <v>01/31/2015 - 01/31/2023</v>
      </c>
      <c r="C1584" s="87">
        <v>2014</v>
      </c>
      <c r="D1584" s="87" t="str">
        <f t="shared" si="23"/>
        <v>Pittsburg 2014</v>
      </c>
      <c r="E1584" s="87">
        <v>392</v>
      </c>
      <c r="F1584" s="366">
        <v>0</v>
      </c>
      <c r="G1584" s="87">
        <v>0</v>
      </c>
      <c r="H1584" s="87">
        <v>0</v>
      </c>
      <c r="I1584" s="86"/>
      <c r="J1584" s="87">
        <v>254</v>
      </c>
      <c r="K1584" s="366">
        <v>0</v>
      </c>
      <c r="L1584" s="87">
        <v>0</v>
      </c>
      <c r="M1584" s="87">
        <v>0</v>
      </c>
      <c r="N1584" s="86"/>
      <c r="O1584" s="87">
        <v>316</v>
      </c>
      <c r="P1584" s="87">
        <v>216</v>
      </c>
      <c r="Q1584" s="86"/>
      <c r="R1584" s="87">
        <v>1063</v>
      </c>
      <c r="S1584" s="87">
        <v>0</v>
      </c>
      <c r="T1584" s="86">
        <v>0</v>
      </c>
      <c r="U1584" s="87">
        <v>2025</v>
      </c>
      <c r="V1584" s="87">
        <v>216</v>
      </c>
    </row>
    <row r="1585" spans="1:22">
      <c r="A1585" s="88" t="s">
        <v>5638</v>
      </c>
      <c r="B1585" s="17" t="str">
        <f>VLOOKUP(A1585,'Planning Periods'!$E$2:$N$540,10,FALSE)</f>
        <v>01/31/2015 - 01/31/2023</v>
      </c>
      <c r="C1585" s="87">
        <v>2015</v>
      </c>
      <c r="D1585" s="87" t="str">
        <f t="shared" si="23"/>
        <v>Pittsburg 2015</v>
      </c>
      <c r="E1585" s="87">
        <v>392</v>
      </c>
      <c r="F1585" s="366">
        <v>0</v>
      </c>
      <c r="G1585" s="87">
        <v>0</v>
      </c>
      <c r="H1585" s="87">
        <v>0</v>
      </c>
      <c r="I1585" s="86"/>
      <c r="J1585" s="87">
        <v>254</v>
      </c>
      <c r="K1585" s="366">
        <v>2</v>
      </c>
      <c r="L1585" s="87">
        <v>2</v>
      </c>
      <c r="M1585" s="87">
        <v>0</v>
      </c>
      <c r="N1585" s="86"/>
      <c r="O1585" s="87">
        <v>316</v>
      </c>
      <c r="P1585" s="87">
        <v>150</v>
      </c>
      <c r="Q1585" s="86"/>
      <c r="R1585" s="87">
        <v>1063</v>
      </c>
      <c r="S1585" s="87">
        <v>252</v>
      </c>
      <c r="T1585" s="86">
        <v>0</v>
      </c>
      <c r="U1585" s="87">
        <v>2025</v>
      </c>
      <c r="V1585" s="87">
        <v>404</v>
      </c>
    </row>
    <row r="1586" spans="1:22">
      <c r="A1586" s="88" t="s">
        <v>5638</v>
      </c>
      <c r="B1586" s="17" t="str">
        <f>VLOOKUP(A1586,'Planning Periods'!$E$2:$N$540,10,FALSE)</f>
        <v>01/31/2015 - 01/31/2023</v>
      </c>
      <c r="C1586" s="87">
        <v>2016</v>
      </c>
      <c r="D1586" s="87" t="str">
        <f t="shared" si="23"/>
        <v>Pittsburg 2016</v>
      </c>
      <c r="E1586" s="87">
        <v>392</v>
      </c>
      <c r="F1586" s="366">
        <v>23</v>
      </c>
      <c r="G1586" s="87">
        <v>23</v>
      </c>
      <c r="H1586" s="87">
        <v>0</v>
      </c>
      <c r="I1586" s="86"/>
      <c r="J1586" s="87">
        <v>254</v>
      </c>
      <c r="K1586" s="366">
        <v>209</v>
      </c>
      <c r="L1586" s="87">
        <v>209</v>
      </c>
      <c r="M1586" s="87">
        <v>0</v>
      </c>
      <c r="N1586" s="86"/>
      <c r="O1586" s="87">
        <v>316</v>
      </c>
      <c r="P1586" s="87">
        <v>0</v>
      </c>
      <c r="Q1586" s="86"/>
      <c r="R1586" s="87">
        <v>1063</v>
      </c>
      <c r="S1586" s="87">
        <v>171</v>
      </c>
      <c r="T1586" s="86">
        <v>0</v>
      </c>
      <c r="U1586" s="87">
        <v>2025</v>
      </c>
      <c r="V1586" s="87">
        <v>403</v>
      </c>
    </row>
    <row r="1587" spans="1:22">
      <c r="A1587" s="88" t="s">
        <v>5638</v>
      </c>
      <c r="B1587" s="17" t="str">
        <f>VLOOKUP(A1587,'Planning Periods'!$E$2:$N$540,10,FALSE)</f>
        <v>01/31/2015 - 01/31/2023</v>
      </c>
      <c r="C1587" s="87">
        <v>2017</v>
      </c>
      <c r="D1587" s="87" t="str">
        <f t="shared" si="23"/>
        <v>Pittsburg 2017</v>
      </c>
      <c r="E1587" s="87">
        <v>392</v>
      </c>
      <c r="F1587" s="366">
        <v>0</v>
      </c>
      <c r="G1587" s="87">
        <v>0</v>
      </c>
      <c r="H1587" s="87">
        <v>0</v>
      </c>
      <c r="I1587" s="86"/>
      <c r="J1587" s="87">
        <v>254</v>
      </c>
      <c r="K1587" s="366">
        <v>6</v>
      </c>
      <c r="L1587" s="87">
        <v>6</v>
      </c>
      <c r="M1587" s="87">
        <v>0</v>
      </c>
      <c r="N1587" s="86"/>
      <c r="O1587" s="87">
        <v>316</v>
      </c>
      <c r="P1587" s="87">
        <v>0</v>
      </c>
      <c r="Q1587" s="86"/>
      <c r="R1587" s="87">
        <v>1063</v>
      </c>
      <c r="S1587" s="87">
        <v>147</v>
      </c>
      <c r="T1587" s="86">
        <v>0</v>
      </c>
      <c r="U1587" s="87">
        <v>2025</v>
      </c>
      <c r="V1587" s="87">
        <v>153</v>
      </c>
    </row>
    <row r="1588" spans="1:22">
      <c r="A1588" s="88" t="s">
        <v>5639</v>
      </c>
      <c r="B1588" s="17"/>
      <c r="C1588" s="87">
        <v>2013</v>
      </c>
      <c r="D1588" s="87" t="str">
        <f t="shared" si="23"/>
        <v>Placentia 2013</v>
      </c>
      <c r="E1588" s="87">
        <v>112</v>
      </c>
      <c r="F1588" s="366">
        <v>0</v>
      </c>
      <c r="G1588" s="87">
        <v>0</v>
      </c>
      <c r="H1588" s="87">
        <v>0</v>
      </c>
      <c r="I1588" s="86"/>
      <c r="J1588" s="87">
        <v>81</v>
      </c>
      <c r="K1588" s="366">
        <v>0</v>
      </c>
      <c r="L1588" s="87">
        <v>0</v>
      </c>
      <c r="M1588" s="87">
        <v>0</v>
      </c>
      <c r="N1588" s="86"/>
      <c r="O1588" s="87">
        <v>90</v>
      </c>
      <c r="P1588" s="87">
        <v>0</v>
      </c>
      <c r="Q1588" s="86"/>
      <c r="R1588" s="87">
        <v>209</v>
      </c>
      <c r="S1588" s="87">
        <v>2</v>
      </c>
      <c r="T1588" s="86">
        <v>0</v>
      </c>
      <c r="U1588" s="87">
        <v>492</v>
      </c>
      <c r="V1588" s="87">
        <v>2</v>
      </c>
    </row>
    <row r="1589" spans="1:22">
      <c r="A1589" s="88" t="s">
        <v>5639</v>
      </c>
      <c r="B1589" s="17" t="str">
        <f>VLOOKUP(A1589,'Planning Periods'!$E$2:$N$540,10,FALSE)</f>
        <v>10/15/2013 - 10/15/2021</v>
      </c>
      <c r="C1589" s="87">
        <v>2014</v>
      </c>
      <c r="D1589" s="87" t="str">
        <f t="shared" si="23"/>
        <v>Placentia 2014</v>
      </c>
      <c r="E1589" s="87">
        <v>112</v>
      </c>
      <c r="F1589" s="366">
        <v>0</v>
      </c>
      <c r="G1589" s="87">
        <v>0</v>
      </c>
      <c r="H1589" s="87">
        <v>0</v>
      </c>
      <c r="I1589" s="86"/>
      <c r="J1589" s="87">
        <v>81</v>
      </c>
      <c r="K1589" s="366">
        <v>0</v>
      </c>
      <c r="L1589" s="87">
        <v>0</v>
      </c>
      <c r="M1589" s="87">
        <v>0</v>
      </c>
      <c r="N1589" s="86"/>
      <c r="O1589" s="87">
        <v>90</v>
      </c>
      <c r="P1589" s="87">
        <v>11</v>
      </c>
      <c r="Q1589" s="86"/>
      <c r="R1589" s="87">
        <v>209</v>
      </c>
      <c r="S1589" s="87">
        <v>35</v>
      </c>
      <c r="T1589" s="86">
        <v>0</v>
      </c>
      <c r="U1589" s="87">
        <v>492</v>
      </c>
      <c r="V1589" s="87">
        <v>46</v>
      </c>
    </row>
    <row r="1590" spans="1:22">
      <c r="A1590" s="88" t="s">
        <v>5639</v>
      </c>
      <c r="B1590" s="17" t="str">
        <f>VLOOKUP(A1590,'Planning Periods'!$E$2:$N$540,10,FALSE)</f>
        <v>10/15/2013 - 10/15/2021</v>
      </c>
      <c r="C1590" s="87">
        <v>2015</v>
      </c>
      <c r="D1590" s="87" t="str">
        <f t="shared" si="23"/>
        <v>Placentia 2015</v>
      </c>
      <c r="E1590" s="87">
        <v>112</v>
      </c>
      <c r="F1590" s="366">
        <v>0</v>
      </c>
      <c r="G1590" s="87">
        <v>0</v>
      </c>
      <c r="H1590" s="87">
        <v>0</v>
      </c>
      <c r="I1590" s="86"/>
      <c r="J1590" s="87">
        <v>81</v>
      </c>
      <c r="K1590" s="366">
        <v>0</v>
      </c>
      <c r="L1590" s="87">
        <v>0</v>
      </c>
      <c r="M1590" s="87">
        <v>0</v>
      </c>
      <c r="N1590" s="86"/>
      <c r="O1590" s="87">
        <v>90</v>
      </c>
      <c r="P1590" s="87">
        <v>10</v>
      </c>
      <c r="Q1590" s="86"/>
      <c r="R1590" s="87">
        <v>209</v>
      </c>
      <c r="S1590" s="87">
        <v>45</v>
      </c>
      <c r="T1590" s="86">
        <v>0</v>
      </c>
      <c r="U1590" s="87">
        <v>492</v>
      </c>
      <c r="V1590" s="87">
        <v>55</v>
      </c>
    </row>
    <row r="1591" spans="1:22">
      <c r="A1591" s="88" t="s">
        <v>5639</v>
      </c>
      <c r="B1591" s="17" t="str">
        <f>VLOOKUP(A1591,'Planning Periods'!$E$2:$N$540,10,FALSE)</f>
        <v>10/15/2013 - 10/15/2021</v>
      </c>
      <c r="C1591" s="87">
        <v>2016</v>
      </c>
      <c r="D1591" s="87" t="str">
        <f t="shared" si="23"/>
        <v>Placentia 2016</v>
      </c>
      <c r="E1591" s="87">
        <v>112</v>
      </c>
      <c r="F1591" s="366">
        <v>0</v>
      </c>
      <c r="G1591" s="87">
        <v>0</v>
      </c>
      <c r="H1591" s="87">
        <v>0</v>
      </c>
      <c r="I1591" s="86"/>
      <c r="J1591" s="87">
        <v>81</v>
      </c>
      <c r="K1591" s="366">
        <v>0</v>
      </c>
      <c r="L1591" s="87">
        <v>0</v>
      </c>
      <c r="M1591" s="87">
        <v>0</v>
      </c>
      <c r="N1591" s="86"/>
      <c r="O1591" s="87">
        <v>90</v>
      </c>
      <c r="P1591" s="87">
        <v>10</v>
      </c>
      <c r="Q1591" s="86"/>
      <c r="R1591" s="87">
        <v>209</v>
      </c>
      <c r="S1591" s="87">
        <v>23</v>
      </c>
      <c r="T1591" s="86">
        <v>0</v>
      </c>
      <c r="U1591" s="87">
        <v>492</v>
      </c>
      <c r="V1591" s="87">
        <v>33</v>
      </c>
    </row>
    <row r="1592" spans="1:22">
      <c r="A1592" s="88" t="s">
        <v>5639</v>
      </c>
      <c r="B1592" s="17" t="str">
        <f>VLOOKUP(A1592,'Planning Periods'!$E$2:$N$540,10,FALSE)</f>
        <v>10/15/2013 - 10/15/2021</v>
      </c>
      <c r="C1592" s="87">
        <v>2017</v>
      </c>
      <c r="D1592" s="87" t="str">
        <f t="shared" si="23"/>
        <v>Placentia 2017</v>
      </c>
      <c r="E1592" s="87">
        <v>112</v>
      </c>
      <c r="F1592" s="366">
        <v>0</v>
      </c>
      <c r="G1592" s="87">
        <v>0</v>
      </c>
      <c r="H1592" s="87">
        <v>0</v>
      </c>
      <c r="I1592" s="86"/>
      <c r="J1592" s="87">
        <v>81</v>
      </c>
      <c r="K1592" s="366">
        <v>0</v>
      </c>
      <c r="L1592" s="87">
        <v>0</v>
      </c>
      <c r="M1592" s="87">
        <v>0</v>
      </c>
      <c r="N1592" s="86"/>
      <c r="O1592" s="87">
        <v>90</v>
      </c>
      <c r="P1592" s="87">
        <v>0</v>
      </c>
      <c r="Q1592" s="86"/>
      <c r="R1592" s="87">
        <v>209</v>
      </c>
      <c r="S1592" s="87">
        <v>9</v>
      </c>
      <c r="T1592" s="86">
        <v>0</v>
      </c>
      <c r="U1592" s="87">
        <v>492</v>
      </c>
      <c r="V1592" s="87">
        <v>9</v>
      </c>
    </row>
    <row r="1593" spans="1:22">
      <c r="A1593" s="88" t="s">
        <v>5164</v>
      </c>
      <c r="B1593" s="17" t="str">
        <f>VLOOKUP(A1593,'Planning Periods'!$E$2:$N$540,10,FALSE)</f>
        <v>05/15/2021 - 05/15/2029</v>
      </c>
      <c r="C1593" s="87">
        <v>2013</v>
      </c>
      <c r="D1593" s="87" t="str">
        <f t="shared" si="23"/>
        <v>Placer County - Unincorporated 2013</v>
      </c>
      <c r="E1593" s="87">
        <v>1365</v>
      </c>
      <c r="F1593" s="366">
        <v>0</v>
      </c>
      <c r="G1593" s="87">
        <v>0</v>
      </c>
      <c r="H1593" s="87">
        <v>0</v>
      </c>
      <c r="I1593" s="86"/>
      <c r="J1593" s="87">
        <v>957</v>
      </c>
      <c r="K1593" s="366">
        <v>18</v>
      </c>
      <c r="L1593" s="87">
        <v>4</v>
      </c>
      <c r="M1593" s="87">
        <v>14</v>
      </c>
      <c r="N1593" s="86"/>
      <c r="O1593" s="87">
        <v>936</v>
      </c>
      <c r="P1593" s="87">
        <v>2</v>
      </c>
      <c r="Q1593" s="86"/>
      <c r="R1593" s="87">
        <v>1773</v>
      </c>
      <c r="S1593" s="87">
        <v>241</v>
      </c>
      <c r="T1593" s="86">
        <v>14</v>
      </c>
      <c r="U1593" s="87">
        <v>5031</v>
      </c>
      <c r="V1593" s="87">
        <v>261</v>
      </c>
    </row>
    <row r="1594" spans="1:22">
      <c r="A1594" s="88" t="s">
        <v>5164</v>
      </c>
      <c r="B1594" s="17" t="str">
        <f>VLOOKUP(A1594,'Planning Periods'!$E$2:$N$540,10,FALSE)</f>
        <v>05/15/2021 - 05/15/2029</v>
      </c>
      <c r="C1594" s="87">
        <v>2014</v>
      </c>
      <c r="D1594" s="87" t="str">
        <f t="shared" si="23"/>
        <v>Placer County - Unincorporated 2014</v>
      </c>
      <c r="E1594" s="87">
        <v>1365</v>
      </c>
      <c r="F1594" s="366">
        <v>0</v>
      </c>
      <c r="G1594" s="87">
        <v>0</v>
      </c>
      <c r="H1594" s="87">
        <v>0</v>
      </c>
      <c r="I1594" s="86"/>
      <c r="J1594" s="87">
        <v>957</v>
      </c>
      <c r="K1594" s="366">
        <v>17</v>
      </c>
      <c r="L1594" s="87">
        <v>2</v>
      </c>
      <c r="M1594" s="87">
        <v>15</v>
      </c>
      <c r="N1594" s="86"/>
      <c r="O1594" s="87">
        <v>936</v>
      </c>
      <c r="P1594" s="87">
        <v>0</v>
      </c>
      <c r="Q1594" s="86"/>
      <c r="R1594" s="87">
        <v>1773</v>
      </c>
      <c r="S1594" s="87">
        <v>326</v>
      </c>
      <c r="T1594" s="86">
        <v>15</v>
      </c>
      <c r="U1594" s="87">
        <v>5031</v>
      </c>
      <c r="V1594" s="87">
        <v>343</v>
      </c>
    </row>
    <row r="1595" spans="1:22">
      <c r="A1595" s="88" t="s">
        <v>5164</v>
      </c>
      <c r="B1595" s="17" t="str">
        <f>VLOOKUP(A1595,'Planning Periods'!$E$2:$N$540,10,FALSE)</f>
        <v>05/15/2021 - 05/15/2029</v>
      </c>
      <c r="C1595" s="87">
        <v>2015</v>
      </c>
      <c r="D1595" s="87" t="str">
        <f t="shared" si="23"/>
        <v>Placer County - Unincorporated 2015</v>
      </c>
      <c r="E1595" s="87">
        <v>1365</v>
      </c>
      <c r="F1595" s="366">
        <v>0</v>
      </c>
      <c r="G1595" s="87">
        <v>0</v>
      </c>
      <c r="H1595" s="87">
        <v>0</v>
      </c>
      <c r="I1595" s="86"/>
      <c r="J1595" s="87">
        <v>957</v>
      </c>
      <c r="K1595" s="366">
        <v>16</v>
      </c>
      <c r="L1595" s="87">
        <v>1</v>
      </c>
      <c r="M1595" s="87">
        <v>15</v>
      </c>
      <c r="N1595" s="86"/>
      <c r="O1595" s="87">
        <v>936</v>
      </c>
      <c r="P1595" s="87">
        <v>0</v>
      </c>
      <c r="Q1595" s="86"/>
      <c r="R1595" s="87">
        <v>1773</v>
      </c>
      <c r="S1595" s="87">
        <v>282</v>
      </c>
      <c r="T1595" s="86">
        <v>15</v>
      </c>
      <c r="U1595" s="87">
        <v>5031</v>
      </c>
      <c r="V1595" s="87">
        <v>298</v>
      </c>
    </row>
    <row r="1596" spans="1:22">
      <c r="A1596" s="88" t="s">
        <v>5164</v>
      </c>
      <c r="B1596" s="17" t="str">
        <f>VLOOKUP(A1596,'Planning Periods'!$E$2:$N$540,10,FALSE)</f>
        <v>05/15/2021 - 05/15/2029</v>
      </c>
      <c r="C1596" s="87">
        <v>2016</v>
      </c>
      <c r="D1596" s="87" t="str">
        <f t="shared" si="23"/>
        <v>Placer County - Unincorporated 2016</v>
      </c>
      <c r="E1596" s="87">
        <v>1365</v>
      </c>
      <c r="F1596" s="366">
        <v>36</v>
      </c>
      <c r="G1596" s="87">
        <v>36</v>
      </c>
      <c r="H1596" s="87">
        <v>0</v>
      </c>
      <c r="I1596" s="86"/>
      <c r="J1596" s="87">
        <v>957</v>
      </c>
      <c r="K1596" s="366">
        <v>31</v>
      </c>
      <c r="L1596" s="87">
        <v>31</v>
      </c>
      <c r="M1596" s="87">
        <v>0</v>
      </c>
      <c r="N1596" s="86"/>
      <c r="O1596" s="87">
        <v>936</v>
      </c>
      <c r="P1596" s="87">
        <v>15</v>
      </c>
      <c r="Q1596" s="86"/>
      <c r="R1596" s="87">
        <v>1773</v>
      </c>
      <c r="S1596" s="87">
        <v>334</v>
      </c>
      <c r="T1596" s="86">
        <v>0</v>
      </c>
      <c r="U1596" s="87">
        <v>5031</v>
      </c>
      <c r="V1596" s="87">
        <v>416</v>
      </c>
    </row>
    <row r="1597" spans="1:22">
      <c r="A1597" s="88" t="s">
        <v>5164</v>
      </c>
      <c r="B1597" s="17" t="str">
        <f>VLOOKUP(A1597,'Planning Periods'!$E$2:$N$540,10,FALSE)</f>
        <v>05/15/2021 - 05/15/2029</v>
      </c>
      <c r="C1597" s="87">
        <v>2017</v>
      </c>
      <c r="D1597" s="87" t="str">
        <f t="shared" si="23"/>
        <v>Placer County - Unincorporated 2017</v>
      </c>
      <c r="E1597" s="87">
        <v>1365</v>
      </c>
      <c r="F1597" s="366">
        <v>0</v>
      </c>
      <c r="G1597" s="87">
        <v>0</v>
      </c>
      <c r="H1597" s="87">
        <v>0</v>
      </c>
      <c r="I1597" s="86"/>
      <c r="J1597" s="87">
        <v>957</v>
      </c>
      <c r="K1597" s="366">
        <v>3</v>
      </c>
      <c r="L1597" s="87">
        <v>3</v>
      </c>
      <c r="M1597" s="87">
        <v>0</v>
      </c>
      <c r="N1597" s="86"/>
      <c r="O1597" s="87">
        <v>936</v>
      </c>
      <c r="P1597" s="87">
        <v>50</v>
      </c>
      <c r="Q1597" s="86"/>
      <c r="R1597" s="87">
        <v>1773</v>
      </c>
      <c r="S1597" s="87">
        <v>283</v>
      </c>
      <c r="T1597" s="86">
        <v>0</v>
      </c>
      <c r="U1597" s="87">
        <v>5031</v>
      </c>
      <c r="V1597" s="87">
        <v>336</v>
      </c>
    </row>
    <row r="1598" spans="1:22">
      <c r="A1598" s="88" t="s">
        <v>5640</v>
      </c>
      <c r="B1598" s="17" t="str">
        <f>VLOOKUP(A1598,'Planning Periods'!$E$2:$N$540,10,FALSE)</f>
        <v>05/15/2021 - 05/15/2029</v>
      </c>
      <c r="C1598" s="87">
        <v>2013</v>
      </c>
      <c r="D1598" s="87" t="str">
        <f t="shared" si="23"/>
        <v>Placerville 2013</v>
      </c>
      <c r="E1598" s="87">
        <v>78</v>
      </c>
      <c r="F1598" s="366">
        <v>0</v>
      </c>
      <c r="G1598" s="87">
        <v>0</v>
      </c>
      <c r="H1598" s="87">
        <v>0</v>
      </c>
      <c r="I1598" s="86"/>
      <c r="J1598" s="87">
        <v>55</v>
      </c>
      <c r="K1598" s="366">
        <v>0</v>
      </c>
      <c r="L1598" s="87">
        <v>0</v>
      </c>
      <c r="M1598" s="87">
        <v>0</v>
      </c>
      <c r="N1598" s="86"/>
      <c r="O1598" s="87">
        <v>69</v>
      </c>
      <c r="P1598" s="87">
        <v>5</v>
      </c>
      <c r="Q1598" s="86"/>
      <c r="R1598" s="87">
        <v>170</v>
      </c>
      <c r="S1598" s="87">
        <v>47</v>
      </c>
      <c r="T1598" s="86">
        <v>0</v>
      </c>
      <c r="U1598" s="87">
        <v>372</v>
      </c>
      <c r="V1598" s="87">
        <v>52</v>
      </c>
    </row>
    <row r="1599" spans="1:22">
      <c r="A1599" s="88" t="s">
        <v>5640</v>
      </c>
      <c r="B1599" s="17" t="str">
        <f>VLOOKUP(A1599,'Planning Periods'!$E$2:$N$540,10,FALSE)</f>
        <v>05/15/2021 - 05/15/2029</v>
      </c>
      <c r="C1599" s="87">
        <v>2014</v>
      </c>
      <c r="D1599" s="87" t="str">
        <f t="shared" si="23"/>
        <v>Placerville 2014</v>
      </c>
      <c r="E1599" s="87">
        <v>78</v>
      </c>
      <c r="F1599" s="366">
        <v>0</v>
      </c>
      <c r="G1599" s="87">
        <v>0</v>
      </c>
      <c r="H1599" s="87">
        <v>0</v>
      </c>
      <c r="I1599" s="86"/>
      <c r="J1599" s="87">
        <v>55</v>
      </c>
      <c r="K1599" s="366">
        <v>0</v>
      </c>
      <c r="L1599" s="87">
        <v>0</v>
      </c>
      <c r="M1599" s="87">
        <v>0</v>
      </c>
      <c r="N1599" s="86"/>
      <c r="O1599" s="87">
        <v>69</v>
      </c>
      <c r="P1599" s="87">
        <v>9</v>
      </c>
      <c r="Q1599" s="86"/>
      <c r="R1599" s="87">
        <v>170</v>
      </c>
      <c r="S1599" s="87">
        <v>1</v>
      </c>
      <c r="T1599" s="86">
        <v>0</v>
      </c>
      <c r="U1599" s="87">
        <v>372</v>
      </c>
      <c r="V1599" s="87">
        <v>10</v>
      </c>
    </row>
    <row r="1600" spans="1:22">
      <c r="A1600" s="88" t="s">
        <v>5640</v>
      </c>
      <c r="B1600" s="17" t="str">
        <f>VLOOKUP(A1600,'Planning Periods'!$E$2:$N$540,10,FALSE)</f>
        <v>05/15/2021 - 05/15/2029</v>
      </c>
      <c r="C1600" s="87">
        <v>2015</v>
      </c>
      <c r="D1600" s="87" t="str">
        <f t="shared" si="23"/>
        <v>Placerville 2015</v>
      </c>
      <c r="E1600" s="87">
        <v>78</v>
      </c>
      <c r="F1600" s="366">
        <v>0</v>
      </c>
      <c r="G1600" s="87">
        <v>0</v>
      </c>
      <c r="H1600" s="87">
        <v>0</v>
      </c>
      <c r="I1600" s="86"/>
      <c r="J1600" s="87">
        <v>55</v>
      </c>
      <c r="K1600" s="366">
        <v>0</v>
      </c>
      <c r="L1600" s="87">
        <v>0</v>
      </c>
      <c r="M1600" s="87">
        <v>0</v>
      </c>
      <c r="N1600" s="86"/>
      <c r="O1600" s="87">
        <v>69</v>
      </c>
      <c r="P1600" s="87">
        <v>4</v>
      </c>
      <c r="Q1600" s="86"/>
      <c r="R1600" s="87">
        <v>170</v>
      </c>
      <c r="S1600" s="87">
        <v>20</v>
      </c>
      <c r="T1600" s="86">
        <v>0</v>
      </c>
      <c r="U1600" s="87">
        <v>372</v>
      </c>
      <c r="V1600" s="87">
        <v>24</v>
      </c>
    </row>
    <row r="1601" spans="1:22">
      <c r="A1601" s="88" t="s">
        <v>5640</v>
      </c>
      <c r="B1601" s="17" t="str">
        <f>VLOOKUP(A1601,'Planning Periods'!$E$2:$N$540,10,FALSE)</f>
        <v>05/15/2021 - 05/15/2029</v>
      </c>
      <c r="C1601" s="87">
        <v>2016</v>
      </c>
      <c r="D1601" s="87" t="str">
        <f t="shared" si="23"/>
        <v>Placerville 2016</v>
      </c>
      <c r="E1601" s="87">
        <v>78</v>
      </c>
      <c r="F1601" s="366">
        <v>0</v>
      </c>
      <c r="G1601" s="87">
        <v>0</v>
      </c>
      <c r="H1601" s="87">
        <v>0</v>
      </c>
      <c r="I1601" s="86"/>
      <c r="J1601" s="87">
        <v>55</v>
      </c>
      <c r="K1601" s="366">
        <v>0</v>
      </c>
      <c r="L1601" s="87">
        <v>0</v>
      </c>
      <c r="M1601" s="87">
        <v>0</v>
      </c>
      <c r="N1601" s="86"/>
      <c r="O1601" s="87">
        <v>69</v>
      </c>
      <c r="P1601" s="87">
        <v>15</v>
      </c>
      <c r="Q1601" s="86"/>
      <c r="R1601" s="87">
        <v>170</v>
      </c>
      <c r="S1601" s="87">
        <v>53</v>
      </c>
      <c r="T1601" s="86">
        <v>0</v>
      </c>
      <c r="U1601" s="87">
        <v>372</v>
      </c>
      <c r="V1601" s="87">
        <v>68</v>
      </c>
    </row>
    <row r="1602" spans="1:22">
      <c r="A1602" s="88" t="s">
        <v>5640</v>
      </c>
      <c r="B1602" s="17" t="str">
        <f>VLOOKUP(A1602,'Planning Periods'!$E$2:$N$540,10,FALSE)</f>
        <v>05/15/2021 - 05/15/2029</v>
      </c>
      <c r="C1602" s="87">
        <v>2017</v>
      </c>
      <c r="D1602" s="87" t="str">
        <f t="shared" si="23"/>
        <v>Placerville 2017</v>
      </c>
      <c r="E1602" s="87">
        <v>78</v>
      </c>
      <c r="F1602" s="366">
        <v>0</v>
      </c>
      <c r="G1602" s="87">
        <v>0</v>
      </c>
      <c r="H1602" s="87">
        <v>0</v>
      </c>
      <c r="I1602" s="86"/>
      <c r="J1602" s="87">
        <v>55</v>
      </c>
      <c r="K1602" s="366">
        <v>0</v>
      </c>
      <c r="L1602" s="87">
        <v>0</v>
      </c>
      <c r="M1602" s="87">
        <v>0</v>
      </c>
      <c r="N1602" s="86"/>
      <c r="O1602" s="87">
        <v>69</v>
      </c>
      <c r="P1602" s="87">
        <v>18</v>
      </c>
      <c r="Q1602" s="86"/>
      <c r="R1602" s="87">
        <v>170</v>
      </c>
      <c r="S1602" s="87">
        <v>1</v>
      </c>
      <c r="T1602" s="86">
        <v>0</v>
      </c>
      <c r="U1602" s="87">
        <v>372</v>
      </c>
      <c r="V1602" s="87">
        <v>19</v>
      </c>
    </row>
    <row r="1603" spans="1:22">
      <c r="A1603" s="88" t="s">
        <v>5641</v>
      </c>
      <c r="B1603" s="17" t="str">
        <f>VLOOKUP(A1603,'Planning Periods'!$E$2:$N$540,10,FALSE)</f>
        <v>01/31/2015 - 01/31/2023</v>
      </c>
      <c r="C1603" s="87">
        <v>2014</v>
      </c>
      <c r="D1603" s="87" t="str">
        <f t="shared" si="23"/>
        <v>Pleasant Hill 2014</v>
      </c>
      <c r="E1603" s="87">
        <v>118</v>
      </c>
      <c r="F1603" s="366">
        <v>0</v>
      </c>
      <c r="G1603" s="87">
        <v>0</v>
      </c>
      <c r="H1603" s="87">
        <v>0</v>
      </c>
      <c r="I1603" s="86"/>
      <c r="J1603" s="87">
        <v>69</v>
      </c>
      <c r="K1603" s="366">
        <v>0</v>
      </c>
      <c r="L1603" s="87">
        <v>0</v>
      </c>
      <c r="M1603" s="87">
        <v>0</v>
      </c>
      <c r="N1603" s="86"/>
      <c r="O1603" s="87">
        <v>84</v>
      </c>
      <c r="P1603" s="87">
        <v>0</v>
      </c>
      <c r="Q1603" s="86"/>
      <c r="R1603" s="87">
        <v>177</v>
      </c>
      <c r="S1603" s="87">
        <v>4</v>
      </c>
      <c r="T1603" s="86">
        <v>0</v>
      </c>
      <c r="U1603" s="87">
        <v>448</v>
      </c>
      <c r="V1603" s="87">
        <v>4</v>
      </c>
    </row>
    <row r="1604" spans="1:22">
      <c r="A1604" s="88" t="s">
        <v>5641</v>
      </c>
      <c r="B1604" s="17" t="str">
        <f>VLOOKUP(A1604,'Planning Periods'!$E$2:$N$540,10,FALSE)</f>
        <v>01/31/2015 - 01/31/2023</v>
      </c>
      <c r="C1604" s="87">
        <v>2015</v>
      </c>
      <c r="D1604" s="87" t="str">
        <f t="shared" si="23"/>
        <v>Pleasant Hill 2015</v>
      </c>
      <c r="E1604" s="87">
        <v>118</v>
      </c>
      <c r="F1604" s="366">
        <v>0</v>
      </c>
      <c r="G1604" s="87">
        <v>0</v>
      </c>
      <c r="H1604" s="87">
        <v>0</v>
      </c>
      <c r="I1604" s="86"/>
      <c r="J1604" s="87">
        <v>69</v>
      </c>
      <c r="K1604" s="366">
        <v>0</v>
      </c>
      <c r="L1604" s="87">
        <v>0</v>
      </c>
      <c r="M1604" s="87">
        <v>0</v>
      </c>
      <c r="N1604" s="86"/>
      <c r="O1604" s="87">
        <v>84</v>
      </c>
      <c r="P1604" s="87">
        <v>2</v>
      </c>
      <c r="Q1604" s="86"/>
      <c r="R1604" s="87">
        <v>177</v>
      </c>
      <c r="S1604" s="87">
        <v>6</v>
      </c>
      <c r="T1604" s="86">
        <v>0</v>
      </c>
      <c r="U1604" s="87">
        <v>448</v>
      </c>
      <c r="V1604" s="87">
        <v>8</v>
      </c>
    </row>
    <row r="1605" spans="1:22">
      <c r="A1605" s="88" t="s">
        <v>5641</v>
      </c>
      <c r="B1605" s="17" t="str">
        <f>VLOOKUP(A1605,'Planning Periods'!$E$2:$N$540,10,FALSE)</f>
        <v>01/31/2015 - 01/31/2023</v>
      </c>
      <c r="C1605" s="87">
        <v>2016</v>
      </c>
      <c r="D1605" s="87" t="str">
        <f t="shared" si="23"/>
        <v>Pleasant Hill 2016</v>
      </c>
      <c r="E1605" s="87">
        <v>118</v>
      </c>
      <c r="F1605" s="366">
        <v>0</v>
      </c>
      <c r="G1605" s="87">
        <v>0</v>
      </c>
      <c r="H1605" s="87">
        <v>0</v>
      </c>
      <c r="I1605" s="86"/>
      <c r="J1605" s="87">
        <v>69</v>
      </c>
      <c r="K1605" s="366">
        <v>0</v>
      </c>
      <c r="L1605" s="87">
        <v>0</v>
      </c>
      <c r="M1605" s="87">
        <v>0</v>
      </c>
      <c r="N1605" s="86"/>
      <c r="O1605" s="87">
        <v>84</v>
      </c>
      <c r="P1605" s="87">
        <v>0</v>
      </c>
      <c r="Q1605" s="86"/>
      <c r="R1605" s="87">
        <v>177</v>
      </c>
      <c r="S1605" s="87">
        <v>6</v>
      </c>
      <c r="T1605" s="86">
        <v>0</v>
      </c>
      <c r="U1605" s="87">
        <v>448</v>
      </c>
      <c r="V1605" s="87">
        <v>6</v>
      </c>
    </row>
    <row r="1606" spans="1:22">
      <c r="A1606" s="88" t="s">
        <v>5641</v>
      </c>
      <c r="B1606" s="17" t="str">
        <f>VLOOKUP(A1606,'Planning Periods'!$E$2:$N$540,10,FALSE)</f>
        <v>01/31/2015 - 01/31/2023</v>
      </c>
      <c r="C1606" s="87">
        <v>2017</v>
      </c>
      <c r="D1606" s="87" t="str">
        <f t="shared" si="23"/>
        <v>Pleasant Hill 2017</v>
      </c>
      <c r="E1606" s="87">
        <v>118</v>
      </c>
      <c r="F1606" s="366">
        <v>0</v>
      </c>
      <c r="G1606" s="87">
        <v>0</v>
      </c>
      <c r="H1606" s="87">
        <v>0</v>
      </c>
      <c r="I1606" s="86"/>
      <c r="J1606" s="87">
        <v>69</v>
      </c>
      <c r="K1606" s="366">
        <v>0</v>
      </c>
      <c r="L1606" s="87">
        <v>0</v>
      </c>
      <c r="M1606" s="87">
        <v>0</v>
      </c>
      <c r="N1606" s="86"/>
      <c r="O1606" s="87">
        <v>84</v>
      </c>
      <c r="P1606" s="87">
        <v>2</v>
      </c>
      <c r="Q1606" s="86"/>
      <c r="R1606" s="87">
        <v>177</v>
      </c>
      <c r="S1606" s="87">
        <v>5</v>
      </c>
      <c r="T1606" s="86">
        <v>0</v>
      </c>
      <c r="U1606" s="87">
        <v>448</v>
      </c>
      <c r="V1606" s="87">
        <v>7</v>
      </c>
    </row>
    <row r="1607" spans="1:22">
      <c r="A1607" s="88" t="s">
        <v>5642</v>
      </c>
      <c r="B1607" s="17" t="str">
        <f>VLOOKUP(A1607,'Planning Periods'!$E$2:$N$540,10,FALSE)</f>
        <v>01/31/2015 - 01/31/2023</v>
      </c>
      <c r="C1607" s="87">
        <v>2014</v>
      </c>
      <c r="D1607" s="87" t="str">
        <f t="shared" si="23"/>
        <v>Pleasanton 2014</v>
      </c>
      <c r="E1607" s="87">
        <v>716</v>
      </c>
      <c r="F1607" s="366">
        <v>38</v>
      </c>
      <c r="G1607" s="87">
        <v>38</v>
      </c>
      <c r="H1607" s="87">
        <v>0</v>
      </c>
      <c r="I1607" s="86"/>
      <c r="J1607" s="87">
        <v>391</v>
      </c>
      <c r="K1607" s="366">
        <v>0</v>
      </c>
      <c r="L1607" s="87">
        <v>0</v>
      </c>
      <c r="M1607" s="87">
        <v>0</v>
      </c>
      <c r="N1607" s="86"/>
      <c r="O1607" s="87">
        <v>407</v>
      </c>
      <c r="P1607" s="87">
        <v>2</v>
      </c>
      <c r="Q1607" s="86"/>
      <c r="R1607" s="87">
        <v>553</v>
      </c>
      <c r="S1607" s="87">
        <v>283</v>
      </c>
      <c r="T1607" s="86">
        <v>0</v>
      </c>
      <c r="U1607" s="87">
        <v>2067</v>
      </c>
      <c r="V1607" s="87">
        <v>323</v>
      </c>
    </row>
    <row r="1608" spans="1:22">
      <c r="A1608" s="88" t="s">
        <v>5642</v>
      </c>
      <c r="B1608" s="17" t="str">
        <f>VLOOKUP(A1608,'Planning Periods'!$E$2:$N$540,10,FALSE)</f>
        <v>01/31/2015 - 01/31/2023</v>
      </c>
      <c r="C1608" s="87">
        <v>2015</v>
      </c>
      <c r="D1608" s="87" t="str">
        <f t="shared" si="23"/>
        <v>Pleasanton 2015</v>
      </c>
      <c r="E1608" s="87">
        <v>716</v>
      </c>
      <c r="F1608" s="366">
        <v>54</v>
      </c>
      <c r="G1608" s="87">
        <v>54</v>
      </c>
      <c r="H1608" s="87">
        <v>0</v>
      </c>
      <c r="I1608" s="86"/>
      <c r="J1608" s="87">
        <v>391</v>
      </c>
      <c r="K1608" s="366">
        <v>16</v>
      </c>
      <c r="L1608" s="87">
        <v>16</v>
      </c>
      <c r="M1608" s="87">
        <v>0</v>
      </c>
      <c r="N1608" s="86"/>
      <c r="O1608" s="87">
        <v>407</v>
      </c>
      <c r="P1608" s="87">
        <v>2</v>
      </c>
      <c r="Q1608" s="86"/>
      <c r="R1608" s="87">
        <v>553</v>
      </c>
      <c r="S1608" s="87">
        <v>819</v>
      </c>
      <c r="T1608" s="86">
        <v>0</v>
      </c>
      <c r="U1608" s="87">
        <v>2067</v>
      </c>
      <c r="V1608" s="87">
        <v>891</v>
      </c>
    </row>
    <row r="1609" spans="1:22">
      <c r="A1609" s="88" t="s">
        <v>5642</v>
      </c>
      <c r="B1609" s="17" t="str">
        <f>VLOOKUP(A1609,'Planning Periods'!$E$2:$N$540,10,FALSE)</f>
        <v>01/31/2015 - 01/31/2023</v>
      </c>
      <c r="C1609" s="87">
        <v>2016</v>
      </c>
      <c r="D1609" s="87" t="str">
        <f t="shared" si="23"/>
        <v>Pleasanton 2016</v>
      </c>
      <c r="E1609" s="87">
        <v>716</v>
      </c>
      <c r="F1609" s="366">
        <v>128</v>
      </c>
      <c r="G1609" s="87">
        <v>128</v>
      </c>
      <c r="H1609" s="87">
        <v>0</v>
      </c>
      <c r="I1609" s="86"/>
      <c r="J1609" s="87">
        <v>391</v>
      </c>
      <c r="K1609" s="366">
        <v>21</v>
      </c>
      <c r="L1609" s="87">
        <v>21</v>
      </c>
      <c r="M1609" s="87">
        <v>0</v>
      </c>
      <c r="N1609" s="86"/>
      <c r="O1609" s="87">
        <v>407</v>
      </c>
      <c r="P1609" s="87">
        <v>10</v>
      </c>
      <c r="Q1609" s="86"/>
      <c r="R1609" s="87">
        <v>553</v>
      </c>
      <c r="S1609" s="87">
        <v>228</v>
      </c>
      <c r="T1609" s="86">
        <v>0</v>
      </c>
      <c r="U1609" s="87">
        <v>2067</v>
      </c>
      <c r="V1609" s="87">
        <v>387</v>
      </c>
    </row>
    <row r="1610" spans="1:22">
      <c r="A1610" s="88" t="s">
        <v>5642</v>
      </c>
      <c r="B1610" s="17" t="str">
        <f>VLOOKUP(A1610,'Planning Periods'!$E$2:$N$540,10,FALSE)</f>
        <v>01/31/2015 - 01/31/2023</v>
      </c>
      <c r="C1610" s="87">
        <v>2017</v>
      </c>
      <c r="D1610" s="87" t="str">
        <f t="shared" si="23"/>
        <v>Pleasanton 2017</v>
      </c>
      <c r="E1610" s="87">
        <v>716</v>
      </c>
      <c r="F1610" s="366">
        <v>0</v>
      </c>
      <c r="G1610" s="87">
        <v>0</v>
      </c>
      <c r="H1610" s="87">
        <v>0</v>
      </c>
      <c r="I1610" s="86"/>
      <c r="J1610" s="87">
        <v>391</v>
      </c>
      <c r="K1610" s="366">
        <v>7</v>
      </c>
      <c r="L1610" s="87">
        <v>6</v>
      </c>
      <c r="M1610" s="87">
        <v>1</v>
      </c>
      <c r="N1610" s="86"/>
      <c r="O1610" s="87">
        <v>407</v>
      </c>
      <c r="P1610" s="87">
        <v>6</v>
      </c>
      <c r="Q1610" s="86"/>
      <c r="R1610" s="87">
        <v>553</v>
      </c>
      <c r="S1610" s="87">
        <v>102</v>
      </c>
      <c r="T1610" s="86">
        <v>1</v>
      </c>
      <c r="U1610" s="87">
        <v>2067</v>
      </c>
      <c r="V1610" s="87">
        <v>115</v>
      </c>
    </row>
    <row r="1611" spans="1:22">
      <c r="A1611" s="88" t="s">
        <v>5168</v>
      </c>
      <c r="B1611" s="17" t="str">
        <f>VLOOKUP(A1611,'Planning Periods'!$E$2:$N$540,10,FALSE)</f>
        <v>08/31/2019 - 08/31/2024</v>
      </c>
      <c r="C1611" s="87">
        <v>2014</v>
      </c>
      <c r="D1611" s="87" t="str">
        <f t="shared" si="23"/>
        <v>Plumas County - Unincorporated 2014</v>
      </c>
      <c r="E1611" s="87" t="s">
        <v>5853</v>
      </c>
      <c r="F1611" s="366" t="s">
        <v>5853</v>
      </c>
      <c r="G1611" s="87" t="s">
        <v>5853</v>
      </c>
      <c r="H1611" s="87" t="s">
        <v>5853</v>
      </c>
      <c r="I1611" s="86"/>
      <c r="J1611" s="87" t="s">
        <v>5853</v>
      </c>
      <c r="K1611" s="366" t="s">
        <v>5853</v>
      </c>
      <c r="L1611" s="87" t="s">
        <v>5853</v>
      </c>
      <c r="M1611" s="87" t="s">
        <v>5853</v>
      </c>
      <c r="N1611" s="86"/>
      <c r="O1611" s="87" t="s">
        <v>5853</v>
      </c>
      <c r="P1611" s="87" t="s">
        <v>5853</v>
      </c>
      <c r="Q1611" s="86"/>
      <c r="R1611" s="87" t="s">
        <v>5853</v>
      </c>
      <c r="S1611" s="87" t="s">
        <v>5853</v>
      </c>
      <c r="T1611" s="86" t="s">
        <v>5853</v>
      </c>
      <c r="U1611" s="87" t="s">
        <v>5853</v>
      </c>
      <c r="V1611" s="87" t="s">
        <v>5853</v>
      </c>
    </row>
    <row r="1612" spans="1:22">
      <c r="A1612" s="88" t="s">
        <v>5168</v>
      </c>
      <c r="B1612" s="17" t="str">
        <f>VLOOKUP(A1612,'Planning Periods'!$E$2:$N$540,10,FALSE)</f>
        <v>08/31/2019 - 08/31/2024</v>
      </c>
      <c r="C1612" s="87">
        <v>2015</v>
      </c>
      <c r="D1612" s="87" t="str">
        <f t="shared" si="23"/>
        <v>Plumas County - Unincorporated 2015</v>
      </c>
      <c r="E1612" s="87" t="s">
        <v>5853</v>
      </c>
      <c r="F1612" s="366" t="s">
        <v>5853</v>
      </c>
      <c r="G1612" s="87" t="s">
        <v>5853</v>
      </c>
      <c r="H1612" s="87" t="s">
        <v>5853</v>
      </c>
      <c r="I1612" s="86"/>
      <c r="J1612" s="87" t="s">
        <v>5853</v>
      </c>
      <c r="K1612" s="366" t="s">
        <v>5853</v>
      </c>
      <c r="L1612" s="87" t="s">
        <v>5853</v>
      </c>
      <c r="M1612" s="87" t="s">
        <v>5853</v>
      </c>
      <c r="N1612" s="86"/>
      <c r="O1612" s="87" t="s">
        <v>5853</v>
      </c>
      <c r="P1612" s="87" t="s">
        <v>5853</v>
      </c>
      <c r="Q1612" s="86"/>
      <c r="R1612" s="87" t="s">
        <v>5853</v>
      </c>
      <c r="S1612" s="87" t="s">
        <v>5853</v>
      </c>
      <c r="T1612" s="86" t="s">
        <v>5853</v>
      </c>
      <c r="U1612" s="87" t="s">
        <v>5853</v>
      </c>
      <c r="V1612" s="87" t="s">
        <v>5853</v>
      </c>
    </row>
    <row r="1613" spans="1:22">
      <c r="A1613" s="88" t="s">
        <v>5168</v>
      </c>
      <c r="B1613" s="17" t="str">
        <f>VLOOKUP(A1613,'Planning Periods'!$E$2:$N$540,10,FALSE)</f>
        <v>08/31/2019 - 08/31/2024</v>
      </c>
      <c r="C1613" s="87">
        <v>2016</v>
      </c>
      <c r="D1613" s="87" t="str">
        <f t="shared" si="23"/>
        <v>Plumas County - Unincorporated 2016</v>
      </c>
      <c r="E1613" s="87">
        <v>12</v>
      </c>
      <c r="F1613" s="366">
        <v>0</v>
      </c>
      <c r="G1613" s="87">
        <v>0</v>
      </c>
      <c r="H1613" s="87">
        <v>0</v>
      </c>
      <c r="I1613" s="86"/>
      <c r="J1613" s="87">
        <v>8</v>
      </c>
      <c r="K1613" s="366">
        <v>0</v>
      </c>
      <c r="L1613" s="87">
        <v>0</v>
      </c>
      <c r="M1613" s="87">
        <v>0</v>
      </c>
      <c r="N1613" s="86"/>
      <c r="O1613" s="87">
        <v>12</v>
      </c>
      <c r="P1613" s="87">
        <v>4</v>
      </c>
      <c r="Q1613" s="86"/>
      <c r="R1613" s="87">
        <v>25</v>
      </c>
      <c r="S1613" s="87">
        <v>34</v>
      </c>
      <c r="T1613" s="86">
        <v>0</v>
      </c>
      <c r="U1613" s="87">
        <v>57</v>
      </c>
      <c r="V1613" s="87">
        <v>38</v>
      </c>
    </row>
    <row r="1614" spans="1:22">
      <c r="A1614" s="88" t="s">
        <v>5168</v>
      </c>
      <c r="B1614" s="17" t="str">
        <f>VLOOKUP(A1614,'Planning Periods'!$E$2:$N$540,10,FALSE)</f>
        <v>08/31/2019 - 08/31/2024</v>
      </c>
      <c r="C1614" s="87">
        <v>2017</v>
      </c>
      <c r="D1614" s="87" t="str">
        <f t="shared" si="23"/>
        <v>Plumas County - Unincorporated 2017</v>
      </c>
      <c r="E1614" s="87">
        <v>12</v>
      </c>
      <c r="F1614" s="366">
        <v>0</v>
      </c>
      <c r="G1614" s="87">
        <v>0</v>
      </c>
      <c r="H1614" s="87">
        <v>0</v>
      </c>
      <c r="I1614" s="86"/>
      <c r="J1614" s="87">
        <v>8</v>
      </c>
      <c r="K1614" s="366">
        <v>0</v>
      </c>
      <c r="L1614" s="87">
        <v>0</v>
      </c>
      <c r="M1614" s="87">
        <v>0</v>
      </c>
      <c r="N1614" s="86"/>
      <c r="O1614" s="87">
        <v>12</v>
      </c>
      <c r="P1614" s="87">
        <v>15</v>
      </c>
      <c r="Q1614" s="86"/>
      <c r="R1614" s="87">
        <v>25</v>
      </c>
      <c r="S1614" s="87">
        <v>25</v>
      </c>
      <c r="T1614" s="86">
        <v>0</v>
      </c>
      <c r="U1614" s="87">
        <v>57</v>
      </c>
      <c r="V1614" s="87">
        <v>40</v>
      </c>
    </row>
    <row r="1615" spans="1:22">
      <c r="A1615" s="88" t="s">
        <v>5790</v>
      </c>
      <c r="B1615" s="17" t="str">
        <f>VLOOKUP(A1615,'Planning Periods'!$E$2:$N$540,10,FALSE)</f>
        <v>06/30/2014 - 09/15/2021</v>
      </c>
      <c r="C1615" s="87">
        <v>2014</v>
      </c>
      <c r="D1615" s="87" t="str">
        <f t="shared" si="23"/>
        <v>Plymouth 2014</v>
      </c>
      <c r="E1615" s="87" t="s">
        <v>5853</v>
      </c>
      <c r="F1615" s="366" t="s">
        <v>5853</v>
      </c>
      <c r="G1615" s="87" t="s">
        <v>5853</v>
      </c>
      <c r="H1615" s="87" t="s">
        <v>5853</v>
      </c>
      <c r="I1615" s="86"/>
      <c r="J1615" s="87" t="s">
        <v>5853</v>
      </c>
      <c r="K1615" s="366" t="s">
        <v>5853</v>
      </c>
      <c r="L1615" s="87" t="s">
        <v>5853</v>
      </c>
      <c r="M1615" s="87" t="s">
        <v>5853</v>
      </c>
      <c r="N1615" s="86"/>
      <c r="O1615" s="87" t="s">
        <v>5853</v>
      </c>
      <c r="P1615" s="87" t="s">
        <v>5853</v>
      </c>
      <c r="Q1615" s="86"/>
      <c r="R1615" s="87" t="s">
        <v>5853</v>
      </c>
      <c r="S1615" s="87" t="s">
        <v>5853</v>
      </c>
      <c r="T1615" s="86" t="s">
        <v>5853</v>
      </c>
      <c r="U1615" s="87" t="s">
        <v>5853</v>
      </c>
      <c r="V1615" s="87" t="s">
        <v>5853</v>
      </c>
    </row>
    <row r="1616" spans="1:22">
      <c r="A1616" s="88" t="s">
        <v>5790</v>
      </c>
      <c r="B1616" s="17" t="str">
        <f>VLOOKUP(A1616,'Planning Periods'!$E$2:$N$540,10,FALSE)</f>
        <v>06/30/2014 - 09/15/2021</v>
      </c>
      <c r="C1616" s="87">
        <v>2015</v>
      </c>
      <c r="D1616" s="87" t="str">
        <f t="shared" si="23"/>
        <v>Plymouth 2015</v>
      </c>
      <c r="E1616" s="87" t="s">
        <v>5853</v>
      </c>
      <c r="F1616" s="366" t="s">
        <v>5853</v>
      </c>
      <c r="G1616" s="87" t="s">
        <v>5853</v>
      </c>
      <c r="H1616" s="87" t="s">
        <v>5853</v>
      </c>
      <c r="I1616" s="86"/>
      <c r="J1616" s="87" t="s">
        <v>5853</v>
      </c>
      <c r="K1616" s="366" t="s">
        <v>5853</v>
      </c>
      <c r="L1616" s="87" t="s">
        <v>5853</v>
      </c>
      <c r="M1616" s="87" t="s">
        <v>5853</v>
      </c>
      <c r="N1616" s="86"/>
      <c r="O1616" s="87" t="s">
        <v>5853</v>
      </c>
      <c r="P1616" s="87" t="s">
        <v>5853</v>
      </c>
      <c r="Q1616" s="86"/>
      <c r="R1616" s="87" t="s">
        <v>5853</v>
      </c>
      <c r="S1616" s="87" t="s">
        <v>5853</v>
      </c>
      <c r="T1616" s="86" t="s">
        <v>5853</v>
      </c>
      <c r="U1616" s="87" t="s">
        <v>5853</v>
      </c>
      <c r="V1616" s="87" t="s">
        <v>5853</v>
      </c>
    </row>
    <row r="1617" spans="1:22">
      <c r="A1617" s="88" t="s">
        <v>5790</v>
      </c>
      <c r="B1617" s="17" t="str">
        <f>VLOOKUP(A1617,'Planning Periods'!$E$2:$N$540,10,FALSE)</f>
        <v>06/30/2014 - 09/15/2021</v>
      </c>
      <c r="C1617" s="87">
        <v>2016</v>
      </c>
      <c r="D1617" s="87" t="str">
        <f t="shared" si="23"/>
        <v>Plymouth 2016</v>
      </c>
      <c r="E1617" s="87" t="s">
        <v>5853</v>
      </c>
      <c r="F1617" s="366" t="s">
        <v>5853</v>
      </c>
      <c r="G1617" s="87" t="s">
        <v>5853</v>
      </c>
      <c r="H1617" s="87" t="s">
        <v>5853</v>
      </c>
      <c r="I1617" s="86"/>
      <c r="J1617" s="87" t="s">
        <v>5853</v>
      </c>
      <c r="K1617" s="366" t="s">
        <v>5853</v>
      </c>
      <c r="L1617" s="87" t="s">
        <v>5853</v>
      </c>
      <c r="M1617" s="87" t="s">
        <v>5853</v>
      </c>
      <c r="N1617" s="86"/>
      <c r="O1617" s="87" t="s">
        <v>5853</v>
      </c>
      <c r="P1617" s="87" t="s">
        <v>5853</v>
      </c>
      <c r="Q1617" s="86"/>
      <c r="R1617" s="87" t="s">
        <v>5853</v>
      </c>
      <c r="S1617" s="87" t="s">
        <v>5853</v>
      </c>
      <c r="T1617" s="86" t="s">
        <v>5853</v>
      </c>
      <c r="U1617" s="87" t="s">
        <v>5853</v>
      </c>
      <c r="V1617" s="87" t="s">
        <v>5853</v>
      </c>
    </row>
    <row r="1618" spans="1:22">
      <c r="A1618" s="88" t="s">
        <v>5790</v>
      </c>
      <c r="B1618" s="17" t="str">
        <f>VLOOKUP(A1618,'Planning Periods'!$E$2:$N$540,10,FALSE)</f>
        <v>06/30/2014 - 09/15/2021</v>
      </c>
      <c r="C1618" s="87">
        <v>2017</v>
      </c>
      <c r="D1618" s="87" t="str">
        <f t="shared" si="23"/>
        <v>Plymouth 2017</v>
      </c>
      <c r="E1618" s="87">
        <v>1</v>
      </c>
      <c r="F1618" s="366">
        <v>0</v>
      </c>
      <c r="G1618" s="87">
        <v>0</v>
      </c>
      <c r="H1618" s="87">
        <v>0</v>
      </c>
      <c r="I1618" s="86"/>
      <c r="J1618" s="87">
        <v>1</v>
      </c>
      <c r="K1618" s="366">
        <v>0</v>
      </c>
      <c r="L1618" s="87">
        <v>0</v>
      </c>
      <c r="M1618" s="87">
        <v>0</v>
      </c>
      <c r="N1618" s="86"/>
      <c r="O1618" s="87">
        <v>1</v>
      </c>
      <c r="P1618" s="87">
        <v>0</v>
      </c>
      <c r="Q1618" s="86"/>
      <c r="R1618" s="87">
        <v>1</v>
      </c>
      <c r="S1618" s="87">
        <v>18</v>
      </c>
      <c r="T1618" s="86">
        <v>0</v>
      </c>
      <c r="U1618" s="87">
        <v>4</v>
      </c>
      <c r="V1618" s="87">
        <v>18</v>
      </c>
    </row>
    <row r="1619" spans="1:22">
      <c r="A1619" s="88" t="s">
        <v>5806</v>
      </c>
      <c r="B1619" s="17" t="str">
        <f>VLOOKUP(A1619,'Planning Periods'!$E$2:$N$540,10,FALSE)</f>
        <v>08/15/2019 - 08/15/2027</v>
      </c>
      <c r="C1619" s="87">
        <v>2014</v>
      </c>
      <c r="D1619" s="87" t="str">
        <f t="shared" si="23"/>
        <v>Point Arena 2014</v>
      </c>
      <c r="E1619" s="87">
        <v>1</v>
      </c>
      <c r="F1619" s="366">
        <v>0</v>
      </c>
      <c r="G1619" s="87">
        <v>0</v>
      </c>
      <c r="H1619" s="87">
        <v>0</v>
      </c>
      <c r="I1619" s="86"/>
      <c r="J1619" s="87">
        <v>1</v>
      </c>
      <c r="K1619" s="366">
        <v>0</v>
      </c>
      <c r="L1619" s="87">
        <v>0</v>
      </c>
      <c r="M1619" s="87">
        <v>0</v>
      </c>
      <c r="N1619" s="86"/>
      <c r="O1619" s="87">
        <v>1</v>
      </c>
      <c r="P1619" s="87">
        <v>1</v>
      </c>
      <c r="Q1619" s="86"/>
      <c r="R1619" s="87">
        <v>1</v>
      </c>
      <c r="S1619" s="87">
        <v>0</v>
      </c>
      <c r="T1619" s="86">
        <v>0</v>
      </c>
      <c r="U1619" s="87">
        <v>4</v>
      </c>
      <c r="V1619" s="87">
        <v>1</v>
      </c>
    </row>
    <row r="1620" spans="1:22">
      <c r="A1620" s="88" t="s">
        <v>5806</v>
      </c>
      <c r="B1620" s="17" t="str">
        <f>VLOOKUP(A1620,'Planning Periods'!$E$2:$N$540,10,FALSE)</f>
        <v>08/15/2019 - 08/15/2027</v>
      </c>
      <c r="C1620" s="87">
        <v>2015</v>
      </c>
      <c r="D1620" s="87" t="str">
        <f t="shared" si="23"/>
        <v>Point Arena 2015</v>
      </c>
      <c r="E1620" s="87">
        <v>1</v>
      </c>
      <c r="F1620" s="366">
        <v>0</v>
      </c>
      <c r="G1620" s="87">
        <v>0</v>
      </c>
      <c r="H1620" s="87">
        <v>0</v>
      </c>
      <c r="I1620" s="86"/>
      <c r="J1620" s="87">
        <v>1</v>
      </c>
      <c r="K1620" s="366">
        <v>0</v>
      </c>
      <c r="L1620" s="87">
        <v>0</v>
      </c>
      <c r="M1620" s="87">
        <v>0</v>
      </c>
      <c r="N1620" s="86"/>
      <c r="O1620" s="87">
        <v>1</v>
      </c>
      <c r="P1620" s="87">
        <v>1</v>
      </c>
      <c r="Q1620" s="86"/>
      <c r="R1620" s="87">
        <v>1</v>
      </c>
      <c r="S1620" s="87">
        <v>0</v>
      </c>
      <c r="T1620" s="86">
        <v>0</v>
      </c>
      <c r="U1620" s="87">
        <v>4</v>
      </c>
      <c r="V1620" s="87">
        <v>1</v>
      </c>
    </row>
    <row r="1621" spans="1:22">
      <c r="A1621" s="88" t="s">
        <v>5806</v>
      </c>
      <c r="B1621" s="17" t="str">
        <f>VLOOKUP(A1621,'Planning Periods'!$E$2:$N$540,10,FALSE)</f>
        <v>08/15/2019 - 08/15/2027</v>
      </c>
      <c r="C1621" s="87">
        <v>2016</v>
      </c>
      <c r="D1621" s="87" t="str">
        <f t="shared" si="23"/>
        <v>Point Arena 2016</v>
      </c>
      <c r="E1621" s="87">
        <v>1</v>
      </c>
      <c r="F1621" s="366">
        <v>0</v>
      </c>
      <c r="G1621" s="87">
        <v>0</v>
      </c>
      <c r="H1621" s="87">
        <v>0</v>
      </c>
      <c r="I1621" s="86"/>
      <c r="J1621" s="87">
        <v>1</v>
      </c>
      <c r="K1621" s="366">
        <v>0</v>
      </c>
      <c r="L1621" s="87">
        <v>0</v>
      </c>
      <c r="M1621" s="87">
        <v>0</v>
      </c>
      <c r="N1621" s="86"/>
      <c r="O1621" s="87">
        <v>1</v>
      </c>
      <c r="P1621" s="87">
        <v>0</v>
      </c>
      <c r="Q1621" s="86"/>
      <c r="R1621" s="87">
        <v>1</v>
      </c>
      <c r="S1621" s="87">
        <v>0</v>
      </c>
      <c r="T1621" s="86">
        <v>0</v>
      </c>
      <c r="U1621" s="87">
        <v>4</v>
      </c>
      <c r="V1621" s="87">
        <v>0</v>
      </c>
    </row>
    <row r="1622" spans="1:22">
      <c r="A1622" s="88" t="s">
        <v>5806</v>
      </c>
      <c r="B1622" s="17" t="str">
        <f>VLOOKUP(A1622,'Planning Periods'!$E$2:$N$540,10,FALSE)</f>
        <v>08/15/2019 - 08/15/2027</v>
      </c>
      <c r="C1622" s="87">
        <v>2017</v>
      </c>
      <c r="D1622" s="87" t="str">
        <f t="shared" si="23"/>
        <v>Point Arena 2017</v>
      </c>
      <c r="E1622" s="87">
        <v>1</v>
      </c>
      <c r="F1622" s="366">
        <v>0</v>
      </c>
      <c r="G1622" s="87">
        <v>0</v>
      </c>
      <c r="H1622" s="87">
        <v>0</v>
      </c>
      <c r="I1622" s="86"/>
      <c r="J1622" s="87">
        <v>1</v>
      </c>
      <c r="K1622" s="366">
        <v>0</v>
      </c>
      <c r="L1622" s="87">
        <v>0</v>
      </c>
      <c r="M1622" s="87">
        <v>0</v>
      </c>
      <c r="N1622" s="86"/>
      <c r="O1622" s="87">
        <v>1</v>
      </c>
      <c r="P1622" s="87">
        <v>0</v>
      </c>
      <c r="Q1622" s="86"/>
      <c r="R1622" s="87">
        <v>1</v>
      </c>
      <c r="S1622" s="87">
        <v>0</v>
      </c>
      <c r="T1622" s="86">
        <v>0</v>
      </c>
      <c r="U1622" s="87">
        <v>4</v>
      </c>
      <c r="V1622" s="87">
        <v>0</v>
      </c>
    </row>
    <row r="1623" spans="1:22">
      <c r="A1623" t="s">
        <v>5643</v>
      </c>
      <c r="B1623" s="17"/>
      <c r="C1623" s="87">
        <v>2013</v>
      </c>
      <c r="D1623" s="87" t="str">
        <f t="shared" si="23"/>
        <v>Pomona 2013</v>
      </c>
      <c r="E1623" s="87" t="s">
        <v>5853</v>
      </c>
      <c r="F1623" s="366" t="s">
        <v>5853</v>
      </c>
      <c r="G1623" s="87" t="s">
        <v>5853</v>
      </c>
      <c r="H1623" s="87" t="s">
        <v>5853</v>
      </c>
      <c r="I1623" s="86"/>
      <c r="J1623" s="87" t="s">
        <v>5853</v>
      </c>
      <c r="K1623" s="366" t="s">
        <v>5853</v>
      </c>
      <c r="L1623" s="87" t="s">
        <v>5853</v>
      </c>
      <c r="M1623" s="87" t="s">
        <v>5853</v>
      </c>
      <c r="N1623" s="86"/>
      <c r="O1623" s="87" t="s">
        <v>5853</v>
      </c>
      <c r="P1623" s="87" t="s">
        <v>5853</v>
      </c>
      <c r="Q1623" s="86"/>
      <c r="R1623" s="87" t="s">
        <v>5853</v>
      </c>
      <c r="S1623" s="87" t="s">
        <v>5853</v>
      </c>
      <c r="T1623" s="86" t="s">
        <v>5853</v>
      </c>
      <c r="U1623" s="87" t="s">
        <v>5853</v>
      </c>
      <c r="V1623" s="87" t="s">
        <v>5853</v>
      </c>
    </row>
    <row r="1624" spans="1:22">
      <c r="A1624" t="s">
        <v>5643</v>
      </c>
      <c r="B1624" s="17" t="str">
        <f>VLOOKUP(A1624,'Planning Periods'!$E$2:$N$540,10,FALSE)</f>
        <v>10/15/2013 - 10/15/2021</v>
      </c>
      <c r="C1624" s="87">
        <v>2014</v>
      </c>
      <c r="D1624" s="87" t="str">
        <f t="shared" si="23"/>
        <v>Pomona 2014</v>
      </c>
      <c r="E1624" s="366" t="s">
        <v>5853</v>
      </c>
      <c r="F1624" s="366" t="s">
        <v>5853</v>
      </c>
      <c r="G1624" s="366" t="s">
        <v>5853</v>
      </c>
      <c r="H1624" s="366" t="s">
        <v>5853</v>
      </c>
      <c r="I1624" s="366">
        <v>0</v>
      </c>
      <c r="J1624" s="366" t="s">
        <v>5853</v>
      </c>
      <c r="K1624" s="366" t="s">
        <v>5853</v>
      </c>
      <c r="L1624" s="366" t="s">
        <v>5853</v>
      </c>
      <c r="M1624" s="366" t="s">
        <v>5853</v>
      </c>
      <c r="N1624" s="366">
        <v>0</v>
      </c>
      <c r="O1624" s="366" t="s">
        <v>5853</v>
      </c>
      <c r="P1624" s="366" t="s">
        <v>5853</v>
      </c>
      <c r="Q1624" s="366"/>
      <c r="R1624" s="366" t="s">
        <v>5853</v>
      </c>
      <c r="S1624" s="366" t="s">
        <v>5853</v>
      </c>
      <c r="T1624" s="366" t="s">
        <v>5853</v>
      </c>
      <c r="U1624" s="366" t="s">
        <v>5853</v>
      </c>
      <c r="V1624" s="366" t="s">
        <v>5853</v>
      </c>
    </row>
    <row r="1625" spans="1:22">
      <c r="A1625" t="s">
        <v>5643</v>
      </c>
      <c r="B1625" s="17" t="str">
        <f>VLOOKUP(A1625,'Planning Periods'!$E$2:$N$540,10,FALSE)</f>
        <v>10/15/2013 - 10/15/2021</v>
      </c>
      <c r="C1625" s="87">
        <v>2015</v>
      </c>
      <c r="D1625" s="87" t="str">
        <f t="shared" si="23"/>
        <v>Pomona 2015</v>
      </c>
      <c r="E1625" t="s">
        <v>5853</v>
      </c>
      <c r="F1625" t="s">
        <v>5853</v>
      </c>
      <c r="G1625" t="s">
        <v>5853</v>
      </c>
      <c r="H1625" t="s">
        <v>5853</v>
      </c>
      <c r="J1625" t="s">
        <v>5853</v>
      </c>
      <c r="K1625" t="s">
        <v>5853</v>
      </c>
      <c r="L1625" t="s">
        <v>5853</v>
      </c>
      <c r="M1625" t="s">
        <v>5853</v>
      </c>
      <c r="O1625" t="s">
        <v>5853</v>
      </c>
      <c r="P1625" t="s">
        <v>5853</v>
      </c>
      <c r="R1625" t="s">
        <v>5853</v>
      </c>
      <c r="S1625" t="s">
        <v>5853</v>
      </c>
      <c r="T1625" t="s">
        <v>5853</v>
      </c>
      <c r="U1625" t="s">
        <v>5853</v>
      </c>
      <c r="V1625" t="s">
        <v>5853</v>
      </c>
    </row>
    <row r="1626" spans="1:22">
      <c r="A1626" t="s">
        <v>5643</v>
      </c>
      <c r="B1626" s="17" t="str">
        <f>VLOOKUP(A1626,'Planning Periods'!$E$2:$N$540,10,FALSE)</f>
        <v>10/15/2013 - 10/15/2021</v>
      </c>
      <c r="C1626" s="87">
        <v>2016</v>
      </c>
      <c r="D1626" s="87" t="str">
        <f t="shared" si="23"/>
        <v>Pomona 2016</v>
      </c>
      <c r="E1626" t="s">
        <v>5853</v>
      </c>
      <c r="F1626" t="s">
        <v>5853</v>
      </c>
      <c r="G1626" t="s">
        <v>5853</v>
      </c>
      <c r="H1626" t="s">
        <v>5853</v>
      </c>
      <c r="J1626" t="s">
        <v>5853</v>
      </c>
      <c r="K1626" t="s">
        <v>5853</v>
      </c>
      <c r="L1626" t="s">
        <v>5853</v>
      </c>
      <c r="M1626" t="s">
        <v>5853</v>
      </c>
      <c r="O1626" t="s">
        <v>5853</v>
      </c>
      <c r="P1626" t="s">
        <v>5853</v>
      </c>
      <c r="R1626" t="s">
        <v>5853</v>
      </c>
      <c r="S1626" t="s">
        <v>5853</v>
      </c>
      <c r="T1626" t="s">
        <v>5853</v>
      </c>
      <c r="U1626" t="s">
        <v>5853</v>
      </c>
      <c r="V1626" t="s">
        <v>5853</v>
      </c>
    </row>
    <row r="1627" spans="1:22">
      <c r="A1627" t="s">
        <v>5643</v>
      </c>
      <c r="B1627" s="17" t="str">
        <f>VLOOKUP(A1627,'Planning Periods'!$E$2:$N$540,10,FALSE)</f>
        <v>10/15/2013 - 10/15/2021</v>
      </c>
      <c r="C1627" s="87">
        <v>2017</v>
      </c>
      <c r="D1627" s="87" t="str">
        <f t="shared" si="23"/>
        <v>Pomona 2017</v>
      </c>
      <c r="E1627" t="s">
        <v>5853</v>
      </c>
      <c r="F1627" t="s">
        <v>5853</v>
      </c>
      <c r="G1627" t="s">
        <v>5853</v>
      </c>
      <c r="H1627" t="s">
        <v>5853</v>
      </c>
      <c r="J1627" t="s">
        <v>5853</v>
      </c>
      <c r="K1627" t="s">
        <v>5853</v>
      </c>
      <c r="L1627" t="s">
        <v>5853</v>
      </c>
      <c r="M1627" t="s">
        <v>5853</v>
      </c>
      <c r="O1627" t="s">
        <v>5853</v>
      </c>
      <c r="P1627" t="s">
        <v>5853</v>
      </c>
      <c r="R1627" t="s">
        <v>5853</v>
      </c>
      <c r="S1627" t="s">
        <v>5853</v>
      </c>
      <c r="T1627" t="s">
        <v>5853</v>
      </c>
      <c r="U1627" t="s">
        <v>5853</v>
      </c>
      <c r="V1627" t="s">
        <v>5853</v>
      </c>
    </row>
    <row r="1628" spans="1:22">
      <c r="A1628" s="88" t="s">
        <v>5644</v>
      </c>
      <c r="B1628" s="17"/>
      <c r="C1628" s="87">
        <v>2013</v>
      </c>
      <c r="D1628" s="87" t="str">
        <f t="shared" si="23"/>
        <v>Port Hueneme 2013</v>
      </c>
      <c r="E1628" t="s">
        <v>5853</v>
      </c>
      <c r="F1628" t="s">
        <v>5853</v>
      </c>
      <c r="G1628" t="s">
        <v>5853</v>
      </c>
      <c r="H1628" t="s">
        <v>5853</v>
      </c>
      <c r="J1628" t="s">
        <v>5853</v>
      </c>
      <c r="K1628" t="s">
        <v>5853</v>
      </c>
      <c r="L1628" t="s">
        <v>5853</v>
      </c>
      <c r="M1628" t="s">
        <v>5853</v>
      </c>
      <c r="O1628" t="s">
        <v>5853</v>
      </c>
      <c r="P1628" t="s">
        <v>5853</v>
      </c>
      <c r="R1628" t="s">
        <v>5853</v>
      </c>
      <c r="S1628" t="s">
        <v>5853</v>
      </c>
      <c r="T1628" t="s">
        <v>5853</v>
      </c>
      <c r="U1628" t="s">
        <v>5853</v>
      </c>
      <c r="V1628" t="s">
        <v>5853</v>
      </c>
    </row>
    <row r="1629" spans="1:22">
      <c r="A1629" s="88" t="s">
        <v>5644</v>
      </c>
      <c r="B1629" s="17" t="str">
        <f>VLOOKUP(A1629,'Planning Periods'!$E$2:$N$540,10,FALSE)</f>
        <v>10/15/2013 - 10/15/2021</v>
      </c>
      <c r="C1629" s="87">
        <v>2014</v>
      </c>
      <c r="D1629" s="87" t="str">
        <f t="shared" si="23"/>
        <v>Port Hueneme 2014</v>
      </c>
      <c r="E1629" s="87" t="s">
        <v>5853</v>
      </c>
      <c r="F1629" s="366" t="s">
        <v>5853</v>
      </c>
      <c r="G1629" s="87" t="s">
        <v>5853</v>
      </c>
      <c r="H1629" s="87" t="s">
        <v>5853</v>
      </c>
      <c r="I1629" s="86"/>
      <c r="J1629" s="87" t="s">
        <v>5853</v>
      </c>
      <c r="K1629" s="366" t="s">
        <v>5853</v>
      </c>
      <c r="L1629" s="87" t="s">
        <v>5853</v>
      </c>
      <c r="M1629" s="87" t="s">
        <v>5853</v>
      </c>
      <c r="N1629" s="86"/>
      <c r="O1629" s="87" t="s">
        <v>5853</v>
      </c>
      <c r="P1629" s="87" t="s">
        <v>5853</v>
      </c>
      <c r="Q1629" s="86"/>
      <c r="R1629" s="87" t="s">
        <v>5853</v>
      </c>
      <c r="S1629" s="87" t="s">
        <v>5853</v>
      </c>
      <c r="T1629" s="86" t="s">
        <v>5853</v>
      </c>
      <c r="U1629" s="87" t="s">
        <v>5853</v>
      </c>
      <c r="V1629" s="87" t="s">
        <v>5853</v>
      </c>
    </row>
    <row r="1630" spans="1:22">
      <c r="A1630" s="88" t="s">
        <v>5644</v>
      </c>
      <c r="B1630" s="17" t="str">
        <f>VLOOKUP(A1630,'Planning Periods'!$E$2:$N$540,10,FALSE)</f>
        <v>10/15/2013 - 10/15/2021</v>
      </c>
      <c r="C1630" s="87">
        <v>2015</v>
      </c>
      <c r="D1630" s="87" t="str">
        <f t="shared" si="23"/>
        <v>Port Hueneme 2015</v>
      </c>
      <c r="E1630" s="87" t="s">
        <v>5853</v>
      </c>
      <c r="F1630" s="366" t="s">
        <v>5853</v>
      </c>
      <c r="G1630" s="87" t="s">
        <v>5853</v>
      </c>
      <c r="H1630" s="87" t="s">
        <v>5853</v>
      </c>
      <c r="I1630" s="86"/>
      <c r="J1630" s="87" t="s">
        <v>5853</v>
      </c>
      <c r="K1630" s="366" t="s">
        <v>5853</v>
      </c>
      <c r="L1630" s="87" t="s">
        <v>5853</v>
      </c>
      <c r="M1630" s="87" t="s">
        <v>5853</v>
      </c>
      <c r="N1630" s="86"/>
      <c r="O1630" s="87" t="s">
        <v>5853</v>
      </c>
      <c r="P1630" s="87" t="s">
        <v>5853</v>
      </c>
      <c r="Q1630" s="86"/>
      <c r="R1630" s="87" t="s">
        <v>5853</v>
      </c>
      <c r="S1630" s="87" t="s">
        <v>5853</v>
      </c>
      <c r="T1630" s="86" t="s">
        <v>5853</v>
      </c>
      <c r="U1630" s="87" t="s">
        <v>5853</v>
      </c>
      <c r="V1630" s="87" t="s">
        <v>5853</v>
      </c>
    </row>
    <row r="1631" spans="1:22">
      <c r="A1631" s="88" t="s">
        <v>5644</v>
      </c>
      <c r="B1631" s="17" t="str">
        <f>VLOOKUP(A1631,'Planning Periods'!$E$2:$N$540,10,FALSE)</f>
        <v>10/15/2013 - 10/15/2021</v>
      </c>
      <c r="C1631" s="87">
        <v>2016</v>
      </c>
      <c r="D1631" s="87" t="str">
        <f t="shared" si="23"/>
        <v>Port Hueneme 2016</v>
      </c>
      <c r="E1631" s="87" t="s">
        <v>5853</v>
      </c>
      <c r="F1631" s="366" t="s">
        <v>5853</v>
      </c>
      <c r="G1631" s="87" t="s">
        <v>5853</v>
      </c>
      <c r="H1631" s="87" t="s">
        <v>5853</v>
      </c>
      <c r="I1631" s="86"/>
      <c r="J1631" s="87" t="s">
        <v>5853</v>
      </c>
      <c r="K1631" s="366" t="s">
        <v>5853</v>
      </c>
      <c r="L1631" s="87" t="s">
        <v>5853</v>
      </c>
      <c r="M1631" s="87" t="s">
        <v>5853</v>
      </c>
      <c r="N1631" s="86"/>
      <c r="O1631" s="87" t="s">
        <v>5853</v>
      </c>
      <c r="P1631" s="87" t="s">
        <v>5853</v>
      </c>
      <c r="Q1631" s="86"/>
      <c r="R1631" s="87" t="s">
        <v>5853</v>
      </c>
      <c r="S1631" s="87" t="s">
        <v>5853</v>
      </c>
      <c r="T1631" s="86" t="s">
        <v>5853</v>
      </c>
      <c r="U1631" s="87" t="s">
        <v>5853</v>
      </c>
      <c r="V1631" s="87" t="s">
        <v>5853</v>
      </c>
    </row>
    <row r="1632" spans="1:22">
      <c r="A1632" s="88" t="s">
        <v>5644</v>
      </c>
      <c r="B1632" s="17" t="str">
        <f>VLOOKUP(A1632,'Planning Periods'!$E$2:$N$540,10,FALSE)</f>
        <v>10/15/2013 - 10/15/2021</v>
      </c>
      <c r="C1632" s="87">
        <v>2017</v>
      </c>
      <c r="D1632" s="87" t="str">
        <f t="shared" si="23"/>
        <v>Port Hueneme 2017</v>
      </c>
      <c r="E1632" s="87">
        <v>1</v>
      </c>
      <c r="F1632" s="366">
        <v>0</v>
      </c>
      <c r="G1632" s="87">
        <v>0</v>
      </c>
      <c r="H1632" s="87">
        <v>0</v>
      </c>
      <c r="I1632" s="86"/>
      <c r="J1632" s="87">
        <v>1</v>
      </c>
      <c r="K1632" s="366">
        <v>0</v>
      </c>
      <c r="L1632" s="87">
        <v>0</v>
      </c>
      <c r="M1632" s="87">
        <v>0</v>
      </c>
      <c r="N1632" s="86"/>
      <c r="O1632" s="87">
        <v>0</v>
      </c>
      <c r="P1632" s="87">
        <v>0</v>
      </c>
      <c r="Q1632" s="86"/>
      <c r="R1632" s="87">
        <v>0</v>
      </c>
      <c r="S1632" s="87">
        <v>0</v>
      </c>
      <c r="T1632" s="86">
        <v>0</v>
      </c>
      <c r="U1632" s="87">
        <v>2</v>
      </c>
      <c r="V1632" s="87">
        <v>0</v>
      </c>
    </row>
    <row r="1633" spans="1:22">
      <c r="A1633" s="88" t="s">
        <v>5645</v>
      </c>
      <c r="B1633" s="17" t="str">
        <f>VLOOKUP(A1633,'Planning Periods'!$E$2:$N$540,10,FALSE)</f>
        <v>12/31/2015 - 12/31/2023</v>
      </c>
      <c r="C1633" s="87">
        <v>2014</v>
      </c>
      <c r="D1633" s="87" t="str">
        <f t="shared" ref="D1633:D1699" si="24">CONCATENATE(A1633," ",C1633)</f>
        <v>Porterville 2014</v>
      </c>
      <c r="E1633" s="87" t="s">
        <v>5853</v>
      </c>
      <c r="F1633" s="366" t="s">
        <v>5853</v>
      </c>
      <c r="G1633" s="87" t="s">
        <v>5853</v>
      </c>
      <c r="H1633" s="87" t="s">
        <v>5853</v>
      </c>
      <c r="I1633" s="86"/>
      <c r="J1633" s="87" t="s">
        <v>5853</v>
      </c>
      <c r="K1633" s="366" t="s">
        <v>5853</v>
      </c>
      <c r="L1633" s="87" t="s">
        <v>5853</v>
      </c>
      <c r="M1633" s="87" t="s">
        <v>5853</v>
      </c>
      <c r="N1633" s="86"/>
      <c r="O1633" s="87" t="s">
        <v>5853</v>
      </c>
      <c r="P1633" s="87" t="s">
        <v>5853</v>
      </c>
      <c r="Q1633" s="86"/>
      <c r="R1633" s="87" t="s">
        <v>5853</v>
      </c>
      <c r="S1633" s="87" t="s">
        <v>5853</v>
      </c>
      <c r="T1633" s="86" t="s">
        <v>5853</v>
      </c>
      <c r="U1633" s="87" t="s">
        <v>5853</v>
      </c>
      <c r="V1633" s="87" t="s">
        <v>5853</v>
      </c>
    </row>
    <row r="1634" spans="1:22">
      <c r="A1634" s="88" t="s">
        <v>5645</v>
      </c>
      <c r="B1634" s="17" t="str">
        <f>VLOOKUP(A1634,'Planning Periods'!$E$2:$N$540,10,FALSE)</f>
        <v>12/31/2015 - 12/31/2023</v>
      </c>
      <c r="C1634" s="87">
        <v>2015</v>
      </c>
      <c r="D1634" s="87" t="str">
        <f t="shared" si="24"/>
        <v>Porterville 2015</v>
      </c>
      <c r="E1634" s="87">
        <v>1224</v>
      </c>
      <c r="F1634" s="366">
        <v>0</v>
      </c>
      <c r="G1634" s="87">
        <v>0</v>
      </c>
      <c r="H1634" s="87">
        <v>0</v>
      </c>
      <c r="I1634" s="86"/>
      <c r="J1634" s="87">
        <v>862</v>
      </c>
      <c r="K1634" s="366">
        <v>3</v>
      </c>
      <c r="L1634" s="87">
        <v>3</v>
      </c>
      <c r="M1634" s="87">
        <v>0</v>
      </c>
      <c r="N1634" s="86"/>
      <c r="O1634" s="87">
        <v>979</v>
      </c>
      <c r="P1634" s="87">
        <v>97</v>
      </c>
      <c r="Q1634" s="86"/>
      <c r="R1634" s="87">
        <v>2409</v>
      </c>
      <c r="S1634" s="87">
        <v>8</v>
      </c>
      <c r="T1634" s="86">
        <v>0</v>
      </c>
      <c r="U1634" s="87">
        <v>5474</v>
      </c>
      <c r="V1634" s="87">
        <v>108</v>
      </c>
    </row>
    <row r="1635" spans="1:22">
      <c r="A1635" s="88" t="s">
        <v>5645</v>
      </c>
      <c r="B1635" s="17" t="str">
        <f>VLOOKUP(A1635,'Planning Periods'!$E$2:$N$540,10,FALSE)</f>
        <v>12/31/2015 - 12/31/2023</v>
      </c>
      <c r="C1635" s="87">
        <v>2016</v>
      </c>
      <c r="D1635" s="87" t="str">
        <f t="shared" si="24"/>
        <v>Porterville 2016</v>
      </c>
      <c r="E1635" s="87">
        <v>1224</v>
      </c>
      <c r="F1635" s="366">
        <v>0</v>
      </c>
      <c r="G1635" s="87">
        <v>0</v>
      </c>
      <c r="H1635" s="87">
        <v>0</v>
      </c>
      <c r="I1635" s="86"/>
      <c r="J1635" s="87">
        <v>862</v>
      </c>
      <c r="K1635" s="366">
        <v>2</v>
      </c>
      <c r="L1635" s="87">
        <v>2</v>
      </c>
      <c r="M1635" s="87">
        <v>0</v>
      </c>
      <c r="N1635" s="86"/>
      <c r="O1635" s="87">
        <v>979</v>
      </c>
      <c r="P1635" s="87">
        <v>40</v>
      </c>
      <c r="Q1635" s="86"/>
      <c r="R1635" s="87">
        <v>2409</v>
      </c>
      <c r="S1635" s="87">
        <v>1</v>
      </c>
      <c r="T1635" s="86">
        <v>0</v>
      </c>
      <c r="U1635" s="87">
        <v>5474</v>
      </c>
      <c r="V1635" s="87">
        <v>43</v>
      </c>
    </row>
    <row r="1636" spans="1:22">
      <c r="A1636" s="88" t="s">
        <v>5645</v>
      </c>
      <c r="B1636" s="17" t="str">
        <f>VLOOKUP(A1636,'Planning Periods'!$E$2:$N$540,10,FALSE)</f>
        <v>12/31/2015 - 12/31/2023</v>
      </c>
      <c r="C1636" s="87">
        <v>2017</v>
      </c>
      <c r="D1636" s="87" t="str">
        <f t="shared" si="24"/>
        <v>Porterville 2017</v>
      </c>
      <c r="E1636" s="87">
        <v>1224</v>
      </c>
      <c r="F1636" s="366">
        <v>0</v>
      </c>
      <c r="G1636" s="87">
        <v>0</v>
      </c>
      <c r="H1636" s="87">
        <v>0</v>
      </c>
      <c r="I1636" s="86"/>
      <c r="J1636" s="87">
        <v>862</v>
      </c>
      <c r="K1636" s="366">
        <v>2</v>
      </c>
      <c r="L1636" s="87">
        <v>2</v>
      </c>
      <c r="M1636" s="87">
        <v>0</v>
      </c>
      <c r="N1636" s="86"/>
      <c r="O1636" s="87">
        <v>979</v>
      </c>
      <c r="P1636" s="87">
        <v>15</v>
      </c>
      <c r="Q1636" s="86"/>
      <c r="R1636" s="87">
        <v>2409</v>
      </c>
      <c r="S1636" s="87">
        <v>2</v>
      </c>
      <c r="T1636" s="86">
        <v>0</v>
      </c>
      <c r="U1636" s="87">
        <v>5474</v>
      </c>
      <c r="V1636" s="87">
        <v>19</v>
      </c>
    </row>
    <row r="1637" spans="1:22">
      <c r="A1637" t="s">
        <v>5807</v>
      </c>
      <c r="B1637" s="17" t="str">
        <f>VLOOKUP(A1637,'Planning Periods'!$E$2:$N$540,10,FALSE)</f>
        <v>08/31/2019 - 08/31/2024</v>
      </c>
      <c r="C1637" s="87">
        <v>2014</v>
      </c>
      <c r="D1637" s="87" t="str">
        <f t="shared" si="24"/>
        <v>Portola 2014</v>
      </c>
      <c r="E1637" s="366" t="s">
        <v>5853</v>
      </c>
      <c r="F1637" s="366" t="s">
        <v>5853</v>
      </c>
      <c r="G1637" s="366" t="s">
        <v>5853</v>
      </c>
      <c r="H1637" s="366" t="s">
        <v>5853</v>
      </c>
      <c r="I1637" s="366">
        <v>0</v>
      </c>
      <c r="J1637" s="366" t="s">
        <v>5853</v>
      </c>
      <c r="K1637" s="366" t="s">
        <v>5853</v>
      </c>
      <c r="L1637" s="366" t="s">
        <v>5853</v>
      </c>
      <c r="M1637" s="366" t="s">
        <v>5853</v>
      </c>
      <c r="N1637" s="366">
        <v>0</v>
      </c>
      <c r="O1637" s="366" t="s">
        <v>5853</v>
      </c>
      <c r="P1637" s="366" t="s">
        <v>5853</v>
      </c>
      <c r="Q1637" s="366"/>
      <c r="R1637" s="366" t="s">
        <v>5853</v>
      </c>
      <c r="S1637" s="366" t="s">
        <v>5853</v>
      </c>
      <c r="T1637" s="366" t="s">
        <v>5853</v>
      </c>
      <c r="U1637" s="366" t="s">
        <v>5853</v>
      </c>
      <c r="V1637" s="366" t="s">
        <v>5853</v>
      </c>
    </row>
    <row r="1638" spans="1:22">
      <c r="A1638" t="s">
        <v>5807</v>
      </c>
      <c r="B1638" s="17" t="str">
        <f>VLOOKUP(A1638,'Planning Periods'!$E$2:$N$540,10,FALSE)</f>
        <v>08/31/2019 - 08/31/2024</v>
      </c>
      <c r="C1638" s="87">
        <v>2015</v>
      </c>
      <c r="D1638" s="87" t="str">
        <f t="shared" si="24"/>
        <v>Portola 2015</v>
      </c>
      <c r="E1638" t="s">
        <v>5853</v>
      </c>
      <c r="F1638" t="s">
        <v>5853</v>
      </c>
      <c r="G1638" t="s">
        <v>5853</v>
      </c>
      <c r="H1638" t="s">
        <v>5853</v>
      </c>
      <c r="J1638" t="s">
        <v>5853</v>
      </c>
      <c r="K1638" t="s">
        <v>5853</v>
      </c>
      <c r="L1638" t="s">
        <v>5853</v>
      </c>
      <c r="M1638" t="s">
        <v>5853</v>
      </c>
      <c r="O1638" t="s">
        <v>5853</v>
      </c>
      <c r="P1638" t="s">
        <v>5853</v>
      </c>
      <c r="R1638" t="s">
        <v>5853</v>
      </c>
      <c r="S1638" t="s">
        <v>5853</v>
      </c>
      <c r="T1638" t="s">
        <v>5853</v>
      </c>
      <c r="U1638" t="s">
        <v>5853</v>
      </c>
      <c r="V1638" t="s">
        <v>5853</v>
      </c>
    </row>
    <row r="1639" spans="1:22">
      <c r="A1639" t="s">
        <v>5807</v>
      </c>
      <c r="B1639" s="17" t="str">
        <f>VLOOKUP(A1639,'Planning Periods'!$E$2:$N$540,10,FALSE)</f>
        <v>08/31/2019 - 08/31/2024</v>
      </c>
      <c r="C1639" s="87">
        <v>2016</v>
      </c>
      <c r="D1639" s="87" t="str">
        <f t="shared" si="24"/>
        <v>Portola 2016</v>
      </c>
      <c r="E1639" t="s">
        <v>5853</v>
      </c>
      <c r="F1639" t="s">
        <v>5853</v>
      </c>
      <c r="G1639" t="s">
        <v>5853</v>
      </c>
      <c r="H1639" t="s">
        <v>5853</v>
      </c>
      <c r="J1639" t="s">
        <v>5853</v>
      </c>
      <c r="K1639" t="s">
        <v>5853</v>
      </c>
      <c r="L1639" t="s">
        <v>5853</v>
      </c>
      <c r="M1639" t="s">
        <v>5853</v>
      </c>
      <c r="O1639" t="s">
        <v>5853</v>
      </c>
      <c r="P1639" t="s">
        <v>5853</v>
      </c>
      <c r="R1639" t="s">
        <v>5853</v>
      </c>
      <c r="S1639" t="s">
        <v>5853</v>
      </c>
      <c r="T1639" t="s">
        <v>5853</v>
      </c>
      <c r="U1639" t="s">
        <v>5853</v>
      </c>
      <c r="V1639" t="s">
        <v>5853</v>
      </c>
    </row>
    <row r="1640" spans="1:22">
      <c r="A1640" t="s">
        <v>5807</v>
      </c>
      <c r="B1640" s="17" t="str">
        <f>VLOOKUP(A1640,'Planning Periods'!$E$2:$N$540,10,FALSE)</f>
        <v>08/31/2019 - 08/31/2024</v>
      </c>
      <c r="C1640" s="87">
        <v>2017</v>
      </c>
      <c r="D1640" s="87" t="str">
        <f t="shared" si="24"/>
        <v>Portola 2017</v>
      </c>
      <c r="E1640" t="s">
        <v>5853</v>
      </c>
      <c r="F1640" t="s">
        <v>5853</v>
      </c>
      <c r="G1640" t="s">
        <v>5853</v>
      </c>
      <c r="H1640" t="s">
        <v>5853</v>
      </c>
      <c r="J1640" t="s">
        <v>5853</v>
      </c>
      <c r="K1640" t="s">
        <v>5853</v>
      </c>
      <c r="L1640" t="s">
        <v>5853</v>
      </c>
      <c r="M1640" t="s">
        <v>5853</v>
      </c>
      <c r="O1640" t="s">
        <v>5853</v>
      </c>
      <c r="P1640" t="s">
        <v>5853</v>
      </c>
      <c r="R1640" t="s">
        <v>5853</v>
      </c>
      <c r="S1640" t="s">
        <v>5853</v>
      </c>
      <c r="T1640" t="s">
        <v>5853</v>
      </c>
      <c r="U1640" t="s">
        <v>5853</v>
      </c>
      <c r="V1640" t="s">
        <v>5853</v>
      </c>
    </row>
    <row r="1641" spans="1:22">
      <c r="A1641" s="88" t="s">
        <v>5646</v>
      </c>
      <c r="B1641" s="17" t="str">
        <f>VLOOKUP(A1641,'Planning Periods'!$E$2:$N$540,10,FALSE)</f>
        <v>01/31/2015 - 01/31/2023</v>
      </c>
      <c r="C1641" s="87">
        <v>2014</v>
      </c>
      <c r="D1641" s="87" t="str">
        <f t="shared" si="24"/>
        <v>Portola Valley 2014</v>
      </c>
      <c r="E1641" t="s">
        <v>5853</v>
      </c>
      <c r="F1641" t="s">
        <v>5853</v>
      </c>
      <c r="G1641" t="s">
        <v>5853</v>
      </c>
      <c r="H1641" t="s">
        <v>5853</v>
      </c>
      <c r="J1641" t="s">
        <v>5853</v>
      </c>
      <c r="K1641" t="s">
        <v>5853</v>
      </c>
      <c r="L1641" t="s">
        <v>5853</v>
      </c>
      <c r="M1641" t="s">
        <v>5853</v>
      </c>
      <c r="O1641" t="s">
        <v>5853</v>
      </c>
      <c r="P1641" t="s">
        <v>5853</v>
      </c>
      <c r="R1641" t="s">
        <v>5853</v>
      </c>
      <c r="S1641" t="s">
        <v>5853</v>
      </c>
      <c r="T1641" t="s">
        <v>5853</v>
      </c>
      <c r="U1641" t="s">
        <v>5853</v>
      </c>
      <c r="V1641" t="s">
        <v>5853</v>
      </c>
    </row>
    <row r="1642" spans="1:22">
      <c r="A1642" s="88" t="s">
        <v>5646</v>
      </c>
      <c r="B1642" s="17" t="str">
        <f>VLOOKUP(A1642,'Planning Periods'!$E$2:$N$540,10,FALSE)</f>
        <v>01/31/2015 - 01/31/2023</v>
      </c>
      <c r="C1642" s="87">
        <v>2015</v>
      </c>
      <c r="D1642" s="87" t="str">
        <f t="shared" si="24"/>
        <v>Portola Valley 2015</v>
      </c>
      <c r="E1642" s="87">
        <v>21</v>
      </c>
      <c r="F1642" s="366">
        <v>0</v>
      </c>
      <c r="G1642" s="87">
        <v>0</v>
      </c>
      <c r="H1642" s="87">
        <v>0</v>
      </c>
      <c r="I1642" s="86"/>
      <c r="J1642" s="87">
        <v>15</v>
      </c>
      <c r="K1642" s="366">
        <v>0</v>
      </c>
      <c r="L1642" s="87">
        <v>0</v>
      </c>
      <c r="M1642" s="87">
        <v>0</v>
      </c>
      <c r="N1642" s="86"/>
      <c r="O1642" s="87">
        <v>15</v>
      </c>
      <c r="P1642" s="87">
        <v>0</v>
      </c>
      <c r="Q1642" s="86"/>
      <c r="R1642" s="87">
        <v>13</v>
      </c>
      <c r="S1642" s="87">
        <v>8</v>
      </c>
      <c r="T1642" s="86">
        <v>0</v>
      </c>
      <c r="U1642" s="87">
        <v>64</v>
      </c>
      <c r="V1642" s="87">
        <v>8</v>
      </c>
    </row>
    <row r="1643" spans="1:22">
      <c r="A1643" s="88" t="s">
        <v>5646</v>
      </c>
      <c r="B1643" s="17" t="str">
        <f>VLOOKUP(A1643,'Planning Periods'!$E$2:$N$540,10,FALSE)</f>
        <v>01/31/2015 - 01/31/2023</v>
      </c>
      <c r="C1643" s="87">
        <v>2016</v>
      </c>
      <c r="D1643" s="87" t="str">
        <f t="shared" si="24"/>
        <v>Portola Valley 2016</v>
      </c>
      <c r="E1643" s="87">
        <v>21</v>
      </c>
      <c r="F1643" s="366">
        <v>0</v>
      </c>
      <c r="G1643" s="87">
        <v>0</v>
      </c>
      <c r="H1643" s="87">
        <v>0</v>
      </c>
      <c r="I1643" s="86"/>
      <c r="J1643" s="87">
        <v>15</v>
      </c>
      <c r="K1643" s="366">
        <v>0</v>
      </c>
      <c r="L1643" s="87">
        <v>0</v>
      </c>
      <c r="M1643" s="87">
        <v>0</v>
      </c>
      <c r="N1643" s="86"/>
      <c r="O1643" s="87">
        <v>15</v>
      </c>
      <c r="P1643" s="87">
        <v>1</v>
      </c>
      <c r="Q1643" s="86"/>
      <c r="R1643" s="87">
        <v>13</v>
      </c>
      <c r="S1643" s="87">
        <v>8</v>
      </c>
      <c r="T1643" s="86">
        <v>0</v>
      </c>
      <c r="U1643" s="87">
        <v>64</v>
      </c>
      <c r="V1643" s="87">
        <v>9</v>
      </c>
    </row>
    <row r="1644" spans="1:22">
      <c r="A1644" s="88" t="s">
        <v>5646</v>
      </c>
      <c r="B1644" s="17" t="str">
        <f>VLOOKUP(A1644,'Planning Periods'!$E$2:$N$540,10,FALSE)</f>
        <v>01/31/2015 - 01/31/2023</v>
      </c>
      <c r="C1644" s="87">
        <v>2017</v>
      </c>
      <c r="D1644" s="87" t="str">
        <f t="shared" si="24"/>
        <v>Portola Valley 2017</v>
      </c>
      <c r="E1644" s="87">
        <v>21</v>
      </c>
      <c r="F1644" s="366">
        <v>0</v>
      </c>
      <c r="G1644" s="87">
        <v>0</v>
      </c>
      <c r="H1644" s="87">
        <v>0</v>
      </c>
      <c r="I1644" s="86"/>
      <c r="J1644" s="87">
        <v>15</v>
      </c>
      <c r="K1644" s="366">
        <v>0</v>
      </c>
      <c r="L1644" s="87">
        <v>0</v>
      </c>
      <c r="M1644" s="87">
        <v>0</v>
      </c>
      <c r="N1644" s="86"/>
      <c r="O1644" s="87">
        <v>15</v>
      </c>
      <c r="P1644" s="87">
        <v>2</v>
      </c>
      <c r="Q1644" s="86"/>
      <c r="R1644" s="87">
        <v>13</v>
      </c>
      <c r="S1644" s="87">
        <v>6</v>
      </c>
      <c r="T1644" s="86">
        <v>0</v>
      </c>
      <c r="U1644" s="87">
        <v>64</v>
      </c>
      <c r="V1644" s="87">
        <v>8</v>
      </c>
    </row>
    <row r="1645" spans="1:22">
      <c r="A1645" s="88" t="s">
        <v>5647</v>
      </c>
      <c r="B1645" s="17" t="str">
        <f>VLOOKUP(A1645,'Planning Periods'!$E$2:$N$540,10,FALSE)</f>
        <v>04/15/2021 - 04/15/2029</v>
      </c>
      <c r="C1645" s="87">
        <v>2013</v>
      </c>
      <c r="D1645" s="87" t="str">
        <f t="shared" si="24"/>
        <v>Poway 2013</v>
      </c>
      <c r="E1645" s="87">
        <v>201</v>
      </c>
      <c r="F1645" s="366">
        <v>26</v>
      </c>
      <c r="G1645" s="87">
        <v>26</v>
      </c>
      <c r="H1645" s="87">
        <v>0</v>
      </c>
      <c r="I1645" s="86"/>
      <c r="J1645" s="87">
        <v>152</v>
      </c>
      <c r="K1645" s="366">
        <v>26</v>
      </c>
      <c r="L1645" s="87">
        <v>26</v>
      </c>
      <c r="M1645" s="87">
        <v>0</v>
      </c>
      <c r="N1645" s="86"/>
      <c r="O1645" s="87">
        <v>282</v>
      </c>
      <c r="P1645" s="87">
        <v>0</v>
      </c>
      <c r="Q1645" s="86"/>
      <c r="R1645" s="87">
        <v>618</v>
      </c>
      <c r="S1645" s="87">
        <v>64</v>
      </c>
      <c r="T1645" s="86">
        <v>0</v>
      </c>
      <c r="U1645" s="87">
        <v>1253</v>
      </c>
      <c r="V1645" s="87">
        <v>116</v>
      </c>
    </row>
    <row r="1646" spans="1:22">
      <c r="A1646" s="88" t="s">
        <v>5647</v>
      </c>
      <c r="B1646" s="17" t="str">
        <f>VLOOKUP(A1646,'Planning Periods'!$E$2:$N$540,10,FALSE)</f>
        <v>04/15/2021 - 04/15/2029</v>
      </c>
      <c r="C1646" s="87">
        <v>2014</v>
      </c>
      <c r="D1646" s="87" t="str">
        <f t="shared" si="24"/>
        <v>Poway 2014</v>
      </c>
      <c r="E1646" s="87">
        <v>201</v>
      </c>
      <c r="F1646" s="366">
        <v>0</v>
      </c>
      <c r="G1646" s="87">
        <v>0</v>
      </c>
      <c r="H1646" s="87">
        <v>0</v>
      </c>
      <c r="I1646" s="86"/>
      <c r="J1646" s="87">
        <v>152</v>
      </c>
      <c r="K1646" s="366">
        <v>0</v>
      </c>
      <c r="L1646" s="87">
        <v>0</v>
      </c>
      <c r="M1646" s="87">
        <v>0</v>
      </c>
      <c r="N1646" s="86"/>
      <c r="O1646" s="87">
        <v>282</v>
      </c>
      <c r="P1646" s="87">
        <v>0</v>
      </c>
      <c r="Q1646" s="86"/>
      <c r="R1646" s="87">
        <v>618</v>
      </c>
      <c r="S1646" s="87">
        <v>11</v>
      </c>
      <c r="T1646" s="86">
        <v>0</v>
      </c>
      <c r="U1646" s="87">
        <v>1253</v>
      </c>
      <c r="V1646" s="87">
        <v>11</v>
      </c>
    </row>
    <row r="1647" spans="1:22">
      <c r="A1647" s="88" t="s">
        <v>5647</v>
      </c>
      <c r="B1647" s="17" t="str">
        <f>VLOOKUP(A1647,'Planning Periods'!$E$2:$N$540,10,FALSE)</f>
        <v>04/15/2021 - 04/15/2029</v>
      </c>
      <c r="C1647" s="87">
        <v>2015</v>
      </c>
      <c r="D1647" s="87" t="str">
        <f t="shared" si="24"/>
        <v>Poway 2015</v>
      </c>
      <c r="E1647" s="87">
        <v>201</v>
      </c>
      <c r="F1647" s="366">
        <v>0</v>
      </c>
      <c r="G1647" s="87">
        <v>0</v>
      </c>
      <c r="H1647" s="87">
        <v>0</v>
      </c>
      <c r="I1647" s="86"/>
      <c r="J1647" s="87">
        <v>152</v>
      </c>
      <c r="K1647" s="366">
        <v>0</v>
      </c>
      <c r="L1647" s="87">
        <v>0</v>
      </c>
      <c r="M1647" s="87">
        <v>0</v>
      </c>
      <c r="N1647" s="86"/>
      <c r="O1647" s="87">
        <v>282</v>
      </c>
      <c r="P1647" s="87">
        <v>0</v>
      </c>
      <c r="Q1647" s="86"/>
      <c r="R1647" s="87">
        <v>618</v>
      </c>
      <c r="S1647" s="87">
        <v>11</v>
      </c>
      <c r="T1647" s="86">
        <v>0</v>
      </c>
      <c r="U1647" s="87">
        <v>1253</v>
      </c>
      <c r="V1647" s="87">
        <v>11</v>
      </c>
    </row>
    <row r="1648" spans="1:22">
      <c r="A1648" s="88" t="s">
        <v>5647</v>
      </c>
      <c r="B1648" s="17" t="str">
        <f>VLOOKUP(A1648,'Planning Periods'!$E$2:$N$540,10,FALSE)</f>
        <v>04/15/2021 - 04/15/2029</v>
      </c>
      <c r="C1648" s="87">
        <v>2016</v>
      </c>
      <c r="D1648" s="87" t="str">
        <f t="shared" si="24"/>
        <v>Poway 2016</v>
      </c>
      <c r="E1648" s="87">
        <v>201</v>
      </c>
      <c r="F1648" s="366">
        <v>0</v>
      </c>
      <c r="G1648" s="87">
        <v>0</v>
      </c>
      <c r="H1648" s="87">
        <v>0</v>
      </c>
      <c r="I1648" s="86"/>
      <c r="J1648" s="87">
        <v>152</v>
      </c>
      <c r="K1648" s="366">
        <v>0</v>
      </c>
      <c r="L1648" s="87">
        <v>0</v>
      </c>
      <c r="M1648" s="87">
        <v>0</v>
      </c>
      <c r="N1648" s="86"/>
      <c r="O1648" s="87">
        <v>282</v>
      </c>
      <c r="P1648" s="87">
        <v>0</v>
      </c>
      <c r="Q1648" s="86"/>
      <c r="R1648" s="87">
        <v>618</v>
      </c>
      <c r="S1648" s="87">
        <v>17</v>
      </c>
      <c r="T1648" s="86">
        <v>0</v>
      </c>
      <c r="U1648" s="87">
        <v>1253</v>
      </c>
      <c r="V1648" s="87">
        <v>17</v>
      </c>
    </row>
    <row r="1649" spans="1:22">
      <c r="A1649" s="88" t="s">
        <v>5647</v>
      </c>
      <c r="B1649" s="17" t="str">
        <f>VLOOKUP(A1649,'Planning Periods'!$E$2:$N$540,10,FALSE)</f>
        <v>04/15/2021 - 04/15/2029</v>
      </c>
      <c r="C1649" s="87">
        <v>2017</v>
      </c>
      <c r="D1649" s="87" t="str">
        <f t="shared" si="24"/>
        <v>Poway 2017</v>
      </c>
      <c r="E1649" s="87">
        <v>201</v>
      </c>
      <c r="F1649" s="366">
        <v>0</v>
      </c>
      <c r="G1649" s="87">
        <v>0</v>
      </c>
      <c r="H1649" s="87">
        <v>0</v>
      </c>
      <c r="I1649" s="86"/>
      <c r="J1649" s="87">
        <v>152</v>
      </c>
      <c r="K1649" s="366">
        <v>0</v>
      </c>
      <c r="L1649" s="87">
        <v>0</v>
      </c>
      <c r="M1649" s="87">
        <v>0</v>
      </c>
      <c r="N1649" s="86"/>
      <c r="O1649" s="87">
        <v>282</v>
      </c>
      <c r="P1649" s="87">
        <v>0</v>
      </c>
      <c r="Q1649" s="86"/>
      <c r="R1649" s="87">
        <v>618</v>
      </c>
      <c r="S1649" s="87">
        <v>24</v>
      </c>
      <c r="T1649" s="86">
        <v>0</v>
      </c>
      <c r="U1649" s="87">
        <v>1253</v>
      </c>
      <c r="V1649" s="87">
        <v>24</v>
      </c>
    </row>
    <row r="1650" spans="1:22">
      <c r="A1650" s="88" t="s">
        <v>5648</v>
      </c>
      <c r="B1650" s="17" t="str">
        <f>VLOOKUP(A1650,'Planning Periods'!$E$2:$N$540,10,FALSE)</f>
        <v>05/15/2021 - 05/15/2029</v>
      </c>
      <c r="C1650" s="87">
        <v>2013</v>
      </c>
      <c r="D1650" s="87" t="str">
        <f t="shared" si="24"/>
        <v>Rancho Cordova 2013</v>
      </c>
      <c r="E1650" s="87">
        <v>1539</v>
      </c>
      <c r="F1650" s="366">
        <v>0</v>
      </c>
      <c r="G1650" s="87">
        <v>0</v>
      </c>
      <c r="H1650" s="87">
        <v>0</v>
      </c>
      <c r="I1650" s="86"/>
      <c r="J1650" s="87">
        <v>1079</v>
      </c>
      <c r="K1650" s="366">
        <v>0</v>
      </c>
      <c r="L1650" s="87">
        <v>0</v>
      </c>
      <c r="M1650" s="87">
        <v>0</v>
      </c>
      <c r="N1650" s="86"/>
      <c r="O1650" s="87">
        <v>1303</v>
      </c>
      <c r="P1650" s="87">
        <v>0</v>
      </c>
      <c r="Q1650" s="86"/>
      <c r="R1650" s="87">
        <v>3087</v>
      </c>
      <c r="S1650" s="87">
        <v>331</v>
      </c>
      <c r="T1650" s="86">
        <v>0</v>
      </c>
      <c r="U1650" s="87">
        <v>7008</v>
      </c>
      <c r="V1650" s="87">
        <v>331</v>
      </c>
    </row>
    <row r="1651" spans="1:22">
      <c r="A1651" s="88" t="s">
        <v>5648</v>
      </c>
      <c r="B1651" s="17" t="str">
        <f>VLOOKUP(A1651,'Planning Periods'!$E$2:$N$540,10,FALSE)</f>
        <v>05/15/2021 - 05/15/2029</v>
      </c>
      <c r="C1651" s="87">
        <v>2014</v>
      </c>
      <c r="D1651" s="87" t="str">
        <f t="shared" si="24"/>
        <v>Rancho Cordova 2014</v>
      </c>
      <c r="E1651" s="87">
        <v>1539</v>
      </c>
      <c r="F1651" s="366">
        <v>0</v>
      </c>
      <c r="G1651" s="87">
        <v>0</v>
      </c>
      <c r="H1651" s="87">
        <v>0</v>
      </c>
      <c r="I1651" s="86"/>
      <c r="J1651" s="87">
        <v>1079</v>
      </c>
      <c r="K1651" s="366">
        <v>0</v>
      </c>
      <c r="L1651" s="87">
        <v>0</v>
      </c>
      <c r="M1651" s="87">
        <v>0</v>
      </c>
      <c r="N1651" s="86"/>
      <c r="O1651" s="87">
        <v>1303</v>
      </c>
      <c r="P1651" s="87">
        <v>0</v>
      </c>
      <c r="Q1651" s="86"/>
      <c r="R1651" s="87">
        <v>3087</v>
      </c>
      <c r="S1651" s="87">
        <v>254</v>
      </c>
      <c r="T1651" s="86">
        <v>0</v>
      </c>
      <c r="U1651" s="87">
        <v>7008</v>
      </c>
      <c r="V1651" s="87">
        <v>254</v>
      </c>
    </row>
    <row r="1652" spans="1:22">
      <c r="A1652" s="88" t="s">
        <v>5648</v>
      </c>
      <c r="B1652" s="17" t="str">
        <f>VLOOKUP(A1652,'Planning Periods'!$E$2:$N$540,10,FALSE)</f>
        <v>05/15/2021 - 05/15/2029</v>
      </c>
      <c r="C1652" s="87">
        <v>2015</v>
      </c>
      <c r="D1652" s="87" t="str">
        <f t="shared" si="24"/>
        <v>Rancho Cordova 2015</v>
      </c>
      <c r="E1652" s="87">
        <v>1539</v>
      </c>
      <c r="F1652" s="366">
        <v>50</v>
      </c>
      <c r="G1652" s="87">
        <v>50</v>
      </c>
      <c r="H1652" s="87">
        <v>0</v>
      </c>
      <c r="I1652" s="86"/>
      <c r="J1652" s="87">
        <v>1079</v>
      </c>
      <c r="K1652" s="366">
        <v>0</v>
      </c>
      <c r="L1652" s="87">
        <v>0</v>
      </c>
      <c r="M1652" s="87">
        <v>0</v>
      </c>
      <c r="N1652" s="86"/>
      <c r="O1652" s="87">
        <v>1303</v>
      </c>
      <c r="P1652" s="87">
        <v>0</v>
      </c>
      <c r="Q1652" s="86"/>
      <c r="R1652" s="87">
        <v>3087</v>
      </c>
      <c r="S1652" s="87">
        <v>402</v>
      </c>
      <c r="T1652" s="86">
        <v>0</v>
      </c>
      <c r="U1652" s="87">
        <v>7008</v>
      </c>
      <c r="V1652" s="87">
        <v>452</v>
      </c>
    </row>
    <row r="1653" spans="1:22">
      <c r="A1653" s="88" t="s">
        <v>5648</v>
      </c>
      <c r="B1653" s="17" t="str">
        <f>VLOOKUP(A1653,'Planning Periods'!$E$2:$N$540,10,FALSE)</f>
        <v>05/15/2021 - 05/15/2029</v>
      </c>
      <c r="C1653" s="87">
        <v>2016</v>
      </c>
      <c r="D1653" s="87" t="str">
        <f t="shared" si="24"/>
        <v>Rancho Cordova 2016</v>
      </c>
      <c r="E1653" s="87">
        <v>1539</v>
      </c>
      <c r="F1653" s="366">
        <v>0</v>
      </c>
      <c r="G1653" s="87">
        <v>0</v>
      </c>
      <c r="H1653" s="87">
        <v>0</v>
      </c>
      <c r="I1653" s="86"/>
      <c r="J1653" s="87">
        <v>1079</v>
      </c>
      <c r="K1653" s="366">
        <v>0</v>
      </c>
      <c r="L1653" s="87">
        <v>0</v>
      </c>
      <c r="M1653" s="87">
        <v>0</v>
      </c>
      <c r="N1653" s="86"/>
      <c r="O1653" s="87">
        <v>1303</v>
      </c>
      <c r="P1653" s="87">
        <v>0</v>
      </c>
      <c r="Q1653" s="86"/>
      <c r="R1653" s="87">
        <v>3087</v>
      </c>
      <c r="S1653" s="87">
        <v>330</v>
      </c>
      <c r="T1653" s="86">
        <v>0</v>
      </c>
      <c r="U1653" s="87">
        <v>7008</v>
      </c>
      <c r="V1653" s="87">
        <v>330</v>
      </c>
    </row>
    <row r="1654" spans="1:22">
      <c r="A1654" s="88" t="s">
        <v>5648</v>
      </c>
      <c r="B1654" s="17" t="str">
        <f>VLOOKUP(A1654,'Planning Periods'!$E$2:$N$540,10,FALSE)</f>
        <v>05/15/2021 - 05/15/2029</v>
      </c>
      <c r="C1654" s="87">
        <v>2017</v>
      </c>
      <c r="D1654" s="87" t="str">
        <f t="shared" si="24"/>
        <v>Rancho Cordova 2017</v>
      </c>
      <c r="E1654" s="87">
        <v>1539</v>
      </c>
      <c r="F1654" s="366">
        <v>50</v>
      </c>
      <c r="G1654" s="87">
        <v>50</v>
      </c>
      <c r="H1654" s="87">
        <v>0</v>
      </c>
      <c r="I1654" s="86"/>
      <c r="J1654" s="87">
        <v>1079</v>
      </c>
      <c r="K1654" s="366">
        <v>0</v>
      </c>
      <c r="L1654" s="87">
        <v>0</v>
      </c>
      <c r="M1654" s="87">
        <v>0</v>
      </c>
      <c r="N1654" s="86"/>
      <c r="O1654" s="87">
        <v>1303</v>
      </c>
      <c r="P1654" s="87">
        <v>110</v>
      </c>
      <c r="Q1654" s="86"/>
      <c r="R1654" s="87">
        <v>3087</v>
      </c>
      <c r="S1654" s="87">
        <v>306</v>
      </c>
      <c r="T1654" s="86">
        <v>0</v>
      </c>
      <c r="U1654" s="87">
        <v>7008</v>
      </c>
      <c r="V1654" s="87">
        <v>466</v>
      </c>
    </row>
    <row r="1655" spans="1:22">
      <c r="A1655" s="88" t="s">
        <v>5649</v>
      </c>
      <c r="B1655" s="17"/>
      <c r="C1655" s="87">
        <v>2013</v>
      </c>
      <c r="D1655" s="87" t="str">
        <f t="shared" si="24"/>
        <v>Rancho Cucamonga 2013</v>
      </c>
      <c r="E1655" s="87" t="s">
        <v>5853</v>
      </c>
      <c r="F1655" s="366" t="s">
        <v>5853</v>
      </c>
      <c r="G1655" s="87" t="s">
        <v>5853</v>
      </c>
      <c r="H1655" s="87" t="s">
        <v>5853</v>
      </c>
      <c r="I1655" s="86"/>
      <c r="J1655" s="87" t="s">
        <v>5853</v>
      </c>
      <c r="K1655" s="366" t="s">
        <v>5853</v>
      </c>
      <c r="L1655" s="87" t="s">
        <v>5853</v>
      </c>
      <c r="M1655" s="87" t="s">
        <v>5853</v>
      </c>
      <c r="N1655" s="86"/>
      <c r="O1655" s="87" t="s">
        <v>5853</v>
      </c>
      <c r="P1655" s="87" t="s">
        <v>5853</v>
      </c>
      <c r="Q1655" s="86"/>
      <c r="R1655" s="87" t="s">
        <v>5853</v>
      </c>
      <c r="S1655" s="87" t="s">
        <v>5853</v>
      </c>
      <c r="T1655" s="86" t="s">
        <v>5853</v>
      </c>
      <c r="U1655" s="87" t="s">
        <v>5853</v>
      </c>
      <c r="V1655" s="87" t="s">
        <v>5853</v>
      </c>
    </row>
    <row r="1656" spans="1:22">
      <c r="A1656" s="88" t="s">
        <v>5649</v>
      </c>
      <c r="B1656" s="17" t="str">
        <f>VLOOKUP(A1656,'Planning Periods'!$E$2:$N$540,10,FALSE)</f>
        <v>10/15/2013 - 10/15/2021</v>
      </c>
      <c r="C1656" s="87">
        <v>2014</v>
      </c>
      <c r="D1656" s="87" t="str">
        <f t="shared" si="24"/>
        <v>Rancho Cucamonga 2014</v>
      </c>
      <c r="E1656" s="87">
        <v>209</v>
      </c>
      <c r="F1656" s="366">
        <v>0</v>
      </c>
      <c r="G1656" s="87">
        <v>0</v>
      </c>
      <c r="H1656" s="87">
        <v>0</v>
      </c>
      <c r="I1656" s="86"/>
      <c r="J1656" s="87">
        <v>141</v>
      </c>
      <c r="K1656" s="366">
        <v>0</v>
      </c>
      <c r="L1656" s="87">
        <v>0</v>
      </c>
      <c r="M1656" s="87">
        <v>0</v>
      </c>
      <c r="N1656" s="86"/>
      <c r="O1656" s="87">
        <v>158</v>
      </c>
      <c r="P1656" s="87">
        <v>0</v>
      </c>
      <c r="Q1656" s="86"/>
      <c r="R1656" s="87">
        <v>340</v>
      </c>
      <c r="S1656" s="87">
        <v>388</v>
      </c>
      <c r="T1656" s="86">
        <v>0</v>
      </c>
      <c r="U1656" s="87">
        <v>848</v>
      </c>
      <c r="V1656" s="87">
        <v>388</v>
      </c>
    </row>
    <row r="1657" spans="1:22">
      <c r="A1657" s="88" t="s">
        <v>5649</v>
      </c>
      <c r="B1657" s="17" t="str">
        <f>VLOOKUP(A1657,'Planning Periods'!$E$2:$N$540,10,FALSE)</f>
        <v>10/15/2013 - 10/15/2021</v>
      </c>
      <c r="C1657" s="87">
        <v>2015</v>
      </c>
      <c r="D1657" s="87" t="str">
        <f t="shared" si="24"/>
        <v>Rancho Cucamonga 2015</v>
      </c>
      <c r="E1657" s="87">
        <v>209</v>
      </c>
      <c r="F1657" s="366">
        <v>0</v>
      </c>
      <c r="G1657" s="87">
        <v>0</v>
      </c>
      <c r="H1657" s="87">
        <v>0</v>
      </c>
      <c r="I1657" s="86"/>
      <c r="J1657" s="87">
        <v>141</v>
      </c>
      <c r="K1657" s="366">
        <v>0</v>
      </c>
      <c r="L1657" s="87">
        <v>0</v>
      </c>
      <c r="M1657" s="87">
        <v>0</v>
      </c>
      <c r="N1657" s="86"/>
      <c r="O1657" s="87">
        <v>158</v>
      </c>
      <c r="P1657" s="87">
        <v>0</v>
      </c>
      <c r="Q1657" s="86"/>
      <c r="R1657" s="87">
        <v>340</v>
      </c>
      <c r="S1657" s="87">
        <v>425</v>
      </c>
      <c r="T1657" s="86">
        <v>0</v>
      </c>
      <c r="U1657" s="87">
        <v>848</v>
      </c>
      <c r="V1657" s="87">
        <v>425</v>
      </c>
    </row>
    <row r="1658" spans="1:22">
      <c r="A1658" s="88" t="s">
        <v>5649</v>
      </c>
      <c r="B1658" s="17" t="str">
        <f>VLOOKUP(A1658,'Planning Periods'!$E$2:$N$540,10,FALSE)</f>
        <v>10/15/2013 - 10/15/2021</v>
      </c>
      <c r="C1658" s="87">
        <v>2016</v>
      </c>
      <c r="D1658" s="87" t="str">
        <f t="shared" si="24"/>
        <v>Rancho Cucamonga 2016</v>
      </c>
      <c r="E1658" s="87">
        <v>209</v>
      </c>
      <c r="F1658" s="366">
        <v>0</v>
      </c>
      <c r="G1658" s="87">
        <v>0</v>
      </c>
      <c r="H1658" s="87">
        <v>0</v>
      </c>
      <c r="I1658" s="86"/>
      <c r="J1658" s="87">
        <v>141</v>
      </c>
      <c r="K1658" s="366">
        <v>0</v>
      </c>
      <c r="L1658" s="87">
        <v>0</v>
      </c>
      <c r="M1658" s="87">
        <v>0</v>
      </c>
      <c r="N1658" s="86"/>
      <c r="O1658" s="87">
        <v>158</v>
      </c>
      <c r="P1658" s="87">
        <v>0</v>
      </c>
      <c r="Q1658" s="86"/>
      <c r="R1658" s="87">
        <v>340</v>
      </c>
      <c r="S1658" s="87">
        <v>171</v>
      </c>
      <c r="T1658" s="86">
        <v>0</v>
      </c>
      <c r="U1658" s="87">
        <v>848</v>
      </c>
      <c r="V1658" s="87">
        <v>171</v>
      </c>
    </row>
    <row r="1659" spans="1:22">
      <c r="A1659" s="88" t="s">
        <v>5649</v>
      </c>
      <c r="B1659" s="17" t="str">
        <f>VLOOKUP(A1659,'Planning Periods'!$E$2:$N$540,10,FALSE)</f>
        <v>10/15/2013 - 10/15/2021</v>
      </c>
      <c r="C1659" s="87">
        <v>2017</v>
      </c>
      <c r="D1659" s="87" t="str">
        <f t="shared" si="24"/>
        <v>Rancho Cucamonga 2017</v>
      </c>
      <c r="E1659" s="87">
        <v>209</v>
      </c>
      <c r="F1659" s="366">
        <v>18</v>
      </c>
      <c r="G1659" s="87">
        <v>18</v>
      </c>
      <c r="H1659" s="87">
        <v>0</v>
      </c>
      <c r="I1659" s="86"/>
      <c r="J1659" s="87">
        <v>141</v>
      </c>
      <c r="K1659" s="366">
        <v>11</v>
      </c>
      <c r="L1659" s="87">
        <v>11</v>
      </c>
      <c r="M1659" s="87">
        <v>0</v>
      </c>
      <c r="N1659" s="86"/>
      <c r="O1659" s="87">
        <v>158</v>
      </c>
      <c r="P1659" s="87">
        <v>31</v>
      </c>
      <c r="Q1659" s="86"/>
      <c r="R1659" s="87">
        <v>340</v>
      </c>
      <c r="S1659" s="87">
        <v>296</v>
      </c>
      <c r="T1659" s="86">
        <v>0</v>
      </c>
      <c r="U1659" s="87">
        <v>848</v>
      </c>
      <c r="V1659" s="87">
        <v>356</v>
      </c>
    </row>
    <row r="1660" spans="1:22">
      <c r="A1660" s="88" t="s">
        <v>5650</v>
      </c>
      <c r="B1660" s="17"/>
      <c r="C1660" s="87">
        <v>2013</v>
      </c>
      <c r="D1660" s="87" t="str">
        <f t="shared" si="24"/>
        <v>Rancho Mirage 2013</v>
      </c>
      <c r="E1660" s="87" t="s">
        <v>5853</v>
      </c>
      <c r="F1660" s="366" t="s">
        <v>5853</v>
      </c>
      <c r="G1660" s="87" t="s">
        <v>5853</v>
      </c>
      <c r="H1660" s="87" t="s">
        <v>5853</v>
      </c>
      <c r="I1660" s="86"/>
      <c r="J1660" s="87" t="s">
        <v>5853</v>
      </c>
      <c r="K1660" s="366" t="s">
        <v>5853</v>
      </c>
      <c r="L1660" s="87" t="s">
        <v>5853</v>
      </c>
      <c r="M1660" s="87" t="s">
        <v>5853</v>
      </c>
      <c r="N1660" s="86"/>
      <c r="O1660" s="87" t="s">
        <v>5853</v>
      </c>
      <c r="P1660" s="87" t="s">
        <v>5853</v>
      </c>
      <c r="Q1660" s="86"/>
      <c r="R1660" s="87" t="s">
        <v>5853</v>
      </c>
      <c r="S1660" s="87" t="s">
        <v>5853</v>
      </c>
      <c r="T1660" s="86" t="s">
        <v>5853</v>
      </c>
      <c r="U1660" s="87" t="s">
        <v>5853</v>
      </c>
      <c r="V1660" s="87" t="s">
        <v>5853</v>
      </c>
    </row>
    <row r="1661" spans="1:22">
      <c r="A1661" s="88" t="s">
        <v>5650</v>
      </c>
      <c r="B1661" s="17" t="str">
        <f>VLOOKUP(A1661,'Planning Periods'!$E$2:$N$540,10,FALSE)</f>
        <v>10/15/2013 - 10/15/2021</v>
      </c>
      <c r="C1661" s="87">
        <v>2014</v>
      </c>
      <c r="D1661" s="87" t="str">
        <f t="shared" si="24"/>
        <v>Rancho Mirage 2014</v>
      </c>
      <c r="E1661" s="87" t="s">
        <v>5853</v>
      </c>
      <c r="F1661" s="366" t="s">
        <v>5853</v>
      </c>
      <c r="G1661" s="87" t="s">
        <v>5853</v>
      </c>
      <c r="H1661" s="87" t="s">
        <v>5853</v>
      </c>
      <c r="I1661" s="86"/>
      <c r="J1661" s="87" t="s">
        <v>5853</v>
      </c>
      <c r="K1661" s="366" t="s">
        <v>5853</v>
      </c>
      <c r="L1661" s="87" t="s">
        <v>5853</v>
      </c>
      <c r="M1661" s="87" t="s">
        <v>5853</v>
      </c>
      <c r="N1661" s="86"/>
      <c r="O1661" s="87" t="s">
        <v>5853</v>
      </c>
      <c r="P1661" s="87" t="s">
        <v>5853</v>
      </c>
      <c r="Q1661" s="86"/>
      <c r="R1661" s="87" t="s">
        <v>5853</v>
      </c>
      <c r="S1661" s="87" t="s">
        <v>5853</v>
      </c>
      <c r="T1661" s="86" t="s">
        <v>5853</v>
      </c>
      <c r="U1661" s="87" t="s">
        <v>5853</v>
      </c>
      <c r="V1661" s="87" t="s">
        <v>5853</v>
      </c>
    </row>
    <row r="1662" spans="1:22">
      <c r="A1662" s="88" t="s">
        <v>5650</v>
      </c>
      <c r="B1662" s="17" t="str">
        <f>VLOOKUP(A1662,'Planning Periods'!$E$2:$N$540,10,FALSE)</f>
        <v>10/15/2013 - 10/15/2021</v>
      </c>
      <c r="C1662" s="87">
        <v>2015</v>
      </c>
      <c r="D1662" s="87" t="str">
        <f t="shared" si="24"/>
        <v>Rancho Mirage 2015</v>
      </c>
      <c r="E1662" s="87" t="s">
        <v>5853</v>
      </c>
      <c r="F1662" s="366" t="s">
        <v>5853</v>
      </c>
      <c r="G1662" s="87" t="s">
        <v>5853</v>
      </c>
      <c r="H1662" s="87" t="s">
        <v>5853</v>
      </c>
      <c r="I1662" s="86"/>
      <c r="J1662" s="87" t="s">
        <v>5853</v>
      </c>
      <c r="K1662" s="366" t="s">
        <v>5853</v>
      </c>
      <c r="L1662" s="87" t="s">
        <v>5853</v>
      </c>
      <c r="M1662" s="87" t="s">
        <v>5853</v>
      </c>
      <c r="N1662" s="86"/>
      <c r="O1662" s="87" t="s">
        <v>5853</v>
      </c>
      <c r="P1662" s="87" t="s">
        <v>5853</v>
      </c>
      <c r="Q1662" s="86"/>
      <c r="R1662" s="87" t="s">
        <v>5853</v>
      </c>
      <c r="S1662" s="87" t="s">
        <v>5853</v>
      </c>
      <c r="T1662" s="86" t="s">
        <v>5853</v>
      </c>
      <c r="U1662" s="87" t="s">
        <v>5853</v>
      </c>
      <c r="V1662" s="87" t="s">
        <v>5853</v>
      </c>
    </row>
    <row r="1663" spans="1:22">
      <c r="A1663" s="88" t="s">
        <v>5650</v>
      </c>
      <c r="B1663" s="17" t="str">
        <f>VLOOKUP(A1663,'Planning Periods'!$E$2:$N$540,10,FALSE)</f>
        <v>10/15/2013 - 10/15/2021</v>
      </c>
      <c r="C1663" s="87">
        <v>2016</v>
      </c>
      <c r="D1663" s="87" t="str">
        <f t="shared" si="24"/>
        <v>Rancho Mirage 2016</v>
      </c>
      <c r="E1663" s="87" t="s">
        <v>5853</v>
      </c>
      <c r="F1663" s="366" t="s">
        <v>5853</v>
      </c>
      <c r="G1663" s="87" t="s">
        <v>5853</v>
      </c>
      <c r="H1663" s="87" t="s">
        <v>5853</v>
      </c>
      <c r="I1663" s="86"/>
      <c r="J1663" s="87" t="s">
        <v>5853</v>
      </c>
      <c r="K1663" s="366" t="s">
        <v>5853</v>
      </c>
      <c r="L1663" s="87" t="s">
        <v>5853</v>
      </c>
      <c r="M1663" s="87" t="s">
        <v>5853</v>
      </c>
      <c r="N1663" s="86"/>
      <c r="O1663" s="87" t="s">
        <v>5853</v>
      </c>
      <c r="P1663" s="87" t="s">
        <v>5853</v>
      </c>
      <c r="Q1663" s="86"/>
      <c r="R1663" s="87" t="s">
        <v>5853</v>
      </c>
      <c r="S1663" s="87" t="s">
        <v>5853</v>
      </c>
      <c r="T1663" s="86" t="s">
        <v>5853</v>
      </c>
      <c r="U1663" s="87" t="s">
        <v>5853</v>
      </c>
      <c r="V1663" s="87" t="s">
        <v>5853</v>
      </c>
    </row>
    <row r="1664" spans="1:22">
      <c r="A1664" s="88" t="s">
        <v>5650</v>
      </c>
      <c r="B1664" s="17" t="str">
        <f>VLOOKUP(A1664,'Planning Periods'!$E$2:$N$540,10,FALSE)</f>
        <v>10/15/2013 - 10/15/2021</v>
      </c>
      <c r="C1664" s="87">
        <v>2017</v>
      </c>
      <c r="D1664" s="87" t="str">
        <f t="shared" si="24"/>
        <v>Rancho Mirage 2017</v>
      </c>
      <c r="E1664" s="87">
        <v>23</v>
      </c>
      <c r="F1664" s="366">
        <v>0</v>
      </c>
      <c r="G1664" s="87">
        <v>0</v>
      </c>
      <c r="H1664" s="87">
        <v>0</v>
      </c>
      <c r="I1664" s="86"/>
      <c r="J1664" s="87">
        <v>15</v>
      </c>
      <c r="K1664" s="366">
        <v>0</v>
      </c>
      <c r="L1664" s="87">
        <v>0</v>
      </c>
      <c r="M1664" s="87">
        <v>0</v>
      </c>
      <c r="N1664" s="86"/>
      <c r="O1664" s="87">
        <v>18</v>
      </c>
      <c r="P1664" s="87">
        <v>1</v>
      </c>
      <c r="Q1664" s="86"/>
      <c r="R1664" s="87">
        <v>39</v>
      </c>
      <c r="S1664" s="87">
        <v>36</v>
      </c>
      <c r="T1664" s="86">
        <v>0</v>
      </c>
      <c r="U1664" s="87">
        <v>95</v>
      </c>
      <c r="V1664" s="87">
        <v>37</v>
      </c>
    </row>
    <row r="1665" spans="1:22">
      <c r="A1665" s="88" t="s">
        <v>5651</v>
      </c>
      <c r="B1665" s="17"/>
      <c r="C1665" s="87">
        <v>2013</v>
      </c>
      <c r="D1665" s="87" t="str">
        <f t="shared" si="24"/>
        <v>Rancho Palos Verdes 2013</v>
      </c>
      <c r="E1665" s="87" t="s">
        <v>5853</v>
      </c>
      <c r="F1665" s="366" t="s">
        <v>5853</v>
      </c>
      <c r="G1665" s="87" t="s">
        <v>5853</v>
      </c>
      <c r="H1665" s="87" t="s">
        <v>5853</v>
      </c>
      <c r="I1665" s="86"/>
      <c r="J1665" s="87" t="s">
        <v>5853</v>
      </c>
      <c r="K1665" s="366" t="s">
        <v>5853</v>
      </c>
      <c r="L1665" s="87" t="s">
        <v>5853</v>
      </c>
      <c r="M1665" s="87" t="s">
        <v>5853</v>
      </c>
      <c r="N1665" s="86"/>
      <c r="O1665" s="87" t="s">
        <v>5853</v>
      </c>
      <c r="P1665" s="87" t="s">
        <v>5853</v>
      </c>
      <c r="Q1665" s="86"/>
      <c r="R1665" s="87" t="s">
        <v>5853</v>
      </c>
      <c r="S1665" s="87" t="s">
        <v>5853</v>
      </c>
      <c r="T1665" s="86" t="s">
        <v>5853</v>
      </c>
      <c r="U1665" s="87" t="s">
        <v>5853</v>
      </c>
      <c r="V1665" s="87" t="s">
        <v>5853</v>
      </c>
    </row>
    <row r="1666" spans="1:22">
      <c r="A1666" s="88" t="s">
        <v>5651</v>
      </c>
      <c r="B1666" s="17" t="str">
        <f>VLOOKUP(A1666,'Planning Periods'!$E$2:$N$540,10,FALSE)</f>
        <v>10/15/2013 - 10/15/2021</v>
      </c>
      <c r="C1666" s="87">
        <v>2014</v>
      </c>
      <c r="D1666" s="87" t="str">
        <f t="shared" si="24"/>
        <v>Rancho Palos Verdes 2014</v>
      </c>
      <c r="E1666" s="87">
        <v>8</v>
      </c>
      <c r="F1666" s="366">
        <v>0</v>
      </c>
      <c r="G1666" s="87">
        <v>0</v>
      </c>
      <c r="H1666" s="87">
        <v>0</v>
      </c>
      <c r="I1666" s="86"/>
      <c r="J1666" s="87">
        <v>5</v>
      </c>
      <c r="K1666" s="366">
        <v>0</v>
      </c>
      <c r="L1666" s="87">
        <v>0</v>
      </c>
      <c r="M1666" s="87">
        <v>0</v>
      </c>
      <c r="N1666" s="86"/>
      <c r="O1666" s="87">
        <v>5</v>
      </c>
      <c r="P1666" s="87">
        <v>0</v>
      </c>
      <c r="Q1666" s="86"/>
      <c r="R1666" s="87">
        <v>13</v>
      </c>
      <c r="S1666" s="87">
        <v>4</v>
      </c>
      <c r="T1666" s="86">
        <v>0</v>
      </c>
      <c r="U1666" s="87">
        <v>31</v>
      </c>
      <c r="V1666" s="87">
        <v>4</v>
      </c>
    </row>
    <row r="1667" spans="1:22">
      <c r="A1667" s="88" t="s">
        <v>5651</v>
      </c>
      <c r="B1667" s="17" t="str">
        <f>VLOOKUP(A1667,'Planning Periods'!$E$2:$N$540,10,FALSE)</f>
        <v>10/15/2013 - 10/15/2021</v>
      </c>
      <c r="C1667" s="87">
        <v>2015</v>
      </c>
      <c r="D1667" s="87" t="str">
        <f t="shared" si="24"/>
        <v>Rancho Palos Verdes 2015</v>
      </c>
      <c r="E1667" s="87">
        <v>8</v>
      </c>
      <c r="F1667" s="366">
        <v>0</v>
      </c>
      <c r="G1667" s="87">
        <v>0</v>
      </c>
      <c r="H1667" s="87">
        <v>0</v>
      </c>
      <c r="I1667" s="86"/>
      <c r="J1667" s="87">
        <v>5</v>
      </c>
      <c r="K1667" s="366">
        <v>0</v>
      </c>
      <c r="L1667" s="87">
        <v>0</v>
      </c>
      <c r="M1667" s="87">
        <v>0</v>
      </c>
      <c r="N1667" s="86"/>
      <c r="O1667" s="87">
        <v>5</v>
      </c>
      <c r="P1667" s="87">
        <v>0</v>
      </c>
      <c r="Q1667" s="86"/>
      <c r="R1667" s="87">
        <v>13</v>
      </c>
      <c r="S1667" s="87">
        <v>4</v>
      </c>
      <c r="T1667" s="86">
        <v>0</v>
      </c>
      <c r="U1667" s="87">
        <v>31</v>
      </c>
      <c r="V1667" s="87">
        <v>4</v>
      </c>
    </row>
    <row r="1668" spans="1:22">
      <c r="A1668" s="88" t="s">
        <v>5651</v>
      </c>
      <c r="B1668" s="17" t="str">
        <f>VLOOKUP(A1668,'Planning Periods'!$E$2:$N$540,10,FALSE)</f>
        <v>10/15/2013 - 10/15/2021</v>
      </c>
      <c r="C1668" s="87">
        <v>2016</v>
      </c>
      <c r="D1668" s="87" t="str">
        <f t="shared" si="24"/>
        <v>Rancho Palos Verdes 2016</v>
      </c>
      <c r="E1668" s="87">
        <v>8</v>
      </c>
      <c r="F1668" s="366">
        <v>4</v>
      </c>
      <c r="G1668" s="87">
        <v>4</v>
      </c>
      <c r="H1668" s="87">
        <v>0</v>
      </c>
      <c r="I1668" s="86"/>
      <c r="J1668" s="87">
        <v>5</v>
      </c>
      <c r="K1668" s="366">
        <v>0</v>
      </c>
      <c r="L1668" s="87">
        <v>0</v>
      </c>
      <c r="M1668" s="87">
        <v>0</v>
      </c>
      <c r="N1668" s="86"/>
      <c r="O1668" s="87">
        <v>5</v>
      </c>
      <c r="P1668" s="87">
        <v>0</v>
      </c>
      <c r="Q1668" s="86"/>
      <c r="R1668" s="87">
        <v>13</v>
      </c>
      <c r="S1668" s="87">
        <v>48</v>
      </c>
      <c r="T1668" s="86">
        <v>0</v>
      </c>
      <c r="U1668" s="87">
        <v>31</v>
      </c>
      <c r="V1668" s="87">
        <v>52</v>
      </c>
    </row>
    <row r="1669" spans="1:22">
      <c r="A1669" s="88" t="s">
        <v>5651</v>
      </c>
      <c r="B1669" s="17" t="str">
        <f>VLOOKUP(A1669,'Planning Periods'!$E$2:$N$540,10,FALSE)</f>
        <v>10/15/2013 - 10/15/2021</v>
      </c>
      <c r="C1669" s="87">
        <v>2017</v>
      </c>
      <c r="D1669" s="87" t="str">
        <f t="shared" si="24"/>
        <v>Rancho Palos Verdes 2017</v>
      </c>
      <c r="E1669" s="87">
        <v>8</v>
      </c>
      <c r="F1669" s="366">
        <v>1</v>
      </c>
      <c r="G1669" s="87">
        <v>1</v>
      </c>
      <c r="H1669" s="87">
        <v>0</v>
      </c>
      <c r="I1669" s="86"/>
      <c r="J1669" s="87">
        <v>5</v>
      </c>
      <c r="K1669" s="366">
        <v>0</v>
      </c>
      <c r="L1669" s="87">
        <v>0</v>
      </c>
      <c r="M1669" s="87">
        <v>0</v>
      </c>
      <c r="N1669" s="86"/>
      <c r="O1669" s="87">
        <v>5</v>
      </c>
      <c r="P1669" s="87">
        <v>0</v>
      </c>
      <c r="Q1669" s="86"/>
      <c r="R1669" s="87">
        <v>13</v>
      </c>
      <c r="S1669" s="87">
        <v>26</v>
      </c>
      <c r="T1669" s="86">
        <v>0</v>
      </c>
      <c r="U1669" s="87">
        <v>31</v>
      </c>
      <c r="V1669" s="87">
        <v>27</v>
      </c>
    </row>
    <row r="1670" spans="1:22">
      <c r="A1670" s="88" t="s">
        <v>5791</v>
      </c>
      <c r="B1670" s="17"/>
      <c r="C1670" s="87">
        <v>2013</v>
      </c>
      <c r="D1670" s="87" t="str">
        <f t="shared" si="24"/>
        <v>Rancho Santa Margarita 2013</v>
      </c>
      <c r="E1670" s="87" t="s">
        <v>5853</v>
      </c>
      <c r="F1670" s="366" t="s">
        <v>5853</v>
      </c>
      <c r="G1670" s="87" t="s">
        <v>5853</v>
      </c>
      <c r="H1670" s="87" t="s">
        <v>5853</v>
      </c>
      <c r="I1670" s="86"/>
      <c r="J1670" s="87" t="s">
        <v>5853</v>
      </c>
      <c r="K1670" s="366" t="s">
        <v>5853</v>
      </c>
      <c r="L1670" s="87" t="s">
        <v>5853</v>
      </c>
      <c r="M1670" s="87" t="s">
        <v>5853</v>
      </c>
      <c r="N1670" s="86"/>
      <c r="O1670" s="87" t="s">
        <v>5853</v>
      </c>
      <c r="P1670" s="87" t="s">
        <v>5853</v>
      </c>
      <c r="Q1670" s="86"/>
      <c r="R1670" s="87" t="s">
        <v>5853</v>
      </c>
      <c r="S1670" s="87" t="s">
        <v>5853</v>
      </c>
      <c r="T1670" s="86" t="s">
        <v>5853</v>
      </c>
      <c r="U1670" s="87" t="s">
        <v>5853</v>
      </c>
      <c r="V1670" s="87" t="s">
        <v>5853</v>
      </c>
    </row>
    <row r="1671" spans="1:22">
      <c r="A1671" s="88" t="s">
        <v>5791</v>
      </c>
      <c r="B1671" s="17" t="str">
        <f>VLOOKUP(A1671,'Planning Periods'!$E$2:$N$540,10,FALSE)</f>
        <v>10/15/2013 - 10/15/2021</v>
      </c>
      <c r="C1671" s="87">
        <v>2014</v>
      </c>
      <c r="D1671" s="87" t="str">
        <f t="shared" si="24"/>
        <v>Rancho Santa Margarita 2014</v>
      </c>
      <c r="E1671" s="87" t="s">
        <v>5853</v>
      </c>
      <c r="F1671" s="366" t="s">
        <v>5853</v>
      </c>
      <c r="G1671" s="87" t="s">
        <v>5853</v>
      </c>
      <c r="H1671" s="87" t="s">
        <v>5853</v>
      </c>
      <c r="I1671" s="86"/>
      <c r="J1671" s="87" t="s">
        <v>5853</v>
      </c>
      <c r="K1671" s="366" t="s">
        <v>5853</v>
      </c>
      <c r="L1671" s="87" t="s">
        <v>5853</v>
      </c>
      <c r="M1671" s="87" t="s">
        <v>5853</v>
      </c>
      <c r="N1671" s="86"/>
      <c r="O1671" s="87" t="s">
        <v>5853</v>
      </c>
      <c r="P1671" s="87" t="s">
        <v>5853</v>
      </c>
      <c r="Q1671" s="86"/>
      <c r="R1671" s="87" t="s">
        <v>5853</v>
      </c>
      <c r="S1671" s="87" t="s">
        <v>5853</v>
      </c>
      <c r="T1671" s="86" t="s">
        <v>5853</v>
      </c>
      <c r="U1671" s="87" t="s">
        <v>5853</v>
      </c>
      <c r="V1671" s="87" t="s">
        <v>5853</v>
      </c>
    </row>
    <row r="1672" spans="1:22">
      <c r="A1672" s="88" t="s">
        <v>5791</v>
      </c>
      <c r="B1672" s="17" t="str">
        <f>VLOOKUP(A1672,'Planning Periods'!$E$2:$N$540,10,FALSE)</f>
        <v>10/15/2013 - 10/15/2021</v>
      </c>
      <c r="C1672" s="87">
        <v>2015</v>
      </c>
      <c r="D1672" s="87" t="str">
        <f t="shared" si="24"/>
        <v>Rancho Santa Margarita 2015</v>
      </c>
      <c r="E1672" s="87" t="s">
        <v>5853</v>
      </c>
      <c r="F1672" s="366" t="s">
        <v>5853</v>
      </c>
      <c r="G1672" s="87" t="s">
        <v>5853</v>
      </c>
      <c r="H1672" s="87" t="s">
        <v>5853</v>
      </c>
      <c r="I1672" s="86"/>
      <c r="J1672" s="87" t="s">
        <v>5853</v>
      </c>
      <c r="K1672" s="366" t="s">
        <v>5853</v>
      </c>
      <c r="L1672" s="87" t="s">
        <v>5853</v>
      </c>
      <c r="M1672" s="87" t="s">
        <v>5853</v>
      </c>
      <c r="N1672" s="86"/>
      <c r="O1672" s="87" t="s">
        <v>5853</v>
      </c>
      <c r="P1672" s="87" t="s">
        <v>5853</v>
      </c>
      <c r="Q1672" s="86"/>
      <c r="R1672" s="87" t="s">
        <v>5853</v>
      </c>
      <c r="S1672" s="87" t="s">
        <v>5853</v>
      </c>
      <c r="T1672" s="86" t="s">
        <v>5853</v>
      </c>
      <c r="U1672" s="87" t="s">
        <v>5853</v>
      </c>
      <c r="V1672" s="87" t="s">
        <v>5853</v>
      </c>
    </row>
    <row r="1673" spans="1:22">
      <c r="A1673" s="88" t="s">
        <v>5791</v>
      </c>
      <c r="B1673" s="17" t="str">
        <f>VLOOKUP(A1673,'Planning Periods'!$E$2:$N$540,10,FALSE)</f>
        <v>10/15/2013 - 10/15/2021</v>
      </c>
      <c r="C1673" s="87">
        <v>2016</v>
      </c>
      <c r="D1673" s="87" t="str">
        <f t="shared" si="24"/>
        <v>Rancho Santa Margarita 2016</v>
      </c>
      <c r="E1673" s="87" t="s">
        <v>5853</v>
      </c>
      <c r="F1673" s="366" t="s">
        <v>5853</v>
      </c>
      <c r="G1673" s="87" t="s">
        <v>5853</v>
      </c>
      <c r="H1673" s="87" t="s">
        <v>5853</v>
      </c>
      <c r="I1673" s="86"/>
      <c r="J1673" s="87" t="s">
        <v>5853</v>
      </c>
      <c r="K1673" s="366" t="s">
        <v>5853</v>
      </c>
      <c r="L1673" s="87" t="s">
        <v>5853</v>
      </c>
      <c r="M1673" s="87" t="s">
        <v>5853</v>
      </c>
      <c r="N1673" s="86"/>
      <c r="O1673" s="87" t="s">
        <v>5853</v>
      </c>
      <c r="P1673" s="87" t="s">
        <v>5853</v>
      </c>
      <c r="Q1673" s="86"/>
      <c r="R1673" s="87" t="s">
        <v>5853</v>
      </c>
      <c r="S1673" s="87" t="s">
        <v>5853</v>
      </c>
      <c r="T1673" s="86" t="s">
        <v>5853</v>
      </c>
      <c r="U1673" s="87" t="s">
        <v>5853</v>
      </c>
      <c r="V1673" s="87" t="s">
        <v>5853</v>
      </c>
    </row>
    <row r="1674" spans="1:22">
      <c r="A1674" s="88" t="s">
        <v>5791</v>
      </c>
      <c r="B1674" s="17" t="str">
        <f>VLOOKUP(A1674,'Planning Periods'!$E$2:$N$540,10,FALSE)</f>
        <v>10/15/2013 - 10/15/2021</v>
      </c>
      <c r="C1674" s="87">
        <v>2017</v>
      </c>
      <c r="D1674" s="87" t="str">
        <f t="shared" si="24"/>
        <v>Rancho Santa Margarita 2017</v>
      </c>
      <c r="E1674" s="87" t="s">
        <v>5853</v>
      </c>
      <c r="F1674" s="366" t="s">
        <v>5853</v>
      </c>
      <c r="G1674" s="87" t="s">
        <v>5853</v>
      </c>
      <c r="H1674" s="87" t="s">
        <v>5853</v>
      </c>
      <c r="I1674" s="86"/>
      <c r="J1674" s="87" t="s">
        <v>5853</v>
      </c>
      <c r="K1674" s="366" t="s">
        <v>5853</v>
      </c>
      <c r="L1674" s="87" t="s">
        <v>5853</v>
      </c>
      <c r="M1674" s="87" t="s">
        <v>5853</v>
      </c>
      <c r="N1674" s="86"/>
      <c r="O1674" s="87" t="s">
        <v>5853</v>
      </c>
      <c r="P1674" s="87" t="s">
        <v>5853</v>
      </c>
      <c r="Q1674" s="86"/>
      <c r="R1674" s="87" t="s">
        <v>5853</v>
      </c>
      <c r="S1674" s="87" t="s">
        <v>5853</v>
      </c>
      <c r="T1674" s="86" t="s">
        <v>5853</v>
      </c>
      <c r="U1674" s="87" t="s">
        <v>5853</v>
      </c>
      <c r="V1674" s="87" t="s">
        <v>5853</v>
      </c>
    </row>
    <row r="1675" spans="1:22">
      <c r="A1675" s="88" t="s">
        <v>5372</v>
      </c>
      <c r="B1675" s="17" t="str">
        <f>VLOOKUP(A1675,'Planning Periods'!$E$2:$N$540,10,FALSE)</f>
        <v>08/31/2019 - 08/31/2024</v>
      </c>
      <c r="C1675" s="87">
        <v>2014</v>
      </c>
      <c r="D1675" s="87" t="str">
        <f t="shared" si="24"/>
        <v>Red Bluff 2014</v>
      </c>
      <c r="E1675" s="87">
        <v>73</v>
      </c>
      <c r="F1675" s="366">
        <v>0</v>
      </c>
      <c r="G1675" s="87">
        <v>0</v>
      </c>
      <c r="H1675" s="87">
        <v>0</v>
      </c>
      <c r="I1675" s="86"/>
      <c r="J1675" s="87">
        <v>52</v>
      </c>
      <c r="K1675" s="366">
        <v>26</v>
      </c>
      <c r="L1675" s="87">
        <v>26</v>
      </c>
      <c r="M1675" s="87">
        <v>0</v>
      </c>
      <c r="N1675" s="86"/>
      <c r="O1675" s="87">
        <v>61</v>
      </c>
      <c r="P1675" s="87">
        <v>1</v>
      </c>
      <c r="Q1675" s="86"/>
      <c r="R1675" s="87">
        <v>137</v>
      </c>
      <c r="S1675" s="87">
        <v>0</v>
      </c>
      <c r="T1675" s="86">
        <v>0</v>
      </c>
      <c r="U1675" s="87">
        <v>323</v>
      </c>
      <c r="V1675" s="87">
        <v>27</v>
      </c>
    </row>
    <row r="1676" spans="1:22">
      <c r="A1676" s="88" t="s">
        <v>5372</v>
      </c>
      <c r="B1676" s="17" t="str">
        <f>VLOOKUP(A1676,'Planning Periods'!$E$2:$N$540,10,FALSE)</f>
        <v>08/31/2019 - 08/31/2024</v>
      </c>
      <c r="C1676" s="87">
        <v>2015</v>
      </c>
      <c r="D1676" s="87" t="str">
        <f t="shared" si="24"/>
        <v>Red Bluff 2015</v>
      </c>
      <c r="E1676" s="87">
        <v>73</v>
      </c>
      <c r="F1676" s="366">
        <v>0</v>
      </c>
      <c r="G1676" s="87">
        <v>0</v>
      </c>
      <c r="H1676" s="87">
        <v>0</v>
      </c>
      <c r="I1676" s="86"/>
      <c r="J1676" s="87">
        <v>52</v>
      </c>
      <c r="K1676" s="366">
        <v>0</v>
      </c>
      <c r="L1676" s="87">
        <v>0</v>
      </c>
      <c r="M1676" s="87">
        <v>0</v>
      </c>
      <c r="N1676" s="86"/>
      <c r="O1676" s="87">
        <v>61</v>
      </c>
      <c r="P1676" s="87">
        <v>1</v>
      </c>
      <c r="Q1676" s="86"/>
      <c r="R1676" s="87">
        <v>137</v>
      </c>
      <c r="S1676" s="87">
        <v>0</v>
      </c>
      <c r="T1676" s="86">
        <v>0</v>
      </c>
      <c r="U1676" s="87">
        <v>323</v>
      </c>
      <c r="V1676" s="87">
        <v>1</v>
      </c>
    </row>
    <row r="1677" spans="1:22">
      <c r="A1677" s="88" t="s">
        <v>5372</v>
      </c>
      <c r="B1677" s="17" t="str">
        <f>VLOOKUP(A1677,'Planning Periods'!$E$2:$N$540,10,FALSE)</f>
        <v>08/31/2019 - 08/31/2024</v>
      </c>
      <c r="C1677" s="87">
        <v>2016</v>
      </c>
      <c r="D1677" s="87" t="str">
        <f t="shared" si="24"/>
        <v>Red Bluff 2016</v>
      </c>
      <c r="E1677" s="87">
        <v>73</v>
      </c>
      <c r="F1677" s="366">
        <v>0</v>
      </c>
      <c r="G1677" s="87">
        <v>0</v>
      </c>
      <c r="H1677" s="87">
        <v>0</v>
      </c>
      <c r="I1677" s="86"/>
      <c r="J1677" s="87">
        <v>52</v>
      </c>
      <c r="K1677" s="366">
        <v>0</v>
      </c>
      <c r="L1677" s="87">
        <v>0</v>
      </c>
      <c r="M1677" s="87">
        <v>0</v>
      </c>
      <c r="N1677" s="86"/>
      <c r="O1677" s="87">
        <v>61</v>
      </c>
      <c r="P1677" s="87">
        <v>4</v>
      </c>
      <c r="Q1677" s="86"/>
      <c r="R1677" s="87">
        <v>137</v>
      </c>
      <c r="S1677" s="87">
        <v>0</v>
      </c>
      <c r="T1677" s="86">
        <v>0</v>
      </c>
      <c r="U1677" s="87">
        <v>323</v>
      </c>
      <c r="V1677" s="87">
        <v>4</v>
      </c>
    </row>
    <row r="1678" spans="1:22">
      <c r="A1678" s="88" t="s">
        <v>5372</v>
      </c>
      <c r="B1678" s="17" t="str">
        <f>VLOOKUP(A1678,'Planning Periods'!$E$2:$N$540,10,FALSE)</f>
        <v>08/31/2019 - 08/31/2024</v>
      </c>
      <c r="C1678" s="87">
        <v>2017</v>
      </c>
      <c r="D1678" s="87" t="str">
        <f t="shared" si="24"/>
        <v>Red Bluff 2017</v>
      </c>
      <c r="E1678" s="87">
        <v>73</v>
      </c>
      <c r="F1678" s="366">
        <v>0</v>
      </c>
      <c r="G1678" s="87">
        <v>0</v>
      </c>
      <c r="H1678" s="87">
        <v>0</v>
      </c>
      <c r="I1678" s="86"/>
      <c r="J1678" s="87">
        <v>52</v>
      </c>
      <c r="K1678" s="366">
        <v>18</v>
      </c>
      <c r="L1678" s="87">
        <v>0</v>
      </c>
      <c r="M1678" s="87">
        <v>18</v>
      </c>
      <c r="N1678" s="86"/>
      <c r="O1678" s="87">
        <v>61</v>
      </c>
      <c r="P1678" s="87">
        <v>20</v>
      </c>
      <c r="Q1678" s="86"/>
      <c r="R1678" s="87">
        <v>137</v>
      </c>
      <c r="S1678" s="87">
        <v>0</v>
      </c>
      <c r="T1678" s="86">
        <v>18</v>
      </c>
      <c r="U1678" s="87">
        <v>323</v>
      </c>
      <c r="V1678" s="87">
        <v>38</v>
      </c>
    </row>
    <row r="1679" spans="1:22">
      <c r="A1679" s="88" t="s">
        <v>5373</v>
      </c>
      <c r="B1679" s="17" t="str">
        <f>VLOOKUP(A1679,'Planning Periods'!$E$2:$N$540,10,FALSE)</f>
        <v>04/15/2020 - 04/15/2028</v>
      </c>
      <c r="C1679" s="87">
        <v>2014</v>
      </c>
      <c r="D1679" s="87" t="str">
        <f t="shared" si="24"/>
        <v>Redding 2014</v>
      </c>
      <c r="E1679" s="87">
        <v>1785</v>
      </c>
      <c r="F1679" s="366">
        <v>0</v>
      </c>
      <c r="G1679" s="87">
        <v>0</v>
      </c>
      <c r="H1679" s="87">
        <v>0</v>
      </c>
      <c r="I1679" s="86"/>
      <c r="J1679" s="87">
        <v>1240</v>
      </c>
      <c r="K1679" s="366">
        <v>2</v>
      </c>
      <c r="L1679" s="87">
        <v>2</v>
      </c>
      <c r="M1679" s="87">
        <v>0</v>
      </c>
      <c r="N1679" s="86"/>
      <c r="O1679" s="87">
        <v>1298</v>
      </c>
      <c r="P1679" s="87">
        <v>17</v>
      </c>
      <c r="Q1679" s="86"/>
      <c r="R1679" s="87">
        <v>2761</v>
      </c>
      <c r="S1679" s="87">
        <v>83</v>
      </c>
      <c r="T1679" s="86">
        <v>0</v>
      </c>
      <c r="U1679" s="87">
        <v>7084</v>
      </c>
      <c r="V1679" s="87">
        <v>102</v>
      </c>
    </row>
    <row r="1680" spans="1:22">
      <c r="A1680" s="88" t="s">
        <v>5373</v>
      </c>
      <c r="B1680" s="17" t="str">
        <f>VLOOKUP(A1680,'Planning Periods'!$E$2:$N$540,10,FALSE)</f>
        <v>04/15/2020 - 04/15/2028</v>
      </c>
      <c r="C1680" s="87">
        <v>2015</v>
      </c>
      <c r="D1680" s="87" t="str">
        <f t="shared" si="24"/>
        <v>Redding 2015</v>
      </c>
      <c r="E1680" s="87">
        <v>1785</v>
      </c>
      <c r="F1680" s="366">
        <v>35</v>
      </c>
      <c r="G1680" s="87">
        <v>35</v>
      </c>
      <c r="H1680" s="87">
        <v>0</v>
      </c>
      <c r="I1680" s="86"/>
      <c r="J1680" s="87">
        <v>1240</v>
      </c>
      <c r="K1680" s="366">
        <v>48</v>
      </c>
      <c r="L1680" s="87">
        <v>48</v>
      </c>
      <c r="M1680" s="87">
        <v>0</v>
      </c>
      <c r="N1680" s="86"/>
      <c r="O1680" s="87">
        <v>1298</v>
      </c>
      <c r="P1680" s="87">
        <v>63</v>
      </c>
      <c r="Q1680" s="86"/>
      <c r="R1680" s="87">
        <v>2761</v>
      </c>
      <c r="S1680" s="87">
        <v>174</v>
      </c>
      <c r="T1680" s="86">
        <v>0</v>
      </c>
      <c r="U1680" s="87">
        <v>7084</v>
      </c>
      <c r="V1680" s="87">
        <v>320</v>
      </c>
    </row>
    <row r="1681" spans="1:22">
      <c r="A1681" s="88" t="s">
        <v>5373</v>
      </c>
      <c r="B1681" s="17" t="str">
        <f>VLOOKUP(A1681,'Planning Periods'!$E$2:$N$540,10,FALSE)</f>
        <v>04/15/2020 - 04/15/2028</v>
      </c>
      <c r="C1681" s="87">
        <v>2016</v>
      </c>
      <c r="D1681" s="87" t="str">
        <f t="shared" si="24"/>
        <v>Redding 2016</v>
      </c>
      <c r="E1681" s="87">
        <v>1785</v>
      </c>
      <c r="F1681" s="366">
        <v>0</v>
      </c>
      <c r="G1681" s="87">
        <v>0</v>
      </c>
      <c r="H1681" s="87">
        <v>0</v>
      </c>
      <c r="I1681" s="86"/>
      <c r="J1681" s="87">
        <v>1240</v>
      </c>
      <c r="K1681" s="366">
        <v>0</v>
      </c>
      <c r="L1681" s="87">
        <v>0</v>
      </c>
      <c r="M1681" s="87">
        <v>0</v>
      </c>
      <c r="N1681" s="86"/>
      <c r="O1681" s="87">
        <v>1298</v>
      </c>
      <c r="P1681" s="87">
        <v>6</v>
      </c>
      <c r="Q1681" s="86"/>
      <c r="R1681" s="87">
        <v>2761</v>
      </c>
      <c r="S1681" s="87">
        <v>128</v>
      </c>
      <c r="T1681" s="86">
        <v>0</v>
      </c>
      <c r="U1681" s="87">
        <v>7084</v>
      </c>
      <c r="V1681" s="87">
        <v>134</v>
      </c>
    </row>
    <row r="1682" spans="1:22">
      <c r="A1682" s="88" t="s">
        <v>5373</v>
      </c>
      <c r="B1682" s="17" t="str">
        <f>VLOOKUP(A1682,'Planning Periods'!$E$2:$N$540,10,FALSE)</f>
        <v>04/15/2020 - 04/15/2028</v>
      </c>
      <c r="C1682" s="87">
        <v>2017</v>
      </c>
      <c r="D1682" s="87" t="str">
        <f t="shared" si="24"/>
        <v>Redding 2017</v>
      </c>
      <c r="E1682" s="87">
        <v>1785</v>
      </c>
      <c r="F1682" s="366">
        <v>0</v>
      </c>
      <c r="G1682" s="87">
        <v>0</v>
      </c>
      <c r="H1682" s="87">
        <v>0</v>
      </c>
      <c r="I1682" s="86"/>
      <c r="J1682" s="87">
        <v>1240</v>
      </c>
      <c r="K1682" s="366">
        <v>0</v>
      </c>
      <c r="L1682" s="87">
        <v>0</v>
      </c>
      <c r="M1682" s="87">
        <v>0</v>
      </c>
      <c r="N1682" s="86"/>
      <c r="O1682" s="87">
        <v>1298</v>
      </c>
      <c r="P1682" s="87">
        <v>17</v>
      </c>
      <c r="Q1682" s="86"/>
      <c r="R1682" s="87">
        <v>2761</v>
      </c>
      <c r="S1682" s="87">
        <v>135</v>
      </c>
      <c r="T1682" s="86">
        <v>0</v>
      </c>
      <c r="U1682" s="87">
        <v>7084</v>
      </c>
      <c r="V1682" s="87">
        <v>152</v>
      </c>
    </row>
    <row r="1683" spans="1:22">
      <c r="A1683" s="88" t="s">
        <v>5652</v>
      </c>
      <c r="B1683" s="17"/>
      <c r="C1683" s="87">
        <v>2013</v>
      </c>
      <c r="D1683" s="87" t="str">
        <f t="shared" si="24"/>
        <v>Redlands 2013</v>
      </c>
      <c r="E1683" s="87" t="s">
        <v>5853</v>
      </c>
      <c r="F1683" s="366" t="s">
        <v>5853</v>
      </c>
      <c r="G1683" s="87" t="s">
        <v>5853</v>
      </c>
      <c r="H1683" s="87" t="s">
        <v>5853</v>
      </c>
      <c r="I1683" s="86"/>
      <c r="J1683" s="87" t="s">
        <v>5853</v>
      </c>
      <c r="K1683" s="366" t="s">
        <v>5853</v>
      </c>
      <c r="L1683" s="87" t="s">
        <v>5853</v>
      </c>
      <c r="M1683" s="87" t="s">
        <v>5853</v>
      </c>
      <c r="N1683" s="86"/>
      <c r="O1683" s="87" t="s">
        <v>5853</v>
      </c>
      <c r="P1683" s="87" t="s">
        <v>5853</v>
      </c>
      <c r="Q1683" s="86"/>
      <c r="R1683" s="87" t="s">
        <v>5853</v>
      </c>
      <c r="S1683" s="87" t="s">
        <v>5853</v>
      </c>
      <c r="T1683" s="86" t="s">
        <v>5853</v>
      </c>
      <c r="U1683" s="87" t="s">
        <v>5853</v>
      </c>
      <c r="V1683" s="87" t="s">
        <v>5853</v>
      </c>
    </row>
    <row r="1684" spans="1:22">
      <c r="A1684" s="88" t="s">
        <v>5652</v>
      </c>
      <c r="B1684" s="17" t="str">
        <f>VLOOKUP(A1684,'Planning Periods'!$E$2:$N$540,10,FALSE)</f>
        <v>10/15/2013 - 10/15/2021</v>
      </c>
      <c r="C1684" s="87">
        <v>2014</v>
      </c>
      <c r="D1684" s="87" t="str">
        <f t="shared" si="24"/>
        <v>Redlands 2014</v>
      </c>
      <c r="E1684" s="87">
        <v>579</v>
      </c>
      <c r="F1684" s="366">
        <v>0</v>
      </c>
      <c r="G1684" s="87">
        <v>0</v>
      </c>
      <c r="H1684" s="87">
        <v>0</v>
      </c>
      <c r="I1684" s="86"/>
      <c r="J1684" s="87">
        <v>396</v>
      </c>
      <c r="K1684" s="366">
        <v>0</v>
      </c>
      <c r="L1684" s="87">
        <v>0</v>
      </c>
      <c r="M1684" s="87">
        <v>0</v>
      </c>
      <c r="N1684" s="86"/>
      <c r="O1684" s="87">
        <v>453</v>
      </c>
      <c r="P1684" s="87">
        <v>0</v>
      </c>
      <c r="Q1684" s="86"/>
      <c r="R1684" s="87">
        <v>1001</v>
      </c>
      <c r="S1684" s="87">
        <v>57</v>
      </c>
      <c r="T1684" s="86">
        <v>0</v>
      </c>
      <c r="U1684" s="87">
        <v>2429</v>
      </c>
      <c r="V1684" s="87">
        <v>57</v>
      </c>
    </row>
    <row r="1685" spans="1:22">
      <c r="A1685" s="88" t="s">
        <v>5652</v>
      </c>
      <c r="B1685" s="17" t="str">
        <f>VLOOKUP(A1685,'Planning Periods'!$E$2:$N$540,10,FALSE)</f>
        <v>10/15/2013 - 10/15/2021</v>
      </c>
      <c r="C1685" s="87">
        <v>2015</v>
      </c>
      <c r="D1685" s="87" t="str">
        <f t="shared" si="24"/>
        <v>Redlands 2015</v>
      </c>
      <c r="E1685" s="87">
        <v>579</v>
      </c>
      <c r="F1685" s="366">
        <v>0</v>
      </c>
      <c r="G1685" s="87">
        <v>0</v>
      </c>
      <c r="H1685" s="87">
        <v>0</v>
      </c>
      <c r="I1685" s="86"/>
      <c r="J1685" s="87">
        <v>396</v>
      </c>
      <c r="K1685" s="366">
        <v>0</v>
      </c>
      <c r="L1685" s="87">
        <v>0</v>
      </c>
      <c r="M1685" s="87">
        <v>0</v>
      </c>
      <c r="N1685" s="86"/>
      <c r="O1685" s="87">
        <v>453</v>
      </c>
      <c r="P1685" s="87">
        <v>2</v>
      </c>
      <c r="Q1685" s="86"/>
      <c r="R1685" s="87">
        <v>1001</v>
      </c>
      <c r="S1685" s="87">
        <v>68</v>
      </c>
      <c r="T1685" s="86">
        <v>0</v>
      </c>
      <c r="U1685" s="87">
        <v>2429</v>
      </c>
      <c r="V1685" s="87">
        <v>70</v>
      </c>
    </row>
    <row r="1686" spans="1:22">
      <c r="A1686" s="88" t="s">
        <v>5652</v>
      </c>
      <c r="B1686" s="17" t="str">
        <f>VLOOKUP(A1686,'Planning Periods'!$E$2:$N$540,10,FALSE)</f>
        <v>10/15/2013 - 10/15/2021</v>
      </c>
      <c r="C1686" s="87">
        <v>2016</v>
      </c>
      <c r="D1686" s="87" t="str">
        <f t="shared" si="24"/>
        <v>Redlands 2016</v>
      </c>
      <c r="E1686" s="87">
        <v>579</v>
      </c>
      <c r="F1686" s="366">
        <v>0</v>
      </c>
      <c r="G1686" s="87">
        <v>0</v>
      </c>
      <c r="H1686" s="87">
        <v>0</v>
      </c>
      <c r="I1686" s="86"/>
      <c r="J1686" s="87">
        <v>396</v>
      </c>
      <c r="K1686" s="366">
        <v>0</v>
      </c>
      <c r="L1686" s="87">
        <v>0</v>
      </c>
      <c r="M1686" s="87">
        <v>0</v>
      </c>
      <c r="N1686" s="86"/>
      <c r="O1686" s="87">
        <v>453</v>
      </c>
      <c r="P1686" s="87">
        <v>2</v>
      </c>
      <c r="Q1686" s="86"/>
      <c r="R1686" s="87">
        <v>1001</v>
      </c>
      <c r="S1686" s="87">
        <v>42</v>
      </c>
      <c r="T1686" s="86">
        <v>0</v>
      </c>
      <c r="U1686" s="87">
        <v>2429</v>
      </c>
      <c r="V1686" s="87">
        <v>44</v>
      </c>
    </row>
    <row r="1687" spans="1:22">
      <c r="A1687" s="88" t="s">
        <v>5652</v>
      </c>
      <c r="B1687" s="17" t="str">
        <f>VLOOKUP(A1687,'Planning Periods'!$E$2:$N$540,10,FALSE)</f>
        <v>10/15/2013 - 10/15/2021</v>
      </c>
      <c r="C1687" s="87">
        <v>2017</v>
      </c>
      <c r="D1687" s="87" t="str">
        <f t="shared" si="24"/>
        <v>Redlands 2017</v>
      </c>
      <c r="E1687" s="87">
        <v>579</v>
      </c>
      <c r="F1687" s="366">
        <v>0</v>
      </c>
      <c r="G1687" s="87">
        <v>0</v>
      </c>
      <c r="H1687" s="87">
        <v>0</v>
      </c>
      <c r="I1687" s="86"/>
      <c r="J1687" s="87">
        <v>396</v>
      </c>
      <c r="K1687" s="366">
        <v>0</v>
      </c>
      <c r="L1687" s="87">
        <v>0</v>
      </c>
      <c r="M1687" s="87">
        <v>0</v>
      </c>
      <c r="N1687" s="86"/>
      <c r="O1687" s="87">
        <v>453</v>
      </c>
      <c r="P1687" s="87">
        <v>0</v>
      </c>
      <c r="Q1687" s="86"/>
      <c r="R1687" s="87">
        <v>1001</v>
      </c>
      <c r="S1687" s="87">
        <v>96</v>
      </c>
      <c r="T1687" s="86">
        <v>0</v>
      </c>
      <c r="U1687" s="87">
        <v>2429</v>
      </c>
      <c r="V1687" s="87">
        <v>96</v>
      </c>
    </row>
    <row r="1688" spans="1:22">
      <c r="A1688" s="88" t="s">
        <v>5653</v>
      </c>
      <c r="B1688" s="17"/>
      <c r="C1688" s="87">
        <v>2013</v>
      </c>
      <c r="D1688" s="87" t="str">
        <f t="shared" si="24"/>
        <v>Redondo Beach 2013</v>
      </c>
      <c r="E1688" s="87">
        <v>372</v>
      </c>
      <c r="F1688" s="366">
        <v>0</v>
      </c>
      <c r="G1688" s="87">
        <v>0</v>
      </c>
      <c r="H1688" s="87">
        <v>0</v>
      </c>
      <c r="I1688" s="86"/>
      <c r="J1688" s="87">
        <v>223</v>
      </c>
      <c r="K1688" s="366">
        <v>0</v>
      </c>
      <c r="L1688" s="87">
        <v>0</v>
      </c>
      <c r="M1688" s="87">
        <v>0</v>
      </c>
      <c r="N1688" s="86"/>
      <c r="O1688" s="87">
        <v>238</v>
      </c>
      <c r="P1688" s="87">
        <v>0</v>
      </c>
      <c r="Q1688" s="86"/>
      <c r="R1688" s="87">
        <v>564</v>
      </c>
      <c r="S1688" s="87">
        <v>-5</v>
      </c>
      <c r="T1688" s="86">
        <v>0</v>
      </c>
      <c r="U1688" s="87">
        <v>1397</v>
      </c>
      <c r="V1688" s="87">
        <v>-5</v>
      </c>
    </row>
    <row r="1689" spans="1:22">
      <c r="A1689" s="88" t="s">
        <v>5653</v>
      </c>
      <c r="B1689" s="17" t="str">
        <f>VLOOKUP(A1689,'Planning Periods'!$E$2:$N$540,10,FALSE)</f>
        <v>10/15/2013 - 10/15/2021</v>
      </c>
      <c r="C1689" s="87">
        <v>2014</v>
      </c>
      <c r="D1689" s="87" t="str">
        <f t="shared" si="24"/>
        <v>Redondo Beach 2014</v>
      </c>
      <c r="E1689" s="87">
        <v>372</v>
      </c>
      <c r="F1689" s="366">
        <v>0</v>
      </c>
      <c r="G1689" s="87">
        <v>0</v>
      </c>
      <c r="H1689" s="87">
        <v>0</v>
      </c>
      <c r="I1689" s="86"/>
      <c r="J1689" s="87">
        <v>223</v>
      </c>
      <c r="K1689" s="366">
        <v>0</v>
      </c>
      <c r="L1689" s="87">
        <v>0</v>
      </c>
      <c r="M1689" s="87">
        <v>0</v>
      </c>
      <c r="N1689" s="86"/>
      <c r="O1689" s="87">
        <v>238</v>
      </c>
      <c r="P1689" s="87">
        <v>0</v>
      </c>
      <c r="Q1689" s="86"/>
      <c r="R1689" s="87">
        <v>564</v>
      </c>
      <c r="S1689" s="87">
        <v>35</v>
      </c>
      <c r="T1689" s="86">
        <v>0</v>
      </c>
      <c r="U1689" s="87">
        <v>1397</v>
      </c>
      <c r="V1689" s="87">
        <v>35</v>
      </c>
    </row>
    <row r="1690" spans="1:22">
      <c r="A1690" s="88" t="s">
        <v>5653</v>
      </c>
      <c r="B1690" s="17" t="str">
        <f>VLOOKUP(A1690,'Planning Periods'!$E$2:$N$540,10,FALSE)</f>
        <v>10/15/2013 - 10/15/2021</v>
      </c>
      <c r="C1690" s="87">
        <v>2015</v>
      </c>
      <c r="D1690" s="87" t="str">
        <f t="shared" si="24"/>
        <v>Redondo Beach 2015</v>
      </c>
      <c r="E1690" s="87">
        <v>372</v>
      </c>
      <c r="F1690" s="366">
        <v>0</v>
      </c>
      <c r="G1690" s="87">
        <v>0</v>
      </c>
      <c r="H1690" s="87">
        <v>0</v>
      </c>
      <c r="I1690" s="86"/>
      <c r="J1690" s="87">
        <v>223</v>
      </c>
      <c r="K1690" s="366">
        <v>0</v>
      </c>
      <c r="L1690" s="87">
        <v>0</v>
      </c>
      <c r="M1690" s="87">
        <v>0</v>
      </c>
      <c r="N1690" s="86"/>
      <c r="O1690" s="87">
        <v>238</v>
      </c>
      <c r="P1690" s="87">
        <v>0</v>
      </c>
      <c r="Q1690" s="86"/>
      <c r="R1690" s="87">
        <v>564</v>
      </c>
      <c r="S1690" s="87">
        <v>68</v>
      </c>
      <c r="T1690" s="86">
        <v>0</v>
      </c>
      <c r="U1690" s="87">
        <v>1397</v>
      </c>
      <c r="V1690" s="87">
        <v>68</v>
      </c>
    </row>
    <row r="1691" spans="1:22">
      <c r="A1691" s="88" t="s">
        <v>5653</v>
      </c>
      <c r="B1691" s="17" t="str">
        <f>VLOOKUP(A1691,'Planning Periods'!$E$2:$N$540,10,FALSE)</f>
        <v>10/15/2013 - 10/15/2021</v>
      </c>
      <c r="C1691" s="87">
        <v>2016</v>
      </c>
      <c r="D1691" s="87" t="str">
        <f t="shared" si="24"/>
        <v>Redondo Beach 2016</v>
      </c>
      <c r="E1691" s="87">
        <v>372</v>
      </c>
      <c r="F1691" s="366">
        <v>0</v>
      </c>
      <c r="G1691" s="87">
        <v>0</v>
      </c>
      <c r="H1691" s="87">
        <v>0</v>
      </c>
      <c r="I1691" s="86"/>
      <c r="J1691" s="87">
        <v>223</v>
      </c>
      <c r="K1691" s="366">
        <v>0</v>
      </c>
      <c r="L1691" s="87">
        <v>0</v>
      </c>
      <c r="M1691" s="87">
        <v>0</v>
      </c>
      <c r="N1691" s="86"/>
      <c r="O1691" s="87">
        <v>238</v>
      </c>
      <c r="P1691" s="87">
        <v>0</v>
      </c>
      <c r="Q1691" s="86"/>
      <c r="R1691" s="87">
        <v>564</v>
      </c>
      <c r="S1691" s="87">
        <v>21</v>
      </c>
      <c r="T1691" s="86">
        <v>0</v>
      </c>
      <c r="U1691" s="87">
        <v>1397</v>
      </c>
      <c r="V1691" s="87">
        <v>21</v>
      </c>
    </row>
    <row r="1692" spans="1:22">
      <c r="A1692" s="88" t="s">
        <v>5653</v>
      </c>
      <c r="B1692" s="17" t="str">
        <f>VLOOKUP(A1692,'Planning Periods'!$E$2:$N$540,10,FALSE)</f>
        <v>10/15/2013 - 10/15/2021</v>
      </c>
      <c r="C1692" s="87">
        <v>2017</v>
      </c>
      <c r="D1692" s="87" t="str">
        <f t="shared" si="24"/>
        <v>Redondo Beach 2017</v>
      </c>
      <c r="E1692" s="87">
        <v>372</v>
      </c>
      <c r="F1692" s="366">
        <v>0</v>
      </c>
      <c r="G1692" s="87">
        <v>0</v>
      </c>
      <c r="H1692" s="87">
        <v>0</v>
      </c>
      <c r="I1692" s="86"/>
      <c r="J1692" s="87">
        <v>223</v>
      </c>
      <c r="K1692" s="366">
        <v>0</v>
      </c>
      <c r="L1692" s="87">
        <v>0</v>
      </c>
      <c r="M1692" s="87">
        <v>0</v>
      </c>
      <c r="N1692" s="86"/>
      <c r="O1692" s="87">
        <v>238</v>
      </c>
      <c r="P1692" s="87">
        <v>0</v>
      </c>
      <c r="Q1692" s="86"/>
      <c r="R1692" s="87">
        <v>564</v>
      </c>
      <c r="S1692" s="87">
        <v>0</v>
      </c>
      <c r="T1692" s="86">
        <v>0</v>
      </c>
      <c r="U1692" s="87">
        <v>1397</v>
      </c>
      <c r="V1692" s="87">
        <v>0</v>
      </c>
    </row>
    <row r="1693" spans="1:22">
      <c r="A1693" s="88" t="s">
        <v>5654</v>
      </c>
      <c r="B1693" s="17" t="str">
        <f>VLOOKUP(A1693,'Planning Periods'!$E$2:$N$540,10,FALSE)</f>
        <v>01/31/2015 - 01/31/2023</v>
      </c>
      <c r="C1693" s="87">
        <v>2014</v>
      </c>
      <c r="D1693" s="87" t="str">
        <f t="shared" si="24"/>
        <v>Redwood City 2014</v>
      </c>
      <c r="E1693" s="87" t="s">
        <v>5853</v>
      </c>
      <c r="F1693" s="366" t="s">
        <v>5853</v>
      </c>
      <c r="G1693" s="87" t="s">
        <v>5853</v>
      </c>
      <c r="H1693" s="87" t="s">
        <v>5853</v>
      </c>
      <c r="I1693" s="86"/>
      <c r="J1693" s="87" t="s">
        <v>5853</v>
      </c>
      <c r="K1693" s="366" t="s">
        <v>5853</v>
      </c>
      <c r="L1693" s="87" t="s">
        <v>5853</v>
      </c>
      <c r="M1693" s="87" t="s">
        <v>5853</v>
      </c>
      <c r="N1693" s="86"/>
      <c r="O1693" s="87" t="s">
        <v>5853</v>
      </c>
      <c r="P1693" s="87" t="s">
        <v>5853</v>
      </c>
      <c r="Q1693" s="86"/>
      <c r="R1693" s="87" t="s">
        <v>5853</v>
      </c>
      <c r="S1693" s="87" t="s">
        <v>5853</v>
      </c>
      <c r="T1693" s="86" t="s">
        <v>5853</v>
      </c>
      <c r="U1693" s="87" t="s">
        <v>5853</v>
      </c>
      <c r="V1693" s="87" t="s">
        <v>5853</v>
      </c>
    </row>
    <row r="1694" spans="1:22">
      <c r="A1694" s="88" t="s">
        <v>5654</v>
      </c>
      <c r="B1694" s="17" t="str">
        <f>VLOOKUP(A1694,'Planning Periods'!$E$2:$N$540,10,FALSE)</f>
        <v>01/31/2015 - 01/31/2023</v>
      </c>
      <c r="C1694" s="87">
        <v>2015</v>
      </c>
      <c r="D1694" s="87" t="str">
        <f t="shared" si="24"/>
        <v>Redwood City 2015</v>
      </c>
      <c r="E1694" s="87">
        <v>706</v>
      </c>
      <c r="F1694" s="366">
        <v>0</v>
      </c>
      <c r="G1694" s="87">
        <v>0</v>
      </c>
      <c r="H1694" s="87">
        <v>0</v>
      </c>
      <c r="I1694" s="86"/>
      <c r="J1694" s="87">
        <v>429</v>
      </c>
      <c r="K1694" s="366">
        <v>2</v>
      </c>
      <c r="L1694" s="87">
        <v>0</v>
      </c>
      <c r="M1694" s="87">
        <v>2</v>
      </c>
      <c r="N1694" s="86"/>
      <c r="O1694" s="87">
        <v>502</v>
      </c>
      <c r="P1694" s="87">
        <v>0</v>
      </c>
      <c r="Q1694" s="86"/>
      <c r="R1694" s="87">
        <v>1152</v>
      </c>
      <c r="S1694" s="87">
        <v>1126</v>
      </c>
      <c r="T1694" s="86">
        <v>2</v>
      </c>
      <c r="U1694" s="87">
        <v>2789</v>
      </c>
      <c r="V1694" s="87">
        <v>1128</v>
      </c>
    </row>
    <row r="1695" spans="1:22">
      <c r="A1695" s="88" t="s">
        <v>5654</v>
      </c>
      <c r="B1695" s="17" t="str">
        <f>VLOOKUP(A1695,'Planning Periods'!$E$2:$N$540,10,FALSE)</f>
        <v>01/31/2015 - 01/31/2023</v>
      </c>
      <c r="C1695" s="87">
        <v>2016</v>
      </c>
      <c r="D1695" s="87" t="str">
        <f t="shared" si="24"/>
        <v>Redwood City 2016</v>
      </c>
      <c r="E1695" s="87">
        <v>706</v>
      </c>
      <c r="F1695" s="366">
        <v>7</v>
      </c>
      <c r="G1695" s="87">
        <v>7</v>
      </c>
      <c r="H1695" s="87">
        <v>0</v>
      </c>
      <c r="I1695" s="86"/>
      <c r="J1695" s="87">
        <v>429</v>
      </c>
      <c r="K1695" s="366">
        <v>16</v>
      </c>
      <c r="L1695" s="87">
        <v>0</v>
      </c>
      <c r="M1695" s="87">
        <v>16</v>
      </c>
      <c r="N1695" s="86"/>
      <c r="O1695" s="87">
        <v>502</v>
      </c>
      <c r="P1695" s="87">
        <v>0</v>
      </c>
      <c r="Q1695" s="86"/>
      <c r="R1695" s="87">
        <v>1152</v>
      </c>
      <c r="S1695" s="87">
        <v>240</v>
      </c>
      <c r="T1695" s="86">
        <v>16</v>
      </c>
      <c r="U1695" s="87">
        <v>2789</v>
      </c>
      <c r="V1695" s="87">
        <v>263</v>
      </c>
    </row>
    <row r="1696" spans="1:22">
      <c r="A1696" s="88" t="s">
        <v>5654</v>
      </c>
      <c r="B1696" s="17" t="str">
        <f>VLOOKUP(A1696,'Planning Periods'!$E$2:$N$540,10,FALSE)</f>
        <v>01/31/2015 - 01/31/2023</v>
      </c>
      <c r="C1696" s="87">
        <v>2017</v>
      </c>
      <c r="D1696" s="87" t="str">
        <f t="shared" si="24"/>
        <v>Redwood City 2017</v>
      </c>
      <c r="E1696" s="87">
        <v>706</v>
      </c>
      <c r="F1696" s="366">
        <v>0</v>
      </c>
      <c r="G1696" s="87">
        <v>0</v>
      </c>
      <c r="H1696" s="87">
        <v>0</v>
      </c>
      <c r="I1696" s="86"/>
      <c r="J1696" s="87">
        <v>429</v>
      </c>
      <c r="K1696" s="366">
        <v>36</v>
      </c>
      <c r="L1696" s="87">
        <v>36</v>
      </c>
      <c r="M1696" s="87">
        <v>0</v>
      </c>
      <c r="N1696" s="86"/>
      <c r="O1696" s="87">
        <v>502</v>
      </c>
      <c r="P1696" s="87">
        <v>0</v>
      </c>
      <c r="Q1696" s="86"/>
      <c r="R1696" s="87">
        <v>1152</v>
      </c>
      <c r="S1696" s="87">
        <v>8</v>
      </c>
      <c r="T1696" s="86">
        <v>0</v>
      </c>
      <c r="U1696" s="87">
        <v>2789</v>
      </c>
      <c r="V1696" s="87">
        <v>44</v>
      </c>
    </row>
    <row r="1697" spans="1:22">
      <c r="A1697" s="88" t="s">
        <v>5655</v>
      </c>
      <c r="B1697" s="17" t="str">
        <f>VLOOKUP(A1697,'Planning Periods'!$E$2:$N$540,10,FALSE)</f>
        <v>12/31/2015 - 12/31/2023</v>
      </c>
      <c r="C1697" s="87">
        <v>2013</v>
      </c>
      <c r="D1697" s="87" t="str">
        <f t="shared" si="24"/>
        <v>Reedley 2013</v>
      </c>
      <c r="E1697" s="87" t="s">
        <v>5853</v>
      </c>
      <c r="F1697" s="366" t="s">
        <v>5853</v>
      </c>
      <c r="G1697" s="87" t="s">
        <v>5853</v>
      </c>
      <c r="H1697" s="87" t="s">
        <v>5853</v>
      </c>
      <c r="I1697" s="86"/>
      <c r="J1697" s="87" t="s">
        <v>5853</v>
      </c>
      <c r="K1697" s="366" t="s">
        <v>5853</v>
      </c>
      <c r="L1697" s="87" t="s">
        <v>5853</v>
      </c>
      <c r="M1697" s="87" t="s">
        <v>5853</v>
      </c>
      <c r="N1697" s="86"/>
      <c r="O1697" s="87" t="s">
        <v>5853</v>
      </c>
      <c r="P1697" s="87" t="s">
        <v>5853</v>
      </c>
      <c r="Q1697" s="86"/>
      <c r="R1697" s="87" t="s">
        <v>5853</v>
      </c>
      <c r="S1697" s="87" t="s">
        <v>5853</v>
      </c>
      <c r="T1697" s="86" t="s">
        <v>5853</v>
      </c>
      <c r="U1697" s="87" t="s">
        <v>5853</v>
      </c>
      <c r="V1697" s="87" t="s">
        <v>5853</v>
      </c>
    </row>
    <row r="1698" spans="1:22">
      <c r="A1698" s="88" t="s">
        <v>5655</v>
      </c>
      <c r="B1698" s="17" t="str">
        <f>VLOOKUP(A1698,'Planning Periods'!$E$2:$N$540,10,FALSE)</f>
        <v>12/31/2015 - 12/31/2023</v>
      </c>
      <c r="C1698" s="87">
        <v>2014</v>
      </c>
      <c r="D1698" s="87" t="str">
        <f t="shared" si="24"/>
        <v>Reedley 2014</v>
      </c>
      <c r="E1698" s="87" t="s">
        <v>5853</v>
      </c>
      <c r="F1698" s="366" t="s">
        <v>5853</v>
      </c>
      <c r="G1698" s="87" t="s">
        <v>5853</v>
      </c>
      <c r="H1698" s="87" t="s">
        <v>5853</v>
      </c>
      <c r="I1698" s="86"/>
      <c r="J1698" s="87" t="s">
        <v>5853</v>
      </c>
      <c r="K1698" s="366" t="s">
        <v>5853</v>
      </c>
      <c r="L1698" s="87" t="s">
        <v>5853</v>
      </c>
      <c r="M1698" s="87" t="s">
        <v>5853</v>
      </c>
      <c r="N1698" s="86"/>
      <c r="O1698" s="87" t="s">
        <v>5853</v>
      </c>
      <c r="P1698" s="87" t="s">
        <v>5853</v>
      </c>
      <c r="Q1698" s="86"/>
      <c r="R1698" s="87" t="s">
        <v>5853</v>
      </c>
      <c r="S1698" s="87" t="s">
        <v>5853</v>
      </c>
      <c r="T1698" s="86" t="s">
        <v>5853</v>
      </c>
      <c r="U1698" s="87" t="s">
        <v>5853</v>
      </c>
      <c r="V1698" s="87" t="s">
        <v>5853</v>
      </c>
    </row>
    <row r="1699" spans="1:22">
      <c r="A1699" s="88" t="s">
        <v>5655</v>
      </c>
      <c r="B1699" s="17" t="str">
        <f>VLOOKUP(A1699,'Planning Periods'!$E$2:$N$540,10,FALSE)</f>
        <v>12/31/2015 - 12/31/2023</v>
      </c>
      <c r="C1699" s="87">
        <v>2015</v>
      </c>
      <c r="D1699" s="87" t="str">
        <f t="shared" si="24"/>
        <v>Reedley 2015</v>
      </c>
      <c r="E1699" s="87">
        <v>393</v>
      </c>
      <c r="F1699" s="366">
        <v>55</v>
      </c>
      <c r="G1699" s="87">
        <v>55</v>
      </c>
      <c r="H1699" s="87">
        <v>0</v>
      </c>
      <c r="I1699" s="86"/>
      <c r="J1699" s="87">
        <v>204</v>
      </c>
      <c r="K1699" s="366">
        <v>0</v>
      </c>
      <c r="L1699" s="87">
        <v>0</v>
      </c>
      <c r="M1699" s="87">
        <v>0</v>
      </c>
      <c r="N1699" s="86"/>
      <c r="O1699" s="87">
        <v>161</v>
      </c>
      <c r="P1699" s="87">
        <v>3</v>
      </c>
      <c r="Q1699" s="86"/>
      <c r="R1699" s="87">
        <v>553</v>
      </c>
      <c r="S1699" s="87">
        <v>5</v>
      </c>
      <c r="T1699" s="86">
        <v>0</v>
      </c>
      <c r="U1699" s="87">
        <v>1311</v>
      </c>
      <c r="V1699" s="87">
        <v>63</v>
      </c>
    </row>
    <row r="1700" spans="1:22">
      <c r="A1700" s="88" t="s">
        <v>5655</v>
      </c>
      <c r="B1700" s="17" t="str">
        <f>VLOOKUP(A1700,'Planning Periods'!$E$2:$N$540,10,FALSE)</f>
        <v>12/31/2015 - 12/31/2023</v>
      </c>
      <c r="C1700" s="87">
        <v>2016</v>
      </c>
      <c r="D1700" s="87" t="str">
        <f t="shared" ref="D1700:D1769" si="25">CONCATENATE(A1700," ",C1700)</f>
        <v>Reedley 2016</v>
      </c>
      <c r="E1700" s="87">
        <v>393</v>
      </c>
      <c r="F1700" s="366">
        <v>0</v>
      </c>
      <c r="G1700" s="87">
        <v>0</v>
      </c>
      <c r="H1700" s="87">
        <v>0</v>
      </c>
      <c r="I1700" s="86"/>
      <c r="J1700" s="87">
        <v>204</v>
      </c>
      <c r="K1700" s="366">
        <v>0</v>
      </c>
      <c r="L1700" s="87">
        <v>0</v>
      </c>
      <c r="M1700" s="87">
        <v>0</v>
      </c>
      <c r="N1700" s="86"/>
      <c r="O1700" s="87">
        <v>161</v>
      </c>
      <c r="P1700" s="87">
        <v>9</v>
      </c>
      <c r="Q1700" s="86"/>
      <c r="R1700" s="87">
        <v>553</v>
      </c>
      <c r="S1700" s="87">
        <v>0</v>
      </c>
      <c r="T1700" s="86">
        <v>0</v>
      </c>
      <c r="U1700" s="87">
        <v>1311</v>
      </c>
      <c r="V1700" s="87">
        <v>9</v>
      </c>
    </row>
    <row r="1701" spans="1:22">
      <c r="A1701" s="88" t="s">
        <v>5655</v>
      </c>
      <c r="B1701" s="17" t="str">
        <f>VLOOKUP(A1701,'Planning Periods'!$E$2:$N$540,10,FALSE)</f>
        <v>12/31/2015 - 12/31/2023</v>
      </c>
      <c r="C1701" s="87">
        <v>2017</v>
      </c>
      <c r="D1701" s="87" t="str">
        <f t="shared" si="25"/>
        <v>Reedley 2017</v>
      </c>
      <c r="E1701" s="87">
        <v>393</v>
      </c>
      <c r="F1701" s="366">
        <v>0</v>
      </c>
      <c r="G1701" s="87">
        <v>0</v>
      </c>
      <c r="H1701" s="87">
        <v>0</v>
      </c>
      <c r="I1701" s="86"/>
      <c r="J1701" s="87">
        <v>204</v>
      </c>
      <c r="K1701" s="366">
        <v>0</v>
      </c>
      <c r="L1701" s="87">
        <v>0</v>
      </c>
      <c r="M1701" s="87">
        <v>0</v>
      </c>
      <c r="N1701" s="86"/>
      <c r="O1701" s="87">
        <v>161</v>
      </c>
      <c r="P1701" s="87">
        <v>3</v>
      </c>
      <c r="Q1701" s="86"/>
      <c r="R1701" s="87">
        <v>553</v>
      </c>
      <c r="S1701" s="87">
        <v>1</v>
      </c>
      <c r="T1701" s="86">
        <v>0</v>
      </c>
      <c r="U1701" s="87">
        <v>1311</v>
      </c>
      <c r="V1701" s="87">
        <v>4</v>
      </c>
    </row>
    <row r="1702" spans="1:22">
      <c r="A1702" s="88" t="s">
        <v>5656</v>
      </c>
      <c r="B1702" s="17"/>
      <c r="C1702" s="87">
        <v>2013</v>
      </c>
      <c r="D1702" s="87" t="str">
        <f t="shared" si="25"/>
        <v>Rialto 2013</v>
      </c>
      <c r="E1702" s="87">
        <v>1023</v>
      </c>
      <c r="F1702" s="366">
        <v>0</v>
      </c>
      <c r="G1702" s="87">
        <v>0</v>
      </c>
      <c r="H1702" s="87">
        <v>0</v>
      </c>
      <c r="I1702" s="86"/>
      <c r="J1702" s="87">
        <v>700</v>
      </c>
      <c r="K1702" s="366">
        <v>0</v>
      </c>
      <c r="L1702" s="87">
        <v>0</v>
      </c>
      <c r="M1702" s="87">
        <v>0</v>
      </c>
      <c r="N1702" s="86"/>
      <c r="O1702" s="87">
        <v>812</v>
      </c>
      <c r="P1702" s="87">
        <v>0</v>
      </c>
      <c r="Q1702" s="86"/>
      <c r="R1702" s="87">
        <v>1788</v>
      </c>
      <c r="S1702" s="87">
        <v>0</v>
      </c>
      <c r="T1702" s="86">
        <v>0</v>
      </c>
      <c r="U1702" s="87">
        <v>4323</v>
      </c>
      <c r="V1702" s="87">
        <v>0</v>
      </c>
    </row>
    <row r="1703" spans="1:22">
      <c r="A1703" s="88" t="s">
        <v>5656</v>
      </c>
      <c r="B1703" s="17" t="str">
        <f>VLOOKUP(A1703,'Planning Periods'!$E$2:$N$540,10,FALSE)</f>
        <v>10/15/2013 - 10/15/2021</v>
      </c>
      <c r="C1703" s="87">
        <v>2014</v>
      </c>
      <c r="D1703" s="87" t="str">
        <f t="shared" si="25"/>
        <v>Rialto 2014</v>
      </c>
      <c r="E1703" s="87">
        <v>1023</v>
      </c>
      <c r="F1703" s="366">
        <v>0</v>
      </c>
      <c r="G1703" s="87">
        <v>0</v>
      </c>
      <c r="H1703" s="87">
        <v>0</v>
      </c>
      <c r="I1703" s="86"/>
      <c r="J1703" s="87">
        <v>700</v>
      </c>
      <c r="K1703" s="366">
        <v>0</v>
      </c>
      <c r="L1703" s="87">
        <v>0</v>
      </c>
      <c r="M1703" s="87">
        <v>0</v>
      </c>
      <c r="N1703" s="86"/>
      <c r="O1703" s="87">
        <v>812</v>
      </c>
      <c r="P1703" s="87">
        <v>0</v>
      </c>
      <c r="Q1703" s="86"/>
      <c r="R1703" s="87">
        <v>1788</v>
      </c>
      <c r="S1703" s="87">
        <v>76</v>
      </c>
      <c r="T1703" s="86">
        <v>0</v>
      </c>
      <c r="U1703" s="87">
        <v>4323</v>
      </c>
      <c r="V1703" s="87">
        <v>76</v>
      </c>
    </row>
    <row r="1704" spans="1:22">
      <c r="A1704" s="88" t="s">
        <v>5656</v>
      </c>
      <c r="B1704" s="17" t="str">
        <f>VLOOKUP(A1704,'Planning Periods'!$E$2:$N$540,10,FALSE)</f>
        <v>10/15/2013 - 10/15/2021</v>
      </c>
      <c r="C1704" s="87">
        <v>2015</v>
      </c>
      <c r="D1704" s="87" t="str">
        <f t="shared" si="25"/>
        <v>Rialto 2015</v>
      </c>
      <c r="E1704" s="87">
        <v>1023</v>
      </c>
      <c r="F1704" s="366">
        <v>0</v>
      </c>
      <c r="G1704" s="87">
        <v>0</v>
      </c>
      <c r="H1704" s="87">
        <v>0</v>
      </c>
      <c r="I1704" s="86"/>
      <c r="J1704" s="87">
        <v>700</v>
      </c>
      <c r="K1704" s="366">
        <v>0</v>
      </c>
      <c r="L1704" s="87">
        <v>0</v>
      </c>
      <c r="M1704" s="87">
        <v>0</v>
      </c>
      <c r="N1704" s="86"/>
      <c r="O1704" s="87">
        <v>812</v>
      </c>
      <c r="P1704" s="87">
        <v>0</v>
      </c>
      <c r="Q1704" s="86"/>
      <c r="R1704" s="87">
        <v>1788</v>
      </c>
      <c r="S1704" s="87">
        <v>8</v>
      </c>
      <c r="T1704" s="86">
        <v>0</v>
      </c>
      <c r="U1704" s="87">
        <v>4323</v>
      </c>
      <c r="V1704" s="87">
        <v>8</v>
      </c>
    </row>
    <row r="1705" spans="1:22">
      <c r="A1705" s="88" t="s">
        <v>5656</v>
      </c>
      <c r="B1705" s="17" t="str">
        <f>VLOOKUP(A1705,'Planning Periods'!$E$2:$N$540,10,FALSE)</f>
        <v>10/15/2013 - 10/15/2021</v>
      </c>
      <c r="C1705" s="87">
        <v>2016</v>
      </c>
      <c r="D1705" s="87" t="str">
        <f t="shared" si="25"/>
        <v>Rialto 2016</v>
      </c>
      <c r="E1705" s="87">
        <v>1023</v>
      </c>
      <c r="F1705" s="366">
        <v>0</v>
      </c>
      <c r="G1705" s="87">
        <v>0</v>
      </c>
      <c r="H1705" s="87">
        <v>0</v>
      </c>
      <c r="I1705" s="86"/>
      <c r="J1705" s="87">
        <v>700</v>
      </c>
      <c r="K1705" s="366">
        <v>0</v>
      </c>
      <c r="L1705" s="87">
        <v>0</v>
      </c>
      <c r="M1705" s="87">
        <v>0</v>
      </c>
      <c r="N1705" s="86"/>
      <c r="O1705" s="87">
        <v>812</v>
      </c>
      <c r="P1705" s="87">
        <v>0</v>
      </c>
      <c r="Q1705" s="86"/>
      <c r="R1705" s="87">
        <v>1788</v>
      </c>
      <c r="S1705" s="87">
        <v>5</v>
      </c>
      <c r="T1705" s="86">
        <v>0</v>
      </c>
      <c r="U1705" s="87">
        <v>4323</v>
      </c>
      <c r="V1705" s="87">
        <v>5</v>
      </c>
    </row>
    <row r="1706" spans="1:22">
      <c r="A1706" s="88" t="s">
        <v>5656</v>
      </c>
      <c r="B1706" s="17" t="str">
        <f>VLOOKUP(A1706,'Planning Periods'!$E$2:$N$540,10,FALSE)</f>
        <v>10/15/2013 - 10/15/2021</v>
      </c>
      <c r="C1706" s="87">
        <v>2017</v>
      </c>
      <c r="D1706" s="87" t="str">
        <f t="shared" si="25"/>
        <v>Rialto 2017</v>
      </c>
      <c r="E1706" s="87">
        <v>1023</v>
      </c>
      <c r="F1706" s="366">
        <v>0</v>
      </c>
      <c r="G1706" s="87">
        <v>0</v>
      </c>
      <c r="H1706" s="87">
        <v>0</v>
      </c>
      <c r="I1706" s="86"/>
      <c r="J1706" s="87">
        <v>700</v>
      </c>
      <c r="K1706" s="366">
        <v>0</v>
      </c>
      <c r="L1706" s="87">
        <v>0</v>
      </c>
      <c r="M1706" s="87">
        <v>0</v>
      </c>
      <c r="N1706" s="86"/>
      <c r="O1706" s="87">
        <v>812</v>
      </c>
      <c r="P1706" s="87">
        <v>0</v>
      </c>
      <c r="Q1706" s="86"/>
      <c r="R1706" s="87">
        <v>1788</v>
      </c>
      <c r="S1706" s="87">
        <v>7</v>
      </c>
      <c r="T1706" s="86">
        <v>0</v>
      </c>
      <c r="U1706" s="87">
        <v>4323</v>
      </c>
      <c r="V1706" s="87">
        <v>7</v>
      </c>
    </row>
    <row r="1707" spans="1:22">
      <c r="A1707" s="88" t="s">
        <v>5657</v>
      </c>
      <c r="B1707" s="17" t="str">
        <f>VLOOKUP(A1707,'Planning Periods'!$E$2:$N$540,10,FALSE)</f>
        <v>01/31/2015 - 01/31/2023</v>
      </c>
      <c r="C1707" s="87">
        <v>2014</v>
      </c>
      <c r="D1707" s="87" t="str">
        <f t="shared" si="25"/>
        <v>Richmond 2014</v>
      </c>
      <c r="E1707" s="87" t="s">
        <v>5853</v>
      </c>
      <c r="F1707" s="366" t="s">
        <v>5853</v>
      </c>
      <c r="G1707" s="87" t="s">
        <v>5853</v>
      </c>
      <c r="H1707" s="87" t="s">
        <v>5853</v>
      </c>
      <c r="I1707" s="86"/>
      <c r="J1707" s="87" t="s">
        <v>5853</v>
      </c>
      <c r="K1707" s="366" t="s">
        <v>5853</v>
      </c>
      <c r="L1707" s="87" t="s">
        <v>5853</v>
      </c>
      <c r="M1707" s="87" t="s">
        <v>5853</v>
      </c>
      <c r="N1707" s="86"/>
      <c r="O1707" s="87" t="s">
        <v>5853</v>
      </c>
      <c r="P1707" s="87" t="s">
        <v>5853</v>
      </c>
      <c r="Q1707" s="86"/>
      <c r="R1707" s="87" t="s">
        <v>5853</v>
      </c>
      <c r="S1707" s="87" t="s">
        <v>5853</v>
      </c>
      <c r="T1707" s="86" t="s">
        <v>5853</v>
      </c>
      <c r="U1707" s="87" t="s">
        <v>5853</v>
      </c>
      <c r="V1707" s="87" t="s">
        <v>5853</v>
      </c>
    </row>
    <row r="1708" spans="1:22">
      <c r="A1708" s="88" t="s">
        <v>5657</v>
      </c>
      <c r="B1708" s="17" t="str">
        <f>VLOOKUP(A1708,'Planning Periods'!$E$2:$N$540,10,FALSE)</f>
        <v>01/31/2015 - 01/31/2023</v>
      </c>
      <c r="C1708" s="87">
        <v>2015</v>
      </c>
      <c r="D1708" s="87" t="str">
        <f t="shared" si="25"/>
        <v>Richmond 2015</v>
      </c>
      <c r="E1708" s="87">
        <v>438</v>
      </c>
      <c r="F1708" s="366">
        <v>0</v>
      </c>
      <c r="G1708" s="87">
        <v>0</v>
      </c>
      <c r="H1708" s="87">
        <v>0</v>
      </c>
      <c r="I1708" s="86"/>
      <c r="J1708" s="87">
        <v>305</v>
      </c>
      <c r="K1708" s="366">
        <v>79</v>
      </c>
      <c r="L1708" s="87">
        <v>79</v>
      </c>
      <c r="M1708" s="87">
        <v>0</v>
      </c>
      <c r="N1708" s="86"/>
      <c r="O1708" s="87">
        <v>410</v>
      </c>
      <c r="P1708" s="87">
        <v>0</v>
      </c>
      <c r="Q1708" s="86"/>
      <c r="R1708" s="87">
        <v>1282</v>
      </c>
      <c r="S1708" s="87">
        <v>112</v>
      </c>
      <c r="T1708" s="86">
        <v>0</v>
      </c>
      <c r="U1708" s="87">
        <v>2435</v>
      </c>
      <c r="V1708" s="87">
        <v>191</v>
      </c>
    </row>
    <row r="1709" spans="1:22">
      <c r="A1709" s="88" t="s">
        <v>5657</v>
      </c>
      <c r="B1709" s="17" t="str">
        <f>VLOOKUP(A1709,'Planning Periods'!$E$2:$N$540,10,FALSE)</f>
        <v>01/31/2015 - 01/31/2023</v>
      </c>
      <c r="C1709" s="87">
        <v>2016</v>
      </c>
      <c r="D1709" s="87" t="str">
        <f t="shared" si="25"/>
        <v>Richmond 2016</v>
      </c>
      <c r="E1709" s="87">
        <v>438</v>
      </c>
      <c r="F1709" s="366">
        <v>0</v>
      </c>
      <c r="G1709" s="87">
        <v>0</v>
      </c>
      <c r="H1709" s="87">
        <v>0</v>
      </c>
      <c r="I1709" s="86"/>
      <c r="J1709" s="87">
        <v>305</v>
      </c>
      <c r="K1709" s="366">
        <v>0</v>
      </c>
      <c r="L1709" s="87">
        <v>0</v>
      </c>
      <c r="M1709" s="87">
        <v>0</v>
      </c>
      <c r="N1709" s="86"/>
      <c r="O1709" s="87">
        <v>410</v>
      </c>
      <c r="P1709" s="87">
        <v>0</v>
      </c>
      <c r="Q1709" s="86"/>
      <c r="R1709" s="87">
        <v>1282</v>
      </c>
      <c r="S1709" s="87">
        <v>56</v>
      </c>
      <c r="T1709" s="86">
        <v>0</v>
      </c>
      <c r="U1709" s="87">
        <v>2435</v>
      </c>
      <c r="V1709" s="87">
        <v>56</v>
      </c>
    </row>
    <row r="1710" spans="1:22">
      <c r="A1710" s="88" t="s">
        <v>5657</v>
      </c>
      <c r="B1710" s="17" t="str">
        <f>VLOOKUP(A1710,'Planning Periods'!$E$2:$N$540,10,FALSE)</f>
        <v>01/31/2015 - 01/31/2023</v>
      </c>
      <c r="C1710" s="87">
        <v>2017</v>
      </c>
      <c r="D1710" s="87" t="str">
        <f t="shared" si="25"/>
        <v>Richmond 2017</v>
      </c>
      <c r="E1710" s="87">
        <v>438</v>
      </c>
      <c r="F1710" s="366">
        <v>79</v>
      </c>
      <c r="G1710" s="87">
        <v>79</v>
      </c>
      <c r="H1710" s="87">
        <v>0</v>
      </c>
      <c r="I1710" s="86"/>
      <c r="J1710" s="87">
        <v>305</v>
      </c>
      <c r="K1710" s="366">
        <v>0</v>
      </c>
      <c r="L1710" s="87">
        <v>0</v>
      </c>
      <c r="M1710" s="87">
        <v>0</v>
      </c>
      <c r="N1710" s="86"/>
      <c r="O1710" s="87">
        <v>410</v>
      </c>
      <c r="P1710" s="87">
        <v>0</v>
      </c>
      <c r="Q1710" s="86"/>
      <c r="R1710" s="87">
        <v>1282</v>
      </c>
      <c r="S1710" s="87">
        <v>59</v>
      </c>
      <c r="T1710" s="86">
        <v>0</v>
      </c>
      <c r="U1710" s="87">
        <v>2435</v>
      </c>
      <c r="V1710" s="87">
        <v>138</v>
      </c>
    </row>
    <row r="1711" spans="1:22">
      <c r="A1711" t="s">
        <v>5658</v>
      </c>
      <c r="B1711" s="17" t="str">
        <f>VLOOKUP(A1711,'Planning Periods'!$E$2:$N$540,10,FALSE)</f>
        <v>12/31/2015 - 12/31/2023</v>
      </c>
      <c r="C1711" s="87">
        <v>2013</v>
      </c>
      <c r="D1711" s="87" t="str">
        <f t="shared" si="25"/>
        <v>Ridgecrest 2013</v>
      </c>
      <c r="E1711" s="87" t="s">
        <v>5853</v>
      </c>
      <c r="F1711" s="366" t="s">
        <v>5853</v>
      </c>
      <c r="G1711" s="87" t="s">
        <v>5853</v>
      </c>
      <c r="H1711" s="87" t="s">
        <v>5853</v>
      </c>
      <c r="I1711" s="86"/>
      <c r="J1711" s="87" t="s">
        <v>5853</v>
      </c>
      <c r="K1711" s="366" t="s">
        <v>5853</v>
      </c>
      <c r="L1711" s="87" t="s">
        <v>5853</v>
      </c>
      <c r="M1711" s="87" t="s">
        <v>5853</v>
      </c>
      <c r="N1711" s="86"/>
      <c r="O1711" s="87" t="s">
        <v>5853</v>
      </c>
      <c r="P1711" s="87" t="s">
        <v>5853</v>
      </c>
      <c r="Q1711" s="86"/>
      <c r="R1711" s="87" t="s">
        <v>5853</v>
      </c>
      <c r="S1711" s="87" t="s">
        <v>5853</v>
      </c>
      <c r="T1711" s="86" t="s">
        <v>5853</v>
      </c>
      <c r="U1711" s="87" t="s">
        <v>5853</v>
      </c>
      <c r="V1711" s="87" t="s">
        <v>5853</v>
      </c>
    </row>
    <row r="1712" spans="1:22">
      <c r="A1712" t="s">
        <v>5658</v>
      </c>
      <c r="B1712" s="17" t="str">
        <f>VLOOKUP(A1712,'Planning Periods'!$E$2:$N$540,10,FALSE)</f>
        <v>12/31/2015 - 12/31/2023</v>
      </c>
      <c r="C1712" s="87">
        <v>2014</v>
      </c>
      <c r="D1712" s="87" t="str">
        <f t="shared" si="25"/>
        <v>Ridgecrest 2014</v>
      </c>
      <c r="E1712" s="366" t="s">
        <v>5853</v>
      </c>
      <c r="F1712" s="366" t="s">
        <v>5853</v>
      </c>
      <c r="G1712" s="366" t="s">
        <v>5853</v>
      </c>
      <c r="H1712" s="366" t="s">
        <v>5853</v>
      </c>
      <c r="I1712" s="366">
        <v>0</v>
      </c>
      <c r="J1712" s="366" t="s">
        <v>5853</v>
      </c>
      <c r="K1712" s="366" t="s">
        <v>5853</v>
      </c>
      <c r="L1712" s="366" t="s">
        <v>5853</v>
      </c>
      <c r="M1712" s="366" t="s">
        <v>5853</v>
      </c>
      <c r="N1712" s="366">
        <v>0</v>
      </c>
      <c r="O1712" s="366" t="s">
        <v>5853</v>
      </c>
      <c r="P1712" s="366" t="s">
        <v>5853</v>
      </c>
      <c r="Q1712" s="366"/>
      <c r="R1712" s="366" t="s">
        <v>5853</v>
      </c>
      <c r="S1712" s="366" t="s">
        <v>5853</v>
      </c>
      <c r="T1712" s="366" t="s">
        <v>5853</v>
      </c>
      <c r="U1712" s="366" t="s">
        <v>5853</v>
      </c>
      <c r="V1712" s="366" t="s">
        <v>5853</v>
      </c>
    </row>
    <row r="1713" spans="1:22">
      <c r="A1713" t="s">
        <v>5658</v>
      </c>
      <c r="B1713" s="17" t="str">
        <f>VLOOKUP(A1713,'Planning Periods'!$E$2:$N$540,10,FALSE)</f>
        <v>12/31/2015 - 12/31/2023</v>
      </c>
      <c r="C1713" s="87">
        <v>2015</v>
      </c>
      <c r="D1713" s="87" t="str">
        <f t="shared" si="25"/>
        <v>Ridgecrest 2015</v>
      </c>
      <c r="E1713" t="s">
        <v>5853</v>
      </c>
      <c r="F1713" t="s">
        <v>5853</v>
      </c>
      <c r="G1713" t="s">
        <v>5853</v>
      </c>
      <c r="H1713" t="s">
        <v>5853</v>
      </c>
      <c r="J1713" t="s">
        <v>5853</v>
      </c>
      <c r="K1713" t="s">
        <v>5853</v>
      </c>
      <c r="L1713" t="s">
        <v>5853</v>
      </c>
      <c r="M1713" t="s">
        <v>5853</v>
      </c>
      <c r="O1713" t="s">
        <v>5853</v>
      </c>
      <c r="P1713" t="s">
        <v>5853</v>
      </c>
      <c r="R1713" t="s">
        <v>5853</v>
      </c>
      <c r="S1713" t="s">
        <v>5853</v>
      </c>
      <c r="T1713" t="s">
        <v>5853</v>
      </c>
      <c r="U1713" t="s">
        <v>5853</v>
      </c>
      <c r="V1713" t="s">
        <v>5853</v>
      </c>
    </row>
    <row r="1714" spans="1:22">
      <c r="A1714" t="s">
        <v>5658</v>
      </c>
      <c r="B1714" s="17" t="str">
        <f>VLOOKUP(A1714,'Planning Periods'!$E$2:$N$540,10,FALSE)</f>
        <v>12/31/2015 - 12/31/2023</v>
      </c>
      <c r="C1714" s="87">
        <v>2016</v>
      </c>
      <c r="D1714" s="87" t="str">
        <f t="shared" si="25"/>
        <v>Ridgecrest 2016</v>
      </c>
      <c r="E1714" t="s">
        <v>5853</v>
      </c>
      <c r="F1714" t="s">
        <v>5853</v>
      </c>
      <c r="G1714" t="s">
        <v>5853</v>
      </c>
      <c r="H1714" t="s">
        <v>5853</v>
      </c>
      <c r="J1714" t="s">
        <v>5853</v>
      </c>
      <c r="K1714" t="s">
        <v>5853</v>
      </c>
      <c r="L1714" t="s">
        <v>5853</v>
      </c>
      <c r="M1714" t="s">
        <v>5853</v>
      </c>
      <c r="O1714" t="s">
        <v>5853</v>
      </c>
      <c r="P1714" t="s">
        <v>5853</v>
      </c>
      <c r="R1714" t="s">
        <v>5853</v>
      </c>
      <c r="S1714" t="s">
        <v>5853</v>
      </c>
      <c r="T1714" t="s">
        <v>5853</v>
      </c>
      <c r="U1714" t="s">
        <v>5853</v>
      </c>
      <c r="V1714" t="s">
        <v>5853</v>
      </c>
    </row>
    <row r="1715" spans="1:22">
      <c r="A1715" t="s">
        <v>5658</v>
      </c>
      <c r="B1715" s="17" t="str">
        <f>VLOOKUP(A1715,'Planning Periods'!$E$2:$N$540,10,FALSE)</f>
        <v>12/31/2015 - 12/31/2023</v>
      </c>
      <c r="C1715" s="87">
        <v>2017</v>
      </c>
      <c r="D1715" s="87" t="str">
        <f t="shared" si="25"/>
        <v>Ridgecrest 2017</v>
      </c>
      <c r="E1715" t="s">
        <v>5853</v>
      </c>
      <c r="F1715" t="s">
        <v>5853</v>
      </c>
      <c r="G1715" t="s">
        <v>5853</v>
      </c>
      <c r="H1715" t="s">
        <v>5853</v>
      </c>
      <c r="J1715" t="s">
        <v>5853</v>
      </c>
      <c r="K1715" t="s">
        <v>5853</v>
      </c>
      <c r="L1715" t="s">
        <v>5853</v>
      </c>
      <c r="M1715" t="s">
        <v>5853</v>
      </c>
      <c r="O1715" t="s">
        <v>5853</v>
      </c>
      <c r="P1715" t="s">
        <v>5853</v>
      </c>
      <c r="R1715" t="s">
        <v>5853</v>
      </c>
      <c r="S1715" t="s">
        <v>5853</v>
      </c>
      <c r="T1715" t="s">
        <v>5853</v>
      </c>
      <c r="U1715" t="s">
        <v>5853</v>
      </c>
      <c r="V1715" t="s">
        <v>5853</v>
      </c>
    </row>
    <row r="1716" spans="1:22">
      <c r="A1716" t="s">
        <v>5381</v>
      </c>
      <c r="B1716" s="17" t="str">
        <f>VLOOKUP(A1716,'Planning Periods'!$E$2:$N$540,10,FALSE)</f>
        <v>08/31/2019 - 08/31/2027</v>
      </c>
      <c r="C1716" s="87">
        <v>2014</v>
      </c>
      <c r="D1716" s="87" t="str">
        <f t="shared" si="25"/>
        <v>Rio Dell 2014</v>
      </c>
      <c r="E1716" s="366" t="s">
        <v>5853</v>
      </c>
      <c r="F1716" s="366" t="s">
        <v>5853</v>
      </c>
      <c r="G1716" s="366" t="s">
        <v>5853</v>
      </c>
      <c r="H1716" s="366" t="s">
        <v>5853</v>
      </c>
      <c r="I1716" s="366">
        <v>0</v>
      </c>
      <c r="J1716" s="366" t="s">
        <v>5853</v>
      </c>
      <c r="K1716" s="366" t="s">
        <v>5853</v>
      </c>
      <c r="L1716" s="366" t="s">
        <v>5853</v>
      </c>
      <c r="M1716" s="366" t="s">
        <v>5853</v>
      </c>
      <c r="N1716" s="366">
        <v>0</v>
      </c>
      <c r="O1716" s="366" t="s">
        <v>5853</v>
      </c>
      <c r="P1716" s="366" t="s">
        <v>5853</v>
      </c>
      <c r="Q1716" s="366"/>
      <c r="R1716" s="366" t="s">
        <v>5853</v>
      </c>
      <c r="S1716" s="366" t="s">
        <v>5853</v>
      </c>
      <c r="T1716" s="366" t="s">
        <v>5853</v>
      </c>
      <c r="U1716" s="366" t="s">
        <v>5853</v>
      </c>
      <c r="V1716" s="366" t="s">
        <v>5853</v>
      </c>
    </row>
    <row r="1717" spans="1:22">
      <c r="A1717" t="s">
        <v>5381</v>
      </c>
      <c r="B1717" s="17" t="str">
        <f>VLOOKUP(A1717,'Planning Periods'!$E$2:$N$540,10,FALSE)</f>
        <v>08/31/2019 - 08/31/2027</v>
      </c>
      <c r="C1717" s="87">
        <v>2015</v>
      </c>
      <c r="D1717" s="87" t="str">
        <f t="shared" si="25"/>
        <v>Rio Dell 2015</v>
      </c>
      <c r="E1717" t="s">
        <v>5853</v>
      </c>
      <c r="F1717" t="s">
        <v>5853</v>
      </c>
      <c r="G1717" t="s">
        <v>5853</v>
      </c>
      <c r="H1717" t="s">
        <v>5853</v>
      </c>
      <c r="J1717" t="s">
        <v>5853</v>
      </c>
      <c r="K1717" t="s">
        <v>5853</v>
      </c>
      <c r="L1717" t="s">
        <v>5853</v>
      </c>
      <c r="M1717" t="s">
        <v>5853</v>
      </c>
      <c r="O1717" t="s">
        <v>5853</v>
      </c>
      <c r="P1717" t="s">
        <v>5853</v>
      </c>
      <c r="R1717" t="s">
        <v>5853</v>
      </c>
      <c r="S1717" t="s">
        <v>5853</v>
      </c>
      <c r="T1717" t="s">
        <v>5853</v>
      </c>
      <c r="U1717" t="s">
        <v>5853</v>
      </c>
      <c r="V1717" t="s">
        <v>5853</v>
      </c>
    </row>
    <row r="1718" spans="1:22">
      <c r="A1718" t="s">
        <v>5381</v>
      </c>
      <c r="B1718" s="17" t="str">
        <f>VLOOKUP(A1718,'Planning Periods'!$E$2:$N$540,10,FALSE)</f>
        <v>08/31/2019 - 08/31/2027</v>
      </c>
      <c r="C1718" s="87">
        <v>2016</v>
      </c>
      <c r="D1718" s="87" t="str">
        <f t="shared" si="25"/>
        <v>Rio Dell 2016</v>
      </c>
      <c r="E1718" t="s">
        <v>5853</v>
      </c>
      <c r="F1718" t="s">
        <v>5853</v>
      </c>
      <c r="G1718" t="s">
        <v>5853</v>
      </c>
      <c r="H1718" t="s">
        <v>5853</v>
      </c>
      <c r="J1718" t="s">
        <v>5853</v>
      </c>
      <c r="K1718" t="s">
        <v>5853</v>
      </c>
      <c r="L1718" t="s">
        <v>5853</v>
      </c>
      <c r="M1718" t="s">
        <v>5853</v>
      </c>
      <c r="O1718" t="s">
        <v>5853</v>
      </c>
      <c r="P1718" t="s">
        <v>5853</v>
      </c>
      <c r="R1718" t="s">
        <v>5853</v>
      </c>
      <c r="S1718" t="s">
        <v>5853</v>
      </c>
      <c r="T1718" t="s">
        <v>5853</v>
      </c>
      <c r="U1718" t="s">
        <v>5853</v>
      </c>
      <c r="V1718" t="s">
        <v>5853</v>
      </c>
    </row>
    <row r="1719" spans="1:22">
      <c r="A1719" t="s">
        <v>5381</v>
      </c>
      <c r="B1719" s="17" t="str">
        <f>VLOOKUP(A1719,'Planning Periods'!$E$2:$N$540,10,FALSE)</f>
        <v>08/31/2019 - 08/31/2027</v>
      </c>
      <c r="C1719" s="87">
        <v>2017</v>
      </c>
      <c r="D1719" s="87" t="str">
        <f t="shared" si="25"/>
        <v>Rio Dell 2017</v>
      </c>
      <c r="E1719" t="s">
        <v>5853</v>
      </c>
      <c r="F1719" t="s">
        <v>5853</v>
      </c>
      <c r="G1719" t="s">
        <v>5853</v>
      </c>
      <c r="H1719" t="s">
        <v>5853</v>
      </c>
      <c r="J1719" t="s">
        <v>5853</v>
      </c>
      <c r="K1719" t="s">
        <v>5853</v>
      </c>
      <c r="L1719" t="s">
        <v>5853</v>
      </c>
      <c r="M1719" t="s">
        <v>5853</v>
      </c>
      <c r="O1719" t="s">
        <v>5853</v>
      </c>
      <c r="P1719" t="s">
        <v>5853</v>
      </c>
      <c r="R1719" t="s">
        <v>5853</v>
      </c>
      <c r="S1719" t="s">
        <v>5853</v>
      </c>
      <c r="T1719" t="s">
        <v>5853</v>
      </c>
      <c r="U1719" t="s">
        <v>5853</v>
      </c>
      <c r="V1719" t="s">
        <v>5853</v>
      </c>
    </row>
    <row r="1720" spans="1:22">
      <c r="A1720" t="s">
        <v>5792</v>
      </c>
      <c r="B1720" s="17" t="str">
        <f>VLOOKUP(A1720,'Planning Periods'!$E$2:$N$540,10,FALSE)</f>
        <v>01/31/2015 - 01/31/2023</v>
      </c>
      <c r="C1720" s="87">
        <v>2014</v>
      </c>
      <c r="D1720" s="87" t="str">
        <f t="shared" si="25"/>
        <v>Rio Vista 2014</v>
      </c>
      <c r="E1720" s="366" t="s">
        <v>5853</v>
      </c>
      <c r="F1720" s="366" t="s">
        <v>5853</v>
      </c>
      <c r="G1720" s="366" t="s">
        <v>5853</v>
      </c>
      <c r="H1720" s="366" t="s">
        <v>5853</v>
      </c>
      <c r="I1720" s="366">
        <v>0</v>
      </c>
      <c r="J1720" s="366" t="s">
        <v>5853</v>
      </c>
      <c r="K1720" s="366" t="s">
        <v>5853</v>
      </c>
      <c r="L1720" s="366" t="s">
        <v>5853</v>
      </c>
      <c r="M1720" s="366" t="s">
        <v>5853</v>
      </c>
      <c r="N1720" s="366">
        <v>0</v>
      </c>
      <c r="O1720" s="366" t="s">
        <v>5853</v>
      </c>
      <c r="P1720" s="366" t="s">
        <v>5853</v>
      </c>
      <c r="Q1720" s="366"/>
      <c r="R1720" s="366" t="s">
        <v>5853</v>
      </c>
      <c r="S1720" s="366" t="s">
        <v>5853</v>
      </c>
      <c r="T1720" s="366" t="s">
        <v>5853</v>
      </c>
      <c r="U1720" s="366" t="s">
        <v>5853</v>
      </c>
      <c r="V1720" s="366" t="s">
        <v>5853</v>
      </c>
    </row>
    <row r="1721" spans="1:22">
      <c r="A1721" t="s">
        <v>5792</v>
      </c>
      <c r="B1721" s="17" t="str">
        <f>VLOOKUP(A1721,'Planning Periods'!$E$2:$N$540,10,FALSE)</f>
        <v>01/31/2015 - 01/31/2023</v>
      </c>
      <c r="C1721" s="87">
        <v>2015</v>
      </c>
      <c r="D1721" s="87"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5792</v>
      </c>
      <c r="B1722" s="17" t="str">
        <f>VLOOKUP(A1722,'Planning Periods'!$E$2:$N$540,10,FALSE)</f>
        <v>01/31/2015 - 01/31/2023</v>
      </c>
      <c r="C1722" s="87">
        <v>2016</v>
      </c>
      <c r="D1722" s="87"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5792</v>
      </c>
      <c r="B1723" s="17" t="str">
        <f>VLOOKUP(A1723,'Planning Periods'!$E$2:$N$540,10,FALSE)</f>
        <v>01/31/2015 - 01/31/2023</v>
      </c>
      <c r="C1723" s="87">
        <v>2017</v>
      </c>
      <c r="D1723" s="87"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5659</v>
      </c>
      <c r="B1724" s="17" t="str">
        <f>VLOOKUP(A1724,'Planning Periods'!$E$2:$N$540,10,FALSE)</f>
        <v>12/31/2015 - 12/31/2023</v>
      </c>
      <c r="C1724" s="87">
        <v>2014</v>
      </c>
      <c r="D1724" s="87" t="str">
        <f t="shared" si="25"/>
        <v>Ripon 2014</v>
      </c>
      <c r="E1724" s="366" t="s">
        <v>5853</v>
      </c>
      <c r="F1724" s="366" t="s">
        <v>5853</v>
      </c>
      <c r="G1724" s="366" t="s">
        <v>5853</v>
      </c>
      <c r="H1724" s="366" t="s">
        <v>5853</v>
      </c>
      <c r="I1724" s="366">
        <v>0</v>
      </c>
      <c r="J1724" s="366" t="s">
        <v>5853</v>
      </c>
      <c r="K1724" s="366" t="s">
        <v>5853</v>
      </c>
      <c r="L1724" s="366" t="s">
        <v>5853</v>
      </c>
      <c r="M1724" s="366" t="s">
        <v>5853</v>
      </c>
      <c r="N1724" s="366">
        <v>0</v>
      </c>
      <c r="O1724" s="366" t="s">
        <v>5853</v>
      </c>
      <c r="P1724" s="366" t="s">
        <v>5853</v>
      </c>
      <c r="Q1724" s="366"/>
      <c r="R1724" s="366" t="s">
        <v>5853</v>
      </c>
      <c r="S1724" s="366" t="s">
        <v>5853</v>
      </c>
      <c r="T1724" s="366" t="s">
        <v>5853</v>
      </c>
      <c r="U1724" s="366" t="s">
        <v>5853</v>
      </c>
      <c r="V1724" s="366" t="s">
        <v>5853</v>
      </c>
    </row>
    <row r="1725" spans="1:22">
      <c r="A1725" t="s">
        <v>5659</v>
      </c>
      <c r="B1725" s="17" t="str">
        <f>VLOOKUP(A1725,'Planning Periods'!$E$2:$N$540,10,FALSE)</f>
        <v>12/31/2015 - 12/31/2023</v>
      </c>
      <c r="C1725" s="87">
        <v>2015</v>
      </c>
      <c r="D1725" s="87" t="str">
        <f t="shared" si="25"/>
        <v>Ripon 2015</v>
      </c>
      <c r="E1725" t="s">
        <v>5853</v>
      </c>
      <c r="F1725" t="s">
        <v>5853</v>
      </c>
      <c r="G1725" t="s">
        <v>5853</v>
      </c>
      <c r="H1725" t="s">
        <v>5853</v>
      </c>
      <c r="J1725" t="s">
        <v>5853</v>
      </c>
      <c r="K1725" t="s">
        <v>5853</v>
      </c>
      <c r="L1725" t="s">
        <v>5853</v>
      </c>
      <c r="M1725" t="s">
        <v>5853</v>
      </c>
      <c r="O1725" t="s">
        <v>5853</v>
      </c>
      <c r="P1725" t="s">
        <v>5853</v>
      </c>
      <c r="R1725" t="s">
        <v>5853</v>
      </c>
      <c r="S1725" t="s">
        <v>5853</v>
      </c>
      <c r="T1725" t="s">
        <v>5853</v>
      </c>
      <c r="U1725" t="s">
        <v>5853</v>
      </c>
      <c r="V1725" t="s">
        <v>5853</v>
      </c>
    </row>
    <row r="1726" spans="1:22">
      <c r="A1726" t="s">
        <v>5659</v>
      </c>
      <c r="B1726" s="17" t="str">
        <f>VLOOKUP(A1726,'Planning Periods'!$E$2:$N$540,10,FALSE)</f>
        <v>12/31/2015 - 12/31/2023</v>
      </c>
      <c r="C1726" s="87">
        <v>2016</v>
      </c>
      <c r="D1726" s="87" t="str">
        <f t="shared" si="25"/>
        <v>Ripon 2016</v>
      </c>
      <c r="E1726" t="s">
        <v>5853</v>
      </c>
      <c r="F1726" t="s">
        <v>5853</v>
      </c>
      <c r="G1726" t="s">
        <v>5853</v>
      </c>
      <c r="H1726" t="s">
        <v>5853</v>
      </c>
      <c r="J1726" t="s">
        <v>5853</v>
      </c>
      <c r="K1726" t="s">
        <v>5853</v>
      </c>
      <c r="L1726" t="s">
        <v>5853</v>
      </c>
      <c r="M1726" t="s">
        <v>5853</v>
      </c>
      <c r="O1726" t="s">
        <v>5853</v>
      </c>
      <c r="P1726" t="s">
        <v>5853</v>
      </c>
      <c r="R1726" t="s">
        <v>5853</v>
      </c>
      <c r="S1726" t="s">
        <v>5853</v>
      </c>
      <c r="T1726" t="s">
        <v>5853</v>
      </c>
      <c r="U1726" t="s">
        <v>5853</v>
      </c>
      <c r="V1726" t="s">
        <v>5853</v>
      </c>
    </row>
    <row r="1727" spans="1:22">
      <c r="A1727" t="s">
        <v>5659</v>
      </c>
      <c r="B1727" s="17" t="str">
        <f>VLOOKUP(A1727,'Planning Periods'!$E$2:$N$540,10,FALSE)</f>
        <v>12/31/2015 - 12/31/2023</v>
      </c>
      <c r="C1727" s="87">
        <v>2017</v>
      </c>
      <c r="D1727" s="87" t="str">
        <f t="shared" si="25"/>
        <v>Ripon 2017</v>
      </c>
      <c r="E1727" t="s">
        <v>5853</v>
      </c>
      <c r="F1727" t="s">
        <v>5853</v>
      </c>
      <c r="G1727" t="s">
        <v>5853</v>
      </c>
      <c r="H1727" t="s">
        <v>5853</v>
      </c>
      <c r="J1727" t="s">
        <v>5853</v>
      </c>
      <c r="K1727" t="s">
        <v>5853</v>
      </c>
      <c r="L1727" t="s">
        <v>5853</v>
      </c>
      <c r="M1727" t="s">
        <v>5853</v>
      </c>
      <c r="O1727" t="s">
        <v>5853</v>
      </c>
      <c r="P1727" t="s">
        <v>5853</v>
      </c>
      <c r="R1727" t="s">
        <v>5853</v>
      </c>
      <c r="S1727" t="s">
        <v>5853</v>
      </c>
      <c r="T1727" t="s">
        <v>5853</v>
      </c>
      <c r="U1727" t="s">
        <v>5853</v>
      </c>
      <c r="V1727" t="s">
        <v>5853</v>
      </c>
    </row>
    <row r="1728" spans="1:22">
      <c r="A1728" s="88" t="s">
        <v>5660</v>
      </c>
      <c r="B1728" s="17" t="str">
        <f>VLOOKUP(A1728,'Planning Periods'!$E$2:$N$540,10,FALSE)</f>
        <v>12/31/2015 - 12/31/2023</v>
      </c>
      <c r="C1728" s="87">
        <v>2014</v>
      </c>
      <c r="D1728" s="87" t="str">
        <f t="shared" si="25"/>
        <v>Riverbank 2014</v>
      </c>
      <c r="E1728" t="s">
        <v>5853</v>
      </c>
      <c r="F1728" t="s">
        <v>5853</v>
      </c>
      <c r="G1728" t="s">
        <v>5853</v>
      </c>
      <c r="H1728" t="s">
        <v>5853</v>
      </c>
      <c r="J1728" t="s">
        <v>5853</v>
      </c>
      <c r="K1728" t="s">
        <v>5853</v>
      </c>
      <c r="L1728" t="s">
        <v>5853</v>
      </c>
      <c r="M1728" t="s">
        <v>5853</v>
      </c>
      <c r="O1728" t="s">
        <v>5853</v>
      </c>
      <c r="P1728" t="s">
        <v>5853</v>
      </c>
      <c r="R1728" t="s">
        <v>5853</v>
      </c>
      <c r="S1728" t="s">
        <v>5853</v>
      </c>
      <c r="T1728" t="s">
        <v>5853</v>
      </c>
      <c r="U1728" t="s">
        <v>5853</v>
      </c>
      <c r="V1728" t="s">
        <v>5853</v>
      </c>
    </row>
    <row r="1729" spans="1:22">
      <c r="A1729" s="88" t="s">
        <v>5660</v>
      </c>
      <c r="B1729" s="17" t="str">
        <f>VLOOKUP(A1729,'Planning Periods'!$E$2:$N$540,10,FALSE)</f>
        <v>12/31/2015 - 12/31/2023</v>
      </c>
      <c r="C1729" s="87">
        <v>2015</v>
      </c>
      <c r="D1729" s="87" t="str">
        <f t="shared" si="25"/>
        <v>Riverbank 2015</v>
      </c>
      <c r="E1729" s="87">
        <v>321</v>
      </c>
      <c r="F1729" s="366">
        <v>0</v>
      </c>
      <c r="G1729" s="87">
        <v>0</v>
      </c>
      <c r="H1729" s="87">
        <v>0</v>
      </c>
      <c r="I1729" s="86"/>
      <c r="J1729" s="87">
        <v>206</v>
      </c>
      <c r="K1729" s="366">
        <v>0</v>
      </c>
      <c r="L1729" s="87">
        <v>0</v>
      </c>
      <c r="M1729" s="87">
        <v>0</v>
      </c>
      <c r="N1729" s="86"/>
      <c r="O1729" s="87">
        <v>217</v>
      </c>
      <c r="P1729" s="87">
        <v>0</v>
      </c>
      <c r="Q1729" s="86"/>
      <c r="R1729" s="87">
        <v>536</v>
      </c>
      <c r="S1729" s="87">
        <v>52</v>
      </c>
      <c r="T1729" s="86">
        <v>0</v>
      </c>
      <c r="U1729" s="87">
        <v>1280</v>
      </c>
      <c r="V1729" s="87">
        <v>52</v>
      </c>
    </row>
    <row r="1730" spans="1:22">
      <c r="A1730" s="88" t="s">
        <v>5660</v>
      </c>
      <c r="B1730" s="17" t="str">
        <f>VLOOKUP(A1730,'Planning Periods'!$E$2:$N$540,10,FALSE)</f>
        <v>12/31/2015 - 12/31/2023</v>
      </c>
      <c r="C1730" s="87">
        <v>2016</v>
      </c>
      <c r="D1730" s="87" t="str">
        <f t="shared" si="25"/>
        <v>Riverbank 2016</v>
      </c>
      <c r="E1730" s="87">
        <v>321</v>
      </c>
      <c r="F1730" s="366">
        <v>33</v>
      </c>
      <c r="G1730" s="87">
        <v>33</v>
      </c>
      <c r="H1730" s="87">
        <v>0</v>
      </c>
      <c r="I1730" s="86"/>
      <c r="J1730" s="87">
        <v>206</v>
      </c>
      <c r="K1730" s="366">
        <v>38</v>
      </c>
      <c r="L1730" s="87">
        <v>38</v>
      </c>
      <c r="M1730" s="87">
        <v>0</v>
      </c>
      <c r="N1730" s="86"/>
      <c r="O1730" s="87">
        <v>217</v>
      </c>
      <c r="P1730" s="87">
        <v>0</v>
      </c>
      <c r="Q1730" s="86"/>
      <c r="R1730" s="87">
        <v>536</v>
      </c>
      <c r="S1730" s="87">
        <v>0</v>
      </c>
      <c r="T1730" s="86">
        <v>0</v>
      </c>
      <c r="U1730" s="87">
        <v>1280</v>
      </c>
      <c r="V1730" s="87">
        <v>71</v>
      </c>
    </row>
    <row r="1731" spans="1:22">
      <c r="A1731" s="88" t="s">
        <v>5660</v>
      </c>
      <c r="B1731" s="17" t="str">
        <f>VLOOKUP(A1731,'Planning Periods'!$E$2:$N$540,10,FALSE)</f>
        <v>12/31/2015 - 12/31/2023</v>
      </c>
      <c r="C1731" s="87">
        <v>2017</v>
      </c>
      <c r="D1731" s="87" t="str">
        <f t="shared" si="25"/>
        <v>Riverbank 2017</v>
      </c>
      <c r="E1731" s="87">
        <v>321</v>
      </c>
      <c r="F1731" s="366">
        <v>0</v>
      </c>
      <c r="G1731" s="87">
        <v>0</v>
      </c>
      <c r="H1731" s="87">
        <v>0</v>
      </c>
      <c r="I1731" s="86"/>
      <c r="J1731" s="87">
        <v>206</v>
      </c>
      <c r="K1731" s="366">
        <v>0</v>
      </c>
      <c r="L1731" s="87">
        <v>0</v>
      </c>
      <c r="M1731" s="87">
        <v>0</v>
      </c>
      <c r="N1731" s="86"/>
      <c r="O1731" s="87">
        <v>217</v>
      </c>
      <c r="P1731" s="87">
        <v>0</v>
      </c>
      <c r="Q1731" s="86"/>
      <c r="R1731" s="87">
        <v>536</v>
      </c>
      <c r="S1731" s="87">
        <v>13</v>
      </c>
      <c r="T1731" s="86">
        <v>0</v>
      </c>
      <c r="U1731" s="87">
        <v>1280</v>
      </c>
      <c r="V1731" s="87">
        <v>13</v>
      </c>
    </row>
    <row r="1732" spans="1:22">
      <c r="A1732" s="88" t="s">
        <v>5661</v>
      </c>
      <c r="B1732" s="17"/>
      <c r="C1732" s="87">
        <v>2013</v>
      </c>
      <c r="D1732" s="87" t="str">
        <f t="shared" si="25"/>
        <v>Riverside 2013</v>
      </c>
      <c r="E1732" s="87" t="s">
        <v>5853</v>
      </c>
      <c r="F1732" s="366" t="s">
        <v>5853</v>
      </c>
      <c r="G1732" s="87" t="s">
        <v>5853</v>
      </c>
      <c r="H1732" s="87" t="s">
        <v>5853</v>
      </c>
      <c r="I1732" s="86"/>
      <c r="J1732" s="87" t="s">
        <v>5853</v>
      </c>
      <c r="K1732" s="366" t="s">
        <v>5853</v>
      </c>
      <c r="L1732" s="87" t="s">
        <v>5853</v>
      </c>
      <c r="M1732" s="87" t="s">
        <v>5853</v>
      </c>
      <c r="N1732" s="86"/>
      <c r="O1732" s="87" t="s">
        <v>5853</v>
      </c>
      <c r="P1732" s="87" t="s">
        <v>5853</v>
      </c>
      <c r="Q1732" s="86"/>
      <c r="R1732" s="87" t="s">
        <v>5853</v>
      </c>
      <c r="S1732" s="87" t="s">
        <v>5853</v>
      </c>
      <c r="T1732" s="86" t="s">
        <v>5853</v>
      </c>
      <c r="U1732" s="87" t="s">
        <v>5853</v>
      </c>
      <c r="V1732" s="87" t="s">
        <v>5853</v>
      </c>
    </row>
    <row r="1733" spans="1:22">
      <c r="A1733" s="88" t="s">
        <v>5661</v>
      </c>
      <c r="B1733" s="17" t="str">
        <f>VLOOKUP(A1733,'Planning Periods'!$E$2:$N$540,10,FALSE)</f>
        <v>10/15/2013 - 10/15/2021</v>
      </c>
      <c r="C1733" s="87">
        <v>2014</v>
      </c>
      <c r="D1733" s="87" t="str">
        <f t="shared" si="25"/>
        <v>Riverside 2014</v>
      </c>
      <c r="E1733" s="87" t="s">
        <v>5853</v>
      </c>
      <c r="F1733" s="366" t="s">
        <v>5853</v>
      </c>
      <c r="G1733" s="87" t="s">
        <v>5853</v>
      </c>
      <c r="H1733" s="87" t="s">
        <v>5853</v>
      </c>
      <c r="I1733" s="86"/>
      <c r="J1733" s="87" t="s">
        <v>5853</v>
      </c>
      <c r="K1733" s="366" t="s">
        <v>5853</v>
      </c>
      <c r="L1733" s="87" t="s">
        <v>5853</v>
      </c>
      <c r="M1733" s="87" t="s">
        <v>5853</v>
      </c>
      <c r="N1733" s="86"/>
      <c r="O1733" s="87" t="s">
        <v>5853</v>
      </c>
      <c r="P1733" s="87" t="s">
        <v>5853</v>
      </c>
      <c r="Q1733" s="86"/>
      <c r="R1733" s="87" t="s">
        <v>5853</v>
      </c>
      <c r="S1733" s="87" t="s">
        <v>5853</v>
      </c>
      <c r="T1733" s="86" t="s">
        <v>5853</v>
      </c>
      <c r="U1733" s="87" t="s">
        <v>5853</v>
      </c>
      <c r="V1733" s="87" t="s">
        <v>5853</v>
      </c>
    </row>
    <row r="1734" spans="1:22">
      <c r="A1734" s="88" t="s">
        <v>5661</v>
      </c>
      <c r="B1734" s="17" t="str">
        <f>VLOOKUP(A1734,'Planning Periods'!$E$2:$N$540,10,FALSE)</f>
        <v>10/15/2013 - 10/15/2021</v>
      </c>
      <c r="C1734" s="87">
        <v>2015</v>
      </c>
      <c r="D1734" s="87" t="str">
        <f t="shared" si="25"/>
        <v>Riverside 2015</v>
      </c>
      <c r="E1734" s="87" t="s">
        <v>5853</v>
      </c>
      <c r="F1734" s="366" t="s">
        <v>5853</v>
      </c>
      <c r="G1734" s="87" t="s">
        <v>5853</v>
      </c>
      <c r="H1734" s="87" t="s">
        <v>5853</v>
      </c>
      <c r="I1734" s="86"/>
      <c r="J1734" s="87" t="s">
        <v>5853</v>
      </c>
      <c r="K1734" s="366" t="s">
        <v>5853</v>
      </c>
      <c r="L1734" s="87" t="s">
        <v>5853</v>
      </c>
      <c r="M1734" s="87" t="s">
        <v>5853</v>
      </c>
      <c r="N1734" s="86"/>
      <c r="O1734" s="87" t="s">
        <v>5853</v>
      </c>
      <c r="P1734" s="87" t="s">
        <v>5853</v>
      </c>
      <c r="Q1734" s="86"/>
      <c r="R1734" s="87" t="s">
        <v>5853</v>
      </c>
      <c r="S1734" s="87" t="s">
        <v>5853</v>
      </c>
      <c r="T1734" s="86" t="s">
        <v>5853</v>
      </c>
      <c r="U1734" s="87" t="s">
        <v>5853</v>
      </c>
      <c r="V1734" s="87" t="s">
        <v>5853</v>
      </c>
    </row>
    <row r="1735" spans="1:22">
      <c r="A1735" s="88" t="s">
        <v>5661</v>
      </c>
      <c r="B1735" s="17" t="str">
        <f>VLOOKUP(A1735,'Planning Periods'!$E$2:$N$540,10,FALSE)</f>
        <v>10/15/2013 - 10/15/2021</v>
      </c>
      <c r="C1735" s="87">
        <v>2016</v>
      </c>
      <c r="D1735" s="87" t="str">
        <f t="shared" si="25"/>
        <v>Riverside 2016</v>
      </c>
      <c r="E1735" s="87" t="s">
        <v>5853</v>
      </c>
      <c r="F1735" s="366" t="s">
        <v>5853</v>
      </c>
      <c r="G1735" s="87" t="s">
        <v>5853</v>
      </c>
      <c r="H1735" s="87" t="s">
        <v>5853</v>
      </c>
      <c r="I1735" s="86"/>
      <c r="J1735" s="87" t="s">
        <v>5853</v>
      </c>
      <c r="K1735" s="366" t="s">
        <v>5853</v>
      </c>
      <c r="L1735" s="87" t="s">
        <v>5853</v>
      </c>
      <c r="M1735" s="87" t="s">
        <v>5853</v>
      </c>
      <c r="N1735" s="86"/>
      <c r="O1735" s="87" t="s">
        <v>5853</v>
      </c>
      <c r="P1735" s="87" t="s">
        <v>5853</v>
      </c>
      <c r="Q1735" s="86"/>
      <c r="R1735" s="87" t="s">
        <v>5853</v>
      </c>
      <c r="S1735" s="87" t="s">
        <v>5853</v>
      </c>
      <c r="T1735" s="86" t="s">
        <v>5853</v>
      </c>
      <c r="U1735" s="87" t="s">
        <v>5853</v>
      </c>
      <c r="V1735" s="87" t="s">
        <v>5853</v>
      </c>
    </row>
    <row r="1736" spans="1:22">
      <c r="A1736" s="88" t="s">
        <v>5661</v>
      </c>
      <c r="B1736" s="17" t="str">
        <f>VLOOKUP(A1736,'Planning Periods'!$E$2:$N$540,10,FALSE)</f>
        <v>10/15/2013 - 10/15/2021</v>
      </c>
      <c r="C1736" s="87">
        <v>2017</v>
      </c>
      <c r="D1736" s="87" t="str">
        <f t="shared" si="25"/>
        <v>Riverside 2017</v>
      </c>
      <c r="E1736" s="87">
        <v>2002</v>
      </c>
      <c r="F1736" s="366">
        <v>0</v>
      </c>
      <c r="G1736" s="87">
        <v>0</v>
      </c>
      <c r="H1736" s="87">
        <v>0</v>
      </c>
      <c r="I1736" s="86"/>
      <c r="J1736" s="87">
        <v>1336</v>
      </c>
      <c r="K1736" s="366">
        <v>0</v>
      </c>
      <c r="L1736" s="87">
        <v>0</v>
      </c>
      <c r="M1736" s="87">
        <v>0</v>
      </c>
      <c r="N1736" s="86"/>
      <c r="O1736" s="87">
        <v>1503</v>
      </c>
      <c r="P1736" s="87">
        <v>12</v>
      </c>
      <c r="Q1736" s="86"/>
      <c r="R1736" s="87">
        <v>3442</v>
      </c>
      <c r="S1736" s="87">
        <v>70</v>
      </c>
      <c r="T1736" s="86">
        <v>0</v>
      </c>
      <c r="U1736" s="87">
        <v>8283</v>
      </c>
      <c r="V1736" s="87">
        <v>82</v>
      </c>
    </row>
    <row r="1737" spans="1:22">
      <c r="A1737" s="88" t="s">
        <v>5197</v>
      </c>
      <c r="B1737" s="17"/>
      <c r="C1737" s="87">
        <v>2013</v>
      </c>
      <c r="D1737" s="87" t="str">
        <f t="shared" si="25"/>
        <v>Riverside County - Unincorporated 2013</v>
      </c>
      <c r="E1737" s="87" t="s">
        <v>5853</v>
      </c>
      <c r="F1737" s="366" t="s">
        <v>5853</v>
      </c>
      <c r="G1737" s="87" t="s">
        <v>5853</v>
      </c>
      <c r="H1737" s="87" t="s">
        <v>5853</v>
      </c>
      <c r="I1737" s="86"/>
      <c r="J1737" s="87" t="s">
        <v>5853</v>
      </c>
      <c r="K1737" s="366" t="s">
        <v>5853</v>
      </c>
      <c r="L1737" s="87" t="s">
        <v>5853</v>
      </c>
      <c r="M1737" s="87" t="s">
        <v>5853</v>
      </c>
      <c r="N1737" s="86"/>
      <c r="O1737" s="87" t="s">
        <v>5853</v>
      </c>
      <c r="P1737" s="87" t="s">
        <v>5853</v>
      </c>
      <c r="Q1737" s="86"/>
      <c r="R1737" s="87" t="s">
        <v>5853</v>
      </c>
      <c r="S1737" s="87" t="s">
        <v>5853</v>
      </c>
      <c r="T1737" s="86" t="s">
        <v>5853</v>
      </c>
      <c r="U1737" s="87" t="s">
        <v>5853</v>
      </c>
      <c r="V1737" s="87" t="s">
        <v>5853</v>
      </c>
    </row>
    <row r="1738" spans="1:22">
      <c r="A1738" s="88" t="s">
        <v>5197</v>
      </c>
      <c r="B1738" s="17" t="str">
        <f>VLOOKUP(A1738,'Planning Periods'!$E$2:$N$540,10,FALSE)</f>
        <v>10/15/2013 - 10/15/2021</v>
      </c>
      <c r="C1738" s="87">
        <v>2014</v>
      </c>
      <c r="D1738" s="87" t="str">
        <f t="shared" si="25"/>
        <v>Riverside County - Unincorporated 2014</v>
      </c>
      <c r="E1738" s="87">
        <v>7173</v>
      </c>
      <c r="F1738" s="366">
        <v>43</v>
      </c>
      <c r="G1738" s="87">
        <v>43</v>
      </c>
      <c r="H1738" s="87">
        <v>0</v>
      </c>
      <c r="I1738" s="86"/>
      <c r="J1738" s="87">
        <v>4871</v>
      </c>
      <c r="K1738" s="366">
        <v>45</v>
      </c>
      <c r="L1738" s="87">
        <v>45</v>
      </c>
      <c r="M1738" s="87">
        <v>0</v>
      </c>
      <c r="N1738" s="86"/>
      <c r="O1738" s="87">
        <v>5534</v>
      </c>
      <c r="P1738" s="87">
        <v>430</v>
      </c>
      <c r="Q1738" s="86"/>
      <c r="R1738" s="87">
        <v>12725</v>
      </c>
      <c r="S1738" s="87">
        <v>630</v>
      </c>
      <c r="T1738" s="86">
        <v>0</v>
      </c>
      <c r="U1738" s="87">
        <v>30303</v>
      </c>
      <c r="V1738" s="87">
        <v>1148</v>
      </c>
    </row>
    <row r="1739" spans="1:22">
      <c r="A1739" s="88" t="s">
        <v>5197</v>
      </c>
      <c r="B1739" s="17" t="str">
        <f>VLOOKUP(A1739,'Planning Periods'!$E$2:$N$540,10,FALSE)</f>
        <v>10/15/2013 - 10/15/2021</v>
      </c>
      <c r="C1739" s="87">
        <v>2015</v>
      </c>
      <c r="D1739" s="87" t="str">
        <f t="shared" si="25"/>
        <v>Riverside County - Unincorporated 2015</v>
      </c>
      <c r="E1739" s="87">
        <v>7173</v>
      </c>
      <c r="F1739" s="366">
        <v>12</v>
      </c>
      <c r="G1739" s="87">
        <v>3</v>
      </c>
      <c r="H1739" s="87">
        <v>9</v>
      </c>
      <c r="I1739" s="86"/>
      <c r="J1739" s="87">
        <v>4871</v>
      </c>
      <c r="K1739" s="366">
        <v>8</v>
      </c>
      <c r="L1739" s="87">
        <v>8</v>
      </c>
      <c r="M1739" s="87">
        <v>0</v>
      </c>
      <c r="N1739" s="86"/>
      <c r="O1739" s="87">
        <v>5534</v>
      </c>
      <c r="P1739" s="87">
        <v>98</v>
      </c>
      <c r="Q1739" s="86"/>
      <c r="R1739" s="87">
        <v>12725</v>
      </c>
      <c r="S1739" s="87">
        <v>914</v>
      </c>
      <c r="T1739" s="86">
        <v>0</v>
      </c>
      <c r="U1739" s="87">
        <v>30303</v>
      </c>
      <c r="V1739" s="87">
        <v>1032</v>
      </c>
    </row>
    <row r="1740" spans="1:22">
      <c r="A1740" s="88" t="s">
        <v>5197</v>
      </c>
      <c r="B1740" s="17" t="str">
        <f>VLOOKUP(A1740,'Planning Periods'!$E$2:$N$540,10,FALSE)</f>
        <v>10/15/2013 - 10/15/2021</v>
      </c>
      <c r="C1740" s="87">
        <v>2016</v>
      </c>
      <c r="D1740" s="87" t="str">
        <f t="shared" si="25"/>
        <v>Riverside County - Unincorporated 2016</v>
      </c>
      <c r="E1740" s="87">
        <v>7173</v>
      </c>
      <c r="F1740" s="366">
        <v>23</v>
      </c>
      <c r="G1740" s="87">
        <v>23</v>
      </c>
      <c r="H1740" s="87">
        <v>0</v>
      </c>
      <c r="I1740" s="86"/>
      <c r="J1740" s="87">
        <v>4871</v>
      </c>
      <c r="K1740" s="366">
        <v>2</v>
      </c>
      <c r="L1740" s="87">
        <v>2</v>
      </c>
      <c r="M1740" s="87">
        <v>0</v>
      </c>
      <c r="N1740" s="86"/>
      <c r="O1740" s="87">
        <v>5534</v>
      </c>
      <c r="P1740" s="87">
        <v>0</v>
      </c>
      <c r="Q1740" s="86"/>
      <c r="R1740" s="87">
        <v>12725</v>
      </c>
      <c r="S1740" s="87">
        <v>394</v>
      </c>
      <c r="T1740" s="86">
        <v>0</v>
      </c>
      <c r="U1740" s="87">
        <v>30303</v>
      </c>
      <c r="V1740" s="87">
        <v>419</v>
      </c>
    </row>
    <row r="1741" spans="1:22">
      <c r="A1741" s="88" t="s">
        <v>5197</v>
      </c>
      <c r="B1741" s="17" t="str">
        <f>VLOOKUP(A1741,'Planning Periods'!$E$2:$N$540,10,FALSE)</f>
        <v>10/15/2013 - 10/15/2021</v>
      </c>
      <c r="C1741" s="87">
        <v>2017</v>
      </c>
      <c r="D1741" s="87" t="str">
        <f t="shared" si="25"/>
        <v>Riverside County - Unincorporated 2017</v>
      </c>
      <c r="E1741" s="87">
        <v>7173</v>
      </c>
      <c r="F1741" s="366">
        <v>86</v>
      </c>
      <c r="G1741" s="87">
        <v>86</v>
      </c>
      <c r="H1741" s="87">
        <v>0</v>
      </c>
      <c r="I1741" s="86"/>
      <c r="J1741" s="87">
        <v>4871</v>
      </c>
      <c r="K1741" s="366">
        <v>27</v>
      </c>
      <c r="L1741" s="87">
        <v>27</v>
      </c>
      <c r="M1741" s="87">
        <v>0</v>
      </c>
      <c r="N1741" s="86"/>
      <c r="O1741" s="87">
        <v>5534</v>
      </c>
      <c r="P1741" s="87">
        <v>505</v>
      </c>
      <c r="Q1741" s="86"/>
      <c r="R1741" s="87">
        <v>12725</v>
      </c>
      <c r="S1741" s="87">
        <v>62</v>
      </c>
      <c r="T1741" s="86">
        <v>0</v>
      </c>
      <c r="U1741" s="87">
        <v>30303</v>
      </c>
      <c r="V1741" s="87">
        <v>680</v>
      </c>
    </row>
    <row r="1742" spans="1:22">
      <c r="A1742" s="88" t="s">
        <v>5662</v>
      </c>
      <c r="B1742" s="17" t="str">
        <f>VLOOKUP(A1742,'Planning Periods'!$E$2:$N$540,10,FALSE)</f>
        <v>05/15/2021 - 05/15/2029</v>
      </c>
      <c r="C1742" s="87">
        <v>2013</v>
      </c>
      <c r="D1742" s="87" t="str">
        <f t="shared" si="25"/>
        <v>Rocklin 2013</v>
      </c>
      <c r="E1742" s="87">
        <v>1040</v>
      </c>
      <c r="F1742" s="366">
        <v>0</v>
      </c>
      <c r="G1742" s="87">
        <v>0</v>
      </c>
      <c r="H1742" s="87">
        <v>0</v>
      </c>
      <c r="I1742" s="86"/>
      <c r="J1742" s="87">
        <v>729</v>
      </c>
      <c r="K1742" s="366">
        <v>0</v>
      </c>
      <c r="L1742" s="87">
        <v>0</v>
      </c>
      <c r="M1742" s="87">
        <v>0</v>
      </c>
      <c r="N1742" s="86"/>
      <c r="O1742" s="87">
        <v>709</v>
      </c>
      <c r="P1742" s="87">
        <v>0</v>
      </c>
      <c r="Q1742" s="86"/>
      <c r="R1742" s="87">
        <v>1335</v>
      </c>
      <c r="S1742" s="87">
        <v>0</v>
      </c>
      <c r="T1742" s="86">
        <v>0</v>
      </c>
      <c r="U1742" s="87">
        <v>3813</v>
      </c>
      <c r="V1742" s="87">
        <v>0</v>
      </c>
    </row>
    <row r="1743" spans="1:22">
      <c r="A1743" s="88" t="s">
        <v>5662</v>
      </c>
      <c r="B1743" s="17" t="str">
        <f>VLOOKUP(A1743,'Planning Periods'!$E$2:$N$540,10,FALSE)</f>
        <v>05/15/2021 - 05/15/2029</v>
      </c>
      <c r="C1743" s="87">
        <v>2014</v>
      </c>
      <c r="D1743" s="87" t="str">
        <f t="shared" si="25"/>
        <v>Rocklin 2014</v>
      </c>
      <c r="E1743" s="87">
        <v>1040</v>
      </c>
      <c r="F1743" s="366">
        <v>0</v>
      </c>
      <c r="G1743" s="87">
        <v>0</v>
      </c>
      <c r="H1743" s="87">
        <v>0</v>
      </c>
      <c r="I1743" s="86"/>
      <c r="J1743" s="87">
        <v>729</v>
      </c>
      <c r="K1743" s="366">
        <v>0</v>
      </c>
      <c r="L1743" s="87">
        <v>0</v>
      </c>
      <c r="M1743" s="87">
        <v>0</v>
      </c>
      <c r="N1743" s="86"/>
      <c r="O1743" s="87">
        <v>709</v>
      </c>
      <c r="P1743" s="87">
        <v>37</v>
      </c>
      <c r="Q1743" s="86"/>
      <c r="R1743" s="87">
        <v>1335</v>
      </c>
      <c r="S1743" s="87">
        <v>360</v>
      </c>
      <c r="T1743" s="86">
        <v>0</v>
      </c>
      <c r="U1743" s="87">
        <v>3813</v>
      </c>
      <c r="V1743" s="87">
        <v>397</v>
      </c>
    </row>
    <row r="1744" spans="1:22">
      <c r="A1744" s="88" t="s">
        <v>5662</v>
      </c>
      <c r="B1744" s="17" t="str">
        <f>VLOOKUP(A1744,'Planning Periods'!$E$2:$N$540,10,FALSE)</f>
        <v>05/15/2021 - 05/15/2029</v>
      </c>
      <c r="C1744" s="87">
        <v>2015</v>
      </c>
      <c r="D1744" s="87" t="str">
        <f t="shared" si="25"/>
        <v>Rocklin 2015</v>
      </c>
      <c r="E1744" s="87">
        <v>1040</v>
      </c>
      <c r="F1744" s="366">
        <v>0</v>
      </c>
      <c r="G1744" s="87">
        <v>0</v>
      </c>
      <c r="H1744" s="87">
        <v>0</v>
      </c>
      <c r="I1744" s="86"/>
      <c r="J1744" s="87">
        <v>729</v>
      </c>
      <c r="K1744" s="366">
        <v>0</v>
      </c>
      <c r="L1744" s="87">
        <v>0</v>
      </c>
      <c r="M1744" s="87">
        <v>0</v>
      </c>
      <c r="N1744" s="86"/>
      <c r="O1744" s="87">
        <v>709</v>
      </c>
      <c r="P1744" s="87">
        <v>385</v>
      </c>
      <c r="Q1744" s="86"/>
      <c r="R1744" s="87">
        <v>1335</v>
      </c>
      <c r="S1744" s="87">
        <v>312</v>
      </c>
      <c r="T1744" s="86">
        <v>0</v>
      </c>
      <c r="U1744" s="87">
        <v>3813</v>
      </c>
      <c r="V1744" s="87">
        <v>697</v>
      </c>
    </row>
    <row r="1745" spans="1:22">
      <c r="A1745" s="88" t="s">
        <v>5662</v>
      </c>
      <c r="B1745" s="17" t="str">
        <f>VLOOKUP(A1745,'Planning Periods'!$E$2:$N$540,10,FALSE)</f>
        <v>05/15/2021 - 05/15/2029</v>
      </c>
      <c r="C1745" s="87">
        <v>2016</v>
      </c>
      <c r="D1745" s="87" t="str">
        <f t="shared" si="25"/>
        <v>Rocklin 2016</v>
      </c>
      <c r="E1745" s="87">
        <v>1040</v>
      </c>
      <c r="F1745" s="366">
        <v>0</v>
      </c>
      <c r="G1745" s="87">
        <v>0</v>
      </c>
      <c r="H1745" s="87">
        <v>0</v>
      </c>
      <c r="I1745" s="86"/>
      <c r="J1745" s="87">
        <v>729</v>
      </c>
      <c r="K1745" s="366">
        <v>0</v>
      </c>
      <c r="L1745" s="87">
        <v>0</v>
      </c>
      <c r="M1745" s="87">
        <v>0</v>
      </c>
      <c r="N1745" s="86"/>
      <c r="O1745" s="87">
        <v>709</v>
      </c>
      <c r="P1745" s="87">
        <v>184</v>
      </c>
      <c r="Q1745" s="86"/>
      <c r="R1745" s="87">
        <v>1335</v>
      </c>
      <c r="S1745" s="87">
        <v>352</v>
      </c>
      <c r="T1745" s="86">
        <v>0</v>
      </c>
      <c r="U1745" s="87">
        <v>3813</v>
      </c>
      <c r="V1745" s="87">
        <v>536</v>
      </c>
    </row>
    <row r="1746" spans="1:22">
      <c r="A1746" s="88" t="s">
        <v>5662</v>
      </c>
      <c r="B1746" s="17" t="str">
        <f>VLOOKUP(A1746,'Planning Periods'!$E$2:$N$540,10,FALSE)</f>
        <v>05/15/2021 - 05/15/2029</v>
      </c>
      <c r="C1746" s="87">
        <v>2017</v>
      </c>
      <c r="D1746" s="87" t="str">
        <f t="shared" si="25"/>
        <v>Rocklin 2017</v>
      </c>
      <c r="E1746" s="87">
        <v>1040</v>
      </c>
      <c r="F1746" s="366">
        <v>0</v>
      </c>
      <c r="G1746" s="87">
        <v>0</v>
      </c>
      <c r="H1746" s="87">
        <v>0</v>
      </c>
      <c r="I1746" s="86"/>
      <c r="J1746" s="87">
        <v>729</v>
      </c>
      <c r="K1746" s="366">
        <v>0</v>
      </c>
      <c r="L1746" s="87">
        <v>0</v>
      </c>
      <c r="M1746" s="87">
        <v>0</v>
      </c>
      <c r="N1746" s="86"/>
      <c r="O1746" s="87">
        <v>709</v>
      </c>
      <c r="P1746" s="87">
        <v>181</v>
      </c>
      <c r="Q1746" s="86"/>
      <c r="R1746" s="87">
        <v>1335</v>
      </c>
      <c r="S1746" s="87">
        <v>643</v>
      </c>
      <c r="T1746" s="86">
        <v>0</v>
      </c>
      <c r="U1746" s="87">
        <v>3813</v>
      </c>
      <c r="V1746" s="87">
        <v>824</v>
      </c>
    </row>
    <row r="1747" spans="1:22">
      <c r="A1747" s="88" t="s">
        <v>5663</v>
      </c>
      <c r="B1747" s="17" t="str">
        <f>VLOOKUP(A1747,'Planning Periods'!$E$2:$N$540,10,FALSE)</f>
        <v>01/31/2015 - 01/31/2023</v>
      </c>
      <c r="C1747" s="87">
        <v>2014</v>
      </c>
      <c r="D1747" s="87" t="str">
        <f t="shared" si="25"/>
        <v>Rohnert Park 2014</v>
      </c>
      <c r="E1747" s="87">
        <v>181</v>
      </c>
      <c r="F1747" s="366">
        <v>0</v>
      </c>
      <c r="G1747" s="87">
        <v>0</v>
      </c>
      <c r="H1747" s="87">
        <v>0</v>
      </c>
      <c r="I1747" s="86"/>
      <c r="J1747" s="87">
        <v>107</v>
      </c>
      <c r="K1747" s="366">
        <v>0</v>
      </c>
      <c r="L1747" s="87">
        <v>0</v>
      </c>
      <c r="M1747" s="87">
        <v>0</v>
      </c>
      <c r="N1747" s="86"/>
      <c r="O1747" s="87">
        <v>127</v>
      </c>
      <c r="P1747" s="87">
        <v>0</v>
      </c>
      <c r="Q1747" s="86"/>
      <c r="R1747" s="87">
        <v>484</v>
      </c>
      <c r="S1747" s="87">
        <v>0</v>
      </c>
      <c r="T1747" s="86">
        <v>0</v>
      </c>
      <c r="U1747" s="87">
        <v>899</v>
      </c>
      <c r="V1747" s="87">
        <v>0</v>
      </c>
    </row>
    <row r="1748" spans="1:22">
      <c r="A1748" s="88" t="s">
        <v>5663</v>
      </c>
      <c r="B1748" s="17" t="str">
        <f>VLOOKUP(A1748,'Planning Periods'!$E$2:$N$540,10,FALSE)</f>
        <v>01/31/2015 - 01/31/2023</v>
      </c>
      <c r="C1748" s="87">
        <v>2015</v>
      </c>
      <c r="D1748" s="87" t="str">
        <f t="shared" si="25"/>
        <v>Rohnert Park 2015</v>
      </c>
      <c r="E1748" s="87">
        <v>181</v>
      </c>
      <c r="F1748" s="366">
        <v>0</v>
      </c>
      <c r="G1748" s="87">
        <v>0</v>
      </c>
      <c r="H1748" s="87">
        <v>0</v>
      </c>
      <c r="I1748" s="86"/>
      <c r="J1748" s="87">
        <v>107</v>
      </c>
      <c r="K1748" s="366">
        <v>0</v>
      </c>
      <c r="L1748" s="87">
        <v>0</v>
      </c>
      <c r="M1748" s="87">
        <v>0</v>
      </c>
      <c r="N1748" s="86"/>
      <c r="O1748" s="87">
        <v>127</v>
      </c>
      <c r="P1748" s="87">
        <v>0</v>
      </c>
      <c r="Q1748" s="86"/>
      <c r="R1748" s="87">
        <v>484</v>
      </c>
      <c r="S1748" s="87">
        <v>244</v>
      </c>
      <c r="T1748" s="86">
        <v>0</v>
      </c>
      <c r="U1748" s="87">
        <v>899</v>
      </c>
      <c r="V1748" s="87">
        <v>244</v>
      </c>
    </row>
    <row r="1749" spans="1:22">
      <c r="A1749" s="88" t="s">
        <v>5663</v>
      </c>
      <c r="B1749" s="17" t="str">
        <f>VLOOKUP(A1749,'Planning Periods'!$E$2:$N$540,10,FALSE)</f>
        <v>01/31/2015 - 01/31/2023</v>
      </c>
      <c r="C1749" s="87">
        <v>2016</v>
      </c>
      <c r="D1749" s="87" t="str">
        <f t="shared" si="25"/>
        <v>Rohnert Park 2016</v>
      </c>
      <c r="E1749" s="87">
        <v>181</v>
      </c>
      <c r="F1749" s="366">
        <v>0</v>
      </c>
      <c r="G1749" s="87">
        <v>0</v>
      </c>
      <c r="H1749" s="87">
        <v>0</v>
      </c>
      <c r="I1749" s="86"/>
      <c r="J1749" s="87">
        <v>107</v>
      </c>
      <c r="K1749" s="366">
        <v>0</v>
      </c>
      <c r="L1749" s="87">
        <v>0</v>
      </c>
      <c r="M1749" s="87">
        <v>0</v>
      </c>
      <c r="N1749" s="86"/>
      <c r="O1749" s="87">
        <v>127</v>
      </c>
      <c r="P1749" s="87">
        <v>1</v>
      </c>
      <c r="Q1749" s="86"/>
      <c r="R1749" s="87">
        <v>484</v>
      </c>
      <c r="S1749" s="87">
        <v>161</v>
      </c>
      <c r="T1749" s="86">
        <v>0</v>
      </c>
      <c r="U1749" s="87">
        <v>899</v>
      </c>
      <c r="V1749" s="87">
        <v>162</v>
      </c>
    </row>
    <row r="1750" spans="1:22">
      <c r="A1750" s="88" t="s">
        <v>5663</v>
      </c>
      <c r="B1750" s="17" t="str">
        <f>VLOOKUP(A1750,'Planning Periods'!$E$2:$N$540,10,FALSE)</f>
        <v>01/31/2015 - 01/31/2023</v>
      </c>
      <c r="C1750" s="87">
        <v>2017</v>
      </c>
      <c r="D1750" s="87" t="str">
        <f t="shared" si="25"/>
        <v>Rohnert Park 2017</v>
      </c>
      <c r="E1750" s="87">
        <v>181</v>
      </c>
      <c r="F1750" s="366">
        <v>0</v>
      </c>
      <c r="G1750" s="87">
        <v>0</v>
      </c>
      <c r="H1750" s="87">
        <v>0</v>
      </c>
      <c r="I1750" s="86"/>
      <c r="J1750" s="87">
        <v>107</v>
      </c>
      <c r="K1750" s="366">
        <v>0</v>
      </c>
      <c r="L1750" s="87">
        <v>0</v>
      </c>
      <c r="M1750" s="87">
        <v>0</v>
      </c>
      <c r="N1750" s="86"/>
      <c r="O1750" s="87">
        <v>127</v>
      </c>
      <c r="P1750" s="87">
        <v>13</v>
      </c>
      <c r="Q1750" s="86"/>
      <c r="R1750" s="87">
        <v>484</v>
      </c>
      <c r="S1750" s="87">
        <v>165</v>
      </c>
      <c r="T1750" s="86">
        <v>0</v>
      </c>
      <c r="U1750" s="87">
        <v>899</v>
      </c>
      <c r="V1750" s="87">
        <v>178</v>
      </c>
    </row>
    <row r="1751" spans="1:22">
      <c r="A1751" t="s">
        <v>5862</v>
      </c>
      <c r="B1751" s="17"/>
      <c r="C1751" s="87">
        <v>2013</v>
      </c>
      <c r="D1751" s="87" t="str">
        <f t="shared" si="25"/>
        <v>Rolling Hills 2013</v>
      </c>
      <c r="E1751" s="87" t="s">
        <v>5853</v>
      </c>
      <c r="F1751" s="366" t="s">
        <v>5853</v>
      </c>
      <c r="G1751" s="87" t="s">
        <v>5853</v>
      </c>
      <c r="H1751" s="87" t="s">
        <v>5853</v>
      </c>
      <c r="I1751" s="86"/>
      <c r="J1751" s="87" t="s">
        <v>5853</v>
      </c>
      <c r="K1751" s="366" t="s">
        <v>5853</v>
      </c>
      <c r="L1751" s="87" t="s">
        <v>5853</v>
      </c>
      <c r="M1751" s="87" t="s">
        <v>5853</v>
      </c>
      <c r="N1751" s="86"/>
      <c r="O1751" s="87" t="s">
        <v>5853</v>
      </c>
      <c r="P1751" s="87" t="s">
        <v>5853</v>
      </c>
      <c r="Q1751" s="86"/>
      <c r="R1751" s="87" t="s">
        <v>5853</v>
      </c>
      <c r="S1751" s="87" t="s">
        <v>5853</v>
      </c>
      <c r="T1751" s="86" t="s">
        <v>5853</v>
      </c>
      <c r="U1751" s="87" t="s">
        <v>5853</v>
      </c>
      <c r="V1751" s="87" t="s">
        <v>5853</v>
      </c>
    </row>
    <row r="1752" spans="1:22">
      <c r="A1752" t="s">
        <v>5862</v>
      </c>
      <c r="B1752" s="17" t="str">
        <f>VLOOKUP(A1752,'Planning Periods'!$E$2:$N$540,10,FALSE)</f>
        <v>10/15/2013 - 10/15/2021</v>
      </c>
      <c r="C1752" s="87">
        <v>2014</v>
      </c>
      <c r="D1752" s="87" t="str">
        <f t="shared" si="25"/>
        <v>Rolling Hills 2014</v>
      </c>
      <c r="E1752" s="366" t="s">
        <v>5853</v>
      </c>
      <c r="F1752" s="366" t="s">
        <v>5853</v>
      </c>
      <c r="G1752" s="366" t="s">
        <v>5853</v>
      </c>
      <c r="H1752" s="366" t="s">
        <v>5853</v>
      </c>
      <c r="I1752" s="366">
        <v>0</v>
      </c>
      <c r="J1752" s="366" t="s">
        <v>5853</v>
      </c>
      <c r="K1752" s="366" t="s">
        <v>5853</v>
      </c>
      <c r="L1752" s="366" t="s">
        <v>5853</v>
      </c>
      <c r="M1752" s="366" t="s">
        <v>5853</v>
      </c>
      <c r="N1752" s="366">
        <v>0</v>
      </c>
      <c r="O1752" s="366" t="s">
        <v>5853</v>
      </c>
      <c r="P1752" s="366" t="s">
        <v>5853</v>
      </c>
      <c r="Q1752" s="366"/>
      <c r="R1752" s="366" t="s">
        <v>5853</v>
      </c>
      <c r="S1752" s="366" t="s">
        <v>5853</v>
      </c>
      <c r="T1752" s="366" t="s">
        <v>5853</v>
      </c>
      <c r="U1752" s="366" t="s">
        <v>5853</v>
      </c>
      <c r="V1752" s="366" t="s">
        <v>5853</v>
      </c>
    </row>
    <row r="1753" spans="1:22">
      <c r="A1753" t="s">
        <v>5862</v>
      </c>
      <c r="B1753" s="17" t="str">
        <f>VLOOKUP(A1753,'Planning Periods'!$E$2:$N$540,10,FALSE)</f>
        <v>10/15/2013 - 10/15/2021</v>
      </c>
      <c r="C1753" s="87">
        <v>2015</v>
      </c>
      <c r="D1753" s="87" t="str">
        <f t="shared" si="25"/>
        <v>Rolling Hills 2015</v>
      </c>
      <c r="E1753" t="s">
        <v>5853</v>
      </c>
      <c r="F1753" t="s">
        <v>5853</v>
      </c>
      <c r="G1753" t="s">
        <v>5853</v>
      </c>
      <c r="H1753" t="s">
        <v>5853</v>
      </c>
      <c r="J1753" t="s">
        <v>5853</v>
      </c>
      <c r="K1753" t="s">
        <v>5853</v>
      </c>
      <c r="L1753" t="s">
        <v>5853</v>
      </c>
      <c r="M1753" t="s">
        <v>5853</v>
      </c>
      <c r="O1753" t="s">
        <v>5853</v>
      </c>
      <c r="P1753" t="s">
        <v>5853</v>
      </c>
      <c r="R1753" t="s">
        <v>5853</v>
      </c>
      <c r="S1753" t="s">
        <v>5853</v>
      </c>
      <c r="T1753" t="s">
        <v>5853</v>
      </c>
      <c r="U1753" t="s">
        <v>5853</v>
      </c>
      <c r="V1753" t="s">
        <v>5853</v>
      </c>
    </row>
    <row r="1754" spans="1:22">
      <c r="A1754" t="s">
        <v>5862</v>
      </c>
      <c r="B1754" s="17" t="str">
        <f>VLOOKUP(A1754,'Planning Periods'!$E$2:$N$540,10,FALSE)</f>
        <v>10/15/2013 - 10/15/2021</v>
      </c>
      <c r="C1754" s="87">
        <v>2016</v>
      </c>
      <c r="D1754" s="87" t="str">
        <f t="shared" si="25"/>
        <v>Rolling Hills 2016</v>
      </c>
      <c r="E1754" t="s">
        <v>5853</v>
      </c>
      <c r="F1754" t="s">
        <v>5853</v>
      </c>
      <c r="G1754" t="s">
        <v>5853</v>
      </c>
      <c r="H1754" t="s">
        <v>5853</v>
      </c>
      <c r="J1754" t="s">
        <v>5853</v>
      </c>
      <c r="K1754" t="s">
        <v>5853</v>
      </c>
      <c r="L1754" t="s">
        <v>5853</v>
      </c>
      <c r="M1754" t="s">
        <v>5853</v>
      </c>
      <c r="O1754" t="s">
        <v>5853</v>
      </c>
      <c r="P1754" t="s">
        <v>5853</v>
      </c>
      <c r="R1754" t="s">
        <v>5853</v>
      </c>
      <c r="S1754" t="s">
        <v>5853</v>
      </c>
      <c r="T1754" t="s">
        <v>5853</v>
      </c>
      <c r="U1754" t="s">
        <v>5853</v>
      </c>
      <c r="V1754" t="s">
        <v>5853</v>
      </c>
    </row>
    <row r="1755" spans="1:22">
      <c r="A1755" t="s">
        <v>5862</v>
      </c>
      <c r="B1755" s="17" t="str">
        <f>VLOOKUP(A1755,'Planning Periods'!$E$2:$N$540,10,FALSE)</f>
        <v>10/15/2013 - 10/15/2021</v>
      </c>
      <c r="C1755" s="87">
        <v>2017</v>
      </c>
      <c r="D1755" s="87" t="str">
        <f t="shared" si="25"/>
        <v>Rolling Hills 2017</v>
      </c>
      <c r="E1755" t="s">
        <v>5853</v>
      </c>
      <c r="F1755" t="s">
        <v>5853</v>
      </c>
      <c r="G1755" t="s">
        <v>5853</v>
      </c>
      <c r="H1755" t="s">
        <v>5853</v>
      </c>
      <c r="J1755" t="s">
        <v>5853</v>
      </c>
      <c r="K1755" t="s">
        <v>5853</v>
      </c>
      <c r="L1755" t="s">
        <v>5853</v>
      </c>
      <c r="M1755" t="s">
        <v>5853</v>
      </c>
      <c r="O1755" t="s">
        <v>5853</v>
      </c>
      <c r="P1755" t="s">
        <v>5853</v>
      </c>
      <c r="R1755" t="s">
        <v>5853</v>
      </c>
      <c r="S1755" t="s">
        <v>5853</v>
      </c>
      <c r="T1755" t="s">
        <v>5853</v>
      </c>
      <c r="U1755" t="s">
        <v>5853</v>
      </c>
      <c r="V1755" t="s">
        <v>5853</v>
      </c>
    </row>
    <row r="1756" spans="1:22">
      <c r="A1756" s="88" t="s">
        <v>5664</v>
      </c>
      <c r="B1756" s="17"/>
      <c r="C1756" s="87">
        <v>2013</v>
      </c>
      <c r="D1756" s="87" t="str">
        <f t="shared" si="25"/>
        <v>Rolling Hills Estates 2013</v>
      </c>
      <c r="E1756" t="s">
        <v>5853</v>
      </c>
      <c r="F1756" t="s">
        <v>5853</v>
      </c>
      <c r="G1756" t="s">
        <v>5853</v>
      </c>
      <c r="H1756" t="s">
        <v>5853</v>
      </c>
      <c r="J1756" t="s">
        <v>5853</v>
      </c>
      <c r="K1756" t="s">
        <v>5853</v>
      </c>
      <c r="L1756" t="s">
        <v>5853</v>
      </c>
      <c r="M1756" t="s">
        <v>5853</v>
      </c>
      <c r="O1756" t="s">
        <v>5853</v>
      </c>
      <c r="P1756" t="s">
        <v>5853</v>
      </c>
      <c r="R1756" t="s">
        <v>5853</v>
      </c>
      <c r="S1756" t="s">
        <v>5853</v>
      </c>
      <c r="T1756" t="s">
        <v>5853</v>
      </c>
      <c r="U1756" t="s">
        <v>5853</v>
      </c>
      <c r="V1756" t="s">
        <v>5853</v>
      </c>
    </row>
    <row r="1757" spans="1:22">
      <c r="A1757" s="88" t="s">
        <v>5664</v>
      </c>
      <c r="B1757" s="17" t="str">
        <f>VLOOKUP(A1757,'Planning Periods'!$E$2:$N$540,10,FALSE)</f>
        <v>10/15/2013 - 10/15/2021</v>
      </c>
      <c r="C1757" s="87">
        <v>2014</v>
      </c>
      <c r="D1757" s="87" t="str">
        <f t="shared" si="25"/>
        <v>Rolling Hills Estates 2014</v>
      </c>
      <c r="E1757" s="87" t="s">
        <v>5853</v>
      </c>
      <c r="F1757" s="366" t="s">
        <v>5853</v>
      </c>
      <c r="G1757" s="87" t="s">
        <v>5853</v>
      </c>
      <c r="H1757" s="87" t="s">
        <v>5853</v>
      </c>
      <c r="I1757" s="86"/>
      <c r="J1757" s="87" t="s">
        <v>5853</v>
      </c>
      <c r="K1757" s="366" t="s">
        <v>5853</v>
      </c>
      <c r="L1757" s="87" t="s">
        <v>5853</v>
      </c>
      <c r="M1757" s="87" t="s">
        <v>5853</v>
      </c>
      <c r="N1757" s="86"/>
      <c r="O1757" s="87" t="s">
        <v>5853</v>
      </c>
      <c r="P1757" s="87" t="s">
        <v>5853</v>
      </c>
      <c r="Q1757" s="86"/>
      <c r="R1757" s="87" t="s">
        <v>5853</v>
      </c>
      <c r="S1757" s="87" t="s">
        <v>5853</v>
      </c>
      <c r="T1757" s="86" t="s">
        <v>5853</v>
      </c>
      <c r="U1757" s="87" t="s">
        <v>5853</v>
      </c>
      <c r="V1757" s="87" t="s">
        <v>5853</v>
      </c>
    </row>
    <row r="1758" spans="1:22">
      <c r="A1758" s="88" t="s">
        <v>5664</v>
      </c>
      <c r="B1758" s="17" t="str">
        <f>VLOOKUP(A1758,'Planning Periods'!$E$2:$N$540,10,FALSE)</f>
        <v>10/15/2013 - 10/15/2021</v>
      </c>
      <c r="C1758" s="87">
        <v>2015</v>
      </c>
      <c r="D1758" s="87" t="str">
        <f t="shared" si="25"/>
        <v>Rolling Hills Estates 2015</v>
      </c>
      <c r="E1758" s="87" t="s">
        <v>5853</v>
      </c>
      <c r="F1758" s="366" t="s">
        <v>5853</v>
      </c>
      <c r="G1758" s="87" t="s">
        <v>5853</v>
      </c>
      <c r="H1758" s="87" t="s">
        <v>5853</v>
      </c>
      <c r="I1758" s="86"/>
      <c r="J1758" s="87" t="s">
        <v>5853</v>
      </c>
      <c r="K1758" s="366" t="s">
        <v>5853</v>
      </c>
      <c r="L1758" s="87" t="s">
        <v>5853</v>
      </c>
      <c r="M1758" s="87" t="s">
        <v>5853</v>
      </c>
      <c r="N1758" s="86"/>
      <c r="O1758" s="87" t="s">
        <v>5853</v>
      </c>
      <c r="P1758" s="87" t="s">
        <v>5853</v>
      </c>
      <c r="Q1758" s="86"/>
      <c r="R1758" s="87" t="s">
        <v>5853</v>
      </c>
      <c r="S1758" s="87" t="s">
        <v>5853</v>
      </c>
      <c r="T1758" s="86" t="s">
        <v>5853</v>
      </c>
      <c r="U1758" s="87" t="s">
        <v>5853</v>
      </c>
      <c r="V1758" s="87" t="s">
        <v>5853</v>
      </c>
    </row>
    <row r="1759" spans="1:22">
      <c r="A1759" s="88" t="s">
        <v>5664</v>
      </c>
      <c r="B1759" s="17" t="str">
        <f>VLOOKUP(A1759,'Planning Periods'!$E$2:$N$540,10,FALSE)</f>
        <v>10/15/2013 - 10/15/2021</v>
      </c>
      <c r="C1759" s="87">
        <v>2016</v>
      </c>
      <c r="D1759" s="87" t="str">
        <f t="shared" si="25"/>
        <v>Rolling Hills Estates 2016</v>
      </c>
      <c r="E1759" s="87" t="s">
        <v>5853</v>
      </c>
      <c r="F1759" s="366" t="s">
        <v>5853</v>
      </c>
      <c r="G1759" s="87" t="s">
        <v>5853</v>
      </c>
      <c r="H1759" s="87" t="s">
        <v>5853</v>
      </c>
      <c r="I1759" s="86"/>
      <c r="J1759" s="87" t="s">
        <v>5853</v>
      </c>
      <c r="K1759" s="366" t="s">
        <v>5853</v>
      </c>
      <c r="L1759" s="87" t="s">
        <v>5853</v>
      </c>
      <c r="M1759" s="87" t="s">
        <v>5853</v>
      </c>
      <c r="N1759" s="86"/>
      <c r="O1759" s="87" t="s">
        <v>5853</v>
      </c>
      <c r="P1759" s="87" t="s">
        <v>5853</v>
      </c>
      <c r="Q1759" s="86"/>
      <c r="R1759" s="87" t="s">
        <v>5853</v>
      </c>
      <c r="S1759" s="87" t="s">
        <v>5853</v>
      </c>
      <c r="T1759" s="86" t="s">
        <v>5853</v>
      </c>
      <c r="U1759" s="87" t="s">
        <v>5853</v>
      </c>
      <c r="V1759" s="87" t="s">
        <v>5853</v>
      </c>
    </row>
    <row r="1760" spans="1:22">
      <c r="A1760" s="88" t="s">
        <v>5664</v>
      </c>
      <c r="B1760" s="17" t="str">
        <f>VLOOKUP(A1760,'Planning Periods'!$E$2:$N$540,10,FALSE)</f>
        <v>10/15/2013 - 10/15/2021</v>
      </c>
      <c r="C1760" s="87">
        <v>2017</v>
      </c>
      <c r="D1760" s="87" t="str">
        <f t="shared" si="25"/>
        <v>Rolling Hills Estates 2017</v>
      </c>
      <c r="E1760" s="87">
        <v>1</v>
      </c>
      <c r="F1760" s="366">
        <v>0</v>
      </c>
      <c r="G1760" s="87">
        <v>0</v>
      </c>
      <c r="H1760" s="87">
        <v>0</v>
      </c>
      <c r="I1760" s="86"/>
      <c r="J1760" s="87">
        <v>1</v>
      </c>
      <c r="K1760" s="366">
        <v>0</v>
      </c>
      <c r="L1760" s="87">
        <v>0</v>
      </c>
      <c r="M1760" s="87">
        <v>0</v>
      </c>
      <c r="N1760" s="86"/>
      <c r="O1760" s="87">
        <v>1</v>
      </c>
      <c r="P1760" s="87">
        <v>1</v>
      </c>
      <c r="Q1760" s="86"/>
      <c r="R1760" s="87">
        <v>2</v>
      </c>
      <c r="S1760" s="87">
        <v>4</v>
      </c>
      <c r="T1760" s="86">
        <v>0</v>
      </c>
      <c r="U1760" s="87">
        <v>5</v>
      </c>
      <c r="V1760" s="87">
        <v>5</v>
      </c>
    </row>
    <row r="1761" spans="1:22">
      <c r="A1761" s="88" t="s">
        <v>5665</v>
      </c>
      <c r="B1761" s="17"/>
      <c r="C1761" s="87">
        <v>2013</v>
      </c>
      <c r="D1761" s="87" t="str">
        <f t="shared" si="25"/>
        <v>Rosemead 2013</v>
      </c>
      <c r="E1761" s="87">
        <v>153</v>
      </c>
      <c r="F1761" s="366">
        <v>0</v>
      </c>
      <c r="G1761" s="87">
        <v>0</v>
      </c>
      <c r="H1761" s="87">
        <v>0</v>
      </c>
      <c r="I1761" s="86"/>
      <c r="J1761" s="87">
        <v>88</v>
      </c>
      <c r="K1761" s="366">
        <v>0</v>
      </c>
      <c r="L1761" s="87">
        <v>0</v>
      </c>
      <c r="M1761" s="87">
        <v>0</v>
      </c>
      <c r="N1761" s="86"/>
      <c r="O1761" s="87">
        <v>99</v>
      </c>
      <c r="P1761" s="87">
        <v>0</v>
      </c>
      <c r="Q1761" s="86"/>
      <c r="R1761" s="87">
        <v>262</v>
      </c>
      <c r="S1761" s="87">
        <v>0</v>
      </c>
      <c r="T1761" s="86">
        <v>0</v>
      </c>
      <c r="U1761" s="87">
        <v>602</v>
      </c>
      <c r="V1761" s="87">
        <v>0</v>
      </c>
    </row>
    <row r="1762" spans="1:22">
      <c r="A1762" s="88" t="s">
        <v>5665</v>
      </c>
      <c r="B1762" s="17" t="str">
        <f>VLOOKUP(A1762,'Planning Periods'!$E$2:$N$540,10,FALSE)</f>
        <v>10/15/2013 - 10/15/2021</v>
      </c>
      <c r="C1762" s="87">
        <v>2014</v>
      </c>
      <c r="D1762" s="87" t="str">
        <f t="shared" si="25"/>
        <v>Rosemead 2014</v>
      </c>
      <c r="E1762" s="87">
        <v>153</v>
      </c>
      <c r="F1762" s="366">
        <v>0</v>
      </c>
      <c r="G1762" s="87">
        <v>0</v>
      </c>
      <c r="H1762" s="87">
        <v>0</v>
      </c>
      <c r="I1762" s="86"/>
      <c r="J1762" s="87">
        <v>88</v>
      </c>
      <c r="K1762" s="366">
        <v>0</v>
      </c>
      <c r="L1762" s="87">
        <v>0</v>
      </c>
      <c r="M1762" s="87">
        <v>0</v>
      </c>
      <c r="N1762" s="86"/>
      <c r="O1762" s="87">
        <v>99</v>
      </c>
      <c r="P1762" s="87">
        <v>0</v>
      </c>
      <c r="Q1762" s="86"/>
      <c r="R1762" s="87">
        <v>262</v>
      </c>
      <c r="S1762" s="87">
        <v>0</v>
      </c>
      <c r="T1762" s="86">
        <v>0</v>
      </c>
      <c r="U1762" s="87">
        <v>602</v>
      </c>
      <c r="V1762" s="87">
        <v>0</v>
      </c>
    </row>
    <row r="1763" spans="1:22">
      <c r="A1763" s="88" t="s">
        <v>5665</v>
      </c>
      <c r="B1763" s="17" t="str">
        <f>VLOOKUP(A1763,'Planning Periods'!$E$2:$N$540,10,FALSE)</f>
        <v>10/15/2013 - 10/15/2021</v>
      </c>
      <c r="C1763" s="87">
        <v>2015</v>
      </c>
      <c r="D1763" s="87" t="str">
        <f t="shared" si="25"/>
        <v>Rosemead 2015</v>
      </c>
      <c r="E1763" s="87">
        <v>153</v>
      </c>
      <c r="F1763" s="366">
        <v>0</v>
      </c>
      <c r="G1763" s="87">
        <v>0</v>
      </c>
      <c r="H1763" s="87">
        <v>0</v>
      </c>
      <c r="I1763" s="86"/>
      <c r="J1763" s="87">
        <v>88</v>
      </c>
      <c r="K1763" s="366">
        <v>0</v>
      </c>
      <c r="L1763" s="87">
        <v>0</v>
      </c>
      <c r="M1763" s="87">
        <v>0</v>
      </c>
      <c r="N1763" s="86"/>
      <c r="O1763" s="87">
        <v>99</v>
      </c>
      <c r="P1763" s="87">
        <v>0</v>
      </c>
      <c r="Q1763" s="86"/>
      <c r="R1763" s="87">
        <v>262</v>
      </c>
      <c r="S1763" s="87">
        <v>0</v>
      </c>
      <c r="T1763" s="86">
        <v>0</v>
      </c>
      <c r="U1763" s="87">
        <v>602</v>
      </c>
      <c r="V1763" s="87">
        <v>0</v>
      </c>
    </row>
    <row r="1764" spans="1:22">
      <c r="A1764" s="88" t="s">
        <v>5665</v>
      </c>
      <c r="B1764" s="17" t="str">
        <f>VLOOKUP(A1764,'Planning Periods'!$E$2:$N$540,10,FALSE)</f>
        <v>10/15/2013 - 10/15/2021</v>
      </c>
      <c r="C1764" s="87">
        <v>2016</v>
      </c>
      <c r="D1764" s="87" t="str">
        <f t="shared" si="25"/>
        <v>Rosemead 2016</v>
      </c>
      <c r="E1764" s="87">
        <v>153</v>
      </c>
      <c r="F1764" s="366">
        <v>0</v>
      </c>
      <c r="G1764" s="87">
        <v>0</v>
      </c>
      <c r="H1764" s="87">
        <v>0</v>
      </c>
      <c r="I1764" s="86"/>
      <c r="J1764" s="87">
        <v>88</v>
      </c>
      <c r="K1764" s="366">
        <v>0</v>
      </c>
      <c r="L1764" s="87">
        <v>0</v>
      </c>
      <c r="M1764" s="87">
        <v>0</v>
      </c>
      <c r="N1764" s="86"/>
      <c r="O1764" s="87">
        <v>99</v>
      </c>
      <c r="P1764" s="87">
        <v>0</v>
      </c>
      <c r="Q1764" s="86"/>
      <c r="R1764" s="87">
        <v>262</v>
      </c>
      <c r="S1764" s="87">
        <v>0</v>
      </c>
      <c r="T1764" s="86">
        <v>0</v>
      </c>
      <c r="U1764" s="87">
        <v>602</v>
      </c>
      <c r="V1764" s="87">
        <v>0</v>
      </c>
    </row>
    <row r="1765" spans="1:22">
      <c r="A1765" s="88" t="s">
        <v>5665</v>
      </c>
      <c r="B1765" s="17" t="str">
        <f>VLOOKUP(A1765,'Planning Periods'!$E$2:$N$540,10,FALSE)</f>
        <v>10/15/2013 - 10/15/2021</v>
      </c>
      <c r="C1765" s="87">
        <v>2017</v>
      </c>
      <c r="D1765" s="87" t="str">
        <f t="shared" si="25"/>
        <v>Rosemead 2017</v>
      </c>
      <c r="E1765" s="87">
        <v>153</v>
      </c>
      <c r="F1765" s="366">
        <v>0</v>
      </c>
      <c r="G1765" s="87">
        <v>0</v>
      </c>
      <c r="H1765" s="87">
        <v>0</v>
      </c>
      <c r="I1765" s="86"/>
      <c r="J1765" s="87">
        <v>88</v>
      </c>
      <c r="K1765" s="366">
        <v>0</v>
      </c>
      <c r="L1765" s="87">
        <v>0</v>
      </c>
      <c r="M1765" s="87">
        <v>0</v>
      </c>
      <c r="N1765" s="86"/>
      <c r="O1765" s="87">
        <v>99</v>
      </c>
      <c r="P1765" s="87">
        <v>0</v>
      </c>
      <c r="Q1765" s="86"/>
      <c r="R1765" s="87">
        <v>262</v>
      </c>
      <c r="S1765" s="87">
        <v>0</v>
      </c>
      <c r="T1765" s="86">
        <v>0</v>
      </c>
      <c r="U1765" s="87">
        <v>602</v>
      </c>
      <c r="V1765" s="87">
        <v>0</v>
      </c>
    </row>
    <row r="1766" spans="1:22">
      <c r="A1766" s="88" t="s">
        <v>5666</v>
      </c>
      <c r="B1766" s="17" t="str">
        <f>VLOOKUP(A1766,'Planning Periods'!$E$2:$N$540,10,FALSE)</f>
        <v>05/15/2021 - 05/15/2029</v>
      </c>
      <c r="C1766" s="87">
        <v>2013</v>
      </c>
      <c r="D1766" s="87" t="str">
        <f t="shared" si="25"/>
        <v>Roseville 2013</v>
      </c>
      <c r="E1766" s="87">
        <v>2268</v>
      </c>
      <c r="F1766" s="366">
        <v>0</v>
      </c>
      <c r="G1766" s="87">
        <v>0</v>
      </c>
      <c r="H1766" s="87">
        <v>0</v>
      </c>
      <c r="I1766" s="86"/>
      <c r="J1766" s="87">
        <v>1590</v>
      </c>
      <c r="K1766" s="366">
        <v>0</v>
      </c>
      <c r="L1766" s="87">
        <v>0</v>
      </c>
      <c r="M1766" s="87">
        <v>0</v>
      </c>
      <c r="N1766" s="86"/>
      <c r="O1766" s="87">
        <v>1577</v>
      </c>
      <c r="P1766" s="87">
        <v>142</v>
      </c>
      <c r="Q1766" s="86"/>
      <c r="R1766" s="87">
        <v>3043</v>
      </c>
      <c r="S1766" s="87">
        <v>384</v>
      </c>
      <c r="T1766" s="86">
        <v>0</v>
      </c>
      <c r="U1766" s="87">
        <v>8478</v>
      </c>
      <c r="V1766" s="87">
        <v>526</v>
      </c>
    </row>
    <row r="1767" spans="1:22">
      <c r="A1767" s="88" t="s">
        <v>5666</v>
      </c>
      <c r="B1767" s="17" t="str">
        <f>VLOOKUP(A1767,'Planning Periods'!$E$2:$N$540,10,FALSE)</f>
        <v>05/15/2021 - 05/15/2029</v>
      </c>
      <c r="C1767" s="87">
        <v>2014</v>
      </c>
      <c r="D1767" s="87" t="str">
        <f t="shared" si="25"/>
        <v>Roseville 2014</v>
      </c>
      <c r="E1767" s="87">
        <v>2268</v>
      </c>
      <c r="F1767" s="366">
        <v>9</v>
      </c>
      <c r="G1767" s="87">
        <v>9</v>
      </c>
      <c r="H1767" s="87">
        <v>0</v>
      </c>
      <c r="I1767" s="86"/>
      <c r="J1767" s="87">
        <v>1590</v>
      </c>
      <c r="K1767" s="366">
        <v>14</v>
      </c>
      <c r="L1767" s="87">
        <v>14</v>
      </c>
      <c r="M1767" s="87">
        <v>0</v>
      </c>
      <c r="N1767" s="86"/>
      <c r="O1767" s="87">
        <v>1577</v>
      </c>
      <c r="P1767" s="87">
        <v>438</v>
      </c>
      <c r="Q1767" s="86"/>
      <c r="R1767" s="87">
        <v>3043</v>
      </c>
      <c r="S1767" s="87">
        <v>333</v>
      </c>
      <c r="T1767" s="86">
        <v>0</v>
      </c>
      <c r="U1767" s="87">
        <v>8478</v>
      </c>
      <c r="V1767" s="87">
        <v>794</v>
      </c>
    </row>
    <row r="1768" spans="1:22">
      <c r="A1768" s="88" t="s">
        <v>5666</v>
      </c>
      <c r="B1768" s="17" t="str">
        <f>VLOOKUP(A1768,'Planning Periods'!$E$2:$N$540,10,FALSE)</f>
        <v>05/15/2021 - 05/15/2029</v>
      </c>
      <c r="C1768" s="87">
        <v>2015</v>
      </c>
      <c r="D1768" s="87" t="str">
        <f t="shared" si="25"/>
        <v>Roseville 2015</v>
      </c>
      <c r="E1768" s="87">
        <v>2268</v>
      </c>
      <c r="F1768" s="366">
        <v>0</v>
      </c>
      <c r="G1768" s="87">
        <v>0</v>
      </c>
      <c r="H1768" s="87">
        <v>0</v>
      </c>
      <c r="I1768" s="86"/>
      <c r="J1768" s="87">
        <v>1590</v>
      </c>
      <c r="K1768" s="366">
        <v>0</v>
      </c>
      <c r="L1768" s="87">
        <v>0</v>
      </c>
      <c r="M1768" s="87">
        <v>0</v>
      </c>
      <c r="N1768" s="86"/>
      <c r="O1768" s="87">
        <v>1577</v>
      </c>
      <c r="P1768" s="87">
        <v>378</v>
      </c>
      <c r="Q1768" s="86"/>
      <c r="R1768" s="87">
        <v>3043</v>
      </c>
      <c r="S1768" s="87">
        <v>544</v>
      </c>
      <c r="T1768" s="86">
        <v>0</v>
      </c>
      <c r="U1768" s="87">
        <v>8478</v>
      </c>
      <c r="V1768" s="87">
        <v>922</v>
      </c>
    </row>
    <row r="1769" spans="1:22">
      <c r="A1769" s="88" t="s">
        <v>5666</v>
      </c>
      <c r="B1769" s="17" t="str">
        <f>VLOOKUP(A1769,'Planning Periods'!$E$2:$N$540,10,FALSE)</f>
        <v>05/15/2021 - 05/15/2029</v>
      </c>
      <c r="C1769" s="87">
        <v>2016</v>
      </c>
      <c r="D1769" s="87" t="str">
        <f t="shared" si="25"/>
        <v>Roseville 2016</v>
      </c>
      <c r="E1769" s="87">
        <v>2268</v>
      </c>
      <c r="F1769" s="366">
        <v>42</v>
      </c>
      <c r="G1769" s="87">
        <v>42</v>
      </c>
      <c r="H1769" s="87">
        <v>0</v>
      </c>
      <c r="I1769" s="86"/>
      <c r="J1769" s="87">
        <v>1590</v>
      </c>
      <c r="K1769" s="366">
        <v>15</v>
      </c>
      <c r="L1769" s="87">
        <v>15</v>
      </c>
      <c r="M1769" s="87">
        <v>0</v>
      </c>
      <c r="N1769" s="86"/>
      <c r="O1769" s="87">
        <v>1577</v>
      </c>
      <c r="P1769" s="87">
        <v>216</v>
      </c>
      <c r="Q1769" s="86"/>
      <c r="R1769" s="87">
        <v>3043</v>
      </c>
      <c r="S1769" s="87">
        <v>584</v>
      </c>
      <c r="T1769" s="86">
        <v>0</v>
      </c>
      <c r="U1769" s="87">
        <v>8478</v>
      </c>
      <c r="V1769" s="87">
        <v>857</v>
      </c>
    </row>
    <row r="1770" spans="1:22">
      <c r="A1770" s="88" t="s">
        <v>5666</v>
      </c>
      <c r="B1770" s="17" t="str">
        <f>VLOOKUP(A1770,'Planning Periods'!$E$2:$N$540,10,FALSE)</f>
        <v>05/15/2021 - 05/15/2029</v>
      </c>
      <c r="C1770" s="87">
        <v>2017</v>
      </c>
      <c r="D1770" s="87" t="str">
        <f t="shared" ref="D1770:D1831" si="26">CONCATENATE(A1770," ",C1770)</f>
        <v>Roseville 2017</v>
      </c>
      <c r="E1770" s="87">
        <v>2268</v>
      </c>
      <c r="F1770" s="366">
        <v>43</v>
      </c>
      <c r="G1770" s="87">
        <v>43</v>
      </c>
      <c r="H1770" s="87">
        <v>0</v>
      </c>
      <c r="I1770" s="86"/>
      <c r="J1770" s="87">
        <v>1590</v>
      </c>
      <c r="K1770" s="366">
        <v>0</v>
      </c>
      <c r="L1770" s="87">
        <v>0</v>
      </c>
      <c r="M1770" s="87">
        <v>0</v>
      </c>
      <c r="N1770" s="86"/>
      <c r="O1770" s="87">
        <v>1577</v>
      </c>
      <c r="P1770" s="87">
        <v>1000</v>
      </c>
      <c r="Q1770" s="86"/>
      <c r="R1770" s="87">
        <v>3043</v>
      </c>
      <c r="S1770" s="87">
        <v>644</v>
      </c>
      <c r="T1770" s="86">
        <v>0</v>
      </c>
      <c r="U1770" s="87">
        <v>8478</v>
      </c>
      <c r="V1770" s="87">
        <v>1687</v>
      </c>
    </row>
    <row r="1771" spans="1:22">
      <c r="A1771" s="88" t="s">
        <v>5667</v>
      </c>
      <c r="B1771" s="17" t="str">
        <f>VLOOKUP(A1771,'Planning Periods'!$E$2:$N$540,10,FALSE)</f>
        <v>01/31/2015 - 01/31/2023</v>
      </c>
      <c r="C1771" s="87">
        <v>2014</v>
      </c>
      <c r="D1771" s="87" t="str">
        <f t="shared" si="26"/>
        <v>Ross 2014</v>
      </c>
      <c r="E1771" s="87" t="s">
        <v>5853</v>
      </c>
      <c r="F1771" s="366" t="s">
        <v>5853</v>
      </c>
      <c r="G1771" s="87" t="s">
        <v>5853</v>
      </c>
      <c r="H1771" s="87" t="s">
        <v>5853</v>
      </c>
      <c r="I1771" s="86"/>
      <c r="J1771" s="87" t="s">
        <v>5853</v>
      </c>
      <c r="K1771" s="366" t="s">
        <v>5853</v>
      </c>
      <c r="L1771" s="87" t="s">
        <v>5853</v>
      </c>
      <c r="M1771" s="87" t="s">
        <v>5853</v>
      </c>
      <c r="N1771" s="86"/>
      <c r="O1771" s="87" t="s">
        <v>5853</v>
      </c>
      <c r="P1771" s="87" t="s">
        <v>5853</v>
      </c>
      <c r="Q1771" s="86"/>
      <c r="R1771" s="87" t="s">
        <v>5853</v>
      </c>
      <c r="S1771" s="87" t="s">
        <v>5853</v>
      </c>
      <c r="T1771" s="86" t="s">
        <v>5853</v>
      </c>
      <c r="U1771" s="87" t="s">
        <v>5853</v>
      </c>
      <c r="V1771" s="87" t="s">
        <v>5853</v>
      </c>
    </row>
    <row r="1772" spans="1:22">
      <c r="A1772" s="88" t="s">
        <v>5667</v>
      </c>
      <c r="B1772" s="17" t="str">
        <f>VLOOKUP(A1772,'Planning Periods'!$E$2:$N$540,10,FALSE)</f>
        <v>01/31/2015 - 01/31/2023</v>
      </c>
      <c r="C1772" s="87">
        <v>2015</v>
      </c>
      <c r="D1772" s="87" t="str">
        <f t="shared" si="26"/>
        <v>Ross 2015</v>
      </c>
      <c r="E1772" s="87">
        <v>6</v>
      </c>
      <c r="F1772" s="366">
        <v>1</v>
      </c>
      <c r="G1772" s="87">
        <v>1</v>
      </c>
      <c r="H1772" s="87">
        <v>0</v>
      </c>
      <c r="I1772" s="86"/>
      <c r="J1772" s="87">
        <v>4</v>
      </c>
      <c r="K1772" s="366">
        <v>0</v>
      </c>
      <c r="L1772" s="87">
        <v>0</v>
      </c>
      <c r="M1772" s="87">
        <v>0</v>
      </c>
      <c r="N1772" s="86"/>
      <c r="O1772" s="87">
        <v>4</v>
      </c>
      <c r="P1772" s="87">
        <v>1</v>
      </c>
      <c r="Q1772" s="86"/>
      <c r="R1772" s="87">
        <v>4</v>
      </c>
      <c r="S1772" s="87">
        <v>0</v>
      </c>
      <c r="T1772" s="86">
        <v>0</v>
      </c>
      <c r="U1772" s="87">
        <v>18</v>
      </c>
      <c r="V1772" s="87">
        <v>2</v>
      </c>
    </row>
    <row r="1773" spans="1:22">
      <c r="A1773" s="88" t="s">
        <v>5667</v>
      </c>
      <c r="B1773" s="17" t="str">
        <f>VLOOKUP(A1773,'Planning Periods'!$E$2:$N$540,10,FALSE)</f>
        <v>01/31/2015 - 01/31/2023</v>
      </c>
      <c r="C1773" s="87">
        <v>2016</v>
      </c>
      <c r="D1773" s="87" t="str">
        <f t="shared" si="26"/>
        <v>Ross 2016</v>
      </c>
      <c r="E1773" s="87">
        <v>6</v>
      </c>
      <c r="F1773" s="366">
        <v>1</v>
      </c>
      <c r="G1773" s="87">
        <v>1</v>
      </c>
      <c r="H1773" s="87">
        <v>0</v>
      </c>
      <c r="I1773" s="86"/>
      <c r="J1773" s="87">
        <v>4</v>
      </c>
      <c r="K1773" s="366">
        <v>0</v>
      </c>
      <c r="L1773" s="87">
        <v>0</v>
      </c>
      <c r="M1773" s="87">
        <v>0</v>
      </c>
      <c r="N1773" s="86"/>
      <c r="O1773" s="87">
        <v>4</v>
      </c>
      <c r="P1773" s="87">
        <v>0</v>
      </c>
      <c r="Q1773" s="86"/>
      <c r="R1773" s="87">
        <v>4</v>
      </c>
      <c r="S1773" s="87">
        <v>1</v>
      </c>
      <c r="T1773" s="86">
        <v>0</v>
      </c>
      <c r="U1773" s="87">
        <v>18</v>
      </c>
      <c r="V1773" s="87">
        <v>2</v>
      </c>
    </row>
    <row r="1774" spans="1:22">
      <c r="A1774" s="88" t="s">
        <v>5667</v>
      </c>
      <c r="B1774" s="17" t="str">
        <f>VLOOKUP(A1774,'Planning Periods'!$E$2:$N$540,10,FALSE)</f>
        <v>01/31/2015 - 01/31/2023</v>
      </c>
      <c r="C1774" s="87">
        <v>2017</v>
      </c>
      <c r="D1774" s="87" t="str">
        <f t="shared" si="26"/>
        <v>Ross 2017</v>
      </c>
      <c r="E1774" s="87">
        <v>6</v>
      </c>
      <c r="F1774" s="366">
        <v>0</v>
      </c>
      <c r="G1774" s="87">
        <v>0</v>
      </c>
      <c r="H1774" s="87">
        <v>0</v>
      </c>
      <c r="I1774" s="86"/>
      <c r="J1774" s="87">
        <v>4</v>
      </c>
      <c r="K1774" s="366">
        <v>0</v>
      </c>
      <c r="L1774" s="87">
        <v>0</v>
      </c>
      <c r="M1774" s="87">
        <v>0</v>
      </c>
      <c r="N1774" s="86"/>
      <c r="O1774" s="87">
        <v>4</v>
      </c>
      <c r="P1774" s="87">
        <v>1</v>
      </c>
      <c r="Q1774" s="86"/>
      <c r="R1774" s="87">
        <v>4</v>
      </c>
      <c r="S1774" s="87">
        <v>0</v>
      </c>
      <c r="T1774" s="86">
        <v>0</v>
      </c>
      <c r="U1774" s="87">
        <v>18</v>
      </c>
      <c r="V1774" s="87">
        <v>1</v>
      </c>
    </row>
    <row r="1775" spans="1:22">
      <c r="A1775" s="88" t="s">
        <v>5668</v>
      </c>
      <c r="B1775" s="17" t="str">
        <f>VLOOKUP(A1775,'Planning Periods'!$E$2:$N$540,10,FALSE)</f>
        <v>05/15/2021 - 05/15/2029</v>
      </c>
      <c r="C1775" s="87">
        <v>2013</v>
      </c>
      <c r="D1775" s="87" t="str">
        <f t="shared" si="26"/>
        <v>Sacramento 2013</v>
      </c>
      <c r="E1775" s="87">
        <v>4944</v>
      </c>
      <c r="F1775" s="366">
        <v>95</v>
      </c>
      <c r="G1775" s="87">
        <v>62</v>
      </c>
      <c r="H1775" s="87">
        <v>33</v>
      </c>
      <c r="I1775" s="86"/>
      <c r="J1775" s="87">
        <v>3467</v>
      </c>
      <c r="K1775" s="366">
        <v>137</v>
      </c>
      <c r="L1775" s="87">
        <v>24</v>
      </c>
      <c r="M1775" s="87">
        <v>113</v>
      </c>
      <c r="N1775" s="86"/>
      <c r="O1775" s="87">
        <v>4482</v>
      </c>
      <c r="P1775" s="87">
        <v>34</v>
      </c>
      <c r="Q1775" s="86"/>
      <c r="R1775" s="87">
        <v>11208</v>
      </c>
      <c r="S1775" s="87">
        <v>153</v>
      </c>
      <c r="T1775" s="86">
        <v>113</v>
      </c>
      <c r="U1775" s="87">
        <v>24101</v>
      </c>
      <c r="V1775" s="87">
        <v>419</v>
      </c>
    </row>
    <row r="1776" spans="1:22">
      <c r="A1776" s="88" t="s">
        <v>5668</v>
      </c>
      <c r="B1776" s="17" t="str">
        <f>VLOOKUP(A1776,'Planning Periods'!$E$2:$N$540,10,FALSE)</f>
        <v>05/15/2021 - 05/15/2029</v>
      </c>
      <c r="C1776" s="87">
        <v>2014</v>
      </c>
      <c r="D1776" s="87" t="str">
        <f t="shared" si="26"/>
        <v>Sacramento 2014</v>
      </c>
      <c r="E1776" s="87">
        <v>4944</v>
      </c>
      <c r="F1776" s="366">
        <v>102</v>
      </c>
      <c r="G1776" s="87">
        <v>78</v>
      </c>
      <c r="H1776" s="87">
        <v>24</v>
      </c>
      <c r="I1776" s="86"/>
      <c r="J1776" s="87">
        <v>3467</v>
      </c>
      <c r="K1776" s="366">
        <v>123</v>
      </c>
      <c r="L1776" s="87">
        <v>95</v>
      </c>
      <c r="M1776" s="87">
        <v>28</v>
      </c>
      <c r="N1776" s="86"/>
      <c r="O1776" s="87">
        <v>4482</v>
      </c>
      <c r="P1776" s="87">
        <v>21</v>
      </c>
      <c r="Q1776" s="86"/>
      <c r="R1776" s="87">
        <v>11208</v>
      </c>
      <c r="S1776" s="87">
        <v>95</v>
      </c>
      <c r="T1776" s="86">
        <v>28</v>
      </c>
      <c r="U1776" s="87">
        <v>24101</v>
      </c>
      <c r="V1776" s="87">
        <v>341</v>
      </c>
    </row>
    <row r="1777" spans="1:22">
      <c r="A1777" s="88" t="s">
        <v>5668</v>
      </c>
      <c r="B1777" s="17" t="str">
        <f>VLOOKUP(A1777,'Planning Periods'!$E$2:$N$540,10,FALSE)</f>
        <v>05/15/2021 - 05/15/2029</v>
      </c>
      <c r="C1777" s="87">
        <v>2015</v>
      </c>
      <c r="D1777" s="87" t="str">
        <f t="shared" si="26"/>
        <v>Sacramento 2015</v>
      </c>
      <c r="E1777" s="87">
        <v>4944</v>
      </c>
      <c r="F1777" s="366">
        <v>0</v>
      </c>
      <c r="G1777" s="87">
        <v>0</v>
      </c>
      <c r="H1777" s="87">
        <v>0</v>
      </c>
      <c r="I1777" s="86"/>
      <c r="J1777" s="87">
        <v>3467</v>
      </c>
      <c r="K1777" s="366">
        <v>68</v>
      </c>
      <c r="L1777" s="87">
        <v>0</v>
      </c>
      <c r="M1777" s="87">
        <v>68</v>
      </c>
      <c r="N1777" s="86"/>
      <c r="O1777" s="87">
        <v>4482</v>
      </c>
      <c r="P1777" s="87">
        <v>851</v>
      </c>
      <c r="Q1777" s="86"/>
      <c r="R1777" s="87">
        <v>11208</v>
      </c>
      <c r="S1777" s="87">
        <v>104</v>
      </c>
      <c r="T1777" s="86">
        <v>68</v>
      </c>
      <c r="U1777" s="87">
        <v>24101</v>
      </c>
      <c r="V1777" s="87">
        <v>1023</v>
      </c>
    </row>
    <row r="1778" spans="1:22">
      <c r="A1778" s="88" t="s">
        <v>5668</v>
      </c>
      <c r="B1778" s="17" t="str">
        <f>VLOOKUP(A1778,'Planning Periods'!$E$2:$N$540,10,FALSE)</f>
        <v>05/15/2021 - 05/15/2029</v>
      </c>
      <c r="C1778" s="87">
        <v>2016</v>
      </c>
      <c r="D1778" s="87" t="str">
        <f t="shared" si="26"/>
        <v>Sacramento 2016</v>
      </c>
      <c r="E1778" s="87">
        <v>4944</v>
      </c>
      <c r="F1778" s="366">
        <v>0</v>
      </c>
      <c r="G1778" s="87">
        <v>0</v>
      </c>
      <c r="H1778" s="87">
        <v>0</v>
      </c>
      <c r="I1778" s="86"/>
      <c r="J1778" s="87">
        <v>3467</v>
      </c>
      <c r="K1778" s="366">
        <v>27</v>
      </c>
      <c r="L1778" s="87">
        <v>27</v>
      </c>
      <c r="M1778" s="87">
        <v>0</v>
      </c>
      <c r="N1778" s="86"/>
      <c r="O1778" s="87">
        <v>4482</v>
      </c>
      <c r="P1778" s="87">
        <v>820</v>
      </c>
      <c r="Q1778" s="86"/>
      <c r="R1778" s="87">
        <v>11208</v>
      </c>
      <c r="S1778" s="87">
        <v>730</v>
      </c>
      <c r="T1778" s="86">
        <v>0</v>
      </c>
      <c r="U1778" s="87">
        <v>24101</v>
      </c>
      <c r="V1778" s="87">
        <v>1577</v>
      </c>
    </row>
    <row r="1779" spans="1:22">
      <c r="A1779" s="88" t="s">
        <v>5668</v>
      </c>
      <c r="B1779" s="17" t="str">
        <f>VLOOKUP(A1779,'Planning Periods'!$E$2:$N$540,10,FALSE)</f>
        <v>05/15/2021 - 05/15/2029</v>
      </c>
      <c r="C1779" s="87">
        <v>2017</v>
      </c>
      <c r="D1779" s="87" t="str">
        <f t="shared" si="26"/>
        <v>Sacramento 2017</v>
      </c>
      <c r="E1779" s="87">
        <v>4944</v>
      </c>
      <c r="F1779" s="366">
        <v>0</v>
      </c>
      <c r="G1779" s="87">
        <v>0</v>
      </c>
      <c r="H1779" s="87">
        <v>0</v>
      </c>
      <c r="I1779" s="86"/>
      <c r="J1779" s="87">
        <v>3467</v>
      </c>
      <c r="K1779" s="366">
        <v>3</v>
      </c>
      <c r="L1779" s="87">
        <v>0</v>
      </c>
      <c r="M1779" s="87">
        <v>3</v>
      </c>
      <c r="N1779" s="86"/>
      <c r="O1779" s="87">
        <v>4482</v>
      </c>
      <c r="P1779" s="87">
        <v>1757</v>
      </c>
      <c r="Q1779" s="86"/>
      <c r="R1779" s="87">
        <v>11208</v>
      </c>
      <c r="S1779" s="87">
        <v>1121</v>
      </c>
      <c r="T1779" s="86">
        <v>3</v>
      </c>
      <c r="U1779" s="87">
        <v>24101</v>
      </c>
      <c r="V1779" s="87">
        <v>2881</v>
      </c>
    </row>
    <row r="1780" spans="1:22">
      <c r="A1780" s="88" t="s">
        <v>5206</v>
      </c>
      <c r="B1780" s="17" t="str">
        <f>VLOOKUP(A1780,'Planning Periods'!$E$2:$N$540,10,FALSE)</f>
        <v>05/15/2021 - 05/15/2029</v>
      </c>
      <c r="C1780" s="87">
        <v>2013</v>
      </c>
      <c r="D1780" s="87" t="str">
        <f t="shared" si="26"/>
        <v>Sacramento County - Unincorporated 2013</v>
      </c>
      <c r="E1780" s="87">
        <v>3149</v>
      </c>
      <c r="F1780" s="366">
        <v>0</v>
      </c>
      <c r="G1780" s="87">
        <v>0</v>
      </c>
      <c r="H1780" s="87">
        <v>0</v>
      </c>
      <c r="I1780" s="86"/>
      <c r="J1780" s="87">
        <v>2208</v>
      </c>
      <c r="K1780" s="366">
        <v>0</v>
      </c>
      <c r="L1780" s="87">
        <v>0</v>
      </c>
      <c r="M1780" s="87">
        <v>0</v>
      </c>
      <c r="N1780" s="86"/>
      <c r="O1780" s="87">
        <v>2574</v>
      </c>
      <c r="P1780" s="87">
        <v>137</v>
      </c>
      <c r="Q1780" s="86"/>
      <c r="R1780" s="87">
        <v>5913</v>
      </c>
      <c r="S1780" s="87">
        <v>268</v>
      </c>
      <c r="T1780" s="86">
        <v>0</v>
      </c>
      <c r="U1780" s="87">
        <v>13844</v>
      </c>
      <c r="V1780" s="87">
        <v>405</v>
      </c>
    </row>
    <row r="1781" spans="1:22">
      <c r="A1781" s="88" t="s">
        <v>5206</v>
      </c>
      <c r="B1781" s="17" t="str">
        <f>VLOOKUP(A1781,'Planning Periods'!$E$2:$N$540,10,FALSE)</f>
        <v>05/15/2021 - 05/15/2029</v>
      </c>
      <c r="C1781" s="87">
        <v>2014</v>
      </c>
      <c r="D1781" s="87" t="str">
        <f t="shared" si="26"/>
        <v>Sacramento County - Unincorporated 2014</v>
      </c>
      <c r="E1781" s="87">
        <v>3149</v>
      </c>
      <c r="F1781" s="366">
        <v>0</v>
      </c>
      <c r="G1781" s="87">
        <v>0</v>
      </c>
      <c r="H1781" s="87">
        <v>0</v>
      </c>
      <c r="I1781" s="86"/>
      <c r="J1781" s="87">
        <v>2208</v>
      </c>
      <c r="K1781" s="366">
        <v>0</v>
      </c>
      <c r="L1781" s="87">
        <v>0</v>
      </c>
      <c r="M1781" s="87">
        <v>0</v>
      </c>
      <c r="N1781" s="86"/>
      <c r="O1781" s="87">
        <v>2574</v>
      </c>
      <c r="P1781" s="87">
        <v>97</v>
      </c>
      <c r="Q1781" s="86"/>
      <c r="R1781" s="87">
        <v>5913</v>
      </c>
      <c r="S1781" s="87">
        <v>228</v>
      </c>
      <c r="T1781" s="86">
        <v>0</v>
      </c>
      <c r="U1781" s="87">
        <v>13844</v>
      </c>
      <c r="V1781" s="87">
        <v>325</v>
      </c>
    </row>
    <row r="1782" spans="1:22">
      <c r="A1782" s="88" t="s">
        <v>5206</v>
      </c>
      <c r="B1782" s="17" t="str">
        <f>VLOOKUP(A1782,'Planning Periods'!$E$2:$N$540,10,FALSE)</f>
        <v>05/15/2021 - 05/15/2029</v>
      </c>
      <c r="C1782" s="87">
        <v>2015</v>
      </c>
      <c r="D1782" s="87" t="str">
        <f t="shared" si="26"/>
        <v>Sacramento County - Unincorporated 2015</v>
      </c>
      <c r="E1782" s="87">
        <v>3149</v>
      </c>
      <c r="F1782" s="366">
        <v>30</v>
      </c>
      <c r="G1782" s="87">
        <v>30</v>
      </c>
      <c r="H1782" s="87">
        <v>0</v>
      </c>
      <c r="I1782" s="86"/>
      <c r="J1782" s="87">
        <v>2208</v>
      </c>
      <c r="K1782" s="366">
        <v>117</v>
      </c>
      <c r="L1782" s="87">
        <v>117</v>
      </c>
      <c r="M1782" s="87">
        <v>0</v>
      </c>
      <c r="N1782" s="86"/>
      <c r="O1782" s="87">
        <v>2574</v>
      </c>
      <c r="P1782" s="87">
        <v>135</v>
      </c>
      <c r="Q1782" s="86"/>
      <c r="R1782" s="87">
        <v>5913</v>
      </c>
      <c r="S1782" s="87">
        <v>264</v>
      </c>
      <c r="T1782" s="86">
        <v>0</v>
      </c>
      <c r="U1782" s="87">
        <v>13844</v>
      </c>
      <c r="V1782" s="87">
        <v>546</v>
      </c>
    </row>
    <row r="1783" spans="1:22">
      <c r="A1783" s="88" t="s">
        <v>5206</v>
      </c>
      <c r="B1783" s="17" t="str">
        <f>VLOOKUP(A1783,'Planning Periods'!$E$2:$N$540,10,FALSE)</f>
        <v>05/15/2021 - 05/15/2029</v>
      </c>
      <c r="C1783" s="87">
        <v>2016</v>
      </c>
      <c r="D1783" s="87" t="str">
        <f t="shared" si="26"/>
        <v>Sacramento County - Unincorporated 2016</v>
      </c>
      <c r="E1783" s="87">
        <v>3149</v>
      </c>
      <c r="F1783" s="366">
        <v>46</v>
      </c>
      <c r="G1783" s="87">
        <v>46</v>
      </c>
      <c r="H1783" s="87">
        <v>0</v>
      </c>
      <c r="I1783" s="86"/>
      <c r="J1783" s="87">
        <v>2208</v>
      </c>
      <c r="K1783" s="366">
        <v>0</v>
      </c>
      <c r="L1783" s="87">
        <v>0</v>
      </c>
      <c r="M1783" s="87">
        <v>0</v>
      </c>
      <c r="N1783" s="86"/>
      <c r="O1783" s="87">
        <v>2574</v>
      </c>
      <c r="P1783" s="87">
        <v>274</v>
      </c>
      <c r="Q1783" s="86"/>
      <c r="R1783" s="87">
        <v>5913</v>
      </c>
      <c r="S1783" s="87">
        <v>353</v>
      </c>
      <c r="T1783" s="86">
        <v>0</v>
      </c>
      <c r="U1783" s="87">
        <v>13844</v>
      </c>
      <c r="V1783" s="87">
        <v>673</v>
      </c>
    </row>
    <row r="1784" spans="1:22">
      <c r="A1784" s="88" t="s">
        <v>5206</v>
      </c>
      <c r="B1784" s="17" t="str">
        <f>VLOOKUP(A1784,'Planning Periods'!$E$2:$N$540,10,FALSE)</f>
        <v>05/15/2021 - 05/15/2029</v>
      </c>
      <c r="C1784" s="87">
        <v>2017</v>
      </c>
      <c r="D1784" s="87" t="str">
        <f t="shared" si="26"/>
        <v>Sacramento County - Unincorporated 2017</v>
      </c>
      <c r="E1784" s="87">
        <v>3149</v>
      </c>
      <c r="F1784" s="366">
        <v>0</v>
      </c>
      <c r="G1784" s="87">
        <v>0</v>
      </c>
      <c r="H1784" s="87">
        <v>0</v>
      </c>
      <c r="I1784" s="86"/>
      <c r="J1784" s="87">
        <v>2208</v>
      </c>
      <c r="K1784" s="366">
        <v>0</v>
      </c>
      <c r="L1784" s="87">
        <v>0</v>
      </c>
      <c r="M1784" s="87">
        <v>0</v>
      </c>
      <c r="N1784" s="86"/>
      <c r="O1784" s="87">
        <v>2574</v>
      </c>
      <c r="P1784" s="87">
        <v>247</v>
      </c>
      <c r="Q1784" s="86"/>
      <c r="R1784" s="87">
        <v>5913</v>
      </c>
      <c r="S1784" s="87">
        <v>414</v>
      </c>
      <c r="T1784" s="86">
        <v>0</v>
      </c>
      <c r="U1784" s="87">
        <v>13844</v>
      </c>
      <c r="V1784" s="87">
        <v>661</v>
      </c>
    </row>
    <row r="1785" spans="1:22">
      <c r="A1785" s="88" t="s">
        <v>5669</v>
      </c>
      <c r="B1785" s="17" t="str">
        <f>VLOOKUP(A1785,'Planning Periods'!$E$2:$N$540,10,FALSE)</f>
        <v>12/31/2015 - 12/31/2023</v>
      </c>
      <c r="C1785" s="87">
        <v>2014</v>
      </c>
      <c r="D1785" s="87" t="str">
        <f t="shared" si="26"/>
        <v>Salinas 2014</v>
      </c>
      <c r="E1785" s="87" t="s">
        <v>5853</v>
      </c>
      <c r="F1785" s="366" t="s">
        <v>5853</v>
      </c>
      <c r="G1785" s="87" t="s">
        <v>5853</v>
      </c>
      <c r="H1785" s="87" t="s">
        <v>5853</v>
      </c>
      <c r="I1785" s="86"/>
      <c r="J1785" s="87" t="s">
        <v>5853</v>
      </c>
      <c r="K1785" s="366" t="s">
        <v>5853</v>
      </c>
      <c r="L1785" s="87" t="s">
        <v>5853</v>
      </c>
      <c r="M1785" s="87" t="s">
        <v>5853</v>
      </c>
      <c r="N1785" s="86"/>
      <c r="O1785" s="87" t="s">
        <v>5853</v>
      </c>
      <c r="P1785" s="87" t="s">
        <v>5853</v>
      </c>
      <c r="Q1785" s="86"/>
      <c r="R1785" s="87" t="s">
        <v>5853</v>
      </c>
      <c r="S1785" s="87" t="s">
        <v>5853</v>
      </c>
      <c r="T1785" s="86" t="s">
        <v>5853</v>
      </c>
      <c r="U1785" s="87" t="s">
        <v>5853</v>
      </c>
      <c r="V1785" s="87" t="s">
        <v>5853</v>
      </c>
    </row>
    <row r="1786" spans="1:22">
      <c r="A1786" s="88" t="s">
        <v>5669</v>
      </c>
      <c r="B1786" s="17" t="str">
        <f>VLOOKUP(A1786,'Planning Periods'!$E$2:$N$540,10,FALSE)</f>
        <v>12/31/2015 - 12/31/2023</v>
      </c>
      <c r="C1786" s="87">
        <v>2015</v>
      </c>
      <c r="D1786" s="87" t="str">
        <f t="shared" si="26"/>
        <v>Salinas 2015</v>
      </c>
      <c r="E1786" s="87">
        <v>517</v>
      </c>
      <c r="F1786" s="366">
        <v>0</v>
      </c>
      <c r="G1786" s="87">
        <v>0</v>
      </c>
      <c r="H1786" s="87">
        <v>0</v>
      </c>
      <c r="I1786" s="86"/>
      <c r="J1786" s="87">
        <v>330</v>
      </c>
      <c r="K1786" s="366">
        <v>0</v>
      </c>
      <c r="L1786" s="87">
        <v>0</v>
      </c>
      <c r="M1786" s="87">
        <v>0</v>
      </c>
      <c r="N1786" s="86"/>
      <c r="O1786" s="87">
        <v>400</v>
      </c>
      <c r="P1786" s="87">
        <v>0</v>
      </c>
      <c r="Q1786" s="86"/>
      <c r="R1786" s="87">
        <v>846</v>
      </c>
      <c r="S1786" s="87">
        <v>53</v>
      </c>
      <c r="T1786" s="86">
        <v>0</v>
      </c>
      <c r="U1786" s="87">
        <v>2093</v>
      </c>
      <c r="V1786" s="87">
        <v>53</v>
      </c>
    </row>
    <row r="1787" spans="1:22">
      <c r="A1787" s="88" t="s">
        <v>5669</v>
      </c>
      <c r="B1787" s="17" t="str">
        <f>VLOOKUP(A1787,'Planning Periods'!$E$2:$N$540,10,FALSE)</f>
        <v>12/31/2015 - 12/31/2023</v>
      </c>
      <c r="C1787" s="87">
        <v>2016</v>
      </c>
      <c r="D1787" s="87" t="str">
        <f t="shared" si="26"/>
        <v>Salinas 2016</v>
      </c>
      <c r="E1787" s="87">
        <v>517</v>
      </c>
      <c r="F1787" s="366">
        <v>24</v>
      </c>
      <c r="G1787" s="87">
        <v>24</v>
      </c>
      <c r="H1787" s="87">
        <v>0</v>
      </c>
      <c r="I1787" s="86"/>
      <c r="J1787" s="87">
        <v>330</v>
      </c>
      <c r="K1787" s="366">
        <v>16</v>
      </c>
      <c r="L1787" s="87">
        <v>16</v>
      </c>
      <c r="M1787" s="87">
        <v>0</v>
      </c>
      <c r="N1787" s="86"/>
      <c r="O1787" s="87">
        <v>400</v>
      </c>
      <c r="P1787" s="87">
        <v>1</v>
      </c>
      <c r="Q1787" s="86"/>
      <c r="R1787" s="87">
        <v>846</v>
      </c>
      <c r="S1787" s="87">
        <v>52</v>
      </c>
      <c r="T1787" s="86">
        <v>0</v>
      </c>
      <c r="U1787" s="87">
        <v>2093</v>
      </c>
      <c r="V1787" s="87">
        <v>93</v>
      </c>
    </row>
    <row r="1788" spans="1:22">
      <c r="A1788" s="88" t="s">
        <v>5669</v>
      </c>
      <c r="B1788" s="17" t="str">
        <f>VLOOKUP(A1788,'Planning Periods'!$E$2:$N$540,10,FALSE)</f>
        <v>12/31/2015 - 12/31/2023</v>
      </c>
      <c r="C1788" s="87">
        <v>2017</v>
      </c>
      <c r="D1788" s="87" t="str">
        <f t="shared" si="26"/>
        <v>Salinas 2017</v>
      </c>
      <c r="E1788" s="87">
        <v>517</v>
      </c>
      <c r="F1788" s="366">
        <v>50</v>
      </c>
      <c r="G1788" s="87">
        <v>50</v>
      </c>
      <c r="H1788" s="87">
        <v>0</v>
      </c>
      <c r="I1788" s="86"/>
      <c r="J1788" s="87">
        <v>330</v>
      </c>
      <c r="K1788" s="366">
        <v>0</v>
      </c>
      <c r="L1788" s="87">
        <v>0</v>
      </c>
      <c r="M1788" s="87">
        <v>0</v>
      </c>
      <c r="N1788" s="86"/>
      <c r="O1788" s="87">
        <v>400</v>
      </c>
      <c r="P1788" s="87">
        <v>3</v>
      </c>
      <c r="Q1788" s="86"/>
      <c r="R1788" s="87">
        <v>846</v>
      </c>
      <c r="S1788" s="87">
        <v>25</v>
      </c>
      <c r="T1788" s="86">
        <v>0</v>
      </c>
      <c r="U1788" s="87">
        <v>2093</v>
      </c>
      <c r="V1788" s="87">
        <v>78</v>
      </c>
    </row>
    <row r="1789" spans="1:22">
      <c r="A1789" s="88" t="s">
        <v>5670</v>
      </c>
      <c r="B1789" s="17" t="str">
        <f>VLOOKUP(A1789,'Planning Periods'!$E$2:$N$540,10,FALSE)</f>
        <v>01/31/2015 - 01/31/2023</v>
      </c>
      <c r="C1789" s="87">
        <v>2014</v>
      </c>
      <c r="D1789" s="87" t="str">
        <f t="shared" si="26"/>
        <v>San Anselmo 2014</v>
      </c>
      <c r="E1789" s="368">
        <v>33</v>
      </c>
      <c r="F1789" s="366">
        <v>9</v>
      </c>
      <c r="G1789" s="368">
        <v>9</v>
      </c>
      <c r="H1789" s="368">
        <v>0</v>
      </c>
      <c r="I1789" s="75"/>
      <c r="J1789" s="368">
        <v>17</v>
      </c>
      <c r="K1789" s="366">
        <v>16</v>
      </c>
      <c r="L1789" s="368">
        <v>16</v>
      </c>
      <c r="M1789" s="368">
        <v>0</v>
      </c>
      <c r="N1789" s="75"/>
      <c r="O1789" s="368">
        <v>19</v>
      </c>
      <c r="P1789" s="368">
        <v>2</v>
      </c>
      <c r="Q1789" s="75"/>
      <c r="R1789" s="368">
        <v>37</v>
      </c>
      <c r="S1789" s="368">
        <v>1</v>
      </c>
      <c r="T1789" s="75">
        <v>0</v>
      </c>
      <c r="U1789" s="368">
        <v>106</v>
      </c>
      <c r="V1789" s="368">
        <v>28</v>
      </c>
    </row>
    <row r="1790" spans="1:22">
      <c r="A1790" s="88" t="s">
        <v>5670</v>
      </c>
      <c r="B1790" s="17" t="str">
        <f>VLOOKUP(A1790,'Planning Periods'!$E$2:$N$540,10,FALSE)</f>
        <v>01/31/2015 - 01/31/2023</v>
      </c>
      <c r="C1790" s="87">
        <v>2015</v>
      </c>
      <c r="D1790" s="87" t="str">
        <f t="shared" si="26"/>
        <v>San Anselmo 2015</v>
      </c>
      <c r="E1790" s="368">
        <v>33</v>
      </c>
      <c r="F1790" s="366">
        <v>2</v>
      </c>
      <c r="G1790" s="368">
        <v>0</v>
      </c>
      <c r="H1790" s="368">
        <v>2</v>
      </c>
      <c r="I1790" s="75"/>
      <c r="J1790" s="368">
        <v>17</v>
      </c>
      <c r="K1790" s="366">
        <v>0</v>
      </c>
      <c r="L1790" s="368">
        <v>0</v>
      </c>
      <c r="M1790" s="368">
        <v>0</v>
      </c>
      <c r="N1790" s="75"/>
      <c r="O1790" s="368">
        <v>19</v>
      </c>
      <c r="P1790" s="368">
        <v>2</v>
      </c>
      <c r="Q1790" s="75"/>
      <c r="R1790" s="368">
        <v>37</v>
      </c>
      <c r="S1790" s="368">
        <v>1</v>
      </c>
      <c r="T1790" s="75">
        <v>0</v>
      </c>
      <c r="U1790" s="368">
        <v>106</v>
      </c>
      <c r="V1790" s="368">
        <v>5</v>
      </c>
    </row>
    <row r="1791" spans="1:22">
      <c r="A1791" s="88" t="s">
        <v>5670</v>
      </c>
      <c r="B1791" s="17" t="str">
        <f>VLOOKUP(A1791,'Planning Periods'!$E$2:$N$540,10,FALSE)</f>
        <v>01/31/2015 - 01/31/2023</v>
      </c>
      <c r="C1791" s="87">
        <v>2016</v>
      </c>
      <c r="D1791" s="87" t="str">
        <f t="shared" si="26"/>
        <v>San Anselmo 2016</v>
      </c>
      <c r="E1791" s="368">
        <v>33</v>
      </c>
      <c r="F1791" s="366">
        <v>1</v>
      </c>
      <c r="G1791" s="368">
        <v>1</v>
      </c>
      <c r="H1791" s="368">
        <v>0</v>
      </c>
      <c r="I1791" s="75"/>
      <c r="J1791" s="368">
        <v>17</v>
      </c>
      <c r="K1791" s="366">
        <v>0</v>
      </c>
      <c r="L1791" s="368">
        <v>0</v>
      </c>
      <c r="M1791" s="368">
        <v>0</v>
      </c>
      <c r="N1791" s="75"/>
      <c r="O1791" s="368">
        <v>19</v>
      </c>
      <c r="P1791" s="368">
        <v>1</v>
      </c>
      <c r="Q1791" s="75"/>
      <c r="R1791" s="368">
        <v>37</v>
      </c>
      <c r="S1791" s="368">
        <v>4</v>
      </c>
      <c r="T1791" s="75">
        <v>0</v>
      </c>
      <c r="U1791" s="368">
        <v>106</v>
      </c>
      <c r="V1791" s="368">
        <v>6</v>
      </c>
    </row>
    <row r="1792" spans="1:22">
      <c r="A1792" s="88" t="s">
        <v>5670</v>
      </c>
      <c r="B1792" s="17" t="str">
        <f>VLOOKUP(A1792,'Planning Periods'!$E$2:$N$540,10,FALSE)</f>
        <v>01/31/2015 - 01/31/2023</v>
      </c>
      <c r="C1792" s="87">
        <v>2017</v>
      </c>
      <c r="D1792" s="87" t="str">
        <f t="shared" si="26"/>
        <v>San Anselmo 2017</v>
      </c>
      <c r="E1792" s="368">
        <v>33</v>
      </c>
      <c r="F1792" s="366">
        <v>1</v>
      </c>
      <c r="G1792" s="368">
        <v>0</v>
      </c>
      <c r="H1792" s="368">
        <v>1</v>
      </c>
      <c r="I1792" s="75"/>
      <c r="J1792" s="368">
        <v>17</v>
      </c>
      <c r="K1792" s="366">
        <v>2</v>
      </c>
      <c r="L1792" s="368">
        <v>2</v>
      </c>
      <c r="M1792" s="368">
        <v>0</v>
      </c>
      <c r="N1792" s="75"/>
      <c r="O1792" s="368">
        <v>19</v>
      </c>
      <c r="P1792" s="368">
        <v>4</v>
      </c>
      <c r="Q1792" s="75"/>
      <c r="R1792" s="368">
        <v>37</v>
      </c>
      <c r="S1792" s="368">
        <v>5</v>
      </c>
      <c r="T1792" s="75">
        <v>0</v>
      </c>
      <c r="U1792" s="368">
        <v>106</v>
      </c>
      <c r="V1792" s="368">
        <v>12</v>
      </c>
    </row>
    <row r="1793" spans="1:22">
      <c r="A1793" s="88" t="s">
        <v>5209</v>
      </c>
      <c r="B1793" s="17" t="str">
        <f>VLOOKUP(A1793,'Planning Periods'!$E$2:$N$540,10,FALSE)</f>
        <v>12/31/2015 - 12/31/2023</v>
      </c>
      <c r="C1793" s="87">
        <v>2014</v>
      </c>
      <c r="D1793" s="87" t="str">
        <f t="shared" si="26"/>
        <v>San Benito County - Unincorporated 2014</v>
      </c>
      <c r="E1793" s="368" t="s">
        <v>5853</v>
      </c>
      <c r="F1793" s="366" t="s">
        <v>5853</v>
      </c>
      <c r="G1793" s="368" t="s">
        <v>5853</v>
      </c>
      <c r="H1793" s="368" t="s">
        <v>5853</v>
      </c>
      <c r="I1793" s="75"/>
      <c r="J1793" s="368" t="s">
        <v>5853</v>
      </c>
      <c r="K1793" s="366" t="s">
        <v>5853</v>
      </c>
      <c r="L1793" s="368" t="s">
        <v>5853</v>
      </c>
      <c r="M1793" s="368" t="s">
        <v>5853</v>
      </c>
      <c r="N1793" s="75"/>
      <c r="O1793" s="368" t="s">
        <v>5853</v>
      </c>
      <c r="P1793" s="368" t="s">
        <v>5853</v>
      </c>
      <c r="Q1793" s="75"/>
      <c r="R1793" s="368" t="s">
        <v>5853</v>
      </c>
      <c r="S1793" s="368" t="s">
        <v>5853</v>
      </c>
      <c r="T1793" s="75" t="s">
        <v>5853</v>
      </c>
      <c r="U1793" s="368" t="s">
        <v>5853</v>
      </c>
      <c r="V1793" s="368" t="s">
        <v>5853</v>
      </c>
    </row>
    <row r="1794" spans="1:22">
      <c r="A1794" s="88" t="s">
        <v>5209</v>
      </c>
      <c r="B1794" s="17" t="str">
        <f>VLOOKUP(A1794,'Planning Periods'!$E$2:$N$540,10,FALSE)</f>
        <v>12/31/2015 - 12/31/2023</v>
      </c>
      <c r="C1794" s="87">
        <v>2015</v>
      </c>
      <c r="D1794" s="87" t="str">
        <f t="shared" si="26"/>
        <v>San Benito County - Unincorporated 2015</v>
      </c>
      <c r="E1794" s="87">
        <v>10</v>
      </c>
      <c r="F1794" s="366">
        <v>0</v>
      </c>
      <c r="G1794" s="87">
        <v>0</v>
      </c>
      <c r="H1794" s="87">
        <v>0</v>
      </c>
      <c r="I1794" s="86"/>
      <c r="J1794" s="87">
        <v>6</v>
      </c>
      <c r="K1794" s="366">
        <v>0</v>
      </c>
      <c r="L1794" s="87">
        <v>0</v>
      </c>
      <c r="M1794" s="87">
        <v>0</v>
      </c>
      <c r="N1794" s="86"/>
      <c r="O1794" s="87">
        <v>8</v>
      </c>
      <c r="P1794" s="87">
        <v>2</v>
      </c>
      <c r="Q1794" s="86"/>
      <c r="R1794" s="87">
        <v>17</v>
      </c>
      <c r="S1794" s="87">
        <v>17</v>
      </c>
      <c r="T1794" s="86">
        <v>0</v>
      </c>
      <c r="U1794" s="87">
        <v>41</v>
      </c>
      <c r="V1794" s="87">
        <v>19</v>
      </c>
    </row>
    <row r="1795" spans="1:22">
      <c r="A1795" s="88" t="s">
        <v>5209</v>
      </c>
      <c r="B1795" s="17" t="str">
        <f>VLOOKUP(A1795,'Planning Periods'!$E$2:$N$540,10,FALSE)</f>
        <v>12/31/2015 - 12/31/2023</v>
      </c>
      <c r="C1795" s="87">
        <v>2016</v>
      </c>
      <c r="D1795" s="87" t="str">
        <f t="shared" si="26"/>
        <v>San Benito County - Unincorporated 2016</v>
      </c>
      <c r="E1795" s="87">
        <v>10</v>
      </c>
      <c r="F1795" s="366">
        <v>0</v>
      </c>
      <c r="G1795" s="87">
        <v>0</v>
      </c>
      <c r="H1795" s="87">
        <v>0</v>
      </c>
      <c r="I1795" s="86"/>
      <c r="J1795" s="87">
        <v>6</v>
      </c>
      <c r="K1795" s="366">
        <v>0</v>
      </c>
      <c r="L1795" s="87">
        <v>0</v>
      </c>
      <c r="M1795" s="87">
        <v>0</v>
      </c>
      <c r="N1795" s="86"/>
      <c r="O1795" s="87">
        <v>8</v>
      </c>
      <c r="P1795" s="87">
        <v>0</v>
      </c>
      <c r="Q1795" s="86"/>
      <c r="R1795" s="87">
        <v>17</v>
      </c>
      <c r="S1795" s="87">
        <v>61</v>
      </c>
      <c r="T1795" s="86">
        <v>0</v>
      </c>
      <c r="U1795" s="87">
        <v>41</v>
      </c>
      <c r="V1795" s="87">
        <v>61</v>
      </c>
    </row>
    <row r="1796" spans="1:22">
      <c r="A1796" s="88" t="s">
        <v>5209</v>
      </c>
      <c r="B1796" s="17" t="str">
        <f>VLOOKUP(A1796,'Planning Periods'!$E$2:$N$540,10,FALSE)</f>
        <v>12/31/2015 - 12/31/2023</v>
      </c>
      <c r="C1796" s="87">
        <v>2017</v>
      </c>
      <c r="D1796" s="87" t="str">
        <f t="shared" si="26"/>
        <v>San Benito County - Unincorporated 2017</v>
      </c>
      <c r="E1796" s="87">
        <v>10</v>
      </c>
      <c r="F1796" s="366">
        <v>0</v>
      </c>
      <c r="G1796" s="87">
        <v>0</v>
      </c>
      <c r="H1796" s="87">
        <v>0</v>
      </c>
      <c r="I1796" s="86"/>
      <c r="J1796" s="87">
        <v>6</v>
      </c>
      <c r="K1796" s="366">
        <v>0</v>
      </c>
      <c r="L1796" s="87">
        <v>0</v>
      </c>
      <c r="M1796" s="87">
        <v>0</v>
      </c>
      <c r="N1796" s="86"/>
      <c r="O1796" s="87">
        <v>8</v>
      </c>
      <c r="P1796" s="87">
        <v>0</v>
      </c>
      <c r="Q1796" s="86"/>
      <c r="R1796" s="87">
        <v>17</v>
      </c>
      <c r="S1796" s="87">
        <v>96</v>
      </c>
      <c r="T1796" s="86">
        <v>0</v>
      </c>
      <c r="U1796" s="87">
        <v>41</v>
      </c>
      <c r="V1796" s="87">
        <v>96</v>
      </c>
    </row>
    <row r="1797" spans="1:22">
      <c r="A1797" s="88" t="s">
        <v>5823</v>
      </c>
      <c r="B1797" s="17"/>
      <c r="C1797" s="87">
        <v>2013</v>
      </c>
      <c r="D1797" s="87" t="str">
        <f t="shared" si="26"/>
        <v>San Bernardino 2013</v>
      </c>
      <c r="E1797" s="87" t="s">
        <v>5853</v>
      </c>
      <c r="F1797" s="366" t="s">
        <v>5853</v>
      </c>
      <c r="G1797" s="87" t="s">
        <v>5853</v>
      </c>
      <c r="H1797" s="87" t="s">
        <v>5853</v>
      </c>
      <c r="I1797" s="86"/>
      <c r="J1797" s="87" t="s">
        <v>5853</v>
      </c>
      <c r="K1797" s="366" t="s">
        <v>5853</v>
      </c>
      <c r="L1797" s="87" t="s">
        <v>5853</v>
      </c>
      <c r="M1797" s="87" t="s">
        <v>5853</v>
      </c>
      <c r="N1797" s="86"/>
      <c r="O1797" s="87" t="s">
        <v>5853</v>
      </c>
      <c r="P1797" s="87" t="s">
        <v>5853</v>
      </c>
      <c r="Q1797" s="86"/>
      <c r="R1797" s="87" t="s">
        <v>5853</v>
      </c>
      <c r="S1797" s="87" t="s">
        <v>5853</v>
      </c>
      <c r="T1797" s="86" t="s">
        <v>5853</v>
      </c>
      <c r="U1797" s="87" t="s">
        <v>5853</v>
      </c>
      <c r="V1797" s="87" t="s">
        <v>5853</v>
      </c>
    </row>
    <row r="1798" spans="1:22">
      <c r="A1798" s="88" t="s">
        <v>5823</v>
      </c>
      <c r="B1798" s="17" t="str">
        <f>VLOOKUP(A1798,'Planning Periods'!$E$2:$N$540,10,FALSE)</f>
        <v>10/15/2013 - 10/15/2021</v>
      </c>
      <c r="C1798" s="87">
        <v>2014</v>
      </c>
      <c r="D1798" s="87" t="str">
        <f t="shared" si="26"/>
        <v>San Bernardino 2014</v>
      </c>
      <c r="E1798" s="87">
        <v>980</v>
      </c>
      <c r="F1798" s="366">
        <v>57</v>
      </c>
      <c r="G1798" s="87">
        <v>57</v>
      </c>
      <c r="H1798" s="87">
        <v>0</v>
      </c>
      <c r="I1798" s="86"/>
      <c r="J1798" s="87">
        <v>696</v>
      </c>
      <c r="K1798" s="366">
        <v>18</v>
      </c>
      <c r="L1798" s="87">
        <v>18</v>
      </c>
      <c r="M1798" s="87">
        <v>0</v>
      </c>
      <c r="N1798" s="86"/>
      <c r="O1798" s="87">
        <v>808</v>
      </c>
      <c r="P1798" s="87">
        <v>0</v>
      </c>
      <c r="Q1798" s="86"/>
      <c r="R1798" s="87">
        <v>1900</v>
      </c>
      <c r="S1798" s="87">
        <v>90</v>
      </c>
      <c r="T1798" s="86">
        <v>0</v>
      </c>
      <c r="U1798" s="87">
        <v>4384</v>
      </c>
      <c r="V1798" s="87">
        <v>165</v>
      </c>
    </row>
    <row r="1799" spans="1:22">
      <c r="A1799" s="88" t="s">
        <v>5823</v>
      </c>
      <c r="B1799" s="17" t="str">
        <f>VLOOKUP(A1799,'Planning Periods'!$E$2:$N$540,10,FALSE)</f>
        <v>10/15/2013 - 10/15/2021</v>
      </c>
      <c r="C1799" s="87">
        <v>2015</v>
      </c>
      <c r="D1799" s="87" t="str">
        <f t="shared" si="26"/>
        <v>San Bernardino 2015</v>
      </c>
      <c r="E1799" s="87" t="s">
        <v>5853</v>
      </c>
      <c r="F1799" s="366" t="s">
        <v>5853</v>
      </c>
      <c r="G1799" s="87" t="s">
        <v>5853</v>
      </c>
      <c r="H1799" s="87" t="s">
        <v>5853</v>
      </c>
      <c r="I1799" s="86"/>
      <c r="J1799" s="87" t="s">
        <v>5853</v>
      </c>
      <c r="K1799" s="366" t="s">
        <v>5853</v>
      </c>
      <c r="L1799" s="87" t="s">
        <v>5853</v>
      </c>
      <c r="M1799" s="87" t="s">
        <v>5853</v>
      </c>
      <c r="N1799" s="86"/>
      <c r="O1799" s="87" t="s">
        <v>5853</v>
      </c>
      <c r="P1799" s="87" t="s">
        <v>5853</v>
      </c>
      <c r="Q1799" s="86"/>
      <c r="R1799" s="87" t="s">
        <v>5853</v>
      </c>
      <c r="S1799" s="87" t="s">
        <v>5853</v>
      </c>
      <c r="T1799" s="86" t="s">
        <v>5853</v>
      </c>
      <c r="U1799" s="87" t="s">
        <v>5853</v>
      </c>
      <c r="V1799" s="87" t="s">
        <v>5853</v>
      </c>
    </row>
    <row r="1800" spans="1:22">
      <c r="A1800" s="88" t="s">
        <v>5823</v>
      </c>
      <c r="B1800" s="17" t="str">
        <f>VLOOKUP(A1800,'Planning Periods'!$E$2:$N$540,10,FALSE)</f>
        <v>10/15/2013 - 10/15/2021</v>
      </c>
      <c r="C1800" s="87">
        <v>2016</v>
      </c>
      <c r="D1800" s="87" t="str">
        <f t="shared" si="26"/>
        <v>San Bernardino 2016</v>
      </c>
      <c r="E1800" s="87" t="s">
        <v>5853</v>
      </c>
      <c r="F1800" s="366" t="s">
        <v>5853</v>
      </c>
      <c r="G1800" s="87" t="s">
        <v>5853</v>
      </c>
      <c r="H1800" s="87" t="s">
        <v>5853</v>
      </c>
      <c r="I1800" s="86"/>
      <c r="J1800" s="87" t="s">
        <v>5853</v>
      </c>
      <c r="K1800" s="366" t="s">
        <v>5853</v>
      </c>
      <c r="L1800" s="87" t="s">
        <v>5853</v>
      </c>
      <c r="M1800" s="87" t="s">
        <v>5853</v>
      </c>
      <c r="N1800" s="86"/>
      <c r="O1800" s="87" t="s">
        <v>5853</v>
      </c>
      <c r="P1800" s="87" t="s">
        <v>5853</v>
      </c>
      <c r="Q1800" s="86"/>
      <c r="R1800" s="87" t="s">
        <v>5853</v>
      </c>
      <c r="S1800" s="87" t="s">
        <v>5853</v>
      </c>
      <c r="T1800" s="86" t="s">
        <v>5853</v>
      </c>
      <c r="U1800" s="87" t="s">
        <v>5853</v>
      </c>
      <c r="V1800" s="87" t="s">
        <v>5853</v>
      </c>
    </row>
    <row r="1801" spans="1:22">
      <c r="A1801" s="88" t="s">
        <v>5823</v>
      </c>
      <c r="B1801" s="17" t="str">
        <f>VLOOKUP(A1801,'Planning Periods'!$E$2:$N$540,10,FALSE)</f>
        <v>10/15/2013 - 10/15/2021</v>
      </c>
      <c r="C1801" s="87">
        <v>2017</v>
      </c>
      <c r="D1801" s="87" t="str">
        <f t="shared" si="26"/>
        <v>San Bernardino 2017</v>
      </c>
      <c r="E1801" s="87">
        <v>980</v>
      </c>
      <c r="F1801" s="366">
        <v>0</v>
      </c>
      <c r="G1801" s="87">
        <v>0</v>
      </c>
      <c r="H1801" s="87">
        <v>0</v>
      </c>
      <c r="I1801" s="86"/>
      <c r="J1801" s="87">
        <v>696</v>
      </c>
      <c r="K1801" s="366">
        <v>0</v>
      </c>
      <c r="L1801" s="87">
        <v>0</v>
      </c>
      <c r="M1801" s="87">
        <v>0</v>
      </c>
      <c r="N1801" s="86"/>
      <c r="O1801" s="87">
        <v>808</v>
      </c>
      <c r="P1801" s="87">
        <v>12</v>
      </c>
      <c r="Q1801" s="86"/>
      <c r="R1801" s="87">
        <v>1900</v>
      </c>
      <c r="S1801" s="87">
        <v>0</v>
      </c>
      <c r="T1801" s="86">
        <v>0</v>
      </c>
      <c r="U1801" s="87">
        <v>4384</v>
      </c>
      <c r="V1801" s="87">
        <v>12</v>
      </c>
    </row>
    <row r="1802" spans="1:22">
      <c r="A1802" s="88" t="s">
        <v>5211</v>
      </c>
      <c r="B1802" s="17"/>
      <c r="C1802" s="87">
        <v>2013</v>
      </c>
      <c r="D1802" s="87" t="str">
        <f t="shared" si="26"/>
        <v>San Bernardino County - Unincorporated 2013</v>
      </c>
      <c r="E1802" s="87" t="s">
        <v>5853</v>
      </c>
      <c r="F1802" s="366" t="s">
        <v>5853</v>
      </c>
      <c r="G1802" s="87" t="s">
        <v>5853</v>
      </c>
      <c r="H1802" s="87" t="s">
        <v>5853</v>
      </c>
      <c r="I1802" s="86"/>
      <c r="J1802" s="87" t="s">
        <v>5853</v>
      </c>
      <c r="K1802" s="366" t="s">
        <v>5853</v>
      </c>
      <c r="L1802" s="87" t="s">
        <v>5853</v>
      </c>
      <c r="M1802" s="87" t="s">
        <v>5853</v>
      </c>
      <c r="N1802" s="86"/>
      <c r="O1802" s="87" t="s">
        <v>5853</v>
      </c>
      <c r="P1802" s="87" t="s">
        <v>5853</v>
      </c>
      <c r="Q1802" s="86"/>
      <c r="R1802" s="87" t="s">
        <v>5853</v>
      </c>
      <c r="S1802" s="87" t="s">
        <v>5853</v>
      </c>
      <c r="T1802" s="86" t="s">
        <v>5853</v>
      </c>
      <c r="U1802" s="87" t="s">
        <v>5853</v>
      </c>
      <c r="V1802" s="87" t="s">
        <v>5853</v>
      </c>
    </row>
    <row r="1803" spans="1:22">
      <c r="A1803" s="88" t="s">
        <v>5211</v>
      </c>
      <c r="B1803" s="17" t="str">
        <f>VLOOKUP(A1803,'Planning Periods'!$E$2:$N$540,10,FALSE)</f>
        <v>10/15/2013 - 10/15/2021</v>
      </c>
      <c r="C1803" s="87">
        <v>2014</v>
      </c>
      <c r="D1803" s="87" t="str">
        <f t="shared" si="26"/>
        <v>San Bernardino County - Unincorporated 2014</v>
      </c>
      <c r="E1803" s="87">
        <v>9</v>
      </c>
      <c r="F1803" s="366">
        <v>16</v>
      </c>
      <c r="G1803" s="87">
        <v>0</v>
      </c>
      <c r="H1803" s="87">
        <v>16</v>
      </c>
      <c r="I1803" s="86"/>
      <c r="J1803" s="87">
        <v>6</v>
      </c>
      <c r="K1803" s="366">
        <v>31</v>
      </c>
      <c r="L1803" s="87">
        <v>0</v>
      </c>
      <c r="M1803" s="87">
        <v>31</v>
      </c>
      <c r="N1803" s="86"/>
      <c r="O1803" s="87">
        <v>7</v>
      </c>
      <c r="P1803" s="87">
        <v>185</v>
      </c>
      <c r="Q1803" s="86"/>
      <c r="R1803" s="87">
        <v>17</v>
      </c>
      <c r="S1803" s="87">
        <v>160</v>
      </c>
      <c r="T1803" s="86">
        <v>31</v>
      </c>
      <c r="U1803" s="87">
        <v>39</v>
      </c>
      <c r="V1803" s="87">
        <v>392</v>
      </c>
    </row>
    <row r="1804" spans="1:22">
      <c r="A1804" s="88" t="s">
        <v>5211</v>
      </c>
      <c r="B1804" s="17" t="str">
        <f>VLOOKUP(A1804,'Planning Periods'!$E$2:$N$540,10,FALSE)</f>
        <v>10/15/2013 - 10/15/2021</v>
      </c>
      <c r="C1804" s="87">
        <v>2015</v>
      </c>
      <c r="D1804" s="87" t="str">
        <f t="shared" si="26"/>
        <v>San Bernardino County - Unincorporated 2015</v>
      </c>
      <c r="E1804" s="87">
        <v>9</v>
      </c>
      <c r="F1804" s="366">
        <v>16</v>
      </c>
      <c r="G1804" s="87">
        <v>0</v>
      </c>
      <c r="H1804" s="87">
        <v>16</v>
      </c>
      <c r="I1804" s="86"/>
      <c r="J1804" s="87">
        <v>6</v>
      </c>
      <c r="K1804" s="366">
        <v>236</v>
      </c>
      <c r="L1804" s="87">
        <v>0</v>
      </c>
      <c r="M1804" s="87">
        <v>236</v>
      </c>
      <c r="N1804" s="86"/>
      <c r="O1804" s="87">
        <v>7</v>
      </c>
      <c r="P1804" s="87">
        <v>86</v>
      </c>
      <c r="Q1804" s="86"/>
      <c r="R1804" s="87">
        <v>17</v>
      </c>
      <c r="S1804" s="87">
        <v>126</v>
      </c>
      <c r="T1804" s="86">
        <v>236</v>
      </c>
      <c r="U1804" s="87">
        <v>39</v>
      </c>
      <c r="V1804" s="87">
        <v>464</v>
      </c>
    </row>
    <row r="1805" spans="1:22">
      <c r="A1805" s="88" t="s">
        <v>5211</v>
      </c>
      <c r="B1805" s="17" t="str">
        <f>VLOOKUP(A1805,'Planning Periods'!$E$2:$N$540,10,FALSE)</f>
        <v>10/15/2013 - 10/15/2021</v>
      </c>
      <c r="C1805" s="87">
        <v>2016</v>
      </c>
      <c r="D1805" s="87" t="str">
        <f t="shared" si="26"/>
        <v>San Bernardino County - Unincorporated 2016</v>
      </c>
      <c r="E1805" s="87">
        <v>9</v>
      </c>
      <c r="F1805" s="366">
        <v>33</v>
      </c>
      <c r="G1805" s="87">
        <v>0</v>
      </c>
      <c r="H1805" s="87">
        <v>33</v>
      </c>
      <c r="I1805" s="86"/>
      <c r="J1805" s="87">
        <v>6</v>
      </c>
      <c r="K1805" s="366">
        <v>142</v>
      </c>
      <c r="L1805" s="87">
        <v>0</v>
      </c>
      <c r="M1805" s="87">
        <v>142</v>
      </c>
      <c r="N1805" s="86"/>
      <c r="O1805" s="87">
        <v>7</v>
      </c>
      <c r="P1805" s="87">
        <v>123</v>
      </c>
      <c r="Q1805" s="86"/>
      <c r="R1805" s="87">
        <v>17</v>
      </c>
      <c r="S1805" s="87">
        <v>200</v>
      </c>
      <c r="T1805" s="86">
        <v>142</v>
      </c>
      <c r="U1805" s="87">
        <v>39</v>
      </c>
      <c r="V1805" s="87">
        <v>498</v>
      </c>
    </row>
    <row r="1806" spans="1:22">
      <c r="A1806" s="88" t="s">
        <v>5211</v>
      </c>
      <c r="B1806" s="17" t="str">
        <f>VLOOKUP(A1806,'Planning Periods'!$E$2:$N$540,10,FALSE)</f>
        <v>10/15/2013 - 10/15/2021</v>
      </c>
      <c r="C1806" s="87">
        <v>2017</v>
      </c>
      <c r="D1806" s="87" t="str">
        <f t="shared" si="26"/>
        <v>San Bernardino County - Unincorporated 2017</v>
      </c>
      <c r="E1806" s="87">
        <v>9</v>
      </c>
      <c r="F1806" s="366">
        <v>51</v>
      </c>
      <c r="G1806" s="87">
        <v>51</v>
      </c>
      <c r="H1806" s="87">
        <v>0</v>
      </c>
      <c r="I1806" s="86"/>
      <c r="J1806" s="87">
        <v>6</v>
      </c>
      <c r="K1806" s="366">
        <v>23</v>
      </c>
      <c r="L1806" s="87">
        <v>23</v>
      </c>
      <c r="M1806" s="87">
        <v>0</v>
      </c>
      <c r="N1806" s="86"/>
      <c r="O1806" s="87">
        <v>7</v>
      </c>
      <c r="P1806" s="87">
        <v>9</v>
      </c>
      <c r="Q1806" s="86"/>
      <c r="R1806" s="87">
        <v>17</v>
      </c>
      <c r="S1806" s="87">
        <v>1</v>
      </c>
      <c r="T1806" s="86">
        <v>0</v>
      </c>
      <c r="U1806" s="87">
        <v>39</v>
      </c>
      <c r="V1806" s="87">
        <v>84</v>
      </c>
    </row>
    <row r="1807" spans="1:22">
      <c r="A1807" s="88" t="s">
        <v>5671</v>
      </c>
      <c r="B1807" s="17" t="str">
        <f>VLOOKUP(A1807,'Planning Periods'!$E$2:$N$540,10,FALSE)</f>
        <v>01/31/2015 - 01/31/2023</v>
      </c>
      <c r="C1807" s="87">
        <v>2014</v>
      </c>
      <c r="D1807" s="87" t="str">
        <f t="shared" si="26"/>
        <v>San Bruno 2014</v>
      </c>
      <c r="E1807" s="87">
        <v>358</v>
      </c>
      <c r="F1807" s="366">
        <v>0</v>
      </c>
      <c r="G1807" s="87">
        <v>0</v>
      </c>
      <c r="H1807" s="87">
        <v>0</v>
      </c>
      <c r="I1807" s="86"/>
      <c r="J1807" s="87">
        <v>161</v>
      </c>
      <c r="K1807" s="366">
        <v>0</v>
      </c>
      <c r="L1807" s="87">
        <v>0</v>
      </c>
      <c r="M1807" s="87">
        <v>0</v>
      </c>
      <c r="N1807" s="86"/>
      <c r="O1807" s="87">
        <v>205</v>
      </c>
      <c r="P1807" s="87">
        <v>0</v>
      </c>
      <c r="Q1807" s="86"/>
      <c r="R1807" s="87">
        <v>431</v>
      </c>
      <c r="S1807" s="87">
        <v>1</v>
      </c>
      <c r="T1807" s="86">
        <v>0</v>
      </c>
      <c r="U1807" s="87">
        <v>1155</v>
      </c>
      <c r="V1807" s="87">
        <v>1</v>
      </c>
    </row>
    <row r="1808" spans="1:22">
      <c r="A1808" s="88" t="s">
        <v>5671</v>
      </c>
      <c r="B1808" s="17" t="str">
        <f>VLOOKUP(A1808,'Planning Periods'!$E$2:$N$540,10,FALSE)</f>
        <v>01/31/2015 - 01/31/2023</v>
      </c>
      <c r="C1808" s="87">
        <v>2015</v>
      </c>
      <c r="D1808" s="87" t="str">
        <f t="shared" si="26"/>
        <v>San Bruno 2015</v>
      </c>
      <c r="E1808" s="87">
        <v>358</v>
      </c>
      <c r="F1808" s="366">
        <v>0</v>
      </c>
      <c r="G1808" s="87">
        <v>0</v>
      </c>
      <c r="H1808" s="87">
        <v>0</v>
      </c>
      <c r="I1808" s="86"/>
      <c r="J1808" s="87">
        <v>161</v>
      </c>
      <c r="K1808" s="366">
        <v>0</v>
      </c>
      <c r="L1808" s="87">
        <v>0</v>
      </c>
      <c r="M1808" s="87">
        <v>0</v>
      </c>
      <c r="N1808" s="86"/>
      <c r="O1808" s="87">
        <v>205</v>
      </c>
      <c r="P1808" s="87">
        <v>1</v>
      </c>
      <c r="Q1808" s="86"/>
      <c r="R1808" s="87">
        <v>431</v>
      </c>
      <c r="S1808" s="87">
        <v>9</v>
      </c>
      <c r="T1808" s="86">
        <v>0</v>
      </c>
      <c r="U1808" s="87">
        <v>1155</v>
      </c>
      <c r="V1808" s="87">
        <v>10</v>
      </c>
    </row>
    <row r="1809" spans="1:22">
      <c r="A1809" s="88" t="s">
        <v>5671</v>
      </c>
      <c r="B1809" s="17" t="str">
        <f>VLOOKUP(A1809,'Planning Periods'!$E$2:$N$540,10,FALSE)</f>
        <v>01/31/2015 - 01/31/2023</v>
      </c>
      <c r="C1809" s="87">
        <v>2016</v>
      </c>
      <c r="D1809" s="87" t="str">
        <f t="shared" si="26"/>
        <v>San Bruno 2016</v>
      </c>
      <c r="E1809" s="87">
        <v>358</v>
      </c>
      <c r="F1809" s="366">
        <v>0</v>
      </c>
      <c r="G1809" s="87">
        <v>0</v>
      </c>
      <c r="H1809" s="87">
        <v>0</v>
      </c>
      <c r="I1809" s="86"/>
      <c r="J1809" s="87">
        <v>161</v>
      </c>
      <c r="K1809" s="366">
        <v>4</v>
      </c>
      <c r="L1809" s="87">
        <v>4</v>
      </c>
      <c r="M1809" s="87">
        <v>0</v>
      </c>
      <c r="N1809" s="86"/>
      <c r="O1809" s="87">
        <v>205</v>
      </c>
      <c r="P1809" s="87">
        <v>41</v>
      </c>
      <c r="Q1809" s="86"/>
      <c r="R1809" s="87">
        <v>431</v>
      </c>
      <c r="S1809" s="87">
        <v>42</v>
      </c>
      <c r="T1809" s="86">
        <v>0</v>
      </c>
      <c r="U1809" s="87">
        <v>1155</v>
      </c>
      <c r="V1809" s="87">
        <v>87</v>
      </c>
    </row>
    <row r="1810" spans="1:22">
      <c r="A1810" s="88" t="s">
        <v>5671</v>
      </c>
      <c r="B1810" s="17" t="str">
        <f>VLOOKUP(A1810,'Planning Periods'!$E$2:$N$540,10,FALSE)</f>
        <v>01/31/2015 - 01/31/2023</v>
      </c>
      <c r="C1810" s="87">
        <v>2017</v>
      </c>
      <c r="D1810" s="87" t="str">
        <f t="shared" si="26"/>
        <v>San Bruno 2017</v>
      </c>
      <c r="E1810" s="87">
        <v>358</v>
      </c>
      <c r="F1810" s="366">
        <v>0</v>
      </c>
      <c r="G1810" s="87">
        <v>0</v>
      </c>
      <c r="H1810" s="87">
        <v>0</v>
      </c>
      <c r="I1810" s="86"/>
      <c r="J1810" s="87">
        <v>161</v>
      </c>
      <c r="K1810" s="366">
        <v>14</v>
      </c>
      <c r="L1810" s="87">
        <v>14</v>
      </c>
      <c r="M1810" s="87">
        <v>0</v>
      </c>
      <c r="N1810" s="86"/>
      <c r="O1810" s="87">
        <v>205</v>
      </c>
      <c r="P1810" s="87">
        <v>0</v>
      </c>
      <c r="Q1810" s="86"/>
      <c r="R1810" s="87">
        <v>431</v>
      </c>
      <c r="S1810" s="87">
        <v>1</v>
      </c>
      <c r="T1810" s="86">
        <v>0</v>
      </c>
      <c r="U1810" s="87">
        <v>1155</v>
      </c>
      <c r="V1810" s="87">
        <v>15</v>
      </c>
    </row>
    <row r="1811" spans="1:22">
      <c r="A1811" s="88" t="s">
        <v>5740</v>
      </c>
      <c r="B1811" s="17"/>
      <c r="C1811" s="87">
        <v>2013</v>
      </c>
      <c r="D1811" s="87" t="str">
        <f t="shared" si="26"/>
        <v>San Buenaventura 2013</v>
      </c>
      <c r="E1811" s="87" t="s">
        <v>5853</v>
      </c>
      <c r="F1811" s="366" t="s">
        <v>5853</v>
      </c>
      <c r="G1811" s="87" t="s">
        <v>5853</v>
      </c>
      <c r="H1811" s="87" t="s">
        <v>5853</v>
      </c>
      <c r="I1811" s="86"/>
      <c r="J1811" s="87" t="s">
        <v>5853</v>
      </c>
      <c r="K1811" s="366" t="s">
        <v>5853</v>
      </c>
      <c r="L1811" s="87" t="s">
        <v>5853</v>
      </c>
      <c r="M1811" s="87" t="s">
        <v>5853</v>
      </c>
      <c r="N1811" s="86"/>
      <c r="O1811" s="87" t="s">
        <v>5853</v>
      </c>
      <c r="P1811" s="87" t="s">
        <v>5853</v>
      </c>
      <c r="Q1811" s="86"/>
      <c r="R1811" s="87" t="s">
        <v>5853</v>
      </c>
      <c r="S1811" s="87" t="s">
        <v>5853</v>
      </c>
      <c r="T1811" s="86" t="s">
        <v>5853</v>
      </c>
      <c r="U1811" s="87" t="s">
        <v>5853</v>
      </c>
      <c r="V1811" s="87" t="s">
        <v>5853</v>
      </c>
    </row>
    <row r="1812" spans="1:22">
      <c r="A1812" s="88" t="s">
        <v>5740</v>
      </c>
      <c r="B1812" s="17" t="str">
        <f>VLOOKUP(A1812,'Planning Periods'!$E$2:$N$540,10,FALSE)</f>
        <v>10/15/2013 - 10/15/2021</v>
      </c>
      <c r="C1812" s="87">
        <v>2014</v>
      </c>
      <c r="D1812" s="87" t="str">
        <f t="shared" si="26"/>
        <v>San Buenaventura 2014</v>
      </c>
      <c r="E1812" s="87">
        <v>861</v>
      </c>
      <c r="F1812" s="366">
        <v>28</v>
      </c>
      <c r="G1812" s="87">
        <v>28</v>
      </c>
      <c r="H1812" s="87">
        <v>0</v>
      </c>
      <c r="I1812" s="86"/>
      <c r="J1812" s="87">
        <v>591</v>
      </c>
      <c r="K1812" s="366">
        <v>0</v>
      </c>
      <c r="L1812" s="87">
        <v>0</v>
      </c>
      <c r="M1812" s="87">
        <v>0</v>
      </c>
      <c r="N1812" s="86"/>
      <c r="O1812" s="87">
        <v>673</v>
      </c>
      <c r="P1812" s="87">
        <v>2</v>
      </c>
      <c r="Q1812" s="86"/>
      <c r="R1812" s="87">
        <v>1529</v>
      </c>
      <c r="S1812" s="87">
        <v>89</v>
      </c>
      <c r="T1812" s="86">
        <v>0</v>
      </c>
      <c r="U1812" s="87">
        <v>3654</v>
      </c>
      <c r="V1812" s="87">
        <v>119</v>
      </c>
    </row>
    <row r="1813" spans="1:22">
      <c r="A1813" s="88" t="s">
        <v>5740</v>
      </c>
      <c r="B1813" s="17" t="str">
        <f>VLOOKUP(A1813,'Planning Periods'!$E$2:$N$540,10,FALSE)</f>
        <v>10/15/2013 - 10/15/2021</v>
      </c>
      <c r="C1813" s="87">
        <v>2015</v>
      </c>
      <c r="D1813" s="87" t="str">
        <f t="shared" si="26"/>
        <v>San Buenaventura 2015</v>
      </c>
      <c r="E1813" s="87">
        <v>861</v>
      </c>
      <c r="F1813" s="366">
        <v>49</v>
      </c>
      <c r="G1813" s="87">
        <v>49</v>
      </c>
      <c r="H1813" s="87">
        <v>0</v>
      </c>
      <c r="I1813" s="86"/>
      <c r="J1813" s="87">
        <v>591</v>
      </c>
      <c r="K1813" s="366">
        <v>0</v>
      </c>
      <c r="L1813" s="87">
        <v>0</v>
      </c>
      <c r="M1813" s="87">
        <v>0</v>
      </c>
      <c r="N1813" s="86"/>
      <c r="O1813" s="87">
        <v>673</v>
      </c>
      <c r="P1813" s="87">
        <v>41</v>
      </c>
      <c r="Q1813" s="86"/>
      <c r="R1813" s="87">
        <v>1529</v>
      </c>
      <c r="S1813" s="87">
        <v>55</v>
      </c>
      <c r="T1813" s="86">
        <v>0</v>
      </c>
      <c r="U1813" s="87">
        <v>3654</v>
      </c>
      <c r="V1813" s="87">
        <v>145</v>
      </c>
    </row>
    <row r="1814" spans="1:22">
      <c r="A1814" s="88" t="s">
        <v>5740</v>
      </c>
      <c r="B1814" s="17" t="str">
        <f>VLOOKUP(A1814,'Planning Periods'!$E$2:$N$540,10,FALSE)</f>
        <v>10/15/2013 - 10/15/2021</v>
      </c>
      <c r="C1814" s="87">
        <v>2016</v>
      </c>
      <c r="D1814" s="87" t="str">
        <f t="shared" si="26"/>
        <v>San Buenaventura 2016</v>
      </c>
      <c r="E1814" s="87">
        <v>861</v>
      </c>
      <c r="F1814" s="366">
        <v>0</v>
      </c>
      <c r="G1814" s="87">
        <v>0</v>
      </c>
      <c r="H1814" s="87">
        <v>0</v>
      </c>
      <c r="I1814" s="86"/>
      <c r="J1814" s="87">
        <v>591</v>
      </c>
      <c r="K1814" s="366">
        <v>12</v>
      </c>
      <c r="L1814" s="87">
        <v>12</v>
      </c>
      <c r="M1814" s="87">
        <v>0</v>
      </c>
      <c r="N1814" s="86"/>
      <c r="O1814" s="87">
        <v>673</v>
      </c>
      <c r="P1814" s="87">
        <v>0</v>
      </c>
      <c r="Q1814" s="86"/>
      <c r="R1814" s="87">
        <v>1529</v>
      </c>
      <c r="S1814" s="87">
        <v>223</v>
      </c>
      <c r="T1814" s="86">
        <v>0</v>
      </c>
      <c r="U1814" s="87">
        <v>3654</v>
      </c>
      <c r="V1814" s="87">
        <v>235</v>
      </c>
    </row>
    <row r="1815" spans="1:22">
      <c r="A1815" s="88" t="s">
        <v>5740</v>
      </c>
      <c r="B1815" s="17" t="str">
        <f>VLOOKUP(A1815,'Planning Periods'!$E$2:$N$540,10,FALSE)</f>
        <v>10/15/2013 - 10/15/2021</v>
      </c>
      <c r="C1815" s="87">
        <v>2017</v>
      </c>
      <c r="D1815" s="87" t="str">
        <f t="shared" si="26"/>
        <v>San Buenaventura 2017</v>
      </c>
      <c r="E1815" s="87">
        <v>861</v>
      </c>
      <c r="F1815" s="366">
        <v>36</v>
      </c>
      <c r="G1815" s="87">
        <v>36</v>
      </c>
      <c r="H1815" s="87">
        <v>0</v>
      </c>
      <c r="I1815" s="86"/>
      <c r="J1815" s="87">
        <v>591</v>
      </c>
      <c r="K1815" s="366">
        <v>34</v>
      </c>
      <c r="L1815" s="87">
        <v>34</v>
      </c>
      <c r="M1815" s="87">
        <v>0</v>
      </c>
      <c r="N1815" s="86"/>
      <c r="O1815" s="87">
        <v>673</v>
      </c>
      <c r="P1815" s="87">
        <v>19</v>
      </c>
      <c r="Q1815" s="86"/>
      <c r="R1815" s="87">
        <v>1529</v>
      </c>
      <c r="S1815" s="87">
        <v>646</v>
      </c>
      <c r="T1815" s="86">
        <v>0</v>
      </c>
      <c r="U1815" s="87">
        <v>3654</v>
      </c>
      <c r="V1815" s="87">
        <v>735</v>
      </c>
    </row>
    <row r="1816" spans="1:22">
      <c r="A1816" s="88" t="s">
        <v>5672</v>
      </c>
      <c r="B1816" s="17" t="str">
        <f>VLOOKUP(A1816,'Planning Periods'!$E$2:$N$540,10,FALSE)</f>
        <v>01/31/2015 - 01/31/2023</v>
      </c>
      <c r="C1816" s="87">
        <v>2014</v>
      </c>
      <c r="D1816" s="87" t="str">
        <f t="shared" si="26"/>
        <v>San Carlos 2014</v>
      </c>
      <c r="E1816" s="87" t="s">
        <v>5853</v>
      </c>
      <c r="F1816" s="366" t="s">
        <v>5853</v>
      </c>
      <c r="G1816" s="87" t="s">
        <v>5853</v>
      </c>
      <c r="H1816" s="87" t="s">
        <v>5853</v>
      </c>
      <c r="I1816" s="86"/>
      <c r="J1816" s="87" t="s">
        <v>5853</v>
      </c>
      <c r="K1816" s="366" t="s">
        <v>5853</v>
      </c>
      <c r="L1816" s="87" t="s">
        <v>5853</v>
      </c>
      <c r="M1816" s="87" t="s">
        <v>5853</v>
      </c>
      <c r="N1816" s="86"/>
      <c r="O1816" s="87" t="s">
        <v>5853</v>
      </c>
      <c r="P1816" s="87" t="s">
        <v>5853</v>
      </c>
      <c r="Q1816" s="86"/>
      <c r="R1816" s="87" t="s">
        <v>5853</v>
      </c>
      <c r="S1816" s="87" t="s">
        <v>5853</v>
      </c>
      <c r="T1816" s="86" t="s">
        <v>5853</v>
      </c>
      <c r="U1816" s="87" t="s">
        <v>5853</v>
      </c>
      <c r="V1816" s="87" t="s">
        <v>5853</v>
      </c>
    </row>
    <row r="1817" spans="1:22">
      <c r="A1817" s="88" t="s">
        <v>5672</v>
      </c>
      <c r="B1817" s="17" t="str">
        <f>VLOOKUP(A1817,'Planning Periods'!$E$2:$N$540,10,FALSE)</f>
        <v>01/31/2015 - 01/31/2023</v>
      </c>
      <c r="C1817" s="87">
        <v>2015</v>
      </c>
      <c r="D1817" s="87" t="str">
        <f t="shared" si="26"/>
        <v>San Carlos 2015</v>
      </c>
      <c r="E1817" s="87" t="s">
        <v>5853</v>
      </c>
      <c r="F1817" s="366" t="s">
        <v>5853</v>
      </c>
      <c r="G1817" s="87" t="s">
        <v>5853</v>
      </c>
      <c r="H1817" s="87" t="s">
        <v>5853</v>
      </c>
      <c r="I1817" s="86"/>
      <c r="J1817" s="87" t="s">
        <v>5853</v>
      </c>
      <c r="K1817" s="366" t="s">
        <v>5853</v>
      </c>
      <c r="L1817" s="87" t="s">
        <v>5853</v>
      </c>
      <c r="M1817" s="87" t="s">
        <v>5853</v>
      </c>
      <c r="N1817" s="86"/>
      <c r="O1817" s="87" t="s">
        <v>5853</v>
      </c>
      <c r="P1817" s="87" t="s">
        <v>5853</v>
      </c>
      <c r="Q1817" s="86"/>
      <c r="R1817" s="87" t="s">
        <v>5853</v>
      </c>
      <c r="S1817" s="87" t="s">
        <v>5853</v>
      </c>
      <c r="T1817" s="86" t="s">
        <v>5853</v>
      </c>
      <c r="U1817" s="87" t="s">
        <v>5853</v>
      </c>
      <c r="V1817" s="87" t="s">
        <v>5853</v>
      </c>
    </row>
    <row r="1818" spans="1:22">
      <c r="A1818" s="88" t="s">
        <v>5672</v>
      </c>
      <c r="B1818" s="17" t="str">
        <f>VLOOKUP(A1818,'Planning Periods'!$E$2:$N$540,10,FALSE)</f>
        <v>01/31/2015 - 01/31/2023</v>
      </c>
      <c r="C1818" s="87">
        <v>2016</v>
      </c>
      <c r="D1818" s="87" t="str">
        <f t="shared" si="26"/>
        <v>San Carlos 2016</v>
      </c>
      <c r="E1818" s="87">
        <v>195</v>
      </c>
      <c r="F1818" s="366">
        <v>4</v>
      </c>
      <c r="G1818" s="87">
        <v>4</v>
      </c>
      <c r="H1818" s="87">
        <v>0</v>
      </c>
      <c r="I1818" s="86"/>
      <c r="J1818" s="87">
        <v>107</v>
      </c>
      <c r="K1818" s="366">
        <v>13</v>
      </c>
      <c r="L1818" s="87">
        <v>13</v>
      </c>
      <c r="M1818" s="87">
        <v>0</v>
      </c>
      <c r="N1818" s="86"/>
      <c r="O1818" s="87">
        <v>111</v>
      </c>
      <c r="P1818" s="87">
        <v>10</v>
      </c>
      <c r="Q1818" s="86"/>
      <c r="R1818" s="87">
        <v>183</v>
      </c>
      <c r="S1818" s="87">
        <v>358</v>
      </c>
      <c r="T1818" s="86">
        <v>0</v>
      </c>
      <c r="U1818" s="87">
        <v>596</v>
      </c>
      <c r="V1818" s="87">
        <v>385</v>
      </c>
    </row>
    <row r="1819" spans="1:22">
      <c r="A1819" s="88" t="s">
        <v>5672</v>
      </c>
      <c r="B1819" s="17" t="str">
        <f>VLOOKUP(A1819,'Planning Periods'!$E$2:$N$540,10,FALSE)</f>
        <v>01/31/2015 - 01/31/2023</v>
      </c>
      <c r="C1819" s="87">
        <v>2017</v>
      </c>
      <c r="D1819" s="87" t="str">
        <f t="shared" si="26"/>
        <v>San Carlos 2017</v>
      </c>
      <c r="E1819" s="87">
        <v>195</v>
      </c>
      <c r="F1819" s="366">
        <v>1</v>
      </c>
      <c r="G1819" s="87">
        <v>1</v>
      </c>
      <c r="H1819" s="87">
        <v>0</v>
      </c>
      <c r="I1819" s="86"/>
      <c r="J1819" s="87">
        <v>107</v>
      </c>
      <c r="K1819" s="366">
        <v>0</v>
      </c>
      <c r="L1819" s="87">
        <v>0</v>
      </c>
      <c r="M1819" s="87">
        <v>0</v>
      </c>
      <c r="N1819" s="86"/>
      <c r="O1819" s="87">
        <v>111</v>
      </c>
      <c r="P1819" s="87">
        <v>1</v>
      </c>
      <c r="Q1819" s="86"/>
      <c r="R1819" s="87">
        <v>183</v>
      </c>
      <c r="S1819" s="87">
        <v>44</v>
      </c>
      <c r="T1819" s="86">
        <v>0</v>
      </c>
      <c r="U1819" s="87">
        <v>596</v>
      </c>
      <c r="V1819" s="87">
        <v>46</v>
      </c>
    </row>
    <row r="1820" spans="1:22">
      <c r="A1820" s="88" t="s">
        <v>5673</v>
      </c>
      <c r="B1820" s="17"/>
      <c r="C1820" s="87">
        <v>2013</v>
      </c>
      <c r="D1820" s="87" t="str">
        <f t="shared" si="26"/>
        <v>San Clemente 2013</v>
      </c>
      <c r="E1820" s="87" t="s">
        <v>5853</v>
      </c>
      <c r="F1820" s="366" t="s">
        <v>5853</v>
      </c>
      <c r="G1820" s="87" t="s">
        <v>5853</v>
      </c>
      <c r="H1820" s="87" t="s">
        <v>5853</v>
      </c>
      <c r="I1820" s="86"/>
      <c r="J1820" s="87" t="s">
        <v>5853</v>
      </c>
      <c r="K1820" s="366" t="s">
        <v>5853</v>
      </c>
      <c r="L1820" s="87" t="s">
        <v>5853</v>
      </c>
      <c r="M1820" s="87" t="s">
        <v>5853</v>
      </c>
      <c r="N1820" s="86"/>
      <c r="O1820" s="87" t="s">
        <v>5853</v>
      </c>
      <c r="P1820" s="87" t="s">
        <v>5853</v>
      </c>
      <c r="Q1820" s="86"/>
      <c r="R1820" s="87" t="s">
        <v>5853</v>
      </c>
      <c r="S1820" s="87" t="s">
        <v>5853</v>
      </c>
      <c r="T1820" s="86" t="s">
        <v>5853</v>
      </c>
      <c r="U1820" s="87" t="s">
        <v>5853</v>
      </c>
      <c r="V1820" s="87" t="s">
        <v>5853</v>
      </c>
    </row>
    <row r="1821" spans="1:22">
      <c r="A1821" s="88" t="s">
        <v>5673</v>
      </c>
      <c r="B1821" s="17" t="str">
        <f>VLOOKUP(A1821,'Planning Periods'!$E$2:$N$540,10,FALSE)</f>
        <v>10/15/2013 - 10/15/2021</v>
      </c>
      <c r="C1821" s="87">
        <v>2014</v>
      </c>
      <c r="D1821" s="87" t="str">
        <f t="shared" si="26"/>
        <v>San Clemente 2014</v>
      </c>
      <c r="E1821" s="87">
        <v>134</v>
      </c>
      <c r="F1821" s="366">
        <v>65</v>
      </c>
      <c r="G1821" s="87">
        <v>65</v>
      </c>
      <c r="H1821" s="87">
        <v>0</v>
      </c>
      <c r="I1821" s="86"/>
      <c r="J1821" s="87">
        <v>95</v>
      </c>
      <c r="K1821" s="366">
        <v>28</v>
      </c>
      <c r="L1821" s="87">
        <v>28</v>
      </c>
      <c r="M1821" s="87">
        <v>0</v>
      </c>
      <c r="N1821" s="86"/>
      <c r="O1821" s="87">
        <v>108</v>
      </c>
      <c r="P1821" s="87">
        <v>2</v>
      </c>
      <c r="Q1821" s="86"/>
      <c r="R1821" s="87">
        <v>244</v>
      </c>
      <c r="S1821" s="87">
        <v>84</v>
      </c>
      <c r="T1821" s="86">
        <v>0</v>
      </c>
      <c r="U1821" s="87">
        <v>581</v>
      </c>
      <c r="V1821" s="87">
        <v>179</v>
      </c>
    </row>
    <row r="1822" spans="1:22">
      <c r="A1822" s="88" t="s">
        <v>5673</v>
      </c>
      <c r="B1822" s="17" t="str">
        <f>VLOOKUP(A1822,'Planning Periods'!$E$2:$N$540,10,FALSE)</f>
        <v>10/15/2013 - 10/15/2021</v>
      </c>
      <c r="C1822" s="87">
        <v>2015</v>
      </c>
      <c r="D1822" s="87" t="str">
        <f t="shared" si="26"/>
        <v>San Clemente 2015</v>
      </c>
      <c r="E1822" s="87">
        <v>134</v>
      </c>
      <c r="F1822" s="366">
        <v>0</v>
      </c>
      <c r="G1822" s="87">
        <v>0</v>
      </c>
      <c r="H1822" s="87">
        <v>0</v>
      </c>
      <c r="I1822" s="86"/>
      <c r="J1822" s="87">
        <v>95</v>
      </c>
      <c r="K1822" s="366">
        <v>0</v>
      </c>
      <c r="L1822" s="87">
        <v>0</v>
      </c>
      <c r="M1822" s="87">
        <v>0</v>
      </c>
      <c r="N1822" s="86"/>
      <c r="O1822" s="87">
        <v>108</v>
      </c>
      <c r="P1822" s="87">
        <v>1</v>
      </c>
      <c r="Q1822" s="86"/>
      <c r="R1822" s="87">
        <v>244</v>
      </c>
      <c r="S1822" s="87">
        <v>129</v>
      </c>
      <c r="T1822" s="86">
        <v>0</v>
      </c>
      <c r="U1822" s="87">
        <v>581</v>
      </c>
      <c r="V1822" s="87">
        <v>130</v>
      </c>
    </row>
    <row r="1823" spans="1:22">
      <c r="A1823" s="88" t="s">
        <v>5673</v>
      </c>
      <c r="B1823" s="17" t="str">
        <f>VLOOKUP(A1823,'Planning Periods'!$E$2:$N$540,10,FALSE)</f>
        <v>10/15/2013 - 10/15/2021</v>
      </c>
      <c r="C1823" s="87">
        <v>2016</v>
      </c>
      <c r="D1823" s="87" t="str">
        <f t="shared" si="26"/>
        <v>San Clemente 2016</v>
      </c>
      <c r="E1823" s="87">
        <v>134</v>
      </c>
      <c r="F1823" s="366">
        <v>0</v>
      </c>
      <c r="G1823" s="87">
        <v>0</v>
      </c>
      <c r="H1823" s="87">
        <v>0</v>
      </c>
      <c r="I1823" s="86"/>
      <c r="J1823" s="87">
        <v>95</v>
      </c>
      <c r="K1823" s="366">
        <v>0</v>
      </c>
      <c r="L1823" s="87">
        <v>0</v>
      </c>
      <c r="M1823" s="87">
        <v>0</v>
      </c>
      <c r="N1823" s="86"/>
      <c r="O1823" s="87">
        <v>108</v>
      </c>
      <c r="P1823" s="87">
        <v>0</v>
      </c>
      <c r="Q1823" s="86"/>
      <c r="R1823" s="87">
        <v>244</v>
      </c>
      <c r="S1823" s="87">
        <v>107</v>
      </c>
      <c r="T1823" s="86">
        <v>0</v>
      </c>
      <c r="U1823" s="87">
        <v>581</v>
      </c>
      <c r="V1823" s="87">
        <v>107</v>
      </c>
    </row>
    <row r="1824" spans="1:22">
      <c r="A1824" s="88" t="s">
        <v>5673</v>
      </c>
      <c r="B1824" s="17" t="str">
        <f>VLOOKUP(A1824,'Planning Periods'!$E$2:$N$540,10,FALSE)</f>
        <v>10/15/2013 - 10/15/2021</v>
      </c>
      <c r="C1824" s="87">
        <v>2017</v>
      </c>
      <c r="D1824" s="87" t="str">
        <f t="shared" si="26"/>
        <v>San Clemente 2017</v>
      </c>
      <c r="E1824" s="87">
        <v>134</v>
      </c>
      <c r="F1824" s="366">
        <v>0</v>
      </c>
      <c r="G1824" s="87">
        <v>0</v>
      </c>
      <c r="H1824" s="87">
        <v>0</v>
      </c>
      <c r="I1824" s="86"/>
      <c r="J1824" s="87">
        <v>95</v>
      </c>
      <c r="K1824" s="366">
        <v>0</v>
      </c>
      <c r="L1824" s="87">
        <v>0</v>
      </c>
      <c r="M1824" s="87">
        <v>0</v>
      </c>
      <c r="N1824" s="86"/>
      <c r="O1824" s="87">
        <v>108</v>
      </c>
      <c r="P1824" s="87">
        <v>4</v>
      </c>
      <c r="Q1824" s="86"/>
      <c r="R1824" s="87">
        <v>244</v>
      </c>
      <c r="S1824" s="87">
        <v>96</v>
      </c>
      <c r="T1824" s="86">
        <v>0</v>
      </c>
      <c r="U1824" s="87">
        <v>581</v>
      </c>
      <c r="V1824" s="87">
        <v>100</v>
      </c>
    </row>
    <row r="1825" spans="1:22">
      <c r="A1825" s="88" t="s">
        <v>5674</v>
      </c>
      <c r="B1825" s="17" t="str">
        <f>VLOOKUP(A1825,'Planning Periods'!$E$2:$N$540,10,FALSE)</f>
        <v>04/15/2021 - 04/15/2029</v>
      </c>
      <c r="C1825" s="87">
        <v>2013</v>
      </c>
      <c r="D1825" s="87" t="str">
        <f t="shared" si="26"/>
        <v>San Diego 2013</v>
      </c>
      <c r="E1825" s="87">
        <v>21977</v>
      </c>
      <c r="F1825" s="366">
        <v>609</v>
      </c>
      <c r="G1825" s="87">
        <v>609</v>
      </c>
      <c r="H1825" s="87">
        <v>0</v>
      </c>
      <c r="I1825" s="86"/>
      <c r="J1825" s="87">
        <v>16703</v>
      </c>
      <c r="K1825" s="366">
        <v>915</v>
      </c>
      <c r="L1825" s="87">
        <v>915</v>
      </c>
      <c r="M1825" s="87">
        <v>0</v>
      </c>
      <c r="N1825" s="86"/>
      <c r="O1825" s="87">
        <v>15462</v>
      </c>
      <c r="P1825" s="87">
        <v>0</v>
      </c>
      <c r="Q1825" s="86"/>
      <c r="R1825" s="87">
        <v>33954</v>
      </c>
      <c r="S1825" s="87">
        <v>7665</v>
      </c>
      <c r="T1825" s="86">
        <v>0</v>
      </c>
      <c r="U1825" s="87">
        <v>88096</v>
      </c>
      <c r="V1825" s="87">
        <v>9189</v>
      </c>
    </row>
    <row r="1826" spans="1:22">
      <c r="A1826" s="88" t="s">
        <v>5674</v>
      </c>
      <c r="B1826" s="17" t="str">
        <f>VLOOKUP(A1826,'Planning Periods'!$E$2:$N$540,10,FALSE)</f>
        <v>04/15/2021 - 04/15/2029</v>
      </c>
      <c r="C1826" s="87">
        <v>2014</v>
      </c>
      <c r="D1826" s="87" t="str">
        <f t="shared" si="26"/>
        <v>San Diego 2014</v>
      </c>
      <c r="E1826" s="87">
        <v>21977</v>
      </c>
      <c r="F1826" s="366">
        <v>229</v>
      </c>
      <c r="G1826" s="87">
        <v>229</v>
      </c>
      <c r="H1826" s="87">
        <v>0</v>
      </c>
      <c r="I1826" s="86"/>
      <c r="J1826" s="87">
        <v>16703</v>
      </c>
      <c r="K1826" s="366">
        <v>184</v>
      </c>
      <c r="L1826" s="87">
        <v>184</v>
      </c>
      <c r="M1826" s="87">
        <v>0</v>
      </c>
      <c r="N1826" s="86"/>
      <c r="O1826" s="87">
        <v>15462</v>
      </c>
      <c r="P1826" s="87">
        <v>4</v>
      </c>
      <c r="Q1826" s="86"/>
      <c r="R1826" s="87">
        <v>33954</v>
      </c>
      <c r="S1826" s="87">
        <v>1991</v>
      </c>
      <c r="T1826" s="86">
        <v>0</v>
      </c>
      <c r="U1826" s="87">
        <v>88096</v>
      </c>
      <c r="V1826" s="87">
        <v>2408</v>
      </c>
    </row>
    <row r="1827" spans="1:22">
      <c r="A1827" s="88" t="s">
        <v>5674</v>
      </c>
      <c r="B1827" s="17" t="str">
        <f>VLOOKUP(A1827,'Planning Periods'!$E$2:$N$540,10,FALSE)</f>
        <v>04/15/2021 - 04/15/2029</v>
      </c>
      <c r="C1827" s="87">
        <v>2015</v>
      </c>
      <c r="D1827" s="87" t="str">
        <f t="shared" si="26"/>
        <v>San Diego 2015</v>
      </c>
      <c r="E1827" s="87">
        <v>21977</v>
      </c>
      <c r="F1827" s="366">
        <v>265</v>
      </c>
      <c r="G1827" s="87">
        <v>265</v>
      </c>
      <c r="H1827" s="87">
        <v>0</v>
      </c>
      <c r="I1827" s="86"/>
      <c r="J1827" s="87">
        <v>16703</v>
      </c>
      <c r="K1827" s="366">
        <v>446</v>
      </c>
      <c r="L1827" s="87">
        <v>446</v>
      </c>
      <c r="M1827" s="87">
        <v>0</v>
      </c>
      <c r="N1827" s="86"/>
      <c r="O1827" s="87">
        <v>15462</v>
      </c>
      <c r="P1827" s="87">
        <v>0</v>
      </c>
      <c r="Q1827" s="86"/>
      <c r="R1827" s="87">
        <v>33954</v>
      </c>
      <c r="S1827" s="87">
        <v>4221</v>
      </c>
      <c r="T1827" s="86">
        <v>0</v>
      </c>
      <c r="U1827" s="87">
        <v>88096</v>
      </c>
      <c r="V1827" s="87">
        <v>4932</v>
      </c>
    </row>
    <row r="1828" spans="1:22">
      <c r="A1828" s="88" t="s">
        <v>5674</v>
      </c>
      <c r="B1828" s="17" t="str">
        <f>VLOOKUP(A1828,'Planning Periods'!$E$2:$N$540,10,FALSE)</f>
        <v>04/15/2021 - 04/15/2029</v>
      </c>
      <c r="C1828" s="87">
        <v>2016</v>
      </c>
      <c r="D1828" s="87" t="str">
        <f t="shared" si="26"/>
        <v>San Diego 2016</v>
      </c>
      <c r="E1828" s="87">
        <v>21977</v>
      </c>
      <c r="F1828" s="366">
        <v>103</v>
      </c>
      <c r="G1828" s="87">
        <v>103</v>
      </c>
      <c r="H1828" s="87">
        <v>0</v>
      </c>
      <c r="I1828" s="86"/>
      <c r="J1828" s="87">
        <v>16703</v>
      </c>
      <c r="K1828" s="366">
        <v>253</v>
      </c>
      <c r="L1828" s="87">
        <v>253</v>
      </c>
      <c r="M1828" s="87">
        <v>0</v>
      </c>
      <c r="N1828" s="86"/>
      <c r="O1828" s="87">
        <v>15462</v>
      </c>
      <c r="P1828" s="87">
        <v>0</v>
      </c>
      <c r="Q1828" s="86"/>
      <c r="R1828" s="87">
        <v>33954</v>
      </c>
      <c r="S1828" s="87">
        <v>7028</v>
      </c>
      <c r="T1828" s="86">
        <v>0</v>
      </c>
      <c r="U1828" s="87">
        <v>88096</v>
      </c>
      <c r="V1828" s="87">
        <v>7384</v>
      </c>
    </row>
    <row r="1829" spans="1:22">
      <c r="A1829" s="88" t="s">
        <v>5674</v>
      </c>
      <c r="B1829" s="17" t="str">
        <f>VLOOKUP(A1829,'Planning Periods'!$E$2:$N$540,10,FALSE)</f>
        <v>04/15/2021 - 04/15/2029</v>
      </c>
      <c r="C1829" s="87">
        <v>2017</v>
      </c>
      <c r="D1829" s="87" t="str">
        <f t="shared" si="26"/>
        <v>San Diego 2017</v>
      </c>
      <c r="E1829" s="87">
        <v>21977</v>
      </c>
      <c r="F1829" s="366">
        <v>324</v>
      </c>
      <c r="G1829" s="87">
        <v>324</v>
      </c>
      <c r="H1829" s="87">
        <v>0</v>
      </c>
      <c r="I1829" s="86"/>
      <c r="J1829" s="87">
        <v>16703</v>
      </c>
      <c r="K1829" s="366">
        <v>301</v>
      </c>
      <c r="L1829" s="87">
        <v>295</v>
      </c>
      <c r="M1829" s="87">
        <v>6</v>
      </c>
      <c r="N1829" s="86"/>
      <c r="O1829" s="87">
        <v>15462</v>
      </c>
      <c r="P1829" s="87">
        <v>0</v>
      </c>
      <c r="Q1829" s="86"/>
      <c r="R1829" s="87">
        <v>33954</v>
      </c>
      <c r="S1829" s="87">
        <v>4395</v>
      </c>
      <c r="T1829" s="86">
        <v>6</v>
      </c>
      <c r="U1829" s="87">
        <v>88096</v>
      </c>
      <c r="V1829" s="87">
        <v>5020</v>
      </c>
    </row>
    <row r="1830" spans="1:22">
      <c r="A1830" s="88" t="s">
        <v>5217</v>
      </c>
      <c r="B1830" s="17" t="str">
        <f>VLOOKUP(A1830,'Planning Periods'!$E$2:$N$540,10,FALSE)</f>
        <v>04/15/2021 - 04/15/2029</v>
      </c>
      <c r="C1830" s="87">
        <v>2013</v>
      </c>
      <c r="D1830" s="87" t="str">
        <f t="shared" si="26"/>
        <v>San Diego County - Unincorporated 2013</v>
      </c>
      <c r="E1830" s="87">
        <v>2085</v>
      </c>
      <c r="F1830" s="366">
        <v>23</v>
      </c>
      <c r="G1830" s="87">
        <v>23</v>
      </c>
      <c r="H1830" s="87">
        <v>0</v>
      </c>
      <c r="I1830" s="86"/>
      <c r="J1830" s="87">
        <v>1585</v>
      </c>
      <c r="K1830" s="366">
        <v>145</v>
      </c>
      <c r="L1830" s="87">
        <v>145</v>
      </c>
      <c r="M1830" s="87">
        <v>0</v>
      </c>
      <c r="N1830" s="86"/>
      <c r="O1830" s="87">
        <v>5864</v>
      </c>
      <c r="P1830" s="87">
        <v>200</v>
      </c>
      <c r="Q1830" s="86"/>
      <c r="R1830" s="87">
        <v>12878</v>
      </c>
      <c r="S1830" s="87">
        <v>1225</v>
      </c>
      <c r="T1830" s="86">
        <v>0</v>
      </c>
      <c r="U1830" s="87">
        <v>22412</v>
      </c>
      <c r="V1830" s="87">
        <v>1593</v>
      </c>
    </row>
    <row r="1831" spans="1:22">
      <c r="A1831" s="88" t="s">
        <v>5217</v>
      </c>
      <c r="B1831" s="17" t="str">
        <f>VLOOKUP(A1831,'Planning Periods'!$E$2:$N$540,10,FALSE)</f>
        <v>04/15/2021 - 04/15/2029</v>
      </c>
      <c r="C1831" s="87">
        <v>2014</v>
      </c>
      <c r="D1831" s="87" t="str">
        <f t="shared" si="26"/>
        <v>San Diego County - Unincorporated 2014</v>
      </c>
      <c r="E1831" s="87">
        <v>2085</v>
      </c>
      <c r="F1831" s="366">
        <v>0</v>
      </c>
      <c r="G1831" s="87">
        <v>0</v>
      </c>
      <c r="H1831" s="87">
        <v>0</v>
      </c>
      <c r="I1831" s="86"/>
      <c r="J1831" s="87">
        <v>1585</v>
      </c>
      <c r="K1831" s="366">
        <v>27</v>
      </c>
      <c r="L1831" s="87">
        <v>27</v>
      </c>
      <c r="M1831" s="87">
        <v>0</v>
      </c>
      <c r="N1831" s="86"/>
      <c r="O1831" s="87">
        <v>5864</v>
      </c>
      <c r="P1831" s="87">
        <v>114</v>
      </c>
      <c r="Q1831" s="86"/>
      <c r="R1831" s="87">
        <v>12878</v>
      </c>
      <c r="S1831" s="87">
        <v>576</v>
      </c>
      <c r="T1831" s="86">
        <v>0</v>
      </c>
      <c r="U1831" s="87">
        <v>22412</v>
      </c>
      <c r="V1831" s="87">
        <v>717</v>
      </c>
    </row>
    <row r="1832" spans="1:22">
      <c r="A1832" s="88" t="s">
        <v>5217</v>
      </c>
      <c r="B1832" s="17" t="str">
        <f>VLOOKUP(A1832,'Planning Periods'!$E$2:$N$540,10,FALSE)</f>
        <v>04/15/2021 - 04/15/2029</v>
      </c>
      <c r="C1832" s="87">
        <v>2015</v>
      </c>
      <c r="D1832" s="87" t="str">
        <f t="shared" ref="D1832:D1898" si="27">CONCATENATE(A1832," ",C1832)</f>
        <v>San Diego County - Unincorporated 2015</v>
      </c>
      <c r="E1832" s="87">
        <v>2085</v>
      </c>
      <c r="F1832" s="366">
        <v>2</v>
      </c>
      <c r="G1832" s="87">
        <v>2</v>
      </c>
      <c r="H1832" s="87">
        <v>0</v>
      </c>
      <c r="I1832" s="86"/>
      <c r="J1832" s="87">
        <v>1585</v>
      </c>
      <c r="K1832" s="366">
        <v>24</v>
      </c>
      <c r="L1832" s="87">
        <v>24</v>
      </c>
      <c r="M1832" s="87">
        <v>0</v>
      </c>
      <c r="N1832" s="86"/>
      <c r="O1832" s="87">
        <v>5864</v>
      </c>
      <c r="P1832" s="87">
        <v>228</v>
      </c>
      <c r="Q1832" s="86"/>
      <c r="R1832" s="87">
        <v>12878</v>
      </c>
      <c r="S1832" s="87">
        <v>613</v>
      </c>
      <c r="T1832" s="86">
        <v>0</v>
      </c>
      <c r="U1832" s="87">
        <v>22412</v>
      </c>
      <c r="V1832" s="87">
        <v>867</v>
      </c>
    </row>
    <row r="1833" spans="1:22">
      <c r="A1833" s="88" t="s">
        <v>5217</v>
      </c>
      <c r="B1833" s="17" t="str">
        <f>VLOOKUP(A1833,'Planning Periods'!$E$2:$N$540,10,FALSE)</f>
        <v>04/15/2021 - 04/15/2029</v>
      </c>
      <c r="C1833" s="87">
        <v>2016</v>
      </c>
      <c r="D1833" s="87" t="str">
        <f t="shared" si="27"/>
        <v>San Diego County - Unincorporated 2016</v>
      </c>
      <c r="E1833" s="87">
        <v>2085</v>
      </c>
      <c r="F1833" s="366">
        <v>0</v>
      </c>
      <c r="G1833" s="87">
        <v>0</v>
      </c>
      <c r="H1833" s="87">
        <v>0</v>
      </c>
      <c r="I1833" s="86"/>
      <c r="J1833" s="87">
        <v>1585</v>
      </c>
      <c r="K1833" s="366">
        <v>24</v>
      </c>
      <c r="L1833" s="87">
        <v>24</v>
      </c>
      <c r="M1833" s="87">
        <v>0</v>
      </c>
      <c r="N1833" s="86"/>
      <c r="O1833" s="87">
        <v>5864</v>
      </c>
      <c r="P1833" s="87">
        <v>177</v>
      </c>
      <c r="Q1833" s="86"/>
      <c r="R1833" s="87">
        <v>12878</v>
      </c>
      <c r="S1833" s="87">
        <v>381</v>
      </c>
      <c r="T1833" s="86">
        <v>0</v>
      </c>
      <c r="U1833" s="87">
        <v>22412</v>
      </c>
      <c r="V1833" s="87">
        <v>582</v>
      </c>
    </row>
    <row r="1834" spans="1:22">
      <c r="A1834" s="88" t="s">
        <v>5217</v>
      </c>
      <c r="B1834" s="17" t="str">
        <f>VLOOKUP(A1834,'Planning Periods'!$E$2:$N$540,10,FALSE)</f>
        <v>04/15/2021 - 04/15/2029</v>
      </c>
      <c r="C1834" s="87">
        <v>2017</v>
      </c>
      <c r="D1834" s="87" t="str">
        <f t="shared" si="27"/>
        <v>San Diego County - Unincorporated 2017</v>
      </c>
      <c r="E1834" s="87">
        <v>2085</v>
      </c>
      <c r="F1834" s="366">
        <v>0</v>
      </c>
      <c r="G1834" s="87">
        <v>0</v>
      </c>
      <c r="H1834" s="87">
        <v>0</v>
      </c>
      <c r="I1834" s="86"/>
      <c r="J1834" s="87">
        <v>1585</v>
      </c>
      <c r="K1834" s="366">
        <v>52</v>
      </c>
      <c r="L1834" s="87">
        <v>0</v>
      </c>
      <c r="M1834" s="87">
        <v>52</v>
      </c>
      <c r="N1834" s="86"/>
      <c r="O1834" s="87">
        <v>5864</v>
      </c>
      <c r="P1834" s="87">
        <v>71</v>
      </c>
      <c r="Q1834" s="86"/>
      <c r="R1834" s="87">
        <v>12878</v>
      </c>
      <c r="S1834" s="87">
        <v>532</v>
      </c>
      <c r="T1834" s="86">
        <v>52</v>
      </c>
      <c r="U1834" s="87">
        <v>22412</v>
      </c>
      <c r="V1834" s="87">
        <v>655</v>
      </c>
    </row>
    <row r="1835" spans="1:22">
      <c r="A1835" s="88" t="s">
        <v>5675</v>
      </c>
      <c r="B1835" s="17"/>
      <c r="C1835" s="87">
        <v>2013</v>
      </c>
      <c r="D1835" s="87" t="str">
        <f t="shared" si="27"/>
        <v>San Dimas 2013</v>
      </c>
      <c r="E1835" s="87" t="s">
        <v>5853</v>
      </c>
      <c r="F1835" s="366" t="s">
        <v>5853</v>
      </c>
      <c r="G1835" s="87" t="s">
        <v>5853</v>
      </c>
      <c r="H1835" s="87" t="s">
        <v>5853</v>
      </c>
      <c r="I1835" s="86"/>
      <c r="J1835" s="87" t="s">
        <v>5853</v>
      </c>
      <c r="K1835" s="366" t="s">
        <v>5853</v>
      </c>
      <c r="L1835" s="87" t="s">
        <v>5853</v>
      </c>
      <c r="M1835" s="87" t="s">
        <v>5853</v>
      </c>
      <c r="N1835" s="86"/>
      <c r="O1835" s="87" t="s">
        <v>5853</v>
      </c>
      <c r="P1835" s="87" t="s">
        <v>5853</v>
      </c>
      <c r="Q1835" s="86"/>
      <c r="R1835" s="87" t="s">
        <v>5853</v>
      </c>
      <c r="S1835" s="87" t="s">
        <v>5853</v>
      </c>
      <c r="T1835" s="86" t="s">
        <v>5853</v>
      </c>
      <c r="U1835" s="87" t="s">
        <v>5853</v>
      </c>
      <c r="V1835" s="87" t="s">
        <v>5853</v>
      </c>
    </row>
    <row r="1836" spans="1:22">
      <c r="A1836" s="88" t="s">
        <v>5675</v>
      </c>
      <c r="B1836" s="17" t="str">
        <f>VLOOKUP(A1836,'Planning Periods'!$E$2:$N$540,10,FALSE)</f>
        <v>10/15/2013 - 10/15/2021</v>
      </c>
      <c r="C1836" s="87">
        <v>2014</v>
      </c>
      <c r="D1836" s="87" t="str">
        <f t="shared" si="27"/>
        <v>San Dimas 2014</v>
      </c>
      <c r="E1836" s="87">
        <v>121</v>
      </c>
      <c r="F1836" s="366">
        <v>0</v>
      </c>
      <c r="G1836" s="87">
        <v>0</v>
      </c>
      <c r="H1836" s="87">
        <v>0</v>
      </c>
      <c r="I1836" s="86"/>
      <c r="J1836" s="87">
        <v>72</v>
      </c>
      <c r="K1836" s="366">
        <v>0</v>
      </c>
      <c r="L1836" s="87">
        <v>0</v>
      </c>
      <c r="M1836" s="87">
        <v>0</v>
      </c>
      <c r="N1836" s="86"/>
      <c r="O1836" s="87">
        <v>77</v>
      </c>
      <c r="P1836" s="87">
        <v>0</v>
      </c>
      <c r="Q1836" s="86"/>
      <c r="R1836" s="87">
        <v>193</v>
      </c>
      <c r="S1836" s="87">
        <v>3</v>
      </c>
      <c r="T1836" s="86">
        <v>0</v>
      </c>
      <c r="U1836" s="87">
        <v>463</v>
      </c>
      <c r="V1836" s="87">
        <v>3</v>
      </c>
    </row>
    <row r="1837" spans="1:22">
      <c r="A1837" s="88" t="s">
        <v>5675</v>
      </c>
      <c r="B1837" s="17" t="str">
        <f>VLOOKUP(A1837,'Planning Periods'!$E$2:$N$540,10,FALSE)</f>
        <v>10/15/2013 - 10/15/2021</v>
      </c>
      <c r="C1837" s="87">
        <v>2015</v>
      </c>
      <c r="D1837" s="87" t="str">
        <f t="shared" si="27"/>
        <v>San Dimas 2015</v>
      </c>
      <c r="E1837" s="87">
        <v>121</v>
      </c>
      <c r="F1837" s="366">
        <v>0</v>
      </c>
      <c r="G1837" s="87">
        <v>0</v>
      </c>
      <c r="H1837" s="87">
        <v>0</v>
      </c>
      <c r="I1837" s="86"/>
      <c r="J1837" s="87">
        <v>72</v>
      </c>
      <c r="K1837" s="366">
        <v>0</v>
      </c>
      <c r="L1837" s="87">
        <v>0</v>
      </c>
      <c r="M1837" s="87">
        <v>0</v>
      </c>
      <c r="N1837" s="86"/>
      <c r="O1837" s="87">
        <v>77</v>
      </c>
      <c r="P1837" s="87">
        <v>0</v>
      </c>
      <c r="Q1837" s="86"/>
      <c r="R1837" s="87">
        <v>193</v>
      </c>
      <c r="S1837" s="87">
        <v>7</v>
      </c>
      <c r="T1837" s="86">
        <v>0</v>
      </c>
      <c r="U1837" s="87">
        <v>463</v>
      </c>
      <c r="V1837" s="87">
        <v>7</v>
      </c>
    </row>
    <row r="1838" spans="1:22">
      <c r="A1838" s="88" t="s">
        <v>5675</v>
      </c>
      <c r="B1838" s="17" t="str">
        <f>VLOOKUP(A1838,'Planning Periods'!$E$2:$N$540,10,FALSE)</f>
        <v>10/15/2013 - 10/15/2021</v>
      </c>
      <c r="C1838" s="87">
        <v>2016</v>
      </c>
      <c r="D1838" s="87" t="str">
        <f t="shared" si="27"/>
        <v>San Dimas 2016</v>
      </c>
      <c r="E1838" s="87">
        <v>121</v>
      </c>
      <c r="F1838" s="366">
        <v>0</v>
      </c>
      <c r="G1838" s="87">
        <v>0</v>
      </c>
      <c r="H1838" s="87">
        <v>0</v>
      </c>
      <c r="I1838" s="86"/>
      <c r="J1838" s="87">
        <v>72</v>
      </c>
      <c r="K1838" s="366">
        <v>0</v>
      </c>
      <c r="L1838" s="87">
        <v>0</v>
      </c>
      <c r="M1838" s="87">
        <v>0</v>
      </c>
      <c r="N1838" s="86"/>
      <c r="O1838" s="87">
        <v>77</v>
      </c>
      <c r="P1838" s="87">
        <v>0</v>
      </c>
      <c r="Q1838" s="86"/>
      <c r="R1838" s="87">
        <v>193</v>
      </c>
      <c r="S1838" s="87">
        <v>18</v>
      </c>
      <c r="T1838" s="86">
        <v>0</v>
      </c>
      <c r="U1838" s="87">
        <v>463</v>
      </c>
      <c r="V1838" s="87">
        <v>18</v>
      </c>
    </row>
    <row r="1839" spans="1:22">
      <c r="A1839" s="88" t="s">
        <v>5675</v>
      </c>
      <c r="B1839" s="17" t="str">
        <f>VLOOKUP(A1839,'Planning Periods'!$E$2:$N$540,10,FALSE)</f>
        <v>10/15/2013 - 10/15/2021</v>
      </c>
      <c r="C1839" s="87">
        <v>2017</v>
      </c>
      <c r="D1839" s="87" t="str">
        <f t="shared" si="27"/>
        <v>San Dimas 2017</v>
      </c>
      <c r="E1839" s="87">
        <v>121</v>
      </c>
      <c r="F1839" s="366">
        <v>0</v>
      </c>
      <c r="G1839" s="87">
        <v>0</v>
      </c>
      <c r="H1839" s="87">
        <v>0</v>
      </c>
      <c r="I1839" s="86"/>
      <c r="J1839" s="87">
        <v>72</v>
      </c>
      <c r="K1839" s="366">
        <v>0</v>
      </c>
      <c r="L1839" s="87">
        <v>0</v>
      </c>
      <c r="M1839" s="87">
        <v>0</v>
      </c>
      <c r="N1839" s="86"/>
      <c r="O1839" s="87">
        <v>77</v>
      </c>
      <c r="P1839" s="87">
        <v>0</v>
      </c>
      <c r="Q1839" s="86"/>
      <c r="R1839" s="87">
        <v>193</v>
      </c>
      <c r="S1839" s="87">
        <v>7</v>
      </c>
      <c r="T1839" s="86">
        <v>0</v>
      </c>
      <c r="U1839" s="87">
        <v>463</v>
      </c>
      <c r="V1839" s="87">
        <v>7</v>
      </c>
    </row>
    <row r="1840" spans="1:22">
      <c r="A1840" s="88" t="s">
        <v>5676</v>
      </c>
      <c r="B1840" s="17"/>
      <c r="C1840" s="87">
        <v>2013</v>
      </c>
      <c r="D1840" s="87" t="str">
        <f t="shared" si="27"/>
        <v>San Fernando 2013</v>
      </c>
      <c r="E1840" s="87" t="s">
        <v>5853</v>
      </c>
      <c r="F1840" s="366" t="s">
        <v>5853</v>
      </c>
      <c r="G1840" s="87" t="s">
        <v>5853</v>
      </c>
      <c r="H1840" s="87" t="s">
        <v>5853</v>
      </c>
      <c r="I1840" s="86"/>
      <c r="J1840" s="87" t="s">
        <v>5853</v>
      </c>
      <c r="K1840" s="366" t="s">
        <v>5853</v>
      </c>
      <c r="L1840" s="87" t="s">
        <v>5853</v>
      </c>
      <c r="M1840" s="87" t="s">
        <v>5853</v>
      </c>
      <c r="N1840" s="86"/>
      <c r="O1840" s="87" t="s">
        <v>5853</v>
      </c>
      <c r="P1840" s="87" t="s">
        <v>5853</v>
      </c>
      <c r="Q1840" s="86"/>
      <c r="R1840" s="87" t="s">
        <v>5853</v>
      </c>
      <c r="S1840" s="87" t="s">
        <v>5853</v>
      </c>
      <c r="T1840" s="86" t="s">
        <v>5853</v>
      </c>
      <c r="U1840" s="87" t="s">
        <v>5853</v>
      </c>
      <c r="V1840" s="87" t="s">
        <v>5853</v>
      </c>
    </row>
    <row r="1841" spans="1:22">
      <c r="A1841" s="88" t="s">
        <v>5676</v>
      </c>
      <c r="B1841" s="17" t="str">
        <f>VLOOKUP(A1841,'Planning Periods'!$E$2:$N$540,10,FALSE)</f>
        <v>10/15/2013 - 10/15/2021</v>
      </c>
      <c r="C1841" s="87">
        <v>2014</v>
      </c>
      <c r="D1841" s="87" t="str">
        <f t="shared" si="27"/>
        <v>San Fernando 2014</v>
      </c>
      <c r="E1841" s="87">
        <v>55</v>
      </c>
      <c r="F1841" s="366">
        <v>28</v>
      </c>
      <c r="G1841" s="87">
        <v>28</v>
      </c>
      <c r="H1841" s="87">
        <v>0</v>
      </c>
      <c r="I1841" s="86"/>
      <c r="J1841" s="87">
        <v>32</v>
      </c>
      <c r="K1841" s="366">
        <v>4</v>
      </c>
      <c r="L1841" s="87">
        <v>4</v>
      </c>
      <c r="M1841" s="87">
        <v>0</v>
      </c>
      <c r="N1841" s="86"/>
      <c r="O1841" s="87">
        <v>35</v>
      </c>
      <c r="P1841" s="87">
        <v>0</v>
      </c>
      <c r="Q1841" s="86"/>
      <c r="R1841" s="87">
        <v>95</v>
      </c>
      <c r="S1841" s="87">
        <v>27</v>
      </c>
      <c r="T1841" s="86">
        <v>0</v>
      </c>
      <c r="U1841" s="87">
        <v>217</v>
      </c>
      <c r="V1841" s="87">
        <v>59</v>
      </c>
    </row>
    <row r="1842" spans="1:22">
      <c r="A1842" s="88" t="s">
        <v>5676</v>
      </c>
      <c r="B1842" s="17" t="str">
        <f>VLOOKUP(A1842,'Planning Periods'!$E$2:$N$540,10,FALSE)</f>
        <v>10/15/2013 - 10/15/2021</v>
      </c>
      <c r="C1842" s="87">
        <v>2015</v>
      </c>
      <c r="D1842" s="87" t="str">
        <f t="shared" si="27"/>
        <v>San Fernando 2015</v>
      </c>
      <c r="E1842" s="87">
        <v>55</v>
      </c>
      <c r="F1842" s="366">
        <v>0</v>
      </c>
      <c r="G1842" s="87">
        <v>0</v>
      </c>
      <c r="H1842" s="87">
        <v>0</v>
      </c>
      <c r="I1842" s="86"/>
      <c r="J1842" s="87">
        <v>32</v>
      </c>
      <c r="K1842" s="366">
        <v>5</v>
      </c>
      <c r="L1842" s="87">
        <v>0</v>
      </c>
      <c r="M1842" s="87">
        <v>5</v>
      </c>
      <c r="N1842" s="86"/>
      <c r="O1842" s="87">
        <v>35</v>
      </c>
      <c r="P1842" s="87">
        <v>0</v>
      </c>
      <c r="Q1842" s="86"/>
      <c r="R1842" s="87">
        <v>95</v>
      </c>
      <c r="S1842" s="87">
        <v>0</v>
      </c>
      <c r="T1842" s="86">
        <v>5</v>
      </c>
      <c r="U1842" s="87">
        <v>217</v>
      </c>
      <c r="V1842" s="87">
        <v>5</v>
      </c>
    </row>
    <row r="1843" spans="1:22">
      <c r="A1843" s="88" t="s">
        <v>5676</v>
      </c>
      <c r="B1843" s="17" t="str">
        <f>VLOOKUP(A1843,'Planning Periods'!$E$2:$N$540,10,FALSE)</f>
        <v>10/15/2013 - 10/15/2021</v>
      </c>
      <c r="C1843" s="87">
        <v>2016</v>
      </c>
      <c r="D1843" s="87" t="str">
        <f t="shared" si="27"/>
        <v>San Fernando 2016</v>
      </c>
      <c r="E1843" s="87">
        <v>55</v>
      </c>
      <c r="F1843" s="366">
        <v>0</v>
      </c>
      <c r="G1843" s="87">
        <v>0</v>
      </c>
      <c r="H1843" s="87">
        <v>0</v>
      </c>
      <c r="I1843" s="86"/>
      <c r="J1843" s="87">
        <v>32</v>
      </c>
      <c r="K1843" s="366">
        <v>5</v>
      </c>
      <c r="L1843" s="87">
        <v>0</v>
      </c>
      <c r="M1843" s="87">
        <v>5</v>
      </c>
      <c r="N1843" s="86"/>
      <c r="O1843" s="87">
        <v>35</v>
      </c>
      <c r="P1843" s="87">
        <v>0</v>
      </c>
      <c r="Q1843" s="86"/>
      <c r="R1843" s="87">
        <v>95</v>
      </c>
      <c r="S1843" s="87">
        <v>9</v>
      </c>
      <c r="T1843" s="86">
        <v>5</v>
      </c>
      <c r="U1843" s="87">
        <v>217</v>
      </c>
      <c r="V1843" s="87">
        <v>14</v>
      </c>
    </row>
    <row r="1844" spans="1:22">
      <c r="A1844" s="88" t="s">
        <v>5676</v>
      </c>
      <c r="B1844" s="17" t="str">
        <f>VLOOKUP(A1844,'Planning Periods'!$E$2:$N$540,10,FALSE)</f>
        <v>10/15/2013 - 10/15/2021</v>
      </c>
      <c r="C1844" s="87">
        <v>2017</v>
      </c>
      <c r="D1844" s="87" t="str">
        <f t="shared" si="27"/>
        <v>San Fernando 2017</v>
      </c>
      <c r="E1844" s="87">
        <v>55</v>
      </c>
      <c r="F1844" s="366">
        <v>0</v>
      </c>
      <c r="G1844" s="87">
        <v>0</v>
      </c>
      <c r="H1844" s="87">
        <v>0</v>
      </c>
      <c r="I1844" s="86"/>
      <c r="J1844" s="87">
        <v>32</v>
      </c>
      <c r="K1844" s="366">
        <v>24</v>
      </c>
      <c r="L1844" s="87">
        <v>0</v>
      </c>
      <c r="M1844" s="87">
        <v>24</v>
      </c>
      <c r="N1844" s="86"/>
      <c r="O1844" s="87">
        <v>35</v>
      </c>
      <c r="P1844" s="87">
        <v>3</v>
      </c>
      <c r="Q1844" s="86"/>
      <c r="R1844" s="87">
        <v>95</v>
      </c>
      <c r="S1844" s="87">
        <v>2</v>
      </c>
      <c r="T1844" s="86">
        <v>24</v>
      </c>
      <c r="U1844" s="87">
        <v>217</v>
      </c>
      <c r="V1844" s="87">
        <v>29</v>
      </c>
    </row>
    <row r="1845" spans="1:22">
      <c r="A1845" s="88" t="s">
        <v>5677</v>
      </c>
      <c r="B1845" s="17" t="str">
        <f>VLOOKUP(A1845,'Planning Periods'!$E$2:$N$540,10,FALSE)</f>
        <v>01/31/2015 - 01/31/2023</v>
      </c>
      <c r="C1845" s="87">
        <v>2014</v>
      </c>
      <c r="D1845" s="87" t="str">
        <f t="shared" si="27"/>
        <v>San Francisco 2014</v>
      </c>
      <c r="E1845" s="87">
        <v>6234</v>
      </c>
      <c r="F1845" s="366">
        <v>552</v>
      </c>
      <c r="G1845" s="87">
        <v>552</v>
      </c>
      <c r="H1845" s="87">
        <v>0</v>
      </c>
      <c r="I1845" s="86"/>
      <c r="J1845" s="87">
        <v>4639</v>
      </c>
      <c r="K1845" s="366">
        <v>377</v>
      </c>
      <c r="L1845" s="87">
        <v>377</v>
      </c>
      <c r="M1845" s="87">
        <v>0</v>
      </c>
      <c r="N1845" s="86"/>
      <c r="O1845" s="87">
        <v>5460</v>
      </c>
      <c r="P1845" s="87">
        <v>77</v>
      </c>
      <c r="Q1845" s="86"/>
      <c r="R1845" s="87">
        <v>12536</v>
      </c>
      <c r="S1845" s="87">
        <v>2430</v>
      </c>
      <c r="T1845" s="86">
        <v>0</v>
      </c>
      <c r="U1845" s="87">
        <v>28869</v>
      </c>
      <c r="V1845" s="87">
        <v>3436</v>
      </c>
    </row>
    <row r="1846" spans="1:22">
      <c r="A1846" s="88" t="s">
        <v>5677</v>
      </c>
      <c r="B1846" s="17" t="str">
        <f>VLOOKUP(A1846,'Planning Periods'!$E$2:$N$540,10,FALSE)</f>
        <v>01/31/2015 - 01/31/2023</v>
      </c>
      <c r="C1846" s="87">
        <v>2015</v>
      </c>
      <c r="D1846" s="87" t="str">
        <f t="shared" si="27"/>
        <v>San Francisco 2015</v>
      </c>
      <c r="E1846" s="87">
        <v>6234</v>
      </c>
      <c r="F1846" s="366">
        <v>429</v>
      </c>
      <c r="G1846" s="87">
        <v>429</v>
      </c>
      <c r="H1846" s="87">
        <v>0</v>
      </c>
      <c r="I1846" s="86"/>
      <c r="J1846" s="87">
        <v>4639</v>
      </c>
      <c r="K1846" s="366">
        <v>179</v>
      </c>
      <c r="L1846" s="87">
        <v>179</v>
      </c>
      <c r="M1846" s="87">
        <v>0</v>
      </c>
      <c r="N1846" s="86"/>
      <c r="O1846" s="87">
        <v>5460</v>
      </c>
      <c r="P1846" s="87">
        <v>113</v>
      </c>
      <c r="Q1846" s="86"/>
      <c r="R1846" s="87">
        <v>12536</v>
      </c>
      <c r="S1846" s="87">
        <v>2874</v>
      </c>
      <c r="T1846" s="86">
        <v>0</v>
      </c>
      <c r="U1846" s="87">
        <v>28869</v>
      </c>
      <c r="V1846" s="87">
        <v>3595</v>
      </c>
    </row>
    <row r="1847" spans="1:22">
      <c r="A1847" s="88" t="s">
        <v>5677</v>
      </c>
      <c r="B1847" s="17" t="str">
        <f>VLOOKUP(A1847,'Planning Periods'!$E$2:$N$540,10,FALSE)</f>
        <v>01/31/2015 - 01/31/2023</v>
      </c>
      <c r="C1847" s="87">
        <v>2016</v>
      </c>
      <c r="D1847" s="87" t="str">
        <f t="shared" si="27"/>
        <v>San Francisco 2016</v>
      </c>
      <c r="E1847" s="87">
        <v>6234</v>
      </c>
      <c r="F1847" s="366">
        <v>410</v>
      </c>
      <c r="G1847" s="87">
        <v>410</v>
      </c>
      <c r="H1847" s="87">
        <v>0</v>
      </c>
      <c r="I1847" s="86"/>
      <c r="J1847" s="87">
        <v>4639</v>
      </c>
      <c r="K1847" s="366">
        <v>353</v>
      </c>
      <c r="L1847" s="87">
        <v>353</v>
      </c>
      <c r="M1847" s="87">
        <v>0</v>
      </c>
      <c r="N1847" s="86"/>
      <c r="O1847" s="87">
        <v>5460</v>
      </c>
      <c r="P1847" s="87">
        <v>333</v>
      </c>
      <c r="Q1847" s="86"/>
      <c r="R1847" s="87">
        <v>12536</v>
      </c>
      <c r="S1847" s="87">
        <v>3604</v>
      </c>
      <c r="T1847" s="86">
        <v>0</v>
      </c>
      <c r="U1847" s="87">
        <v>28869</v>
      </c>
      <c r="V1847" s="87">
        <v>4700</v>
      </c>
    </row>
    <row r="1848" spans="1:22">
      <c r="A1848" s="88" t="s">
        <v>5677</v>
      </c>
      <c r="B1848" s="17" t="str">
        <f>VLOOKUP(A1848,'Planning Periods'!$E$2:$N$540,10,FALSE)</f>
        <v>01/31/2015 - 01/31/2023</v>
      </c>
      <c r="C1848" s="87">
        <v>2017</v>
      </c>
      <c r="D1848" s="87" t="str">
        <f t="shared" si="27"/>
        <v>San Francisco 2017</v>
      </c>
      <c r="E1848" s="87">
        <v>6234</v>
      </c>
      <c r="F1848" s="366">
        <v>468</v>
      </c>
      <c r="G1848" s="87">
        <v>468</v>
      </c>
      <c r="H1848" s="87">
        <v>0</v>
      </c>
      <c r="I1848" s="86"/>
      <c r="J1848" s="87">
        <v>4639</v>
      </c>
      <c r="K1848" s="366">
        <v>427</v>
      </c>
      <c r="L1848" s="87">
        <v>427</v>
      </c>
      <c r="M1848" s="87">
        <v>0</v>
      </c>
      <c r="N1848" s="86"/>
      <c r="O1848" s="87">
        <v>5460</v>
      </c>
      <c r="P1848" s="87">
        <v>268</v>
      </c>
      <c r="Q1848" s="86"/>
      <c r="R1848" s="87">
        <v>12536</v>
      </c>
      <c r="S1848" s="87">
        <v>4641</v>
      </c>
      <c r="T1848" s="86">
        <v>0</v>
      </c>
      <c r="U1848" s="87">
        <v>28869</v>
      </c>
      <c r="V1848" s="87">
        <v>5804</v>
      </c>
    </row>
    <row r="1849" spans="1:22">
      <c r="A1849" s="88" t="s">
        <v>5678</v>
      </c>
      <c r="B1849" s="17"/>
      <c r="C1849" s="87">
        <v>2013</v>
      </c>
      <c r="D1849" s="87" t="str">
        <f t="shared" si="27"/>
        <v>San Gabriel 2013</v>
      </c>
      <c r="E1849" s="87">
        <v>236</v>
      </c>
      <c r="F1849" s="366">
        <v>2</v>
      </c>
      <c r="G1849" s="87">
        <v>2</v>
      </c>
      <c r="H1849" s="87">
        <v>0</v>
      </c>
      <c r="I1849" s="86"/>
      <c r="J1849" s="87">
        <v>142</v>
      </c>
      <c r="K1849" s="366">
        <v>0</v>
      </c>
      <c r="L1849" s="87">
        <v>0</v>
      </c>
      <c r="M1849" s="87">
        <v>0</v>
      </c>
      <c r="N1849" s="86"/>
      <c r="O1849" s="87">
        <v>154</v>
      </c>
      <c r="P1849" s="87">
        <v>3</v>
      </c>
      <c r="Q1849" s="86"/>
      <c r="R1849" s="87">
        <v>398</v>
      </c>
      <c r="S1849" s="87">
        <v>26</v>
      </c>
      <c r="T1849" s="86">
        <v>0</v>
      </c>
      <c r="U1849" s="87">
        <v>930</v>
      </c>
      <c r="V1849" s="87">
        <v>31</v>
      </c>
    </row>
    <row r="1850" spans="1:22">
      <c r="A1850" s="88" t="s">
        <v>5678</v>
      </c>
      <c r="B1850" s="17" t="str">
        <f>VLOOKUP(A1850,'Planning Periods'!$E$2:$N$540,10,FALSE)</f>
        <v>10/15/2013 - 10/15/2021</v>
      </c>
      <c r="C1850" s="87">
        <v>2014</v>
      </c>
      <c r="D1850" s="87" t="str">
        <f t="shared" si="27"/>
        <v>San Gabriel 2014</v>
      </c>
      <c r="E1850" s="87">
        <v>236</v>
      </c>
      <c r="F1850" s="366">
        <v>0</v>
      </c>
      <c r="G1850" s="87">
        <v>0</v>
      </c>
      <c r="H1850" s="87">
        <v>0</v>
      </c>
      <c r="I1850" s="86"/>
      <c r="J1850" s="87">
        <v>142</v>
      </c>
      <c r="K1850" s="366">
        <v>0</v>
      </c>
      <c r="L1850" s="87">
        <v>0</v>
      </c>
      <c r="M1850" s="87">
        <v>0</v>
      </c>
      <c r="N1850" s="86"/>
      <c r="O1850" s="87">
        <v>154</v>
      </c>
      <c r="P1850" s="87">
        <v>6</v>
      </c>
      <c r="Q1850" s="86"/>
      <c r="R1850" s="87">
        <v>398</v>
      </c>
      <c r="S1850" s="87">
        <v>18</v>
      </c>
      <c r="T1850" s="86">
        <v>0</v>
      </c>
      <c r="U1850" s="87">
        <v>930</v>
      </c>
      <c r="V1850" s="87">
        <v>24</v>
      </c>
    </row>
    <row r="1851" spans="1:22">
      <c r="A1851" s="88" t="s">
        <v>5678</v>
      </c>
      <c r="B1851" s="17" t="str">
        <f>VLOOKUP(A1851,'Planning Periods'!$E$2:$N$540,10,FALSE)</f>
        <v>10/15/2013 - 10/15/2021</v>
      </c>
      <c r="C1851" s="87">
        <v>2015</v>
      </c>
      <c r="D1851" s="87" t="str">
        <f t="shared" si="27"/>
        <v>San Gabriel 2015</v>
      </c>
      <c r="E1851" s="87">
        <v>236</v>
      </c>
      <c r="F1851" s="366">
        <v>1</v>
      </c>
      <c r="G1851" s="87">
        <v>0</v>
      </c>
      <c r="H1851" s="87">
        <v>1</v>
      </c>
      <c r="I1851" s="86"/>
      <c r="J1851" s="87">
        <v>142</v>
      </c>
      <c r="K1851" s="366">
        <v>0</v>
      </c>
      <c r="L1851" s="87">
        <v>0</v>
      </c>
      <c r="M1851" s="87">
        <v>0</v>
      </c>
      <c r="N1851" s="86"/>
      <c r="O1851" s="87">
        <v>154</v>
      </c>
      <c r="P1851" s="87">
        <v>54</v>
      </c>
      <c r="Q1851" s="86"/>
      <c r="R1851" s="87">
        <v>398</v>
      </c>
      <c r="S1851" s="87">
        <v>63</v>
      </c>
      <c r="T1851" s="86">
        <v>0</v>
      </c>
      <c r="U1851" s="87">
        <v>930</v>
      </c>
      <c r="V1851" s="87">
        <v>118</v>
      </c>
    </row>
    <row r="1852" spans="1:22">
      <c r="A1852" s="88" t="s">
        <v>5678</v>
      </c>
      <c r="B1852" s="17" t="str">
        <f>VLOOKUP(A1852,'Planning Periods'!$E$2:$N$540,10,FALSE)</f>
        <v>10/15/2013 - 10/15/2021</v>
      </c>
      <c r="C1852" s="87">
        <v>2016</v>
      </c>
      <c r="D1852" s="87" t="str">
        <f t="shared" si="27"/>
        <v>San Gabriel 2016</v>
      </c>
      <c r="E1852" s="87">
        <v>236</v>
      </c>
      <c r="F1852" s="366">
        <v>0</v>
      </c>
      <c r="G1852" s="87">
        <v>0</v>
      </c>
      <c r="H1852" s="87">
        <v>0</v>
      </c>
      <c r="I1852" s="86"/>
      <c r="J1852" s="87">
        <v>142</v>
      </c>
      <c r="K1852" s="366">
        <v>2</v>
      </c>
      <c r="L1852" s="87">
        <v>0</v>
      </c>
      <c r="M1852" s="87">
        <v>2</v>
      </c>
      <c r="N1852" s="86"/>
      <c r="O1852" s="87">
        <v>154</v>
      </c>
      <c r="P1852" s="87">
        <v>31</v>
      </c>
      <c r="Q1852" s="86"/>
      <c r="R1852" s="87">
        <v>398</v>
      </c>
      <c r="S1852" s="87">
        <v>37</v>
      </c>
      <c r="T1852" s="86">
        <v>2</v>
      </c>
      <c r="U1852" s="87">
        <v>930</v>
      </c>
      <c r="V1852" s="87">
        <v>70</v>
      </c>
    </row>
    <row r="1853" spans="1:22">
      <c r="A1853" s="88" t="s">
        <v>5678</v>
      </c>
      <c r="B1853" s="17" t="str">
        <f>VLOOKUP(A1853,'Planning Periods'!$E$2:$N$540,10,FALSE)</f>
        <v>10/15/2013 - 10/15/2021</v>
      </c>
      <c r="C1853" s="87">
        <v>2017</v>
      </c>
      <c r="D1853" s="87" t="str">
        <f t="shared" si="27"/>
        <v>San Gabriel 2017</v>
      </c>
      <c r="E1853" s="87">
        <v>236</v>
      </c>
      <c r="F1853" s="366">
        <v>0</v>
      </c>
      <c r="G1853" s="87">
        <v>0</v>
      </c>
      <c r="H1853" s="87">
        <v>0</v>
      </c>
      <c r="I1853" s="86"/>
      <c r="J1853" s="87">
        <v>142</v>
      </c>
      <c r="K1853" s="366">
        <v>0</v>
      </c>
      <c r="L1853" s="87">
        <v>0</v>
      </c>
      <c r="M1853" s="87">
        <v>0</v>
      </c>
      <c r="N1853" s="86"/>
      <c r="O1853" s="87">
        <v>154</v>
      </c>
      <c r="P1853" s="87">
        <v>2</v>
      </c>
      <c r="Q1853" s="86"/>
      <c r="R1853" s="87">
        <v>398</v>
      </c>
      <c r="S1853" s="87">
        <v>102</v>
      </c>
      <c r="T1853" s="86">
        <v>0</v>
      </c>
      <c r="U1853" s="87">
        <v>930</v>
      </c>
      <c r="V1853" s="87">
        <v>104</v>
      </c>
    </row>
    <row r="1854" spans="1:22">
      <c r="A1854" s="88" t="s">
        <v>5679</v>
      </c>
      <c r="B1854" s="17"/>
      <c r="C1854" s="87">
        <v>2013</v>
      </c>
      <c r="D1854" s="87" t="str">
        <f t="shared" si="27"/>
        <v>San Jacinto 2013</v>
      </c>
      <c r="E1854" s="87" t="s">
        <v>5853</v>
      </c>
      <c r="F1854" s="366" t="s">
        <v>5853</v>
      </c>
      <c r="G1854" s="87" t="s">
        <v>5853</v>
      </c>
      <c r="H1854" s="87" t="s">
        <v>5853</v>
      </c>
      <c r="I1854" s="86"/>
      <c r="J1854" s="87" t="s">
        <v>5853</v>
      </c>
      <c r="K1854" s="366" t="s">
        <v>5853</v>
      </c>
      <c r="L1854" s="87" t="s">
        <v>5853</v>
      </c>
      <c r="M1854" s="87" t="s">
        <v>5853</v>
      </c>
      <c r="N1854" s="86"/>
      <c r="O1854" s="87" t="s">
        <v>5853</v>
      </c>
      <c r="P1854" s="87" t="s">
        <v>5853</v>
      </c>
      <c r="Q1854" s="86"/>
      <c r="R1854" s="87" t="s">
        <v>5853</v>
      </c>
      <c r="S1854" s="87" t="s">
        <v>5853</v>
      </c>
      <c r="T1854" s="86" t="s">
        <v>5853</v>
      </c>
      <c r="U1854" s="87" t="s">
        <v>5853</v>
      </c>
      <c r="V1854" s="87" t="s">
        <v>5853</v>
      </c>
    </row>
    <row r="1855" spans="1:22">
      <c r="A1855" s="88" t="s">
        <v>5679</v>
      </c>
      <c r="B1855" s="17" t="str">
        <f>VLOOKUP(A1855,'Planning Periods'!$E$2:$N$540,10,FALSE)</f>
        <v>10/15/2013 - 10/15/2021</v>
      </c>
      <c r="C1855" s="87">
        <v>2014</v>
      </c>
      <c r="D1855" s="87" t="str">
        <f t="shared" si="27"/>
        <v>San Jacinto 2014</v>
      </c>
      <c r="E1855" s="87">
        <v>562</v>
      </c>
      <c r="F1855" s="366">
        <v>0</v>
      </c>
      <c r="G1855" s="87">
        <v>0</v>
      </c>
      <c r="H1855" s="87">
        <v>0</v>
      </c>
      <c r="I1855" s="86"/>
      <c r="J1855" s="87">
        <v>394</v>
      </c>
      <c r="K1855" s="366">
        <v>0</v>
      </c>
      <c r="L1855" s="87">
        <v>0</v>
      </c>
      <c r="M1855" s="87">
        <v>0</v>
      </c>
      <c r="N1855" s="86"/>
      <c r="O1855" s="87">
        <v>441</v>
      </c>
      <c r="P1855" s="87">
        <v>8</v>
      </c>
      <c r="Q1855" s="86"/>
      <c r="R1855" s="87">
        <v>1036</v>
      </c>
      <c r="S1855" s="87">
        <v>102</v>
      </c>
      <c r="T1855" s="86">
        <v>0</v>
      </c>
      <c r="U1855" s="87">
        <v>2433</v>
      </c>
      <c r="V1855" s="87">
        <v>110</v>
      </c>
    </row>
    <row r="1856" spans="1:22">
      <c r="A1856" s="88" t="s">
        <v>5679</v>
      </c>
      <c r="B1856" s="17" t="str">
        <f>VLOOKUP(A1856,'Planning Periods'!$E$2:$N$540,10,FALSE)</f>
        <v>10/15/2013 - 10/15/2021</v>
      </c>
      <c r="C1856" s="87">
        <v>2015</v>
      </c>
      <c r="D1856" s="87" t="str">
        <f t="shared" si="27"/>
        <v>San Jacinto 2015</v>
      </c>
      <c r="E1856" s="87" t="s">
        <v>5853</v>
      </c>
      <c r="F1856" s="366" t="s">
        <v>5853</v>
      </c>
      <c r="G1856" s="87" t="s">
        <v>5853</v>
      </c>
      <c r="H1856" s="87" t="s">
        <v>5853</v>
      </c>
      <c r="I1856" s="86"/>
      <c r="J1856" s="87" t="s">
        <v>5853</v>
      </c>
      <c r="K1856" s="366" t="s">
        <v>5853</v>
      </c>
      <c r="L1856" s="87" t="s">
        <v>5853</v>
      </c>
      <c r="M1856" s="87" t="s">
        <v>5853</v>
      </c>
      <c r="N1856" s="86"/>
      <c r="O1856" s="87" t="s">
        <v>5853</v>
      </c>
      <c r="P1856" s="87" t="s">
        <v>5853</v>
      </c>
      <c r="Q1856" s="86"/>
      <c r="R1856" s="87" t="s">
        <v>5853</v>
      </c>
      <c r="S1856" s="87" t="s">
        <v>5853</v>
      </c>
      <c r="T1856" s="86" t="s">
        <v>5853</v>
      </c>
      <c r="U1856" s="87" t="s">
        <v>5853</v>
      </c>
      <c r="V1856" s="87" t="s">
        <v>5853</v>
      </c>
    </row>
    <row r="1857" spans="1:22">
      <c r="A1857" s="88" t="s">
        <v>5679</v>
      </c>
      <c r="B1857" s="17" t="str">
        <f>VLOOKUP(A1857,'Planning Periods'!$E$2:$N$540,10,FALSE)</f>
        <v>10/15/2013 - 10/15/2021</v>
      </c>
      <c r="C1857" s="87">
        <v>2016</v>
      </c>
      <c r="D1857" s="87" t="str">
        <f t="shared" si="27"/>
        <v>San Jacinto 2016</v>
      </c>
      <c r="E1857" s="87">
        <v>562</v>
      </c>
      <c r="F1857" s="366">
        <v>0</v>
      </c>
      <c r="G1857" s="87">
        <v>0</v>
      </c>
      <c r="H1857" s="87">
        <v>0</v>
      </c>
      <c r="I1857" s="86"/>
      <c r="J1857" s="87">
        <v>394</v>
      </c>
      <c r="K1857" s="366">
        <v>0</v>
      </c>
      <c r="L1857" s="87">
        <v>0</v>
      </c>
      <c r="M1857" s="87">
        <v>0</v>
      </c>
      <c r="N1857" s="86"/>
      <c r="O1857" s="87">
        <v>441</v>
      </c>
      <c r="P1857" s="87">
        <v>0</v>
      </c>
      <c r="Q1857" s="86"/>
      <c r="R1857" s="87">
        <v>1036</v>
      </c>
      <c r="S1857" s="87">
        <v>0</v>
      </c>
      <c r="T1857" s="86">
        <v>0</v>
      </c>
      <c r="U1857" s="87">
        <v>2433</v>
      </c>
      <c r="V1857" s="87">
        <v>0</v>
      </c>
    </row>
    <row r="1858" spans="1:22">
      <c r="A1858" s="88" t="s">
        <v>5679</v>
      </c>
      <c r="B1858" s="17" t="str">
        <f>VLOOKUP(A1858,'Planning Periods'!$E$2:$N$540,10,FALSE)</f>
        <v>10/15/2013 - 10/15/2021</v>
      </c>
      <c r="C1858" s="87">
        <v>2017</v>
      </c>
      <c r="D1858" s="87" t="str">
        <f t="shared" si="27"/>
        <v>San Jacinto 2017</v>
      </c>
      <c r="E1858" s="87">
        <v>562</v>
      </c>
      <c r="F1858" s="366">
        <v>0</v>
      </c>
      <c r="G1858" s="87">
        <v>0</v>
      </c>
      <c r="H1858" s="87">
        <v>0</v>
      </c>
      <c r="I1858" s="86"/>
      <c r="J1858" s="87">
        <v>394</v>
      </c>
      <c r="K1858" s="366">
        <v>0</v>
      </c>
      <c r="L1858" s="87">
        <v>0</v>
      </c>
      <c r="M1858" s="87">
        <v>0</v>
      </c>
      <c r="N1858" s="86"/>
      <c r="O1858" s="87">
        <v>441</v>
      </c>
      <c r="P1858" s="87">
        <v>0</v>
      </c>
      <c r="Q1858" s="86"/>
      <c r="R1858" s="87">
        <v>1036</v>
      </c>
      <c r="S1858" s="87">
        <v>216</v>
      </c>
      <c r="T1858" s="86">
        <v>0</v>
      </c>
      <c r="U1858" s="87">
        <v>2433</v>
      </c>
      <c r="V1858" s="87">
        <v>216</v>
      </c>
    </row>
    <row r="1859" spans="1:22">
      <c r="A1859" t="s">
        <v>5680</v>
      </c>
      <c r="B1859" s="17" t="str">
        <f>VLOOKUP(A1859,'Planning Periods'!$E$2:$N$540,10,FALSE)</f>
        <v>12/31/2015 - 12/31/2023</v>
      </c>
      <c r="C1859" s="87">
        <v>2013</v>
      </c>
      <c r="D1859" s="87" t="str">
        <f t="shared" si="27"/>
        <v>San Joaquin 2013</v>
      </c>
      <c r="E1859" s="87" t="s">
        <v>5853</v>
      </c>
      <c r="F1859" s="366" t="s">
        <v>5853</v>
      </c>
      <c r="G1859" s="87" t="s">
        <v>5853</v>
      </c>
      <c r="H1859" s="87" t="s">
        <v>5853</v>
      </c>
      <c r="I1859" s="86"/>
      <c r="J1859" s="87" t="s">
        <v>5853</v>
      </c>
      <c r="K1859" s="366" t="s">
        <v>5853</v>
      </c>
      <c r="L1859" s="87" t="s">
        <v>5853</v>
      </c>
      <c r="M1859" s="87" t="s">
        <v>5853</v>
      </c>
      <c r="N1859" s="86"/>
      <c r="O1859" s="87" t="s">
        <v>5853</v>
      </c>
      <c r="P1859" s="87" t="s">
        <v>5853</v>
      </c>
      <c r="Q1859" s="86"/>
      <c r="R1859" s="87" t="s">
        <v>5853</v>
      </c>
      <c r="S1859" s="87" t="s">
        <v>5853</v>
      </c>
      <c r="T1859" s="86" t="s">
        <v>5853</v>
      </c>
      <c r="U1859" s="87" t="s">
        <v>5853</v>
      </c>
      <c r="V1859" s="87" t="s">
        <v>5853</v>
      </c>
    </row>
    <row r="1860" spans="1:22">
      <c r="A1860" t="s">
        <v>5680</v>
      </c>
      <c r="B1860" s="17" t="str">
        <f>VLOOKUP(A1860,'Planning Periods'!$E$2:$N$540,10,FALSE)</f>
        <v>12/31/2015 - 12/31/2023</v>
      </c>
      <c r="C1860" s="87">
        <v>2014</v>
      </c>
      <c r="D1860" s="87" t="str">
        <f t="shared" si="27"/>
        <v>San Joaquin 2014</v>
      </c>
      <c r="E1860" s="366" t="s">
        <v>5853</v>
      </c>
      <c r="F1860" s="366" t="s">
        <v>5853</v>
      </c>
      <c r="G1860" s="366" t="s">
        <v>5853</v>
      </c>
      <c r="H1860" s="366" t="s">
        <v>5853</v>
      </c>
      <c r="I1860" s="366">
        <v>0</v>
      </c>
      <c r="J1860" s="366" t="s">
        <v>5853</v>
      </c>
      <c r="K1860" s="366" t="s">
        <v>5853</v>
      </c>
      <c r="L1860" s="366" t="s">
        <v>5853</v>
      </c>
      <c r="M1860" s="366" t="s">
        <v>5853</v>
      </c>
      <c r="N1860" s="366">
        <v>0</v>
      </c>
      <c r="O1860" s="366" t="s">
        <v>5853</v>
      </c>
      <c r="P1860" s="366" t="s">
        <v>5853</v>
      </c>
      <c r="Q1860" s="366"/>
      <c r="R1860" s="366" t="s">
        <v>5853</v>
      </c>
      <c r="S1860" s="366" t="s">
        <v>5853</v>
      </c>
      <c r="T1860" s="366" t="s">
        <v>5853</v>
      </c>
      <c r="U1860" s="366" t="s">
        <v>5853</v>
      </c>
      <c r="V1860" s="366" t="s">
        <v>5853</v>
      </c>
    </row>
    <row r="1861" spans="1:22">
      <c r="A1861" t="s">
        <v>5680</v>
      </c>
      <c r="B1861" s="17" t="str">
        <f>VLOOKUP(A1861,'Planning Periods'!$E$2:$N$540,10,FALSE)</f>
        <v>12/31/2015 - 12/31/2023</v>
      </c>
      <c r="C1861" s="87">
        <v>2015</v>
      </c>
      <c r="D1861" s="87" t="str">
        <f t="shared" si="27"/>
        <v>San Joaquin 2015</v>
      </c>
      <c r="E1861" t="s">
        <v>5853</v>
      </c>
      <c r="F1861" t="s">
        <v>5853</v>
      </c>
      <c r="G1861" t="s">
        <v>5853</v>
      </c>
      <c r="H1861" t="s">
        <v>5853</v>
      </c>
      <c r="J1861" t="s">
        <v>5853</v>
      </c>
      <c r="K1861" t="s">
        <v>5853</v>
      </c>
      <c r="L1861" t="s">
        <v>5853</v>
      </c>
      <c r="M1861" t="s">
        <v>5853</v>
      </c>
      <c r="O1861" t="s">
        <v>5853</v>
      </c>
      <c r="P1861" t="s">
        <v>5853</v>
      </c>
      <c r="R1861" t="s">
        <v>5853</v>
      </c>
      <c r="S1861" t="s">
        <v>5853</v>
      </c>
      <c r="T1861" t="s">
        <v>5853</v>
      </c>
      <c r="U1861" t="s">
        <v>5853</v>
      </c>
      <c r="V1861" t="s">
        <v>5853</v>
      </c>
    </row>
    <row r="1862" spans="1:22">
      <c r="A1862" t="s">
        <v>5680</v>
      </c>
      <c r="B1862" s="17" t="str">
        <f>VLOOKUP(A1862,'Planning Periods'!$E$2:$N$540,10,FALSE)</f>
        <v>12/31/2015 - 12/31/2023</v>
      </c>
      <c r="C1862" s="87">
        <v>2016</v>
      </c>
      <c r="D1862" s="87" t="str">
        <f t="shared" si="27"/>
        <v>San Joaquin 2016</v>
      </c>
      <c r="E1862" t="s">
        <v>5853</v>
      </c>
      <c r="F1862" t="s">
        <v>5853</v>
      </c>
      <c r="G1862" t="s">
        <v>5853</v>
      </c>
      <c r="H1862" t="s">
        <v>5853</v>
      </c>
      <c r="J1862" t="s">
        <v>5853</v>
      </c>
      <c r="K1862" t="s">
        <v>5853</v>
      </c>
      <c r="L1862" t="s">
        <v>5853</v>
      </c>
      <c r="M1862" t="s">
        <v>5853</v>
      </c>
      <c r="O1862" t="s">
        <v>5853</v>
      </c>
      <c r="P1862" t="s">
        <v>5853</v>
      </c>
      <c r="R1862" t="s">
        <v>5853</v>
      </c>
      <c r="S1862" t="s">
        <v>5853</v>
      </c>
      <c r="T1862" t="s">
        <v>5853</v>
      </c>
      <c r="U1862" t="s">
        <v>5853</v>
      </c>
      <c r="V1862" t="s">
        <v>5853</v>
      </c>
    </row>
    <row r="1863" spans="1:22">
      <c r="A1863" t="s">
        <v>5680</v>
      </c>
      <c r="B1863" s="17" t="str">
        <f>VLOOKUP(A1863,'Planning Periods'!$E$2:$N$540,10,FALSE)</f>
        <v>12/31/2015 - 12/31/2023</v>
      </c>
      <c r="C1863" s="87">
        <v>2017</v>
      </c>
      <c r="D1863" s="87" t="str">
        <f t="shared" si="27"/>
        <v>San Joaquin 2017</v>
      </c>
      <c r="E1863" t="s">
        <v>5853</v>
      </c>
      <c r="F1863" t="s">
        <v>5853</v>
      </c>
      <c r="G1863" t="s">
        <v>5853</v>
      </c>
      <c r="H1863" t="s">
        <v>5853</v>
      </c>
      <c r="J1863" t="s">
        <v>5853</v>
      </c>
      <c r="K1863" t="s">
        <v>5853</v>
      </c>
      <c r="L1863" t="s">
        <v>5853</v>
      </c>
      <c r="M1863" t="s">
        <v>5853</v>
      </c>
      <c r="O1863" t="s">
        <v>5853</v>
      </c>
      <c r="P1863" t="s">
        <v>5853</v>
      </c>
      <c r="R1863" t="s">
        <v>5853</v>
      </c>
      <c r="S1863" t="s">
        <v>5853</v>
      </c>
      <c r="T1863" t="s">
        <v>5853</v>
      </c>
      <c r="U1863" t="s">
        <v>5853</v>
      </c>
      <c r="V1863" t="s">
        <v>5853</v>
      </c>
    </row>
    <row r="1864" spans="1:22">
      <c r="A1864" s="88" t="s">
        <v>5681</v>
      </c>
      <c r="B1864" s="17" t="str">
        <f>VLOOKUP(A1864,'Planning Periods'!$E$2:$N$540,10,FALSE)</f>
        <v>12/31/2015 - 12/31/2023</v>
      </c>
      <c r="C1864" s="87">
        <v>2014</v>
      </c>
      <c r="D1864" s="87" t="str">
        <f t="shared" si="27"/>
        <v>San Joaquin County - Unincorporated 2014</v>
      </c>
      <c r="E1864" t="s">
        <v>5853</v>
      </c>
      <c r="F1864" t="s">
        <v>5853</v>
      </c>
      <c r="G1864" t="s">
        <v>5853</v>
      </c>
      <c r="H1864" t="s">
        <v>5853</v>
      </c>
      <c r="J1864" t="s">
        <v>5853</v>
      </c>
      <c r="K1864" t="s">
        <v>5853</v>
      </c>
      <c r="L1864" t="s">
        <v>5853</v>
      </c>
      <c r="M1864" t="s">
        <v>5853</v>
      </c>
      <c r="O1864" t="s">
        <v>5853</v>
      </c>
      <c r="P1864" t="s">
        <v>5853</v>
      </c>
      <c r="R1864" t="s">
        <v>5853</v>
      </c>
      <c r="S1864" t="s">
        <v>5853</v>
      </c>
      <c r="T1864" t="s">
        <v>5853</v>
      </c>
      <c r="U1864" t="s">
        <v>5853</v>
      </c>
      <c r="V1864" t="s">
        <v>5853</v>
      </c>
    </row>
    <row r="1865" spans="1:22">
      <c r="A1865" s="88" t="s">
        <v>5681</v>
      </c>
      <c r="B1865" s="17" t="str">
        <f>VLOOKUP(A1865,'Planning Periods'!$E$2:$N$540,10,FALSE)</f>
        <v>12/31/2015 - 12/31/2023</v>
      </c>
      <c r="C1865" s="87">
        <v>2015</v>
      </c>
      <c r="D1865" s="87" t="str">
        <f t="shared" si="27"/>
        <v>San Joaquin County - Unincorporated 2015</v>
      </c>
      <c r="E1865" s="87">
        <v>2496</v>
      </c>
      <c r="F1865" s="366">
        <v>10</v>
      </c>
      <c r="G1865" s="87">
        <v>0</v>
      </c>
      <c r="H1865" s="87">
        <v>10</v>
      </c>
      <c r="I1865" s="86"/>
      <c r="J1865" s="87">
        <v>1727</v>
      </c>
      <c r="K1865" s="366">
        <v>56</v>
      </c>
      <c r="L1865" s="87">
        <v>10</v>
      </c>
      <c r="M1865" s="87">
        <v>46</v>
      </c>
      <c r="N1865" s="86"/>
      <c r="O1865" s="87">
        <v>1724</v>
      </c>
      <c r="P1865" s="87">
        <v>90</v>
      </c>
      <c r="Q1865" s="86"/>
      <c r="R1865" s="87">
        <v>4220</v>
      </c>
      <c r="S1865" s="87">
        <v>183</v>
      </c>
      <c r="T1865" s="86">
        <v>46</v>
      </c>
      <c r="U1865" s="87">
        <v>10167</v>
      </c>
      <c r="V1865" s="87">
        <v>339</v>
      </c>
    </row>
    <row r="1866" spans="1:22">
      <c r="A1866" s="88" t="s">
        <v>5681</v>
      </c>
      <c r="B1866" s="17" t="str">
        <f>VLOOKUP(A1866,'Planning Periods'!$E$2:$N$540,10,FALSE)</f>
        <v>12/31/2015 - 12/31/2023</v>
      </c>
      <c r="C1866" s="87">
        <v>2016</v>
      </c>
      <c r="D1866" s="87" t="str">
        <f t="shared" si="27"/>
        <v>San Joaquin County - Unincorporated 2016</v>
      </c>
      <c r="E1866" s="87">
        <v>2496</v>
      </c>
      <c r="F1866" s="366">
        <v>1</v>
      </c>
      <c r="G1866" s="87">
        <v>0</v>
      </c>
      <c r="H1866" s="87">
        <v>1</v>
      </c>
      <c r="I1866" s="86"/>
      <c r="J1866" s="87">
        <v>1727</v>
      </c>
      <c r="K1866" s="366">
        <v>134</v>
      </c>
      <c r="L1866" s="87">
        <v>0</v>
      </c>
      <c r="M1866" s="87">
        <v>134</v>
      </c>
      <c r="N1866" s="86"/>
      <c r="O1866" s="87">
        <v>1724</v>
      </c>
      <c r="P1866" s="87">
        <v>96</v>
      </c>
      <c r="Q1866" s="86"/>
      <c r="R1866" s="87">
        <v>4220</v>
      </c>
      <c r="S1866" s="87">
        <v>234</v>
      </c>
      <c r="T1866" s="86">
        <v>134</v>
      </c>
      <c r="U1866" s="87">
        <v>10167</v>
      </c>
      <c r="V1866" s="87">
        <v>465</v>
      </c>
    </row>
    <row r="1867" spans="1:22">
      <c r="A1867" s="88" t="s">
        <v>5681</v>
      </c>
      <c r="B1867" s="17" t="str">
        <f>VLOOKUP(A1867,'Planning Periods'!$E$2:$N$540,10,FALSE)</f>
        <v>12/31/2015 - 12/31/2023</v>
      </c>
      <c r="C1867" s="87">
        <v>2017</v>
      </c>
      <c r="D1867" s="87" t="str">
        <f t="shared" si="27"/>
        <v>San Joaquin County - Unincorporated 2017</v>
      </c>
      <c r="E1867" s="87">
        <v>2496</v>
      </c>
      <c r="F1867" s="366">
        <v>0</v>
      </c>
      <c r="G1867" s="87">
        <v>0</v>
      </c>
      <c r="H1867" s="87">
        <v>0</v>
      </c>
      <c r="I1867" s="86"/>
      <c r="J1867" s="87">
        <v>1727</v>
      </c>
      <c r="K1867" s="366">
        <v>70</v>
      </c>
      <c r="L1867" s="87">
        <v>70</v>
      </c>
      <c r="M1867" s="87">
        <v>0</v>
      </c>
      <c r="N1867" s="86"/>
      <c r="O1867" s="87">
        <v>1724</v>
      </c>
      <c r="P1867" s="87">
        <v>93</v>
      </c>
      <c r="Q1867" s="86"/>
      <c r="R1867" s="87">
        <v>4220</v>
      </c>
      <c r="S1867" s="87">
        <v>180</v>
      </c>
      <c r="T1867" s="86">
        <v>0</v>
      </c>
      <c r="U1867" s="87">
        <v>10167</v>
      </c>
      <c r="V1867" s="87">
        <v>343</v>
      </c>
    </row>
    <row r="1868" spans="1:22">
      <c r="A1868" s="88" t="s">
        <v>5682</v>
      </c>
      <c r="B1868" s="17" t="str">
        <f>VLOOKUP(A1868,'Planning Periods'!$E$2:$N$540,10,FALSE)</f>
        <v>01/31/2015 - 01/31/2023</v>
      </c>
      <c r="C1868" s="87">
        <v>2014</v>
      </c>
      <c r="D1868" s="87" t="str">
        <f t="shared" si="27"/>
        <v>San Jose 2014</v>
      </c>
      <c r="E1868" s="87">
        <v>9233</v>
      </c>
      <c r="F1868" s="366">
        <v>275</v>
      </c>
      <c r="G1868" s="87">
        <v>275</v>
      </c>
      <c r="H1868" s="87">
        <v>0</v>
      </c>
      <c r="I1868" s="86"/>
      <c r="J1868" s="87">
        <v>5428</v>
      </c>
      <c r="K1868" s="366">
        <v>231</v>
      </c>
      <c r="L1868" s="87">
        <v>231</v>
      </c>
      <c r="M1868" s="87">
        <v>0</v>
      </c>
      <c r="N1868" s="86"/>
      <c r="O1868" s="87">
        <v>6188</v>
      </c>
      <c r="P1868" s="87">
        <v>0</v>
      </c>
      <c r="Q1868" s="86"/>
      <c r="R1868" s="87">
        <v>14231</v>
      </c>
      <c r="S1868" s="87">
        <v>3946</v>
      </c>
      <c r="T1868" s="86">
        <v>0</v>
      </c>
      <c r="U1868" s="87">
        <v>35080</v>
      </c>
      <c r="V1868" s="87">
        <v>4452</v>
      </c>
    </row>
    <row r="1869" spans="1:22">
      <c r="A1869" s="88" t="s">
        <v>5682</v>
      </c>
      <c r="B1869" s="17" t="str">
        <f>VLOOKUP(A1869,'Planning Periods'!$E$2:$N$540,10,FALSE)</f>
        <v>01/31/2015 - 01/31/2023</v>
      </c>
      <c r="C1869" s="87">
        <v>2015</v>
      </c>
      <c r="D1869" s="87" t="str">
        <f t="shared" si="27"/>
        <v>San Jose 2015</v>
      </c>
      <c r="E1869" s="87">
        <v>9233</v>
      </c>
      <c r="F1869" s="366">
        <v>70</v>
      </c>
      <c r="G1869" s="87">
        <v>70</v>
      </c>
      <c r="H1869" s="87">
        <v>0</v>
      </c>
      <c r="I1869" s="86"/>
      <c r="J1869" s="87">
        <v>5428</v>
      </c>
      <c r="K1869" s="366">
        <v>0</v>
      </c>
      <c r="L1869" s="87">
        <v>0</v>
      </c>
      <c r="M1869" s="87">
        <v>0</v>
      </c>
      <c r="N1869" s="86"/>
      <c r="O1869" s="87">
        <v>6188</v>
      </c>
      <c r="P1869" s="87">
        <v>0</v>
      </c>
      <c r="Q1869" s="86"/>
      <c r="R1869" s="87">
        <v>14231</v>
      </c>
      <c r="S1869" s="87">
        <v>1951</v>
      </c>
      <c r="T1869" s="86">
        <v>0</v>
      </c>
      <c r="U1869" s="87">
        <v>35080</v>
      </c>
      <c r="V1869" s="87">
        <v>2021</v>
      </c>
    </row>
    <row r="1870" spans="1:22">
      <c r="A1870" s="88" t="s">
        <v>5682</v>
      </c>
      <c r="B1870" s="17" t="str">
        <f>VLOOKUP(A1870,'Planning Periods'!$E$2:$N$540,10,FALSE)</f>
        <v>01/31/2015 - 01/31/2023</v>
      </c>
      <c r="C1870" s="87">
        <v>2016</v>
      </c>
      <c r="D1870" s="87" t="str">
        <f t="shared" si="27"/>
        <v>San Jose 2016</v>
      </c>
      <c r="E1870" s="87">
        <v>9233</v>
      </c>
      <c r="F1870" s="366">
        <v>314</v>
      </c>
      <c r="G1870" s="87">
        <v>314</v>
      </c>
      <c r="H1870" s="87">
        <v>0</v>
      </c>
      <c r="I1870" s="86"/>
      <c r="J1870" s="87">
        <v>5428</v>
      </c>
      <c r="K1870" s="366">
        <v>0</v>
      </c>
      <c r="L1870" s="87">
        <v>0</v>
      </c>
      <c r="M1870" s="87">
        <v>0</v>
      </c>
      <c r="N1870" s="86"/>
      <c r="O1870" s="87">
        <v>6188</v>
      </c>
      <c r="P1870" s="87">
        <v>0</v>
      </c>
      <c r="Q1870" s="86"/>
      <c r="R1870" s="87">
        <v>14231</v>
      </c>
      <c r="S1870" s="87">
        <v>1774</v>
      </c>
      <c r="T1870" s="86">
        <v>0</v>
      </c>
      <c r="U1870" s="87">
        <v>35080</v>
      </c>
      <c r="V1870" s="87">
        <v>2088</v>
      </c>
    </row>
    <row r="1871" spans="1:22">
      <c r="A1871" s="88" t="s">
        <v>5682</v>
      </c>
      <c r="B1871" s="17" t="str">
        <f>VLOOKUP(A1871,'Planning Periods'!$E$2:$N$540,10,FALSE)</f>
        <v>01/31/2015 - 01/31/2023</v>
      </c>
      <c r="C1871" s="87">
        <v>2017</v>
      </c>
      <c r="D1871" s="87" t="str">
        <f t="shared" si="27"/>
        <v>San Jose 2017</v>
      </c>
      <c r="E1871" s="87">
        <v>9233</v>
      </c>
      <c r="F1871" s="366">
        <v>190</v>
      </c>
      <c r="G1871" s="87">
        <v>190</v>
      </c>
      <c r="H1871" s="87">
        <v>0</v>
      </c>
      <c r="I1871" s="86"/>
      <c r="J1871" s="87">
        <v>5428</v>
      </c>
      <c r="K1871" s="366">
        <v>0</v>
      </c>
      <c r="L1871" s="87">
        <v>0</v>
      </c>
      <c r="M1871" s="87">
        <v>0</v>
      </c>
      <c r="N1871" s="86"/>
      <c r="O1871" s="87">
        <v>6188</v>
      </c>
      <c r="P1871" s="87">
        <v>285</v>
      </c>
      <c r="Q1871" s="86"/>
      <c r="R1871" s="87">
        <v>14231</v>
      </c>
      <c r="S1871" s="87">
        <v>2622</v>
      </c>
      <c r="T1871" s="86">
        <v>0</v>
      </c>
      <c r="U1871" s="87">
        <v>35080</v>
      </c>
      <c r="V1871" s="87">
        <v>3097</v>
      </c>
    </row>
    <row r="1872" spans="1:22">
      <c r="A1872" t="s">
        <v>5863</v>
      </c>
      <c r="B1872" s="17" t="str">
        <f>VLOOKUP(A1872,'Planning Periods'!$E$2:$N$540,10,FALSE)</f>
        <v>12/31/2015 - 12/31/2023</v>
      </c>
      <c r="C1872" s="87">
        <v>2014</v>
      </c>
      <c r="D1872" s="87" t="str">
        <f t="shared" si="27"/>
        <v>San Juan Bautista 2014</v>
      </c>
      <c r="E1872" s="366" t="s">
        <v>5853</v>
      </c>
      <c r="F1872" s="366" t="s">
        <v>5853</v>
      </c>
      <c r="G1872" s="366" t="s">
        <v>5853</v>
      </c>
      <c r="H1872" s="366" t="s">
        <v>5853</v>
      </c>
      <c r="I1872" s="366">
        <v>0</v>
      </c>
      <c r="J1872" s="366" t="s">
        <v>5853</v>
      </c>
      <c r="K1872" s="366" t="s">
        <v>5853</v>
      </c>
      <c r="L1872" s="366" t="s">
        <v>5853</v>
      </c>
      <c r="M1872" s="366" t="s">
        <v>5853</v>
      </c>
      <c r="N1872" s="366">
        <v>0</v>
      </c>
      <c r="O1872" s="366" t="s">
        <v>5853</v>
      </c>
      <c r="P1872" s="366" t="s">
        <v>5853</v>
      </c>
      <c r="Q1872" s="366"/>
      <c r="R1872" s="366" t="s">
        <v>5853</v>
      </c>
      <c r="S1872" s="366" t="s">
        <v>5853</v>
      </c>
      <c r="T1872" s="366" t="s">
        <v>5853</v>
      </c>
      <c r="U1872" s="366" t="s">
        <v>5853</v>
      </c>
      <c r="V1872" s="366" t="s">
        <v>5853</v>
      </c>
    </row>
    <row r="1873" spans="1:22">
      <c r="A1873" t="s">
        <v>5863</v>
      </c>
      <c r="B1873" s="17" t="str">
        <f>VLOOKUP(A1873,'Planning Periods'!$E$2:$N$540,10,FALSE)</f>
        <v>12/31/2015 - 12/31/2023</v>
      </c>
      <c r="C1873" s="87">
        <v>2015</v>
      </c>
      <c r="D1873" s="87" t="str">
        <f t="shared" si="27"/>
        <v>San Juan Bautista 2015</v>
      </c>
      <c r="E1873" t="s">
        <v>5853</v>
      </c>
      <c r="F1873" t="s">
        <v>5853</v>
      </c>
      <c r="G1873" t="s">
        <v>5853</v>
      </c>
      <c r="H1873" t="s">
        <v>5853</v>
      </c>
      <c r="J1873" t="s">
        <v>5853</v>
      </c>
      <c r="K1873" t="s">
        <v>5853</v>
      </c>
      <c r="L1873" t="s">
        <v>5853</v>
      </c>
      <c r="M1873" t="s">
        <v>5853</v>
      </c>
      <c r="O1873" t="s">
        <v>5853</v>
      </c>
      <c r="P1873" t="s">
        <v>5853</v>
      </c>
      <c r="R1873" t="s">
        <v>5853</v>
      </c>
      <c r="S1873" t="s">
        <v>5853</v>
      </c>
      <c r="T1873" t="s">
        <v>5853</v>
      </c>
      <c r="U1873" t="s">
        <v>5853</v>
      </c>
      <c r="V1873" t="s">
        <v>5853</v>
      </c>
    </row>
    <row r="1874" spans="1:22">
      <c r="A1874" t="s">
        <v>5863</v>
      </c>
      <c r="B1874" s="17" t="str">
        <f>VLOOKUP(A1874,'Planning Periods'!$E$2:$N$540,10,FALSE)</f>
        <v>12/31/2015 - 12/31/2023</v>
      </c>
      <c r="C1874" s="87">
        <v>2016</v>
      </c>
      <c r="D1874" s="87" t="str">
        <f t="shared" si="27"/>
        <v>San Juan Bautista 2016</v>
      </c>
      <c r="E1874" t="s">
        <v>5853</v>
      </c>
      <c r="F1874" t="s">
        <v>5853</v>
      </c>
      <c r="G1874" t="s">
        <v>5853</v>
      </c>
      <c r="H1874" t="s">
        <v>5853</v>
      </c>
      <c r="J1874" t="s">
        <v>5853</v>
      </c>
      <c r="K1874" t="s">
        <v>5853</v>
      </c>
      <c r="L1874" t="s">
        <v>5853</v>
      </c>
      <c r="M1874" t="s">
        <v>5853</v>
      </c>
      <c r="O1874" t="s">
        <v>5853</v>
      </c>
      <c r="P1874" t="s">
        <v>5853</v>
      </c>
      <c r="R1874" t="s">
        <v>5853</v>
      </c>
      <c r="S1874" t="s">
        <v>5853</v>
      </c>
      <c r="T1874" t="s">
        <v>5853</v>
      </c>
      <c r="U1874" t="s">
        <v>5853</v>
      </c>
      <c r="V1874" t="s">
        <v>5853</v>
      </c>
    </row>
    <row r="1875" spans="1:22">
      <c r="A1875" t="s">
        <v>5863</v>
      </c>
      <c r="B1875" s="17" t="str">
        <f>VLOOKUP(A1875,'Planning Periods'!$E$2:$N$540,10,FALSE)</f>
        <v>12/31/2015 - 12/31/2023</v>
      </c>
      <c r="C1875" s="87">
        <v>2017</v>
      </c>
      <c r="D1875" s="87" t="str">
        <f t="shared" si="27"/>
        <v>San Juan Bautista 2017</v>
      </c>
      <c r="E1875" t="s">
        <v>5853</v>
      </c>
      <c r="F1875" t="s">
        <v>5853</v>
      </c>
      <c r="G1875" t="s">
        <v>5853</v>
      </c>
      <c r="H1875" t="s">
        <v>5853</v>
      </c>
      <c r="J1875" t="s">
        <v>5853</v>
      </c>
      <c r="K1875" t="s">
        <v>5853</v>
      </c>
      <c r="L1875" t="s">
        <v>5853</v>
      </c>
      <c r="M1875" t="s">
        <v>5853</v>
      </c>
      <c r="O1875" t="s">
        <v>5853</v>
      </c>
      <c r="P1875" t="s">
        <v>5853</v>
      </c>
      <c r="R1875" t="s">
        <v>5853</v>
      </c>
      <c r="S1875" t="s">
        <v>5853</v>
      </c>
      <c r="T1875" t="s">
        <v>5853</v>
      </c>
      <c r="U1875" t="s">
        <v>5853</v>
      </c>
      <c r="V1875" t="s">
        <v>5853</v>
      </c>
    </row>
    <row r="1876" spans="1:22">
      <c r="A1876" s="88" t="s">
        <v>5683</v>
      </c>
      <c r="B1876" s="17"/>
      <c r="C1876" s="87">
        <v>2013</v>
      </c>
      <c r="D1876" s="87"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88" t="s">
        <v>5683</v>
      </c>
      <c r="B1877" s="17" t="str">
        <f>VLOOKUP(A1877,'Planning Periods'!$E$2:$N$540,10,FALSE)</f>
        <v>10/15/2013 - 10/15/2021</v>
      </c>
      <c r="C1877" s="87">
        <v>2014</v>
      </c>
      <c r="D1877" s="87" t="str">
        <f t="shared" si="27"/>
        <v>San Juan Capistrano 2014</v>
      </c>
      <c r="E1877" s="87">
        <v>147</v>
      </c>
      <c r="F1877" s="366">
        <v>0</v>
      </c>
      <c r="G1877" s="87">
        <v>0</v>
      </c>
      <c r="H1877" s="87">
        <v>0</v>
      </c>
      <c r="I1877" s="86"/>
      <c r="J1877" s="87">
        <v>104</v>
      </c>
      <c r="K1877" s="366">
        <v>2</v>
      </c>
      <c r="L1877" s="87">
        <v>2</v>
      </c>
      <c r="M1877" s="87">
        <v>0</v>
      </c>
      <c r="N1877" s="86"/>
      <c r="O1877" s="87">
        <v>120</v>
      </c>
      <c r="P1877" s="87">
        <v>2</v>
      </c>
      <c r="Q1877" s="86"/>
      <c r="R1877" s="87">
        <v>267</v>
      </c>
      <c r="S1877" s="87">
        <v>90</v>
      </c>
      <c r="T1877" s="86">
        <v>0</v>
      </c>
      <c r="U1877" s="87">
        <v>638</v>
      </c>
      <c r="V1877" s="87">
        <v>94</v>
      </c>
    </row>
    <row r="1878" spans="1:22">
      <c r="A1878" s="88" t="s">
        <v>5683</v>
      </c>
      <c r="B1878" s="17" t="str">
        <f>VLOOKUP(A1878,'Planning Periods'!$E$2:$N$540,10,FALSE)</f>
        <v>10/15/2013 - 10/15/2021</v>
      </c>
      <c r="C1878" s="87">
        <v>2015</v>
      </c>
      <c r="D1878" s="87" t="str">
        <f t="shared" si="27"/>
        <v>San Juan Capistrano 2015</v>
      </c>
      <c r="E1878" s="87">
        <v>147</v>
      </c>
      <c r="F1878" s="366">
        <v>0</v>
      </c>
      <c r="G1878" s="87">
        <v>0</v>
      </c>
      <c r="H1878" s="87">
        <v>0</v>
      </c>
      <c r="I1878" s="86"/>
      <c r="J1878" s="87">
        <v>104</v>
      </c>
      <c r="K1878" s="366">
        <v>0</v>
      </c>
      <c r="L1878" s="87">
        <v>0</v>
      </c>
      <c r="M1878" s="87">
        <v>0</v>
      </c>
      <c r="N1878" s="86"/>
      <c r="O1878" s="87">
        <v>120</v>
      </c>
      <c r="P1878" s="87">
        <v>0</v>
      </c>
      <c r="Q1878" s="86"/>
      <c r="R1878" s="87">
        <v>267</v>
      </c>
      <c r="S1878" s="87">
        <v>96</v>
      </c>
      <c r="T1878" s="86">
        <v>0</v>
      </c>
      <c r="U1878" s="87">
        <v>638</v>
      </c>
      <c r="V1878" s="87">
        <v>96</v>
      </c>
    </row>
    <row r="1879" spans="1:22">
      <c r="A1879" s="88" t="s">
        <v>5683</v>
      </c>
      <c r="B1879" s="17" t="str">
        <f>VLOOKUP(A1879,'Planning Periods'!$E$2:$N$540,10,FALSE)</f>
        <v>10/15/2013 - 10/15/2021</v>
      </c>
      <c r="C1879" s="87">
        <v>2016</v>
      </c>
      <c r="D1879" s="87" t="str">
        <f t="shared" si="27"/>
        <v>San Juan Capistrano 2016</v>
      </c>
      <c r="E1879" s="87">
        <v>147</v>
      </c>
      <c r="F1879" s="366">
        <v>0</v>
      </c>
      <c r="G1879" s="87">
        <v>0</v>
      </c>
      <c r="H1879" s="87">
        <v>0</v>
      </c>
      <c r="I1879" s="86"/>
      <c r="J1879" s="87">
        <v>104</v>
      </c>
      <c r="K1879" s="366">
        <v>0</v>
      </c>
      <c r="L1879" s="87">
        <v>0</v>
      </c>
      <c r="M1879" s="87">
        <v>0</v>
      </c>
      <c r="N1879" s="86"/>
      <c r="O1879" s="87">
        <v>120</v>
      </c>
      <c r="P1879" s="87">
        <v>0</v>
      </c>
      <c r="Q1879" s="86"/>
      <c r="R1879" s="87">
        <v>267</v>
      </c>
      <c r="S1879" s="87">
        <v>62</v>
      </c>
      <c r="T1879" s="86">
        <v>0</v>
      </c>
      <c r="U1879" s="87">
        <v>638</v>
      </c>
      <c r="V1879" s="87">
        <v>62</v>
      </c>
    </row>
    <row r="1880" spans="1:22">
      <c r="A1880" s="88" t="s">
        <v>5683</v>
      </c>
      <c r="B1880" s="17" t="str">
        <f>VLOOKUP(A1880,'Planning Periods'!$E$2:$N$540,10,FALSE)</f>
        <v>10/15/2013 - 10/15/2021</v>
      </c>
      <c r="C1880" s="87">
        <v>2017</v>
      </c>
      <c r="D1880" s="87" t="str">
        <f t="shared" si="27"/>
        <v>San Juan Capistrano 2017</v>
      </c>
      <c r="E1880" s="87">
        <v>147</v>
      </c>
      <c r="F1880" s="366">
        <v>0</v>
      </c>
      <c r="G1880" s="87">
        <v>0</v>
      </c>
      <c r="H1880" s="87">
        <v>0</v>
      </c>
      <c r="I1880" s="86"/>
      <c r="J1880" s="87">
        <v>104</v>
      </c>
      <c r="K1880" s="366">
        <v>0</v>
      </c>
      <c r="L1880" s="87">
        <v>0</v>
      </c>
      <c r="M1880" s="87">
        <v>0</v>
      </c>
      <c r="N1880" s="86"/>
      <c r="O1880" s="87">
        <v>120</v>
      </c>
      <c r="P1880" s="87">
        <v>0</v>
      </c>
      <c r="Q1880" s="86"/>
      <c r="R1880" s="87">
        <v>267</v>
      </c>
      <c r="S1880" s="87">
        <v>103</v>
      </c>
      <c r="T1880" s="86">
        <v>0</v>
      </c>
      <c r="U1880" s="87">
        <v>638</v>
      </c>
      <c r="V1880" s="87">
        <v>103</v>
      </c>
    </row>
    <row r="1881" spans="1:22">
      <c r="A1881" s="88" t="s">
        <v>5684</v>
      </c>
      <c r="B1881" s="17" t="str">
        <f>VLOOKUP(A1881,'Planning Periods'!$E$2:$N$540,10,FALSE)</f>
        <v>01/31/2015 - 01/31/2023</v>
      </c>
      <c r="C1881" s="87">
        <v>2014</v>
      </c>
      <c r="D1881" s="87" t="str">
        <f t="shared" si="27"/>
        <v>San Leandro 2014</v>
      </c>
      <c r="E1881" s="87">
        <v>504</v>
      </c>
      <c r="F1881" s="366">
        <v>0</v>
      </c>
      <c r="G1881" s="87">
        <v>0</v>
      </c>
      <c r="H1881" s="87">
        <v>0</v>
      </c>
      <c r="I1881" s="86"/>
      <c r="J1881" s="87">
        <v>270</v>
      </c>
      <c r="K1881" s="366">
        <v>0</v>
      </c>
      <c r="L1881" s="87">
        <v>0</v>
      </c>
      <c r="M1881" s="87">
        <v>0</v>
      </c>
      <c r="N1881" s="86"/>
      <c r="O1881" s="87">
        <v>352</v>
      </c>
      <c r="P1881" s="87">
        <v>0</v>
      </c>
      <c r="Q1881" s="86"/>
      <c r="R1881" s="87">
        <v>1161</v>
      </c>
      <c r="S1881" s="87">
        <v>0</v>
      </c>
      <c r="T1881" s="86">
        <v>0</v>
      </c>
      <c r="U1881" s="87">
        <v>2287</v>
      </c>
      <c r="V1881" s="87">
        <v>0</v>
      </c>
    </row>
    <row r="1882" spans="1:22">
      <c r="A1882" s="88" t="s">
        <v>5684</v>
      </c>
      <c r="B1882" s="17" t="str">
        <f>VLOOKUP(A1882,'Planning Periods'!$E$2:$N$540,10,FALSE)</f>
        <v>01/31/2015 - 01/31/2023</v>
      </c>
      <c r="C1882" s="87">
        <v>2015</v>
      </c>
      <c r="D1882" s="87" t="str">
        <f t="shared" si="27"/>
        <v>San Leandro 2015</v>
      </c>
      <c r="E1882" s="87">
        <v>504</v>
      </c>
      <c r="F1882" s="366">
        <v>82</v>
      </c>
      <c r="G1882" s="87">
        <v>82</v>
      </c>
      <c r="H1882" s="87">
        <v>0</v>
      </c>
      <c r="I1882" s="86"/>
      <c r="J1882" s="87">
        <v>270</v>
      </c>
      <c r="K1882" s="366">
        <v>31</v>
      </c>
      <c r="L1882" s="87">
        <v>31</v>
      </c>
      <c r="M1882" s="87">
        <v>0</v>
      </c>
      <c r="N1882" s="86"/>
      <c r="O1882" s="87">
        <v>352</v>
      </c>
      <c r="P1882" s="87">
        <v>0</v>
      </c>
      <c r="Q1882" s="86"/>
      <c r="R1882" s="87">
        <v>1161</v>
      </c>
      <c r="S1882" s="87">
        <v>5</v>
      </c>
      <c r="T1882" s="86">
        <v>0</v>
      </c>
      <c r="U1882" s="87">
        <v>2287</v>
      </c>
      <c r="V1882" s="87">
        <v>118</v>
      </c>
    </row>
    <row r="1883" spans="1:22">
      <c r="A1883" s="88" t="s">
        <v>5684</v>
      </c>
      <c r="B1883" s="17" t="str">
        <f>VLOOKUP(A1883,'Planning Periods'!$E$2:$N$540,10,FALSE)</f>
        <v>01/31/2015 - 01/31/2023</v>
      </c>
      <c r="C1883" s="87">
        <v>2016</v>
      </c>
      <c r="D1883" s="87" t="str">
        <f t="shared" si="27"/>
        <v>San Leandro 2016</v>
      </c>
      <c r="E1883" s="87">
        <v>504</v>
      </c>
      <c r="F1883" s="366">
        <v>0</v>
      </c>
      <c r="G1883" s="87">
        <v>0</v>
      </c>
      <c r="H1883" s="87">
        <v>0</v>
      </c>
      <c r="I1883" s="86"/>
      <c r="J1883" s="87">
        <v>270</v>
      </c>
      <c r="K1883" s="366">
        <v>0</v>
      </c>
      <c r="L1883" s="87">
        <v>0</v>
      </c>
      <c r="M1883" s="87">
        <v>0</v>
      </c>
      <c r="N1883" s="86"/>
      <c r="O1883" s="87">
        <v>352</v>
      </c>
      <c r="P1883" s="87">
        <v>0</v>
      </c>
      <c r="Q1883" s="86"/>
      <c r="R1883" s="87">
        <v>1161</v>
      </c>
      <c r="S1883" s="87">
        <v>3</v>
      </c>
      <c r="T1883" s="86">
        <v>0</v>
      </c>
      <c r="U1883" s="87">
        <v>2287</v>
      </c>
      <c r="V1883" s="87">
        <v>3</v>
      </c>
    </row>
    <row r="1884" spans="1:22">
      <c r="A1884" s="88" t="s">
        <v>5684</v>
      </c>
      <c r="B1884" s="17" t="str">
        <f>VLOOKUP(A1884,'Planning Periods'!$E$2:$N$540,10,FALSE)</f>
        <v>01/31/2015 - 01/31/2023</v>
      </c>
      <c r="C1884" s="87">
        <v>2017</v>
      </c>
      <c r="D1884" s="87" t="str">
        <f t="shared" si="27"/>
        <v>San Leandro 2017</v>
      </c>
      <c r="E1884" s="87">
        <v>504</v>
      </c>
      <c r="F1884" s="366">
        <v>27</v>
      </c>
      <c r="G1884" s="87">
        <v>27</v>
      </c>
      <c r="H1884" s="87">
        <v>0</v>
      </c>
      <c r="I1884" s="86"/>
      <c r="J1884" s="87">
        <v>270</v>
      </c>
      <c r="K1884" s="366">
        <v>57</v>
      </c>
      <c r="L1884" s="87">
        <v>57</v>
      </c>
      <c r="M1884" s="87">
        <v>0</v>
      </c>
      <c r="N1884" s="86"/>
      <c r="O1884" s="87">
        <v>352</v>
      </c>
      <c r="P1884" s="87">
        <v>0</v>
      </c>
      <c r="Q1884" s="86"/>
      <c r="R1884" s="87">
        <v>1161</v>
      </c>
      <c r="S1884" s="87">
        <v>8</v>
      </c>
      <c r="T1884" s="86">
        <v>0</v>
      </c>
      <c r="U1884" s="87">
        <v>2287</v>
      </c>
      <c r="V1884" s="87">
        <v>92</v>
      </c>
    </row>
    <row r="1885" spans="1:22">
      <c r="A1885" s="88" t="s">
        <v>5685</v>
      </c>
      <c r="B1885" s="17" t="str">
        <f>VLOOKUP(A1885,'Planning Periods'!$E$2:$N$540,10,FALSE)</f>
        <v>12/31/2020 - 12/31/2028</v>
      </c>
      <c r="C1885" s="87">
        <v>2014</v>
      </c>
      <c r="D1885" s="87" t="str">
        <f t="shared" si="27"/>
        <v>San Luis Obispo 2014</v>
      </c>
      <c r="E1885" s="87">
        <v>285</v>
      </c>
      <c r="F1885" s="366">
        <v>35</v>
      </c>
      <c r="G1885" s="87">
        <v>35</v>
      </c>
      <c r="H1885" s="87">
        <v>0</v>
      </c>
      <c r="I1885" s="86"/>
      <c r="J1885" s="87">
        <v>179</v>
      </c>
      <c r="K1885" s="366">
        <v>16</v>
      </c>
      <c r="L1885" s="87">
        <v>16</v>
      </c>
      <c r="M1885" s="87">
        <v>0</v>
      </c>
      <c r="N1885" s="86"/>
      <c r="O1885" s="87">
        <v>202</v>
      </c>
      <c r="P1885" s="87">
        <v>8</v>
      </c>
      <c r="Q1885" s="86"/>
      <c r="R1885" s="87">
        <v>478</v>
      </c>
      <c r="S1885" s="87">
        <v>146</v>
      </c>
      <c r="T1885" s="86">
        <v>0</v>
      </c>
      <c r="U1885" s="87">
        <v>1144</v>
      </c>
      <c r="V1885" s="87">
        <v>205</v>
      </c>
    </row>
    <row r="1886" spans="1:22">
      <c r="A1886" s="88" t="s">
        <v>5685</v>
      </c>
      <c r="B1886" s="17" t="str">
        <f>VLOOKUP(A1886,'Planning Periods'!$E$2:$N$540,10,FALSE)</f>
        <v>12/31/2020 - 12/31/2028</v>
      </c>
      <c r="C1886" s="87">
        <v>2015</v>
      </c>
      <c r="D1886" s="87" t="str">
        <f t="shared" si="27"/>
        <v>San Luis Obispo 2015</v>
      </c>
      <c r="E1886" s="87">
        <v>285</v>
      </c>
      <c r="F1886" s="366">
        <v>1</v>
      </c>
      <c r="G1886" s="87">
        <v>1</v>
      </c>
      <c r="H1886" s="87">
        <v>0</v>
      </c>
      <c r="I1886" s="86"/>
      <c r="J1886" s="87">
        <v>179</v>
      </c>
      <c r="K1886" s="366">
        <v>1</v>
      </c>
      <c r="L1886" s="87">
        <v>1</v>
      </c>
      <c r="M1886" s="87">
        <v>0</v>
      </c>
      <c r="N1886" s="86"/>
      <c r="O1886" s="87">
        <v>202</v>
      </c>
      <c r="P1886" s="87">
        <v>2</v>
      </c>
      <c r="Q1886" s="86"/>
      <c r="R1886" s="87">
        <v>478</v>
      </c>
      <c r="S1886" s="87">
        <v>168</v>
      </c>
      <c r="T1886" s="86">
        <v>0</v>
      </c>
      <c r="U1886" s="87">
        <v>1144</v>
      </c>
      <c r="V1886" s="87">
        <v>172</v>
      </c>
    </row>
    <row r="1887" spans="1:22">
      <c r="A1887" s="88" t="s">
        <v>5685</v>
      </c>
      <c r="B1887" s="17" t="str">
        <f>VLOOKUP(A1887,'Planning Periods'!$E$2:$N$540,10,FALSE)</f>
        <v>12/31/2020 - 12/31/2028</v>
      </c>
      <c r="C1887" s="87">
        <v>2016</v>
      </c>
      <c r="D1887" s="87" t="str">
        <f t="shared" si="27"/>
        <v>San Luis Obispo 2016</v>
      </c>
      <c r="E1887" s="87">
        <v>285</v>
      </c>
      <c r="F1887" s="366">
        <v>19</v>
      </c>
      <c r="G1887" s="87">
        <v>19</v>
      </c>
      <c r="H1887" s="87">
        <v>0</v>
      </c>
      <c r="I1887" s="86"/>
      <c r="J1887" s="87">
        <v>179</v>
      </c>
      <c r="K1887" s="366">
        <v>1</v>
      </c>
      <c r="L1887" s="87">
        <v>1</v>
      </c>
      <c r="M1887" s="87">
        <v>0</v>
      </c>
      <c r="N1887" s="86"/>
      <c r="O1887" s="87">
        <v>202</v>
      </c>
      <c r="P1887" s="87">
        <v>3</v>
      </c>
      <c r="Q1887" s="86"/>
      <c r="R1887" s="87">
        <v>478</v>
      </c>
      <c r="S1887" s="87">
        <v>111</v>
      </c>
      <c r="T1887" s="86">
        <v>0</v>
      </c>
      <c r="U1887" s="87">
        <v>1144</v>
      </c>
      <c r="V1887" s="87">
        <v>134</v>
      </c>
    </row>
    <row r="1888" spans="1:22">
      <c r="A1888" s="88" t="s">
        <v>5685</v>
      </c>
      <c r="B1888" s="17" t="str">
        <f>VLOOKUP(A1888,'Planning Periods'!$E$2:$N$540,10,FALSE)</f>
        <v>12/31/2020 - 12/31/2028</v>
      </c>
      <c r="C1888" s="87">
        <v>2017</v>
      </c>
      <c r="D1888" s="87" t="str">
        <f t="shared" si="27"/>
        <v>San Luis Obispo 2017</v>
      </c>
      <c r="E1888" s="87">
        <v>285</v>
      </c>
      <c r="F1888" s="366">
        <v>41</v>
      </c>
      <c r="G1888" s="87">
        <v>41</v>
      </c>
      <c r="H1888" s="87">
        <v>0</v>
      </c>
      <c r="I1888" s="86"/>
      <c r="J1888" s="87">
        <v>179</v>
      </c>
      <c r="K1888" s="366">
        <v>9</v>
      </c>
      <c r="L1888" s="87">
        <v>9</v>
      </c>
      <c r="M1888" s="87">
        <v>0</v>
      </c>
      <c r="N1888" s="86"/>
      <c r="O1888" s="87">
        <v>202</v>
      </c>
      <c r="P1888" s="87">
        <v>0</v>
      </c>
      <c r="Q1888" s="86"/>
      <c r="R1888" s="87">
        <v>478</v>
      </c>
      <c r="S1888" s="87">
        <v>164</v>
      </c>
      <c r="T1888" s="86">
        <v>0</v>
      </c>
      <c r="U1888" s="87">
        <v>1144</v>
      </c>
      <c r="V1888" s="87">
        <v>214</v>
      </c>
    </row>
    <row r="1889" spans="1:22">
      <c r="A1889" s="88" t="s">
        <v>5231</v>
      </c>
      <c r="B1889" s="17" t="str">
        <f>VLOOKUP(A1889,'Planning Periods'!$E$2:$N$540,10,FALSE)</f>
        <v>12/31/2020 - 12/31/2028</v>
      </c>
      <c r="C1889" s="87">
        <v>2014</v>
      </c>
      <c r="D1889" s="87" t="str">
        <f t="shared" si="27"/>
        <v>San Luis Obispo County - Unincorporated 2014</v>
      </c>
      <c r="E1889" s="87" t="s">
        <v>5853</v>
      </c>
      <c r="F1889" s="366" t="s">
        <v>5853</v>
      </c>
      <c r="G1889" s="87" t="s">
        <v>5853</v>
      </c>
      <c r="H1889" s="87" t="s">
        <v>5853</v>
      </c>
      <c r="I1889" s="86"/>
      <c r="J1889" s="87" t="s">
        <v>5853</v>
      </c>
      <c r="K1889" s="366" t="s">
        <v>5853</v>
      </c>
      <c r="L1889" s="87" t="s">
        <v>5853</v>
      </c>
      <c r="M1889" s="87" t="s">
        <v>5853</v>
      </c>
      <c r="N1889" s="86"/>
      <c r="O1889" s="87" t="s">
        <v>5853</v>
      </c>
      <c r="P1889" s="87" t="s">
        <v>5853</v>
      </c>
      <c r="Q1889" s="86"/>
      <c r="R1889" s="87" t="s">
        <v>5853</v>
      </c>
      <c r="S1889" s="87" t="s">
        <v>5853</v>
      </c>
      <c r="T1889" s="86" t="s">
        <v>5853</v>
      </c>
      <c r="U1889" s="87" t="s">
        <v>5853</v>
      </c>
      <c r="V1889" s="87" t="s">
        <v>5853</v>
      </c>
    </row>
    <row r="1890" spans="1:22">
      <c r="A1890" s="88" t="s">
        <v>5231</v>
      </c>
      <c r="B1890" s="17" t="str">
        <f>VLOOKUP(A1890,'Planning Periods'!$E$2:$N$540,10,FALSE)</f>
        <v>12/31/2020 - 12/31/2028</v>
      </c>
      <c r="C1890" s="87">
        <v>2015</v>
      </c>
      <c r="D1890" s="87" t="str">
        <f t="shared" si="27"/>
        <v>San Luis Obispo County - Unincorporated 2015</v>
      </c>
      <c r="E1890" s="87" t="s">
        <v>5853</v>
      </c>
      <c r="F1890" s="366" t="s">
        <v>5853</v>
      </c>
      <c r="G1890" s="87" t="s">
        <v>5853</v>
      </c>
      <c r="H1890" s="87" t="s">
        <v>5853</v>
      </c>
      <c r="I1890" s="86"/>
      <c r="J1890" s="87" t="s">
        <v>5853</v>
      </c>
      <c r="K1890" s="366" t="s">
        <v>5853</v>
      </c>
      <c r="L1890" s="87" t="s">
        <v>5853</v>
      </c>
      <c r="M1890" s="87" t="s">
        <v>5853</v>
      </c>
      <c r="N1890" s="86"/>
      <c r="O1890" s="87" t="s">
        <v>5853</v>
      </c>
      <c r="P1890" s="87" t="s">
        <v>5853</v>
      </c>
      <c r="Q1890" s="86"/>
      <c r="R1890" s="87" t="s">
        <v>5853</v>
      </c>
      <c r="S1890" s="87" t="s">
        <v>5853</v>
      </c>
      <c r="T1890" s="86" t="s">
        <v>5853</v>
      </c>
      <c r="U1890" s="87" t="s">
        <v>5853</v>
      </c>
      <c r="V1890" s="87" t="s">
        <v>5853</v>
      </c>
    </row>
    <row r="1891" spans="1:22">
      <c r="A1891" s="88" t="s">
        <v>5231</v>
      </c>
      <c r="B1891" s="17" t="str">
        <f>VLOOKUP(A1891,'Planning Periods'!$E$2:$N$540,10,FALSE)</f>
        <v>12/31/2020 - 12/31/2028</v>
      </c>
      <c r="C1891" s="87">
        <v>2016</v>
      </c>
      <c r="D1891" s="87" t="str">
        <f t="shared" si="27"/>
        <v>San Luis Obispo County - Unincorporated 2016</v>
      </c>
      <c r="E1891" s="87" t="s">
        <v>5853</v>
      </c>
      <c r="F1891" s="366" t="s">
        <v>5853</v>
      </c>
      <c r="G1891" s="87" t="s">
        <v>5853</v>
      </c>
      <c r="H1891" s="87" t="s">
        <v>5853</v>
      </c>
      <c r="I1891" s="86"/>
      <c r="J1891" s="87" t="s">
        <v>5853</v>
      </c>
      <c r="K1891" s="366" t="s">
        <v>5853</v>
      </c>
      <c r="L1891" s="87" t="s">
        <v>5853</v>
      </c>
      <c r="M1891" s="87" t="s">
        <v>5853</v>
      </c>
      <c r="N1891" s="86"/>
      <c r="O1891" s="87" t="s">
        <v>5853</v>
      </c>
      <c r="P1891" s="87" t="s">
        <v>5853</v>
      </c>
      <c r="Q1891" s="86"/>
      <c r="R1891" s="87" t="s">
        <v>5853</v>
      </c>
      <c r="S1891" s="87" t="s">
        <v>5853</v>
      </c>
      <c r="T1891" s="86" t="s">
        <v>5853</v>
      </c>
      <c r="U1891" s="87" t="s">
        <v>5853</v>
      </c>
      <c r="V1891" s="87" t="s">
        <v>5853</v>
      </c>
    </row>
    <row r="1892" spans="1:22">
      <c r="A1892" s="88" t="s">
        <v>5231</v>
      </c>
      <c r="B1892" s="17" t="str">
        <f>VLOOKUP(A1892,'Planning Periods'!$E$2:$N$540,10,FALSE)</f>
        <v>12/31/2020 - 12/31/2028</v>
      </c>
      <c r="C1892" s="87">
        <v>2017</v>
      </c>
      <c r="D1892" s="87" t="str">
        <f t="shared" si="27"/>
        <v>San Luis Obispo County - Unincorporated 2017</v>
      </c>
      <c r="E1892" s="87" t="s">
        <v>5853</v>
      </c>
      <c r="F1892" s="366" t="s">
        <v>5853</v>
      </c>
      <c r="G1892" s="87" t="s">
        <v>5853</v>
      </c>
      <c r="H1892" s="87" t="s">
        <v>5853</v>
      </c>
      <c r="I1892" s="86"/>
      <c r="J1892" s="87" t="s">
        <v>5853</v>
      </c>
      <c r="K1892" s="366" t="s">
        <v>5853</v>
      </c>
      <c r="L1892" s="87" t="s">
        <v>5853</v>
      </c>
      <c r="M1892" s="87" t="s">
        <v>5853</v>
      </c>
      <c r="N1892" s="86"/>
      <c r="O1892" s="87" t="s">
        <v>5853</v>
      </c>
      <c r="P1892" s="87" t="s">
        <v>5853</v>
      </c>
      <c r="Q1892" s="86"/>
      <c r="R1892" s="87" t="s">
        <v>5853</v>
      </c>
      <c r="S1892" s="87" t="s">
        <v>5853</v>
      </c>
      <c r="T1892" s="86" t="s">
        <v>5853</v>
      </c>
      <c r="U1892" s="87" t="s">
        <v>5853</v>
      </c>
      <c r="V1892" s="87" t="s">
        <v>5853</v>
      </c>
    </row>
    <row r="1893" spans="1:22">
      <c r="A1893" s="88" t="s">
        <v>5686</v>
      </c>
      <c r="B1893" s="17" t="str">
        <f>VLOOKUP(A1893,'Planning Periods'!$E$2:$N$540,10,FALSE)</f>
        <v>04/15/2021 - 04/15/2029</v>
      </c>
      <c r="C1893" s="87">
        <v>2013</v>
      </c>
      <c r="D1893" s="87" t="str">
        <f t="shared" si="27"/>
        <v>San Marcos 2013</v>
      </c>
      <c r="E1893" s="87">
        <v>1043</v>
      </c>
      <c r="F1893" s="366">
        <v>136</v>
      </c>
      <c r="G1893" s="87">
        <v>136</v>
      </c>
      <c r="H1893" s="87">
        <v>0</v>
      </c>
      <c r="I1893" s="86"/>
      <c r="J1893" s="87">
        <v>793</v>
      </c>
      <c r="K1893" s="366">
        <v>50</v>
      </c>
      <c r="L1893" s="87">
        <v>50</v>
      </c>
      <c r="M1893" s="87">
        <v>0</v>
      </c>
      <c r="N1893" s="86"/>
      <c r="O1893" s="87">
        <v>734</v>
      </c>
      <c r="P1893" s="87">
        <v>63</v>
      </c>
      <c r="Q1893" s="86"/>
      <c r="R1893" s="87">
        <v>1613</v>
      </c>
      <c r="S1893" s="87">
        <v>1684</v>
      </c>
      <c r="T1893" s="86">
        <v>0</v>
      </c>
      <c r="U1893" s="87">
        <v>4183</v>
      </c>
      <c r="V1893" s="87">
        <v>1933</v>
      </c>
    </row>
    <row r="1894" spans="1:22">
      <c r="A1894" s="88" t="s">
        <v>5686</v>
      </c>
      <c r="B1894" s="17" t="str">
        <f>VLOOKUP(A1894,'Planning Periods'!$E$2:$N$540,10,FALSE)</f>
        <v>04/15/2021 - 04/15/2029</v>
      </c>
      <c r="C1894" s="87">
        <v>2014</v>
      </c>
      <c r="D1894" s="87" t="str">
        <f t="shared" si="27"/>
        <v>San Marcos 2014</v>
      </c>
      <c r="E1894" s="87">
        <v>1043</v>
      </c>
      <c r="F1894" s="366">
        <v>0</v>
      </c>
      <c r="G1894" s="87">
        <v>0</v>
      </c>
      <c r="H1894" s="87">
        <v>0</v>
      </c>
      <c r="I1894" s="86"/>
      <c r="J1894" s="87">
        <v>793</v>
      </c>
      <c r="K1894" s="366">
        <v>0</v>
      </c>
      <c r="L1894" s="87">
        <v>0</v>
      </c>
      <c r="M1894" s="87">
        <v>0</v>
      </c>
      <c r="N1894" s="86"/>
      <c r="O1894" s="87">
        <v>734</v>
      </c>
      <c r="P1894" s="87">
        <v>0</v>
      </c>
      <c r="Q1894" s="86"/>
      <c r="R1894" s="87">
        <v>1613</v>
      </c>
      <c r="S1894" s="87">
        <v>97</v>
      </c>
      <c r="T1894" s="86">
        <v>0</v>
      </c>
      <c r="U1894" s="87">
        <v>4183</v>
      </c>
      <c r="V1894" s="87">
        <v>97</v>
      </c>
    </row>
    <row r="1895" spans="1:22">
      <c r="A1895" s="88" t="s">
        <v>5686</v>
      </c>
      <c r="B1895" s="17" t="str">
        <f>VLOOKUP(A1895,'Planning Periods'!$E$2:$N$540,10,FALSE)</f>
        <v>04/15/2021 - 04/15/2029</v>
      </c>
      <c r="C1895" s="87">
        <v>2015</v>
      </c>
      <c r="D1895" s="87" t="str">
        <f t="shared" si="27"/>
        <v>San Marcos 2015</v>
      </c>
      <c r="E1895" s="87">
        <v>1043</v>
      </c>
      <c r="F1895" s="366">
        <v>51</v>
      </c>
      <c r="G1895" s="87">
        <v>51</v>
      </c>
      <c r="H1895" s="87">
        <v>0</v>
      </c>
      <c r="I1895" s="86"/>
      <c r="J1895" s="87">
        <v>793</v>
      </c>
      <c r="K1895" s="366">
        <v>54</v>
      </c>
      <c r="L1895" s="87">
        <v>54</v>
      </c>
      <c r="M1895" s="87">
        <v>0</v>
      </c>
      <c r="N1895" s="86"/>
      <c r="O1895" s="87">
        <v>734</v>
      </c>
      <c r="P1895" s="87">
        <v>1</v>
      </c>
      <c r="Q1895" s="86"/>
      <c r="R1895" s="87">
        <v>1613</v>
      </c>
      <c r="S1895" s="87">
        <v>487</v>
      </c>
      <c r="T1895" s="86">
        <v>0</v>
      </c>
      <c r="U1895" s="87">
        <v>4183</v>
      </c>
      <c r="V1895" s="87">
        <v>593</v>
      </c>
    </row>
    <row r="1896" spans="1:22">
      <c r="A1896" s="88" t="s">
        <v>5686</v>
      </c>
      <c r="B1896" s="17" t="str">
        <f>VLOOKUP(A1896,'Planning Periods'!$E$2:$N$540,10,FALSE)</f>
        <v>04/15/2021 - 04/15/2029</v>
      </c>
      <c r="C1896" s="87">
        <v>2016</v>
      </c>
      <c r="D1896" s="87" t="str">
        <f t="shared" si="27"/>
        <v>San Marcos 2016</v>
      </c>
      <c r="E1896" s="87">
        <v>1043</v>
      </c>
      <c r="F1896" s="366">
        <v>0</v>
      </c>
      <c r="G1896" s="87">
        <v>0</v>
      </c>
      <c r="H1896" s="87">
        <v>0</v>
      </c>
      <c r="I1896" s="86"/>
      <c r="J1896" s="87">
        <v>793</v>
      </c>
      <c r="K1896" s="366">
        <v>0</v>
      </c>
      <c r="L1896" s="87">
        <v>0</v>
      </c>
      <c r="M1896" s="87">
        <v>0</v>
      </c>
      <c r="N1896" s="86"/>
      <c r="O1896" s="87">
        <v>734</v>
      </c>
      <c r="P1896" s="87">
        <v>0</v>
      </c>
      <c r="Q1896" s="86"/>
      <c r="R1896" s="87">
        <v>1613</v>
      </c>
      <c r="S1896" s="87">
        <v>329</v>
      </c>
      <c r="T1896" s="86">
        <v>0</v>
      </c>
      <c r="U1896" s="87">
        <v>4183</v>
      </c>
      <c r="V1896" s="87">
        <v>329</v>
      </c>
    </row>
    <row r="1897" spans="1:22">
      <c r="A1897" s="88" t="s">
        <v>5686</v>
      </c>
      <c r="B1897" s="17" t="str">
        <f>VLOOKUP(A1897,'Planning Periods'!$E$2:$N$540,10,FALSE)</f>
        <v>04/15/2021 - 04/15/2029</v>
      </c>
      <c r="C1897" s="87">
        <v>2017</v>
      </c>
      <c r="D1897" s="87" t="str">
        <f t="shared" si="27"/>
        <v>San Marcos 2017</v>
      </c>
      <c r="E1897" s="87">
        <v>1043</v>
      </c>
      <c r="F1897" s="366">
        <v>31</v>
      </c>
      <c r="G1897" s="87">
        <v>31</v>
      </c>
      <c r="H1897" s="87">
        <v>0</v>
      </c>
      <c r="I1897" s="86"/>
      <c r="J1897" s="87">
        <v>793</v>
      </c>
      <c r="K1897" s="366">
        <v>11</v>
      </c>
      <c r="L1897" s="87">
        <v>11</v>
      </c>
      <c r="M1897" s="87">
        <v>0</v>
      </c>
      <c r="N1897" s="86"/>
      <c r="O1897" s="87">
        <v>734</v>
      </c>
      <c r="P1897" s="87">
        <v>0</v>
      </c>
      <c r="Q1897" s="86"/>
      <c r="R1897" s="87">
        <v>1613</v>
      </c>
      <c r="S1897" s="87">
        <v>436</v>
      </c>
      <c r="T1897" s="86">
        <v>0</v>
      </c>
      <c r="U1897" s="87">
        <v>4183</v>
      </c>
      <c r="V1897" s="87">
        <v>478</v>
      </c>
    </row>
    <row r="1898" spans="1:22">
      <c r="A1898" s="88" t="s">
        <v>5687</v>
      </c>
      <c r="B1898" s="17"/>
      <c r="C1898" s="87">
        <v>2013</v>
      </c>
      <c r="D1898" s="87" t="str">
        <f t="shared" si="27"/>
        <v>San Marino 2013</v>
      </c>
      <c r="E1898" s="87" t="s">
        <v>5853</v>
      </c>
      <c r="F1898" s="366" t="s">
        <v>5853</v>
      </c>
      <c r="G1898" s="87" t="s">
        <v>5853</v>
      </c>
      <c r="H1898" s="87" t="s">
        <v>5853</v>
      </c>
      <c r="I1898" s="86"/>
      <c r="J1898" s="87" t="s">
        <v>5853</v>
      </c>
      <c r="K1898" s="366" t="s">
        <v>5853</v>
      </c>
      <c r="L1898" s="87" t="s">
        <v>5853</v>
      </c>
      <c r="M1898" s="87" t="s">
        <v>5853</v>
      </c>
      <c r="N1898" s="86"/>
      <c r="O1898" s="87" t="s">
        <v>5853</v>
      </c>
      <c r="P1898" s="87" t="s">
        <v>5853</v>
      </c>
      <c r="Q1898" s="86"/>
      <c r="R1898" s="87" t="s">
        <v>5853</v>
      </c>
      <c r="S1898" s="87" t="s">
        <v>5853</v>
      </c>
      <c r="T1898" s="86" t="s">
        <v>5853</v>
      </c>
      <c r="U1898" s="87" t="s">
        <v>5853</v>
      </c>
      <c r="V1898" s="87" t="s">
        <v>5853</v>
      </c>
    </row>
    <row r="1899" spans="1:22">
      <c r="A1899" s="88" t="s">
        <v>5687</v>
      </c>
      <c r="B1899" s="17" t="str">
        <f>VLOOKUP(A1899,'Planning Periods'!$E$2:$N$540,10,FALSE)</f>
        <v>10/15/2013 - 10/15/2021</v>
      </c>
      <c r="C1899" s="87">
        <v>2013</v>
      </c>
      <c r="D1899" s="87" t="str">
        <f>CONCATENATE(A1899," ",C1899)</f>
        <v>San Marino 2013</v>
      </c>
      <c r="E1899" s="87" t="s">
        <v>5853</v>
      </c>
      <c r="F1899" s="366" t="s">
        <v>5853</v>
      </c>
      <c r="G1899" s="87" t="s">
        <v>5853</v>
      </c>
      <c r="H1899" s="87" t="s">
        <v>5853</v>
      </c>
      <c r="I1899" s="86"/>
      <c r="J1899" s="87" t="s">
        <v>5853</v>
      </c>
      <c r="K1899" s="366" t="s">
        <v>5853</v>
      </c>
      <c r="L1899" s="87" t="s">
        <v>5853</v>
      </c>
      <c r="M1899" s="87" t="s">
        <v>5853</v>
      </c>
      <c r="N1899" s="86"/>
      <c r="O1899" s="87" t="s">
        <v>5853</v>
      </c>
      <c r="P1899" s="87" t="s">
        <v>5853</v>
      </c>
      <c r="Q1899" s="86"/>
      <c r="R1899" s="87" t="s">
        <v>5853</v>
      </c>
      <c r="S1899" s="87" t="s">
        <v>5853</v>
      </c>
      <c r="T1899" s="86" t="s">
        <v>5853</v>
      </c>
      <c r="U1899" s="87" t="s">
        <v>5853</v>
      </c>
      <c r="V1899" s="87" t="s">
        <v>5853</v>
      </c>
    </row>
    <row r="1900" spans="1:22">
      <c r="A1900" s="88" t="s">
        <v>5687</v>
      </c>
      <c r="B1900" s="17"/>
      <c r="C1900" s="87">
        <v>2013</v>
      </c>
      <c r="D1900" s="87" t="str">
        <f>CONCATENATE(A1900," ",C1900)</f>
        <v>San Marino 2013</v>
      </c>
      <c r="E1900" s="87" t="s">
        <v>5853</v>
      </c>
      <c r="F1900" s="366" t="s">
        <v>5853</v>
      </c>
      <c r="G1900" s="87" t="s">
        <v>5853</v>
      </c>
      <c r="H1900" s="87" t="s">
        <v>5853</v>
      </c>
      <c r="I1900" s="86"/>
      <c r="J1900" s="87" t="s">
        <v>5853</v>
      </c>
      <c r="K1900" s="366" t="s">
        <v>5853</v>
      </c>
      <c r="L1900" s="87" t="s">
        <v>5853</v>
      </c>
      <c r="M1900" s="87" t="s">
        <v>5853</v>
      </c>
      <c r="N1900" s="86"/>
      <c r="O1900" s="87" t="s">
        <v>5853</v>
      </c>
      <c r="P1900" s="87" t="s">
        <v>5853</v>
      </c>
      <c r="Q1900" s="86"/>
      <c r="R1900" s="87" t="s">
        <v>5853</v>
      </c>
      <c r="S1900" s="87" t="s">
        <v>5853</v>
      </c>
      <c r="T1900" s="86" t="s">
        <v>5853</v>
      </c>
      <c r="U1900" s="87" t="s">
        <v>5853</v>
      </c>
      <c r="V1900" s="87" t="s">
        <v>5853</v>
      </c>
    </row>
    <row r="1901" spans="1:22">
      <c r="A1901" s="88" t="s">
        <v>5687</v>
      </c>
      <c r="B1901" s="17" t="str">
        <f>VLOOKUP(A1901,'Planning Periods'!$E$2:$N$540,10,FALSE)</f>
        <v>10/15/2013 - 10/15/2021</v>
      </c>
      <c r="C1901" s="87">
        <v>2014</v>
      </c>
      <c r="D1901" s="87" t="str">
        <f>CONCATENATE(A1901," ",C1901)</f>
        <v>San Marino 2014</v>
      </c>
      <c r="E1901" s="87" t="s">
        <v>5853</v>
      </c>
      <c r="F1901" s="366" t="s">
        <v>5853</v>
      </c>
      <c r="G1901" s="87" t="s">
        <v>5853</v>
      </c>
      <c r="H1901" s="87" t="s">
        <v>5853</v>
      </c>
      <c r="I1901" s="86"/>
      <c r="J1901" s="87" t="s">
        <v>5853</v>
      </c>
      <c r="K1901" s="366" t="s">
        <v>5853</v>
      </c>
      <c r="L1901" s="87" t="s">
        <v>5853</v>
      </c>
      <c r="M1901" s="87" t="s">
        <v>5853</v>
      </c>
      <c r="N1901" s="86"/>
      <c r="O1901" s="87" t="s">
        <v>5853</v>
      </c>
      <c r="P1901" s="87" t="s">
        <v>5853</v>
      </c>
      <c r="Q1901" s="86"/>
      <c r="R1901" s="87" t="s">
        <v>5853</v>
      </c>
      <c r="S1901" s="87" t="s">
        <v>5853</v>
      </c>
      <c r="T1901" s="86" t="s">
        <v>5853</v>
      </c>
      <c r="U1901" s="87" t="s">
        <v>5853</v>
      </c>
      <c r="V1901" s="87" t="s">
        <v>5853</v>
      </c>
    </row>
    <row r="1902" spans="1:22">
      <c r="A1902" s="88" t="s">
        <v>5687</v>
      </c>
      <c r="B1902" s="17" t="str">
        <f>VLOOKUP(A1902,'Planning Periods'!$E$2:$N$540,10,FALSE)</f>
        <v>10/15/2013 - 10/15/2021</v>
      </c>
      <c r="C1902" s="87">
        <v>2015</v>
      </c>
      <c r="D1902" s="87" t="str">
        <f t="shared" ref="D1902:D1965" si="28">CONCATENATE(A1902," ",C1902)</f>
        <v>San Marino 2015</v>
      </c>
      <c r="E1902" s="87">
        <v>1</v>
      </c>
      <c r="F1902" s="366">
        <v>0</v>
      </c>
      <c r="G1902" s="87">
        <v>0</v>
      </c>
      <c r="H1902" s="87">
        <v>0</v>
      </c>
      <c r="I1902" s="86"/>
      <c r="J1902" s="87">
        <v>1</v>
      </c>
      <c r="K1902" s="366">
        <v>0</v>
      </c>
      <c r="L1902" s="87">
        <v>0</v>
      </c>
      <c r="M1902" s="87">
        <v>0</v>
      </c>
      <c r="N1902" s="86"/>
      <c r="O1902" s="87">
        <v>0</v>
      </c>
      <c r="P1902" s="87">
        <v>0</v>
      </c>
      <c r="Q1902" s="86"/>
      <c r="R1902" s="87">
        <v>0</v>
      </c>
      <c r="S1902" s="87">
        <v>9</v>
      </c>
      <c r="T1902" s="86">
        <v>0</v>
      </c>
      <c r="U1902" s="87">
        <v>2</v>
      </c>
      <c r="V1902" s="87">
        <v>9</v>
      </c>
    </row>
    <row r="1903" spans="1:22">
      <c r="A1903" s="88" t="s">
        <v>5687</v>
      </c>
      <c r="B1903" s="17" t="str">
        <f>VLOOKUP(A1903,'Planning Periods'!$E$2:$N$540,10,FALSE)</f>
        <v>10/15/2013 - 10/15/2021</v>
      </c>
      <c r="C1903" s="87">
        <v>2016</v>
      </c>
      <c r="D1903" s="87" t="str">
        <f t="shared" si="28"/>
        <v>San Marino 2016</v>
      </c>
      <c r="E1903" s="87">
        <v>1</v>
      </c>
      <c r="F1903" s="366">
        <v>0</v>
      </c>
      <c r="G1903" s="87">
        <v>0</v>
      </c>
      <c r="H1903" s="87">
        <v>0</v>
      </c>
      <c r="I1903" s="86"/>
      <c r="J1903" s="87">
        <v>1</v>
      </c>
      <c r="K1903" s="366">
        <v>0</v>
      </c>
      <c r="L1903" s="87">
        <v>0</v>
      </c>
      <c r="M1903" s="87">
        <v>0</v>
      </c>
      <c r="N1903" s="86"/>
      <c r="O1903" s="87">
        <v>0</v>
      </c>
      <c r="P1903" s="87">
        <v>2</v>
      </c>
      <c r="Q1903" s="86"/>
      <c r="R1903" s="87">
        <v>0</v>
      </c>
      <c r="S1903" s="87">
        <v>8</v>
      </c>
      <c r="T1903" s="86">
        <v>0</v>
      </c>
      <c r="U1903" s="87">
        <v>2</v>
      </c>
      <c r="V1903" s="87">
        <v>10</v>
      </c>
    </row>
    <row r="1904" spans="1:22">
      <c r="A1904" s="88" t="s">
        <v>5687</v>
      </c>
      <c r="B1904" s="17" t="str">
        <f>VLOOKUP(A1904,'Planning Periods'!$E$2:$N$540,10,FALSE)</f>
        <v>10/15/2013 - 10/15/2021</v>
      </c>
      <c r="C1904" s="87">
        <v>2017</v>
      </c>
      <c r="D1904" s="87" t="str">
        <f t="shared" si="28"/>
        <v>San Marino 2017</v>
      </c>
      <c r="E1904" s="87">
        <v>1</v>
      </c>
      <c r="F1904" s="366">
        <v>1</v>
      </c>
      <c r="G1904" s="87">
        <v>1</v>
      </c>
      <c r="H1904" s="87">
        <v>0</v>
      </c>
      <c r="I1904" s="86"/>
      <c r="J1904" s="87">
        <v>1</v>
      </c>
      <c r="K1904" s="366">
        <v>0</v>
      </c>
      <c r="L1904" s="87">
        <v>0</v>
      </c>
      <c r="M1904" s="87">
        <v>0</v>
      </c>
      <c r="N1904" s="86"/>
      <c r="O1904" s="87">
        <v>0</v>
      </c>
      <c r="P1904" s="87">
        <v>2</v>
      </c>
      <c r="Q1904" s="86"/>
      <c r="R1904" s="87">
        <v>0</v>
      </c>
      <c r="S1904" s="87">
        <v>7</v>
      </c>
      <c r="T1904" s="86">
        <v>0</v>
      </c>
      <c r="U1904" s="87">
        <v>2</v>
      </c>
      <c r="V1904" s="87">
        <v>10</v>
      </c>
    </row>
    <row r="1905" spans="1:22">
      <c r="A1905" s="88" t="s">
        <v>5688</v>
      </c>
      <c r="B1905" s="17" t="str">
        <f>VLOOKUP(A1905,'Planning Periods'!$E$2:$N$540,10,FALSE)</f>
        <v>01/31/2015 - 01/31/2023</v>
      </c>
      <c r="C1905" s="87">
        <v>2014</v>
      </c>
      <c r="D1905" s="87" t="str">
        <f t="shared" si="28"/>
        <v>San Mateo 2014</v>
      </c>
      <c r="E1905" s="87" t="s">
        <v>5853</v>
      </c>
      <c r="F1905" s="366" t="s">
        <v>5853</v>
      </c>
      <c r="G1905" s="87" t="s">
        <v>5853</v>
      </c>
      <c r="H1905" s="87" t="s">
        <v>5853</v>
      </c>
      <c r="I1905" s="86"/>
      <c r="J1905" s="87" t="s">
        <v>5853</v>
      </c>
      <c r="K1905" s="366" t="s">
        <v>5853</v>
      </c>
      <c r="L1905" s="87" t="s">
        <v>5853</v>
      </c>
      <c r="M1905" s="87" t="s">
        <v>5853</v>
      </c>
      <c r="N1905" s="86"/>
      <c r="O1905" s="87" t="s">
        <v>5853</v>
      </c>
      <c r="P1905" s="87" t="s">
        <v>5853</v>
      </c>
      <c r="Q1905" s="86"/>
      <c r="R1905" s="87" t="s">
        <v>5853</v>
      </c>
      <c r="S1905" s="87" t="s">
        <v>5853</v>
      </c>
      <c r="T1905" s="86" t="s">
        <v>5853</v>
      </c>
      <c r="U1905" s="87" t="s">
        <v>5853</v>
      </c>
      <c r="V1905" s="87" t="s">
        <v>5853</v>
      </c>
    </row>
    <row r="1906" spans="1:22">
      <c r="A1906" s="88" t="s">
        <v>5688</v>
      </c>
      <c r="B1906" s="17" t="str">
        <f>VLOOKUP(A1906,'Planning Periods'!$E$2:$N$540,10,FALSE)</f>
        <v>01/31/2015 - 01/31/2023</v>
      </c>
      <c r="C1906" s="87">
        <v>2015</v>
      </c>
      <c r="D1906" s="87" t="str">
        <f t="shared" si="28"/>
        <v>San Mateo 2015</v>
      </c>
      <c r="E1906" s="87">
        <v>859</v>
      </c>
      <c r="F1906" s="366">
        <v>0</v>
      </c>
      <c r="G1906" s="87">
        <v>0</v>
      </c>
      <c r="H1906" s="87">
        <v>0</v>
      </c>
      <c r="I1906" s="86"/>
      <c r="J1906" s="87">
        <v>469</v>
      </c>
      <c r="K1906" s="366">
        <v>23</v>
      </c>
      <c r="L1906" s="87">
        <v>23</v>
      </c>
      <c r="M1906" s="87">
        <v>0</v>
      </c>
      <c r="N1906" s="86"/>
      <c r="O1906" s="87">
        <v>530</v>
      </c>
      <c r="P1906" s="87">
        <v>88</v>
      </c>
      <c r="Q1906" s="86"/>
      <c r="R1906" s="87">
        <v>1242</v>
      </c>
      <c r="S1906" s="87">
        <v>480</v>
      </c>
      <c r="T1906" s="86">
        <v>0</v>
      </c>
      <c r="U1906" s="87">
        <v>3100</v>
      </c>
      <c r="V1906" s="87">
        <v>591</v>
      </c>
    </row>
    <row r="1907" spans="1:22">
      <c r="A1907" s="88" t="s">
        <v>5688</v>
      </c>
      <c r="B1907" s="17" t="str">
        <f>VLOOKUP(A1907,'Planning Periods'!$E$2:$N$540,10,FALSE)</f>
        <v>01/31/2015 - 01/31/2023</v>
      </c>
      <c r="C1907" s="87">
        <v>2016</v>
      </c>
      <c r="D1907" s="87" t="str">
        <f t="shared" si="28"/>
        <v>San Mateo 2016</v>
      </c>
      <c r="E1907" s="87">
        <v>859</v>
      </c>
      <c r="F1907" s="366">
        <v>12</v>
      </c>
      <c r="G1907" s="87">
        <v>12</v>
      </c>
      <c r="H1907" s="87">
        <v>0</v>
      </c>
      <c r="I1907" s="86"/>
      <c r="J1907" s="87">
        <v>469</v>
      </c>
      <c r="K1907" s="366">
        <v>3</v>
      </c>
      <c r="L1907" s="87">
        <v>3</v>
      </c>
      <c r="M1907" s="87">
        <v>0</v>
      </c>
      <c r="N1907" s="86"/>
      <c r="O1907" s="87">
        <v>530</v>
      </c>
      <c r="P1907" s="87">
        <v>2</v>
      </c>
      <c r="Q1907" s="86"/>
      <c r="R1907" s="87">
        <v>1242</v>
      </c>
      <c r="S1907" s="87">
        <v>172</v>
      </c>
      <c r="T1907" s="86">
        <v>0</v>
      </c>
      <c r="U1907" s="87">
        <v>3100</v>
      </c>
      <c r="V1907" s="87">
        <v>189</v>
      </c>
    </row>
    <row r="1908" spans="1:22">
      <c r="A1908" s="88" t="s">
        <v>5688</v>
      </c>
      <c r="B1908" s="17" t="str">
        <f>VLOOKUP(A1908,'Planning Periods'!$E$2:$N$540,10,FALSE)</f>
        <v>01/31/2015 - 01/31/2023</v>
      </c>
      <c r="C1908" s="87">
        <v>2017</v>
      </c>
      <c r="D1908" s="87" t="str">
        <f t="shared" si="28"/>
        <v>San Mateo 2017</v>
      </c>
      <c r="E1908" s="87">
        <v>859</v>
      </c>
      <c r="F1908" s="366">
        <v>37</v>
      </c>
      <c r="G1908" s="87">
        <v>37</v>
      </c>
      <c r="H1908" s="87">
        <v>0</v>
      </c>
      <c r="I1908" s="86"/>
      <c r="J1908" s="87">
        <v>469</v>
      </c>
      <c r="K1908" s="366">
        <v>0</v>
      </c>
      <c r="L1908" s="87">
        <v>0</v>
      </c>
      <c r="M1908" s="87">
        <v>0</v>
      </c>
      <c r="N1908" s="86"/>
      <c r="O1908" s="87">
        <v>530</v>
      </c>
      <c r="P1908" s="87">
        <v>4</v>
      </c>
      <c r="Q1908" s="86"/>
      <c r="R1908" s="87">
        <v>1242</v>
      </c>
      <c r="S1908" s="87">
        <v>424</v>
      </c>
      <c r="T1908" s="86">
        <v>0</v>
      </c>
      <c r="U1908" s="87">
        <v>3100</v>
      </c>
      <c r="V1908" s="87">
        <v>465</v>
      </c>
    </row>
    <row r="1909" spans="1:22">
      <c r="A1909" s="88" t="s">
        <v>5235</v>
      </c>
      <c r="B1909" s="17" t="str">
        <f>VLOOKUP(A1909,'Planning Periods'!$E$2:$N$540,10,FALSE)</f>
        <v>01/31/2015 - 01/31/2023</v>
      </c>
      <c r="C1909" s="87">
        <v>2014</v>
      </c>
      <c r="D1909" s="87" t="str">
        <f t="shared" si="28"/>
        <v>San Mateo County - Unincorporated 2014</v>
      </c>
      <c r="E1909" s="87" t="s">
        <v>5853</v>
      </c>
      <c r="F1909" s="366" t="s">
        <v>5853</v>
      </c>
      <c r="G1909" s="87" t="s">
        <v>5853</v>
      </c>
      <c r="H1909" s="87" t="s">
        <v>5853</v>
      </c>
      <c r="I1909" s="86"/>
      <c r="J1909" s="87" t="s">
        <v>5853</v>
      </c>
      <c r="K1909" s="366" t="s">
        <v>5853</v>
      </c>
      <c r="L1909" s="87" t="s">
        <v>5853</v>
      </c>
      <c r="M1909" s="87" t="s">
        <v>5853</v>
      </c>
      <c r="N1909" s="86"/>
      <c r="O1909" s="87" t="s">
        <v>5853</v>
      </c>
      <c r="P1909" s="87" t="s">
        <v>5853</v>
      </c>
      <c r="Q1909" s="86"/>
      <c r="R1909" s="87" t="s">
        <v>5853</v>
      </c>
      <c r="S1909" s="87" t="s">
        <v>5853</v>
      </c>
      <c r="T1909" s="86" t="s">
        <v>5853</v>
      </c>
      <c r="U1909" s="87" t="s">
        <v>5853</v>
      </c>
      <c r="V1909" s="87" t="s">
        <v>5853</v>
      </c>
    </row>
    <row r="1910" spans="1:22">
      <c r="A1910" s="88" t="s">
        <v>5235</v>
      </c>
      <c r="B1910" s="17" t="str">
        <f>VLOOKUP(A1910,'Planning Periods'!$E$2:$N$540,10,FALSE)</f>
        <v>01/31/2015 - 01/31/2023</v>
      </c>
      <c r="C1910" s="87">
        <v>2015</v>
      </c>
      <c r="D1910" s="87" t="str">
        <f t="shared" si="28"/>
        <v>San Mateo County - Unincorporated 2015</v>
      </c>
      <c r="E1910" s="87">
        <v>153</v>
      </c>
      <c r="F1910" s="366">
        <v>0</v>
      </c>
      <c r="G1910" s="87">
        <v>0</v>
      </c>
      <c r="H1910" s="87">
        <v>0</v>
      </c>
      <c r="I1910" s="86"/>
      <c r="J1910" s="87">
        <v>103</v>
      </c>
      <c r="K1910" s="366">
        <v>1</v>
      </c>
      <c r="L1910" s="87">
        <v>0</v>
      </c>
      <c r="M1910" s="87">
        <v>1</v>
      </c>
      <c r="N1910" s="86"/>
      <c r="O1910" s="87">
        <v>102</v>
      </c>
      <c r="P1910" s="87">
        <v>6</v>
      </c>
      <c r="Q1910" s="86"/>
      <c r="R1910" s="87">
        <v>555</v>
      </c>
      <c r="S1910" s="87">
        <v>53</v>
      </c>
      <c r="T1910" s="86">
        <v>1</v>
      </c>
      <c r="U1910" s="87">
        <v>913</v>
      </c>
      <c r="V1910" s="87">
        <v>60</v>
      </c>
    </row>
    <row r="1911" spans="1:22">
      <c r="A1911" s="88" t="s">
        <v>5235</v>
      </c>
      <c r="B1911" s="17" t="str">
        <f>VLOOKUP(A1911,'Planning Periods'!$E$2:$N$540,10,FALSE)</f>
        <v>01/31/2015 - 01/31/2023</v>
      </c>
      <c r="C1911" s="87">
        <v>2016</v>
      </c>
      <c r="D1911" s="87" t="str">
        <f t="shared" si="28"/>
        <v>San Mateo County - Unincorporated 2016</v>
      </c>
      <c r="E1911" s="87">
        <v>153</v>
      </c>
      <c r="F1911" s="366">
        <v>0</v>
      </c>
      <c r="G1911" s="87">
        <v>0</v>
      </c>
      <c r="H1911" s="87">
        <v>0</v>
      </c>
      <c r="I1911" s="86"/>
      <c r="J1911" s="87">
        <v>103</v>
      </c>
      <c r="K1911" s="366">
        <v>3</v>
      </c>
      <c r="L1911" s="87">
        <v>0</v>
      </c>
      <c r="M1911" s="87">
        <v>3</v>
      </c>
      <c r="N1911" s="86"/>
      <c r="O1911" s="87">
        <v>102</v>
      </c>
      <c r="P1911" s="87">
        <v>7</v>
      </c>
      <c r="Q1911" s="86"/>
      <c r="R1911" s="87">
        <v>555</v>
      </c>
      <c r="S1911" s="87">
        <v>50</v>
      </c>
      <c r="T1911" s="86">
        <v>3</v>
      </c>
      <c r="U1911" s="87">
        <v>913</v>
      </c>
      <c r="V1911" s="87">
        <v>60</v>
      </c>
    </row>
    <row r="1912" spans="1:22">
      <c r="A1912" s="88" t="s">
        <v>5235</v>
      </c>
      <c r="B1912" s="17" t="str">
        <f>VLOOKUP(A1912,'Planning Periods'!$E$2:$N$540,10,FALSE)</f>
        <v>01/31/2015 - 01/31/2023</v>
      </c>
      <c r="C1912" s="87">
        <v>2017</v>
      </c>
      <c r="D1912" s="87" t="str">
        <f t="shared" si="28"/>
        <v>San Mateo County - Unincorporated 2017</v>
      </c>
      <c r="E1912" s="87">
        <v>153</v>
      </c>
      <c r="F1912" s="366">
        <v>1</v>
      </c>
      <c r="G1912" s="87">
        <v>0</v>
      </c>
      <c r="H1912" s="87">
        <v>1</v>
      </c>
      <c r="I1912" s="86"/>
      <c r="J1912" s="87">
        <v>103</v>
      </c>
      <c r="K1912" s="366">
        <v>8</v>
      </c>
      <c r="L1912" s="87">
        <v>7</v>
      </c>
      <c r="M1912" s="87">
        <v>1</v>
      </c>
      <c r="N1912" s="86"/>
      <c r="O1912" s="87">
        <v>102</v>
      </c>
      <c r="P1912" s="87">
        <v>4</v>
      </c>
      <c r="Q1912" s="86"/>
      <c r="R1912" s="87">
        <v>555</v>
      </c>
      <c r="S1912" s="87">
        <v>44</v>
      </c>
      <c r="T1912" s="86">
        <v>1</v>
      </c>
      <c r="U1912" s="87">
        <v>913</v>
      </c>
      <c r="V1912" s="87">
        <v>57</v>
      </c>
    </row>
    <row r="1913" spans="1:22">
      <c r="A1913" s="88" t="s">
        <v>5689</v>
      </c>
      <c r="B1913" s="17" t="str">
        <f>VLOOKUP(A1913,'Planning Periods'!$E$2:$N$540,10,FALSE)</f>
        <v>01/31/2015 - 01/31/2023</v>
      </c>
      <c r="C1913" s="87">
        <v>2014</v>
      </c>
      <c r="D1913" s="87" t="str">
        <f t="shared" si="28"/>
        <v>San Pablo 2014</v>
      </c>
      <c r="E1913" s="87" t="s">
        <v>5853</v>
      </c>
      <c r="F1913" s="366" t="s">
        <v>5853</v>
      </c>
      <c r="G1913" s="87" t="s">
        <v>5853</v>
      </c>
      <c r="H1913" s="87" t="s">
        <v>5853</v>
      </c>
      <c r="I1913" s="86"/>
      <c r="J1913" s="87" t="s">
        <v>5853</v>
      </c>
      <c r="K1913" s="366" t="s">
        <v>5853</v>
      </c>
      <c r="L1913" s="87" t="s">
        <v>5853</v>
      </c>
      <c r="M1913" s="87" t="s">
        <v>5853</v>
      </c>
      <c r="N1913" s="86"/>
      <c r="O1913" s="87" t="s">
        <v>5853</v>
      </c>
      <c r="P1913" s="87" t="s">
        <v>5853</v>
      </c>
      <c r="Q1913" s="86"/>
      <c r="R1913" s="87" t="s">
        <v>5853</v>
      </c>
      <c r="S1913" s="87" t="s">
        <v>5853</v>
      </c>
      <c r="T1913" s="86" t="s">
        <v>5853</v>
      </c>
      <c r="U1913" s="87" t="s">
        <v>5853</v>
      </c>
      <c r="V1913" s="87" t="s">
        <v>5853</v>
      </c>
    </row>
    <row r="1914" spans="1:22">
      <c r="A1914" s="88" t="s">
        <v>5689</v>
      </c>
      <c r="B1914" s="17" t="str">
        <f>VLOOKUP(A1914,'Planning Periods'!$E$2:$N$540,10,FALSE)</f>
        <v>01/31/2015 - 01/31/2023</v>
      </c>
      <c r="C1914" s="87">
        <v>2015</v>
      </c>
      <c r="D1914" s="87" t="str">
        <f t="shared" si="28"/>
        <v>San Pablo 2015</v>
      </c>
      <c r="E1914" s="87">
        <v>56</v>
      </c>
      <c r="F1914" s="366">
        <v>0</v>
      </c>
      <c r="G1914" s="87">
        <v>0</v>
      </c>
      <c r="H1914" s="87">
        <v>0</v>
      </c>
      <c r="I1914" s="86"/>
      <c r="J1914" s="87">
        <v>53</v>
      </c>
      <c r="K1914" s="366">
        <v>0</v>
      </c>
      <c r="L1914" s="87">
        <v>0</v>
      </c>
      <c r="M1914" s="87">
        <v>0</v>
      </c>
      <c r="N1914" s="86"/>
      <c r="O1914" s="87">
        <v>75</v>
      </c>
      <c r="P1914" s="87">
        <v>1</v>
      </c>
      <c r="Q1914" s="86"/>
      <c r="R1914" s="87">
        <v>265</v>
      </c>
      <c r="S1914" s="87">
        <v>29</v>
      </c>
      <c r="T1914" s="86">
        <v>0</v>
      </c>
      <c r="U1914" s="87">
        <v>449</v>
      </c>
      <c r="V1914" s="87">
        <v>30</v>
      </c>
    </row>
    <row r="1915" spans="1:22">
      <c r="A1915" s="88" t="s">
        <v>5689</v>
      </c>
      <c r="B1915" s="17" t="str">
        <f>VLOOKUP(A1915,'Planning Periods'!$E$2:$N$540,10,FALSE)</f>
        <v>01/31/2015 - 01/31/2023</v>
      </c>
      <c r="C1915" s="87">
        <v>2016</v>
      </c>
      <c r="D1915" s="87" t="str">
        <f t="shared" si="28"/>
        <v>San Pablo 2016</v>
      </c>
      <c r="E1915" s="87">
        <v>56</v>
      </c>
      <c r="F1915" s="366">
        <v>0</v>
      </c>
      <c r="G1915" s="87">
        <v>0</v>
      </c>
      <c r="H1915" s="87">
        <v>0</v>
      </c>
      <c r="I1915" s="86"/>
      <c r="J1915" s="87">
        <v>53</v>
      </c>
      <c r="K1915" s="366">
        <v>2</v>
      </c>
      <c r="L1915" s="87">
        <v>2</v>
      </c>
      <c r="M1915" s="87">
        <v>0</v>
      </c>
      <c r="N1915" s="86"/>
      <c r="O1915" s="87">
        <v>75</v>
      </c>
      <c r="P1915" s="87">
        <v>5</v>
      </c>
      <c r="Q1915" s="86"/>
      <c r="R1915" s="87">
        <v>265</v>
      </c>
      <c r="S1915" s="87">
        <v>0</v>
      </c>
      <c r="T1915" s="86">
        <v>0</v>
      </c>
      <c r="U1915" s="87">
        <v>449</v>
      </c>
      <c r="V1915" s="87">
        <v>7</v>
      </c>
    </row>
    <row r="1916" spans="1:22">
      <c r="A1916" s="88" t="s">
        <v>5689</v>
      </c>
      <c r="B1916" s="17" t="str">
        <f>VLOOKUP(A1916,'Planning Periods'!$E$2:$N$540,10,FALSE)</f>
        <v>01/31/2015 - 01/31/2023</v>
      </c>
      <c r="C1916" s="87">
        <v>2017</v>
      </c>
      <c r="D1916" s="87" t="str">
        <f t="shared" si="28"/>
        <v>San Pablo 2017</v>
      </c>
      <c r="E1916" s="87">
        <v>56</v>
      </c>
      <c r="F1916" s="366">
        <v>0</v>
      </c>
      <c r="G1916" s="87">
        <v>0</v>
      </c>
      <c r="H1916" s="87">
        <v>0</v>
      </c>
      <c r="I1916" s="86"/>
      <c r="J1916" s="87">
        <v>53</v>
      </c>
      <c r="K1916" s="366">
        <v>0</v>
      </c>
      <c r="L1916" s="87">
        <v>0</v>
      </c>
      <c r="M1916" s="87">
        <v>0</v>
      </c>
      <c r="N1916" s="86"/>
      <c r="O1916" s="87">
        <v>75</v>
      </c>
      <c r="P1916" s="87">
        <v>7</v>
      </c>
      <c r="Q1916" s="86"/>
      <c r="R1916" s="87">
        <v>265</v>
      </c>
      <c r="S1916" s="87">
        <v>0</v>
      </c>
      <c r="T1916" s="86">
        <v>0</v>
      </c>
      <c r="U1916" s="87">
        <v>449</v>
      </c>
      <c r="V1916" s="87">
        <v>7</v>
      </c>
    </row>
    <row r="1917" spans="1:22">
      <c r="A1917" s="88" t="s">
        <v>5690</v>
      </c>
      <c r="B1917" s="17" t="str">
        <f>VLOOKUP(A1917,'Planning Periods'!$E$2:$N$540,10,FALSE)</f>
        <v>01/31/2015 - 01/31/2023</v>
      </c>
      <c r="C1917" s="87">
        <v>2014</v>
      </c>
      <c r="D1917" s="87" t="str">
        <f t="shared" si="28"/>
        <v>San Rafael 2014</v>
      </c>
      <c r="E1917" s="87">
        <v>240</v>
      </c>
      <c r="F1917" s="366">
        <v>1</v>
      </c>
      <c r="G1917" s="87">
        <v>1</v>
      </c>
      <c r="H1917" s="87">
        <v>0</v>
      </c>
      <c r="I1917" s="86"/>
      <c r="J1917" s="87">
        <v>148</v>
      </c>
      <c r="K1917" s="366">
        <v>1</v>
      </c>
      <c r="L1917" s="87">
        <v>1</v>
      </c>
      <c r="M1917" s="87">
        <v>0</v>
      </c>
      <c r="N1917" s="86"/>
      <c r="O1917" s="87">
        <v>181</v>
      </c>
      <c r="P1917" s="87">
        <v>0</v>
      </c>
      <c r="Q1917" s="86"/>
      <c r="R1917" s="87">
        <v>438</v>
      </c>
      <c r="S1917" s="87">
        <v>16</v>
      </c>
      <c r="T1917" s="86">
        <v>0</v>
      </c>
      <c r="U1917" s="87">
        <v>1007</v>
      </c>
      <c r="V1917" s="87">
        <v>18</v>
      </c>
    </row>
    <row r="1918" spans="1:22">
      <c r="A1918" s="88" t="s">
        <v>5690</v>
      </c>
      <c r="B1918" s="17" t="str">
        <f>VLOOKUP(A1918,'Planning Periods'!$E$2:$N$540,10,FALSE)</f>
        <v>01/31/2015 - 01/31/2023</v>
      </c>
      <c r="C1918" s="87">
        <v>2015</v>
      </c>
      <c r="D1918" s="87" t="str">
        <f t="shared" si="28"/>
        <v>San Rafael 2015</v>
      </c>
      <c r="E1918" s="87">
        <v>240</v>
      </c>
      <c r="F1918" s="366">
        <v>2</v>
      </c>
      <c r="G1918" s="87">
        <v>2</v>
      </c>
      <c r="H1918" s="87">
        <v>0</v>
      </c>
      <c r="I1918" s="86"/>
      <c r="J1918" s="87">
        <v>148</v>
      </c>
      <c r="K1918" s="366">
        <v>14</v>
      </c>
      <c r="L1918" s="87">
        <v>10</v>
      </c>
      <c r="M1918" s="87">
        <v>4</v>
      </c>
      <c r="N1918" s="86"/>
      <c r="O1918" s="87">
        <v>181</v>
      </c>
      <c r="P1918" s="87">
        <v>10</v>
      </c>
      <c r="Q1918" s="86"/>
      <c r="R1918" s="87">
        <v>438</v>
      </c>
      <c r="S1918" s="87">
        <v>94</v>
      </c>
      <c r="T1918" s="86">
        <v>4</v>
      </c>
      <c r="U1918" s="87">
        <v>1007</v>
      </c>
      <c r="V1918" s="87">
        <v>120</v>
      </c>
    </row>
    <row r="1919" spans="1:22">
      <c r="A1919" s="88" t="s">
        <v>5690</v>
      </c>
      <c r="B1919" s="17" t="str">
        <f>VLOOKUP(A1919,'Planning Periods'!$E$2:$N$540,10,FALSE)</f>
        <v>01/31/2015 - 01/31/2023</v>
      </c>
      <c r="C1919" s="87">
        <v>2016</v>
      </c>
      <c r="D1919" s="87" t="str">
        <f t="shared" si="28"/>
        <v>San Rafael 2016</v>
      </c>
      <c r="E1919" s="87">
        <v>240</v>
      </c>
      <c r="F1919" s="366">
        <v>0</v>
      </c>
      <c r="G1919" s="87">
        <v>0</v>
      </c>
      <c r="H1919" s="87">
        <v>0</v>
      </c>
      <c r="I1919" s="86"/>
      <c r="J1919" s="87">
        <v>148</v>
      </c>
      <c r="K1919" s="366">
        <v>5</v>
      </c>
      <c r="L1919" s="87">
        <v>5</v>
      </c>
      <c r="M1919" s="87">
        <v>0</v>
      </c>
      <c r="N1919" s="86"/>
      <c r="O1919" s="87">
        <v>181</v>
      </c>
      <c r="P1919" s="87">
        <v>0</v>
      </c>
      <c r="Q1919" s="86"/>
      <c r="R1919" s="87">
        <v>438</v>
      </c>
      <c r="S1919" s="87">
        <v>21</v>
      </c>
      <c r="T1919" s="86">
        <v>0</v>
      </c>
      <c r="U1919" s="87">
        <v>1007</v>
      </c>
      <c r="V1919" s="87">
        <v>26</v>
      </c>
    </row>
    <row r="1920" spans="1:22">
      <c r="A1920" s="88" t="s">
        <v>5690</v>
      </c>
      <c r="B1920" s="17" t="str">
        <f>VLOOKUP(A1920,'Planning Periods'!$E$2:$N$540,10,FALSE)</f>
        <v>01/31/2015 - 01/31/2023</v>
      </c>
      <c r="C1920" s="87">
        <v>2017</v>
      </c>
      <c r="D1920" s="87" t="str">
        <f t="shared" si="28"/>
        <v>San Rafael 2017</v>
      </c>
      <c r="E1920" s="87">
        <v>240</v>
      </c>
      <c r="F1920" s="366">
        <v>0</v>
      </c>
      <c r="G1920" s="87">
        <v>0</v>
      </c>
      <c r="H1920" s="87">
        <v>0</v>
      </c>
      <c r="I1920" s="86"/>
      <c r="J1920" s="87">
        <v>148</v>
      </c>
      <c r="K1920" s="366">
        <v>7</v>
      </c>
      <c r="L1920" s="87">
        <v>0</v>
      </c>
      <c r="M1920" s="87">
        <v>7</v>
      </c>
      <c r="N1920" s="86"/>
      <c r="O1920" s="87">
        <v>181</v>
      </c>
      <c r="P1920" s="87">
        <v>0</v>
      </c>
      <c r="Q1920" s="86"/>
      <c r="R1920" s="87">
        <v>438</v>
      </c>
      <c r="S1920" s="87">
        <v>20</v>
      </c>
      <c r="T1920" s="86">
        <v>7</v>
      </c>
      <c r="U1920" s="87">
        <v>1007</v>
      </c>
      <c r="V1920" s="87">
        <v>27</v>
      </c>
    </row>
    <row r="1921" spans="1:22">
      <c r="A1921" s="88" t="s">
        <v>5691</v>
      </c>
      <c r="B1921" s="17" t="str">
        <f>VLOOKUP(A1921,'Planning Periods'!$E$2:$N$540,10,FALSE)</f>
        <v>01/31/2015 - 01/31/2023</v>
      </c>
      <c r="C1921" s="87">
        <v>2014</v>
      </c>
      <c r="D1921" s="87" t="str">
        <f t="shared" si="28"/>
        <v>San Ramon 2014</v>
      </c>
      <c r="E1921" s="87">
        <v>516</v>
      </c>
      <c r="F1921" s="366">
        <v>0</v>
      </c>
      <c r="G1921" s="87">
        <v>0</v>
      </c>
      <c r="H1921" s="87">
        <v>0</v>
      </c>
      <c r="I1921" s="86"/>
      <c r="J1921" s="87">
        <v>279</v>
      </c>
      <c r="K1921" s="366">
        <v>0</v>
      </c>
      <c r="L1921" s="87">
        <v>0</v>
      </c>
      <c r="M1921" s="87">
        <v>0</v>
      </c>
      <c r="N1921" s="86"/>
      <c r="O1921" s="87">
        <v>282</v>
      </c>
      <c r="P1921" s="87">
        <v>5</v>
      </c>
      <c r="Q1921" s="86"/>
      <c r="R1921" s="87">
        <v>340</v>
      </c>
      <c r="S1921" s="87">
        <v>216</v>
      </c>
      <c r="T1921" s="86">
        <v>0</v>
      </c>
      <c r="U1921" s="87">
        <v>1417</v>
      </c>
      <c r="V1921" s="87">
        <v>221</v>
      </c>
    </row>
    <row r="1922" spans="1:22">
      <c r="A1922" s="88" t="s">
        <v>5691</v>
      </c>
      <c r="B1922" s="17" t="str">
        <f>VLOOKUP(A1922,'Planning Periods'!$E$2:$N$540,10,FALSE)</f>
        <v>01/31/2015 - 01/31/2023</v>
      </c>
      <c r="C1922" s="87">
        <v>2015</v>
      </c>
      <c r="D1922" s="87" t="str">
        <f t="shared" si="28"/>
        <v>San Ramon 2015</v>
      </c>
      <c r="E1922" s="87">
        <v>516</v>
      </c>
      <c r="F1922" s="366">
        <v>0</v>
      </c>
      <c r="G1922" s="87">
        <v>0</v>
      </c>
      <c r="H1922" s="87">
        <v>0</v>
      </c>
      <c r="I1922" s="86"/>
      <c r="J1922" s="87">
        <v>279</v>
      </c>
      <c r="K1922" s="366">
        <v>0</v>
      </c>
      <c r="L1922" s="87">
        <v>0</v>
      </c>
      <c r="M1922" s="87">
        <v>0</v>
      </c>
      <c r="N1922" s="86"/>
      <c r="O1922" s="87">
        <v>282</v>
      </c>
      <c r="P1922" s="87">
        <v>2</v>
      </c>
      <c r="Q1922" s="86"/>
      <c r="R1922" s="87">
        <v>340</v>
      </c>
      <c r="S1922" s="87">
        <v>386</v>
      </c>
      <c r="T1922" s="86">
        <v>0</v>
      </c>
      <c r="U1922" s="87">
        <v>1417</v>
      </c>
      <c r="V1922" s="87">
        <v>388</v>
      </c>
    </row>
    <row r="1923" spans="1:22">
      <c r="A1923" s="88" t="s">
        <v>5691</v>
      </c>
      <c r="B1923" s="17" t="str">
        <f>VLOOKUP(A1923,'Planning Periods'!$E$2:$N$540,10,FALSE)</f>
        <v>01/31/2015 - 01/31/2023</v>
      </c>
      <c r="C1923" s="87">
        <v>2016</v>
      </c>
      <c r="D1923" s="87" t="str">
        <f t="shared" si="28"/>
        <v>San Ramon 2016</v>
      </c>
      <c r="E1923" s="87">
        <v>516</v>
      </c>
      <c r="F1923" s="366">
        <v>20</v>
      </c>
      <c r="G1923" s="87">
        <v>20</v>
      </c>
      <c r="H1923" s="87">
        <v>0</v>
      </c>
      <c r="I1923" s="86"/>
      <c r="J1923" s="87">
        <v>279</v>
      </c>
      <c r="K1923" s="366">
        <v>82</v>
      </c>
      <c r="L1923" s="87">
        <v>82</v>
      </c>
      <c r="M1923" s="87">
        <v>0</v>
      </c>
      <c r="N1923" s="86"/>
      <c r="O1923" s="87">
        <v>282</v>
      </c>
      <c r="P1923" s="87">
        <v>162</v>
      </c>
      <c r="Q1923" s="86"/>
      <c r="R1923" s="87">
        <v>340</v>
      </c>
      <c r="S1923" s="87">
        <v>618</v>
      </c>
      <c r="T1923" s="86">
        <v>0</v>
      </c>
      <c r="U1923" s="87">
        <v>1417</v>
      </c>
      <c r="V1923" s="87">
        <v>882</v>
      </c>
    </row>
    <row r="1924" spans="1:22">
      <c r="A1924" s="88" t="s">
        <v>5691</v>
      </c>
      <c r="B1924" s="17" t="str">
        <f>VLOOKUP(A1924,'Planning Periods'!$E$2:$N$540,10,FALSE)</f>
        <v>01/31/2015 - 01/31/2023</v>
      </c>
      <c r="C1924" s="87">
        <v>2017</v>
      </c>
      <c r="D1924" s="87" t="str">
        <f t="shared" si="28"/>
        <v>San Ramon 2017</v>
      </c>
      <c r="E1924" s="87">
        <v>516</v>
      </c>
      <c r="F1924" s="366">
        <v>0</v>
      </c>
      <c r="G1924" s="87">
        <v>0</v>
      </c>
      <c r="H1924" s="87">
        <v>0</v>
      </c>
      <c r="I1924" s="86"/>
      <c r="J1924" s="87">
        <v>279</v>
      </c>
      <c r="K1924" s="366">
        <v>0</v>
      </c>
      <c r="L1924" s="87">
        <v>0</v>
      </c>
      <c r="M1924" s="87">
        <v>0</v>
      </c>
      <c r="N1924" s="86"/>
      <c r="O1924" s="87">
        <v>282</v>
      </c>
      <c r="P1924" s="87">
        <v>0</v>
      </c>
      <c r="Q1924" s="86"/>
      <c r="R1924" s="87">
        <v>340</v>
      </c>
      <c r="S1924" s="87">
        <v>188</v>
      </c>
      <c r="T1924" s="86">
        <v>0</v>
      </c>
      <c r="U1924" s="87">
        <v>1417</v>
      </c>
      <c r="V1924" s="87">
        <v>188</v>
      </c>
    </row>
    <row r="1925" spans="1:22">
      <c r="A1925" t="s">
        <v>5793</v>
      </c>
      <c r="B1925" s="17" t="str">
        <f>VLOOKUP(A1925,'Planning Periods'!$E$2:$N$540,10,FALSE)</f>
        <v>12/31/2015 - 12/31/2023</v>
      </c>
      <c r="C1925" s="87">
        <v>2014</v>
      </c>
      <c r="D1925" s="87" t="str">
        <f t="shared" si="28"/>
        <v>Sand City 2014</v>
      </c>
      <c r="E1925" s="366" t="s">
        <v>5853</v>
      </c>
      <c r="F1925" s="366" t="s">
        <v>5853</v>
      </c>
      <c r="G1925" s="366" t="s">
        <v>5853</v>
      </c>
      <c r="H1925" s="366" t="s">
        <v>5853</v>
      </c>
      <c r="I1925" s="366">
        <v>0</v>
      </c>
      <c r="J1925" s="366" t="s">
        <v>5853</v>
      </c>
      <c r="K1925" s="366" t="s">
        <v>5853</v>
      </c>
      <c r="L1925" s="366" t="s">
        <v>5853</v>
      </c>
      <c r="M1925" s="366" t="s">
        <v>5853</v>
      </c>
      <c r="N1925" s="366">
        <v>0</v>
      </c>
      <c r="O1925" s="366" t="s">
        <v>5853</v>
      </c>
      <c r="P1925" s="366" t="s">
        <v>5853</v>
      </c>
      <c r="Q1925" s="366"/>
      <c r="R1925" s="366" t="s">
        <v>5853</v>
      </c>
      <c r="S1925" s="366" t="s">
        <v>5853</v>
      </c>
      <c r="T1925" s="366" t="s">
        <v>5853</v>
      </c>
      <c r="U1925" s="366" t="s">
        <v>5853</v>
      </c>
      <c r="V1925" s="366" t="s">
        <v>5853</v>
      </c>
    </row>
    <row r="1926" spans="1:22">
      <c r="A1926" t="s">
        <v>5793</v>
      </c>
      <c r="B1926" s="17" t="str">
        <f>VLOOKUP(A1926,'Planning Periods'!$E$2:$N$540,10,FALSE)</f>
        <v>12/31/2015 - 12/31/2023</v>
      </c>
      <c r="C1926" s="87">
        <v>2015</v>
      </c>
      <c r="D1926" s="87" t="str">
        <f t="shared" si="28"/>
        <v>Sand City 2015</v>
      </c>
      <c r="E1926" t="s">
        <v>5853</v>
      </c>
      <c r="F1926" t="s">
        <v>5853</v>
      </c>
      <c r="G1926" t="s">
        <v>5853</v>
      </c>
      <c r="H1926" t="s">
        <v>5853</v>
      </c>
      <c r="J1926" t="s">
        <v>5853</v>
      </c>
      <c r="K1926" t="s">
        <v>5853</v>
      </c>
      <c r="L1926" t="s">
        <v>5853</v>
      </c>
      <c r="M1926" t="s">
        <v>5853</v>
      </c>
      <c r="O1926" t="s">
        <v>5853</v>
      </c>
      <c r="P1926" t="s">
        <v>5853</v>
      </c>
      <c r="R1926" t="s">
        <v>5853</v>
      </c>
      <c r="S1926" t="s">
        <v>5853</v>
      </c>
      <c r="T1926" t="s">
        <v>5853</v>
      </c>
      <c r="U1926" t="s">
        <v>5853</v>
      </c>
      <c r="V1926" t="s">
        <v>5853</v>
      </c>
    </row>
    <row r="1927" spans="1:22">
      <c r="A1927" t="s">
        <v>5793</v>
      </c>
      <c r="B1927" s="17" t="str">
        <f>VLOOKUP(A1927,'Planning Periods'!$E$2:$N$540,10,FALSE)</f>
        <v>12/31/2015 - 12/31/2023</v>
      </c>
      <c r="C1927" s="87">
        <v>2016</v>
      </c>
      <c r="D1927" s="87" t="str">
        <f t="shared" si="28"/>
        <v>Sand City 2016</v>
      </c>
      <c r="E1927" t="s">
        <v>5853</v>
      </c>
      <c r="F1927" t="s">
        <v>5853</v>
      </c>
      <c r="G1927" t="s">
        <v>5853</v>
      </c>
      <c r="H1927" t="s">
        <v>5853</v>
      </c>
      <c r="J1927" t="s">
        <v>5853</v>
      </c>
      <c r="K1927" t="s">
        <v>5853</v>
      </c>
      <c r="L1927" t="s">
        <v>5853</v>
      </c>
      <c r="M1927" t="s">
        <v>5853</v>
      </c>
      <c r="O1927" t="s">
        <v>5853</v>
      </c>
      <c r="P1927" t="s">
        <v>5853</v>
      </c>
      <c r="R1927" t="s">
        <v>5853</v>
      </c>
      <c r="S1927" t="s">
        <v>5853</v>
      </c>
      <c r="T1927" t="s">
        <v>5853</v>
      </c>
      <c r="U1927" t="s">
        <v>5853</v>
      </c>
      <c r="V1927" t="s">
        <v>5853</v>
      </c>
    </row>
    <row r="1928" spans="1:22">
      <c r="A1928" t="s">
        <v>5793</v>
      </c>
      <c r="B1928" s="17" t="str">
        <f>VLOOKUP(A1928,'Planning Periods'!$E$2:$N$540,10,FALSE)</f>
        <v>12/31/2015 - 12/31/2023</v>
      </c>
      <c r="C1928" s="87">
        <v>2017</v>
      </c>
      <c r="D1928" s="87" t="str">
        <f t="shared" si="28"/>
        <v>Sand City 2017</v>
      </c>
      <c r="E1928" t="s">
        <v>5853</v>
      </c>
      <c r="F1928" t="s">
        <v>5853</v>
      </c>
      <c r="G1928" t="s">
        <v>5853</v>
      </c>
      <c r="H1928" t="s">
        <v>5853</v>
      </c>
      <c r="J1928" t="s">
        <v>5853</v>
      </c>
      <c r="K1928" t="s">
        <v>5853</v>
      </c>
      <c r="L1928" t="s">
        <v>5853</v>
      </c>
      <c r="M1928" t="s">
        <v>5853</v>
      </c>
      <c r="O1928" t="s">
        <v>5853</v>
      </c>
      <c r="P1928" t="s">
        <v>5853</v>
      </c>
      <c r="R1928" t="s">
        <v>5853</v>
      </c>
      <c r="S1928" t="s">
        <v>5853</v>
      </c>
      <c r="T1928" t="s">
        <v>5853</v>
      </c>
      <c r="U1928" t="s">
        <v>5853</v>
      </c>
      <c r="V1928" t="s">
        <v>5853</v>
      </c>
    </row>
    <row r="1929" spans="1:22">
      <c r="A1929" s="88" t="s">
        <v>5692</v>
      </c>
      <c r="B1929" s="17" t="str">
        <f>VLOOKUP(A1929,'Planning Periods'!$E$2:$N$540,10,FALSE)</f>
        <v>12/31/2015 - 12/31/2023</v>
      </c>
      <c r="C1929" s="87">
        <v>2013</v>
      </c>
      <c r="D1929" s="87" t="str">
        <f t="shared" si="28"/>
        <v>Sanger 2013</v>
      </c>
      <c r="E1929" t="s">
        <v>5853</v>
      </c>
      <c r="F1929" t="s">
        <v>5853</v>
      </c>
      <c r="G1929" t="s">
        <v>5853</v>
      </c>
      <c r="H1929" t="s">
        <v>5853</v>
      </c>
      <c r="J1929" t="s">
        <v>5853</v>
      </c>
      <c r="K1929" t="s">
        <v>5853</v>
      </c>
      <c r="L1929" t="s">
        <v>5853</v>
      </c>
      <c r="M1929" t="s">
        <v>5853</v>
      </c>
      <c r="O1929" t="s">
        <v>5853</v>
      </c>
      <c r="P1929" t="s">
        <v>5853</v>
      </c>
      <c r="R1929" t="s">
        <v>5853</v>
      </c>
      <c r="S1929" t="s">
        <v>5853</v>
      </c>
      <c r="T1929" t="s">
        <v>5853</v>
      </c>
      <c r="U1929" t="s">
        <v>5853</v>
      </c>
      <c r="V1929" t="s">
        <v>5853</v>
      </c>
    </row>
    <row r="1930" spans="1:22">
      <c r="A1930" s="88" t="s">
        <v>5692</v>
      </c>
      <c r="B1930" s="17" t="str">
        <f>VLOOKUP(A1930,'Planning Periods'!$E$2:$N$540,10,FALSE)</f>
        <v>12/31/2015 - 12/31/2023</v>
      </c>
      <c r="C1930" s="87">
        <v>2014</v>
      </c>
      <c r="D1930" s="87" t="str">
        <f t="shared" si="28"/>
        <v>Sanger 2014</v>
      </c>
      <c r="E1930" t="s">
        <v>5853</v>
      </c>
      <c r="F1930" t="s">
        <v>5853</v>
      </c>
      <c r="G1930" t="s">
        <v>5853</v>
      </c>
      <c r="H1930" t="s">
        <v>5853</v>
      </c>
      <c r="J1930" t="s">
        <v>5853</v>
      </c>
      <c r="K1930" t="s">
        <v>5853</v>
      </c>
      <c r="L1930" t="s">
        <v>5853</v>
      </c>
      <c r="M1930" t="s">
        <v>5853</v>
      </c>
      <c r="O1930" t="s">
        <v>5853</v>
      </c>
      <c r="P1930" t="s">
        <v>5853</v>
      </c>
      <c r="R1930" t="s">
        <v>5853</v>
      </c>
      <c r="S1930" t="s">
        <v>5853</v>
      </c>
      <c r="T1930" t="s">
        <v>5853</v>
      </c>
      <c r="U1930" t="s">
        <v>5853</v>
      </c>
      <c r="V1930" t="s">
        <v>5853</v>
      </c>
    </row>
    <row r="1931" spans="1:22">
      <c r="A1931" s="88" t="s">
        <v>5692</v>
      </c>
      <c r="B1931" s="17" t="str">
        <f>VLOOKUP(A1931,'Planning Periods'!$E$2:$N$540,10,FALSE)</f>
        <v>12/31/2015 - 12/31/2023</v>
      </c>
      <c r="C1931" s="87">
        <v>2015</v>
      </c>
      <c r="D1931" s="87" t="str">
        <f t="shared" si="28"/>
        <v>Sanger 2015</v>
      </c>
      <c r="E1931" t="s">
        <v>5853</v>
      </c>
      <c r="F1931" t="s">
        <v>5853</v>
      </c>
      <c r="G1931" t="s">
        <v>5853</v>
      </c>
      <c r="H1931" t="s">
        <v>5853</v>
      </c>
      <c r="J1931" t="s">
        <v>5853</v>
      </c>
      <c r="K1931" t="s">
        <v>5853</v>
      </c>
      <c r="L1931" t="s">
        <v>5853</v>
      </c>
      <c r="M1931" t="s">
        <v>5853</v>
      </c>
      <c r="O1931" t="s">
        <v>5853</v>
      </c>
      <c r="P1931" t="s">
        <v>5853</v>
      </c>
      <c r="R1931" t="s">
        <v>5853</v>
      </c>
      <c r="S1931" t="s">
        <v>5853</v>
      </c>
      <c r="T1931" t="s">
        <v>5853</v>
      </c>
      <c r="U1931" t="s">
        <v>5853</v>
      </c>
      <c r="V1931" t="s">
        <v>5853</v>
      </c>
    </row>
    <row r="1932" spans="1:22">
      <c r="A1932" s="88" t="s">
        <v>5692</v>
      </c>
      <c r="B1932" s="17" t="str">
        <f>VLOOKUP(A1932,'Planning Periods'!$E$2:$N$540,10,FALSE)</f>
        <v>12/31/2015 - 12/31/2023</v>
      </c>
      <c r="C1932" s="87">
        <v>2016</v>
      </c>
      <c r="D1932" s="87" t="str">
        <f t="shared" si="28"/>
        <v>Sanger 2016</v>
      </c>
      <c r="E1932" s="87">
        <v>312</v>
      </c>
      <c r="F1932" s="366">
        <v>0</v>
      </c>
      <c r="G1932" s="87">
        <v>0</v>
      </c>
      <c r="H1932" s="87">
        <v>0</v>
      </c>
      <c r="I1932" s="86"/>
      <c r="J1932" s="87">
        <v>175</v>
      </c>
      <c r="K1932" s="366">
        <v>0</v>
      </c>
      <c r="L1932" s="87">
        <v>0</v>
      </c>
      <c r="M1932" s="87">
        <v>0</v>
      </c>
      <c r="N1932" s="86"/>
      <c r="O1932" s="87">
        <v>163</v>
      </c>
      <c r="P1932" s="87">
        <v>0</v>
      </c>
      <c r="Q1932" s="86"/>
      <c r="R1932" s="87">
        <v>568</v>
      </c>
      <c r="S1932" s="87">
        <v>0</v>
      </c>
      <c r="T1932" s="86">
        <v>0</v>
      </c>
      <c r="U1932" s="87">
        <v>1218</v>
      </c>
      <c r="V1932" s="87">
        <v>0</v>
      </c>
    </row>
    <row r="1933" spans="1:22">
      <c r="A1933" s="88" t="s">
        <v>5692</v>
      </c>
      <c r="B1933" s="17" t="str">
        <f>VLOOKUP(A1933,'Planning Periods'!$E$2:$N$540,10,FALSE)</f>
        <v>12/31/2015 - 12/31/2023</v>
      </c>
      <c r="C1933" s="87">
        <v>2017</v>
      </c>
      <c r="D1933" s="87" t="str">
        <f t="shared" si="28"/>
        <v>Sanger 2017</v>
      </c>
      <c r="E1933" s="87" t="s">
        <v>5853</v>
      </c>
      <c r="F1933" s="366" t="s">
        <v>5853</v>
      </c>
      <c r="G1933" s="87" t="s">
        <v>5853</v>
      </c>
      <c r="H1933" s="87" t="s">
        <v>5853</v>
      </c>
      <c r="I1933" s="86"/>
      <c r="J1933" s="87" t="s">
        <v>5853</v>
      </c>
      <c r="K1933" s="366" t="s">
        <v>5853</v>
      </c>
      <c r="L1933" s="87" t="s">
        <v>5853</v>
      </c>
      <c r="M1933" s="87" t="s">
        <v>5853</v>
      </c>
      <c r="N1933" s="86"/>
      <c r="O1933" s="87" t="s">
        <v>5853</v>
      </c>
      <c r="P1933" s="87" t="s">
        <v>5853</v>
      </c>
      <c r="Q1933" s="86"/>
      <c r="R1933" s="87" t="s">
        <v>5853</v>
      </c>
      <c r="S1933" s="87" t="s">
        <v>5853</v>
      </c>
      <c r="T1933" s="86" t="s">
        <v>5853</v>
      </c>
      <c r="U1933" s="87" t="s">
        <v>5853</v>
      </c>
      <c r="V1933" s="87" t="s">
        <v>5853</v>
      </c>
    </row>
    <row r="1934" spans="1:22">
      <c r="A1934" s="88" t="s">
        <v>5693</v>
      </c>
      <c r="B1934" s="17"/>
      <c r="C1934" s="87">
        <v>2013</v>
      </c>
      <c r="D1934" s="87" t="str">
        <f t="shared" si="28"/>
        <v>Santa Ana 2013</v>
      </c>
      <c r="E1934" s="87" t="s">
        <v>5853</v>
      </c>
      <c r="F1934" s="366" t="s">
        <v>5853</v>
      </c>
      <c r="G1934" s="87" t="s">
        <v>5853</v>
      </c>
      <c r="H1934" s="87" t="s">
        <v>5853</v>
      </c>
      <c r="I1934" s="86"/>
      <c r="J1934" s="87" t="s">
        <v>5853</v>
      </c>
      <c r="K1934" s="366" t="s">
        <v>5853</v>
      </c>
      <c r="L1934" s="87" t="s">
        <v>5853</v>
      </c>
      <c r="M1934" s="87" t="s">
        <v>5853</v>
      </c>
      <c r="N1934" s="86"/>
      <c r="O1934" s="87" t="s">
        <v>5853</v>
      </c>
      <c r="P1934" s="87" t="s">
        <v>5853</v>
      </c>
      <c r="Q1934" s="86"/>
      <c r="R1934" s="87" t="s">
        <v>5853</v>
      </c>
      <c r="S1934" s="87" t="s">
        <v>5853</v>
      </c>
      <c r="T1934" s="86" t="s">
        <v>5853</v>
      </c>
      <c r="U1934" s="87" t="s">
        <v>5853</v>
      </c>
      <c r="V1934" s="87" t="s">
        <v>5853</v>
      </c>
    </row>
    <row r="1935" spans="1:22">
      <c r="A1935" s="88" t="s">
        <v>5693</v>
      </c>
      <c r="B1935" s="17" t="str">
        <f>VLOOKUP(A1935,'Planning Periods'!$E$2:$N$540,10,FALSE)</f>
        <v>10/15/2013 - 10/15/2021</v>
      </c>
      <c r="C1935" s="87">
        <v>2014</v>
      </c>
      <c r="D1935" s="87" t="str">
        <f t="shared" si="28"/>
        <v>Santa Ana 2014</v>
      </c>
      <c r="E1935" s="87">
        <v>156</v>
      </c>
      <c r="F1935" s="366">
        <v>20</v>
      </c>
      <c r="G1935" s="87">
        <v>20</v>
      </c>
      <c r="H1935" s="87">
        <v>0</v>
      </c>
      <c r="I1935" s="86"/>
      <c r="J1935" s="87">
        <v>122</v>
      </c>
      <c r="K1935" s="366">
        <v>20</v>
      </c>
      <c r="L1935" s="87">
        <v>20</v>
      </c>
      <c r="M1935" s="87">
        <v>0</v>
      </c>
      <c r="N1935" s="86"/>
      <c r="O1935" s="87">
        <v>37</v>
      </c>
      <c r="P1935" s="87">
        <v>0</v>
      </c>
      <c r="Q1935" s="86"/>
      <c r="R1935" s="87">
        <v>90</v>
      </c>
      <c r="S1935" s="87">
        <v>242</v>
      </c>
      <c r="T1935" s="86">
        <v>0</v>
      </c>
      <c r="U1935" s="87">
        <v>405</v>
      </c>
      <c r="V1935" s="87">
        <v>282</v>
      </c>
    </row>
    <row r="1936" spans="1:22">
      <c r="A1936" s="88" t="s">
        <v>5693</v>
      </c>
      <c r="B1936" s="17" t="str">
        <f>VLOOKUP(A1936,'Planning Periods'!$E$2:$N$540,10,FALSE)</f>
        <v>10/15/2013 - 10/15/2021</v>
      </c>
      <c r="C1936" s="87">
        <v>2015</v>
      </c>
      <c r="D1936" s="87" t="str">
        <f t="shared" si="28"/>
        <v>Santa Ana 2015</v>
      </c>
      <c r="E1936" s="87">
        <v>156</v>
      </c>
      <c r="F1936" s="366">
        <v>0</v>
      </c>
      <c r="G1936" s="87">
        <v>0</v>
      </c>
      <c r="H1936" s="87">
        <v>0</v>
      </c>
      <c r="I1936" s="86"/>
      <c r="J1936" s="87">
        <v>122</v>
      </c>
      <c r="K1936" s="366">
        <v>0</v>
      </c>
      <c r="L1936" s="87">
        <v>0</v>
      </c>
      <c r="M1936" s="87">
        <v>0</v>
      </c>
      <c r="N1936" s="86"/>
      <c r="O1936" s="87">
        <v>37</v>
      </c>
      <c r="P1936" s="87">
        <v>11</v>
      </c>
      <c r="Q1936" s="86"/>
      <c r="R1936" s="87">
        <v>90</v>
      </c>
      <c r="S1936" s="87">
        <v>127</v>
      </c>
      <c r="T1936" s="86">
        <v>0</v>
      </c>
      <c r="U1936" s="87">
        <v>405</v>
      </c>
      <c r="V1936" s="87">
        <v>138</v>
      </c>
    </row>
    <row r="1937" spans="1:22">
      <c r="A1937" s="88" t="s">
        <v>5693</v>
      </c>
      <c r="B1937" s="17" t="str">
        <f>VLOOKUP(A1937,'Planning Periods'!$E$2:$N$540,10,FALSE)</f>
        <v>10/15/2013 - 10/15/2021</v>
      </c>
      <c r="C1937" s="87">
        <v>2016</v>
      </c>
      <c r="D1937" s="87" t="str">
        <f t="shared" si="28"/>
        <v>Santa Ana 2016</v>
      </c>
      <c r="E1937" s="87">
        <v>156</v>
      </c>
      <c r="F1937" s="366">
        <v>0</v>
      </c>
      <c r="G1937" s="87">
        <v>0</v>
      </c>
      <c r="H1937" s="87">
        <v>0</v>
      </c>
      <c r="I1937" s="86"/>
      <c r="J1937" s="87">
        <v>122</v>
      </c>
      <c r="K1937" s="366">
        <v>12</v>
      </c>
      <c r="L1937" s="87">
        <v>12</v>
      </c>
      <c r="M1937" s="87">
        <v>0</v>
      </c>
      <c r="N1937" s="86"/>
      <c r="O1937" s="87">
        <v>37</v>
      </c>
      <c r="P1937" s="87">
        <v>2</v>
      </c>
      <c r="Q1937" s="86"/>
      <c r="R1937" s="87">
        <v>90</v>
      </c>
      <c r="S1937" s="87">
        <v>285</v>
      </c>
      <c r="T1937" s="86">
        <v>0</v>
      </c>
      <c r="U1937" s="87">
        <v>405</v>
      </c>
      <c r="V1937" s="87">
        <v>299</v>
      </c>
    </row>
    <row r="1938" spans="1:22">
      <c r="A1938" s="88" t="s">
        <v>5693</v>
      </c>
      <c r="B1938" s="17" t="str">
        <f>VLOOKUP(A1938,'Planning Periods'!$E$2:$N$540,10,FALSE)</f>
        <v>10/15/2013 - 10/15/2021</v>
      </c>
      <c r="C1938" s="87">
        <v>2017</v>
      </c>
      <c r="D1938" s="87" t="str">
        <f t="shared" si="28"/>
        <v>Santa Ana 2017</v>
      </c>
      <c r="E1938" s="87">
        <v>156</v>
      </c>
      <c r="F1938" s="366">
        <v>49</v>
      </c>
      <c r="G1938" s="87">
        <v>49</v>
      </c>
      <c r="H1938" s="87">
        <v>0</v>
      </c>
      <c r="I1938" s="86"/>
      <c r="J1938" s="87">
        <v>122</v>
      </c>
      <c r="K1938" s="366">
        <v>20</v>
      </c>
      <c r="L1938" s="87">
        <v>20</v>
      </c>
      <c r="M1938" s="87">
        <v>0</v>
      </c>
      <c r="N1938" s="86"/>
      <c r="O1938" s="87">
        <v>37</v>
      </c>
      <c r="P1938" s="87">
        <v>11</v>
      </c>
      <c r="Q1938" s="86"/>
      <c r="R1938" s="87">
        <v>90</v>
      </c>
      <c r="S1938" s="87">
        <v>115</v>
      </c>
      <c r="T1938" s="86">
        <v>0</v>
      </c>
      <c r="U1938" s="87">
        <v>405</v>
      </c>
      <c r="V1938" s="87">
        <v>195</v>
      </c>
    </row>
    <row r="1939" spans="1:22">
      <c r="A1939" s="88" t="s">
        <v>5694</v>
      </c>
      <c r="B1939" s="17" t="str">
        <f>VLOOKUP(A1939,'Planning Periods'!$E$2:$N$540,10,FALSE)</f>
        <v>02/15/2015 - 02/15/2023</v>
      </c>
      <c r="C1939" s="87">
        <v>2014</v>
      </c>
      <c r="D1939" s="87" t="str">
        <f t="shared" si="28"/>
        <v>Santa Barbara 2014</v>
      </c>
      <c r="E1939" s="87" t="s">
        <v>5853</v>
      </c>
      <c r="F1939" s="366" t="s">
        <v>5853</v>
      </c>
      <c r="G1939" s="87" t="s">
        <v>5853</v>
      </c>
      <c r="H1939" s="87" t="s">
        <v>5853</v>
      </c>
      <c r="I1939" s="86"/>
      <c r="J1939" s="87" t="s">
        <v>5853</v>
      </c>
      <c r="K1939" s="366" t="s">
        <v>5853</v>
      </c>
      <c r="L1939" s="87" t="s">
        <v>5853</v>
      </c>
      <c r="M1939" s="87" t="s">
        <v>5853</v>
      </c>
      <c r="N1939" s="86"/>
      <c r="O1939" s="87" t="s">
        <v>5853</v>
      </c>
      <c r="P1939" s="87" t="s">
        <v>5853</v>
      </c>
      <c r="Q1939" s="86"/>
      <c r="R1939" s="87" t="s">
        <v>5853</v>
      </c>
      <c r="S1939" s="87" t="s">
        <v>5853</v>
      </c>
      <c r="T1939" s="86" t="s">
        <v>5853</v>
      </c>
      <c r="U1939" s="87" t="s">
        <v>5853</v>
      </c>
      <c r="V1939" s="87" t="s">
        <v>5853</v>
      </c>
    </row>
    <row r="1940" spans="1:22">
      <c r="A1940" s="88" t="s">
        <v>5694</v>
      </c>
      <c r="B1940" s="17" t="str">
        <f>VLOOKUP(A1940,'Planning Periods'!$E$2:$N$540,10,FALSE)</f>
        <v>02/15/2015 - 02/15/2023</v>
      </c>
      <c r="C1940" s="87">
        <v>2015</v>
      </c>
      <c r="D1940" s="87" t="str">
        <f t="shared" si="28"/>
        <v>Santa Barbara 2015</v>
      </c>
      <c r="E1940" s="87">
        <v>962</v>
      </c>
      <c r="F1940" s="366">
        <v>0</v>
      </c>
      <c r="G1940" s="87">
        <v>0</v>
      </c>
      <c r="H1940" s="87">
        <v>0</v>
      </c>
      <c r="I1940" s="86"/>
      <c r="J1940" s="87">
        <v>701</v>
      </c>
      <c r="K1940" s="366">
        <v>0</v>
      </c>
      <c r="L1940" s="87">
        <v>0</v>
      </c>
      <c r="M1940" s="87">
        <v>0</v>
      </c>
      <c r="N1940" s="86"/>
      <c r="O1940" s="87">
        <v>820</v>
      </c>
      <c r="P1940" s="87">
        <v>4</v>
      </c>
      <c r="Q1940" s="86"/>
      <c r="R1940" s="87">
        <v>1617</v>
      </c>
      <c r="S1940" s="87">
        <v>290</v>
      </c>
      <c r="T1940" s="86">
        <v>0</v>
      </c>
      <c r="U1940" s="87">
        <v>4100</v>
      </c>
      <c r="V1940" s="87">
        <v>294</v>
      </c>
    </row>
    <row r="1941" spans="1:22">
      <c r="A1941" s="88" t="s">
        <v>5694</v>
      </c>
      <c r="B1941" s="17" t="str">
        <f>VLOOKUP(A1941,'Planning Periods'!$E$2:$N$540,10,FALSE)</f>
        <v>02/15/2015 - 02/15/2023</v>
      </c>
      <c r="C1941" s="87">
        <v>2016</v>
      </c>
      <c r="D1941" s="87" t="str">
        <f t="shared" si="28"/>
        <v>Santa Barbara 2016</v>
      </c>
      <c r="E1941" s="87">
        <v>962</v>
      </c>
      <c r="F1941" s="366">
        <v>61</v>
      </c>
      <c r="G1941" s="87">
        <v>61</v>
      </c>
      <c r="H1941" s="87">
        <v>0</v>
      </c>
      <c r="I1941" s="86"/>
      <c r="J1941" s="87">
        <v>701</v>
      </c>
      <c r="K1941" s="366">
        <v>36</v>
      </c>
      <c r="L1941" s="87">
        <v>36</v>
      </c>
      <c r="M1941" s="87">
        <v>0</v>
      </c>
      <c r="N1941" s="86"/>
      <c r="O1941" s="87">
        <v>820</v>
      </c>
      <c r="P1941" s="87">
        <v>0</v>
      </c>
      <c r="Q1941" s="86"/>
      <c r="R1941" s="87">
        <v>1617</v>
      </c>
      <c r="S1941" s="87">
        <v>159</v>
      </c>
      <c r="T1941" s="86">
        <v>0</v>
      </c>
      <c r="U1941" s="87">
        <v>4100</v>
      </c>
      <c r="V1941" s="87">
        <v>256</v>
      </c>
    </row>
    <row r="1942" spans="1:22">
      <c r="A1942" s="88" t="s">
        <v>5694</v>
      </c>
      <c r="B1942" s="17" t="str">
        <f>VLOOKUP(A1942,'Planning Periods'!$E$2:$N$540,10,FALSE)</f>
        <v>02/15/2015 - 02/15/2023</v>
      </c>
      <c r="C1942" s="87">
        <v>2017</v>
      </c>
      <c r="D1942" s="87" t="str">
        <f t="shared" si="28"/>
        <v>Santa Barbara 2017</v>
      </c>
      <c r="E1942" s="87">
        <v>962</v>
      </c>
      <c r="F1942" s="366">
        <v>0</v>
      </c>
      <c r="G1942" s="87">
        <v>0</v>
      </c>
      <c r="H1942" s="87">
        <v>0</v>
      </c>
      <c r="I1942" s="86"/>
      <c r="J1942" s="87">
        <v>701</v>
      </c>
      <c r="K1942" s="366">
        <v>0</v>
      </c>
      <c r="L1942" s="87">
        <v>0</v>
      </c>
      <c r="M1942" s="87">
        <v>0</v>
      </c>
      <c r="N1942" s="86"/>
      <c r="O1942" s="87">
        <v>820</v>
      </c>
      <c r="P1942" s="87">
        <v>0</v>
      </c>
      <c r="Q1942" s="86"/>
      <c r="R1942" s="87">
        <v>1617</v>
      </c>
      <c r="S1942" s="87">
        <v>117</v>
      </c>
      <c r="T1942" s="86">
        <v>0</v>
      </c>
      <c r="U1942" s="87">
        <v>4100</v>
      </c>
      <c r="V1942" s="87">
        <v>117</v>
      </c>
    </row>
    <row r="1943" spans="1:22">
      <c r="A1943" s="88" t="s">
        <v>5243</v>
      </c>
      <c r="B1943" s="17" t="str">
        <f>VLOOKUP(A1943,'Planning Periods'!$E$2:$N$540,10,FALSE)</f>
        <v>02/15/2015 - 02/15/2023</v>
      </c>
      <c r="C1943" s="87">
        <v>2014</v>
      </c>
      <c r="D1943" s="87" t="str">
        <f t="shared" si="28"/>
        <v>Santa Barbara County - Unincorporated 2014</v>
      </c>
      <c r="E1943" s="87">
        <v>159</v>
      </c>
      <c r="F1943" s="366">
        <v>0</v>
      </c>
      <c r="G1943" s="87">
        <v>0</v>
      </c>
      <c r="H1943" s="87">
        <v>0</v>
      </c>
      <c r="I1943" s="86"/>
      <c r="J1943" s="87">
        <v>106</v>
      </c>
      <c r="K1943" s="366">
        <v>0</v>
      </c>
      <c r="L1943" s="87">
        <v>0</v>
      </c>
      <c r="M1943" s="87">
        <v>0</v>
      </c>
      <c r="N1943" s="86"/>
      <c r="O1943" s="87">
        <v>112</v>
      </c>
      <c r="P1943" s="87">
        <v>59</v>
      </c>
      <c r="Q1943" s="86"/>
      <c r="R1943" s="87">
        <v>284</v>
      </c>
      <c r="S1943" s="87">
        <v>80</v>
      </c>
      <c r="T1943" s="86">
        <v>0</v>
      </c>
      <c r="U1943" s="87">
        <v>661</v>
      </c>
      <c r="V1943" s="87">
        <v>139</v>
      </c>
    </row>
    <row r="1944" spans="1:22">
      <c r="A1944" s="88" t="s">
        <v>5243</v>
      </c>
      <c r="B1944" s="17" t="str">
        <f>VLOOKUP(A1944,'Planning Periods'!$E$2:$N$540,10,FALSE)</f>
        <v>02/15/2015 - 02/15/2023</v>
      </c>
      <c r="C1944" s="87">
        <v>2015</v>
      </c>
      <c r="D1944" s="87" t="str">
        <f t="shared" si="28"/>
        <v>Santa Barbara County - Unincorporated 2015</v>
      </c>
      <c r="E1944" s="87">
        <v>159</v>
      </c>
      <c r="F1944" s="366">
        <v>49</v>
      </c>
      <c r="G1944" s="87">
        <v>49</v>
      </c>
      <c r="H1944" s="87">
        <v>0</v>
      </c>
      <c r="I1944" s="86"/>
      <c r="J1944" s="87">
        <v>106</v>
      </c>
      <c r="K1944" s="366">
        <v>41</v>
      </c>
      <c r="L1944" s="87">
        <v>36</v>
      </c>
      <c r="M1944" s="87">
        <v>5</v>
      </c>
      <c r="N1944" s="86"/>
      <c r="O1944" s="87">
        <v>112</v>
      </c>
      <c r="P1944" s="87">
        <v>44</v>
      </c>
      <c r="Q1944" s="86"/>
      <c r="R1944" s="87">
        <v>284</v>
      </c>
      <c r="S1944" s="87">
        <v>94</v>
      </c>
      <c r="T1944" s="86">
        <v>5</v>
      </c>
      <c r="U1944" s="87">
        <v>661</v>
      </c>
      <c r="V1944" s="87">
        <v>228</v>
      </c>
    </row>
    <row r="1945" spans="1:22">
      <c r="A1945" s="88" t="s">
        <v>5243</v>
      </c>
      <c r="B1945" s="17" t="str">
        <f>VLOOKUP(A1945,'Planning Periods'!$E$2:$N$540,10,FALSE)</f>
        <v>02/15/2015 - 02/15/2023</v>
      </c>
      <c r="C1945" s="87">
        <v>2016</v>
      </c>
      <c r="D1945" s="87" t="str">
        <f t="shared" si="28"/>
        <v>Santa Barbara County - Unincorporated 2016</v>
      </c>
      <c r="E1945" s="87">
        <v>159</v>
      </c>
      <c r="F1945" s="366">
        <v>0</v>
      </c>
      <c r="G1945" s="87">
        <v>0</v>
      </c>
      <c r="H1945" s="87">
        <v>0</v>
      </c>
      <c r="I1945" s="86"/>
      <c r="J1945" s="87">
        <v>106</v>
      </c>
      <c r="K1945" s="366">
        <v>7</v>
      </c>
      <c r="L1945" s="87">
        <v>0</v>
      </c>
      <c r="M1945" s="87">
        <v>7</v>
      </c>
      <c r="N1945" s="86"/>
      <c r="O1945" s="87">
        <v>112</v>
      </c>
      <c r="P1945" s="87">
        <v>13</v>
      </c>
      <c r="Q1945" s="86"/>
      <c r="R1945" s="87">
        <v>284</v>
      </c>
      <c r="S1945" s="87">
        <v>31</v>
      </c>
      <c r="T1945" s="86">
        <v>7</v>
      </c>
      <c r="U1945" s="87">
        <v>661</v>
      </c>
      <c r="V1945" s="87">
        <v>51</v>
      </c>
    </row>
    <row r="1946" spans="1:22">
      <c r="A1946" s="88" t="s">
        <v>5243</v>
      </c>
      <c r="B1946" s="17" t="str">
        <f>VLOOKUP(A1946,'Planning Periods'!$E$2:$N$540,10,FALSE)</f>
        <v>02/15/2015 - 02/15/2023</v>
      </c>
      <c r="C1946" s="87">
        <v>2017</v>
      </c>
      <c r="D1946" s="87" t="str">
        <f t="shared" si="28"/>
        <v>Santa Barbara County - Unincorporated 2017</v>
      </c>
      <c r="E1946" s="87">
        <v>159</v>
      </c>
      <c r="F1946" s="366">
        <v>8</v>
      </c>
      <c r="G1946" s="87">
        <v>8</v>
      </c>
      <c r="H1946" s="87">
        <v>0</v>
      </c>
      <c r="I1946" s="86"/>
      <c r="J1946" s="87">
        <v>106</v>
      </c>
      <c r="K1946" s="366">
        <v>1</v>
      </c>
      <c r="L1946" s="87">
        <v>0</v>
      </c>
      <c r="M1946" s="87">
        <v>1</v>
      </c>
      <c r="N1946" s="86"/>
      <c r="O1946" s="87">
        <v>112</v>
      </c>
      <c r="P1946" s="87">
        <v>54</v>
      </c>
      <c r="Q1946" s="86"/>
      <c r="R1946" s="87">
        <v>284</v>
      </c>
      <c r="S1946" s="87">
        <v>145</v>
      </c>
      <c r="T1946" s="86">
        <v>1</v>
      </c>
      <c r="U1946" s="87">
        <v>661</v>
      </c>
      <c r="V1946" s="87">
        <v>208</v>
      </c>
    </row>
    <row r="1947" spans="1:22">
      <c r="A1947" s="88" t="s">
        <v>5695</v>
      </c>
      <c r="B1947" s="17" t="str">
        <f>VLOOKUP(A1947,'Planning Periods'!$E$2:$N$540,10,FALSE)</f>
        <v>01/31/2015 - 01/31/2023</v>
      </c>
      <c r="C1947" s="87">
        <v>2014</v>
      </c>
      <c r="D1947" s="87" t="str">
        <f t="shared" si="28"/>
        <v>Santa Clara 2014</v>
      </c>
      <c r="E1947" s="87" t="s">
        <v>5853</v>
      </c>
      <c r="F1947" s="366" t="s">
        <v>5853</v>
      </c>
      <c r="G1947" s="87" t="s">
        <v>5853</v>
      </c>
      <c r="H1947" s="87" t="s">
        <v>5853</v>
      </c>
      <c r="I1947" s="86"/>
      <c r="J1947" s="87" t="s">
        <v>5853</v>
      </c>
      <c r="K1947" s="366" t="s">
        <v>5853</v>
      </c>
      <c r="L1947" s="87" t="s">
        <v>5853</v>
      </c>
      <c r="M1947" s="87" t="s">
        <v>5853</v>
      </c>
      <c r="N1947" s="86"/>
      <c r="O1947" s="87" t="s">
        <v>5853</v>
      </c>
      <c r="P1947" s="87" t="s">
        <v>5853</v>
      </c>
      <c r="Q1947" s="86"/>
      <c r="R1947" s="87" t="s">
        <v>5853</v>
      </c>
      <c r="S1947" s="87" t="s">
        <v>5853</v>
      </c>
      <c r="T1947" s="86" t="s">
        <v>5853</v>
      </c>
      <c r="U1947" s="87" t="s">
        <v>5853</v>
      </c>
      <c r="V1947" s="87" t="s">
        <v>5853</v>
      </c>
    </row>
    <row r="1948" spans="1:22">
      <c r="A1948" s="88" t="s">
        <v>5695</v>
      </c>
      <c r="B1948" s="17" t="str">
        <f>VLOOKUP(A1948,'Planning Periods'!$E$2:$N$540,10,FALSE)</f>
        <v>01/31/2015 - 01/31/2023</v>
      </c>
      <c r="C1948" s="87">
        <v>2015</v>
      </c>
      <c r="D1948" s="87" t="str">
        <f t="shared" si="28"/>
        <v>Santa Clara 2015</v>
      </c>
      <c r="E1948" s="87">
        <v>1050</v>
      </c>
      <c r="F1948" s="366">
        <v>0</v>
      </c>
      <c r="G1948" s="87">
        <v>0</v>
      </c>
      <c r="H1948" s="87">
        <v>0</v>
      </c>
      <c r="I1948" s="86"/>
      <c r="J1948" s="87">
        <v>695</v>
      </c>
      <c r="K1948" s="366">
        <v>0</v>
      </c>
      <c r="L1948" s="87">
        <v>0</v>
      </c>
      <c r="M1948" s="87">
        <v>0</v>
      </c>
      <c r="N1948" s="86"/>
      <c r="O1948" s="87">
        <v>755</v>
      </c>
      <c r="P1948" s="87">
        <v>19</v>
      </c>
      <c r="Q1948" s="86"/>
      <c r="R1948" s="87">
        <v>1593</v>
      </c>
      <c r="S1948" s="87">
        <v>212</v>
      </c>
      <c r="T1948" s="86">
        <v>0</v>
      </c>
      <c r="U1948" s="87">
        <v>4093</v>
      </c>
      <c r="V1948" s="87">
        <v>231</v>
      </c>
    </row>
    <row r="1949" spans="1:22">
      <c r="A1949" s="88" t="s">
        <v>5695</v>
      </c>
      <c r="B1949" s="17" t="str">
        <f>VLOOKUP(A1949,'Planning Periods'!$E$2:$N$540,10,FALSE)</f>
        <v>01/31/2015 - 01/31/2023</v>
      </c>
      <c r="C1949" s="87">
        <v>2016</v>
      </c>
      <c r="D1949" s="87" t="str">
        <f t="shared" si="28"/>
        <v>Santa Clara 2016</v>
      </c>
      <c r="E1949" s="87">
        <v>1050</v>
      </c>
      <c r="F1949" s="366">
        <v>1</v>
      </c>
      <c r="G1949" s="87">
        <v>1</v>
      </c>
      <c r="H1949" s="87">
        <v>0</v>
      </c>
      <c r="I1949" s="86"/>
      <c r="J1949" s="87">
        <v>695</v>
      </c>
      <c r="K1949" s="366">
        <v>1</v>
      </c>
      <c r="L1949" s="87">
        <v>1</v>
      </c>
      <c r="M1949" s="87">
        <v>0</v>
      </c>
      <c r="N1949" s="86"/>
      <c r="O1949" s="87">
        <v>755</v>
      </c>
      <c r="P1949" s="87">
        <v>16</v>
      </c>
      <c r="Q1949" s="86"/>
      <c r="R1949" s="87">
        <v>1593</v>
      </c>
      <c r="S1949" s="87">
        <v>399</v>
      </c>
      <c r="T1949" s="86">
        <v>0</v>
      </c>
      <c r="U1949" s="87">
        <v>4093</v>
      </c>
      <c r="V1949" s="87">
        <v>417</v>
      </c>
    </row>
    <row r="1950" spans="1:22">
      <c r="A1950" s="88" t="s">
        <v>5695</v>
      </c>
      <c r="B1950" s="17" t="str">
        <f>VLOOKUP(A1950,'Planning Periods'!$E$2:$N$540,10,FALSE)</f>
        <v>01/31/2015 - 01/31/2023</v>
      </c>
      <c r="C1950" s="87">
        <v>2017</v>
      </c>
      <c r="D1950" s="87" t="str">
        <f t="shared" si="28"/>
        <v>Santa Clara 2017</v>
      </c>
      <c r="E1950" s="87">
        <v>1050</v>
      </c>
      <c r="F1950" s="366">
        <v>0</v>
      </c>
      <c r="G1950" s="87">
        <v>0</v>
      </c>
      <c r="H1950" s="87">
        <v>0</v>
      </c>
      <c r="I1950" s="86"/>
      <c r="J1950" s="87">
        <v>695</v>
      </c>
      <c r="K1950" s="366">
        <v>0</v>
      </c>
      <c r="L1950" s="87">
        <v>0</v>
      </c>
      <c r="M1950" s="87">
        <v>0</v>
      </c>
      <c r="N1950" s="86"/>
      <c r="O1950" s="87">
        <v>755</v>
      </c>
      <c r="P1950" s="87">
        <v>6</v>
      </c>
      <c r="Q1950" s="86"/>
      <c r="R1950" s="87">
        <v>1593</v>
      </c>
      <c r="S1950" s="87">
        <v>1609</v>
      </c>
      <c r="T1950" s="86">
        <v>0</v>
      </c>
      <c r="U1950" s="87">
        <v>4093</v>
      </c>
      <c r="V1950" s="87">
        <v>1615</v>
      </c>
    </row>
    <row r="1951" spans="1:22">
      <c r="A1951" s="88" t="s">
        <v>5245</v>
      </c>
      <c r="B1951" s="17" t="str">
        <f>VLOOKUP(A1951,'Planning Periods'!$E$2:$N$540,10,FALSE)</f>
        <v>01/31/2015 - 01/31/2023</v>
      </c>
      <c r="C1951" s="87">
        <v>2014</v>
      </c>
      <c r="D1951" s="87" t="str">
        <f t="shared" si="28"/>
        <v>Santa Clara County - Unincorporated 2014</v>
      </c>
      <c r="E1951" s="87">
        <v>22</v>
      </c>
      <c r="F1951" s="366">
        <v>13</v>
      </c>
      <c r="G1951" s="87">
        <v>13</v>
      </c>
      <c r="H1951" s="87">
        <v>0</v>
      </c>
      <c r="I1951" s="86"/>
      <c r="J1951" s="87">
        <v>13</v>
      </c>
      <c r="K1951" s="366">
        <v>0</v>
      </c>
      <c r="L1951" s="87">
        <v>0</v>
      </c>
      <c r="M1951" s="87">
        <v>0</v>
      </c>
      <c r="N1951" s="86"/>
      <c r="O1951" s="87">
        <v>214</v>
      </c>
      <c r="P1951" s="87">
        <v>0</v>
      </c>
      <c r="Q1951" s="86"/>
      <c r="R1951" s="87">
        <v>28</v>
      </c>
      <c r="S1951" s="87">
        <v>58</v>
      </c>
      <c r="T1951" s="86">
        <v>0</v>
      </c>
      <c r="U1951" s="87">
        <v>277</v>
      </c>
      <c r="V1951" s="87">
        <v>71</v>
      </c>
    </row>
    <row r="1952" spans="1:22">
      <c r="A1952" s="88" t="s">
        <v>5245</v>
      </c>
      <c r="B1952" s="17" t="str">
        <f>VLOOKUP(A1952,'Planning Periods'!$E$2:$N$540,10,FALSE)</f>
        <v>01/31/2015 - 01/31/2023</v>
      </c>
      <c r="C1952" s="87">
        <v>2015</v>
      </c>
      <c r="D1952" s="87" t="str">
        <f t="shared" si="28"/>
        <v>Santa Clara County - Unincorporated 2015</v>
      </c>
      <c r="E1952" s="87">
        <v>22</v>
      </c>
      <c r="F1952" s="366">
        <v>5</v>
      </c>
      <c r="G1952" s="87">
        <v>5</v>
      </c>
      <c r="H1952" s="87">
        <v>0</v>
      </c>
      <c r="I1952" s="86"/>
      <c r="J1952" s="87">
        <v>13</v>
      </c>
      <c r="K1952" s="366">
        <v>0</v>
      </c>
      <c r="L1952" s="87">
        <v>0</v>
      </c>
      <c r="M1952" s="87">
        <v>0</v>
      </c>
      <c r="N1952" s="86"/>
      <c r="O1952" s="87">
        <v>214</v>
      </c>
      <c r="P1952" s="87">
        <v>0</v>
      </c>
      <c r="Q1952" s="86"/>
      <c r="R1952" s="87">
        <v>28</v>
      </c>
      <c r="S1952" s="87">
        <v>60</v>
      </c>
      <c r="T1952" s="86">
        <v>0</v>
      </c>
      <c r="U1952" s="87">
        <v>277</v>
      </c>
      <c r="V1952" s="87">
        <v>65</v>
      </c>
    </row>
    <row r="1953" spans="1:22">
      <c r="A1953" s="88" t="s">
        <v>5245</v>
      </c>
      <c r="B1953" s="17" t="str">
        <f>VLOOKUP(A1953,'Planning Periods'!$E$2:$N$540,10,FALSE)</f>
        <v>01/31/2015 - 01/31/2023</v>
      </c>
      <c r="C1953" s="87">
        <v>2016</v>
      </c>
      <c r="D1953" s="87" t="str">
        <f t="shared" si="28"/>
        <v>Santa Clara County - Unincorporated 2016</v>
      </c>
      <c r="E1953" s="87">
        <v>22</v>
      </c>
      <c r="F1953" s="366">
        <v>11</v>
      </c>
      <c r="G1953" s="87">
        <v>11</v>
      </c>
      <c r="H1953" s="87">
        <v>0</v>
      </c>
      <c r="I1953" s="86"/>
      <c r="J1953" s="87">
        <v>13</v>
      </c>
      <c r="K1953" s="366">
        <v>0</v>
      </c>
      <c r="L1953" s="87">
        <v>0</v>
      </c>
      <c r="M1953" s="87">
        <v>0</v>
      </c>
      <c r="N1953" s="86"/>
      <c r="O1953" s="87">
        <v>214</v>
      </c>
      <c r="P1953" s="87">
        <v>0</v>
      </c>
      <c r="Q1953" s="86"/>
      <c r="R1953" s="87">
        <v>28</v>
      </c>
      <c r="S1953" s="87">
        <v>66</v>
      </c>
      <c r="T1953" s="86">
        <v>0</v>
      </c>
      <c r="U1953" s="87">
        <v>277</v>
      </c>
      <c r="V1953" s="87">
        <v>77</v>
      </c>
    </row>
    <row r="1954" spans="1:22">
      <c r="A1954" s="88" t="s">
        <v>5245</v>
      </c>
      <c r="B1954" s="17" t="str">
        <f>VLOOKUP(A1954,'Planning Periods'!$E$2:$N$540,10,FALSE)</f>
        <v>01/31/2015 - 01/31/2023</v>
      </c>
      <c r="C1954" s="87">
        <v>2017</v>
      </c>
      <c r="D1954" s="87" t="str">
        <f t="shared" si="28"/>
        <v>Santa Clara County - Unincorporated 2017</v>
      </c>
      <c r="E1954" s="87">
        <v>22</v>
      </c>
      <c r="F1954" s="366">
        <v>13</v>
      </c>
      <c r="G1954" s="87">
        <v>0</v>
      </c>
      <c r="H1954" s="87">
        <v>13</v>
      </c>
      <c r="I1954" s="86"/>
      <c r="J1954" s="87">
        <v>13</v>
      </c>
      <c r="K1954" s="366">
        <v>0</v>
      </c>
      <c r="L1954" s="87">
        <v>0</v>
      </c>
      <c r="M1954" s="87">
        <v>0</v>
      </c>
      <c r="N1954" s="86"/>
      <c r="O1954" s="87">
        <v>214</v>
      </c>
      <c r="P1954" s="87">
        <v>0</v>
      </c>
      <c r="Q1954" s="86"/>
      <c r="R1954" s="87">
        <v>28</v>
      </c>
      <c r="S1954" s="87">
        <v>43</v>
      </c>
      <c r="T1954" s="86">
        <v>0</v>
      </c>
      <c r="U1954" s="87">
        <v>277</v>
      </c>
      <c r="V1954" s="87">
        <v>56</v>
      </c>
    </row>
    <row r="1955" spans="1:22">
      <c r="A1955" s="88" t="s">
        <v>5696</v>
      </c>
      <c r="B1955" s="17"/>
      <c r="C1955" s="87">
        <v>2013</v>
      </c>
      <c r="D1955" s="87" t="str">
        <f t="shared" si="28"/>
        <v>Santa Clarita 2013</v>
      </c>
      <c r="E1955" s="87" t="s">
        <v>5853</v>
      </c>
      <c r="F1955" s="366" t="s">
        <v>5853</v>
      </c>
      <c r="G1955" s="87" t="s">
        <v>5853</v>
      </c>
      <c r="H1955" s="87" t="s">
        <v>5853</v>
      </c>
      <c r="I1955" s="86"/>
      <c r="J1955" s="87" t="s">
        <v>5853</v>
      </c>
      <c r="K1955" s="366" t="s">
        <v>5853</v>
      </c>
      <c r="L1955" s="87" t="s">
        <v>5853</v>
      </c>
      <c r="M1955" s="87" t="s">
        <v>5853</v>
      </c>
      <c r="N1955" s="86"/>
      <c r="O1955" s="87" t="s">
        <v>5853</v>
      </c>
      <c r="P1955" s="87" t="s">
        <v>5853</v>
      </c>
      <c r="Q1955" s="86"/>
      <c r="R1955" s="87" t="s">
        <v>5853</v>
      </c>
      <c r="S1955" s="87" t="s">
        <v>5853</v>
      </c>
      <c r="T1955" s="86" t="s">
        <v>5853</v>
      </c>
      <c r="U1955" s="87" t="s">
        <v>5853</v>
      </c>
      <c r="V1955" s="87" t="s">
        <v>5853</v>
      </c>
    </row>
    <row r="1956" spans="1:22">
      <c r="A1956" s="88" t="s">
        <v>5696</v>
      </c>
      <c r="B1956" s="17" t="str">
        <f>VLOOKUP(A1956,'Planning Periods'!$E$2:$N$540,10,FALSE)</f>
        <v>10/15/2013 - 10/15/2021</v>
      </c>
      <c r="C1956" s="87">
        <v>2014</v>
      </c>
      <c r="D1956" s="87" t="str">
        <f t="shared" si="28"/>
        <v>Santa Clarita 2014</v>
      </c>
      <c r="E1956" s="87">
        <v>2645</v>
      </c>
      <c r="F1956" s="366">
        <v>3</v>
      </c>
      <c r="G1956" s="87">
        <v>3</v>
      </c>
      <c r="H1956" s="87">
        <v>0</v>
      </c>
      <c r="I1956" s="86"/>
      <c r="J1956" s="87">
        <v>1678</v>
      </c>
      <c r="K1956" s="366">
        <v>32</v>
      </c>
      <c r="L1956" s="87">
        <v>2</v>
      </c>
      <c r="M1956" s="87">
        <v>30</v>
      </c>
      <c r="N1956" s="86"/>
      <c r="O1956" s="87">
        <v>1532</v>
      </c>
      <c r="P1956" s="87">
        <v>141</v>
      </c>
      <c r="Q1956" s="86"/>
      <c r="R1956" s="87">
        <v>5126</v>
      </c>
      <c r="S1956" s="87">
        <v>212</v>
      </c>
      <c r="T1956" s="86">
        <v>30</v>
      </c>
      <c r="U1956" s="87">
        <v>10981</v>
      </c>
      <c r="V1956" s="87">
        <v>388</v>
      </c>
    </row>
    <row r="1957" spans="1:22">
      <c r="A1957" s="88" t="s">
        <v>5696</v>
      </c>
      <c r="B1957" s="17" t="str">
        <f>VLOOKUP(A1957,'Planning Periods'!$E$2:$N$540,10,FALSE)</f>
        <v>10/15/2013 - 10/15/2021</v>
      </c>
      <c r="C1957" s="87">
        <v>2015</v>
      </c>
      <c r="D1957" s="87" t="str">
        <f t="shared" si="28"/>
        <v>Santa Clarita 2015</v>
      </c>
      <c r="E1957" s="87">
        <v>2645</v>
      </c>
      <c r="F1957" s="366">
        <v>0</v>
      </c>
      <c r="G1957" s="87">
        <v>0</v>
      </c>
      <c r="H1957" s="87">
        <v>0</v>
      </c>
      <c r="I1957" s="86"/>
      <c r="J1957" s="87">
        <v>1678</v>
      </c>
      <c r="K1957" s="366">
        <v>73</v>
      </c>
      <c r="L1957" s="87">
        <v>73</v>
      </c>
      <c r="M1957" s="87">
        <v>0</v>
      </c>
      <c r="N1957" s="86"/>
      <c r="O1957" s="87">
        <v>1532</v>
      </c>
      <c r="P1957" s="87">
        <v>11</v>
      </c>
      <c r="Q1957" s="86"/>
      <c r="R1957" s="87">
        <v>5126</v>
      </c>
      <c r="S1957" s="87">
        <v>306</v>
      </c>
      <c r="T1957" s="86">
        <v>0</v>
      </c>
      <c r="U1957" s="87">
        <v>10981</v>
      </c>
      <c r="V1957" s="87">
        <v>390</v>
      </c>
    </row>
    <row r="1958" spans="1:22">
      <c r="A1958" s="88" t="s">
        <v>5696</v>
      </c>
      <c r="B1958" s="17" t="str">
        <f>VLOOKUP(A1958,'Planning Periods'!$E$2:$N$540,10,FALSE)</f>
        <v>10/15/2013 - 10/15/2021</v>
      </c>
      <c r="C1958" s="87">
        <v>2016</v>
      </c>
      <c r="D1958" s="87" t="str">
        <f t="shared" si="28"/>
        <v>Santa Clarita 2016</v>
      </c>
      <c r="E1958" s="87">
        <v>2645</v>
      </c>
      <c r="F1958" s="366">
        <v>10</v>
      </c>
      <c r="G1958" s="87">
        <v>10</v>
      </c>
      <c r="H1958" s="87">
        <v>0</v>
      </c>
      <c r="I1958" s="86"/>
      <c r="J1958" s="87">
        <v>1678</v>
      </c>
      <c r="K1958" s="366">
        <v>19</v>
      </c>
      <c r="L1958" s="87">
        <v>19</v>
      </c>
      <c r="M1958" s="87">
        <v>0</v>
      </c>
      <c r="N1958" s="86"/>
      <c r="O1958" s="87">
        <v>1532</v>
      </c>
      <c r="P1958" s="87">
        <v>0</v>
      </c>
      <c r="Q1958" s="86"/>
      <c r="R1958" s="87">
        <v>5126</v>
      </c>
      <c r="S1958" s="87">
        <v>433</v>
      </c>
      <c r="T1958" s="86">
        <v>0</v>
      </c>
      <c r="U1958" s="87">
        <v>10981</v>
      </c>
      <c r="V1958" s="87">
        <v>462</v>
      </c>
    </row>
    <row r="1959" spans="1:22">
      <c r="A1959" s="88" t="s">
        <v>5696</v>
      </c>
      <c r="B1959" s="17" t="str">
        <f>VLOOKUP(A1959,'Planning Periods'!$E$2:$N$540,10,FALSE)</f>
        <v>10/15/2013 - 10/15/2021</v>
      </c>
      <c r="C1959" s="87">
        <v>2017</v>
      </c>
      <c r="D1959" s="87" t="str">
        <f t="shared" si="28"/>
        <v>Santa Clarita 2017</v>
      </c>
      <c r="E1959" s="87">
        <v>2645</v>
      </c>
      <c r="F1959" s="366">
        <v>0</v>
      </c>
      <c r="G1959" s="87">
        <v>0</v>
      </c>
      <c r="H1959" s="87">
        <v>0</v>
      </c>
      <c r="I1959" s="86"/>
      <c r="J1959" s="87">
        <v>1678</v>
      </c>
      <c r="K1959" s="366">
        <v>0</v>
      </c>
      <c r="L1959" s="87">
        <v>0</v>
      </c>
      <c r="M1959" s="87">
        <v>0</v>
      </c>
      <c r="N1959" s="86"/>
      <c r="O1959" s="87">
        <v>1532</v>
      </c>
      <c r="P1959" s="87">
        <v>0</v>
      </c>
      <c r="Q1959" s="86"/>
      <c r="R1959" s="87">
        <v>5126</v>
      </c>
      <c r="S1959" s="87">
        <v>578</v>
      </c>
      <c r="T1959" s="86">
        <v>0</v>
      </c>
      <c r="U1959" s="87">
        <v>10981</v>
      </c>
      <c r="V1959" s="87">
        <v>578</v>
      </c>
    </row>
    <row r="1960" spans="1:22">
      <c r="A1960" s="88" t="s">
        <v>5697</v>
      </c>
      <c r="B1960" s="17" t="str">
        <f>VLOOKUP(A1960,'Planning Periods'!$E$2:$N$540,10,FALSE)</f>
        <v>12/31/2015 - 12/31/2023</v>
      </c>
      <c r="C1960" s="87">
        <v>2014</v>
      </c>
      <c r="D1960" s="87" t="str">
        <f t="shared" si="28"/>
        <v>Santa Cruz 2014</v>
      </c>
      <c r="E1960" s="87" t="s">
        <v>5853</v>
      </c>
      <c r="F1960" s="366" t="s">
        <v>5853</v>
      </c>
      <c r="G1960" s="87" t="s">
        <v>5853</v>
      </c>
      <c r="H1960" s="87" t="s">
        <v>5853</v>
      </c>
      <c r="I1960" s="86"/>
      <c r="J1960" s="87" t="s">
        <v>5853</v>
      </c>
      <c r="K1960" s="366" t="s">
        <v>5853</v>
      </c>
      <c r="L1960" s="87" t="s">
        <v>5853</v>
      </c>
      <c r="M1960" s="87" t="s">
        <v>5853</v>
      </c>
      <c r="N1960" s="86"/>
      <c r="O1960" s="87" t="s">
        <v>5853</v>
      </c>
      <c r="P1960" s="87" t="s">
        <v>5853</v>
      </c>
      <c r="Q1960" s="86"/>
      <c r="R1960" s="87" t="s">
        <v>5853</v>
      </c>
      <c r="S1960" s="87" t="s">
        <v>5853</v>
      </c>
      <c r="T1960" s="86" t="s">
        <v>5853</v>
      </c>
      <c r="U1960" s="87" t="s">
        <v>5853</v>
      </c>
      <c r="V1960" s="87" t="s">
        <v>5853</v>
      </c>
    </row>
    <row r="1961" spans="1:22">
      <c r="A1961" s="88" t="s">
        <v>5697</v>
      </c>
      <c r="B1961" s="17" t="str">
        <f>VLOOKUP(A1961,'Planning Periods'!$E$2:$N$540,10,FALSE)</f>
        <v>12/31/2015 - 12/31/2023</v>
      </c>
      <c r="C1961" s="87">
        <v>2015</v>
      </c>
      <c r="D1961" s="87" t="str">
        <f t="shared" si="28"/>
        <v>Santa Cruz 2015</v>
      </c>
      <c r="E1961" s="87">
        <v>180</v>
      </c>
      <c r="F1961" s="366">
        <v>5</v>
      </c>
      <c r="G1961" s="87">
        <v>5</v>
      </c>
      <c r="H1961" s="87">
        <v>0</v>
      </c>
      <c r="I1961" s="86"/>
      <c r="J1961" s="87">
        <v>118</v>
      </c>
      <c r="K1961" s="366">
        <v>7</v>
      </c>
      <c r="L1961" s="87">
        <v>7</v>
      </c>
      <c r="M1961" s="87">
        <v>0</v>
      </c>
      <c r="N1961" s="86"/>
      <c r="O1961" s="87">
        <v>136</v>
      </c>
      <c r="P1961" s="87">
        <v>39</v>
      </c>
      <c r="Q1961" s="86"/>
      <c r="R1961" s="87">
        <v>313</v>
      </c>
      <c r="S1961" s="87">
        <v>94</v>
      </c>
      <c r="T1961" s="86">
        <v>0</v>
      </c>
      <c r="U1961" s="87">
        <v>747</v>
      </c>
      <c r="V1961" s="87">
        <v>145</v>
      </c>
    </row>
    <row r="1962" spans="1:22">
      <c r="A1962" s="88" t="s">
        <v>5697</v>
      </c>
      <c r="B1962" s="17" t="str">
        <f>VLOOKUP(A1962,'Planning Periods'!$E$2:$N$540,10,FALSE)</f>
        <v>12/31/2015 - 12/31/2023</v>
      </c>
      <c r="C1962" s="87">
        <v>2016</v>
      </c>
      <c r="D1962" s="87" t="str">
        <f t="shared" si="28"/>
        <v>Santa Cruz 2016</v>
      </c>
      <c r="E1962" s="87">
        <v>180</v>
      </c>
      <c r="F1962" s="366">
        <v>1</v>
      </c>
      <c r="G1962" s="87">
        <v>1</v>
      </c>
      <c r="H1962" s="87">
        <v>0</v>
      </c>
      <c r="I1962" s="86"/>
      <c r="J1962" s="87">
        <v>118</v>
      </c>
      <c r="K1962" s="366">
        <v>15</v>
      </c>
      <c r="L1962" s="87">
        <v>15</v>
      </c>
      <c r="M1962" s="87">
        <v>0</v>
      </c>
      <c r="N1962" s="86"/>
      <c r="O1962" s="87">
        <v>136</v>
      </c>
      <c r="P1962" s="87">
        <v>112</v>
      </c>
      <c r="Q1962" s="86"/>
      <c r="R1962" s="87">
        <v>313</v>
      </c>
      <c r="S1962" s="87">
        <v>44</v>
      </c>
      <c r="T1962" s="86">
        <v>0</v>
      </c>
      <c r="U1962" s="87">
        <v>747</v>
      </c>
      <c r="V1962" s="87">
        <v>172</v>
      </c>
    </row>
    <row r="1963" spans="1:22">
      <c r="A1963" s="88" t="s">
        <v>5697</v>
      </c>
      <c r="B1963" s="17" t="str">
        <f>VLOOKUP(A1963,'Planning Periods'!$E$2:$N$540,10,FALSE)</f>
        <v>12/31/2015 - 12/31/2023</v>
      </c>
      <c r="C1963" s="87">
        <v>2017</v>
      </c>
      <c r="D1963" s="87" t="str">
        <f t="shared" si="28"/>
        <v>Santa Cruz 2017</v>
      </c>
      <c r="E1963" s="87">
        <v>180</v>
      </c>
      <c r="F1963" s="366">
        <v>0</v>
      </c>
      <c r="G1963" s="87">
        <v>0</v>
      </c>
      <c r="H1963" s="87">
        <v>0</v>
      </c>
      <c r="I1963" s="86"/>
      <c r="J1963" s="87">
        <v>118</v>
      </c>
      <c r="K1963" s="366">
        <v>13</v>
      </c>
      <c r="L1963" s="87">
        <v>13</v>
      </c>
      <c r="M1963" s="87">
        <v>0</v>
      </c>
      <c r="N1963" s="86"/>
      <c r="O1963" s="87">
        <v>136</v>
      </c>
      <c r="P1963" s="87">
        <v>41</v>
      </c>
      <c r="Q1963" s="86"/>
      <c r="R1963" s="87">
        <v>313</v>
      </c>
      <c r="S1963" s="87">
        <v>109</v>
      </c>
      <c r="T1963" s="86">
        <v>0</v>
      </c>
      <c r="U1963" s="87">
        <v>747</v>
      </c>
      <c r="V1963" s="87">
        <v>163</v>
      </c>
    </row>
    <row r="1964" spans="1:22">
      <c r="A1964" s="88" t="s">
        <v>5248</v>
      </c>
      <c r="B1964" s="17" t="str">
        <f>VLOOKUP(A1964,'Planning Periods'!$E$2:$N$540,10,FALSE)</f>
        <v>12/31/2015 - 12/31/2023</v>
      </c>
      <c r="C1964" s="87">
        <v>2014</v>
      </c>
      <c r="D1964" s="87" t="str">
        <f t="shared" si="28"/>
        <v>Santa Cruz County - Unincorporated 2014</v>
      </c>
      <c r="E1964" s="87" t="s">
        <v>5853</v>
      </c>
      <c r="F1964" s="366" t="s">
        <v>5853</v>
      </c>
      <c r="G1964" s="87" t="s">
        <v>5853</v>
      </c>
      <c r="H1964" s="87" t="s">
        <v>5853</v>
      </c>
      <c r="I1964" s="86"/>
      <c r="J1964" s="87" t="s">
        <v>5853</v>
      </c>
      <c r="K1964" s="366" t="s">
        <v>5853</v>
      </c>
      <c r="L1964" s="87" t="s">
        <v>5853</v>
      </c>
      <c r="M1964" s="87" t="s">
        <v>5853</v>
      </c>
      <c r="N1964" s="86"/>
      <c r="O1964" s="87" t="s">
        <v>5853</v>
      </c>
      <c r="P1964" s="87" t="s">
        <v>5853</v>
      </c>
      <c r="Q1964" s="86"/>
      <c r="R1964" s="87" t="s">
        <v>5853</v>
      </c>
      <c r="S1964" s="87" t="s">
        <v>5853</v>
      </c>
      <c r="T1964" s="86" t="s">
        <v>5853</v>
      </c>
      <c r="U1964" s="87" t="s">
        <v>5853</v>
      </c>
      <c r="V1964" s="87" t="s">
        <v>5853</v>
      </c>
    </row>
    <row r="1965" spans="1:22">
      <c r="A1965" s="88" t="s">
        <v>5248</v>
      </c>
      <c r="B1965" s="17" t="str">
        <f>VLOOKUP(A1965,'Planning Periods'!$E$2:$N$540,10,FALSE)</f>
        <v>12/31/2015 - 12/31/2023</v>
      </c>
      <c r="C1965" s="87">
        <v>2015</v>
      </c>
      <c r="D1965" s="87" t="str">
        <f t="shared" si="28"/>
        <v>Santa Cruz County - Unincorporated 2015</v>
      </c>
      <c r="E1965" s="87">
        <v>317</v>
      </c>
      <c r="F1965" s="366">
        <v>1</v>
      </c>
      <c r="G1965" s="87">
        <v>1</v>
      </c>
      <c r="H1965" s="87">
        <v>0</v>
      </c>
      <c r="I1965" s="86"/>
      <c r="J1965" s="87">
        <v>207</v>
      </c>
      <c r="K1965" s="366">
        <v>2</v>
      </c>
      <c r="L1965" s="87">
        <v>2</v>
      </c>
      <c r="M1965" s="87">
        <v>0</v>
      </c>
      <c r="N1965" s="86"/>
      <c r="O1965" s="87">
        <v>239</v>
      </c>
      <c r="P1965" s="87">
        <v>84</v>
      </c>
      <c r="Q1965" s="86"/>
      <c r="R1965" s="87">
        <v>551</v>
      </c>
      <c r="S1965" s="87">
        <v>33</v>
      </c>
      <c r="T1965" s="86">
        <v>0</v>
      </c>
      <c r="U1965" s="87">
        <v>1314</v>
      </c>
      <c r="V1965" s="87">
        <v>120</v>
      </c>
    </row>
    <row r="1966" spans="1:22">
      <c r="A1966" s="88" t="s">
        <v>5248</v>
      </c>
      <c r="B1966" s="17" t="str">
        <f>VLOOKUP(A1966,'Planning Periods'!$E$2:$N$540,10,FALSE)</f>
        <v>12/31/2015 - 12/31/2023</v>
      </c>
      <c r="C1966" s="87">
        <v>2016</v>
      </c>
      <c r="D1966" s="87" t="str">
        <f t="shared" ref="D1966:D2030" si="29">CONCATENATE(A1966," ",C1966)</f>
        <v>Santa Cruz County - Unincorporated 2016</v>
      </c>
      <c r="E1966" s="87">
        <v>317</v>
      </c>
      <c r="F1966" s="366">
        <v>42</v>
      </c>
      <c r="G1966" s="87">
        <v>42</v>
      </c>
      <c r="H1966" s="87">
        <v>0</v>
      </c>
      <c r="I1966" s="86"/>
      <c r="J1966" s="87">
        <v>207</v>
      </c>
      <c r="K1966" s="366">
        <v>23</v>
      </c>
      <c r="L1966" s="87">
        <v>23</v>
      </c>
      <c r="M1966" s="87">
        <v>0</v>
      </c>
      <c r="N1966" s="86"/>
      <c r="O1966" s="87">
        <v>239</v>
      </c>
      <c r="P1966" s="87">
        <v>35</v>
      </c>
      <c r="Q1966" s="86"/>
      <c r="R1966" s="87">
        <v>551</v>
      </c>
      <c r="S1966" s="87">
        <v>17</v>
      </c>
      <c r="T1966" s="86">
        <v>0</v>
      </c>
      <c r="U1966" s="87">
        <v>1314</v>
      </c>
      <c r="V1966" s="87">
        <v>117</v>
      </c>
    </row>
    <row r="1967" spans="1:22">
      <c r="A1967" s="88" t="s">
        <v>5248</v>
      </c>
      <c r="B1967" s="17" t="str">
        <f>VLOOKUP(A1967,'Planning Periods'!$E$2:$N$540,10,FALSE)</f>
        <v>12/31/2015 - 12/31/2023</v>
      </c>
      <c r="C1967" s="87">
        <v>2017</v>
      </c>
      <c r="D1967" s="87" t="str">
        <f t="shared" si="29"/>
        <v>Santa Cruz County - Unincorporated 2017</v>
      </c>
      <c r="E1967" s="87">
        <v>317</v>
      </c>
      <c r="F1967" s="366">
        <v>0</v>
      </c>
      <c r="G1967" s="87">
        <v>0</v>
      </c>
      <c r="H1967" s="87">
        <v>0</v>
      </c>
      <c r="I1967" s="86"/>
      <c r="J1967" s="87">
        <v>207</v>
      </c>
      <c r="K1967" s="366">
        <v>0</v>
      </c>
      <c r="L1967" s="87">
        <v>0</v>
      </c>
      <c r="M1967" s="87">
        <v>0</v>
      </c>
      <c r="N1967" s="86"/>
      <c r="O1967" s="87">
        <v>239</v>
      </c>
      <c r="P1967" s="87">
        <v>66</v>
      </c>
      <c r="Q1967" s="86"/>
      <c r="R1967" s="87">
        <v>551</v>
      </c>
      <c r="S1967" s="87">
        <v>38</v>
      </c>
      <c r="T1967" s="86">
        <v>0</v>
      </c>
      <c r="U1967" s="87">
        <v>1314</v>
      </c>
      <c r="V1967" s="87">
        <v>104</v>
      </c>
    </row>
    <row r="1968" spans="1:22">
      <c r="A1968" s="88" t="s">
        <v>5698</v>
      </c>
      <c r="B1968" s="17"/>
      <c r="C1968" s="87">
        <v>2013</v>
      </c>
      <c r="D1968" s="87" t="str">
        <f t="shared" si="29"/>
        <v>Santa Fe Springs 2013</v>
      </c>
      <c r="E1968" s="87">
        <v>82</v>
      </c>
      <c r="F1968" s="366">
        <v>0</v>
      </c>
      <c r="G1968" s="87">
        <v>0</v>
      </c>
      <c r="H1968" s="87">
        <v>0</v>
      </c>
      <c r="I1968" s="86"/>
      <c r="J1968" s="87">
        <v>50</v>
      </c>
      <c r="K1968" s="366">
        <v>0</v>
      </c>
      <c r="L1968" s="87">
        <v>0</v>
      </c>
      <c r="M1968" s="87">
        <v>0</v>
      </c>
      <c r="N1968" s="86"/>
      <c r="O1968" s="87">
        <v>53</v>
      </c>
      <c r="P1968" s="87">
        <v>0</v>
      </c>
      <c r="Q1968" s="86"/>
      <c r="R1968" s="87">
        <v>139</v>
      </c>
      <c r="S1968" s="87">
        <v>0</v>
      </c>
      <c r="T1968" s="86">
        <v>0</v>
      </c>
      <c r="U1968" s="87">
        <v>324</v>
      </c>
      <c r="V1968" s="87">
        <v>0</v>
      </c>
    </row>
    <row r="1969" spans="1:22">
      <c r="A1969" s="88" t="s">
        <v>5698</v>
      </c>
      <c r="B1969" s="17" t="str">
        <f>VLOOKUP(A1969,'Planning Periods'!$E$2:$N$540,10,FALSE)</f>
        <v>10/15/2013 - 10/15/2021</v>
      </c>
      <c r="C1969" s="87">
        <v>2014</v>
      </c>
      <c r="D1969" s="87" t="str">
        <f t="shared" si="29"/>
        <v>Santa Fe Springs 2014</v>
      </c>
      <c r="E1969" s="87">
        <v>82</v>
      </c>
      <c r="F1969" s="366">
        <v>0</v>
      </c>
      <c r="G1969" s="87">
        <v>0</v>
      </c>
      <c r="H1969" s="87">
        <v>0</v>
      </c>
      <c r="I1969" s="86"/>
      <c r="J1969" s="87">
        <v>50</v>
      </c>
      <c r="K1969" s="366">
        <v>0</v>
      </c>
      <c r="L1969" s="87">
        <v>0</v>
      </c>
      <c r="M1969" s="87">
        <v>0</v>
      </c>
      <c r="N1969" s="86"/>
      <c r="O1969" s="87">
        <v>53</v>
      </c>
      <c r="P1969" s="87">
        <v>0</v>
      </c>
      <c r="Q1969" s="86"/>
      <c r="R1969" s="87">
        <v>139</v>
      </c>
      <c r="S1969" s="87">
        <v>156</v>
      </c>
      <c r="T1969" s="86">
        <v>0</v>
      </c>
      <c r="U1969" s="87">
        <v>324</v>
      </c>
      <c r="V1969" s="87">
        <v>156</v>
      </c>
    </row>
    <row r="1970" spans="1:22">
      <c r="A1970" s="88" t="s">
        <v>5698</v>
      </c>
      <c r="B1970" s="17" t="str">
        <f>VLOOKUP(A1970,'Planning Periods'!$E$2:$N$540,10,FALSE)</f>
        <v>10/15/2013 - 10/15/2021</v>
      </c>
      <c r="C1970" s="87">
        <v>2015</v>
      </c>
      <c r="D1970" s="87" t="str">
        <f t="shared" si="29"/>
        <v>Santa Fe Springs 2015</v>
      </c>
      <c r="E1970" s="87">
        <v>82</v>
      </c>
      <c r="F1970" s="366">
        <v>0</v>
      </c>
      <c r="G1970" s="87">
        <v>0</v>
      </c>
      <c r="H1970" s="87">
        <v>0</v>
      </c>
      <c r="I1970" s="86"/>
      <c r="J1970" s="87">
        <v>50</v>
      </c>
      <c r="K1970" s="366">
        <v>0</v>
      </c>
      <c r="L1970" s="87">
        <v>0</v>
      </c>
      <c r="M1970" s="87">
        <v>0</v>
      </c>
      <c r="N1970" s="86"/>
      <c r="O1970" s="87">
        <v>53</v>
      </c>
      <c r="P1970" s="87">
        <v>0</v>
      </c>
      <c r="Q1970" s="86"/>
      <c r="R1970" s="87">
        <v>139</v>
      </c>
      <c r="S1970" s="87">
        <v>51</v>
      </c>
      <c r="T1970" s="86">
        <v>0</v>
      </c>
      <c r="U1970" s="87">
        <v>324</v>
      </c>
      <c r="V1970" s="87">
        <v>51</v>
      </c>
    </row>
    <row r="1971" spans="1:22">
      <c r="A1971" s="88" t="s">
        <v>5698</v>
      </c>
      <c r="B1971" s="17" t="str">
        <f>VLOOKUP(A1971,'Planning Periods'!$E$2:$N$540,10,FALSE)</f>
        <v>10/15/2013 - 10/15/2021</v>
      </c>
      <c r="C1971" s="87">
        <v>2016</v>
      </c>
      <c r="D1971" s="87" t="str">
        <f t="shared" si="29"/>
        <v>Santa Fe Springs 2016</v>
      </c>
      <c r="E1971" s="87">
        <v>82</v>
      </c>
      <c r="F1971" s="366">
        <v>0</v>
      </c>
      <c r="G1971" s="87">
        <v>0</v>
      </c>
      <c r="H1971" s="87">
        <v>0</v>
      </c>
      <c r="I1971" s="86"/>
      <c r="J1971" s="87">
        <v>50</v>
      </c>
      <c r="K1971" s="366">
        <v>0</v>
      </c>
      <c r="L1971" s="87">
        <v>0</v>
      </c>
      <c r="M1971" s="87">
        <v>0</v>
      </c>
      <c r="N1971" s="86"/>
      <c r="O1971" s="87">
        <v>53</v>
      </c>
      <c r="P1971" s="87">
        <v>0</v>
      </c>
      <c r="Q1971" s="86"/>
      <c r="R1971" s="87">
        <v>139</v>
      </c>
      <c r="S1971" s="87">
        <v>0</v>
      </c>
      <c r="T1971" s="86">
        <v>0</v>
      </c>
      <c r="U1971" s="87">
        <v>324</v>
      </c>
      <c r="V1971" s="87">
        <v>0</v>
      </c>
    </row>
    <row r="1972" spans="1:22">
      <c r="A1972" s="88" t="s">
        <v>5698</v>
      </c>
      <c r="B1972" s="17" t="str">
        <f>VLOOKUP(A1972,'Planning Periods'!$E$2:$N$540,10,FALSE)</f>
        <v>10/15/2013 - 10/15/2021</v>
      </c>
      <c r="C1972" s="87">
        <v>2017</v>
      </c>
      <c r="D1972" s="87" t="str">
        <f t="shared" si="29"/>
        <v>Santa Fe Springs 2017</v>
      </c>
      <c r="E1972" s="87">
        <v>82</v>
      </c>
      <c r="F1972" s="366">
        <v>0</v>
      </c>
      <c r="G1972" s="87">
        <v>0</v>
      </c>
      <c r="H1972" s="87">
        <v>0</v>
      </c>
      <c r="I1972" s="86"/>
      <c r="J1972" s="87">
        <v>50</v>
      </c>
      <c r="K1972" s="366">
        <v>1</v>
      </c>
      <c r="L1972" s="87">
        <v>0</v>
      </c>
      <c r="M1972" s="87">
        <v>1</v>
      </c>
      <c r="N1972" s="86"/>
      <c r="O1972" s="87">
        <v>53</v>
      </c>
      <c r="P1972" s="87">
        <v>0</v>
      </c>
      <c r="Q1972" s="86"/>
      <c r="R1972" s="87">
        <v>139</v>
      </c>
      <c r="S1972" s="87">
        <v>14</v>
      </c>
      <c r="T1972" s="86">
        <v>1</v>
      </c>
      <c r="U1972" s="87">
        <v>324</v>
      </c>
      <c r="V1972" s="87">
        <v>15</v>
      </c>
    </row>
    <row r="1973" spans="1:22">
      <c r="A1973" s="88" t="s">
        <v>5699</v>
      </c>
      <c r="B1973" s="17" t="str">
        <f>VLOOKUP(A1973,'Planning Periods'!$E$2:$N$540,10,FALSE)</f>
        <v>02/15/2015 - 02/15/2023</v>
      </c>
      <c r="C1973" s="87">
        <v>2014</v>
      </c>
      <c r="D1973" s="87" t="str">
        <f t="shared" si="29"/>
        <v>Santa Maria 2014</v>
      </c>
      <c r="E1973" s="87" t="s">
        <v>5853</v>
      </c>
      <c r="F1973" s="366" t="s">
        <v>5853</v>
      </c>
      <c r="G1973" s="87" t="s">
        <v>5853</v>
      </c>
      <c r="H1973" s="87" t="s">
        <v>5853</v>
      </c>
      <c r="I1973" s="86"/>
      <c r="J1973" s="87" t="s">
        <v>5853</v>
      </c>
      <c r="K1973" s="366" t="s">
        <v>5853</v>
      </c>
      <c r="L1973" s="87" t="s">
        <v>5853</v>
      </c>
      <c r="M1973" s="87" t="s">
        <v>5853</v>
      </c>
      <c r="N1973" s="86"/>
      <c r="O1973" s="87" t="s">
        <v>5853</v>
      </c>
      <c r="P1973" s="87" t="s">
        <v>5853</v>
      </c>
      <c r="Q1973" s="86"/>
      <c r="R1973" s="87" t="s">
        <v>5853</v>
      </c>
      <c r="S1973" s="87" t="s">
        <v>5853</v>
      </c>
      <c r="T1973" s="86" t="s">
        <v>5853</v>
      </c>
      <c r="U1973" s="87" t="s">
        <v>5853</v>
      </c>
      <c r="V1973" s="87" t="s">
        <v>5853</v>
      </c>
    </row>
    <row r="1974" spans="1:22">
      <c r="A1974" s="88" t="s">
        <v>5699</v>
      </c>
      <c r="B1974" s="17" t="str">
        <f>VLOOKUP(A1974,'Planning Periods'!$E$2:$N$540,10,FALSE)</f>
        <v>02/15/2015 - 02/15/2023</v>
      </c>
      <c r="C1974" s="87">
        <v>2015</v>
      </c>
      <c r="D1974" s="87" t="str">
        <f t="shared" si="29"/>
        <v>Santa Maria 2015</v>
      </c>
      <c r="E1974" s="87">
        <v>985</v>
      </c>
      <c r="F1974" s="366">
        <v>0</v>
      </c>
      <c r="G1974" s="87">
        <v>0</v>
      </c>
      <c r="H1974" s="87">
        <v>0</v>
      </c>
      <c r="I1974" s="86"/>
      <c r="J1974" s="87">
        <v>656</v>
      </c>
      <c r="K1974" s="366">
        <v>0</v>
      </c>
      <c r="L1974" s="87">
        <v>0</v>
      </c>
      <c r="M1974" s="87">
        <v>0</v>
      </c>
      <c r="N1974" s="86"/>
      <c r="O1974" s="87">
        <v>730</v>
      </c>
      <c r="P1974" s="87">
        <v>286</v>
      </c>
      <c r="Q1974" s="86"/>
      <c r="R1974" s="87">
        <v>1731</v>
      </c>
      <c r="S1974" s="87">
        <v>150</v>
      </c>
      <c r="T1974" s="86">
        <v>0</v>
      </c>
      <c r="U1974" s="87">
        <v>4102</v>
      </c>
      <c r="V1974" s="87">
        <v>436</v>
      </c>
    </row>
    <row r="1975" spans="1:22">
      <c r="A1975" s="88" t="s">
        <v>5699</v>
      </c>
      <c r="B1975" s="17" t="str">
        <f>VLOOKUP(A1975,'Planning Periods'!$E$2:$N$540,10,FALSE)</f>
        <v>02/15/2015 - 02/15/2023</v>
      </c>
      <c r="C1975" s="87">
        <v>2016</v>
      </c>
      <c r="D1975" s="87" t="str">
        <f t="shared" si="29"/>
        <v>Santa Maria 2016</v>
      </c>
      <c r="E1975" s="87">
        <v>985</v>
      </c>
      <c r="F1975" s="366">
        <v>27</v>
      </c>
      <c r="G1975" s="87">
        <v>27</v>
      </c>
      <c r="H1975" s="87">
        <v>0</v>
      </c>
      <c r="I1975" s="86"/>
      <c r="J1975" s="87">
        <v>656</v>
      </c>
      <c r="K1975" s="366">
        <v>59</v>
      </c>
      <c r="L1975" s="87">
        <v>59</v>
      </c>
      <c r="M1975" s="87">
        <v>0</v>
      </c>
      <c r="N1975" s="86"/>
      <c r="O1975" s="87">
        <v>730</v>
      </c>
      <c r="P1975" s="87">
        <v>14</v>
      </c>
      <c r="Q1975" s="86"/>
      <c r="R1975" s="87">
        <v>1731</v>
      </c>
      <c r="S1975" s="87">
        <v>191</v>
      </c>
      <c r="T1975" s="86">
        <v>0</v>
      </c>
      <c r="U1975" s="87">
        <v>4102</v>
      </c>
      <c r="V1975" s="87">
        <v>291</v>
      </c>
    </row>
    <row r="1976" spans="1:22">
      <c r="A1976" s="88" t="s">
        <v>5699</v>
      </c>
      <c r="B1976" s="17" t="str">
        <f>VLOOKUP(A1976,'Planning Periods'!$E$2:$N$540,10,FALSE)</f>
        <v>02/15/2015 - 02/15/2023</v>
      </c>
      <c r="C1976" s="87">
        <v>2017</v>
      </c>
      <c r="D1976" s="87" t="str">
        <f t="shared" si="29"/>
        <v>Santa Maria 2017</v>
      </c>
      <c r="E1976" s="87">
        <v>985</v>
      </c>
      <c r="F1976" s="366">
        <v>0</v>
      </c>
      <c r="G1976" s="87">
        <v>0</v>
      </c>
      <c r="H1976" s="87">
        <v>0</v>
      </c>
      <c r="I1976" s="86"/>
      <c r="J1976" s="87">
        <v>656</v>
      </c>
      <c r="K1976" s="366">
        <v>0</v>
      </c>
      <c r="L1976" s="87">
        <v>0</v>
      </c>
      <c r="M1976" s="87">
        <v>0</v>
      </c>
      <c r="N1976" s="86"/>
      <c r="O1976" s="87">
        <v>730</v>
      </c>
      <c r="P1976" s="87">
        <v>391</v>
      </c>
      <c r="Q1976" s="86"/>
      <c r="R1976" s="87">
        <v>1731</v>
      </c>
      <c r="S1976" s="87">
        <v>125</v>
      </c>
      <c r="T1976" s="86">
        <v>0</v>
      </c>
      <c r="U1976" s="87">
        <v>4102</v>
      </c>
      <c r="V1976" s="87">
        <v>516</v>
      </c>
    </row>
    <row r="1977" spans="1:22">
      <c r="A1977" s="88" t="s">
        <v>5700</v>
      </c>
      <c r="B1977" s="17"/>
      <c r="C1977" s="87">
        <v>2013</v>
      </c>
      <c r="D1977" s="87" t="str">
        <f t="shared" si="29"/>
        <v>Santa Monica 2013</v>
      </c>
      <c r="E1977" s="87" t="s">
        <v>5853</v>
      </c>
      <c r="F1977" s="366" t="s">
        <v>5853</v>
      </c>
      <c r="G1977" s="87" t="s">
        <v>5853</v>
      </c>
      <c r="H1977" s="87" t="s">
        <v>5853</v>
      </c>
      <c r="I1977" s="86"/>
      <c r="J1977" s="87" t="s">
        <v>5853</v>
      </c>
      <c r="K1977" s="366" t="s">
        <v>5853</v>
      </c>
      <c r="L1977" s="87" t="s">
        <v>5853</v>
      </c>
      <c r="M1977" s="87" t="s">
        <v>5853</v>
      </c>
      <c r="N1977" s="86"/>
      <c r="O1977" s="87" t="s">
        <v>5853</v>
      </c>
      <c r="P1977" s="87" t="s">
        <v>5853</v>
      </c>
      <c r="Q1977" s="86"/>
      <c r="R1977" s="87" t="s">
        <v>5853</v>
      </c>
      <c r="S1977" s="87" t="s">
        <v>5853</v>
      </c>
      <c r="T1977" s="86" t="s">
        <v>5853</v>
      </c>
      <c r="U1977" s="87" t="s">
        <v>5853</v>
      </c>
      <c r="V1977" s="87" t="s">
        <v>5853</v>
      </c>
    </row>
    <row r="1978" spans="1:22">
      <c r="A1978" s="88" t="s">
        <v>5700</v>
      </c>
      <c r="B1978" s="17" t="str">
        <f>VLOOKUP(A1978,'Planning Periods'!$E$2:$N$540,10,FALSE)</f>
        <v>10/15/2013 - 10/15/2021</v>
      </c>
      <c r="C1978" s="87">
        <v>2014</v>
      </c>
      <c r="D1978" s="87" t="str">
        <f t="shared" si="29"/>
        <v>Santa Monica 2014</v>
      </c>
      <c r="E1978" s="87">
        <v>428</v>
      </c>
      <c r="F1978" s="366">
        <v>167</v>
      </c>
      <c r="G1978" s="87">
        <v>167</v>
      </c>
      <c r="H1978" s="87">
        <v>0</v>
      </c>
      <c r="I1978" s="86"/>
      <c r="J1978" s="87">
        <v>263</v>
      </c>
      <c r="K1978" s="366">
        <v>97</v>
      </c>
      <c r="L1978" s="87">
        <v>97</v>
      </c>
      <c r="M1978" s="87">
        <v>0</v>
      </c>
      <c r="N1978" s="86"/>
      <c r="O1978" s="87">
        <v>283</v>
      </c>
      <c r="P1978" s="87">
        <v>17</v>
      </c>
      <c r="Q1978" s="86"/>
      <c r="R1978" s="87">
        <v>700</v>
      </c>
      <c r="S1978" s="87">
        <v>301</v>
      </c>
      <c r="T1978" s="86">
        <v>0</v>
      </c>
      <c r="U1978" s="87">
        <v>1674</v>
      </c>
      <c r="V1978" s="87">
        <v>582</v>
      </c>
    </row>
    <row r="1979" spans="1:22">
      <c r="A1979" s="88" t="s">
        <v>5700</v>
      </c>
      <c r="B1979" s="17" t="str">
        <f>VLOOKUP(A1979,'Planning Periods'!$E$2:$N$540,10,FALSE)</f>
        <v>10/15/2013 - 10/15/2021</v>
      </c>
      <c r="C1979" s="87">
        <v>2015</v>
      </c>
      <c r="D1979" s="87" t="str">
        <f t="shared" si="29"/>
        <v>Santa Monica 2015</v>
      </c>
      <c r="E1979" s="87">
        <v>428</v>
      </c>
      <c r="F1979" s="366">
        <v>37</v>
      </c>
      <c r="G1979" s="87">
        <v>37</v>
      </c>
      <c r="H1979" s="87">
        <v>0</v>
      </c>
      <c r="I1979" s="86"/>
      <c r="J1979" s="87">
        <v>263</v>
      </c>
      <c r="K1979" s="366">
        <v>0</v>
      </c>
      <c r="L1979" s="87">
        <v>0</v>
      </c>
      <c r="M1979" s="87">
        <v>0</v>
      </c>
      <c r="N1979" s="86"/>
      <c r="O1979" s="87">
        <v>283</v>
      </c>
      <c r="P1979" s="87">
        <v>1</v>
      </c>
      <c r="Q1979" s="86"/>
      <c r="R1979" s="87">
        <v>700</v>
      </c>
      <c r="S1979" s="87">
        <v>108</v>
      </c>
      <c r="T1979" s="86">
        <v>0</v>
      </c>
      <c r="U1979" s="87">
        <v>1674</v>
      </c>
      <c r="V1979" s="87">
        <v>146</v>
      </c>
    </row>
    <row r="1980" spans="1:22">
      <c r="A1980" s="88" t="s">
        <v>5700</v>
      </c>
      <c r="B1980" s="17" t="str">
        <f>VLOOKUP(A1980,'Planning Periods'!$E$2:$N$540,10,FALSE)</f>
        <v>10/15/2013 - 10/15/2021</v>
      </c>
      <c r="C1980" s="87">
        <v>2016</v>
      </c>
      <c r="D1980" s="87" t="str">
        <f t="shared" si="29"/>
        <v>Santa Monica 2016</v>
      </c>
      <c r="E1980" s="87">
        <v>428</v>
      </c>
      <c r="F1980" s="366">
        <v>6</v>
      </c>
      <c r="G1980" s="87">
        <v>6</v>
      </c>
      <c r="H1980" s="87">
        <v>0</v>
      </c>
      <c r="I1980" s="86"/>
      <c r="J1980" s="87">
        <v>263</v>
      </c>
      <c r="K1980" s="366">
        <v>6</v>
      </c>
      <c r="L1980" s="87">
        <v>6</v>
      </c>
      <c r="M1980" s="87">
        <v>0</v>
      </c>
      <c r="N1980" s="86"/>
      <c r="O1980" s="87">
        <v>283</v>
      </c>
      <c r="P1980" s="87">
        <v>0</v>
      </c>
      <c r="Q1980" s="86"/>
      <c r="R1980" s="87">
        <v>700</v>
      </c>
      <c r="S1980" s="87">
        <v>244</v>
      </c>
      <c r="T1980" s="86">
        <v>0</v>
      </c>
      <c r="U1980" s="87">
        <v>1674</v>
      </c>
      <c r="V1980" s="87">
        <v>256</v>
      </c>
    </row>
    <row r="1981" spans="1:22">
      <c r="A1981" s="88" t="s">
        <v>5700</v>
      </c>
      <c r="B1981" s="17" t="str">
        <f>VLOOKUP(A1981,'Planning Periods'!$E$2:$N$540,10,FALSE)</f>
        <v>10/15/2013 - 10/15/2021</v>
      </c>
      <c r="C1981" s="87">
        <v>2017</v>
      </c>
      <c r="D1981" s="87" t="str">
        <f t="shared" si="29"/>
        <v>Santa Monica 2017</v>
      </c>
      <c r="E1981" s="87">
        <v>428</v>
      </c>
      <c r="F1981" s="366">
        <v>93</v>
      </c>
      <c r="G1981" s="87">
        <v>93</v>
      </c>
      <c r="H1981" s="87">
        <v>0</v>
      </c>
      <c r="I1981" s="86"/>
      <c r="J1981" s="87">
        <v>263</v>
      </c>
      <c r="K1981" s="366">
        <v>21</v>
      </c>
      <c r="L1981" s="87">
        <v>21</v>
      </c>
      <c r="M1981" s="87">
        <v>0</v>
      </c>
      <c r="N1981" s="86"/>
      <c r="O1981" s="87">
        <v>283</v>
      </c>
      <c r="P1981" s="87">
        <v>8</v>
      </c>
      <c r="Q1981" s="86"/>
      <c r="R1981" s="87">
        <v>700</v>
      </c>
      <c r="S1981" s="87">
        <v>569</v>
      </c>
      <c r="T1981" s="86">
        <v>0</v>
      </c>
      <c r="U1981" s="87">
        <v>1674</v>
      </c>
      <c r="V1981" s="87">
        <v>691</v>
      </c>
    </row>
    <row r="1982" spans="1:22">
      <c r="A1982" s="88" t="s">
        <v>5824</v>
      </c>
      <c r="B1982" s="17"/>
      <c r="C1982" s="87">
        <v>2013</v>
      </c>
      <c r="D1982" s="87" t="str">
        <f t="shared" si="29"/>
        <v>Santa Paula 2013</v>
      </c>
      <c r="E1982" s="87" t="s">
        <v>5853</v>
      </c>
      <c r="F1982" s="366" t="s">
        <v>5853</v>
      </c>
      <c r="G1982" s="87" t="s">
        <v>5853</v>
      </c>
      <c r="H1982" s="87" t="s">
        <v>5853</v>
      </c>
      <c r="I1982" s="86"/>
      <c r="J1982" s="87" t="s">
        <v>5853</v>
      </c>
      <c r="K1982" s="366" t="s">
        <v>5853</v>
      </c>
      <c r="L1982" s="87" t="s">
        <v>5853</v>
      </c>
      <c r="M1982" s="87" t="s">
        <v>5853</v>
      </c>
      <c r="N1982" s="86"/>
      <c r="O1982" s="87" t="s">
        <v>5853</v>
      </c>
      <c r="P1982" s="87" t="s">
        <v>5853</v>
      </c>
      <c r="Q1982" s="86"/>
      <c r="R1982" s="87" t="s">
        <v>5853</v>
      </c>
      <c r="S1982" s="87" t="s">
        <v>5853</v>
      </c>
      <c r="T1982" s="86" t="s">
        <v>5853</v>
      </c>
      <c r="U1982" s="87" t="s">
        <v>5853</v>
      </c>
      <c r="V1982" s="87" t="s">
        <v>5853</v>
      </c>
    </row>
    <row r="1983" spans="1:22">
      <c r="A1983" s="88" t="s">
        <v>5824</v>
      </c>
      <c r="B1983" s="17" t="str">
        <f>VLOOKUP(A1983,'Planning Periods'!$E$2:$N$540,10,FALSE)</f>
        <v>10/15/2013 - 10/15/2021</v>
      </c>
      <c r="C1983" s="87">
        <v>2014</v>
      </c>
      <c r="D1983" s="87" t="str">
        <f t="shared" si="29"/>
        <v>Santa Paula 2014</v>
      </c>
      <c r="E1983" s="87" t="s">
        <v>5853</v>
      </c>
      <c r="F1983" s="366" t="s">
        <v>5853</v>
      </c>
      <c r="G1983" s="87" t="s">
        <v>5853</v>
      </c>
      <c r="H1983" s="87" t="s">
        <v>5853</v>
      </c>
      <c r="I1983" s="86"/>
      <c r="J1983" s="87" t="s">
        <v>5853</v>
      </c>
      <c r="K1983" s="366" t="s">
        <v>5853</v>
      </c>
      <c r="L1983" s="87" t="s">
        <v>5853</v>
      </c>
      <c r="M1983" s="87" t="s">
        <v>5853</v>
      </c>
      <c r="N1983" s="86"/>
      <c r="O1983" s="87" t="s">
        <v>5853</v>
      </c>
      <c r="P1983" s="87" t="s">
        <v>5853</v>
      </c>
      <c r="Q1983" s="86"/>
      <c r="R1983" s="87" t="s">
        <v>5853</v>
      </c>
      <c r="S1983" s="87" t="s">
        <v>5853</v>
      </c>
      <c r="T1983" s="86" t="s">
        <v>5853</v>
      </c>
      <c r="U1983" s="87" t="s">
        <v>5853</v>
      </c>
      <c r="V1983" s="87" t="s">
        <v>5853</v>
      </c>
    </row>
    <row r="1984" spans="1:22">
      <c r="A1984" s="88" t="s">
        <v>5824</v>
      </c>
      <c r="B1984" s="17" t="str">
        <f>VLOOKUP(A1984,'Planning Periods'!$E$2:$N$540,10,FALSE)</f>
        <v>10/15/2013 - 10/15/2021</v>
      </c>
      <c r="C1984" s="87">
        <v>2015</v>
      </c>
      <c r="D1984" s="87" t="str">
        <f t="shared" si="29"/>
        <v>Santa Paula 2015</v>
      </c>
      <c r="E1984" s="87" t="s">
        <v>5853</v>
      </c>
      <c r="F1984" s="366" t="s">
        <v>5853</v>
      </c>
      <c r="G1984" s="87" t="s">
        <v>5853</v>
      </c>
      <c r="H1984" s="87" t="s">
        <v>5853</v>
      </c>
      <c r="I1984" s="86"/>
      <c r="J1984" s="87" t="s">
        <v>5853</v>
      </c>
      <c r="K1984" s="366" t="s">
        <v>5853</v>
      </c>
      <c r="L1984" s="87" t="s">
        <v>5853</v>
      </c>
      <c r="M1984" s="87" t="s">
        <v>5853</v>
      </c>
      <c r="N1984" s="86"/>
      <c r="O1984" s="87" t="s">
        <v>5853</v>
      </c>
      <c r="P1984" s="87" t="s">
        <v>5853</v>
      </c>
      <c r="Q1984" s="86"/>
      <c r="R1984" s="87" t="s">
        <v>5853</v>
      </c>
      <c r="S1984" s="87" t="s">
        <v>5853</v>
      </c>
      <c r="T1984" s="86" t="s">
        <v>5853</v>
      </c>
      <c r="U1984" s="87" t="s">
        <v>5853</v>
      </c>
      <c r="V1984" s="87" t="s">
        <v>5853</v>
      </c>
    </row>
    <row r="1985" spans="1:22">
      <c r="A1985" s="88" t="s">
        <v>5824</v>
      </c>
      <c r="B1985" s="17" t="str">
        <f>VLOOKUP(A1985,'Planning Periods'!$E$2:$N$540,10,FALSE)</f>
        <v>10/15/2013 - 10/15/2021</v>
      </c>
      <c r="C1985" s="87">
        <v>2016</v>
      </c>
      <c r="D1985" s="87" t="str">
        <f t="shared" si="29"/>
        <v>Santa Paula 2016</v>
      </c>
      <c r="E1985" s="87" t="s">
        <v>5853</v>
      </c>
      <c r="F1985" s="366" t="s">
        <v>5853</v>
      </c>
      <c r="G1985" s="87" t="s">
        <v>5853</v>
      </c>
      <c r="H1985" s="87" t="s">
        <v>5853</v>
      </c>
      <c r="I1985" s="86"/>
      <c r="J1985" s="87" t="s">
        <v>5853</v>
      </c>
      <c r="K1985" s="366" t="s">
        <v>5853</v>
      </c>
      <c r="L1985" s="87" t="s">
        <v>5853</v>
      </c>
      <c r="M1985" s="87" t="s">
        <v>5853</v>
      </c>
      <c r="N1985" s="86"/>
      <c r="O1985" s="87" t="s">
        <v>5853</v>
      </c>
      <c r="P1985" s="87" t="s">
        <v>5853</v>
      </c>
      <c r="Q1985" s="86"/>
      <c r="R1985" s="87" t="s">
        <v>5853</v>
      </c>
      <c r="S1985" s="87" t="s">
        <v>5853</v>
      </c>
      <c r="T1985" s="86" t="s">
        <v>5853</v>
      </c>
      <c r="U1985" s="87" t="s">
        <v>5853</v>
      </c>
      <c r="V1985" s="87" t="s">
        <v>5853</v>
      </c>
    </row>
    <row r="1986" spans="1:22">
      <c r="A1986" s="88" t="s">
        <v>5824</v>
      </c>
      <c r="B1986" s="17" t="str">
        <f>VLOOKUP(A1986,'Planning Periods'!$E$2:$N$540,10,FALSE)</f>
        <v>10/15/2013 - 10/15/2021</v>
      </c>
      <c r="C1986" s="87">
        <v>2017</v>
      </c>
      <c r="D1986" s="87" t="str">
        <f t="shared" si="29"/>
        <v>Santa Paula 2017</v>
      </c>
      <c r="E1986" s="87">
        <v>288</v>
      </c>
      <c r="F1986" s="366">
        <v>0</v>
      </c>
      <c r="G1986" s="87">
        <v>0</v>
      </c>
      <c r="H1986" s="87">
        <v>0</v>
      </c>
      <c r="I1986" s="86"/>
      <c r="J1986" s="87">
        <v>201</v>
      </c>
      <c r="K1986" s="366">
        <v>10</v>
      </c>
      <c r="L1986" s="87">
        <v>10</v>
      </c>
      <c r="M1986" s="87">
        <v>0</v>
      </c>
      <c r="N1986" s="86"/>
      <c r="O1986" s="87">
        <v>241</v>
      </c>
      <c r="P1986" s="87">
        <v>6</v>
      </c>
      <c r="Q1986" s="86"/>
      <c r="R1986" s="87">
        <v>555</v>
      </c>
      <c r="S1986" s="87">
        <v>1</v>
      </c>
      <c r="T1986" s="86">
        <v>0</v>
      </c>
      <c r="U1986" s="87">
        <v>1285</v>
      </c>
      <c r="V1986" s="87">
        <v>17</v>
      </c>
    </row>
    <row r="1987" spans="1:22">
      <c r="A1987" s="88" t="s">
        <v>5701</v>
      </c>
      <c r="B1987" s="17" t="str">
        <f>VLOOKUP(A1987,'Planning Periods'!$E$2:$N$540,10,FALSE)</f>
        <v>01/31/2015 - 01/31/2023</v>
      </c>
      <c r="C1987" s="87">
        <v>2014</v>
      </c>
      <c r="D1987" s="87" t="str">
        <f t="shared" si="29"/>
        <v>Santa Rosa 2014</v>
      </c>
      <c r="E1987" s="87">
        <v>1041</v>
      </c>
      <c r="F1987" s="366">
        <v>11</v>
      </c>
      <c r="G1987" s="87">
        <v>11</v>
      </c>
      <c r="H1987" s="87">
        <v>0</v>
      </c>
      <c r="I1987" s="86"/>
      <c r="J1987" s="87">
        <v>671</v>
      </c>
      <c r="K1987" s="366">
        <v>90</v>
      </c>
      <c r="L1987" s="87">
        <v>90</v>
      </c>
      <c r="M1987" s="87">
        <v>0</v>
      </c>
      <c r="N1987" s="86"/>
      <c r="O1987" s="87">
        <v>759</v>
      </c>
      <c r="P1987" s="87">
        <v>10</v>
      </c>
      <c r="Q1987" s="86"/>
      <c r="R1987" s="87">
        <v>2612</v>
      </c>
      <c r="S1987" s="87">
        <v>141</v>
      </c>
      <c r="T1987" s="86">
        <v>0</v>
      </c>
      <c r="U1987" s="87">
        <v>5083</v>
      </c>
      <c r="V1987" s="87">
        <v>252</v>
      </c>
    </row>
    <row r="1988" spans="1:22">
      <c r="A1988" s="88" t="s">
        <v>5701</v>
      </c>
      <c r="B1988" s="17" t="str">
        <f>VLOOKUP(A1988,'Planning Periods'!$E$2:$N$540,10,FALSE)</f>
        <v>01/31/2015 - 01/31/2023</v>
      </c>
      <c r="C1988" s="87">
        <v>2015</v>
      </c>
      <c r="D1988" s="87" t="str">
        <f t="shared" si="29"/>
        <v>Santa Rosa 2015</v>
      </c>
      <c r="E1988" s="87">
        <v>1041</v>
      </c>
      <c r="F1988" s="366">
        <v>0</v>
      </c>
      <c r="G1988" s="87">
        <v>0</v>
      </c>
      <c r="H1988" s="87">
        <v>0</v>
      </c>
      <c r="I1988" s="86"/>
      <c r="J1988" s="87">
        <v>671</v>
      </c>
      <c r="K1988" s="366">
        <v>24</v>
      </c>
      <c r="L1988" s="87">
        <v>24</v>
      </c>
      <c r="M1988" s="87">
        <v>0</v>
      </c>
      <c r="N1988" s="86"/>
      <c r="O1988" s="87">
        <v>759</v>
      </c>
      <c r="P1988" s="87">
        <v>8</v>
      </c>
      <c r="Q1988" s="86"/>
      <c r="R1988" s="87">
        <v>2612</v>
      </c>
      <c r="S1988" s="87">
        <v>94</v>
      </c>
      <c r="T1988" s="86">
        <v>0</v>
      </c>
      <c r="U1988" s="87">
        <v>5083</v>
      </c>
      <c r="V1988" s="87">
        <v>126</v>
      </c>
    </row>
    <row r="1989" spans="1:22">
      <c r="A1989" s="88" t="s">
        <v>5701</v>
      </c>
      <c r="B1989" s="17" t="str">
        <f>VLOOKUP(A1989,'Planning Periods'!$E$2:$N$540,10,FALSE)</f>
        <v>01/31/2015 - 01/31/2023</v>
      </c>
      <c r="C1989" s="87">
        <v>2016</v>
      </c>
      <c r="D1989" s="87" t="str">
        <f t="shared" si="29"/>
        <v>Santa Rosa 2016</v>
      </c>
      <c r="E1989" s="87">
        <v>1041</v>
      </c>
      <c r="F1989" s="366">
        <v>38</v>
      </c>
      <c r="G1989" s="87">
        <v>38</v>
      </c>
      <c r="H1989" s="87">
        <v>0</v>
      </c>
      <c r="I1989" s="86"/>
      <c r="J1989" s="87">
        <v>671</v>
      </c>
      <c r="K1989" s="366">
        <v>3</v>
      </c>
      <c r="L1989" s="87">
        <v>3</v>
      </c>
      <c r="M1989" s="87">
        <v>0</v>
      </c>
      <c r="N1989" s="86"/>
      <c r="O1989" s="87">
        <v>759</v>
      </c>
      <c r="P1989" s="87">
        <v>16</v>
      </c>
      <c r="Q1989" s="86"/>
      <c r="R1989" s="87">
        <v>2612</v>
      </c>
      <c r="S1989" s="87">
        <v>246</v>
      </c>
      <c r="T1989" s="86">
        <v>0</v>
      </c>
      <c r="U1989" s="87">
        <v>5083</v>
      </c>
      <c r="V1989" s="87">
        <v>303</v>
      </c>
    </row>
    <row r="1990" spans="1:22">
      <c r="A1990" s="88" t="s">
        <v>5701</v>
      </c>
      <c r="B1990" s="17" t="str">
        <f>VLOOKUP(A1990,'Planning Periods'!$E$2:$N$540,10,FALSE)</f>
        <v>01/31/2015 - 01/31/2023</v>
      </c>
      <c r="C1990" s="87">
        <v>2017</v>
      </c>
      <c r="D1990" s="87" t="str">
        <f t="shared" si="29"/>
        <v>Santa Rosa 2017</v>
      </c>
      <c r="E1990" s="87">
        <v>1041</v>
      </c>
      <c r="F1990" s="366">
        <v>56</v>
      </c>
      <c r="G1990" s="87">
        <v>56</v>
      </c>
      <c r="H1990" s="87">
        <v>0</v>
      </c>
      <c r="I1990" s="86"/>
      <c r="J1990" s="87">
        <v>671</v>
      </c>
      <c r="K1990" s="366">
        <v>22</v>
      </c>
      <c r="L1990" s="87">
        <v>22</v>
      </c>
      <c r="M1990" s="87">
        <v>0</v>
      </c>
      <c r="N1990" s="86"/>
      <c r="O1990" s="87">
        <v>759</v>
      </c>
      <c r="P1990" s="87">
        <v>16</v>
      </c>
      <c r="Q1990" s="86"/>
      <c r="R1990" s="87">
        <v>2612</v>
      </c>
      <c r="S1990" s="87">
        <v>251</v>
      </c>
      <c r="T1990" s="86">
        <v>0</v>
      </c>
      <c r="U1990" s="87">
        <v>5083</v>
      </c>
      <c r="V1990" s="87">
        <v>345</v>
      </c>
    </row>
    <row r="1991" spans="1:22">
      <c r="A1991" s="88" t="s">
        <v>5702</v>
      </c>
      <c r="B1991" s="17" t="str">
        <f>VLOOKUP(A1991,'Planning Periods'!$E$2:$N$540,10,FALSE)</f>
        <v>04/15/2021 - 04/15/2029</v>
      </c>
      <c r="C1991" s="87">
        <v>2013</v>
      </c>
      <c r="D1991" s="87" t="str">
        <f t="shared" si="29"/>
        <v>Santee 2013</v>
      </c>
      <c r="E1991" s="87">
        <v>914</v>
      </c>
      <c r="F1991" s="366">
        <v>10</v>
      </c>
      <c r="G1991" s="87">
        <v>10</v>
      </c>
      <c r="H1991" s="87">
        <v>0</v>
      </c>
      <c r="I1991" s="86"/>
      <c r="J1991" s="87">
        <v>694</v>
      </c>
      <c r="K1991" s="366">
        <v>41</v>
      </c>
      <c r="L1991" s="87">
        <v>37</v>
      </c>
      <c r="M1991" s="87">
        <v>4</v>
      </c>
      <c r="N1991" s="86"/>
      <c r="O1991" s="87">
        <v>642</v>
      </c>
      <c r="P1991" s="87">
        <v>80</v>
      </c>
      <c r="Q1991" s="86"/>
      <c r="R1991" s="87">
        <v>1410</v>
      </c>
      <c r="S1991" s="87">
        <v>368</v>
      </c>
      <c r="T1991" s="86">
        <v>4</v>
      </c>
      <c r="U1991" s="87">
        <v>3660</v>
      </c>
      <c r="V1991" s="87">
        <v>499</v>
      </c>
    </row>
    <row r="1992" spans="1:22">
      <c r="A1992" s="88" t="s">
        <v>5702</v>
      </c>
      <c r="B1992" s="17" t="str">
        <f>VLOOKUP(A1992,'Planning Periods'!$E$2:$N$540,10,FALSE)</f>
        <v>04/15/2021 - 04/15/2029</v>
      </c>
      <c r="C1992" s="87">
        <v>2014</v>
      </c>
      <c r="D1992" s="87" t="str">
        <f t="shared" si="29"/>
        <v>Santee 2014</v>
      </c>
      <c r="E1992" s="87">
        <v>914</v>
      </c>
      <c r="F1992" s="366">
        <v>0</v>
      </c>
      <c r="G1992" s="87">
        <v>0</v>
      </c>
      <c r="H1992" s="87">
        <v>0</v>
      </c>
      <c r="I1992" s="86"/>
      <c r="J1992" s="87">
        <v>694</v>
      </c>
      <c r="K1992" s="366">
        <v>0</v>
      </c>
      <c r="L1992" s="87">
        <v>0</v>
      </c>
      <c r="M1992" s="87">
        <v>0</v>
      </c>
      <c r="N1992" s="86"/>
      <c r="O1992" s="87">
        <v>642</v>
      </c>
      <c r="P1992" s="87">
        <v>0</v>
      </c>
      <c r="Q1992" s="86"/>
      <c r="R1992" s="87">
        <v>1410</v>
      </c>
      <c r="S1992" s="87">
        <v>175</v>
      </c>
      <c r="T1992" s="86">
        <v>0</v>
      </c>
      <c r="U1992" s="87">
        <v>3660</v>
      </c>
      <c r="V1992" s="87">
        <v>175</v>
      </c>
    </row>
    <row r="1993" spans="1:22">
      <c r="A1993" s="88" t="s">
        <v>5702</v>
      </c>
      <c r="B1993" s="17" t="str">
        <f>VLOOKUP(A1993,'Planning Periods'!$E$2:$N$540,10,FALSE)</f>
        <v>04/15/2021 - 04/15/2029</v>
      </c>
      <c r="C1993" s="87">
        <v>2015</v>
      </c>
      <c r="D1993" s="87" t="str">
        <f t="shared" si="29"/>
        <v>Santee 2015</v>
      </c>
      <c r="E1993" s="87">
        <v>914</v>
      </c>
      <c r="F1993" s="366">
        <v>0</v>
      </c>
      <c r="G1993" s="87">
        <v>0</v>
      </c>
      <c r="H1993" s="87">
        <v>0</v>
      </c>
      <c r="I1993" s="86"/>
      <c r="J1993" s="87">
        <v>694</v>
      </c>
      <c r="K1993" s="366">
        <v>0</v>
      </c>
      <c r="L1993" s="87">
        <v>0</v>
      </c>
      <c r="M1993" s="87">
        <v>0</v>
      </c>
      <c r="N1993" s="86"/>
      <c r="O1993" s="87">
        <v>642</v>
      </c>
      <c r="P1993" s="87">
        <v>0</v>
      </c>
      <c r="Q1993" s="86"/>
      <c r="R1993" s="87">
        <v>1410</v>
      </c>
      <c r="S1993" s="87">
        <v>5</v>
      </c>
      <c r="T1993" s="86">
        <v>0</v>
      </c>
      <c r="U1993" s="87">
        <v>3660</v>
      </c>
      <c r="V1993" s="87">
        <v>5</v>
      </c>
    </row>
    <row r="1994" spans="1:22">
      <c r="A1994" s="88" t="s">
        <v>5702</v>
      </c>
      <c r="B1994" s="17" t="str">
        <f>VLOOKUP(A1994,'Planning Periods'!$E$2:$N$540,10,FALSE)</f>
        <v>04/15/2021 - 04/15/2029</v>
      </c>
      <c r="C1994" s="87">
        <v>2016</v>
      </c>
      <c r="D1994" s="87" t="str">
        <f t="shared" si="29"/>
        <v>Santee 2016</v>
      </c>
      <c r="E1994" s="87">
        <v>914</v>
      </c>
      <c r="F1994" s="366">
        <v>0</v>
      </c>
      <c r="G1994" s="87">
        <v>0</v>
      </c>
      <c r="H1994" s="87">
        <v>0</v>
      </c>
      <c r="I1994" s="86"/>
      <c r="J1994" s="87">
        <v>694</v>
      </c>
      <c r="K1994" s="366">
        <v>2</v>
      </c>
      <c r="L1994" s="87">
        <v>0</v>
      </c>
      <c r="M1994" s="87">
        <v>2</v>
      </c>
      <c r="N1994" s="86"/>
      <c r="O1994" s="87">
        <v>642</v>
      </c>
      <c r="P1994" s="87">
        <v>0</v>
      </c>
      <c r="Q1994" s="86"/>
      <c r="R1994" s="87">
        <v>1410</v>
      </c>
      <c r="S1994" s="87">
        <v>50</v>
      </c>
      <c r="T1994" s="86">
        <v>2</v>
      </c>
      <c r="U1994" s="87">
        <v>3660</v>
      </c>
      <c r="V1994" s="87">
        <v>52</v>
      </c>
    </row>
    <row r="1995" spans="1:22">
      <c r="A1995" s="88" t="s">
        <v>5702</v>
      </c>
      <c r="B1995" s="17" t="str">
        <f>VLOOKUP(A1995,'Planning Periods'!$E$2:$N$540,10,FALSE)</f>
        <v>04/15/2021 - 04/15/2029</v>
      </c>
      <c r="C1995" s="87">
        <v>2017</v>
      </c>
      <c r="D1995" s="87" t="str">
        <f t="shared" si="29"/>
        <v>Santee 2017</v>
      </c>
      <c r="E1995" s="87">
        <v>914</v>
      </c>
      <c r="F1995" s="366">
        <v>0</v>
      </c>
      <c r="G1995" s="87">
        <v>0</v>
      </c>
      <c r="H1995" s="87">
        <v>0</v>
      </c>
      <c r="I1995" s="86"/>
      <c r="J1995" s="87">
        <v>694</v>
      </c>
      <c r="K1995" s="366">
        <v>0</v>
      </c>
      <c r="L1995" s="87">
        <v>0</v>
      </c>
      <c r="M1995" s="87">
        <v>0</v>
      </c>
      <c r="N1995" s="86"/>
      <c r="O1995" s="87">
        <v>642</v>
      </c>
      <c r="P1995" s="87">
        <v>16</v>
      </c>
      <c r="Q1995" s="86"/>
      <c r="R1995" s="87">
        <v>1410</v>
      </c>
      <c r="S1995" s="87">
        <v>128</v>
      </c>
      <c r="T1995" s="86">
        <v>0</v>
      </c>
      <c r="U1995" s="87">
        <v>3660</v>
      </c>
      <c r="V1995" s="87">
        <v>144</v>
      </c>
    </row>
    <row r="1996" spans="1:22">
      <c r="A1996" s="88" t="s">
        <v>5703</v>
      </c>
      <c r="B1996" s="17" t="str">
        <f>VLOOKUP(A1996,'Planning Periods'!$E$2:$N$540,10,FALSE)</f>
        <v>01/31/2015 - 01/31/2023</v>
      </c>
      <c r="C1996" s="87">
        <v>2014</v>
      </c>
      <c r="D1996" s="87" t="str">
        <f t="shared" si="29"/>
        <v>Saratoga 2014</v>
      </c>
      <c r="E1996" s="87" t="s">
        <v>5853</v>
      </c>
      <c r="F1996" s="366" t="s">
        <v>5853</v>
      </c>
      <c r="G1996" s="87" t="s">
        <v>5853</v>
      </c>
      <c r="H1996" s="87" t="s">
        <v>5853</v>
      </c>
      <c r="I1996" s="86"/>
      <c r="J1996" s="87" t="s">
        <v>5853</v>
      </c>
      <c r="K1996" s="366" t="s">
        <v>5853</v>
      </c>
      <c r="L1996" s="87" t="s">
        <v>5853</v>
      </c>
      <c r="M1996" s="87" t="s">
        <v>5853</v>
      </c>
      <c r="N1996" s="86"/>
      <c r="O1996" s="87" t="s">
        <v>5853</v>
      </c>
      <c r="P1996" s="87" t="s">
        <v>5853</v>
      </c>
      <c r="Q1996" s="86"/>
      <c r="R1996" s="87" t="s">
        <v>5853</v>
      </c>
      <c r="S1996" s="87" t="s">
        <v>5853</v>
      </c>
      <c r="T1996" s="86" t="s">
        <v>5853</v>
      </c>
      <c r="U1996" s="87" t="s">
        <v>5853</v>
      </c>
      <c r="V1996" s="87" t="s">
        <v>5853</v>
      </c>
    </row>
    <row r="1997" spans="1:22">
      <c r="A1997" s="88" t="s">
        <v>5703</v>
      </c>
      <c r="B1997" s="17" t="str">
        <f>VLOOKUP(A1997,'Planning Periods'!$E$2:$N$540,10,FALSE)</f>
        <v>01/31/2015 - 01/31/2023</v>
      </c>
      <c r="C1997" s="87">
        <v>2015</v>
      </c>
      <c r="D1997" s="87" t="str">
        <f t="shared" si="29"/>
        <v>Saratoga 2015</v>
      </c>
      <c r="E1997" s="87">
        <v>147</v>
      </c>
      <c r="F1997" s="366">
        <v>0</v>
      </c>
      <c r="G1997" s="87">
        <v>0</v>
      </c>
      <c r="H1997" s="87">
        <v>0</v>
      </c>
      <c r="I1997" s="86"/>
      <c r="J1997" s="87">
        <v>95</v>
      </c>
      <c r="K1997" s="366">
        <v>7</v>
      </c>
      <c r="L1997" s="87">
        <v>7</v>
      </c>
      <c r="M1997" s="87">
        <v>0</v>
      </c>
      <c r="N1997" s="86"/>
      <c r="O1997" s="87">
        <v>104</v>
      </c>
      <c r="P1997" s="87">
        <v>1</v>
      </c>
      <c r="Q1997" s="86"/>
      <c r="R1997" s="87">
        <v>93</v>
      </c>
      <c r="S1997" s="87">
        <v>6</v>
      </c>
      <c r="T1997" s="86">
        <v>0</v>
      </c>
      <c r="U1997" s="87">
        <v>439</v>
      </c>
      <c r="V1997" s="87">
        <v>14</v>
      </c>
    </row>
    <row r="1998" spans="1:22">
      <c r="A1998" s="88" t="s">
        <v>5703</v>
      </c>
      <c r="B1998" s="17" t="str">
        <f>VLOOKUP(A1998,'Planning Periods'!$E$2:$N$540,10,FALSE)</f>
        <v>01/31/2015 - 01/31/2023</v>
      </c>
      <c r="C1998" s="87">
        <v>2016</v>
      </c>
      <c r="D1998" s="87" t="str">
        <f t="shared" si="29"/>
        <v>Saratoga 2016</v>
      </c>
      <c r="E1998" s="87">
        <v>147</v>
      </c>
      <c r="F1998" s="366">
        <v>0</v>
      </c>
      <c r="G1998" s="87">
        <v>0</v>
      </c>
      <c r="H1998" s="87">
        <v>0</v>
      </c>
      <c r="I1998" s="86"/>
      <c r="J1998" s="87">
        <v>95</v>
      </c>
      <c r="K1998" s="366">
        <v>11</v>
      </c>
      <c r="L1998" s="87">
        <v>11</v>
      </c>
      <c r="M1998" s="87">
        <v>0</v>
      </c>
      <c r="N1998" s="86"/>
      <c r="O1998" s="87">
        <v>104</v>
      </c>
      <c r="P1998" s="87">
        <v>1</v>
      </c>
      <c r="Q1998" s="86"/>
      <c r="R1998" s="87">
        <v>93</v>
      </c>
      <c r="S1998" s="87">
        <v>6</v>
      </c>
      <c r="T1998" s="86">
        <v>0</v>
      </c>
      <c r="U1998" s="87">
        <v>439</v>
      </c>
      <c r="V1998" s="87">
        <v>18</v>
      </c>
    </row>
    <row r="1999" spans="1:22">
      <c r="A1999" s="88" t="s">
        <v>5703</v>
      </c>
      <c r="B1999" s="17" t="str">
        <f>VLOOKUP(A1999,'Planning Periods'!$E$2:$N$540,10,FALSE)</f>
        <v>01/31/2015 - 01/31/2023</v>
      </c>
      <c r="C1999" s="87">
        <v>2017</v>
      </c>
      <c r="D1999" s="87" t="str">
        <f t="shared" si="29"/>
        <v>Saratoga 2017</v>
      </c>
      <c r="E1999" s="87">
        <v>147</v>
      </c>
      <c r="F1999" s="366">
        <v>0</v>
      </c>
      <c r="G1999" s="87">
        <v>0</v>
      </c>
      <c r="H1999" s="87">
        <v>0</v>
      </c>
      <c r="I1999" s="86"/>
      <c r="J1999" s="87">
        <v>95</v>
      </c>
      <c r="K1999" s="366">
        <v>14</v>
      </c>
      <c r="L1999" s="87">
        <v>14</v>
      </c>
      <c r="M1999" s="87">
        <v>0</v>
      </c>
      <c r="N1999" s="86"/>
      <c r="O1999" s="87">
        <v>104</v>
      </c>
      <c r="P1999" s="87">
        <v>4</v>
      </c>
      <c r="Q1999" s="86"/>
      <c r="R1999" s="87">
        <v>93</v>
      </c>
      <c r="S1999" s="87">
        <v>7</v>
      </c>
      <c r="T1999" s="86">
        <v>0</v>
      </c>
      <c r="U1999" s="87">
        <v>439</v>
      </c>
      <c r="V1999" s="87">
        <v>25</v>
      </c>
    </row>
    <row r="2000" spans="1:22">
      <c r="A2000" s="88" t="s">
        <v>5704</v>
      </c>
      <c r="B2000" s="17" t="str">
        <f>VLOOKUP(A2000,'Planning Periods'!$E$2:$N$540,10,FALSE)</f>
        <v>01/31/2015 - 01/31/2023</v>
      </c>
      <c r="C2000" s="87">
        <v>2014</v>
      </c>
      <c r="D2000" s="87" t="str">
        <f t="shared" si="29"/>
        <v>Sausalito 2014</v>
      </c>
      <c r="E2000" s="87">
        <v>26</v>
      </c>
      <c r="F2000" s="366">
        <v>6</v>
      </c>
      <c r="G2000" s="87">
        <v>0</v>
      </c>
      <c r="H2000" s="87">
        <v>6</v>
      </c>
      <c r="I2000" s="86"/>
      <c r="J2000" s="87">
        <v>14</v>
      </c>
      <c r="K2000" s="366">
        <v>11</v>
      </c>
      <c r="L2000" s="87">
        <v>0</v>
      </c>
      <c r="M2000" s="87">
        <v>11</v>
      </c>
      <c r="N2000" s="86"/>
      <c r="O2000" s="87">
        <v>16</v>
      </c>
      <c r="P2000" s="87">
        <v>3</v>
      </c>
      <c r="Q2000" s="86"/>
      <c r="R2000" s="87">
        <v>23</v>
      </c>
      <c r="S2000" s="87">
        <v>1</v>
      </c>
      <c r="T2000" s="86">
        <v>11</v>
      </c>
      <c r="U2000" s="87">
        <v>79</v>
      </c>
      <c r="V2000" s="87">
        <v>21</v>
      </c>
    </row>
    <row r="2001" spans="1:22">
      <c r="A2001" s="88" t="s">
        <v>5704</v>
      </c>
      <c r="B2001" s="17" t="str">
        <f>VLOOKUP(A2001,'Planning Periods'!$E$2:$N$540,10,FALSE)</f>
        <v>01/31/2015 - 01/31/2023</v>
      </c>
      <c r="C2001" s="87">
        <v>2015</v>
      </c>
      <c r="D2001" s="87" t="str">
        <f t="shared" si="29"/>
        <v>Sausalito 2015</v>
      </c>
      <c r="E2001" s="87">
        <v>26</v>
      </c>
      <c r="F2001" s="366">
        <v>2</v>
      </c>
      <c r="G2001" s="87">
        <v>0</v>
      </c>
      <c r="H2001" s="87">
        <v>2</v>
      </c>
      <c r="I2001" s="86"/>
      <c r="J2001" s="87">
        <v>14</v>
      </c>
      <c r="K2001" s="366">
        <v>3</v>
      </c>
      <c r="L2001" s="87">
        <v>0</v>
      </c>
      <c r="M2001" s="87">
        <v>3</v>
      </c>
      <c r="N2001" s="86"/>
      <c r="O2001" s="87">
        <v>16</v>
      </c>
      <c r="P2001" s="87">
        <v>0</v>
      </c>
      <c r="Q2001" s="86"/>
      <c r="R2001" s="87">
        <v>23</v>
      </c>
      <c r="S2001" s="87">
        <v>0</v>
      </c>
      <c r="T2001" s="86">
        <v>3</v>
      </c>
      <c r="U2001" s="87">
        <v>79</v>
      </c>
      <c r="V2001" s="87">
        <v>5</v>
      </c>
    </row>
    <row r="2002" spans="1:22">
      <c r="A2002" s="88" t="s">
        <v>5704</v>
      </c>
      <c r="B2002" s="17" t="str">
        <f>VLOOKUP(A2002,'Planning Periods'!$E$2:$N$540,10,FALSE)</f>
        <v>01/31/2015 - 01/31/2023</v>
      </c>
      <c r="C2002" s="87">
        <v>2016</v>
      </c>
      <c r="D2002" s="87" t="str">
        <f t="shared" si="29"/>
        <v>Sausalito 2016</v>
      </c>
      <c r="E2002" s="87">
        <v>26</v>
      </c>
      <c r="F2002" s="366">
        <v>1</v>
      </c>
      <c r="G2002" s="87">
        <v>1</v>
      </c>
      <c r="H2002" s="87">
        <v>0</v>
      </c>
      <c r="I2002" s="86"/>
      <c r="J2002" s="87">
        <v>14</v>
      </c>
      <c r="K2002" s="366">
        <v>1</v>
      </c>
      <c r="L2002" s="87">
        <v>1</v>
      </c>
      <c r="M2002" s="87">
        <v>0</v>
      </c>
      <c r="N2002" s="86"/>
      <c r="O2002" s="87">
        <v>16</v>
      </c>
      <c r="P2002" s="87">
        <v>0</v>
      </c>
      <c r="Q2002" s="86"/>
      <c r="R2002" s="87">
        <v>23</v>
      </c>
      <c r="S2002" s="87">
        <v>3</v>
      </c>
      <c r="T2002" s="86">
        <v>0</v>
      </c>
      <c r="U2002" s="87">
        <v>79</v>
      </c>
      <c r="V2002" s="87">
        <v>5</v>
      </c>
    </row>
    <row r="2003" spans="1:22">
      <c r="A2003" s="88" t="s">
        <v>5704</v>
      </c>
      <c r="B2003" s="17" t="str">
        <f>VLOOKUP(A2003,'Planning Periods'!$E$2:$N$540,10,FALSE)</f>
        <v>01/31/2015 - 01/31/2023</v>
      </c>
      <c r="C2003" s="87">
        <v>2017</v>
      </c>
      <c r="D2003" s="87" t="str">
        <f t="shared" si="29"/>
        <v>Sausalito 2017</v>
      </c>
      <c r="E2003" s="87">
        <v>26</v>
      </c>
      <c r="F2003" s="366">
        <v>1</v>
      </c>
      <c r="G2003" s="87">
        <v>1</v>
      </c>
      <c r="H2003" s="87">
        <v>0</v>
      </c>
      <c r="I2003" s="86"/>
      <c r="J2003" s="87">
        <v>14</v>
      </c>
      <c r="K2003" s="366">
        <v>2</v>
      </c>
      <c r="L2003" s="87">
        <v>0</v>
      </c>
      <c r="M2003" s="87">
        <v>2</v>
      </c>
      <c r="N2003" s="86"/>
      <c r="O2003" s="87">
        <v>16</v>
      </c>
      <c r="P2003" s="87">
        <v>1</v>
      </c>
      <c r="Q2003" s="86"/>
      <c r="R2003" s="87">
        <v>23</v>
      </c>
      <c r="S2003" s="87">
        <v>1</v>
      </c>
      <c r="T2003" s="86">
        <v>2</v>
      </c>
      <c r="U2003" s="87">
        <v>79</v>
      </c>
      <c r="V2003" s="87">
        <v>5</v>
      </c>
    </row>
    <row r="2004" spans="1:22">
      <c r="A2004" t="s">
        <v>5705</v>
      </c>
      <c r="B2004" s="17" t="str">
        <f>VLOOKUP(A2004,'Planning Periods'!$E$2:$N$540,10,FALSE)</f>
        <v>12/31/2015 - 12/31/2023</v>
      </c>
      <c r="C2004" s="87">
        <v>2014</v>
      </c>
      <c r="D2004" s="87" t="str">
        <f t="shared" si="29"/>
        <v>Scotts Valley 2014</v>
      </c>
      <c r="E2004" s="366" t="s">
        <v>5853</v>
      </c>
      <c r="F2004" s="366" t="s">
        <v>5853</v>
      </c>
      <c r="G2004" s="366" t="s">
        <v>5853</v>
      </c>
      <c r="H2004" s="366" t="s">
        <v>5853</v>
      </c>
      <c r="I2004" s="366">
        <v>0</v>
      </c>
      <c r="J2004" s="366" t="s">
        <v>5853</v>
      </c>
      <c r="K2004" s="366" t="s">
        <v>5853</v>
      </c>
      <c r="L2004" s="366" t="s">
        <v>5853</v>
      </c>
      <c r="M2004" s="366" t="s">
        <v>5853</v>
      </c>
      <c r="N2004" s="366">
        <v>0</v>
      </c>
      <c r="O2004" s="366" t="s">
        <v>5853</v>
      </c>
      <c r="P2004" s="366" t="s">
        <v>5853</v>
      </c>
      <c r="Q2004" s="366"/>
      <c r="R2004" s="366" t="s">
        <v>5853</v>
      </c>
      <c r="S2004" s="366" t="s">
        <v>5853</v>
      </c>
      <c r="T2004" s="366" t="s">
        <v>5853</v>
      </c>
      <c r="U2004" s="366" t="s">
        <v>5853</v>
      </c>
      <c r="V2004" s="366" t="s">
        <v>5853</v>
      </c>
    </row>
    <row r="2005" spans="1:22">
      <c r="A2005" t="s">
        <v>5705</v>
      </c>
      <c r="B2005" s="17" t="str">
        <f>VLOOKUP(A2005,'Planning Periods'!$E$2:$N$540,10,FALSE)</f>
        <v>12/31/2015 - 12/31/2023</v>
      </c>
      <c r="C2005" s="87">
        <v>2015</v>
      </c>
      <c r="D2005" s="87"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5705</v>
      </c>
      <c r="B2006" s="17" t="str">
        <f>VLOOKUP(A2006,'Planning Periods'!$E$2:$N$540,10,FALSE)</f>
        <v>12/31/2015 - 12/31/2023</v>
      </c>
      <c r="C2006" s="87">
        <v>2016</v>
      </c>
      <c r="D2006" s="87"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5705</v>
      </c>
      <c r="B2007" s="17" t="str">
        <f>VLOOKUP(A2007,'Planning Periods'!$E$2:$N$540,10,FALSE)</f>
        <v>12/31/2015 - 12/31/2023</v>
      </c>
      <c r="C2007" s="87">
        <v>2017</v>
      </c>
      <c r="D2007" s="87"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5706</v>
      </c>
      <c r="B2008" s="17"/>
      <c r="C2008" s="87">
        <v>2013</v>
      </c>
      <c r="D2008" s="87" t="str">
        <f t="shared" si="29"/>
        <v>Seal Beach 2013</v>
      </c>
      <c r="E2008" t="s">
        <v>5853</v>
      </c>
      <c r="F2008" t="s">
        <v>5853</v>
      </c>
      <c r="G2008" t="s">
        <v>5853</v>
      </c>
      <c r="H2008" t="s">
        <v>5853</v>
      </c>
      <c r="J2008" t="s">
        <v>5853</v>
      </c>
      <c r="K2008" t="s">
        <v>5853</v>
      </c>
      <c r="L2008" t="s">
        <v>5853</v>
      </c>
      <c r="M2008" t="s">
        <v>5853</v>
      </c>
      <c r="O2008" t="s">
        <v>5853</v>
      </c>
      <c r="P2008" t="s">
        <v>5853</v>
      </c>
      <c r="R2008" t="s">
        <v>5853</v>
      </c>
      <c r="S2008" t="s">
        <v>5853</v>
      </c>
      <c r="T2008" t="s">
        <v>5853</v>
      </c>
      <c r="U2008" t="s">
        <v>5853</v>
      </c>
      <c r="V2008" t="s">
        <v>5853</v>
      </c>
    </row>
    <row r="2009" spans="1:22">
      <c r="A2009" t="s">
        <v>5706</v>
      </c>
      <c r="B2009" s="17" t="str">
        <f>VLOOKUP(A2009,'Planning Periods'!$E$2:$N$540,10,FALSE)</f>
        <v>10/15/2013 - 10/15/2021</v>
      </c>
      <c r="C2009" s="87">
        <v>2014</v>
      </c>
      <c r="D2009" s="87" t="str">
        <f t="shared" si="29"/>
        <v>Seal Beach 2014</v>
      </c>
      <c r="E2009" s="366" t="s">
        <v>5853</v>
      </c>
      <c r="F2009" s="366" t="s">
        <v>5853</v>
      </c>
      <c r="G2009" s="366" t="s">
        <v>5853</v>
      </c>
      <c r="H2009" s="366" t="s">
        <v>5853</v>
      </c>
      <c r="I2009" s="366">
        <v>0</v>
      </c>
      <c r="J2009" s="366" t="s">
        <v>5853</v>
      </c>
      <c r="K2009" s="366" t="s">
        <v>5853</v>
      </c>
      <c r="L2009" s="366" t="s">
        <v>5853</v>
      </c>
      <c r="M2009" s="366" t="s">
        <v>5853</v>
      </c>
      <c r="N2009" s="366">
        <v>0</v>
      </c>
      <c r="O2009" s="366" t="s">
        <v>5853</v>
      </c>
      <c r="P2009" s="366" t="s">
        <v>5853</v>
      </c>
      <c r="Q2009" s="366"/>
      <c r="R2009" s="366" t="s">
        <v>5853</v>
      </c>
      <c r="S2009" s="366" t="s">
        <v>5853</v>
      </c>
      <c r="T2009" s="366" t="s">
        <v>5853</v>
      </c>
      <c r="U2009" s="366" t="s">
        <v>5853</v>
      </c>
      <c r="V2009" s="366" t="s">
        <v>5853</v>
      </c>
    </row>
    <row r="2010" spans="1:22">
      <c r="A2010" t="s">
        <v>5706</v>
      </c>
      <c r="B2010" s="17" t="str">
        <f>VLOOKUP(A2010,'Planning Periods'!$E$2:$N$540,10,FALSE)</f>
        <v>10/15/2013 - 10/15/2021</v>
      </c>
      <c r="C2010" s="87">
        <v>2015</v>
      </c>
      <c r="D2010" s="87" t="str">
        <f t="shared" si="29"/>
        <v>Seal Beach 2015</v>
      </c>
      <c r="E2010" t="s">
        <v>5853</v>
      </c>
      <c r="F2010" t="s">
        <v>5853</v>
      </c>
      <c r="G2010" t="s">
        <v>5853</v>
      </c>
      <c r="H2010" t="s">
        <v>5853</v>
      </c>
      <c r="J2010" t="s">
        <v>5853</v>
      </c>
      <c r="K2010" t="s">
        <v>5853</v>
      </c>
      <c r="L2010" t="s">
        <v>5853</v>
      </c>
      <c r="M2010" t="s">
        <v>5853</v>
      </c>
      <c r="O2010" t="s">
        <v>5853</v>
      </c>
      <c r="P2010" t="s">
        <v>5853</v>
      </c>
      <c r="R2010" t="s">
        <v>5853</v>
      </c>
      <c r="S2010" t="s">
        <v>5853</v>
      </c>
      <c r="T2010" t="s">
        <v>5853</v>
      </c>
      <c r="U2010" t="s">
        <v>5853</v>
      </c>
      <c r="V2010" t="s">
        <v>5853</v>
      </c>
    </row>
    <row r="2011" spans="1:22">
      <c r="A2011" t="s">
        <v>5706</v>
      </c>
      <c r="B2011" s="17" t="str">
        <f>VLOOKUP(A2011,'Planning Periods'!$E$2:$N$540,10,FALSE)</f>
        <v>10/15/2013 - 10/15/2021</v>
      </c>
      <c r="C2011" s="87">
        <v>2016</v>
      </c>
      <c r="D2011" s="87" t="str">
        <f t="shared" si="29"/>
        <v>Seal Beach 2016</v>
      </c>
      <c r="E2011" t="s">
        <v>5853</v>
      </c>
      <c r="F2011" t="s">
        <v>5853</v>
      </c>
      <c r="G2011" t="s">
        <v>5853</v>
      </c>
      <c r="H2011" t="s">
        <v>5853</v>
      </c>
      <c r="J2011" t="s">
        <v>5853</v>
      </c>
      <c r="K2011" t="s">
        <v>5853</v>
      </c>
      <c r="L2011" t="s">
        <v>5853</v>
      </c>
      <c r="M2011" t="s">
        <v>5853</v>
      </c>
      <c r="O2011" t="s">
        <v>5853</v>
      </c>
      <c r="P2011" t="s">
        <v>5853</v>
      </c>
      <c r="R2011" t="s">
        <v>5853</v>
      </c>
      <c r="S2011" t="s">
        <v>5853</v>
      </c>
      <c r="T2011" t="s">
        <v>5853</v>
      </c>
      <c r="U2011" t="s">
        <v>5853</v>
      </c>
      <c r="V2011" t="s">
        <v>5853</v>
      </c>
    </row>
    <row r="2012" spans="1:22">
      <c r="A2012" t="s">
        <v>5706</v>
      </c>
      <c r="B2012" s="17" t="str">
        <f>VLOOKUP(A2012,'Planning Periods'!$E$2:$N$540,10,FALSE)</f>
        <v>10/15/2013 - 10/15/2021</v>
      </c>
      <c r="C2012" s="87">
        <v>2017</v>
      </c>
      <c r="D2012" s="87" t="str">
        <f t="shared" si="29"/>
        <v>Seal Beach 2017</v>
      </c>
      <c r="E2012" t="s">
        <v>5853</v>
      </c>
      <c r="F2012" t="s">
        <v>5853</v>
      </c>
      <c r="G2012" t="s">
        <v>5853</v>
      </c>
      <c r="H2012" t="s">
        <v>5853</v>
      </c>
      <c r="J2012" t="s">
        <v>5853</v>
      </c>
      <c r="K2012" t="s">
        <v>5853</v>
      </c>
      <c r="L2012" t="s">
        <v>5853</v>
      </c>
      <c r="M2012" t="s">
        <v>5853</v>
      </c>
      <c r="O2012" t="s">
        <v>5853</v>
      </c>
      <c r="P2012" t="s">
        <v>5853</v>
      </c>
      <c r="R2012" t="s">
        <v>5853</v>
      </c>
      <c r="S2012" t="s">
        <v>5853</v>
      </c>
      <c r="T2012" t="s">
        <v>5853</v>
      </c>
      <c r="U2012" t="s">
        <v>5853</v>
      </c>
      <c r="V2012" t="s">
        <v>5853</v>
      </c>
    </row>
    <row r="2013" spans="1:22">
      <c r="A2013" t="s">
        <v>5707</v>
      </c>
      <c r="B2013" s="17" t="str">
        <f>VLOOKUP(A2013,'Planning Periods'!$E$2:$N$540,10,FALSE)</f>
        <v>12/31/2015 - 12/31/2023</v>
      </c>
      <c r="C2013" s="87">
        <v>2014</v>
      </c>
      <c r="D2013" s="87" t="str">
        <f t="shared" si="29"/>
        <v>Seaside 2014</v>
      </c>
      <c r="E2013" s="366" t="s">
        <v>5853</v>
      </c>
      <c r="F2013" s="366" t="s">
        <v>5853</v>
      </c>
      <c r="G2013" s="366" t="s">
        <v>5853</v>
      </c>
      <c r="H2013" s="366" t="s">
        <v>5853</v>
      </c>
      <c r="I2013" s="366">
        <v>0</v>
      </c>
      <c r="J2013" s="366" t="s">
        <v>5853</v>
      </c>
      <c r="K2013" s="366" t="s">
        <v>5853</v>
      </c>
      <c r="L2013" s="366" t="s">
        <v>5853</v>
      </c>
      <c r="M2013" s="366" t="s">
        <v>5853</v>
      </c>
      <c r="N2013" s="366">
        <v>0</v>
      </c>
      <c r="O2013" s="366" t="s">
        <v>5853</v>
      </c>
      <c r="P2013" s="366" t="s">
        <v>5853</v>
      </c>
      <c r="Q2013" s="366"/>
      <c r="R2013" s="366" t="s">
        <v>5853</v>
      </c>
      <c r="S2013" s="366" t="s">
        <v>5853</v>
      </c>
      <c r="T2013" s="366" t="s">
        <v>5853</v>
      </c>
      <c r="U2013" s="366" t="s">
        <v>5853</v>
      </c>
      <c r="V2013" s="366" t="s">
        <v>5853</v>
      </c>
    </row>
    <row r="2014" spans="1:22">
      <c r="A2014" t="s">
        <v>5707</v>
      </c>
      <c r="B2014" s="17" t="str">
        <f>VLOOKUP(A2014,'Planning Periods'!$E$2:$N$540,10,FALSE)</f>
        <v>12/31/2015 - 12/31/2023</v>
      </c>
      <c r="C2014" s="87">
        <v>2015</v>
      </c>
      <c r="D2014" s="87"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5707</v>
      </c>
      <c r="B2015" s="17" t="str">
        <f>VLOOKUP(A2015,'Planning Periods'!$E$2:$N$540,10,FALSE)</f>
        <v>12/31/2015 - 12/31/2023</v>
      </c>
      <c r="C2015" s="87">
        <v>2016</v>
      </c>
      <c r="D2015" s="87"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5707</v>
      </c>
      <c r="B2016" s="17" t="str">
        <f>VLOOKUP(A2016,'Planning Periods'!$E$2:$N$540,10,FALSE)</f>
        <v>12/31/2015 - 12/31/2023</v>
      </c>
      <c r="C2016" s="87">
        <v>2017</v>
      </c>
      <c r="D2016" s="87"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88" t="s">
        <v>5708</v>
      </c>
      <c r="B2017" s="17" t="str">
        <f>VLOOKUP(A2017,'Planning Periods'!$E$2:$N$540,10,FALSE)</f>
        <v>01/31/2015 - 01/31/2023</v>
      </c>
      <c r="C2017" s="87">
        <v>2014</v>
      </c>
      <c r="D2017" s="87" t="str">
        <f t="shared" si="29"/>
        <v>Sebastopol 2014</v>
      </c>
      <c r="E2017" s="87">
        <v>22</v>
      </c>
      <c r="F2017" s="366">
        <v>0</v>
      </c>
      <c r="G2017" s="87">
        <v>0</v>
      </c>
      <c r="H2017" s="87">
        <v>0</v>
      </c>
      <c r="I2017" s="86"/>
      <c r="J2017" s="87">
        <v>17</v>
      </c>
      <c r="K2017" s="366">
        <v>0</v>
      </c>
      <c r="L2017" s="87">
        <v>0</v>
      </c>
      <c r="M2017" s="87">
        <v>0</v>
      </c>
      <c r="N2017" s="86"/>
      <c r="O2017" s="87">
        <v>19</v>
      </c>
      <c r="P2017" s="87">
        <v>3</v>
      </c>
      <c r="Q2017" s="86"/>
      <c r="R2017" s="87">
        <v>62</v>
      </c>
      <c r="S2017" s="87">
        <v>1</v>
      </c>
      <c r="T2017" s="86">
        <v>0</v>
      </c>
      <c r="U2017" s="87">
        <v>120</v>
      </c>
      <c r="V2017" s="87">
        <v>4</v>
      </c>
    </row>
    <row r="2018" spans="1:22">
      <c r="A2018" s="88" t="s">
        <v>5708</v>
      </c>
      <c r="B2018" s="17" t="str">
        <f>VLOOKUP(A2018,'Planning Periods'!$E$2:$N$540,10,FALSE)</f>
        <v>01/31/2015 - 01/31/2023</v>
      </c>
      <c r="C2018" s="87">
        <v>2015</v>
      </c>
      <c r="D2018" s="87" t="str">
        <f t="shared" si="29"/>
        <v>Sebastopol 2015</v>
      </c>
      <c r="E2018" s="87">
        <v>22</v>
      </c>
      <c r="F2018" s="366">
        <v>0</v>
      </c>
      <c r="G2018" s="87">
        <v>0</v>
      </c>
      <c r="H2018" s="87">
        <v>0</v>
      </c>
      <c r="I2018" s="86"/>
      <c r="J2018" s="87">
        <v>17</v>
      </c>
      <c r="K2018" s="366">
        <v>1</v>
      </c>
      <c r="L2018" s="87">
        <v>1</v>
      </c>
      <c r="M2018" s="87">
        <v>0</v>
      </c>
      <c r="N2018" s="86"/>
      <c r="O2018" s="87">
        <v>19</v>
      </c>
      <c r="P2018" s="87">
        <v>2</v>
      </c>
      <c r="Q2018" s="86"/>
      <c r="R2018" s="87">
        <v>62</v>
      </c>
      <c r="S2018" s="87">
        <v>9</v>
      </c>
      <c r="T2018" s="86">
        <v>0</v>
      </c>
      <c r="U2018" s="87">
        <v>120</v>
      </c>
      <c r="V2018" s="87">
        <v>12</v>
      </c>
    </row>
    <row r="2019" spans="1:22">
      <c r="A2019" s="88" t="s">
        <v>5708</v>
      </c>
      <c r="B2019" s="17" t="str">
        <f>VLOOKUP(A2019,'Planning Periods'!$E$2:$N$540,10,FALSE)</f>
        <v>01/31/2015 - 01/31/2023</v>
      </c>
      <c r="C2019" s="87">
        <v>2016</v>
      </c>
      <c r="D2019" s="87" t="str">
        <f t="shared" si="29"/>
        <v>Sebastopol 2016</v>
      </c>
      <c r="E2019" s="87">
        <v>22</v>
      </c>
      <c r="F2019" s="366">
        <v>0</v>
      </c>
      <c r="G2019" s="87">
        <v>0</v>
      </c>
      <c r="H2019" s="87">
        <v>0</v>
      </c>
      <c r="I2019" s="86"/>
      <c r="J2019" s="87">
        <v>17</v>
      </c>
      <c r="K2019" s="366">
        <v>0</v>
      </c>
      <c r="L2019" s="87">
        <v>0</v>
      </c>
      <c r="M2019" s="87">
        <v>0</v>
      </c>
      <c r="N2019" s="86"/>
      <c r="O2019" s="87">
        <v>19</v>
      </c>
      <c r="P2019" s="87">
        <v>6</v>
      </c>
      <c r="Q2019" s="86"/>
      <c r="R2019" s="87">
        <v>62</v>
      </c>
      <c r="S2019" s="87">
        <v>2</v>
      </c>
      <c r="T2019" s="86">
        <v>0</v>
      </c>
      <c r="U2019" s="87">
        <v>120</v>
      </c>
      <c r="V2019" s="87">
        <v>8</v>
      </c>
    </row>
    <row r="2020" spans="1:22">
      <c r="A2020" s="88" t="s">
        <v>5708</v>
      </c>
      <c r="B2020" s="17" t="str">
        <f>VLOOKUP(A2020,'Planning Periods'!$E$2:$N$540,10,FALSE)</f>
        <v>01/31/2015 - 01/31/2023</v>
      </c>
      <c r="C2020" s="87">
        <v>2017</v>
      </c>
      <c r="D2020" s="87" t="str">
        <f t="shared" si="29"/>
        <v>Sebastopol 2017</v>
      </c>
      <c r="E2020" s="87">
        <v>22</v>
      </c>
      <c r="F2020" s="366">
        <v>0</v>
      </c>
      <c r="G2020" s="87">
        <v>0</v>
      </c>
      <c r="H2020" s="87">
        <v>0</v>
      </c>
      <c r="I2020" s="86"/>
      <c r="J2020" s="87">
        <v>17</v>
      </c>
      <c r="K2020" s="366">
        <v>2</v>
      </c>
      <c r="L2020" s="87">
        <v>2</v>
      </c>
      <c r="M2020" s="87">
        <v>0</v>
      </c>
      <c r="N2020" s="86"/>
      <c r="O2020" s="87">
        <v>19</v>
      </c>
      <c r="P2020" s="87">
        <v>4</v>
      </c>
      <c r="Q2020" s="86"/>
      <c r="R2020" s="87">
        <v>62</v>
      </c>
      <c r="S2020" s="87">
        <v>7</v>
      </c>
      <c r="T2020" s="86">
        <v>0</v>
      </c>
      <c r="U2020" s="87">
        <v>120</v>
      </c>
      <c r="V2020" s="87">
        <v>13</v>
      </c>
    </row>
    <row r="2021" spans="1:22">
      <c r="A2021" t="s">
        <v>5709</v>
      </c>
      <c r="B2021" s="17" t="str">
        <f>VLOOKUP(A2021,'Planning Periods'!$E$2:$N$540,10,FALSE)</f>
        <v>12/31/2015 - 12/31/2023</v>
      </c>
      <c r="C2021" s="87">
        <v>2013</v>
      </c>
      <c r="D2021" s="87" t="str">
        <f t="shared" si="29"/>
        <v>Selma 2013</v>
      </c>
      <c r="E2021" s="87" t="s">
        <v>5853</v>
      </c>
      <c r="F2021" s="366" t="s">
        <v>5853</v>
      </c>
      <c r="G2021" s="87" t="s">
        <v>5853</v>
      </c>
      <c r="H2021" s="87" t="s">
        <v>5853</v>
      </c>
      <c r="I2021" s="86"/>
      <c r="J2021" s="87" t="s">
        <v>5853</v>
      </c>
      <c r="K2021" s="366" t="s">
        <v>5853</v>
      </c>
      <c r="L2021" s="87" t="s">
        <v>5853</v>
      </c>
      <c r="M2021" s="87" t="s">
        <v>5853</v>
      </c>
      <c r="N2021" s="86"/>
      <c r="O2021" s="87" t="s">
        <v>5853</v>
      </c>
      <c r="P2021" s="87" t="s">
        <v>5853</v>
      </c>
      <c r="Q2021" s="86"/>
      <c r="R2021" s="87" t="s">
        <v>5853</v>
      </c>
      <c r="S2021" s="87" t="s">
        <v>5853</v>
      </c>
      <c r="T2021" s="86" t="s">
        <v>5853</v>
      </c>
      <c r="U2021" s="87" t="s">
        <v>5853</v>
      </c>
      <c r="V2021" s="87" t="s">
        <v>5853</v>
      </c>
    </row>
    <row r="2022" spans="1:22">
      <c r="A2022" t="s">
        <v>5709</v>
      </c>
      <c r="B2022" s="17" t="str">
        <f>VLOOKUP(A2022,'Planning Periods'!$E$2:$N$540,10,FALSE)</f>
        <v>12/31/2015 - 12/31/2023</v>
      </c>
      <c r="C2022" s="87">
        <v>2014</v>
      </c>
      <c r="D2022" s="87" t="str">
        <f t="shared" si="29"/>
        <v>Selma 2014</v>
      </c>
      <c r="E2022" s="366" t="s">
        <v>5853</v>
      </c>
      <c r="F2022" s="366" t="s">
        <v>5853</v>
      </c>
      <c r="G2022" s="366" t="s">
        <v>5853</v>
      </c>
      <c r="H2022" s="366" t="s">
        <v>5853</v>
      </c>
      <c r="I2022" s="366">
        <v>0</v>
      </c>
      <c r="J2022" s="366" t="s">
        <v>5853</v>
      </c>
      <c r="K2022" s="366" t="s">
        <v>5853</v>
      </c>
      <c r="L2022" s="366" t="s">
        <v>5853</v>
      </c>
      <c r="M2022" s="366" t="s">
        <v>5853</v>
      </c>
      <c r="N2022" s="366">
        <v>0</v>
      </c>
      <c r="O2022" s="366" t="s">
        <v>5853</v>
      </c>
      <c r="P2022" s="366" t="s">
        <v>5853</v>
      </c>
      <c r="Q2022" s="366"/>
      <c r="R2022" s="366" t="s">
        <v>5853</v>
      </c>
      <c r="S2022" s="366" t="s">
        <v>5853</v>
      </c>
      <c r="T2022" s="366" t="s">
        <v>5853</v>
      </c>
      <c r="U2022" s="366" t="s">
        <v>5853</v>
      </c>
      <c r="V2022" s="366" t="s">
        <v>5853</v>
      </c>
    </row>
    <row r="2023" spans="1:22">
      <c r="A2023" t="s">
        <v>5709</v>
      </c>
      <c r="B2023" s="17" t="str">
        <f>VLOOKUP(A2023,'Planning Periods'!$E$2:$N$540,10,FALSE)</f>
        <v>12/31/2015 - 12/31/2023</v>
      </c>
      <c r="C2023" s="87">
        <v>2015</v>
      </c>
      <c r="D2023" s="87"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5709</v>
      </c>
      <c r="B2024" s="17" t="str">
        <f>VLOOKUP(A2024,'Planning Periods'!$E$2:$N$540,10,FALSE)</f>
        <v>12/31/2015 - 12/31/2023</v>
      </c>
      <c r="C2024" s="87">
        <v>2016</v>
      </c>
      <c r="D2024" s="87"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5709</v>
      </c>
      <c r="B2025" s="17" t="str">
        <f>VLOOKUP(A2025,'Planning Periods'!$E$2:$N$540,10,FALSE)</f>
        <v>12/31/2015 - 12/31/2023</v>
      </c>
      <c r="C2025" s="87">
        <v>2017</v>
      </c>
      <c r="D2025" s="87"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5864</v>
      </c>
      <c r="B2026" s="17" t="str">
        <f>VLOOKUP(A2026,'Planning Periods'!$E$2:$N$540,10,FALSE)</f>
        <v>12/31/2015 - 12/31/2023</v>
      </c>
      <c r="C2026" s="87">
        <v>2013</v>
      </c>
      <c r="D2026" s="87" t="str">
        <f t="shared" si="29"/>
        <v>Shafter 2013</v>
      </c>
      <c r="E2026" t="s">
        <v>5853</v>
      </c>
      <c r="F2026" t="s">
        <v>5853</v>
      </c>
      <c r="G2026" t="s">
        <v>5853</v>
      </c>
      <c r="H2026" t="s">
        <v>5853</v>
      </c>
      <c r="J2026" t="s">
        <v>5853</v>
      </c>
      <c r="K2026" t="s">
        <v>5853</v>
      </c>
      <c r="L2026" t="s">
        <v>5853</v>
      </c>
      <c r="M2026" t="s">
        <v>5853</v>
      </c>
      <c r="O2026" t="s">
        <v>5853</v>
      </c>
      <c r="P2026" t="s">
        <v>5853</v>
      </c>
      <c r="R2026" t="s">
        <v>5853</v>
      </c>
      <c r="S2026" t="s">
        <v>5853</v>
      </c>
      <c r="T2026" t="s">
        <v>5853</v>
      </c>
      <c r="U2026" t="s">
        <v>5853</v>
      </c>
      <c r="V2026" t="s">
        <v>5853</v>
      </c>
    </row>
    <row r="2027" spans="1:22">
      <c r="A2027" t="s">
        <v>5864</v>
      </c>
      <c r="B2027" s="17" t="str">
        <f>VLOOKUP(A2027,'Planning Periods'!$E$2:$N$540,10,FALSE)</f>
        <v>12/31/2015 - 12/31/2023</v>
      </c>
      <c r="C2027" s="87">
        <v>2014</v>
      </c>
      <c r="D2027" s="87" t="str">
        <f t="shared" si="29"/>
        <v>Shafter 2014</v>
      </c>
      <c r="E2027" s="366" t="s">
        <v>5853</v>
      </c>
      <c r="F2027" s="366" t="s">
        <v>5853</v>
      </c>
      <c r="G2027" s="366" t="s">
        <v>5853</v>
      </c>
      <c r="H2027" s="366" t="s">
        <v>5853</v>
      </c>
      <c r="I2027" s="366">
        <v>0</v>
      </c>
      <c r="J2027" s="366" t="s">
        <v>5853</v>
      </c>
      <c r="K2027" s="366" t="s">
        <v>5853</v>
      </c>
      <c r="L2027" s="366" t="s">
        <v>5853</v>
      </c>
      <c r="M2027" s="366" t="s">
        <v>5853</v>
      </c>
      <c r="N2027" s="366">
        <v>0</v>
      </c>
      <c r="O2027" s="366" t="s">
        <v>5853</v>
      </c>
      <c r="P2027" s="366" t="s">
        <v>5853</v>
      </c>
      <c r="Q2027" s="366"/>
      <c r="R2027" s="366" t="s">
        <v>5853</v>
      </c>
      <c r="S2027" s="366" t="s">
        <v>5853</v>
      </c>
      <c r="T2027" s="366" t="s">
        <v>5853</v>
      </c>
      <c r="U2027" s="366" t="s">
        <v>5853</v>
      </c>
      <c r="V2027" s="366" t="s">
        <v>5853</v>
      </c>
    </row>
    <row r="2028" spans="1:22">
      <c r="A2028" t="s">
        <v>5864</v>
      </c>
      <c r="B2028" s="17" t="str">
        <f>VLOOKUP(A2028,'Planning Periods'!$E$2:$N$540,10,FALSE)</f>
        <v>12/31/2015 - 12/31/2023</v>
      </c>
      <c r="C2028" s="87">
        <v>2015</v>
      </c>
      <c r="D2028" s="87" t="str">
        <f t="shared" si="29"/>
        <v>Shafter 2015</v>
      </c>
      <c r="E2028" t="s">
        <v>5853</v>
      </c>
      <c r="F2028" t="s">
        <v>5853</v>
      </c>
      <c r="G2028" t="s">
        <v>5853</v>
      </c>
      <c r="H2028" t="s">
        <v>5853</v>
      </c>
      <c r="J2028" t="s">
        <v>5853</v>
      </c>
      <c r="K2028" t="s">
        <v>5853</v>
      </c>
      <c r="L2028" t="s">
        <v>5853</v>
      </c>
      <c r="M2028" t="s">
        <v>5853</v>
      </c>
      <c r="O2028" t="s">
        <v>5853</v>
      </c>
      <c r="P2028" t="s">
        <v>5853</v>
      </c>
      <c r="R2028" t="s">
        <v>5853</v>
      </c>
      <c r="S2028" t="s">
        <v>5853</v>
      </c>
      <c r="T2028" t="s">
        <v>5853</v>
      </c>
      <c r="U2028" t="s">
        <v>5853</v>
      </c>
      <c r="V2028" t="s">
        <v>5853</v>
      </c>
    </row>
    <row r="2029" spans="1:22">
      <c r="A2029" t="s">
        <v>5864</v>
      </c>
      <c r="B2029" s="17" t="str">
        <f>VLOOKUP(A2029,'Planning Periods'!$E$2:$N$540,10,FALSE)</f>
        <v>12/31/2015 - 12/31/2023</v>
      </c>
      <c r="C2029" s="87">
        <v>2016</v>
      </c>
      <c r="D2029" s="87" t="str">
        <f t="shared" si="29"/>
        <v>Shafter 2016</v>
      </c>
      <c r="E2029" t="s">
        <v>5853</v>
      </c>
      <c r="F2029" t="s">
        <v>5853</v>
      </c>
      <c r="G2029" t="s">
        <v>5853</v>
      </c>
      <c r="H2029" t="s">
        <v>5853</v>
      </c>
      <c r="J2029" t="s">
        <v>5853</v>
      </c>
      <c r="K2029" t="s">
        <v>5853</v>
      </c>
      <c r="L2029" t="s">
        <v>5853</v>
      </c>
      <c r="M2029" t="s">
        <v>5853</v>
      </c>
      <c r="O2029" t="s">
        <v>5853</v>
      </c>
      <c r="P2029" t="s">
        <v>5853</v>
      </c>
      <c r="R2029" t="s">
        <v>5853</v>
      </c>
      <c r="S2029" t="s">
        <v>5853</v>
      </c>
      <c r="T2029" t="s">
        <v>5853</v>
      </c>
      <c r="U2029" t="s">
        <v>5853</v>
      </c>
      <c r="V2029" t="s">
        <v>5853</v>
      </c>
    </row>
    <row r="2030" spans="1:22">
      <c r="A2030" t="s">
        <v>5864</v>
      </c>
      <c r="B2030" s="17" t="str">
        <f>VLOOKUP(A2030,'Planning Periods'!$E$2:$N$540,10,FALSE)</f>
        <v>12/31/2015 - 12/31/2023</v>
      </c>
      <c r="C2030" s="87">
        <v>2017</v>
      </c>
      <c r="D2030" s="87" t="str">
        <f t="shared" si="29"/>
        <v>Shafter 2017</v>
      </c>
      <c r="E2030" t="s">
        <v>5853</v>
      </c>
      <c r="F2030" t="s">
        <v>5853</v>
      </c>
      <c r="G2030" t="s">
        <v>5853</v>
      </c>
      <c r="H2030" t="s">
        <v>5853</v>
      </c>
      <c r="J2030" t="s">
        <v>5853</v>
      </c>
      <c r="K2030" t="s">
        <v>5853</v>
      </c>
      <c r="L2030" t="s">
        <v>5853</v>
      </c>
      <c r="M2030" t="s">
        <v>5853</v>
      </c>
      <c r="O2030" t="s">
        <v>5853</v>
      </c>
      <c r="P2030" t="s">
        <v>5853</v>
      </c>
      <c r="R2030" t="s">
        <v>5853</v>
      </c>
      <c r="S2030" t="s">
        <v>5853</v>
      </c>
      <c r="T2030" t="s">
        <v>5853</v>
      </c>
      <c r="U2030" t="s">
        <v>5853</v>
      </c>
      <c r="V2030" t="s">
        <v>5853</v>
      </c>
    </row>
    <row r="2031" spans="1:22">
      <c r="A2031" s="88" t="s">
        <v>5263</v>
      </c>
      <c r="B2031" s="17" t="str">
        <f>VLOOKUP(A2031,'Planning Periods'!$E$2:$N$540,10,FALSE)</f>
        <v>04/15/2020 - 04/15/2028</v>
      </c>
      <c r="C2031" s="87">
        <v>2014</v>
      </c>
      <c r="D2031" s="87" t="str">
        <f t="shared" ref="D2031:D2095" si="30">CONCATENATE(A2031," ",C2031)</f>
        <v>Shasta County - Unincorporated 2014</v>
      </c>
      <c r="E2031" s="87" t="s">
        <v>5853</v>
      </c>
      <c r="F2031" s="366" t="s">
        <v>5853</v>
      </c>
      <c r="G2031" s="87" t="s">
        <v>5853</v>
      </c>
      <c r="H2031" s="87" t="s">
        <v>5853</v>
      </c>
      <c r="I2031" s="86"/>
      <c r="J2031" s="87" t="s">
        <v>5853</v>
      </c>
      <c r="K2031" s="366" t="s">
        <v>5853</v>
      </c>
      <c r="L2031" s="87" t="s">
        <v>5853</v>
      </c>
      <c r="M2031" s="87" t="s">
        <v>5853</v>
      </c>
      <c r="N2031" s="86"/>
      <c r="O2031" s="87" t="s">
        <v>5853</v>
      </c>
      <c r="P2031" s="87" t="s">
        <v>5853</v>
      </c>
      <c r="Q2031" s="86"/>
      <c r="R2031" s="87" t="s">
        <v>5853</v>
      </c>
      <c r="S2031" s="87" t="s">
        <v>5853</v>
      </c>
      <c r="T2031" s="86" t="s">
        <v>5853</v>
      </c>
      <c r="U2031" s="87" t="s">
        <v>5853</v>
      </c>
      <c r="V2031" s="87" t="s">
        <v>5853</v>
      </c>
    </row>
    <row r="2032" spans="1:22">
      <c r="A2032" s="88" t="s">
        <v>5263</v>
      </c>
      <c r="B2032" s="17" t="str">
        <f>VLOOKUP(A2032,'Planning Periods'!$E$2:$N$540,10,FALSE)</f>
        <v>04/15/2020 - 04/15/2028</v>
      </c>
      <c r="C2032" s="87">
        <v>2015</v>
      </c>
      <c r="D2032" s="87" t="str">
        <f t="shared" si="30"/>
        <v>Shasta County - Unincorporated 2015</v>
      </c>
      <c r="E2032" s="87" t="s">
        <v>5853</v>
      </c>
      <c r="F2032" s="366" t="s">
        <v>5853</v>
      </c>
      <c r="G2032" s="87" t="s">
        <v>5853</v>
      </c>
      <c r="H2032" s="87" t="s">
        <v>5853</v>
      </c>
      <c r="I2032" s="86"/>
      <c r="J2032" s="87" t="s">
        <v>5853</v>
      </c>
      <c r="K2032" s="366" t="s">
        <v>5853</v>
      </c>
      <c r="L2032" s="87" t="s">
        <v>5853</v>
      </c>
      <c r="M2032" s="87" t="s">
        <v>5853</v>
      </c>
      <c r="N2032" s="86"/>
      <c r="O2032" s="87" t="s">
        <v>5853</v>
      </c>
      <c r="P2032" s="87" t="s">
        <v>5853</v>
      </c>
      <c r="Q2032" s="86"/>
      <c r="R2032" s="87" t="s">
        <v>5853</v>
      </c>
      <c r="S2032" s="87" t="s">
        <v>5853</v>
      </c>
      <c r="T2032" s="86" t="s">
        <v>5853</v>
      </c>
      <c r="U2032" s="87" t="s">
        <v>5853</v>
      </c>
      <c r="V2032" s="87" t="s">
        <v>5853</v>
      </c>
    </row>
    <row r="2033" spans="1:22">
      <c r="A2033" s="88" t="s">
        <v>5263</v>
      </c>
      <c r="B2033" s="17" t="str">
        <f>VLOOKUP(A2033,'Planning Periods'!$E$2:$N$540,10,FALSE)</f>
        <v>04/15/2020 - 04/15/2028</v>
      </c>
      <c r="C2033" s="87">
        <v>2016</v>
      </c>
      <c r="D2033" s="87" t="str">
        <f t="shared" si="30"/>
        <v>Shasta County - Unincorporated 2016</v>
      </c>
      <c r="E2033" s="87" t="s">
        <v>5853</v>
      </c>
      <c r="F2033" s="366" t="s">
        <v>5853</v>
      </c>
      <c r="G2033" s="87" t="s">
        <v>5853</v>
      </c>
      <c r="H2033" s="87" t="s">
        <v>5853</v>
      </c>
      <c r="I2033" s="86"/>
      <c r="J2033" s="87" t="s">
        <v>5853</v>
      </c>
      <c r="K2033" s="366" t="s">
        <v>5853</v>
      </c>
      <c r="L2033" s="87" t="s">
        <v>5853</v>
      </c>
      <c r="M2033" s="87" t="s">
        <v>5853</v>
      </c>
      <c r="N2033" s="86"/>
      <c r="O2033" s="87" t="s">
        <v>5853</v>
      </c>
      <c r="P2033" s="87" t="s">
        <v>5853</v>
      </c>
      <c r="Q2033" s="86"/>
      <c r="R2033" s="87" t="s">
        <v>5853</v>
      </c>
      <c r="S2033" s="87" t="s">
        <v>5853</v>
      </c>
      <c r="T2033" s="86" t="s">
        <v>5853</v>
      </c>
      <c r="U2033" s="87" t="s">
        <v>5853</v>
      </c>
      <c r="V2033" s="87" t="s">
        <v>5853</v>
      </c>
    </row>
    <row r="2034" spans="1:22">
      <c r="A2034" s="88" t="s">
        <v>5263</v>
      </c>
      <c r="B2034" s="17" t="str">
        <f>VLOOKUP(A2034,'Planning Periods'!$E$2:$N$540,10,FALSE)</f>
        <v>04/15/2020 - 04/15/2028</v>
      </c>
      <c r="C2034" s="87">
        <v>2017</v>
      </c>
      <c r="D2034" s="87" t="str">
        <f t="shared" si="30"/>
        <v>Shasta County - Unincorporated 2017</v>
      </c>
      <c r="E2034" s="87">
        <v>189</v>
      </c>
      <c r="F2034" s="366">
        <v>4</v>
      </c>
      <c r="G2034" s="87">
        <v>0</v>
      </c>
      <c r="H2034" s="87">
        <v>4</v>
      </c>
      <c r="I2034" s="86"/>
      <c r="J2034" s="87">
        <v>117</v>
      </c>
      <c r="K2034" s="366">
        <v>9</v>
      </c>
      <c r="L2034" s="87">
        <v>0</v>
      </c>
      <c r="M2034" s="87">
        <v>9</v>
      </c>
      <c r="N2034" s="86"/>
      <c r="O2034" s="87">
        <v>128</v>
      </c>
      <c r="P2034" s="87">
        <v>132</v>
      </c>
      <c r="Q2034" s="86"/>
      <c r="R2034" s="87">
        <v>321</v>
      </c>
      <c r="S2034" s="87">
        <v>1</v>
      </c>
      <c r="T2034" s="86">
        <v>9</v>
      </c>
      <c r="U2034" s="87">
        <v>755</v>
      </c>
      <c r="V2034" s="87">
        <v>146</v>
      </c>
    </row>
    <row r="2035" spans="1:22">
      <c r="A2035" s="88" t="s">
        <v>5374</v>
      </c>
      <c r="B2035" s="17" t="str">
        <f>VLOOKUP(A2035,'Planning Periods'!$E$2:$N$540,10,FALSE)</f>
        <v>04/15/2020 - 04/15/2028</v>
      </c>
      <c r="C2035" s="87">
        <v>2014</v>
      </c>
      <c r="D2035" s="87" t="str">
        <f t="shared" si="30"/>
        <v>Shasta Lake 2014</v>
      </c>
      <c r="E2035" s="87" t="s">
        <v>5853</v>
      </c>
      <c r="F2035" s="366" t="s">
        <v>5853</v>
      </c>
      <c r="G2035" s="87" t="s">
        <v>5853</v>
      </c>
      <c r="H2035" s="87" t="s">
        <v>5853</v>
      </c>
      <c r="I2035" s="86"/>
      <c r="J2035" s="87" t="s">
        <v>5853</v>
      </c>
      <c r="K2035" s="366" t="s">
        <v>5853</v>
      </c>
      <c r="L2035" s="87" t="s">
        <v>5853</v>
      </c>
      <c r="M2035" s="87" t="s">
        <v>5853</v>
      </c>
      <c r="N2035" s="86"/>
      <c r="O2035" s="87" t="s">
        <v>5853</v>
      </c>
      <c r="P2035" s="87" t="s">
        <v>5853</v>
      </c>
      <c r="Q2035" s="86"/>
      <c r="R2035" s="87" t="s">
        <v>5853</v>
      </c>
      <c r="S2035" s="87" t="s">
        <v>5853</v>
      </c>
      <c r="T2035" s="86" t="s">
        <v>5853</v>
      </c>
      <c r="U2035" s="87" t="s">
        <v>5853</v>
      </c>
      <c r="V2035" s="87" t="s">
        <v>5853</v>
      </c>
    </row>
    <row r="2036" spans="1:22">
      <c r="A2036" s="88" t="s">
        <v>5374</v>
      </c>
      <c r="B2036" s="17" t="str">
        <f>VLOOKUP(A2036,'Planning Periods'!$E$2:$N$540,10,FALSE)</f>
        <v>04/15/2020 - 04/15/2028</v>
      </c>
      <c r="C2036" s="87">
        <v>2015</v>
      </c>
      <c r="D2036" s="87" t="str">
        <f t="shared" si="30"/>
        <v>Shasta Lake 2015</v>
      </c>
      <c r="E2036" s="87">
        <v>32</v>
      </c>
      <c r="F2036" s="366">
        <v>7</v>
      </c>
      <c r="G2036" s="87">
        <v>7</v>
      </c>
      <c r="H2036" s="87">
        <v>0</v>
      </c>
      <c r="I2036" s="86"/>
      <c r="J2036" s="87">
        <v>21</v>
      </c>
      <c r="K2036" s="366">
        <v>13</v>
      </c>
      <c r="L2036" s="87">
        <v>13</v>
      </c>
      <c r="M2036" s="87">
        <v>0</v>
      </c>
      <c r="N2036" s="86"/>
      <c r="O2036" s="87">
        <v>23</v>
      </c>
      <c r="P2036" s="87">
        <v>0</v>
      </c>
      <c r="Q2036" s="86"/>
      <c r="R2036" s="87">
        <v>58</v>
      </c>
      <c r="S2036" s="87">
        <v>0</v>
      </c>
      <c r="T2036" s="86">
        <v>0</v>
      </c>
      <c r="U2036" s="87">
        <v>134</v>
      </c>
      <c r="V2036" s="87">
        <v>20</v>
      </c>
    </row>
    <row r="2037" spans="1:22">
      <c r="A2037" s="88" t="s">
        <v>5374</v>
      </c>
      <c r="B2037" s="17" t="str">
        <f>VLOOKUP(A2037,'Planning Periods'!$E$2:$N$540,10,FALSE)</f>
        <v>04/15/2020 - 04/15/2028</v>
      </c>
      <c r="C2037" s="87">
        <v>2016</v>
      </c>
      <c r="D2037" s="87" t="str">
        <f t="shared" si="30"/>
        <v>Shasta Lake 2016</v>
      </c>
      <c r="E2037" s="87">
        <v>32</v>
      </c>
      <c r="F2037" s="366">
        <v>2</v>
      </c>
      <c r="G2037" s="87">
        <v>2</v>
      </c>
      <c r="H2037" s="87">
        <v>0</v>
      </c>
      <c r="I2037" s="86"/>
      <c r="J2037" s="87">
        <v>21</v>
      </c>
      <c r="K2037" s="366">
        <v>0</v>
      </c>
      <c r="L2037" s="87">
        <v>0</v>
      </c>
      <c r="M2037" s="87">
        <v>0</v>
      </c>
      <c r="N2037" s="86"/>
      <c r="O2037" s="87">
        <v>23</v>
      </c>
      <c r="P2037" s="87">
        <v>8</v>
      </c>
      <c r="Q2037" s="86"/>
      <c r="R2037" s="87">
        <v>58</v>
      </c>
      <c r="S2037" s="87">
        <v>0</v>
      </c>
      <c r="T2037" s="86">
        <v>0</v>
      </c>
      <c r="U2037" s="87">
        <v>134</v>
      </c>
      <c r="V2037" s="87">
        <v>10</v>
      </c>
    </row>
    <row r="2038" spans="1:22">
      <c r="A2038" s="88" t="s">
        <v>5374</v>
      </c>
      <c r="B2038" s="17" t="str">
        <f>VLOOKUP(A2038,'Planning Periods'!$E$2:$N$540,10,FALSE)</f>
        <v>04/15/2020 - 04/15/2028</v>
      </c>
      <c r="C2038" s="87">
        <v>2017</v>
      </c>
      <c r="D2038" s="87" t="str">
        <f t="shared" si="30"/>
        <v>Shasta Lake 2017</v>
      </c>
      <c r="E2038" s="87">
        <v>32</v>
      </c>
      <c r="F2038" s="366">
        <v>0</v>
      </c>
      <c r="G2038" s="87">
        <v>0</v>
      </c>
      <c r="H2038" s="87">
        <v>0</v>
      </c>
      <c r="I2038" s="86"/>
      <c r="J2038" s="87">
        <v>21</v>
      </c>
      <c r="K2038" s="366">
        <v>4</v>
      </c>
      <c r="L2038" s="87">
        <v>1</v>
      </c>
      <c r="M2038" s="87">
        <v>3</v>
      </c>
      <c r="N2038" s="86"/>
      <c r="O2038" s="87">
        <v>23</v>
      </c>
      <c r="P2038" s="87">
        <v>29</v>
      </c>
      <c r="Q2038" s="86"/>
      <c r="R2038" s="87">
        <v>58</v>
      </c>
      <c r="S2038" s="87">
        <v>2</v>
      </c>
      <c r="T2038" s="86">
        <v>3</v>
      </c>
      <c r="U2038" s="87">
        <v>134</v>
      </c>
      <c r="V2038" s="87">
        <v>35</v>
      </c>
    </row>
    <row r="2039" spans="1:22">
      <c r="A2039" t="s">
        <v>5265</v>
      </c>
      <c r="B2039" s="17" t="str">
        <f>VLOOKUP(A2039,'Planning Periods'!$E$2:$N$540,10,FALSE)</f>
        <v>08/31/2019 - 08/31/2024</v>
      </c>
      <c r="C2039" s="87">
        <v>2014</v>
      </c>
      <c r="D2039" s="87" t="str">
        <f t="shared" si="30"/>
        <v>Sierra County - Unincorporated 2014</v>
      </c>
      <c r="E2039" s="366" t="s">
        <v>5853</v>
      </c>
      <c r="F2039" s="366" t="s">
        <v>5853</v>
      </c>
      <c r="G2039" s="366" t="s">
        <v>5853</v>
      </c>
      <c r="H2039" s="366" t="s">
        <v>5853</v>
      </c>
      <c r="I2039" s="366">
        <v>0</v>
      </c>
      <c r="J2039" s="366" t="s">
        <v>5853</v>
      </c>
      <c r="K2039" s="366" t="s">
        <v>5853</v>
      </c>
      <c r="L2039" s="366" t="s">
        <v>5853</v>
      </c>
      <c r="M2039" s="366" t="s">
        <v>5853</v>
      </c>
      <c r="N2039" s="366">
        <v>0</v>
      </c>
      <c r="O2039" s="366" t="s">
        <v>5853</v>
      </c>
      <c r="P2039" s="366" t="s">
        <v>5853</v>
      </c>
      <c r="Q2039" s="366"/>
      <c r="R2039" s="366" t="s">
        <v>5853</v>
      </c>
      <c r="S2039" s="366" t="s">
        <v>5853</v>
      </c>
      <c r="T2039" s="366" t="s">
        <v>5853</v>
      </c>
      <c r="U2039" s="366" t="s">
        <v>5853</v>
      </c>
      <c r="V2039" s="366" t="s">
        <v>5853</v>
      </c>
    </row>
    <row r="2040" spans="1:22">
      <c r="A2040" t="s">
        <v>5265</v>
      </c>
      <c r="B2040" s="17" t="str">
        <f>VLOOKUP(A2040,'Planning Periods'!$E$2:$N$540,10,FALSE)</f>
        <v>08/31/2019 - 08/31/2024</v>
      </c>
      <c r="C2040" s="87">
        <v>2015</v>
      </c>
      <c r="D2040" s="87" t="str">
        <f t="shared" si="30"/>
        <v>Sierra County - Unincorporated 2015</v>
      </c>
      <c r="E2040" t="s">
        <v>5853</v>
      </c>
      <c r="F2040" t="s">
        <v>5853</v>
      </c>
      <c r="G2040" t="s">
        <v>5853</v>
      </c>
      <c r="H2040" t="s">
        <v>5853</v>
      </c>
      <c r="J2040" t="s">
        <v>5853</v>
      </c>
      <c r="K2040" t="s">
        <v>5853</v>
      </c>
      <c r="L2040" t="s">
        <v>5853</v>
      </c>
      <c r="M2040" t="s">
        <v>5853</v>
      </c>
      <c r="O2040" t="s">
        <v>5853</v>
      </c>
      <c r="P2040" t="s">
        <v>5853</v>
      </c>
      <c r="R2040" t="s">
        <v>5853</v>
      </c>
      <c r="S2040" t="s">
        <v>5853</v>
      </c>
      <c r="T2040" t="s">
        <v>5853</v>
      </c>
      <c r="U2040" t="s">
        <v>5853</v>
      </c>
      <c r="V2040" t="s">
        <v>5853</v>
      </c>
    </row>
    <row r="2041" spans="1:22">
      <c r="A2041" t="s">
        <v>5265</v>
      </c>
      <c r="B2041" s="17" t="str">
        <f>VLOOKUP(A2041,'Planning Periods'!$E$2:$N$540,10,FALSE)</f>
        <v>08/31/2019 - 08/31/2024</v>
      </c>
      <c r="C2041" s="87">
        <v>2016</v>
      </c>
      <c r="D2041" s="87" t="str">
        <f t="shared" si="30"/>
        <v>Sierra County - Unincorporated 2016</v>
      </c>
      <c r="E2041" t="s">
        <v>5853</v>
      </c>
      <c r="F2041" t="s">
        <v>5853</v>
      </c>
      <c r="G2041" t="s">
        <v>5853</v>
      </c>
      <c r="H2041" t="s">
        <v>5853</v>
      </c>
      <c r="J2041" t="s">
        <v>5853</v>
      </c>
      <c r="K2041" t="s">
        <v>5853</v>
      </c>
      <c r="L2041" t="s">
        <v>5853</v>
      </c>
      <c r="M2041" t="s">
        <v>5853</v>
      </c>
      <c r="O2041" t="s">
        <v>5853</v>
      </c>
      <c r="P2041" t="s">
        <v>5853</v>
      </c>
      <c r="R2041" t="s">
        <v>5853</v>
      </c>
      <c r="S2041" t="s">
        <v>5853</v>
      </c>
      <c r="T2041" t="s">
        <v>5853</v>
      </c>
      <c r="U2041" t="s">
        <v>5853</v>
      </c>
      <c r="V2041" t="s">
        <v>5853</v>
      </c>
    </row>
    <row r="2042" spans="1:22">
      <c r="A2042" t="s">
        <v>5265</v>
      </c>
      <c r="B2042" s="17" t="str">
        <f>VLOOKUP(A2042,'Planning Periods'!$E$2:$N$540,10,FALSE)</f>
        <v>08/31/2019 - 08/31/2024</v>
      </c>
      <c r="C2042" s="87">
        <v>2017</v>
      </c>
      <c r="D2042" s="87" t="str">
        <f t="shared" si="30"/>
        <v>Sierra County - Unincorporated 2017</v>
      </c>
      <c r="E2042" t="s">
        <v>5853</v>
      </c>
      <c r="F2042" t="s">
        <v>5853</v>
      </c>
      <c r="G2042" t="s">
        <v>5853</v>
      </c>
      <c r="H2042" t="s">
        <v>5853</v>
      </c>
      <c r="J2042" t="s">
        <v>5853</v>
      </c>
      <c r="K2042" t="s">
        <v>5853</v>
      </c>
      <c r="L2042" t="s">
        <v>5853</v>
      </c>
      <c r="M2042" t="s">
        <v>5853</v>
      </c>
      <c r="O2042" t="s">
        <v>5853</v>
      </c>
      <c r="P2042" t="s">
        <v>5853</v>
      </c>
      <c r="R2042" t="s">
        <v>5853</v>
      </c>
      <c r="S2042" t="s">
        <v>5853</v>
      </c>
      <c r="T2042" t="s">
        <v>5853</v>
      </c>
      <c r="U2042" t="s">
        <v>5853</v>
      </c>
      <c r="V2042" t="s">
        <v>5853</v>
      </c>
    </row>
    <row r="2043" spans="1:22">
      <c r="A2043" s="88" t="s">
        <v>5710</v>
      </c>
      <c r="B2043" s="17"/>
      <c r="C2043" s="87">
        <v>2013</v>
      </c>
      <c r="D2043" s="87" t="str">
        <f t="shared" si="30"/>
        <v>Sierra Madre 2013</v>
      </c>
      <c r="E2043" t="s">
        <v>5853</v>
      </c>
      <c r="F2043" t="s">
        <v>5853</v>
      </c>
      <c r="G2043" t="s">
        <v>5853</v>
      </c>
      <c r="H2043" t="s">
        <v>5853</v>
      </c>
      <c r="J2043" t="s">
        <v>5853</v>
      </c>
      <c r="K2043" t="s">
        <v>5853</v>
      </c>
      <c r="L2043" t="s">
        <v>5853</v>
      </c>
      <c r="M2043" t="s">
        <v>5853</v>
      </c>
      <c r="O2043" t="s">
        <v>5853</v>
      </c>
      <c r="P2043" t="s">
        <v>5853</v>
      </c>
      <c r="R2043" t="s">
        <v>5853</v>
      </c>
      <c r="S2043" t="s">
        <v>5853</v>
      </c>
      <c r="T2043" t="s">
        <v>5853</v>
      </c>
      <c r="U2043" t="s">
        <v>5853</v>
      </c>
      <c r="V2043" t="s">
        <v>5853</v>
      </c>
    </row>
    <row r="2044" spans="1:22">
      <c r="A2044" s="88" t="s">
        <v>5710</v>
      </c>
      <c r="B2044" s="17" t="str">
        <f>VLOOKUP(A2044,'Planning Periods'!$E$2:$N$540,10,FALSE)</f>
        <v>10/15/2013 - 10/15/2021</v>
      </c>
      <c r="C2044" s="87">
        <v>2014</v>
      </c>
      <c r="D2044" s="87" t="str">
        <f t="shared" si="30"/>
        <v>Sierra Madre 2014</v>
      </c>
      <c r="E2044" s="87">
        <v>14</v>
      </c>
      <c r="F2044" s="366">
        <v>2</v>
      </c>
      <c r="G2044" s="87">
        <v>0</v>
      </c>
      <c r="H2044" s="87">
        <v>2</v>
      </c>
      <c r="I2044" s="86"/>
      <c r="J2044" s="87">
        <v>9</v>
      </c>
      <c r="K2044" s="366">
        <v>5</v>
      </c>
      <c r="L2044" s="87">
        <v>0</v>
      </c>
      <c r="M2044" s="87">
        <v>5</v>
      </c>
      <c r="N2044" s="86"/>
      <c r="O2044" s="87">
        <v>9</v>
      </c>
      <c r="P2044" s="87">
        <v>0</v>
      </c>
      <c r="Q2044" s="86"/>
      <c r="R2044" s="87">
        <v>23</v>
      </c>
      <c r="S2044" s="87">
        <v>5</v>
      </c>
      <c r="T2044" s="86">
        <v>5</v>
      </c>
      <c r="U2044" s="87">
        <v>55</v>
      </c>
      <c r="V2044" s="87">
        <v>12</v>
      </c>
    </row>
    <row r="2045" spans="1:22">
      <c r="A2045" s="88" t="s">
        <v>5710</v>
      </c>
      <c r="B2045" s="17" t="str">
        <f>VLOOKUP(A2045,'Planning Periods'!$E$2:$N$540,10,FALSE)</f>
        <v>10/15/2013 - 10/15/2021</v>
      </c>
      <c r="C2045" s="87">
        <v>2015</v>
      </c>
      <c r="D2045" s="87" t="str">
        <f t="shared" si="30"/>
        <v>Sierra Madre 2015</v>
      </c>
      <c r="E2045" s="87">
        <v>14</v>
      </c>
      <c r="F2045" s="366">
        <v>0</v>
      </c>
      <c r="G2045" s="87">
        <v>0</v>
      </c>
      <c r="H2045" s="87">
        <v>0</v>
      </c>
      <c r="I2045" s="86"/>
      <c r="J2045" s="87">
        <v>9</v>
      </c>
      <c r="K2045" s="366">
        <v>0</v>
      </c>
      <c r="L2045" s="87">
        <v>0</v>
      </c>
      <c r="M2045" s="87">
        <v>0</v>
      </c>
      <c r="N2045" s="86"/>
      <c r="O2045" s="87">
        <v>9</v>
      </c>
      <c r="P2045" s="87">
        <v>0</v>
      </c>
      <c r="Q2045" s="86"/>
      <c r="R2045" s="87">
        <v>23</v>
      </c>
      <c r="S2045" s="87">
        <v>77</v>
      </c>
      <c r="T2045" s="86">
        <v>0</v>
      </c>
      <c r="U2045" s="87">
        <v>55</v>
      </c>
      <c r="V2045" s="87">
        <v>77</v>
      </c>
    </row>
    <row r="2046" spans="1:22">
      <c r="A2046" s="88" t="s">
        <v>5710</v>
      </c>
      <c r="B2046" s="17" t="str">
        <f>VLOOKUP(A2046,'Planning Periods'!$E$2:$N$540,10,FALSE)</f>
        <v>10/15/2013 - 10/15/2021</v>
      </c>
      <c r="C2046" s="87">
        <v>2016</v>
      </c>
      <c r="D2046" s="87" t="str">
        <f t="shared" si="30"/>
        <v>Sierra Madre 2016</v>
      </c>
      <c r="E2046" s="87">
        <v>14</v>
      </c>
      <c r="F2046" s="366">
        <v>0</v>
      </c>
      <c r="G2046" s="87">
        <v>0</v>
      </c>
      <c r="H2046" s="87">
        <v>0</v>
      </c>
      <c r="I2046" s="86"/>
      <c r="J2046" s="87">
        <v>9</v>
      </c>
      <c r="K2046" s="366">
        <v>1</v>
      </c>
      <c r="L2046" s="87">
        <v>0</v>
      </c>
      <c r="M2046" s="87">
        <v>1</v>
      </c>
      <c r="N2046" s="86"/>
      <c r="O2046" s="87">
        <v>9</v>
      </c>
      <c r="P2046" s="87">
        <v>0</v>
      </c>
      <c r="Q2046" s="86"/>
      <c r="R2046" s="87">
        <v>23</v>
      </c>
      <c r="S2046" s="87">
        <v>0</v>
      </c>
      <c r="T2046" s="86">
        <v>1</v>
      </c>
      <c r="U2046" s="87">
        <v>55</v>
      </c>
      <c r="V2046" s="87">
        <v>1</v>
      </c>
    </row>
    <row r="2047" spans="1:22">
      <c r="A2047" s="88" t="s">
        <v>5710</v>
      </c>
      <c r="B2047" s="17" t="str">
        <f>VLOOKUP(A2047,'Planning Periods'!$E$2:$N$540,10,FALSE)</f>
        <v>10/15/2013 - 10/15/2021</v>
      </c>
      <c r="C2047" s="87">
        <v>2017</v>
      </c>
      <c r="D2047" s="87" t="str">
        <f t="shared" si="30"/>
        <v>Sierra Madre 2017</v>
      </c>
      <c r="E2047" s="87">
        <v>14</v>
      </c>
      <c r="F2047" s="366">
        <v>0</v>
      </c>
      <c r="G2047" s="87">
        <v>0</v>
      </c>
      <c r="H2047" s="87">
        <v>0</v>
      </c>
      <c r="I2047" s="86"/>
      <c r="J2047" s="87">
        <v>9</v>
      </c>
      <c r="K2047" s="366">
        <v>1</v>
      </c>
      <c r="L2047" s="87">
        <v>0</v>
      </c>
      <c r="M2047" s="87">
        <v>1</v>
      </c>
      <c r="N2047" s="86"/>
      <c r="O2047" s="87">
        <v>9</v>
      </c>
      <c r="P2047" s="87">
        <v>3</v>
      </c>
      <c r="Q2047" s="86"/>
      <c r="R2047" s="87">
        <v>23</v>
      </c>
      <c r="S2047" s="87">
        <v>0</v>
      </c>
      <c r="T2047" s="86">
        <v>1</v>
      </c>
      <c r="U2047" s="87">
        <v>55</v>
      </c>
      <c r="V2047" s="87">
        <v>4</v>
      </c>
    </row>
    <row r="2048" spans="1:22">
      <c r="A2048" s="88" t="s">
        <v>5711</v>
      </c>
      <c r="B2048" s="17"/>
      <c r="C2048" s="87">
        <v>2013</v>
      </c>
      <c r="D2048" s="87" t="str">
        <f t="shared" si="30"/>
        <v>Signal Hill 2013</v>
      </c>
      <c r="E2048" s="87" t="s">
        <v>5853</v>
      </c>
      <c r="F2048" s="366" t="s">
        <v>5853</v>
      </c>
      <c r="G2048" s="87" t="s">
        <v>5853</v>
      </c>
      <c r="H2048" s="87" t="s">
        <v>5853</v>
      </c>
      <c r="I2048" s="86"/>
      <c r="J2048" s="87" t="s">
        <v>5853</v>
      </c>
      <c r="K2048" s="366" t="s">
        <v>5853</v>
      </c>
      <c r="L2048" s="87" t="s">
        <v>5853</v>
      </c>
      <c r="M2048" s="87" t="s">
        <v>5853</v>
      </c>
      <c r="N2048" s="86"/>
      <c r="O2048" s="87" t="s">
        <v>5853</v>
      </c>
      <c r="P2048" s="87" t="s">
        <v>5853</v>
      </c>
      <c r="Q2048" s="86"/>
      <c r="R2048" s="87" t="s">
        <v>5853</v>
      </c>
      <c r="S2048" s="87" t="s">
        <v>5853</v>
      </c>
      <c r="T2048" s="86" t="s">
        <v>5853</v>
      </c>
      <c r="U2048" s="87" t="s">
        <v>5853</v>
      </c>
      <c r="V2048" s="87" t="s">
        <v>5853</v>
      </c>
    </row>
    <row r="2049" spans="1:22">
      <c r="A2049" s="88" t="s">
        <v>5711</v>
      </c>
      <c r="B2049" s="17" t="str">
        <f>VLOOKUP(A2049,'Planning Periods'!$E$2:$N$540,10,FALSE)</f>
        <v>10/15/2013 - 10/15/2021</v>
      </c>
      <c r="C2049" s="87">
        <v>2014</v>
      </c>
      <c r="D2049" s="87" t="str">
        <f t="shared" si="30"/>
        <v>Signal Hill 2014</v>
      </c>
      <c r="E2049" s="87">
        <v>44</v>
      </c>
      <c r="F2049" s="366">
        <v>0</v>
      </c>
      <c r="G2049" s="87">
        <v>0</v>
      </c>
      <c r="H2049" s="87">
        <v>0</v>
      </c>
      <c r="I2049" s="86"/>
      <c r="J2049" s="87">
        <v>27</v>
      </c>
      <c r="K2049" s="366">
        <v>0</v>
      </c>
      <c r="L2049" s="87">
        <v>0</v>
      </c>
      <c r="M2049" s="87">
        <v>0</v>
      </c>
      <c r="N2049" s="86"/>
      <c r="O2049" s="87">
        <v>28</v>
      </c>
      <c r="P2049" s="87">
        <v>17</v>
      </c>
      <c r="Q2049" s="86"/>
      <c r="R2049" s="87">
        <v>70</v>
      </c>
      <c r="S2049" s="87">
        <v>1</v>
      </c>
      <c r="T2049" s="86">
        <v>0</v>
      </c>
      <c r="U2049" s="87">
        <v>169</v>
      </c>
      <c r="V2049" s="87">
        <v>18</v>
      </c>
    </row>
    <row r="2050" spans="1:22">
      <c r="A2050" s="88" t="s">
        <v>5711</v>
      </c>
      <c r="B2050" s="17" t="str">
        <f>VLOOKUP(A2050,'Planning Periods'!$E$2:$N$540,10,FALSE)</f>
        <v>10/15/2013 - 10/15/2021</v>
      </c>
      <c r="C2050" s="87">
        <v>2015</v>
      </c>
      <c r="D2050" s="87" t="str">
        <f t="shared" si="30"/>
        <v>Signal Hill 2015</v>
      </c>
      <c r="E2050" s="87">
        <v>44</v>
      </c>
      <c r="F2050" s="366">
        <v>44</v>
      </c>
      <c r="G2050" s="87">
        <v>44</v>
      </c>
      <c r="H2050" s="87">
        <v>0</v>
      </c>
      <c r="I2050" s="86"/>
      <c r="J2050" s="87">
        <v>27</v>
      </c>
      <c r="K2050" s="366">
        <v>27</v>
      </c>
      <c r="L2050" s="87">
        <v>27</v>
      </c>
      <c r="M2050" s="87">
        <v>0</v>
      </c>
      <c r="N2050" s="86"/>
      <c r="O2050" s="87">
        <v>28</v>
      </c>
      <c r="P2050" s="87">
        <v>2</v>
      </c>
      <c r="Q2050" s="86"/>
      <c r="R2050" s="87">
        <v>70</v>
      </c>
      <c r="S2050" s="87">
        <v>0</v>
      </c>
      <c r="T2050" s="86">
        <v>0</v>
      </c>
      <c r="U2050" s="87">
        <v>169</v>
      </c>
      <c r="V2050" s="87">
        <v>73</v>
      </c>
    </row>
    <row r="2051" spans="1:22">
      <c r="A2051" s="88" t="s">
        <v>5711</v>
      </c>
      <c r="B2051" s="17" t="str">
        <f>VLOOKUP(A2051,'Planning Periods'!$E$2:$N$540,10,FALSE)</f>
        <v>10/15/2013 - 10/15/2021</v>
      </c>
      <c r="C2051" s="87">
        <v>2016</v>
      </c>
      <c r="D2051" s="87" t="str">
        <f t="shared" si="30"/>
        <v>Signal Hill 2016</v>
      </c>
      <c r="E2051" s="87">
        <v>44</v>
      </c>
      <c r="F2051" s="366">
        <v>0</v>
      </c>
      <c r="G2051" s="87">
        <v>0</v>
      </c>
      <c r="H2051" s="87">
        <v>0</v>
      </c>
      <c r="I2051" s="86"/>
      <c r="J2051" s="87">
        <v>27</v>
      </c>
      <c r="K2051" s="366">
        <v>0</v>
      </c>
      <c r="L2051" s="87">
        <v>0</v>
      </c>
      <c r="M2051" s="87">
        <v>0</v>
      </c>
      <c r="N2051" s="86"/>
      <c r="O2051" s="87">
        <v>28</v>
      </c>
      <c r="P2051" s="87">
        <v>0</v>
      </c>
      <c r="Q2051" s="86"/>
      <c r="R2051" s="87">
        <v>70</v>
      </c>
      <c r="S2051" s="87">
        <v>3</v>
      </c>
      <c r="T2051" s="86">
        <v>0</v>
      </c>
      <c r="U2051" s="87">
        <v>169</v>
      </c>
      <c r="V2051" s="87">
        <v>3</v>
      </c>
    </row>
    <row r="2052" spans="1:22">
      <c r="A2052" s="88" t="s">
        <v>5711</v>
      </c>
      <c r="B2052" s="17" t="str">
        <f>VLOOKUP(A2052,'Planning Periods'!$E$2:$N$540,10,FALSE)</f>
        <v>10/15/2013 - 10/15/2021</v>
      </c>
      <c r="C2052" s="87">
        <v>2017</v>
      </c>
      <c r="D2052" s="87" t="str">
        <f t="shared" si="30"/>
        <v>Signal Hill 2017</v>
      </c>
      <c r="E2052" s="87">
        <v>44</v>
      </c>
      <c r="F2052" s="366">
        <v>0</v>
      </c>
      <c r="G2052" s="87">
        <v>0</v>
      </c>
      <c r="H2052" s="87">
        <v>0</v>
      </c>
      <c r="I2052" s="86"/>
      <c r="J2052" s="87">
        <v>27</v>
      </c>
      <c r="K2052" s="366">
        <v>0</v>
      </c>
      <c r="L2052" s="87">
        <v>0</v>
      </c>
      <c r="M2052" s="87">
        <v>0</v>
      </c>
      <c r="N2052" s="86"/>
      <c r="O2052" s="87">
        <v>28</v>
      </c>
      <c r="P2052" s="87">
        <v>0</v>
      </c>
      <c r="Q2052" s="86"/>
      <c r="R2052" s="87">
        <v>70</v>
      </c>
      <c r="S2052" s="87">
        <v>24</v>
      </c>
      <c r="T2052" s="86">
        <v>0</v>
      </c>
      <c r="U2052" s="87">
        <v>169</v>
      </c>
      <c r="V2052" s="87">
        <v>24</v>
      </c>
    </row>
    <row r="2053" spans="1:22">
      <c r="A2053" s="88" t="s">
        <v>5712</v>
      </c>
      <c r="B2053" s="17"/>
      <c r="C2053" s="87">
        <v>2013</v>
      </c>
      <c r="D2053" s="87" t="str">
        <f t="shared" si="30"/>
        <v>Simi Valley 2013</v>
      </c>
      <c r="E2053" s="87" t="s">
        <v>5853</v>
      </c>
      <c r="F2053" s="366" t="s">
        <v>5853</v>
      </c>
      <c r="G2053" s="87" t="s">
        <v>5853</v>
      </c>
      <c r="H2053" s="87" t="s">
        <v>5853</v>
      </c>
      <c r="I2053" s="86"/>
      <c r="J2053" s="87" t="s">
        <v>5853</v>
      </c>
      <c r="K2053" s="366" t="s">
        <v>5853</v>
      </c>
      <c r="L2053" s="87" t="s">
        <v>5853</v>
      </c>
      <c r="M2053" s="87" t="s">
        <v>5853</v>
      </c>
      <c r="N2053" s="86"/>
      <c r="O2053" s="87" t="s">
        <v>5853</v>
      </c>
      <c r="P2053" s="87" t="s">
        <v>5853</v>
      </c>
      <c r="Q2053" s="86"/>
      <c r="R2053" s="87" t="s">
        <v>5853</v>
      </c>
      <c r="S2053" s="87" t="s">
        <v>5853</v>
      </c>
      <c r="T2053" s="86" t="s">
        <v>5853</v>
      </c>
      <c r="U2053" s="87" t="s">
        <v>5853</v>
      </c>
      <c r="V2053" s="87" t="s">
        <v>5853</v>
      </c>
    </row>
    <row r="2054" spans="1:22">
      <c r="A2054" s="88" t="s">
        <v>5712</v>
      </c>
      <c r="B2054" s="17" t="str">
        <f>VLOOKUP(A2054,'Planning Periods'!$E$2:$N$540,10,FALSE)</f>
        <v>10/15/2013 - 10/15/2021</v>
      </c>
      <c r="C2054" s="87">
        <v>2014</v>
      </c>
      <c r="D2054" s="87" t="str">
        <f t="shared" si="30"/>
        <v>Simi Valley 2014</v>
      </c>
      <c r="E2054" s="87">
        <v>310</v>
      </c>
      <c r="F2054" s="366">
        <v>0</v>
      </c>
      <c r="G2054" s="87">
        <v>0</v>
      </c>
      <c r="H2054" s="87">
        <v>0</v>
      </c>
      <c r="I2054" s="86"/>
      <c r="J2054" s="87">
        <v>208</v>
      </c>
      <c r="K2054" s="366">
        <v>0</v>
      </c>
      <c r="L2054" s="87">
        <v>0</v>
      </c>
      <c r="M2054" s="87">
        <v>0</v>
      </c>
      <c r="N2054" s="86"/>
      <c r="O2054" s="87">
        <v>229</v>
      </c>
      <c r="P2054" s="87">
        <v>0</v>
      </c>
      <c r="Q2054" s="86"/>
      <c r="R2054" s="87">
        <v>509</v>
      </c>
      <c r="S2054" s="87">
        <v>42</v>
      </c>
      <c r="T2054" s="86">
        <v>0</v>
      </c>
      <c r="U2054" s="87">
        <v>1256</v>
      </c>
      <c r="V2054" s="87">
        <v>42</v>
      </c>
    </row>
    <row r="2055" spans="1:22">
      <c r="A2055" s="88" t="s">
        <v>5712</v>
      </c>
      <c r="B2055" s="17" t="str">
        <f>VLOOKUP(A2055,'Planning Periods'!$E$2:$N$540,10,FALSE)</f>
        <v>10/15/2013 - 10/15/2021</v>
      </c>
      <c r="C2055" s="87">
        <v>2015</v>
      </c>
      <c r="D2055" s="87" t="str">
        <f t="shared" si="30"/>
        <v>Simi Valley 2015</v>
      </c>
      <c r="E2055" s="87">
        <v>310</v>
      </c>
      <c r="F2055" s="366">
        <v>0</v>
      </c>
      <c r="G2055" s="87">
        <v>0</v>
      </c>
      <c r="H2055" s="87">
        <v>0</v>
      </c>
      <c r="I2055" s="86"/>
      <c r="J2055" s="87">
        <v>208</v>
      </c>
      <c r="K2055" s="366">
        <v>0</v>
      </c>
      <c r="L2055" s="87">
        <v>0</v>
      </c>
      <c r="M2055" s="87">
        <v>0</v>
      </c>
      <c r="N2055" s="86"/>
      <c r="O2055" s="87">
        <v>229</v>
      </c>
      <c r="P2055" s="87">
        <v>15</v>
      </c>
      <c r="Q2055" s="86"/>
      <c r="R2055" s="87">
        <v>509</v>
      </c>
      <c r="S2055" s="87">
        <v>11</v>
      </c>
      <c r="T2055" s="86">
        <v>0</v>
      </c>
      <c r="U2055" s="87">
        <v>1256</v>
      </c>
      <c r="V2055" s="87">
        <v>26</v>
      </c>
    </row>
    <row r="2056" spans="1:22">
      <c r="A2056" s="88" t="s">
        <v>5712</v>
      </c>
      <c r="B2056" s="17" t="str">
        <f>VLOOKUP(A2056,'Planning Periods'!$E$2:$N$540,10,FALSE)</f>
        <v>10/15/2013 - 10/15/2021</v>
      </c>
      <c r="C2056" s="87">
        <v>2016</v>
      </c>
      <c r="D2056" s="87" t="str">
        <f t="shared" si="30"/>
        <v>Simi Valley 2016</v>
      </c>
      <c r="E2056" s="87">
        <v>310</v>
      </c>
      <c r="F2056" s="366">
        <v>0</v>
      </c>
      <c r="G2056" s="87">
        <v>0</v>
      </c>
      <c r="H2056" s="87">
        <v>0</v>
      </c>
      <c r="I2056" s="86"/>
      <c r="J2056" s="87">
        <v>208</v>
      </c>
      <c r="K2056" s="366">
        <v>1</v>
      </c>
      <c r="L2056" s="87">
        <v>1</v>
      </c>
      <c r="M2056" s="87">
        <v>0</v>
      </c>
      <c r="N2056" s="86"/>
      <c r="O2056" s="87">
        <v>229</v>
      </c>
      <c r="P2056" s="87">
        <v>0</v>
      </c>
      <c r="Q2056" s="86"/>
      <c r="R2056" s="87">
        <v>509</v>
      </c>
      <c r="S2056" s="87">
        <v>152</v>
      </c>
      <c r="T2056" s="86">
        <v>0</v>
      </c>
      <c r="U2056" s="87">
        <v>1256</v>
      </c>
      <c r="V2056" s="87">
        <v>153</v>
      </c>
    </row>
    <row r="2057" spans="1:22">
      <c r="A2057" s="88" t="s">
        <v>5712</v>
      </c>
      <c r="B2057" s="17" t="str">
        <f>VLOOKUP(A2057,'Planning Periods'!$E$2:$N$540,10,FALSE)</f>
        <v>10/15/2013 - 10/15/2021</v>
      </c>
      <c r="C2057" s="87">
        <v>2017</v>
      </c>
      <c r="D2057" s="87" t="str">
        <f t="shared" si="30"/>
        <v>Simi Valley 2017</v>
      </c>
      <c r="E2057" s="87">
        <v>310</v>
      </c>
      <c r="F2057" s="366">
        <v>30</v>
      </c>
      <c r="G2057" s="87">
        <v>30</v>
      </c>
      <c r="H2057" s="87">
        <v>0</v>
      </c>
      <c r="I2057" s="86"/>
      <c r="J2057" s="87">
        <v>208</v>
      </c>
      <c r="K2057" s="366">
        <v>0</v>
      </c>
      <c r="L2057" s="87">
        <v>0</v>
      </c>
      <c r="M2057" s="87">
        <v>0</v>
      </c>
      <c r="N2057" s="86"/>
      <c r="O2057" s="87">
        <v>229</v>
      </c>
      <c r="P2057" s="87">
        <v>12</v>
      </c>
      <c r="Q2057" s="86"/>
      <c r="R2057" s="87">
        <v>509</v>
      </c>
      <c r="S2057" s="87">
        <v>59</v>
      </c>
      <c r="T2057" s="86">
        <v>0</v>
      </c>
      <c r="U2057" s="87">
        <v>1256</v>
      </c>
      <c r="V2057" s="87">
        <v>101</v>
      </c>
    </row>
    <row r="2058" spans="1:22">
      <c r="A2058" t="s">
        <v>5269</v>
      </c>
      <c r="B2058" s="17" t="str">
        <f>VLOOKUP(A2058,'Planning Periods'!$E$2:$N$540,10,FALSE)</f>
        <v>06/30/2014 - 11/15/2022</v>
      </c>
      <c r="C2058" s="87">
        <v>2014</v>
      </c>
      <c r="D2058" s="87" t="str">
        <f t="shared" si="30"/>
        <v>Siskiyou County - Unincorporated 2014</v>
      </c>
      <c r="E2058" s="366" t="s">
        <v>5853</v>
      </c>
      <c r="F2058" s="366" t="s">
        <v>5853</v>
      </c>
      <c r="G2058" s="366" t="s">
        <v>5853</v>
      </c>
      <c r="H2058" s="366" t="s">
        <v>5853</v>
      </c>
      <c r="I2058" s="366">
        <v>0</v>
      </c>
      <c r="J2058" s="366" t="s">
        <v>5853</v>
      </c>
      <c r="K2058" s="366" t="s">
        <v>5853</v>
      </c>
      <c r="L2058" s="366" t="s">
        <v>5853</v>
      </c>
      <c r="M2058" s="366" t="s">
        <v>5853</v>
      </c>
      <c r="N2058" s="366">
        <v>0</v>
      </c>
      <c r="O2058" s="366" t="s">
        <v>5853</v>
      </c>
      <c r="P2058" s="366" t="s">
        <v>5853</v>
      </c>
      <c r="Q2058" s="366"/>
      <c r="R2058" s="366" t="s">
        <v>5853</v>
      </c>
      <c r="S2058" s="366" t="s">
        <v>5853</v>
      </c>
      <c r="T2058" s="366" t="s">
        <v>5853</v>
      </c>
      <c r="U2058" s="366" t="s">
        <v>5853</v>
      </c>
      <c r="V2058" s="366" t="s">
        <v>5853</v>
      </c>
    </row>
    <row r="2059" spans="1:22">
      <c r="A2059" t="s">
        <v>5269</v>
      </c>
      <c r="B2059" s="17" t="str">
        <f>VLOOKUP(A2059,'Planning Periods'!$E$2:$N$540,10,FALSE)</f>
        <v>06/30/2014 - 11/15/2022</v>
      </c>
      <c r="C2059" s="87">
        <v>2015</v>
      </c>
      <c r="D2059" s="87" t="str">
        <f t="shared" si="30"/>
        <v>Siskiyou County - Unincorporated 2015</v>
      </c>
      <c r="E2059" t="s">
        <v>5853</v>
      </c>
      <c r="F2059" t="s">
        <v>5853</v>
      </c>
      <c r="G2059" t="s">
        <v>5853</v>
      </c>
      <c r="H2059" t="s">
        <v>5853</v>
      </c>
      <c r="J2059" t="s">
        <v>5853</v>
      </c>
      <c r="K2059" t="s">
        <v>5853</v>
      </c>
      <c r="L2059" t="s">
        <v>5853</v>
      </c>
      <c r="M2059" t="s">
        <v>5853</v>
      </c>
      <c r="O2059" t="s">
        <v>5853</v>
      </c>
      <c r="P2059" t="s">
        <v>5853</v>
      </c>
      <c r="R2059" t="s">
        <v>5853</v>
      </c>
      <c r="S2059" t="s">
        <v>5853</v>
      </c>
      <c r="T2059" t="s">
        <v>5853</v>
      </c>
      <c r="U2059" t="s">
        <v>5853</v>
      </c>
      <c r="V2059" t="s">
        <v>5853</v>
      </c>
    </row>
    <row r="2060" spans="1:22">
      <c r="A2060" t="s">
        <v>5269</v>
      </c>
      <c r="B2060" s="17" t="str">
        <f>VLOOKUP(A2060,'Planning Periods'!$E$2:$N$540,10,FALSE)</f>
        <v>06/30/2014 - 11/15/2022</v>
      </c>
      <c r="C2060" s="87">
        <v>2016</v>
      </c>
      <c r="D2060" s="87" t="str">
        <f t="shared" si="30"/>
        <v>Siskiyou County - Unincorporated 2016</v>
      </c>
      <c r="E2060" t="s">
        <v>5853</v>
      </c>
      <c r="F2060" t="s">
        <v>5853</v>
      </c>
      <c r="G2060" t="s">
        <v>5853</v>
      </c>
      <c r="H2060" t="s">
        <v>5853</v>
      </c>
      <c r="J2060" t="s">
        <v>5853</v>
      </c>
      <c r="K2060" t="s">
        <v>5853</v>
      </c>
      <c r="L2060" t="s">
        <v>5853</v>
      </c>
      <c r="M2060" t="s">
        <v>5853</v>
      </c>
      <c r="O2060" t="s">
        <v>5853</v>
      </c>
      <c r="P2060" t="s">
        <v>5853</v>
      </c>
      <c r="R2060" t="s">
        <v>5853</v>
      </c>
      <c r="S2060" t="s">
        <v>5853</v>
      </c>
      <c r="T2060" t="s">
        <v>5853</v>
      </c>
      <c r="U2060" t="s">
        <v>5853</v>
      </c>
      <c r="V2060" t="s">
        <v>5853</v>
      </c>
    </row>
    <row r="2061" spans="1:22">
      <c r="A2061" t="s">
        <v>5269</v>
      </c>
      <c r="B2061" s="17" t="str">
        <f>VLOOKUP(A2061,'Planning Periods'!$E$2:$N$540,10,FALSE)</f>
        <v>06/30/2014 - 11/15/2022</v>
      </c>
      <c r="C2061" s="87">
        <v>2017</v>
      </c>
      <c r="D2061" s="87" t="str">
        <f t="shared" si="30"/>
        <v>Siskiyou County - Unincorporated 2017</v>
      </c>
      <c r="E2061" t="s">
        <v>5853</v>
      </c>
      <c r="F2061" t="s">
        <v>5853</v>
      </c>
      <c r="G2061" t="s">
        <v>5853</v>
      </c>
      <c r="H2061" t="s">
        <v>5853</v>
      </c>
      <c r="J2061" t="s">
        <v>5853</v>
      </c>
      <c r="K2061" t="s">
        <v>5853</v>
      </c>
      <c r="L2061" t="s">
        <v>5853</v>
      </c>
      <c r="M2061" t="s">
        <v>5853</v>
      </c>
      <c r="O2061" t="s">
        <v>5853</v>
      </c>
      <c r="P2061" t="s">
        <v>5853</v>
      </c>
      <c r="R2061" t="s">
        <v>5853</v>
      </c>
      <c r="S2061" t="s">
        <v>5853</v>
      </c>
      <c r="T2061" t="s">
        <v>5853</v>
      </c>
      <c r="U2061" t="s">
        <v>5853</v>
      </c>
      <c r="V2061" t="s">
        <v>5853</v>
      </c>
    </row>
    <row r="2062" spans="1:22">
      <c r="A2062" s="88" t="s">
        <v>5713</v>
      </c>
      <c r="B2062" s="17" t="str">
        <f>VLOOKUP(A2062,'Planning Periods'!$E$2:$N$540,10,FALSE)</f>
        <v>04/15/2021 - 04/15/2029</v>
      </c>
      <c r="C2062" s="87">
        <v>2013</v>
      </c>
      <c r="D2062" s="87" t="str">
        <f t="shared" si="30"/>
        <v>Solana Beach 2013</v>
      </c>
      <c r="E2062" s="87">
        <v>85</v>
      </c>
      <c r="F2062" s="366">
        <v>0</v>
      </c>
      <c r="G2062" s="87">
        <v>0</v>
      </c>
      <c r="H2062" s="87">
        <v>0</v>
      </c>
      <c r="I2062" s="86"/>
      <c r="J2062" s="87">
        <v>65</v>
      </c>
      <c r="K2062" s="366">
        <v>1</v>
      </c>
      <c r="L2062" s="87">
        <v>0</v>
      </c>
      <c r="M2062" s="87">
        <v>1</v>
      </c>
      <c r="N2062" s="86"/>
      <c r="O2062" s="87">
        <v>59</v>
      </c>
      <c r="P2062" s="87">
        <v>0</v>
      </c>
      <c r="Q2062" s="86"/>
      <c r="R2062" s="87">
        <v>131</v>
      </c>
      <c r="S2062" s="87">
        <v>11</v>
      </c>
      <c r="T2062" s="86">
        <v>1</v>
      </c>
      <c r="U2062" s="87">
        <v>340</v>
      </c>
      <c r="V2062" s="87">
        <v>12</v>
      </c>
    </row>
    <row r="2063" spans="1:22">
      <c r="A2063" s="88" t="s">
        <v>5713</v>
      </c>
      <c r="B2063" s="17" t="str">
        <f>VLOOKUP(A2063,'Planning Periods'!$E$2:$N$540,10,FALSE)</f>
        <v>04/15/2021 - 04/15/2029</v>
      </c>
      <c r="C2063" s="87">
        <v>2014</v>
      </c>
      <c r="D2063" s="87" t="str">
        <f t="shared" si="30"/>
        <v>Solana Beach 2014</v>
      </c>
      <c r="E2063" s="87">
        <v>85</v>
      </c>
      <c r="F2063" s="366">
        <v>0</v>
      </c>
      <c r="G2063" s="87">
        <v>0</v>
      </c>
      <c r="H2063" s="87">
        <v>0</v>
      </c>
      <c r="I2063" s="86"/>
      <c r="J2063" s="87">
        <v>65</v>
      </c>
      <c r="K2063" s="366">
        <v>0</v>
      </c>
      <c r="L2063" s="87">
        <v>0</v>
      </c>
      <c r="M2063" s="87">
        <v>0</v>
      </c>
      <c r="N2063" s="86"/>
      <c r="O2063" s="87">
        <v>59</v>
      </c>
      <c r="P2063" s="87">
        <v>0</v>
      </c>
      <c r="Q2063" s="86"/>
      <c r="R2063" s="87">
        <v>131</v>
      </c>
      <c r="S2063" s="87">
        <v>5</v>
      </c>
      <c r="T2063" s="86">
        <v>0</v>
      </c>
      <c r="U2063" s="87">
        <v>340</v>
      </c>
      <c r="V2063" s="87">
        <v>5</v>
      </c>
    </row>
    <row r="2064" spans="1:22">
      <c r="A2064" s="88" t="s">
        <v>5713</v>
      </c>
      <c r="B2064" s="17" t="str">
        <f>VLOOKUP(A2064,'Planning Periods'!$E$2:$N$540,10,FALSE)</f>
        <v>04/15/2021 - 04/15/2029</v>
      </c>
      <c r="C2064" s="87">
        <v>2015</v>
      </c>
      <c r="D2064" s="87" t="str">
        <f t="shared" si="30"/>
        <v>Solana Beach 2015</v>
      </c>
      <c r="E2064" s="87">
        <v>85</v>
      </c>
      <c r="F2064" s="366">
        <v>0</v>
      </c>
      <c r="G2064" s="87">
        <v>0</v>
      </c>
      <c r="H2064" s="87">
        <v>0</v>
      </c>
      <c r="I2064" s="86"/>
      <c r="J2064" s="87">
        <v>65</v>
      </c>
      <c r="K2064" s="366">
        <v>1</v>
      </c>
      <c r="L2064" s="87">
        <v>1</v>
      </c>
      <c r="M2064" s="87">
        <v>0</v>
      </c>
      <c r="N2064" s="86"/>
      <c r="O2064" s="87">
        <v>59</v>
      </c>
      <c r="P2064" s="87">
        <v>0</v>
      </c>
      <c r="Q2064" s="86"/>
      <c r="R2064" s="87">
        <v>131</v>
      </c>
      <c r="S2064" s="87">
        <v>3</v>
      </c>
      <c r="T2064" s="86">
        <v>0</v>
      </c>
      <c r="U2064" s="87">
        <v>340</v>
      </c>
      <c r="V2064" s="87">
        <v>4</v>
      </c>
    </row>
    <row r="2065" spans="1:22">
      <c r="A2065" s="88" t="s">
        <v>5713</v>
      </c>
      <c r="B2065" s="17" t="str">
        <f>VLOOKUP(A2065,'Planning Periods'!$E$2:$N$540,10,FALSE)</f>
        <v>04/15/2021 - 04/15/2029</v>
      </c>
      <c r="C2065" s="87">
        <v>2016</v>
      </c>
      <c r="D2065" s="87" t="str">
        <f t="shared" si="30"/>
        <v>Solana Beach 2016</v>
      </c>
      <c r="E2065" s="87">
        <v>85</v>
      </c>
      <c r="F2065" s="366">
        <v>0</v>
      </c>
      <c r="G2065" s="87">
        <v>0</v>
      </c>
      <c r="H2065" s="87">
        <v>0</v>
      </c>
      <c r="I2065" s="86"/>
      <c r="J2065" s="87">
        <v>65</v>
      </c>
      <c r="K2065" s="366">
        <v>1</v>
      </c>
      <c r="L2065" s="87">
        <v>1</v>
      </c>
      <c r="M2065" s="87">
        <v>0</v>
      </c>
      <c r="N2065" s="86"/>
      <c r="O2065" s="87">
        <v>59</v>
      </c>
      <c r="P2065" s="87">
        <v>0</v>
      </c>
      <c r="Q2065" s="86"/>
      <c r="R2065" s="87">
        <v>131</v>
      </c>
      <c r="S2065" s="87">
        <v>5</v>
      </c>
      <c r="T2065" s="86">
        <v>0</v>
      </c>
      <c r="U2065" s="87">
        <v>340</v>
      </c>
      <c r="V2065" s="87">
        <v>6</v>
      </c>
    </row>
    <row r="2066" spans="1:22">
      <c r="A2066" s="88" t="s">
        <v>5713</v>
      </c>
      <c r="B2066" s="17" t="str">
        <f>VLOOKUP(A2066,'Planning Periods'!$E$2:$N$540,10,FALSE)</f>
        <v>04/15/2021 - 04/15/2029</v>
      </c>
      <c r="C2066" s="87">
        <v>2017</v>
      </c>
      <c r="D2066" s="87" t="str">
        <f t="shared" si="30"/>
        <v>Solana Beach 2017</v>
      </c>
      <c r="E2066" s="87">
        <v>85</v>
      </c>
      <c r="F2066" s="366">
        <v>0</v>
      </c>
      <c r="G2066" s="87">
        <v>0</v>
      </c>
      <c r="H2066" s="87">
        <v>0</v>
      </c>
      <c r="I2066" s="86"/>
      <c r="J2066" s="87">
        <v>65</v>
      </c>
      <c r="K2066" s="366">
        <v>2</v>
      </c>
      <c r="L2066" s="87">
        <v>2</v>
      </c>
      <c r="M2066" s="87">
        <v>0</v>
      </c>
      <c r="N2066" s="86"/>
      <c r="O2066" s="87">
        <v>59</v>
      </c>
      <c r="P2066" s="87">
        <v>3</v>
      </c>
      <c r="Q2066" s="86"/>
      <c r="R2066" s="87">
        <v>131</v>
      </c>
      <c r="S2066" s="87">
        <v>12</v>
      </c>
      <c r="T2066" s="86">
        <v>0</v>
      </c>
      <c r="U2066" s="87">
        <v>340</v>
      </c>
      <c r="V2066" s="87">
        <v>17</v>
      </c>
    </row>
    <row r="2067" spans="1:22">
      <c r="A2067" s="88" t="s">
        <v>5271</v>
      </c>
      <c r="B2067" s="17" t="str">
        <f>VLOOKUP(A2067,'Planning Periods'!$E$2:$N$540,10,FALSE)</f>
        <v>01/31/2015 - 01/31/2023</v>
      </c>
      <c r="C2067" s="87">
        <v>2014</v>
      </c>
      <c r="D2067" s="87" t="str">
        <f t="shared" si="30"/>
        <v>Solano County - Unincorporated 2014</v>
      </c>
      <c r="E2067" s="87">
        <v>26</v>
      </c>
      <c r="F2067" s="366">
        <v>1</v>
      </c>
      <c r="G2067" s="87">
        <v>1</v>
      </c>
      <c r="H2067" s="87">
        <v>0</v>
      </c>
      <c r="I2067" s="86"/>
      <c r="J2067" s="87">
        <v>15</v>
      </c>
      <c r="K2067" s="366">
        <v>13</v>
      </c>
      <c r="L2067" s="87">
        <v>13</v>
      </c>
      <c r="M2067" s="87">
        <v>0</v>
      </c>
      <c r="N2067" s="86"/>
      <c r="O2067" s="87">
        <v>19</v>
      </c>
      <c r="P2067" s="87">
        <v>2</v>
      </c>
      <c r="Q2067" s="86"/>
      <c r="R2067" s="87">
        <v>43</v>
      </c>
      <c r="S2067" s="87">
        <v>7</v>
      </c>
      <c r="T2067" s="86">
        <v>0</v>
      </c>
      <c r="U2067" s="87">
        <v>103</v>
      </c>
      <c r="V2067" s="87">
        <v>23</v>
      </c>
    </row>
    <row r="2068" spans="1:22">
      <c r="A2068" s="88" t="s">
        <v>5271</v>
      </c>
      <c r="B2068" s="17" t="str">
        <f>VLOOKUP(A2068,'Planning Periods'!$E$2:$N$540,10,FALSE)</f>
        <v>01/31/2015 - 01/31/2023</v>
      </c>
      <c r="C2068" s="87">
        <v>2015</v>
      </c>
      <c r="D2068" s="87" t="str">
        <f t="shared" si="30"/>
        <v>Solano County - Unincorporated 2015</v>
      </c>
      <c r="E2068" s="87">
        <v>26</v>
      </c>
      <c r="F2068" s="366">
        <v>0</v>
      </c>
      <c r="G2068" s="87">
        <v>0</v>
      </c>
      <c r="H2068" s="87">
        <v>0</v>
      </c>
      <c r="I2068" s="86"/>
      <c r="J2068" s="87">
        <v>15</v>
      </c>
      <c r="K2068" s="366">
        <v>11</v>
      </c>
      <c r="L2068" s="87">
        <v>0</v>
      </c>
      <c r="M2068" s="87">
        <v>11</v>
      </c>
      <c r="N2068" s="86"/>
      <c r="O2068" s="87">
        <v>19</v>
      </c>
      <c r="P2068" s="87">
        <v>7</v>
      </c>
      <c r="Q2068" s="86"/>
      <c r="R2068" s="87">
        <v>43</v>
      </c>
      <c r="S2068" s="87">
        <v>14</v>
      </c>
      <c r="T2068" s="86">
        <v>11</v>
      </c>
      <c r="U2068" s="87">
        <v>103</v>
      </c>
      <c r="V2068" s="87">
        <v>32</v>
      </c>
    </row>
    <row r="2069" spans="1:22">
      <c r="A2069" s="88" t="s">
        <v>5271</v>
      </c>
      <c r="B2069" s="17" t="str">
        <f>VLOOKUP(A2069,'Planning Periods'!$E$2:$N$540,10,FALSE)</f>
        <v>01/31/2015 - 01/31/2023</v>
      </c>
      <c r="C2069" s="87">
        <v>2016</v>
      </c>
      <c r="D2069" s="87" t="str">
        <f t="shared" si="30"/>
        <v>Solano County - Unincorporated 2016</v>
      </c>
      <c r="E2069" s="87">
        <v>26</v>
      </c>
      <c r="F2069" s="366">
        <v>3</v>
      </c>
      <c r="G2069" s="87">
        <v>0</v>
      </c>
      <c r="H2069" s="87">
        <v>3</v>
      </c>
      <c r="I2069" s="86"/>
      <c r="J2069" s="87">
        <v>15</v>
      </c>
      <c r="K2069" s="366">
        <v>8</v>
      </c>
      <c r="L2069" s="87">
        <v>0</v>
      </c>
      <c r="M2069" s="87">
        <v>8</v>
      </c>
      <c r="N2069" s="86"/>
      <c r="O2069" s="87">
        <v>19</v>
      </c>
      <c r="P2069" s="87">
        <v>5</v>
      </c>
      <c r="Q2069" s="86"/>
      <c r="R2069" s="87">
        <v>43</v>
      </c>
      <c r="S2069" s="87">
        <v>16</v>
      </c>
      <c r="T2069" s="86">
        <v>8</v>
      </c>
      <c r="U2069" s="87">
        <v>103</v>
      </c>
      <c r="V2069" s="87">
        <v>32</v>
      </c>
    </row>
    <row r="2070" spans="1:22">
      <c r="A2070" s="88" t="s">
        <v>5271</v>
      </c>
      <c r="B2070" s="17" t="str">
        <f>VLOOKUP(A2070,'Planning Periods'!$E$2:$N$540,10,FALSE)</f>
        <v>01/31/2015 - 01/31/2023</v>
      </c>
      <c r="C2070" s="87">
        <v>2017</v>
      </c>
      <c r="D2070" s="87" t="str">
        <f t="shared" si="30"/>
        <v>Solano County - Unincorporated 2017</v>
      </c>
      <c r="E2070" s="87">
        <v>26</v>
      </c>
      <c r="F2070" s="366">
        <v>0</v>
      </c>
      <c r="G2070" s="87">
        <v>0</v>
      </c>
      <c r="H2070" s="87">
        <v>0</v>
      </c>
      <c r="I2070" s="86"/>
      <c r="J2070" s="87">
        <v>15</v>
      </c>
      <c r="K2070" s="366">
        <v>6</v>
      </c>
      <c r="L2070" s="87">
        <v>0</v>
      </c>
      <c r="M2070" s="87">
        <v>6</v>
      </c>
      <c r="N2070" s="86"/>
      <c r="O2070" s="87">
        <v>19</v>
      </c>
      <c r="P2070" s="87">
        <v>5</v>
      </c>
      <c r="Q2070" s="86"/>
      <c r="R2070" s="87">
        <v>43</v>
      </c>
      <c r="S2070" s="87">
        <v>9</v>
      </c>
      <c r="T2070" s="86">
        <v>6</v>
      </c>
      <c r="U2070" s="87">
        <v>103</v>
      </c>
      <c r="V2070" s="87">
        <v>20</v>
      </c>
    </row>
    <row r="2071" spans="1:22">
      <c r="A2071" t="s">
        <v>5808</v>
      </c>
      <c r="B2071" s="17" t="str">
        <f>VLOOKUP(A2071,'Planning Periods'!$E$2:$N$540,10,FALSE)</f>
        <v>12/31/2015 - 12/31/2023</v>
      </c>
      <c r="C2071" s="87">
        <v>2014</v>
      </c>
      <c r="D2071" s="87" t="str">
        <f t="shared" si="30"/>
        <v>Soledad 2014</v>
      </c>
      <c r="E2071" s="366" t="s">
        <v>5853</v>
      </c>
      <c r="F2071" s="366" t="s">
        <v>5853</v>
      </c>
      <c r="G2071" s="366" t="s">
        <v>5853</v>
      </c>
      <c r="H2071" s="366" t="s">
        <v>5853</v>
      </c>
      <c r="I2071" s="366">
        <v>0</v>
      </c>
      <c r="J2071" s="366" t="s">
        <v>5853</v>
      </c>
      <c r="K2071" s="366" t="s">
        <v>5853</v>
      </c>
      <c r="L2071" s="366" t="s">
        <v>5853</v>
      </c>
      <c r="M2071" s="366" t="s">
        <v>5853</v>
      </c>
      <c r="N2071" s="366">
        <v>0</v>
      </c>
      <c r="O2071" s="366" t="s">
        <v>5853</v>
      </c>
      <c r="P2071" s="366" t="s">
        <v>5853</v>
      </c>
      <c r="Q2071" s="366"/>
      <c r="R2071" s="366" t="s">
        <v>5853</v>
      </c>
      <c r="S2071" s="366" t="s">
        <v>5853</v>
      </c>
      <c r="T2071" s="366" t="s">
        <v>5853</v>
      </c>
      <c r="U2071" s="366" t="s">
        <v>5853</v>
      </c>
      <c r="V2071" s="366" t="s">
        <v>5853</v>
      </c>
    </row>
    <row r="2072" spans="1:22">
      <c r="A2072" t="s">
        <v>5808</v>
      </c>
      <c r="B2072" s="17" t="str">
        <f>VLOOKUP(A2072,'Planning Periods'!$E$2:$N$540,10,FALSE)</f>
        <v>12/31/2015 - 12/31/2023</v>
      </c>
      <c r="C2072" s="87">
        <v>2015</v>
      </c>
      <c r="D2072" s="87"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5808</v>
      </c>
      <c r="B2073" s="17" t="str">
        <f>VLOOKUP(A2073,'Planning Periods'!$E$2:$N$540,10,FALSE)</f>
        <v>12/31/2015 - 12/31/2023</v>
      </c>
      <c r="C2073" s="87">
        <v>2016</v>
      </c>
      <c r="D2073" s="87"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5808</v>
      </c>
      <c r="B2074" s="17" t="str">
        <f>VLOOKUP(A2074,'Planning Periods'!$E$2:$N$540,10,FALSE)</f>
        <v>12/31/2015 - 12/31/2023</v>
      </c>
      <c r="C2074" s="87">
        <v>2017</v>
      </c>
      <c r="D2074" s="87"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88" t="s">
        <v>5825</v>
      </c>
      <c r="B2075" s="17" t="str">
        <f>VLOOKUP(A2075,'Planning Periods'!$E$2:$N$540,10,FALSE)</f>
        <v>02/15/2015 - 02/15/2023</v>
      </c>
      <c r="C2075" s="87">
        <v>2014</v>
      </c>
      <c r="D2075" s="87" t="str">
        <f t="shared" si="30"/>
        <v>Solvang 2014</v>
      </c>
      <c r="E2075" t="s">
        <v>5853</v>
      </c>
      <c r="F2075" t="s">
        <v>5853</v>
      </c>
      <c r="G2075" t="s">
        <v>5853</v>
      </c>
      <c r="H2075" t="s">
        <v>5853</v>
      </c>
      <c r="J2075" t="s">
        <v>5853</v>
      </c>
      <c r="K2075" t="s">
        <v>5853</v>
      </c>
      <c r="L2075" t="s">
        <v>5853</v>
      </c>
      <c r="M2075" t="s">
        <v>5853</v>
      </c>
      <c r="O2075" t="s">
        <v>5853</v>
      </c>
      <c r="P2075" t="s">
        <v>5853</v>
      </c>
      <c r="R2075" t="s">
        <v>5853</v>
      </c>
      <c r="S2075" t="s">
        <v>5853</v>
      </c>
      <c r="T2075" t="s">
        <v>5853</v>
      </c>
      <c r="U2075" t="s">
        <v>5853</v>
      </c>
      <c r="V2075" t="s">
        <v>5853</v>
      </c>
    </row>
    <row r="2076" spans="1:22">
      <c r="A2076" s="88" t="s">
        <v>5825</v>
      </c>
      <c r="B2076" s="17" t="str">
        <f>VLOOKUP(A2076,'Planning Periods'!$E$2:$N$540,10,FALSE)</f>
        <v>02/15/2015 - 02/15/2023</v>
      </c>
      <c r="C2076" s="87">
        <v>2015</v>
      </c>
      <c r="D2076" s="87" t="str">
        <f t="shared" si="30"/>
        <v>Solvang 2015</v>
      </c>
      <c r="E2076" s="87">
        <v>42</v>
      </c>
      <c r="F2076" s="366">
        <v>0</v>
      </c>
      <c r="G2076" s="87">
        <v>0</v>
      </c>
      <c r="H2076" s="87">
        <v>0</v>
      </c>
      <c r="I2076" s="86"/>
      <c r="J2076" s="87">
        <v>28</v>
      </c>
      <c r="K2076" s="366">
        <v>0</v>
      </c>
      <c r="L2076" s="87">
        <v>0</v>
      </c>
      <c r="M2076" s="87">
        <v>0</v>
      </c>
      <c r="N2076" s="86"/>
      <c r="O2076" s="87">
        <v>30</v>
      </c>
      <c r="P2076" s="87">
        <v>0</v>
      </c>
      <c r="Q2076" s="86"/>
      <c r="R2076" s="87">
        <v>75</v>
      </c>
      <c r="S2076" s="87">
        <v>35</v>
      </c>
      <c r="T2076" s="86">
        <v>0</v>
      </c>
      <c r="U2076" s="87">
        <v>175</v>
      </c>
      <c r="V2076" s="87">
        <v>35</v>
      </c>
    </row>
    <row r="2077" spans="1:22">
      <c r="A2077" s="88" t="s">
        <v>5825</v>
      </c>
      <c r="B2077" s="17" t="str">
        <f>VLOOKUP(A2077,'Planning Periods'!$E$2:$N$540,10,FALSE)</f>
        <v>02/15/2015 - 02/15/2023</v>
      </c>
      <c r="C2077" s="87">
        <v>2016</v>
      </c>
      <c r="D2077" s="87" t="str">
        <f t="shared" si="30"/>
        <v>Solvang 2016</v>
      </c>
      <c r="E2077" s="87">
        <v>42</v>
      </c>
      <c r="F2077" s="366">
        <v>35</v>
      </c>
      <c r="G2077" s="87">
        <v>35</v>
      </c>
      <c r="H2077" s="87">
        <v>0</v>
      </c>
      <c r="I2077" s="86"/>
      <c r="J2077" s="87">
        <v>28</v>
      </c>
      <c r="K2077" s="366">
        <v>10</v>
      </c>
      <c r="L2077" s="87">
        <v>10</v>
      </c>
      <c r="M2077" s="87">
        <v>0</v>
      </c>
      <c r="N2077" s="86"/>
      <c r="O2077" s="87">
        <v>30</v>
      </c>
      <c r="P2077" s="87">
        <v>0</v>
      </c>
      <c r="Q2077" s="86"/>
      <c r="R2077" s="87">
        <v>75</v>
      </c>
      <c r="S2077" s="87">
        <v>23</v>
      </c>
      <c r="T2077" s="86">
        <v>0</v>
      </c>
      <c r="U2077" s="87">
        <v>175</v>
      </c>
      <c r="V2077" s="87">
        <v>68</v>
      </c>
    </row>
    <row r="2078" spans="1:22">
      <c r="A2078" s="88" t="s">
        <v>5825</v>
      </c>
      <c r="B2078" s="17" t="str">
        <f>VLOOKUP(A2078,'Planning Periods'!$E$2:$N$540,10,FALSE)</f>
        <v>02/15/2015 - 02/15/2023</v>
      </c>
      <c r="C2078" s="87">
        <v>2017</v>
      </c>
      <c r="D2078" s="87" t="str">
        <f t="shared" si="30"/>
        <v>Solvang 2017</v>
      </c>
      <c r="E2078" s="87">
        <v>42</v>
      </c>
      <c r="F2078" s="366">
        <v>0</v>
      </c>
      <c r="G2078" s="87">
        <v>0</v>
      </c>
      <c r="H2078" s="87">
        <v>0</v>
      </c>
      <c r="I2078" s="86"/>
      <c r="J2078" s="87">
        <v>28</v>
      </c>
      <c r="K2078" s="366">
        <v>0</v>
      </c>
      <c r="L2078" s="87">
        <v>0</v>
      </c>
      <c r="M2078" s="87">
        <v>0</v>
      </c>
      <c r="N2078" s="86"/>
      <c r="O2078" s="87">
        <v>30</v>
      </c>
      <c r="P2078" s="87">
        <v>1</v>
      </c>
      <c r="Q2078" s="86"/>
      <c r="R2078" s="87">
        <v>75</v>
      </c>
      <c r="S2078" s="87">
        <v>23</v>
      </c>
      <c r="T2078" s="86">
        <v>0</v>
      </c>
      <c r="U2078" s="87">
        <v>175</v>
      </c>
      <c r="V2078" s="87">
        <v>24</v>
      </c>
    </row>
    <row r="2079" spans="1:22">
      <c r="A2079" s="88" t="s">
        <v>5714</v>
      </c>
      <c r="B2079" s="17" t="str">
        <f>VLOOKUP(A2079,'Planning Periods'!$E$2:$N$540,10,FALSE)</f>
        <v>01/31/2015 - 01/31/2023</v>
      </c>
      <c r="C2079" s="87">
        <v>2014</v>
      </c>
      <c r="D2079" s="87" t="str">
        <f t="shared" si="30"/>
        <v>Sonoma 2014</v>
      </c>
      <c r="E2079" s="87" t="s">
        <v>5853</v>
      </c>
      <c r="F2079" s="366" t="s">
        <v>5853</v>
      </c>
      <c r="G2079" s="87" t="s">
        <v>5853</v>
      </c>
      <c r="H2079" s="87" t="s">
        <v>5853</v>
      </c>
      <c r="I2079" s="86"/>
      <c r="J2079" s="87" t="s">
        <v>5853</v>
      </c>
      <c r="K2079" s="366" t="s">
        <v>5853</v>
      </c>
      <c r="L2079" s="87" t="s">
        <v>5853</v>
      </c>
      <c r="M2079" s="87" t="s">
        <v>5853</v>
      </c>
      <c r="N2079" s="86"/>
      <c r="O2079" s="87" t="s">
        <v>5853</v>
      </c>
      <c r="P2079" s="87" t="s">
        <v>5853</v>
      </c>
      <c r="Q2079" s="86"/>
      <c r="R2079" s="87" t="s">
        <v>5853</v>
      </c>
      <c r="S2079" s="87" t="s">
        <v>5853</v>
      </c>
      <c r="T2079" s="86" t="s">
        <v>5853</v>
      </c>
      <c r="U2079" s="87" t="s">
        <v>5853</v>
      </c>
      <c r="V2079" s="87" t="s">
        <v>5853</v>
      </c>
    </row>
    <row r="2080" spans="1:22">
      <c r="A2080" s="88" t="s">
        <v>5714</v>
      </c>
      <c r="B2080" s="17" t="str">
        <f>VLOOKUP(A2080,'Planning Periods'!$E$2:$N$540,10,FALSE)</f>
        <v>01/31/2015 - 01/31/2023</v>
      </c>
      <c r="C2080" s="87">
        <v>2015</v>
      </c>
      <c r="D2080" s="87" t="str">
        <f t="shared" si="30"/>
        <v>Sonoma 2015</v>
      </c>
      <c r="E2080" s="87" t="s">
        <v>5853</v>
      </c>
      <c r="F2080" s="366" t="s">
        <v>5853</v>
      </c>
      <c r="G2080" s="87" t="s">
        <v>5853</v>
      </c>
      <c r="H2080" s="87" t="s">
        <v>5853</v>
      </c>
      <c r="I2080" s="86"/>
      <c r="J2080" s="87" t="s">
        <v>5853</v>
      </c>
      <c r="K2080" s="366" t="s">
        <v>5853</v>
      </c>
      <c r="L2080" s="87" t="s">
        <v>5853</v>
      </c>
      <c r="M2080" s="87" t="s">
        <v>5853</v>
      </c>
      <c r="N2080" s="86"/>
      <c r="O2080" s="87" t="s">
        <v>5853</v>
      </c>
      <c r="P2080" s="87" t="s">
        <v>5853</v>
      </c>
      <c r="Q2080" s="86"/>
      <c r="R2080" s="87" t="s">
        <v>5853</v>
      </c>
      <c r="S2080" s="87" t="s">
        <v>5853</v>
      </c>
      <c r="T2080" s="86" t="s">
        <v>5853</v>
      </c>
      <c r="U2080" s="87" t="s">
        <v>5853</v>
      </c>
      <c r="V2080" s="87" t="s">
        <v>5853</v>
      </c>
    </row>
    <row r="2081" spans="1:22">
      <c r="A2081" s="88" t="s">
        <v>5714</v>
      </c>
      <c r="B2081" s="17" t="str">
        <f>VLOOKUP(A2081,'Planning Periods'!$E$2:$N$540,10,FALSE)</f>
        <v>01/31/2015 - 01/31/2023</v>
      </c>
      <c r="C2081" s="87">
        <v>2016</v>
      </c>
      <c r="D2081" s="87" t="str">
        <f t="shared" si="30"/>
        <v>Sonoma 2016</v>
      </c>
      <c r="E2081" s="87">
        <v>24</v>
      </c>
      <c r="F2081" s="366">
        <v>0</v>
      </c>
      <c r="G2081" s="87">
        <v>0</v>
      </c>
      <c r="H2081" s="87">
        <v>0</v>
      </c>
      <c r="I2081" s="86"/>
      <c r="J2081" s="87">
        <v>23</v>
      </c>
      <c r="K2081" s="366">
        <v>0</v>
      </c>
      <c r="L2081" s="87">
        <v>0</v>
      </c>
      <c r="M2081" s="87">
        <v>0</v>
      </c>
      <c r="N2081" s="86"/>
      <c r="O2081" s="87">
        <v>27</v>
      </c>
      <c r="P2081" s="87">
        <v>0</v>
      </c>
      <c r="Q2081" s="86"/>
      <c r="R2081" s="87">
        <v>63</v>
      </c>
      <c r="S2081" s="87">
        <v>12</v>
      </c>
      <c r="T2081" s="86">
        <v>0</v>
      </c>
      <c r="U2081" s="87">
        <v>137</v>
      </c>
      <c r="V2081" s="87">
        <v>12</v>
      </c>
    </row>
    <row r="2082" spans="1:22">
      <c r="A2082" s="88" t="s">
        <v>5714</v>
      </c>
      <c r="B2082" s="17" t="str">
        <f>VLOOKUP(A2082,'Planning Periods'!$E$2:$N$540,10,FALSE)</f>
        <v>01/31/2015 - 01/31/2023</v>
      </c>
      <c r="C2082" s="87">
        <v>2017</v>
      </c>
      <c r="D2082" s="87" t="str">
        <f t="shared" si="30"/>
        <v>Sonoma 2017</v>
      </c>
      <c r="E2082" s="87">
        <v>24</v>
      </c>
      <c r="F2082" s="366">
        <v>0</v>
      </c>
      <c r="G2082" s="87">
        <v>0</v>
      </c>
      <c r="H2082" s="87">
        <v>0</v>
      </c>
      <c r="I2082" s="86"/>
      <c r="J2082" s="87">
        <v>23</v>
      </c>
      <c r="K2082" s="366">
        <v>0</v>
      </c>
      <c r="L2082" s="87">
        <v>0</v>
      </c>
      <c r="M2082" s="87">
        <v>0</v>
      </c>
      <c r="N2082" s="86"/>
      <c r="O2082" s="87">
        <v>27</v>
      </c>
      <c r="P2082" s="87">
        <v>1</v>
      </c>
      <c r="Q2082" s="86"/>
      <c r="R2082" s="87">
        <v>63</v>
      </c>
      <c r="S2082" s="87">
        <v>9</v>
      </c>
      <c r="T2082" s="86">
        <v>0</v>
      </c>
      <c r="U2082" s="87">
        <v>137</v>
      </c>
      <c r="V2082" s="87">
        <v>10</v>
      </c>
    </row>
    <row r="2083" spans="1:22">
      <c r="A2083" s="88" t="s">
        <v>5275</v>
      </c>
      <c r="B2083" s="17" t="str">
        <f>VLOOKUP(A2083,'Planning Periods'!$E$2:$N$540,10,FALSE)</f>
        <v>01/31/2015 - 01/31/2023</v>
      </c>
      <c r="C2083" s="87">
        <v>2014</v>
      </c>
      <c r="D2083" s="87" t="str">
        <f t="shared" si="30"/>
        <v>Sonoma County - Unincorporated 2014</v>
      </c>
      <c r="E2083" s="87">
        <v>126</v>
      </c>
      <c r="F2083" s="366">
        <v>1</v>
      </c>
      <c r="G2083" s="87">
        <v>1</v>
      </c>
      <c r="H2083" s="87">
        <v>0</v>
      </c>
      <c r="I2083" s="86"/>
      <c r="J2083" s="87">
        <v>37</v>
      </c>
      <c r="K2083" s="366">
        <v>7</v>
      </c>
      <c r="L2083" s="87">
        <v>7</v>
      </c>
      <c r="M2083" s="87">
        <v>0</v>
      </c>
      <c r="N2083" s="86"/>
      <c r="O2083" s="87">
        <v>160</v>
      </c>
      <c r="P2083" s="87">
        <v>32</v>
      </c>
      <c r="Q2083" s="86"/>
      <c r="R2083" s="87">
        <v>192</v>
      </c>
      <c r="S2083" s="87">
        <v>51</v>
      </c>
      <c r="T2083" s="86">
        <v>0</v>
      </c>
      <c r="U2083" s="87">
        <v>515</v>
      </c>
      <c r="V2083" s="87">
        <v>91</v>
      </c>
    </row>
    <row r="2084" spans="1:22">
      <c r="A2084" s="88" t="s">
        <v>5275</v>
      </c>
      <c r="B2084" s="17" t="str">
        <f>VLOOKUP(A2084,'Planning Periods'!$E$2:$N$540,10,FALSE)</f>
        <v>01/31/2015 - 01/31/2023</v>
      </c>
      <c r="C2084" s="87">
        <v>2015</v>
      </c>
      <c r="D2084" s="87" t="str">
        <f t="shared" si="30"/>
        <v>Sonoma County - Unincorporated 2015</v>
      </c>
      <c r="E2084" s="87">
        <v>126</v>
      </c>
      <c r="F2084" s="366">
        <v>24</v>
      </c>
      <c r="G2084" s="87">
        <v>24</v>
      </c>
      <c r="H2084" s="87">
        <v>0</v>
      </c>
      <c r="I2084" s="86"/>
      <c r="J2084" s="87">
        <v>37</v>
      </c>
      <c r="K2084" s="366">
        <v>46</v>
      </c>
      <c r="L2084" s="87">
        <v>46</v>
      </c>
      <c r="M2084" s="87">
        <v>0</v>
      </c>
      <c r="N2084" s="86"/>
      <c r="O2084" s="87">
        <v>160</v>
      </c>
      <c r="P2084" s="87">
        <v>44</v>
      </c>
      <c r="Q2084" s="86"/>
      <c r="R2084" s="87">
        <v>192</v>
      </c>
      <c r="S2084" s="87">
        <v>79</v>
      </c>
      <c r="T2084" s="86">
        <v>0</v>
      </c>
      <c r="U2084" s="87">
        <v>515</v>
      </c>
      <c r="V2084" s="87">
        <v>193</v>
      </c>
    </row>
    <row r="2085" spans="1:22">
      <c r="A2085" s="88" t="s">
        <v>5275</v>
      </c>
      <c r="B2085" s="17" t="str">
        <f>VLOOKUP(A2085,'Planning Periods'!$E$2:$N$540,10,FALSE)</f>
        <v>01/31/2015 - 01/31/2023</v>
      </c>
      <c r="C2085" s="87">
        <v>2016</v>
      </c>
      <c r="D2085" s="87" t="str">
        <f t="shared" si="30"/>
        <v>Sonoma County - Unincorporated 2016</v>
      </c>
      <c r="E2085" s="87">
        <v>126</v>
      </c>
      <c r="F2085" s="366">
        <v>78</v>
      </c>
      <c r="G2085" s="87">
        <v>78</v>
      </c>
      <c r="H2085" s="87">
        <v>0</v>
      </c>
      <c r="I2085" s="86"/>
      <c r="J2085" s="87">
        <v>37</v>
      </c>
      <c r="K2085" s="366">
        <v>18</v>
      </c>
      <c r="L2085" s="87">
        <v>17</v>
      </c>
      <c r="M2085" s="87">
        <v>1</v>
      </c>
      <c r="N2085" s="86"/>
      <c r="O2085" s="87">
        <v>160</v>
      </c>
      <c r="P2085" s="87">
        <v>55</v>
      </c>
      <c r="Q2085" s="86"/>
      <c r="R2085" s="87">
        <v>192</v>
      </c>
      <c r="S2085" s="87">
        <v>154</v>
      </c>
      <c r="T2085" s="86">
        <v>1</v>
      </c>
      <c r="U2085" s="87">
        <v>515</v>
      </c>
      <c r="V2085" s="87">
        <v>305</v>
      </c>
    </row>
    <row r="2086" spans="1:22">
      <c r="A2086" s="88" t="s">
        <v>5275</v>
      </c>
      <c r="B2086" s="17" t="str">
        <f>VLOOKUP(A2086,'Planning Periods'!$E$2:$N$540,10,FALSE)</f>
        <v>01/31/2015 - 01/31/2023</v>
      </c>
      <c r="C2086" s="87">
        <v>2017</v>
      </c>
      <c r="D2086" s="87" t="str">
        <f t="shared" si="30"/>
        <v>Sonoma County - Unincorporated 2017</v>
      </c>
      <c r="E2086" s="87">
        <v>126</v>
      </c>
      <c r="F2086" s="366">
        <v>0</v>
      </c>
      <c r="G2086" s="87">
        <v>0</v>
      </c>
      <c r="H2086" s="87">
        <v>0</v>
      </c>
      <c r="I2086" s="86"/>
      <c r="J2086" s="87">
        <v>37</v>
      </c>
      <c r="K2086" s="366">
        <v>10</v>
      </c>
      <c r="L2086" s="87">
        <v>10</v>
      </c>
      <c r="M2086" s="87">
        <v>0</v>
      </c>
      <c r="N2086" s="86"/>
      <c r="O2086" s="87">
        <v>160</v>
      </c>
      <c r="P2086" s="87">
        <v>57</v>
      </c>
      <c r="Q2086" s="86"/>
      <c r="R2086" s="87">
        <v>192</v>
      </c>
      <c r="S2086" s="87">
        <v>168</v>
      </c>
      <c r="T2086" s="86">
        <v>0</v>
      </c>
      <c r="U2086" s="87">
        <v>515</v>
      </c>
      <c r="V2086" s="87">
        <v>235</v>
      </c>
    </row>
    <row r="2087" spans="1:22">
      <c r="A2087" s="88" t="s">
        <v>5375</v>
      </c>
      <c r="B2087" s="17" t="str">
        <f>VLOOKUP(A2087,'Planning Periods'!$E$2:$N$540,10,FALSE)</f>
        <v>08/31/2019 - 08/31/2024</v>
      </c>
      <c r="C2087" s="87">
        <v>2014</v>
      </c>
      <c r="D2087" s="87" t="str">
        <f t="shared" si="30"/>
        <v>Sonora 2014</v>
      </c>
      <c r="E2087" s="87">
        <v>23</v>
      </c>
      <c r="F2087" s="366">
        <v>0</v>
      </c>
      <c r="G2087" s="87">
        <v>0</v>
      </c>
      <c r="H2087" s="87">
        <v>0</v>
      </c>
      <c r="I2087" s="86"/>
      <c r="J2087" s="87">
        <v>16</v>
      </c>
      <c r="K2087" s="366">
        <v>1</v>
      </c>
      <c r="L2087" s="87">
        <v>0</v>
      </c>
      <c r="M2087" s="87">
        <v>1</v>
      </c>
      <c r="N2087" s="86"/>
      <c r="O2087" s="87">
        <v>19</v>
      </c>
      <c r="P2087" s="87">
        <v>2</v>
      </c>
      <c r="Q2087" s="86"/>
      <c r="R2087" s="87">
        <v>42</v>
      </c>
      <c r="S2087" s="87">
        <v>0</v>
      </c>
      <c r="T2087" s="86">
        <v>1</v>
      </c>
      <c r="U2087" s="87">
        <v>100</v>
      </c>
      <c r="V2087" s="87">
        <v>3</v>
      </c>
    </row>
    <row r="2088" spans="1:22">
      <c r="A2088" s="88" t="s">
        <v>5375</v>
      </c>
      <c r="B2088" s="17" t="str">
        <f>VLOOKUP(A2088,'Planning Periods'!$E$2:$N$540,10,FALSE)</f>
        <v>08/31/2019 - 08/31/2024</v>
      </c>
      <c r="C2088" s="87">
        <v>2015</v>
      </c>
      <c r="D2088" s="87" t="str">
        <f t="shared" si="30"/>
        <v>Sonora 2015</v>
      </c>
      <c r="E2088" s="87">
        <v>23</v>
      </c>
      <c r="F2088" s="366">
        <v>0</v>
      </c>
      <c r="G2088" s="87">
        <v>0</v>
      </c>
      <c r="H2088" s="87">
        <v>0</v>
      </c>
      <c r="I2088" s="86"/>
      <c r="J2088" s="87">
        <v>16</v>
      </c>
      <c r="K2088" s="366">
        <v>1</v>
      </c>
      <c r="L2088" s="87">
        <v>0</v>
      </c>
      <c r="M2088" s="87">
        <v>1</v>
      </c>
      <c r="N2088" s="86"/>
      <c r="O2088" s="87">
        <v>19</v>
      </c>
      <c r="P2088" s="87">
        <v>2</v>
      </c>
      <c r="Q2088" s="86"/>
      <c r="R2088" s="87">
        <v>42</v>
      </c>
      <c r="S2088" s="87">
        <v>0</v>
      </c>
      <c r="T2088" s="86">
        <v>1</v>
      </c>
      <c r="U2088" s="87">
        <v>100</v>
      </c>
      <c r="V2088" s="87">
        <v>3</v>
      </c>
    </row>
    <row r="2089" spans="1:22">
      <c r="A2089" s="88" t="s">
        <v>5375</v>
      </c>
      <c r="B2089" s="17" t="str">
        <f>VLOOKUP(A2089,'Planning Periods'!$E$2:$N$540,10,FALSE)</f>
        <v>08/31/2019 - 08/31/2024</v>
      </c>
      <c r="C2089" s="87">
        <v>2016</v>
      </c>
      <c r="D2089" s="87" t="str">
        <f t="shared" si="30"/>
        <v>Sonora 2016</v>
      </c>
      <c r="E2089" s="87">
        <v>23</v>
      </c>
      <c r="F2089" s="366">
        <v>0</v>
      </c>
      <c r="G2089" s="87">
        <v>0</v>
      </c>
      <c r="H2089" s="87">
        <v>0</v>
      </c>
      <c r="I2089" s="86"/>
      <c r="J2089" s="87">
        <v>16</v>
      </c>
      <c r="K2089" s="366">
        <v>8</v>
      </c>
      <c r="L2089" s="87">
        <v>8</v>
      </c>
      <c r="M2089" s="87">
        <v>0</v>
      </c>
      <c r="N2089" s="86"/>
      <c r="O2089" s="87">
        <v>19</v>
      </c>
      <c r="P2089" s="87">
        <v>2</v>
      </c>
      <c r="Q2089" s="86"/>
      <c r="R2089" s="87">
        <v>42</v>
      </c>
      <c r="S2089" s="87">
        <v>4</v>
      </c>
      <c r="T2089" s="86">
        <v>0</v>
      </c>
      <c r="U2089" s="87">
        <v>100</v>
      </c>
      <c r="V2089" s="87">
        <v>14</v>
      </c>
    </row>
    <row r="2090" spans="1:22">
      <c r="A2090" s="88" t="s">
        <v>5375</v>
      </c>
      <c r="B2090" s="17" t="str">
        <f>VLOOKUP(A2090,'Planning Periods'!$E$2:$N$540,10,FALSE)</f>
        <v>08/31/2019 - 08/31/2024</v>
      </c>
      <c r="C2090" s="87">
        <v>2017</v>
      </c>
      <c r="D2090" s="87" t="str">
        <f t="shared" si="30"/>
        <v>Sonora 2017</v>
      </c>
      <c r="E2090" s="87">
        <v>23</v>
      </c>
      <c r="F2090" s="366">
        <v>0</v>
      </c>
      <c r="G2090" s="87">
        <v>0</v>
      </c>
      <c r="H2090" s="87">
        <v>0</v>
      </c>
      <c r="I2090" s="86"/>
      <c r="J2090" s="87">
        <v>16</v>
      </c>
      <c r="K2090" s="366">
        <v>0</v>
      </c>
      <c r="L2090" s="87">
        <v>0</v>
      </c>
      <c r="M2090" s="87">
        <v>0</v>
      </c>
      <c r="N2090" s="86"/>
      <c r="O2090" s="87">
        <v>19</v>
      </c>
      <c r="P2090" s="87">
        <v>1</v>
      </c>
      <c r="Q2090" s="86"/>
      <c r="R2090" s="87">
        <v>42</v>
      </c>
      <c r="S2090" s="87">
        <v>0</v>
      </c>
      <c r="T2090" s="86">
        <v>0</v>
      </c>
      <c r="U2090" s="87">
        <v>100</v>
      </c>
      <c r="V2090" s="87">
        <v>1</v>
      </c>
    </row>
    <row r="2091" spans="1:22">
      <c r="A2091" t="s">
        <v>5715</v>
      </c>
      <c r="B2091" s="17"/>
      <c r="C2091" s="87">
        <v>2013</v>
      </c>
      <c r="D2091" s="87" t="str">
        <f t="shared" si="30"/>
        <v>South El Monte 2013</v>
      </c>
      <c r="E2091" s="87">
        <v>43</v>
      </c>
      <c r="F2091" s="366">
        <v>0</v>
      </c>
      <c r="G2091" s="87">
        <v>0</v>
      </c>
      <c r="H2091" s="87">
        <v>0</v>
      </c>
      <c r="I2091" s="86"/>
      <c r="J2091" s="87">
        <v>25</v>
      </c>
      <c r="K2091" s="366">
        <v>1</v>
      </c>
      <c r="L2091" s="87">
        <v>0</v>
      </c>
      <c r="M2091" s="87">
        <v>1</v>
      </c>
      <c r="N2091" s="86"/>
      <c r="O2091" s="87">
        <v>28</v>
      </c>
      <c r="P2091" s="87">
        <v>1</v>
      </c>
      <c r="Q2091" s="86"/>
      <c r="R2091" s="87">
        <v>76</v>
      </c>
      <c r="S2091" s="87">
        <v>0</v>
      </c>
      <c r="T2091" s="86">
        <v>1</v>
      </c>
      <c r="U2091" s="87">
        <v>172</v>
      </c>
      <c r="V2091" s="87">
        <v>2</v>
      </c>
    </row>
    <row r="2092" spans="1:22">
      <c r="A2092" t="s">
        <v>5715</v>
      </c>
      <c r="B2092" s="17" t="str">
        <f>VLOOKUP(A2092,'Planning Periods'!$E$2:$N$540,10,FALSE)</f>
        <v>10/15/2013 - 10/15/2021</v>
      </c>
      <c r="C2092" s="87">
        <v>2014</v>
      </c>
      <c r="D2092" s="87" t="str">
        <f t="shared" si="30"/>
        <v>South El Monte 2014</v>
      </c>
      <c r="E2092" s="366">
        <v>43</v>
      </c>
      <c r="F2092" s="366">
        <v>0</v>
      </c>
      <c r="G2092" s="366">
        <v>0</v>
      </c>
      <c r="H2092" s="366">
        <v>0</v>
      </c>
      <c r="I2092" s="366">
        <v>0</v>
      </c>
      <c r="J2092" s="366">
        <v>25</v>
      </c>
      <c r="K2092" s="366">
        <v>4</v>
      </c>
      <c r="L2092" s="366">
        <v>0</v>
      </c>
      <c r="M2092" s="366">
        <v>4</v>
      </c>
      <c r="N2092" s="366">
        <v>0</v>
      </c>
      <c r="O2092" s="366">
        <v>28</v>
      </c>
      <c r="P2092" s="366">
        <v>0</v>
      </c>
      <c r="Q2092" s="366"/>
      <c r="R2092" s="366">
        <v>76</v>
      </c>
      <c r="S2092" s="366">
        <v>76</v>
      </c>
      <c r="T2092" s="366">
        <v>4</v>
      </c>
      <c r="U2092" s="366">
        <v>172</v>
      </c>
      <c r="V2092" s="366">
        <v>80</v>
      </c>
    </row>
    <row r="2093" spans="1:22">
      <c r="A2093" t="s">
        <v>5715</v>
      </c>
      <c r="B2093" s="17" t="str">
        <f>VLOOKUP(A2093,'Planning Periods'!$E$2:$N$540,10,FALSE)</f>
        <v>10/15/2013 - 10/15/2021</v>
      </c>
      <c r="C2093" s="87">
        <v>2015</v>
      </c>
      <c r="D2093" s="87"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5715</v>
      </c>
      <c r="B2094" s="17" t="str">
        <f>VLOOKUP(A2094,'Planning Periods'!$E$2:$N$540,10,FALSE)</f>
        <v>10/15/2013 - 10/15/2021</v>
      </c>
      <c r="C2094" s="87">
        <v>2016</v>
      </c>
      <c r="D2094" s="87"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5715</v>
      </c>
      <c r="B2095" s="17" t="str">
        <f>VLOOKUP(A2095,'Planning Periods'!$E$2:$N$540,10,FALSE)</f>
        <v>10/15/2013 - 10/15/2021</v>
      </c>
      <c r="C2095" s="87">
        <v>2017</v>
      </c>
      <c r="D2095" s="87" t="str">
        <f t="shared" si="30"/>
        <v>South El Monte 2017</v>
      </c>
      <c r="E2095" t="s">
        <v>5853</v>
      </c>
      <c r="F2095" t="s">
        <v>5853</v>
      </c>
      <c r="G2095" t="s">
        <v>5853</v>
      </c>
      <c r="H2095" t="s">
        <v>5853</v>
      </c>
      <c r="J2095" t="s">
        <v>5853</v>
      </c>
      <c r="K2095" t="s">
        <v>5853</v>
      </c>
      <c r="L2095" t="s">
        <v>5853</v>
      </c>
      <c r="M2095" t="s">
        <v>5853</v>
      </c>
      <c r="O2095" t="s">
        <v>5853</v>
      </c>
      <c r="P2095" t="s">
        <v>5853</v>
      </c>
      <c r="R2095" t="s">
        <v>5853</v>
      </c>
      <c r="S2095" t="s">
        <v>5853</v>
      </c>
      <c r="T2095" t="s">
        <v>5853</v>
      </c>
      <c r="U2095" t="s">
        <v>5853</v>
      </c>
      <c r="V2095" t="s">
        <v>5853</v>
      </c>
    </row>
    <row r="2096" spans="1:22">
      <c r="A2096" s="88" t="s">
        <v>5716</v>
      </c>
      <c r="B2096" s="17"/>
      <c r="C2096" s="87">
        <v>2013</v>
      </c>
      <c r="D2096" s="87" t="str">
        <f>CONCATENATE(A2096," ",C2096)</f>
        <v>South Gate 2013</v>
      </c>
      <c r="E2096" t="s">
        <v>5853</v>
      </c>
      <c r="F2096" t="s">
        <v>5853</v>
      </c>
      <c r="G2096" t="s">
        <v>5853</v>
      </c>
      <c r="H2096" t="s">
        <v>5853</v>
      </c>
      <c r="J2096" t="s">
        <v>5853</v>
      </c>
      <c r="K2096" t="s">
        <v>5853</v>
      </c>
      <c r="L2096" t="s">
        <v>5853</v>
      </c>
      <c r="M2096" t="s">
        <v>5853</v>
      </c>
      <c r="O2096" t="s">
        <v>5853</v>
      </c>
      <c r="P2096" t="s">
        <v>5853</v>
      </c>
      <c r="R2096" t="s">
        <v>5853</v>
      </c>
      <c r="S2096" t="s">
        <v>5853</v>
      </c>
      <c r="T2096" t="s">
        <v>5853</v>
      </c>
      <c r="U2096" t="s">
        <v>5853</v>
      </c>
      <c r="V2096" t="s">
        <v>5853</v>
      </c>
    </row>
    <row r="2097" spans="1:22">
      <c r="A2097" s="88" t="s">
        <v>5716</v>
      </c>
      <c r="B2097" s="17" t="str">
        <f>VLOOKUP(A2097,'Planning Periods'!$E$2:$N$540,10,FALSE)</f>
        <v>10/15/2013 - 10/15/2021</v>
      </c>
      <c r="C2097" s="87">
        <v>2014</v>
      </c>
      <c r="D2097" s="87" t="str">
        <f>CONCATENATE(A2097," ",C2097)</f>
        <v>South Gate 2014</v>
      </c>
      <c r="E2097" s="87">
        <v>314</v>
      </c>
      <c r="F2097" s="366">
        <v>22</v>
      </c>
      <c r="G2097" s="87">
        <v>22</v>
      </c>
      <c r="H2097" s="87">
        <v>0</v>
      </c>
      <c r="I2097" s="86"/>
      <c r="J2097" s="87">
        <v>185</v>
      </c>
      <c r="K2097" s="366">
        <v>192</v>
      </c>
      <c r="L2097" s="87">
        <v>192</v>
      </c>
      <c r="M2097" s="87">
        <v>0</v>
      </c>
      <c r="N2097" s="86"/>
      <c r="O2097" s="87">
        <v>205</v>
      </c>
      <c r="P2097" s="87">
        <v>15</v>
      </c>
      <c r="Q2097" s="86"/>
      <c r="R2097" s="87">
        <v>558</v>
      </c>
      <c r="S2097" s="87">
        <v>6</v>
      </c>
      <c r="T2097" s="86">
        <v>0</v>
      </c>
      <c r="U2097" s="87">
        <v>1262</v>
      </c>
      <c r="V2097" s="87">
        <v>235</v>
      </c>
    </row>
    <row r="2098" spans="1:22">
      <c r="A2098" s="88" t="s">
        <v>5716</v>
      </c>
      <c r="B2098" s="17" t="str">
        <f>VLOOKUP(A2098,'Planning Periods'!$E$2:$N$540,10,FALSE)</f>
        <v>10/15/2013 - 10/15/2021</v>
      </c>
      <c r="C2098" s="87">
        <v>2015</v>
      </c>
      <c r="D2098" s="87" t="str">
        <f t="shared" ref="D2098:D2162" si="31">CONCATENATE(A2098," ",C2098)</f>
        <v>South Gate 2015</v>
      </c>
      <c r="E2098" s="87">
        <v>314</v>
      </c>
      <c r="F2098" s="366">
        <v>0</v>
      </c>
      <c r="G2098" s="87">
        <v>0</v>
      </c>
      <c r="H2098" s="87">
        <v>0</v>
      </c>
      <c r="I2098" s="86"/>
      <c r="J2098" s="87">
        <v>185</v>
      </c>
      <c r="K2098" s="366">
        <v>0</v>
      </c>
      <c r="L2098" s="87">
        <v>0</v>
      </c>
      <c r="M2098" s="87">
        <v>0</v>
      </c>
      <c r="N2098" s="86"/>
      <c r="O2098" s="87">
        <v>205</v>
      </c>
      <c r="P2098" s="87">
        <v>12</v>
      </c>
      <c r="Q2098" s="86"/>
      <c r="R2098" s="87">
        <v>558</v>
      </c>
      <c r="S2098" s="87">
        <v>3</v>
      </c>
      <c r="T2098" s="86">
        <v>0</v>
      </c>
      <c r="U2098" s="87">
        <v>1262</v>
      </c>
      <c r="V2098" s="87">
        <v>15</v>
      </c>
    </row>
    <row r="2099" spans="1:22">
      <c r="A2099" s="88" t="s">
        <v>5716</v>
      </c>
      <c r="B2099" s="17" t="str">
        <f>VLOOKUP(A2099,'Planning Periods'!$E$2:$N$540,10,FALSE)</f>
        <v>10/15/2013 - 10/15/2021</v>
      </c>
      <c r="C2099" s="87">
        <v>2016</v>
      </c>
      <c r="D2099" s="87" t="str">
        <f t="shared" si="31"/>
        <v>South Gate 2016</v>
      </c>
      <c r="E2099" s="87">
        <v>314</v>
      </c>
      <c r="F2099" s="366">
        <v>0</v>
      </c>
      <c r="G2099" s="87">
        <v>0</v>
      </c>
      <c r="H2099" s="87">
        <v>0</v>
      </c>
      <c r="I2099" s="86"/>
      <c r="J2099" s="87">
        <v>185</v>
      </c>
      <c r="K2099" s="366">
        <v>0</v>
      </c>
      <c r="L2099" s="87">
        <v>0</v>
      </c>
      <c r="M2099" s="87">
        <v>0</v>
      </c>
      <c r="N2099" s="86"/>
      <c r="O2099" s="87">
        <v>205</v>
      </c>
      <c r="P2099" s="87">
        <v>15</v>
      </c>
      <c r="Q2099" s="86"/>
      <c r="R2099" s="87">
        <v>558</v>
      </c>
      <c r="S2099" s="87">
        <v>4</v>
      </c>
      <c r="T2099" s="86">
        <v>0</v>
      </c>
      <c r="U2099" s="87">
        <v>1262</v>
      </c>
      <c r="V2099" s="87">
        <v>19</v>
      </c>
    </row>
    <row r="2100" spans="1:22">
      <c r="A2100" s="88" t="s">
        <v>5716</v>
      </c>
      <c r="B2100" s="17" t="str">
        <f>VLOOKUP(A2100,'Planning Periods'!$E$2:$N$540,10,FALSE)</f>
        <v>10/15/2013 - 10/15/2021</v>
      </c>
      <c r="C2100" s="87">
        <v>2017</v>
      </c>
      <c r="D2100" s="87" t="str">
        <f t="shared" si="31"/>
        <v>South Gate 2017</v>
      </c>
      <c r="E2100" s="87">
        <v>314</v>
      </c>
      <c r="F2100" s="366">
        <v>0</v>
      </c>
      <c r="G2100" s="87">
        <v>0</v>
      </c>
      <c r="H2100" s="87">
        <v>0</v>
      </c>
      <c r="I2100" s="86"/>
      <c r="J2100" s="87">
        <v>185</v>
      </c>
      <c r="K2100" s="366">
        <v>0</v>
      </c>
      <c r="L2100" s="87">
        <v>0</v>
      </c>
      <c r="M2100" s="87">
        <v>0</v>
      </c>
      <c r="N2100" s="86"/>
      <c r="O2100" s="87">
        <v>205</v>
      </c>
      <c r="P2100" s="87">
        <v>14</v>
      </c>
      <c r="Q2100" s="86"/>
      <c r="R2100" s="87">
        <v>558</v>
      </c>
      <c r="S2100" s="87">
        <v>4</v>
      </c>
      <c r="T2100" s="86">
        <v>0</v>
      </c>
      <c r="U2100" s="87">
        <v>1262</v>
      </c>
      <c r="V2100" s="87">
        <v>18</v>
      </c>
    </row>
    <row r="2101" spans="1:22">
      <c r="A2101" s="88" t="s">
        <v>5717</v>
      </c>
      <c r="B2101" s="17" t="str">
        <f>VLOOKUP(A2101,'Planning Periods'!$E$2:$N$540,10,FALSE)</f>
        <v>05/15/2021 - 05/15/2029</v>
      </c>
      <c r="C2101" s="87">
        <v>2013</v>
      </c>
      <c r="D2101" s="87" t="str">
        <f t="shared" si="31"/>
        <v>South Lake Tahoe 2013</v>
      </c>
      <c r="E2101" s="87" t="s">
        <v>5853</v>
      </c>
      <c r="F2101" s="366" t="s">
        <v>5853</v>
      </c>
      <c r="G2101" s="87" t="s">
        <v>5853</v>
      </c>
      <c r="H2101" s="87" t="s">
        <v>5853</v>
      </c>
      <c r="I2101" s="86"/>
      <c r="J2101" s="87" t="s">
        <v>5853</v>
      </c>
      <c r="K2101" s="366" t="s">
        <v>5853</v>
      </c>
      <c r="L2101" s="87" t="s">
        <v>5853</v>
      </c>
      <c r="M2101" s="87" t="s">
        <v>5853</v>
      </c>
      <c r="N2101" s="86"/>
      <c r="O2101" s="87" t="s">
        <v>5853</v>
      </c>
      <c r="P2101" s="87" t="s">
        <v>5853</v>
      </c>
      <c r="Q2101" s="86"/>
      <c r="R2101" s="87" t="s">
        <v>5853</v>
      </c>
      <c r="S2101" s="87" t="s">
        <v>5853</v>
      </c>
      <c r="T2101" s="86" t="s">
        <v>5853</v>
      </c>
      <c r="U2101" s="87" t="s">
        <v>5853</v>
      </c>
      <c r="V2101" s="87" t="s">
        <v>5853</v>
      </c>
    </row>
    <row r="2102" spans="1:22">
      <c r="A2102" s="88" t="s">
        <v>5717</v>
      </c>
      <c r="B2102" s="17" t="str">
        <f>VLOOKUP(A2102,'Planning Periods'!$E$2:$N$540,10,FALSE)</f>
        <v>05/15/2021 - 05/15/2029</v>
      </c>
      <c r="C2102" s="87">
        <v>2014</v>
      </c>
      <c r="D2102" s="87" t="str">
        <f t="shared" si="31"/>
        <v>South Lake Tahoe 2014</v>
      </c>
      <c r="E2102" s="87" t="s">
        <v>5853</v>
      </c>
      <c r="F2102" s="366" t="s">
        <v>5853</v>
      </c>
      <c r="G2102" s="87" t="s">
        <v>5853</v>
      </c>
      <c r="H2102" s="87" t="s">
        <v>5853</v>
      </c>
      <c r="I2102" s="86"/>
      <c r="J2102" s="87" t="s">
        <v>5853</v>
      </c>
      <c r="K2102" s="366" t="s">
        <v>5853</v>
      </c>
      <c r="L2102" s="87" t="s">
        <v>5853</v>
      </c>
      <c r="M2102" s="87" t="s">
        <v>5853</v>
      </c>
      <c r="N2102" s="86"/>
      <c r="O2102" s="87" t="s">
        <v>5853</v>
      </c>
      <c r="P2102" s="87" t="s">
        <v>5853</v>
      </c>
      <c r="Q2102" s="86"/>
      <c r="R2102" s="87" t="s">
        <v>5853</v>
      </c>
      <c r="S2102" s="87" t="s">
        <v>5853</v>
      </c>
      <c r="T2102" s="86" t="s">
        <v>5853</v>
      </c>
      <c r="U2102" s="87" t="s">
        <v>5853</v>
      </c>
      <c r="V2102" s="87" t="s">
        <v>5853</v>
      </c>
    </row>
    <row r="2103" spans="1:22">
      <c r="A2103" s="88" t="s">
        <v>5717</v>
      </c>
      <c r="B2103" s="17" t="str">
        <f>VLOOKUP(A2103,'Planning Periods'!$E$2:$N$540,10,FALSE)</f>
        <v>05/15/2021 - 05/15/2029</v>
      </c>
      <c r="C2103" s="87">
        <v>2015</v>
      </c>
      <c r="D2103" s="87" t="str">
        <f t="shared" si="31"/>
        <v>South Lake Tahoe 2015</v>
      </c>
      <c r="E2103" s="87" t="s">
        <v>5853</v>
      </c>
      <c r="F2103" s="366" t="s">
        <v>5853</v>
      </c>
      <c r="G2103" s="87" t="s">
        <v>5853</v>
      </c>
      <c r="H2103" s="87" t="s">
        <v>5853</v>
      </c>
      <c r="I2103" s="86"/>
      <c r="J2103" s="87" t="s">
        <v>5853</v>
      </c>
      <c r="K2103" s="366" t="s">
        <v>5853</v>
      </c>
      <c r="L2103" s="87" t="s">
        <v>5853</v>
      </c>
      <c r="M2103" s="87" t="s">
        <v>5853</v>
      </c>
      <c r="N2103" s="86"/>
      <c r="O2103" s="87" t="s">
        <v>5853</v>
      </c>
      <c r="P2103" s="87" t="s">
        <v>5853</v>
      </c>
      <c r="Q2103" s="86"/>
      <c r="R2103" s="87" t="s">
        <v>5853</v>
      </c>
      <c r="S2103" s="87" t="s">
        <v>5853</v>
      </c>
      <c r="T2103" s="86" t="s">
        <v>5853</v>
      </c>
      <c r="U2103" s="87" t="s">
        <v>5853</v>
      </c>
      <c r="V2103" s="87" t="s">
        <v>5853</v>
      </c>
    </row>
    <row r="2104" spans="1:22">
      <c r="A2104" s="88" t="s">
        <v>5717</v>
      </c>
      <c r="B2104" s="17" t="str">
        <f>VLOOKUP(A2104,'Planning Periods'!$E$2:$N$540,10,FALSE)</f>
        <v>05/15/2021 - 05/15/2029</v>
      </c>
      <c r="C2104" s="87">
        <v>2016</v>
      </c>
      <c r="D2104" s="87" t="str">
        <f t="shared" si="31"/>
        <v>South Lake Tahoe 2016</v>
      </c>
      <c r="E2104" s="87" t="s">
        <v>5853</v>
      </c>
      <c r="F2104" s="366" t="s">
        <v>5853</v>
      </c>
      <c r="G2104" s="87" t="s">
        <v>5853</v>
      </c>
      <c r="H2104" s="87" t="s">
        <v>5853</v>
      </c>
      <c r="I2104" s="86"/>
      <c r="J2104" s="87" t="s">
        <v>5853</v>
      </c>
      <c r="K2104" s="366" t="s">
        <v>5853</v>
      </c>
      <c r="L2104" s="87" t="s">
        <v>5853</v>
      </c>
      <c r="M2104" s="87" t="s">
        <v>5853</v>
      </c>
      <c r="N2104" s="86"/>
      <c r="O2104" s="87" t="s">
        <v>5853</v>
      </c>
      <c r="P2104" s="87" t="s">
        <v>5853</v>
      </c>
      <c r="Q2104" s="86"/>
      <c r="R2104" s="87" t="s">
        <v>5853</v>
      </c>
      <c r="S2104" s="87" t="s">
        <v>5853</v>
      </c>
      <c r="T2104" s="86" t="s">
        <v>5853</v>
      </c>
      <c r="U2104" s="87" t="s">
        <v>5853</v>
      </c>
      <c r="V2104" s="87" t="s">
        <v>5853</v>
      </c>
    </row>
    <row r="2105" spans="1:22">
      <c r="A2105" s="88" t="s">
        <v>5717</v>
      </c>
      <c r="B2105" s="17" t="str">
        <f>VLOOKUP(A2105,'Planning Periods'!$E$2:$N$540,10,FALSE)</f>
        <v>05/15/2021 - 05/15/2029</v>
      </c>
      <c r="C2105" s="87">
        <v>2017</v>
      </c>
      <c r="D2105" s="87" t="str">
        <f t="shared" si="31"/>
        <v>South Lake Tahoe 2017</v>
      </c>
      <c r="E2105" s="87">
        <v>54</v>
      </c>
      <c r="F2105" s="366">
        <v>0</v>
      </c>
      <c r="G2105" s="87">
        <v>0</v>
      </c>
      <c r="H2105" s="87">
        <v>0</v>
      </c>
      <c r="I2105" s="86"/>
      <c r="J2105" s="87">
        <v>38</v>
      </c>
      <c r="K2105" s="366">
        <v>0</v>
      </c>
      <c r="L2105" s="87">
        <v>0</v>
      </c>
      <c r="M2105" s="87">
        <v>0</v>
      </c>
      <c r="N2105" s="86"/>
      <c r="O2105" s="87">
        <v>63</v>
      </c>
      <c r="P2105" s="87">
        <v>4</v>
      </c>
      <c r="Q2105" s="86"/>
      <c r="R2105" s="87">
        <v>181</v>
      </c>
      <c r="S2105" s="87">
        <v>35</v>
      </c>
      <c r="T2105" s="86">
        <v>0</v>
      </c>
      <c r="U2105" s="87">
        <v>336</v>
      </c>
      <c r="V2105" s="87">
        <v>39</v>
      </c>
    </row>
    <row r="2106" spans="1:22">
      <c r="A2106" s="88" t="s">
        <v>5718</v>
      </c>
      <c r="B2106" s="17"/>
      <c r="C2106" s="87">
        <v>2013</v>
      </c>
      <c r="D2106" s="87" t="str">
        <f t="shared" si="31"/>
        <v>South Pasadena 2013</v>
      </c>
      <c r="E2106" s="87">
        <v>17</v>
      </c>
      <c r="F2106" s="366">
        <v>0</v>
      </c>
      <c r="G2106" s="87">
        <v>0</v>
      </c>
      <c r="H2106" s="87">
        <v>0</v>
      </c>
      <c r="I2106" s="86"/>
      <c r="J2106" s="87">
        <v>10</v>
      </c>
      <c r="K2106" s="366">
        <v>0</v>
      </c>
      <c r="L2106" s="87">
        <v>0</v>
      </c>
      <c r="M2106" s="87">
        <v>0</v>
      </c>
      <c r="N2106" s="86"/>
      <c r="O2106" s="87">
        <v>11</v>
      </c>
      <c r="P2106" s="87">
        <v>0</v>
      </c>
      <c r="Q2106" s="86"/>
      <c r="R2106" s="87">
        <v>25</v>
      </c>
      <c r="S2106" s="87">
        <v>6</v>
      </c>
      <c r="T2106" s="86">
        <v>0</v>
      </c>
      <c r="U2106" s="87">
        <v>63</v>
      </c>
      <c r="V2106" s="87">
        <v>6</v>
      </c>
    </row>
    <row r="2107" spans="1:22">
      <c r="A2107" s="88" t="s">
        <v>5718</v>
      </c>
      <c r="B2107" s="17" t="str">
        <f>VLOOKUP(A2107,'Planning Periods'!$E$2:$N$540,10,FALSE)</f>
        <v>10/15/2013 - 10/15/2021</v>
      </c>
      <c r="C2107" s="87">
        <v>2014</v>
      </c>
      <c r="D2107" s="87" t="str">
        <f t="shared" si="31"/>
        <v>South Pasadena 2014</v>
      </c>
      <c r="E2107" s="87">
        <v>17</v>
      </c>
      <c r="F2107" s="366">
        <v>0</v>
      </c>
      <c r="G2107" s="87">
        <v>0</v>
      </c>
      <c r="H2107" s="87">
        <v>0</v>
      </c>
      <c r="I2107" s="86"/>
      <c r="J2107" s="87">
        <v>10</v>
      </c>
      <c r="K2107" s="366">
        <v>0</v>
      </c>
      <c r="L2107" s="87">
        <v>0</v>
      </c>
      <c r="M2107" s="87">
        <v>0</v>
      </c>
      <c r="N2107" s="86"/>
      <c r="O2107" s="87">
        <v>11</v>
      </c>
      <c r="P2107" s="87">
        <v>0</v>
      </c>
      <c r="Q2107" s="86"/>
      <c r="R2107" s="87">
        <v>25</v>
      </c>
      <c r="S2107" s="87">
        <v>40</v>
      </c>
      <c r="T2107" s="86">
        <v>0</v>
      </c>
      <c r="U2107" s="87">
        <v>63</v>
      </c>
      <c r="V2107" s="87">
        <v>40</v>
      </c>
    </row>
    <row r="2108" spans="1:22">
      <c r="A2108" s="88" t="s">
        <v>5718</v>
      </c>
      <c r="B2108" s="17" t="str">
        <f>VLOOKUP(A2108,'Planning Periods'!$E$2:$N$540,10,FALSE)</f>
        <v>10/15/2013 - 10/15/2021</v>
      </c>
      <c r="C2108" s="87">
        <v>2015</v>
      </c>
      <c r="D2108" s="87" t="str">
        <f t="shared" si="31"/>
        <v>South Pasadena 2015</v>
      </c>
      <c r="E2108" s="87">
        <v>17</v>
      </c>
      <c r="F2108" s="366">
        <v>0</v>
      </c>
      <c r="G2108" s="87">
        <v>0</v>
      </c>
      <c r="H2108" s="87">
        <v>0</v>
      </c>
      <c r="I2108" s="86"/>
      <c r="J2108" s="87">
        <v>10</v>
      </c>
      <c r="K2108" s="366">
        <v>0</v>
      </c>
      <c r="L2108" s="87">
        <v>0</v>
      </c>
      <c r="M2108" s="87">
        <v>0</v>
      </c>
      <c r="N2108" s="86"/>
      <c r="O2108" s="87">
        <v>11</v>
      </c>
      <c r="P2108" s="87">
        <v>0</v>
      </c>
      <c r="Q2108" s="86"/>
      <c r="R2108" s="87">
        <v>25</v>
      </c>
      <c r="S2108" s="87">
        <v>6</v>
      </c>
      <c r="T2108" s="86">
        <v>0</v>
      </c>
      <c r="U2108" s="87">
        <v>63</v>
      </c>
      <c r="V2108" s="87">
        <v>6</v>
      </c>
    </row>
    <row r="2109" spans="1:22">
      <c r="A2109" s="88" t="s">
        <v>5718</v>
      </c>
      <c r="B2109" s="17" t="str">
        <f>VLOOKUP(A2109,'Planning Periods'!$E$2:$N$540,10,FALSE)</f>
        <v>10/15/2013 - 10/15/2021</v>
      </c>
      <c r="C2109" s="87">
        <v>2016</v>
      </c>
      <c r="D2109" s="87" t="str">
        <f t="shared" si="31"/>
        <v>South Pasadena 2016</v>
      </c>
      <c r="E2109" s="87">
        <v>17</v>
      </c>
      <c r="F2109" s="366">
        <v>0</v>
      </c>
      <c r="G2109" s="87">
        <v>0</v>
      </c>
      <c r="H2109" s="87">
        <v>0</v>
      </c>
      <c r="I2109" s="86"/>
      <c r="J2109" s="87">
        <v>10</v>
      </c>
      <c r="K2109" s="366">
        <v>0</v>
      </c>
      <c r="L2109" s="87">
        <v>0</v>
      </c>
      <c r="M2109" s="87">
        <v>0</v>
      </c>
      <c r="N2109" s="86"/>
      <c r="O2109" s="87">
        <v>11</v>
      </c>
      <c r="P2109" s="87">
        <v>0</v>
      </c>
      <c r="Q2109" s="86"/>
      <c r="R2109" s="87">
        <v>25</v>
      </c>
      <c r="S2109" s="87">
        <v>11</v>
      </c>
      <c r="T2109" s="86">
        <v>0</v>
      </c>
      <c r="U2109" s="87">
        <v>63</v>
      </c>
      <c r="V2109" s="87">
        <v>11</v>
      </c>
    </row>
    <row r="2110" spans="1:22">
      <c r="A2110" s="88" t="s">
        <v>5718</v>
      </c>
      <c r="B2110" s="17" t="str">
        <f>VLOOKUP(A2110,'Planning Periods'!$E$2:$N$540,10,FALSE)</f>
        <v>10/15/2013 - 10/15/2021</v>
      </c>
      <c r="C2110" s="87">
        <v>2017</v>
      </c>
      <c r="D2110" s="87" t="str">
        <f t="shared" si="31"/>
        <v>South Pasadena 2017</v>
      </c>
      <c r="E2110" s="87">
        <v>17</v>
      </c>
      <c r="F2110" s="366">
        <v>0</v>
      </c>
      <c r="G2110" s="87">
        <v>0</v>
      </c>
      <c r="H2110" s="87">
        <v>0</v>
      </c>
      <c r="I2110" s="86"/>
      <c r="J2110" s="87">
        <v>10</v>
      </c>
      <c r="K2110" s="366">
        <v>0</v>
      </c>
      <c r="L2110" s="87">
        <v>0</v>
      </c>
      <c r="M2110" s="87">
        <v>0</v>
      </c>
      <c r="N2110" s="86"/>
      <c r="O2110" s="87">
        <v>11</v>
      </c>
      <c r="P2110" s="87">
        <v>1</v>
      </c>
      <c r="Q2110" s="86"/>
      <c r="R2110" s="87">
        <v>25</v>
      </c>
      <c r="S2110" s="87">
        <v>18</v>
      </c>
      <c r="T2110" s="86">
        <v>0</v>
      </c>
      <c r="U2110" s="87">
        <v>63</v>
      </c>
      <c r="V2110" s="87">
        <v>19</v>
      </c>
    </row>
    <row r="2111" spans="1:22">
      <c r="A2111" s="88" t="s">
        <v>5719</v>
      </c>
      <c r="B2111" s="17" t="str">
        <f>VLOOKUP(A2111,'Planning Periods'!$E$2:$N$540,10,FALSE)</f>
        <v>01/31/2015 - 01/31/2023</v>
      </c>
      <c r="C2111" s="87">
        <v>2014</v>
      </c>
      <c r="D2111" s="87" t="str">
        <f t="shared" si="31"/>
        <v>South San Francisco 2014</v>
      </c>
      <c r="E2111" s="87" t="s">
        <v>5853</v>
      </c>
      <c r="F2111" s="366" t="s">
        <v>5853</v>
      </c>
      <c r="G2111" s="87" t="s">
        <v>5853</v>
      </c>
      <c r="H2111" s="87" t="s">
        <v>5853</v>
      </c>
      <c r="I2111" s="86"/>
      <c r="J2111" s="87" t="s">
        <v>5853</v>
      </c>
      <c r="K2111" s="366" t="s">
        <v>5853</v>
      </c>
      <c r="L2111" s="87" t="s">
        <v>5853</v>
      </c>
      <c r="M2111" s="87" t="s">
        <v>5853</v>
      </c>
      <c r="N2111" s="86"/>
      <c r="O2111" s="87" t="s">
        <v>5853</v>
      </c>
      <c r="P2111" s="87" t="s">
        <v>5853</v>
      </c>
      <c r="Q2111" s="86"/>
      <c r="R2111" s="87" t="s">
        <v>5853</v>
      </c>
      <c r="S2111" s="87" t="s">
        <v>5853</v>
      </c>
      <c r="T2111" s="86" t="s">
        <v>5853</v>
      </c>
      <c r="U2111" s="87" t="s">
        <v>5853</v>
      </c>
      <c r="V2111" s="87" t="s">
        <v>5853</v>
      </c>
    </row>
    <row r="2112" spans="1:22">
      <c r="A2112" s="88" t="s">
        <v>5719</v>
      </c>
      <c r="B2112" s="17" t="str">
        <f>VLOOKUP(A2112,'Planning Periods'!$E$2:$N$540,10,FALSE)</f>
        <v>01/31/2015 - 01/31/2023</v>
      </c>
      <c r="C2112" s="87">
        <v>2015</v>
      </c>
      <c r="D2112" s="87" t="str">
        <f t="shared" si="31"/>
        <v>South San Francisco 2015</v>
      </c>
      <c r="E2112" s="87">
        <v>565</v>
      </c>
      <c r="F2112" s="366">
        <v>0</v>
      </c>
      <c r="G2112" s="87">
        <v>0</v>
      </c>
      <c r="H2112" s="87">
        <v>0</v>
      </c>
      <c r="I2112" s="86"/>
      <c r="J2112" s="87">
        <v>281</v>
      </c>
      <c r="K2112" s="366">
        <v>3</v>
      </c>
      <c r="L2112" s="87">
        <v>3</v>
      </c>
      <c r="M2112" s="87">
        <v>0</v>
      </c>
      <c r="N2112" s="86"/>
      <c r="O2112" s="87">
        <v>313</v>
      </c>
      <c r="P2112" s="87">
        <v>10</v>
      </c>
      <c r="Q2112" s="86"/>
      <c r="R2112" s="87">
        <v>705</v>
      </c>
      <c r="S2112" s="87">
        <v>28</v>
      </c>
      <c r="T2112" s="86">
        <v>0</v>
      </c>
      <c r="U2112" s="87">
        <v>1864</v>
      </c>
      <c r="V2112" s="87">
        <v>41</v>
      </c>
    </row>
    <row r="2113" spans="1:22">
      <c r="A2113" s="88" t="s">
        <v>5719</v>
      </c>
      <c r="B2113" s="17" t="str">
        <f>VLOOKUP(A2113,'Planning Periods'!$E$2:$N$540,10,FALSE)</f>
        <v>01/31/2015 - 01/31/2023</v>
      </c>
      <c r="C2113" s="87">
        <v>2016</v>
      </c>
      <c r="D2113" s="87" t="str">
        <f t="shared" si="31"/>
        <v>South San Francisco 2016</v>
      </c>
      <c r="E2113" s="87">
        <v>565</v>
      </c>
      <c r="F2113" s="366">
        <v>0</v>
      </c>
      <c r="G2113" s="87">
        <v>0</v>
      </c>
      <c r="H2113" s="87">
        <v>0</v>
      </c>
      <c r="I2113" s="86"/>
      <c r="J2113" s="87">
        <v>281</v>
      </c>
      <c r="K2113" s="366">
        <v>1</v>
      </c>
      <c r="L2113" s="87">
        <v>1</v>
      </c>
      <c r="M2113" s="87">
        <v>0</v>
      </c>
      <c r="N2113" s="86"/>
      <c r="O2113" s="87">
        <v>313</v>
      </c>
      <c r="P2113" s="87">
        <v>13</v>
      </c>
      <c r="Q2113" s="86"/>
      <c r="R2113" s="87">
        <v>705</v>
      </c>
      <c r="S2113" s="87">
        <v>92</v>
      </c>
      <c r="T2113" s="86">
        <v>0</v>
      </c>
      <c r="U2113" s="87">
        <v>1864</v>
      </c>
      <c r="V2113" s="87">
        <v>106</v>
      </c>
    </row>
    <row r="2114" spans="1:22">
      <c r="A2114" s="88" t="s">
        <v>5719</v>
      </c>
      <c r="B2114" s="17" t="str">
        <f>VLOOKUP(A2114,'Planning Periods'!$E$2:$N$540,10,FALSE)</f>
        <v>01/31/2015 - 01/31/2023</v>
      </c>
      <c r="C2114" s="87">
        <v>2017</v>
      </c>
      <c r="D2114" s="87" t="str">
        <f t="shared" si="31"/>
        <v>South San Francisco 2017</v>
      </c>
      <c r="E2114" s="87">
        <v>565</v>
      </c>
      <c r="F2114" s="366">
        <v>80</v>
      </c>
      <c r="G2114" s="87">
        <v>80</v>
      </c>
      <c r="H2114" s="87">
        <v>0</v>
      </c>
      <c r="I2114" s="86"/>
      <c r="J2114" s="87">
        <v>281</v>
      </c>
      <c r="K2114" s="366">
        <v>0</v>
      </c>
      <c r="L2114" s="87">
        <v>0</v>
      </c>
      <c r="M2114" s="87">
        <v>0</v>
      </c>
      <c r="N2114" s="86"/>
      <c r="O2114" s="87">
        <v>313</v>
      </c>
      <c r="P2114" s="87">
        <v>5</v>
      </c>
      <c r="Q2114" s="86"/>
      <c r="R2114" s="87">
        <v>705</v>
      </c>
      <c r="S2114" s="87">
        <v>283</v>
      </c>
      <c r="T2114" s="86">
        <v>0</v>
      </c>
      <c r="U2114" s="87">
        <v>1864</v>
      </c>
      <c r="V2114" s="87">
        <v>368</v>
      </c>
    </row>
    <row r="2115" spans="1:22">
      <c r="A2115" s="88" t="s">
        <v>5283</v>
      </c>
      <c r="B2115" s="17" t="str">
        <f>VLOOKUP(A2115,'Planning Periods'!$E$2:$N$540,10,FALSE)</f>
        <v>01/31/2015 - 01/31/2023</v>
      </c>
      <c r="C2115" s="87">
        <v>2014</v>
      </c>
      <c r="D2115" s="87" t="str">
        <f t="shared" si="31"/>
        <v>St. Helena 2014</v>
      </c>
      <c r="E2115" s="87" t="s">
        <v>5853</v>
      </c>
      <c r="F2115" s="366" t="s">
        <v>5853</v>
      </c>
      <c r="G2115" s="87" t="s">
        <v>5853</v>
      </c>
      <c r="H2115" s="87" t="s">
        <v>5853</v>
      </c>
      <c r="I2115" s="86"/>
      <c r="J2115" s="87" t="s">
        <v>5853</v>
      </c>
      <c r="K2115" s="366" t="s">
        <v>5853</v>
      </c>
      <c r="L2115" s="87" t="s">
        <v>5853</v>
      </c>
      <c r="M2115" s="87" t="s">
        <v>5853</v>
      </c>
      <c r="N2115" s="86"/>
      <c r="O2115" s="87" t="s">
        <v>5853</v>
      </c>
      <c r="P2115" s="87" t="s">
        <v>5853</v>
      </c>
      <c r="Q2115" s="86"/>
      <c r="R2115" s="87" t="s">
        <v>5853</v>
      </c>
      <c r="S2115" s="87" t="s">
        <v>5853</v>
      </c>
      <c r="T2115" s="86" t="s">
        <v>5853</v>
      </c>
      <c r="U2115" s="87" t="s">
        <v>5853</v>
      </c>
      <c r="V2115" s="87" t="s">
        <v>5853</v>
      </c>
    </row>
    <row r="2116" spans="1:22">
      <c r="A2116" s="88" t="s">
        <v>5283</v>
      </c>
      <c r="B2116" s="17" t="str">
        <f>VLOOKUP(A2116,'Planning Periods'!$E$2:$N$540,10,FALSE)</f>
        <v>01/31/2015 - 01/31/2023</v>
      </c>
      <c r="C2116" s="87">
        <v>2015</v>
      </c>
      <c r="D2116" s="87" t="str">
        <f t="shared" si="31"/>
        <v>St. Helena 2015</v>
      </c>
      <c r="E2116" s="87" t="s">
        <v>5853</v>
      </c>
      <c r="F2116" s="366" t="s">
        <v>5853</v>
      </c>
      <c r="G2116" s="87" t="s">
        <v>5853</v>
      </c>
      <c r="H2116" s="87" t="s">
        <v>5853</v>
      </c>
      <c r="I2116" s="86"/>
      <c r="J2116" s="87" t="s">
        <v>5853</v>
      </c>
      <c r="K2116" s="366" t="s">
        <v>5853</v>
      </c>
      <c r="L2116" s="87" t="s">
        <v>5853</v>
      </c>
      <c r="M2116" s="87" t="s">
        <v>5853</v>
      </c>
      <c r="N2116" s="86"/>
      <c r="O2116" s="87" t="s">
        <v>5853</v>
      </c>
      <c r="P2116" s="87" t="s">
        <v>5853</v>
      </c>
      <c r="Q2116" s="86"/>
      <c r="R2116" s="87" t="s">
        <v>5853</v>
      </c>
      <c r="S2116" s="87" t="s">
        <v>5853</v>
      </c>
      <c r="T2116" s="86" t="s">
        <v>5853</v>
      </c>
      <c r="U2116" s="87" t="s">
        <v>5853</v>
      </c>
      <c r="V2116" s="87" t="s">
        <v>5853</v>
      </c>
    </row>
    <row r="2117" spans="1:22">
      <c r="A2117" s="88" t="s">
        <v>5283</v>
      </c>
      <c r="B2117" s="17" t="str">
        <f>VLOOKUP(A2117,'Planning Periods'!$E$2:$N$540,10,FALSE)</f>
        <v>01/31/2015 - 01/31/2023</v>
      </c>
      <c r="C2117" s="87">
        <v>2016</v>
      </c>
      <c r="D2117" s="87" t="str">
        <f t="shared" si="31"/>
        <v>St. Helena 2016</v>
      </c>
      <c r="E2117" s="87" t="s">
        <v>5853</v>
      </c>
      <c r="F2117" s="366" t="s">
        <v>5853</v>
      </c>
      <c r="G2117" s="87" t="s">
        <v>5853</v>
      </c>
      <c r="H2117" s="87" t="s">
        <v>5853</v>
      </c>
      <c r="I2117" s="86"/>
      <c r="J2117" s="87" t="s">
        <v>5853</v>
      </c>
      <c r="K2117" s="366" t="s">
        <v>5853</v>
      </c>
      <c r="L2117" s="87" t="s">
        <v>5853</v>
      </c>
      <c r="M2117" s="87" t="s">
        <v>5853</v>
      </c>
      <c r="N2117" s="86"/>
      <c r="O2117" s="87" t="s">
        <v>5853</v>
      </c>
      <c r="P2117" s="87" t="s">
        <v>5853</v>
      </c>
      <c r="Q2117" s="86"/>
      <c r="R2117" s="87" t="s">
        <v>5853</v>
      </c>
      <c r="S2117" s="87" t="s">
        <v>5853</v>
      </c>
      <c r="T2117" s="86" t="s">
        <v>5853</v>
      </c>
      <c r="U2117" s="87" t="s">
        <v>5853</v>
      </c>
      <c r="V2117" s="87" t="s">
        <v>5853</v>
      </c>
    </row>
    <row r="2118" spans="1:22">
      <c r="A2118" s="88" t="s">
        <v>5283</v>
      </c>
      <c r="B2118" s="17" t="str">
        <f>VLOOKUP(A2118,'Planning Periods'!$E$2:$N$540,10,FALSE)</f>
        <v>01/31/2015 - 01/31/2023</v>
      </c>
      <c r="C2118" s="87">
        <v>2017</v>
      </c>
      <c r="D2118" s="87" t="str">
        <f t="shared" si="31"/>
        <v>St. Helena 2017</v>
      </c>
      <c r="E2118" s="87" t="s">
        <v>5853</v>
      </c>
      <c r="F2118" s="366" t="s">
        <v>5853</v>
      </c>
      <c r="G2118" s="87" t="s">
        <v>5853</v>
      </c>
      <c r="H2118" s="87" t="s">
        <v>5853</v>
      </c>
      <c r="I2118" s="86"/>
      <c r="J2118" s="87" t="s">
        <v>5853</v>
      </c>
      <c r="K2118" s="366" t="s">
        <v>5853</v>
      </c>
      <c r="L2118" s="87" t="s">
        <v>5853</v>
      </c>
      <c r="M2118" s="87" t="s">
        <v>5853</v>
      </c>
      <c r="N2118" s="86"/>
      <c r="O2118" s="87" t="s">
        <v>5853</v>
      </c>
      <c r="P2118" s="87" t="s">
        <v>5853</v>
      </c>
      <c r="Q2118" s="86"/>
      <c r="R2118" s="87" t="s">
        <v>5853</v>
      </c>
      <c r="S2118" s="87" t="s">
        <v>5853</v>
      </c>
      <c r="T2118" s="86" t="s">
        <v>5853</v>
      </c>
      <c r="U2118" s="87" t="s">
        <v>5853</v>
      </c>
      <c r="V2118" s="87" t="s">
        <v>5853</v>
      </c>
    </row>
    <row r="2119" spans="1:22">
      <c r="A2119" s="88" t="s">
        <v>5284</v>
      </c>
      <c r="B2119" s="17" t="str">
        <f>VLOOKUP(A2119,'Planning Periods'!$E$2:$N$540,10,FALSE)</f>
        <v>12/31/2015 - 12/31/2023</v>
      </c>
      <c r="C2119" s="87">
        <v>2014</v>
      </c>
      <c r="D2119" s="87" t="str">
        <f t="shared" si="31"/>
        <v>Stanislaus County - Unincorporated 2014</v>
      </c>
      <c r="E2119" s="87" t="s">
        <v>5853</v>
      </c>
      <c r="F2119" s="366" t="s">
        <v>5853</v>
      </c>
      <c r="G2119" s="87" t="s">
        <v>5853</v>
      </c>
      <c r="H2119" s="87" t="s">
        <v>5853</v>
      </c>
      <c r="I2119" s="86"/>
      <c r="J2119" s="87" t="s">
        <v>5853</v>
      </c>
      <c r="K2119" s="366" t="s">
        <v>5853</v>
      </c>
      <c r="L2119" s="87" t="s">
        <v>5853</v>
      </c>
      <c r="M2119" s="87" t="s">
        <v>5853</v>
      </c>
      <c r="N2119" s="86"/>
      <c r="O2119" s="87" t="s">
        <v>5853</v>
      </c>
      <c r="P2119" s="87" t="s">
        <v>5853</v>
      </c>
      <c r="Q2119" s="86"/>
      <c r="R2119" s="87" t="s">
        <v>5853</v>
      </c>
      <c r="S2119" s="87" t="s">
        <v>5853</v>
      </c>
      <c r="T2119" s="86" t="s">
        <v>5853</v>
      </c>
      <c r="U2119" s="87" t="s">
        <v>5853</v>
      </c>
      <c r="V2119" s="87" t="s">
        <v>5853</v>
      </c>
    </row>
    <row r="2120" spans="1:22">
      <c r="A2120" s="88" t="s">
        <v>5284</v>
      </c>
      <c r="B2120" s="17" t="str">
        <f>VLOOKUP(A2120,'Planning Periods'!$E$2:$N$540,10,FALSE)</f>
        <v>12/31/2015 - 12/31/2023</v>
      </c>
      <c r="C2120" s="87">
        <v>2015</v>
      </c>
      <c r="D2120" s="87" t="str">
        <f t="shared" si="31"/>
        <v>Stanislaus County - Unincorporated 2015</v>
      </c>
      <c r="E2120" s="87">
        <v>538</v>
      </c>
      <c r="F2120" s="366">
        <v>0</v>
      </c>
      <c r="G2120" s="87">
        <v>0</v>
      </c>
      <c r="H2120" s="87">
        <v>0</v>
      </c>
      <c r="I2120" s="86"/>
      <c r="J2120" s="87">
        <v>345</v>
      </c>
      <c r="K2120" s="366">
        <v>0</v>
      </c>
      <c r="L2120" s="87">
        <v>0</v>
      </c>
      <c r="M2120" s="87">
        <v>0</v>
      </c>
      <c r="N2120" s="86"/>
      <c r="O2120" s="87">
        <v>391</v>
      </c>
      <c r="P2120" s="87">
        <v>30</v>
      </c>
      <c r="Q2120" s="86"/>
      <c r="R2120" s="87">
        <v>967</v>
      </c>
      <c r="S2120" s="87">
        <v>76</v>
      </c>
      <c r="T2120" s="86">
        <v>0</v>
      </c>
      <c r="U2120" s="87">
        <v>2241</v>
      </c>
      <c r="V2120" s="87">
        <v>106</v>
      </c>
    </row>
    <row r="2121" spans="1:22">
      <c r="A2121" s="88" t="s">
        <v>5284</v>
      </c>
      <c r="B2121" s="17" t="str">
        <f>VLOOKUP(A2121,'Planning Periods'!$E$2:$N$540,10,FALSE)</f>
        <v>12/31/2015 - 12/31/2023</v>
      </c>
      <c r="C2121" s="87">
        <v>2016</v>
      </c>
      <c r="D2121" s="87" t="str">
        <f t="shared" si="31"/>
        <v>Stanislaus County - Unincorporated 2016</v>
      </c>
      <c r="E2121" s="87">
        <v>538</v>
      </c>
      <c r="F2121" s="366">
        <v>0</v>
      </c>
      <c r="G2121" s="87">
        <v>0</v>
      </c>
      <c r="H2121" s="87">
        <v>0</v>
      </c>
      <c r="I2121" s="86"/>
      <c r="J2121" s="87">
        <v>345</v>
      </c>
      <c r="K2121" s="366">
        <v>10</v>
      </c>
      <c r="L2121" s="87">
        <v>0</v>
      </c>
      <c r="M2121" s="87">
        <v>10</v>
      </c>
      <c r="N2121" s="86"/>
      <c r="O2121" s="87">
        <v>391</v>
      </c>
      <c r="P2121" s="87">
        <v>3</v>
      </c>
      <c r="Q2121" s="86"/>
      <c r="R2121" s="87">
        <v>967</v>
      </c>
      <c r="S2121" s="87">
        <v>121</v>
      </c>
      <c r="T2121" s="86">
        <v>10</v>
      </c>
      <c r="U2121" s="87">
        <v>2241</v>
      </c>
      <c r="V2121" s="87">
        <v>134</v>
      </c>
    </row>
    <row r="2122" spans="1:22">
      <c r="A2122" s="88" t="s">
        <v>5284</v>
      </c>
      <c r="B2122" s="17" t="str">
        <f>VLOOKUP(A2122,'Planning Periods'!$E$2:$N$540,10,FALSE)</f>
        <v>12/31/2015 - 12/31/2023</v>
      </c>
      <c r="C2122" s="87">
        <v>2017</v>
      </c>
      <c r="D2122" s="87" t="str">
        <f t="shared" si="31"/>
        <v>Stanislaus County - Unincorporated 2017</v>
      </c>
      <c r="E2122" s="87">
        <v>538</v>
      </c>
      <c r="F2122" s="366">
        <v>0</v>
      </c>
      <c r="G2122" s="87">
        <v>0</v>
      </c>
      <c r="H2122" s="87">
        <v>0</v>
      </c>
      <c r="I2122" s="86"/>
      <c r="J2122" s="87">
        <v>345</v>
      </c>
      <c r="K2122" s="366">
        <v>0</v>
      </c>
      <c r="L2122" s="87">
        <v>0</v>
      </c>
      <c r="M2122" s="87">
        <v>0</v>
      </c>
      <c r="N2122" s="86"/>
      <c r="O2122" s="87">
        <v>391</v>
      </c>
      <c r="P2122" s="87">
        <v>11</v>
      </c>
      <c r="Q2122" s="86"/>
      <c r="R2122" s="87">
        <v>967</v>
      </c>
      <c r="S2122" s="87">
        <v>120</v>
      </c>
      <c r="T2122" s="86">
        <v>0</v>
      </c>
      <c r="U2122" s="87">
        <v>2241</v>
      </c>
      <c r="V2122" s="87">
        <v>131</v>
      </c>
    </row>
    <row r="2123" spans="1:22">
      <c r="A2123" s="88" t="s">
        <v>5720</v>
      </c>
      <c r="B2123" s="17"/>
      <c r="C2123" s="87">
        <v>2013</v>
      </c>
      <c r="D2123" s="87" t="str">
        <f t="shared" si="31"/>
        <v>Stanton 2013</v>
      </c>
      <c r="E2123" s="87" t="s">
        <v>5853</v>
      </c>
      <c r="F2123" s="366" t="s">
        <v>5853</v>
      </c>
      <c r="G2123" s="87" t="s">
        <v>5853</v>
      </c>
      <c r="H2123" s="87" t="s">
        <v>5853</v>
      </c>
      <c r="I2123" s="86"/>
      <c r="J2123" s="87" t="s">
        <v>5853</v>
      </c>
      <c r="K2123" s="366" t="s">
        <v>5853</v>
      </c>
      <c r="L2123" s="87" t="s">
        <v>5853</v>
      </c>
      <c r="M2123" s="87" t="s">
        <v>5853</v>
      </c>
      <c r="N2123" s="86"/>
      <c r="O2123" s="87" t="s">
        <v>5853</v>
      </c>
      <c r="P2123" s="87" t="s">
        <v>5853</v>
      </c>
      <c r="Q2123" s="86"/>
      <c r="R2123" s="87" t="s">
        <v>5853</v>
      </c>
      <c r="S2123" s="87" t="s">
        <v>5853</v>
      </c>
      <c r="T2123" s="86" t="s">
        <v>5853</v>
      </c>
      <c r="U2123" s="87" t="s">
        <v>5853</v>
      </c>
      <c r="V2123" s="87" t="s">
        <v>5853</v>
      </c>
    </row>
    <row r="2124" spans="1:22">
      <c r="A2124" s="88" t="s">
        <v>5720</v>
      </c>
      <c r="B2124" s="17" t="str">
        <f>VLOOKUP(A2124,'Planning Periods'!$E$2:$N$540,10,FALSE)</f>
        <v>10/15/2013 - 10/15/2021</v>
      </c>
      <c r="C2124" s="87">
        <v>2014</v>
      </c>
      <c r="D2124" s="87" t="str">
        <f t="shared" si="31"/>
        <v>Stanton 2014</v>
      </c>
      <c r="E2124" s="87">
        <v>68</v>
      </c>
      <c r="F2124" s="366">
        <v>0</v>
      </c>
      <c r="G2124" s="87">
        <v>0</v>
      </c>
      <c r="H2124" s="87">
        <v>0</v>
      </c>
      <c r="I2124" s="86"/>
      <c r="J2124" s="87">
        <v>49</v>
      </c>
      <c r="K2124" s="366">
        <v>0</v>
      </c>
      <c r="L2124" s="87">
        <v>0</v>
      </c>
      <c r="M2124" s="87">
        <v>0</v>
      </c>
      <c r="N2124" s="86"/>
      <c r="O2124" s="87">
        <v>56</v>
      </c>
      <c r="P2124" s="87">
        <v>0</v>
      </c>
      <c r="Q2124" s="86"/>
      <c r="R2124" s="87">
        <v>140</v>
      </c>
      <c r="S2124" s="87">
        <v>32</v>
      </c>
      <c r="T2124" s="86">
        <v>0</v>
      </c>
      <c r="U2124" s="87">
        <v>313</v>
      </c>
      <c r="V2124" s="87">
        <v>32</v>
      </c>
    </row>
    <row r="2125" spans="1:22">
      <c r="A2125" s="88" t="s">
        <v>5720</v>
      </c>
      <c r="B2125" s="17" t="str">
        <f>VLOOKUP(A2125,'Planning Periods'!$E$2:$N$540,10,FALSE)</f>
        <v>10/15/2013 - 10/15/2021</v>
      </c>
      <c r="C2125" s="87">
        <v>2015</v>
      </c>
      <c r="D2125" s="87" t="str">
        <f t="shared" si="31"/>
        <v>Stanton 2015</v>
      </c>
      <c r="E2125" s="87">
        <v>68</v>
      </c>
      <c r="F2125" s="366">
        <v>0</v>
      </c>
      <c r="G2125" s="87">
        <v>0</v>
      </c>
      <c r="H2125" s="87">
        <v>0</v>
      </c>
      <c r="I2125" s="86"/>
      <c r="J2125" s="87">
        <v>49</v>
      </c>
      <c r="K2125" s="366">
        <v>0</v>
      </c>
      <c r="L2125" s="87">
        <v>0</v>
      </c>
      <c r="M2125" s="87">
        <v>0</v>
      </c>
      <c r="N2125" s="86"/>
      <c r="O2125" s="87">
        <v>56</v>
      </c>
      <c r="P2125" s="87">
        <v>0</v>
      </c>
      <c r="Q2125" s="86"/>
      <c r="R2125" s="87">
        <v>140</v>
      </c>
      <c r="S2125" s="87">
        <v>37</v>
      </c>
      <c r="T2125" s="86">
        <v>0</v>
      </c>
      <c r="U2125" s="87">
        <v>313</v>
      </c>
      <c r="V2125" s="87">
        <v>37</v>
      </c>
    </row>
    <row r="2126" spans="1:22">
      <c r="A2126" s="88" t="s">
        <v>5720</v>
      </c>
      <c r="B2126" s="17" t="str">
        <f>VLOOKUP(A2126,'Planning Periods'!$E$2:$N$540,10,FALSE)</f>
        <v>10/15/2013 - 10/15/2021</v>
      </c>
      <c r="C2126" s="87">
        <v>2016</v>
      </c>
      <c r="D2126" s="87" t="str">
        <f t="shared" si="31"/>
        <v>Stanton 2016</v>
      </c>
      <c r="E2126" s="87">
        <v>68</v>
      </c>
      <c r="F2126" s="366">
        <v>0</v>
      </c>
      <c r="G2126" s="87">
        <v>0</v>
      </c>
      <c r="H2126" s="87">
        <v>0</v>
      </c>
      <c r="I2126" s="86"/>
      <c r="J2126" s="87">
        <v>49</v>
      </c>
      <c r="K2126" s="366">
        <v>0</v>
      </c>
      <c r="L2126" s="87">
        <v>0</v>
      </c>
      <c r="M2126" s="87">
        <v>0</v>
      </c>
      <c r="N2126" s="86"/>
      <c r="O2126" s="87">
        <v>56</v>
      </c>
      <c r="P2126" s="87">
        <v>0</v>
      </c>
      <c r="Q2126" s="86"/>
      <c r="R2126" s="87">
        <v>140</v>
      </c>
      <c r="S2126" s="87">
        <v>25</v>
      </c>
      <c r="T2126" s="86">
        <v>0</v>
      </c>
      <c r="U2126" s="87">
        <v>313</v>
      </c>
      <c r="V2126" s="87">
        <v>25</v>
      </c>
    </row>
    <row r="2127" spans="1:22">
      <c r="A2127" s="88" t="s">
        <v>5720</v>
      </c>
      <c r="B2127" s="17" t="str">
        <f>VLOOKUP(A2127,'Planning Periods'!$E$2:$N$540,10,FALSE)</f>
        <v>10/15/2013 - 10/15/2021</v>
      </c>
      <c r="C2127" s="87">
        <v>2017</v>
      </c>
      <c r="D2127" s="87" t="str">
        <f t="shared" si="31"/>
        <v>Stanton 2017</v>
      </c>
      <c r="E2127" s="87">
        <v>68</v>
      </c>
      <c r="F2127" s="366">
        <v>0</v>
      </c>
      <c r="G2127" s="87">
        <v>0</v>
      </c>
      <c r="H2127" s="87">
        <v>0</v>
      </c>
      <c r="I2127" s="86"/>
      <c r="J2127" s="87">
        <v>49</v>
      </c>
      <c r="K2127" s="366">
        <v>0</v>
      </c>
      <c r="L2127" s="87">
        <v>0</v>
      </c>
      <c r="M2127" s="87">
        <v>0</v>
      </c>
      <c r="N2127" s="86"/>
      <c r="O2127" s="87">
        <v>56</v>
      </c>
      <c r="P2127" s="87">
        <v>2</v>
      </c>
      <c r="Q2127" s="86"/>
      <c r="R2127" s="87">
        <v>140</v>
      </c>
      <c r="S2127" s="87">
        <v>0</v>
      </c>
      <c r="T2127" s="86">
        <v>0</v>
      </c>
      <c r="U2127" s="87">
        <v>313</v>
      </c>
      <c r="V2127" s="87">
        <v>2</v>
      </c>
    </row>
    <row r="2128" spans="1:22">
      <c r="A2128" s="88" t="s">
        <v>5721</v>
      </c>
      <c r="B2128" s="17" t="str">
        <f>VLOOKUP(A2128,'Planning Periods'!$E$2:$N$540,10,FALSE)</f>
        <v>12/31/2015 - 12/31/2023</v>
      </c>
      <c r="C2128" s="87">
        <v>2014</v>
      </c>
      <c r="D2128" s="87" t="str">
        <f t="shared" si="31"/>
        <v>Stockton 2014</v>
      </c>
      <c r="E2128" s="87" t="s">
        <v>5853</v>
      </c>
      <c r="F2128" s="366" t="s">
        <v>5853</v>
      </c>
      <c r="G2128" s="87" t="s">
        <v>5853</v>
      </c>
      <c r="H2128" s="87" t="s">
        <v>5853</v>
      </c>
      <c r="I2128" s="86"/>
      <c r="J2128" s="87" t="s">
        <v>5853</v>
      </c>
      <c r="K2128" s="366" t="s">
        <v>5853</v>
      </c>
      <c r="L2128" s="87" t="s">
        <v>5853</v>
      </c>
      <c r="M2128" s="87" t="s">
        <v>5853</v>
      </c>
      <c r="N2128" s="86"/>
      <c r="O2128" s="87" t="s">
        <v>5853</v>
      </c>
      <c r="P2128" s="87" t="s">
        <v>5853</v>
      </c>
      <c r="Q2128" s="86"/>
      <c r="R2128" s="87" t="s">
        <v>5853</v>
      </c>
      <c r="S2128" s="87" t="s">
        <v>5853</v>
      </c>
      <c r="T2128" s="86" t="s">
        <v>5853</v>
      </c>
      <c r="U2128" s="87" t="s">
        <v>5853</v>
      </c>
      <c r="V2128" s="87" t="s">
        <v>5853</v>
      </c>
    </row>
    <row r="2129" spans="1:22">
      <c r="A2129" s="88" t="s">
        <v>5721</v>
      </c>
      <c r="B2129" s="17" t="str">
        <f>VLOOKUP(A2129,'Planning Periods'!$E$2:$N$540,10,FALSE)</f>
        <v>12/31/2015 - 12/31/2023</v>
      </c>
      <c r="C2129" s="87">
        <v>2015</v>
      </c>
      <c r="D2129" s="87" t="str">
        <f t="shared" si="31"/>
        <v>Stockton 2015</v>
      </c>
      <c r="E2129" s="87" t="s">
        <v>5853</v>
      </c>
      <c r="F2129" s="366" t="s">
        <v>5853</v>
      </c>
      <c r="G2129" s="87" t="s">
        <v>5853</v>
      </c>
      <c r="H2129" s="87" t="s">
        <v>5853</v>
      </c>
      <c r="I2129" s="86"/>
      <c r="J2129" s="87" t="s">
        <v>5853</v>
      </c>
      <c r="K2129" s="366" t="s">
        <v>5853</v>
      </c>
      <c r="L2129" s="87" t="s">
        <v>5853</v>
      </c>
      <c r="M2129" s="87" t="s">
        <v>5853</v>
      </c>
      <c r="N2129" s="86"/>
      <c r="O2129" s="87" t="s">
        <v>5853</v>
      </c>
      <c r="P2129" s="87" t="s">
        <v>5853</v>
      </c>
      <c r="Q2129" s="86"/>
      <c r="R2129" s="87" t="s">
        <v>5853</v>
      </c>
      <c r="S2129" s="87" t="s">
        <v>5853</v>
      </c>
      <c r="T2129" s="86" t="s">
        <v>5853</v>
      </c>
      <c r="U2129" s="87" t="s">
        <v>5853</v>
      </c>
      <c r="V2129" s="87" t="s">
        <v>5853</v>
      </c>
    </row>
    <row r="2130" spans="1:22">
      <c r="A2130" s="88" t="s">
        <v>5721</v>
      </c>
      <c r="B2130" s="17" t="str">
        <f>VLOOKUP(A2130,'Planning Periods'!$E$2:$N$540,10,FALSE)</f>
        <v>12/31/2015 - 12/31/2023</v>
      </c>
      <c r="C2130" s="87">
        <v>2016</v>
      </c>
      <c r="D2130" s="87" t="str">
        <f t="shared" si="31"/>
        <v>Stockton 2016</v>
      </c>
      <c r="E2130" s="87" t="s">
        <v>5853</v>
      </c>
      <c r="F2130" s="366" t="s">
        <v>5853</v>
      </c>
      <c r="G2130" s="87" t="s">
        <v>5853</v>
      </c>
      <c r="H2130" s="87" t="s">
        <v>5853</v>
      </c>
      <c r="I2130" s="86"/>
      <c r="J2130" s="87" t="s">
        <v>5853</v>
      </c>
      <c r="K2130" s="366" t="s">
        <v>5853</v>
      </c>
      <c r="L2130" s="87" t="s">
        <v>5853</v>
      </c>
      <c r="M2130" s="87" t="s">
        <v>5853</v>
      </c>
      <c r="N2130" s="86"/>
      <c r="O2130" s="87" t="s">
        <v>5853</v>
      </c>
      <c r="P2130" s="87" t="s">
        <v>5853</v>
      </c>
      <c r="Q2130" s="86"/>
      <c r="R2130" s="87" t="s">
        <v>5853</v>
      </c>
      <c r="S2130" s="87" t="s">
        <v>5853</v>
      </c>
      <c r="T2130" s="86" t="s">
        <v>5853</v>
      </c>
      <c r="U2130" s="87" t="s">
        <v>5853</v>
      </c>
      <c r="V2130" s="87" t="s">
        <v>5853</v>
      </c>
    </row>
    <row r="2131" spans="1:22">
      <c r="A2131" s="88" t="s">
        <v>5721</v>
      </c>
      <c r="B2131" s="17" t="str">
        <f>VLOOKUP(A2131,'Planning Periods'!$E$2:$N$540,10,FALSE)</f>
        <v>12/31/2015 - 12/31/2023</v>
      </c>
      <c r="C2131" s="87">
        <v>2017</v>
      </c>
      <c r="D2131" s="87" t="str">
        <f t="shared" si="31"/>
        <v>Stockton 2017</v>
      </c>
      <c r="E2131" s="87">
        <v>3157</v>
      </c>
      <c r="F2131" s="366">
        <v>164</v>
      </c>
      <c r="G2131" s="87">
        <v>164</v>
      </c>
      <c r="H2131" s="87">
        <v>0</v>
      </c>
      <c r="I2131" s="86"/>
      <c r="J2131" s="87">
        <v>2004</v>
      </c>
      <c r="K2131" s="366">
        <v>0</v>
      </c>
      <c r="L2131" s="87">
        <v>0</v>
      </c>
      <c r="M2131" s="87">
        <v>0</v>
      </c>
      <c r="N2131" s="86"/>
      <c r="O2131" s="87">
        <v>2103</v>
      </c>
      <c r="P2131" s="87">
        <v>47</v>
      </c>
      <c r="Q2131" s="86"/>
      <c r="R2131" s="87">
        <v>4560</v>
      </c>
      <c r="S2131" s="87">
        <v>175</v>
      </c>
      <c r="T2131" s="86">
        <v>0</v>
      </c>
      <c r="U2131" s="87">
        <v>11824</v>
      </c>
      <c r="V2131" s="87">
        <v>386</v>
      </c>
    </row>
    <row r="2132" spans="1:22">
      <c r="A2132" s="88" t="s">
        <v>5722</v>
      </c>
      <c r="B2132" s="17" t="str">
        <f>VLOOKUP(A2132,'Planning Periods'!$E$2:$N$540,10,FALSE)</f>
        <v>01/31/2015 - 01/31/2023</v>
      </c>
      <c r="C2132" s="87">
        <v>2014</v>
      </c>
      <c r="D2132" s="87" t="str">
        <f t="shared" si="31"/>
        <v>Suisun City 2014</v>
      </c>
      <c r="E2132" s="87">
        <v>147</v>
      </c>
      <c r="F2132" s="366">
        <v>0</v>
      </c>
      <c r="G2132" s="87">
        <v>0</v>
      </c>
      <c r="H2132" s="87">
        <v>0</v>
      </c>
      <c r="I2132" s="86"/>
      <c r="J2132" s="87">
        <v>57</v>
      </c>
      <c r="K2132" s="366">
        <v>0</v>
      </c>
      <c r="L2132" s="87">
        <v>0</v>
      </c>
      <c r="M2132" s="87">
        <v>0</v>
      </c>
      <c r="N2132" s="86"/>
      <c r="O2132" s="87">
        <v>60</v>
      </c>
      <c r="P2132" s="87">
        <v>0</v>
      </c>
      <c r="Q2132" s="86"/>
      <c r="R2132" s="87">
        <v>241</v>
      </c>
      <c r="S2132" s="87">
        <v>0</v>
      </c>
      <c r="T2132" s="86">
        <v>0</v>
      </c>
      <c r="U2132" s="87">
        <v>505</v>
      </c>
      <c r="V2132" s="87">
        <v>0</v>
      </c>
    </row>
    <row r="2133" spans="1:22">
      <c r="A2133" s="88" t="s">
        <v>5722</v>
      </c>
      <c r="B2133" s="17" t="str">
        <f>VLOOKUP(A2133,'Planning Periods'!$E$2:$N$540,10,FALSE)</f>
        <v>01/31/2015 - 01/31/2023</v>
      </c>
      <c r="C2133" s="87">
        <v>2015</v>
      </c>
      <c r="D2133" s="87" t="str">
        <f t="shared" si="31"/>
        <v>Suisun City 2015</v>
      </c>
      <c r="E2133" s="87">
        <v>147</v>
      </c>
      <c r="F2133" s="366">
        <v>0</v>
      </c>
      <c r="G2133" s="87">
        <v>0</v>
      </c>
      <c r="H2133" s="87">
        <v>0</v>
      </c>
      <c r="I2133" s="86"/>
      <c r="J2133" s="87">
        <v>57</v>
      </c>
      <c r="K2133" s="366">
        <v>0</v>
      </c>
      <c r="L2133" s="87">
        <v>0</v>
      </c>
      <c r="M2133" s="87">
        <v>0</v>
      </c>
      <c r="N2133" s="86"/>
      <c r="O2133" s="87">
        <v>60</v>
      </c>
      <c r="P2133" s="87">
        <v>0</v>
      </c>
      <c r="Q2133" s="86"/>
      <c r="R2133" s="87">
        <v>241</v>
      </c>
      <c r="S2133" s="87">
        <v>8</v>
      </c>
      <c r="T2133" s="86">
        <v>0</v>
      </c>
      <c r="U2133" s="87">
        <v>505</v>
      </c>
      <c r="V2133" s="87">
        <v>8</v>
      </c>
    </row>
    <row r="2134" spans="1:22">
      <c r="A2134" s="88" t="s">
        <v>5722</v>
      </c>
      <c r="B2134" s="17" t="str">
        <f>VLOOKUP(A2134,'Planning Periods'!$E$2:$N$540,10,FALSE)</f>
        <v>01/31/2015 - 01/31/2023</v>
      </c>
      <c r="C2134" s="87">
        <v>2016</v>
      </c>
      <c r="D2134" s="87" t="str">
        <f t="shared" si="31"/>
        <v>Suisun City 2016</v>
      </c>
      <c r="E2134" s="87">
        <v>147</v>
      </c>
      <c r="F2134" s="366">
        <v>0</v>
      </c>
      <c r="G2134" s="87">
        <v>0</v>
      </c>
      <c r="H2134" s="87">
        <v>0</v>
      </c>
      <c r="I2134" s="86"/>
      <c r="J2134" s="87">
        <v>57</v>
      </c>
      <c r="K2134" s="366">
        <v>0</v>
      </c>
      <c r="L2134" s="87">
        <v>0</v>
      </c>
      <c r="M2134" s="87">
        <v>0</v>
      </c>
      <c r="N2134" s="86"/>
      <c r="O2134" s="87">
        <v>60</v>
      </c>
      <c r="P2134" s="87">
        <v>0</v>
      </c>
      <c r="Q2134" s="86"/>
      <c r="R2134" s="87">
        <v>241</v>
      </c>
      <c r="S2134" s="87">
        <v>52</v>
      </c>
      <c r="T2134" s="86">
        <v>0</v>
      </c>
      <c r="U2134" s="87">
        <v>505</v>
      </c>
      <c r="V2134" s="87">
        <v>52</v>
      </c>
    </row>
    <row r="2135" spans="1:22">
      <c r="A2135" s="88" t="s">
        <v>5722</v>
      </c>
      <c r="B2135" s="17" t="str">
        <f>VLOOKUP(A2135,'Planning Periods'!$E$2:$N$540,10,FALSE)</f>
        <v>01/31/2015 - 01/31/2023</v>
      </c>
      <c r="C2135" s="87">
        <v>2017</v>
      </c>
      <c r="D2135" s="87" t="str">
        <f t="shared" si="31"/>
        <v>Suisun City 2017</v>
      </c>
      <c r="E2135" s="87">
        <v>147</v>
      </c>
      <c r="F2135" s="366">
        <v>0</v>
      </c>
      <c r="G2135" s="87">
        <v>0</v>
      </c>
      <c r="H2135" s="87">
        <v>0</v>
      </c>
      <c r="I2135" s="86"/>
      <c r="J2135" s="87">
        <v>57</v>
      </c>
      <c r="K2135" s="366">
        <v>0</v>
      </c>
      <c r="L2135" s="87">
        <v>0</v>
      </c>
      <c r="M2135" s="87">
        <v>0</v>
      </c>
      <c r="N2135" s="86"/>
      <c r="O2135" s="87">
        <v>60</v>
      </c>
      <c r="P2135" s="87">
        <v>0</v>
      </c>
      <c r="Q2135" s="86"/>
      <c r="R2135" s="87">
        <v>241</v>
      </c>
      <c r="S2135" s="87">
        <v>19</v>
      </c>
      <c r="T2135" s="86">
        <v>0</v>
      </c>
      <c r="U2135" s="87">
        <v>505</v>
      </c>
      <c r="V2135" s="87">
        <v>19</v>
      </c>
    </row>
    <row r="2136" spans="1:22">
      <c r="A2136" s="88" t="s">
        <v>5723</v>
      </c>
      <c r="B2136" s="17" t="str">
        <f>VLOOKUP(A2136,'Planning Periods'!$E$2:$N$540,10,FALSE)</f>
        <v>01/31/2015 - 01/31/2023</v>
      </c>
      <c r="C2136" s="87">
        <v>2014</v>
      </c>
      <c r="D2136" s="87" t="str">
        <f t="shared" si="31"/>
        <v>Sunnyvale 2014</v>
      </c>
      <c r="E2136" s="87" t="s">
        <v>5853</v>
      </c>
      <c r="F2136" s="366" t="s">
        <v>5853</v>
      </c>
      <c r="G2136" s="87" t="s">
        <v>5853</v>
      </c>
      <c r="H2136" s="87" t="s">
        <v>5853</v>
      </c>
      <c r="I2136" s="86"/>
      <c r="J2136" s="87" t="s">
        <v>5853</v>
      </c>
      <c r="K2136" s="366" t="s">
        <v>5853</v>
      </c>
      <c r="L2136" s="87" t="s">
        <v>5853</v>
      </c>
      <c r="M2136" s="87" t="s">
        <v>5853</v>
      </c>
      <c r="N2136" s="86"/>
      <c r="O2136" s="87" t="s">
        <v>5853</v>
      </c>
      <c r="P2136" s="87" t="s">
        <v>5853</v>
      </c>
      <c r="Q2136" s="86"/>
      <c r="R2136" s="87" t="s">
        <v>5853</v>
      </c>
      <c r="S2136" s="87" t="s">
        <v>5853</v>
      </c>
      <c r="T2136" s="86" t="s">
        <v>5853</v>
      </c>
      <c r="U2136" s="87" t="s">
        <v>5853</v>
      </c>
      <c r="V2136" s="87" t="s">
        <v>5853</v>
      </c>
    </row>
    <row r="2137" spans="1:22">
      <c r="A2137" s="88" t="s">
        <v>5723</v>
      </c>
      <c r="B2137" s="17" t="str">
        <f>VLOOKUP(A2137,'Planning Periods'!$E$2:$N$540,10,FALSE)</f>
        <v>01/31/2015 - 01/31/2023</v>
      </c>
      <c r="C2137" s="87">
        <v>2015</v>
      </c>
      <c r="D2137" s="87" t="str">
        <f t="shared" si="31"/>
        <v>Sunnyvale 2015</v>
      </c>
      <c r="E2137" s="87">
        <v>1640</v>
      </c>
      <c r="F2137" s="366">
        <v>43</v>
      </c>
      <c r="G2137" s="87">
        <v>43</v>
      </c>
      <c r="H2137" s="87">
        <v>0</v>
      </c>
      <c r="I2137" s="86"/>
      <c r="J2137" s="87">
        <v>906</v>
      </c>
      <c r="K2137" s="366">
        <v>0</v>
      </c>
      <c r="L2137" s="87">
        <v>0</v>
      </c>
      <c r="M2137" s="87">
        <v>0</v>
      </c>
      <c r="N2137" s="86"/>
      <c r="O2137" s="87">
        <v>932</v>
      </c>
      <c r="P2137" s="87">
        <v>26</v>
      </c>
      <c r="Q2137" s="86"/>
      <c r="R2137" s="87">
        <v>1974</v>
      </c>
      <c r="S2137" s="87">
        <v>796</v>
      </c>
      <c r="T2137" s="86">
        <v>0</v>
      </c>
      <c r="U2137" s="87">
        <v>5452</v>
      </c>
      <c r="V2137" s="87">
        <v>865</v>
      </c>
    </row>
    <row r="2138" spans="1:22">
      <c r="A2138" s="88" t="s">
        <v>5723</v>
      </c>
      <c r="B2138" s="17" t="str">
        <f>VLOOKUP(A2138,'Planning Periods'!$E$2:$N$540,10,FALSE)</f>
        <v>01/31/2015 - 01/31/2023</v>
      </c>
      <c r="C2138" s="87">
        <v>2016</v>
      </c>
      <c r="D2138" s="87" t="str">
        <f t="shared" si="31"/>
        <v>Sunnyvale 2016</v>
      </c>
      <c r="E2138" s="87">
        <v>1640</v>
      </c>
      <c r="F2138" s="366">
        <v>0</v>
      </c>
      <c r="G2138" s="87">
        <v>0</v>
      </c>
      <c r="H2138" s="87">
        <v>0</v>
      </c>
      <c r="I2138" s="86"/>
      <c r="J2138" s="87">
        <v>906</v>
      </c>
      <c r="K2138" s="366">
        <v>1</v>
      </c>
      <c r="L2138" s="87">
        <v>1</v>
      </c>
      <c r="M2138" s="87">
        <v>0</v>
      </c>
      <c r="N2138" s="86"/>
      <c r="O2138" s="87">
        <v>932</v>
      </c>
      <c r="P2138" s="87">
        <v>32</v>
      </c>
      <c r="Q2138" s="86"/>
      <c r="R2138" s="87">
        <v>1974</v>
      </c>
      <c r="S2138" s="87">
        <v>222</v>
      </c>
      <c r="T2138" s="86">
        <v>0</v>
      </c>
      <c r="U2138" s="87">
        <v>5452</v>
      </c>
      <c r="V2138" s="87">
        <v>255</v>
      </c>
    </row>
    <row r="2139" spans="1:22">
      <c r="A2139" s="88" t="s">
        <v>5723</v>
      </c>
      <c r="B2139" s="17" t="str">
        <f>VLOOKUP(A2139,'Planning Periods'!$E$2:$N$540,10,FALSE)</f>
        <v>01/31/2015 - 01/31/2023</v>
      </c>
      <c r="C2139" s="87">
        <v>2017</v>
      </c>
      <c r="D2139" s="87" t="str">
        <f t="shared" si="31"/>
        <v>Sunnyvale 2017</v>
      </c>
      <c r="E2139" s="87">
        <v>1640</v>
      </c>
      <c r="F2139" s="366">
        <v>46</v>
      </c>
      <c r="G2139" s="87">
        <v>46</v>
      </c>
      <c r="H2139" s="87">
        <v>0</v>
      </c>
      <c r="I2139" s="86"/>
      <c r="J2139" s="87">
        <v>906</v>
      </c>
      <c r="K2139" s="366">
        <v>20</v>
      </c>
      <c r="L2139" s="87">
        <v>20</v>
      </c>
      <c r="M2139" s="87">
        <v>0</v>
      </c>
      <c r="N2139" s="86"/>
      <c r="O2139" s="87">
        <v>932</v>
      </c>
      <c r="P2139" s="87">
        <v>47</v>
      </c>
      <c r="Q2139" s="86"/>
      <c r="R2139" s="87">
        <v>1974</v>
      </c>
      <c r="S2139" s="87">
        <v>381</v>
      </c>
      <c r="T2139" s="86">
        <v>0</v>
      </c>
      <c r="U2139" s="87">
        <v>5452</v>
      </c>
      <c r="V2139" s="87">
        <v>494</v>
      </c>
    </row>
    <row r="2140" spans="1:22">
      <c r="A2140" t="s">
        <v>5376</v>
      </c>
      <c r="B2140" s="17" t="str">
        <f>VLOOKUP(A2140,'Planning Periods'!$E$2:$N$540,10,FALSE)</f>
        <v>08/31/2019 - 08/31/2024</v>
      </c>
      <c r="C2140" s="87">
        <v>2014</v>
      </c>
      <c r="D2140" s="87" t="str">
        <f t="shared" si="31"/>
        <v>Susanville 2014</v>
      </c>
      <c r="E2140" s="366" t="s">
        <v>5853</v>
      </c>
      <c r="F2140" s="366" t="s">
        <v>5853</v>
      </c>
      <c r="G2140" s="366" t="s">
        <v>5853</v>
      </c>
      <c r="H2140" s="366" t="s">
        <v>5853</v>
      </c>
      <c r="I2140" s="366">
        <v>0</v>
      </c>
      <c r="J2140" s="366" t="s">
        <v>5853</v>
      </c>
      <c r="K2140" s="366" t="s">
        <v>5853</v>
      </c>
      <c r="L2140" s="366" t="s">
        <v>5853</v>
      </c>
      <c r="M2140" s="366" t="s">
        <v>5853</v>
      </c>
      <c r="N2140" s="366">
        <v>0</v>
      </c>
      <c r="O2140" s="366" t="s">
        <v>5853</v>
      </c>
      <c r="P2140" s="366" t="s">
        <v>5853</v>
      </c>
      <c r="Q2140" s="366"/>
      <c r="R2140" s="366" t="s">
        <v>5853</v>
      </c>
      <c r="S2140" s="366" t="s">
        <v>5853</v>
      </c>
      <c r="T2140" s="366" t="s">
        <v>5853</v>
      </c>
      <c r="U2140" s="366" t="s">
        <v>5853</v>
      </c>
      <c r="V2140" s="366" t="s">
        <v>5853</v>
      </c>
    </row>
    <row r="2141" spans="1:22">
      <c r="A2141" t="s">
        <v>5376</v>
      </c>
      <c r="B2141" s="17" t="str">
        <f>VLOOKUP(A2141,'Planning Periods'!$E$2:$N$540,10,FALSE)</f>
        <v>08/31/2019 - 08/31/2024</v>
      </c>
      <c r="C2141" s="87">
        <v>2015</v>
      </c>
      <c r="D2141" s="87" t="str">
        <f t="shared" si="31"/>
        <v>Susanville 2015</v>
      </c>
      <c r="E2141" t="s">
        <v>5853</v>
      </c>
      <c r="F2141" t="s">
        <v>5853</v>
      </c>
      <c r="G2141" t="s">
        <v>5853</v>
      </c>
      <c r="H2141" t="s">
        <v>5853</v>
      </c>
      <c r="J2141" t="s">
        <v>5853</v>
      </c>
      <c r="K2141" t="s">
        <v>5853</v>
      </c>
      <c r="L2141" t="s">
        <v>5853</v>
      </c>
      <c r="M2141" t="s">
        <v>5853</v>
      </c>
      <c r="O2141" t="s">
        <v>5853</v>
      </c>
      <c r="P2141" t="s">
        <v>5853</v>
      </c>
      <c r="R2141" t="s">
        <v>5853</v>
      </c>
      <c r="S2141" t="s">
        <v>5853</v>
      </c>
      <c r="T2141" t="s">
        <v>5853</v>
      </c>
      <c r="U2141" t="s">
        <v>5853</v>
      </c>
      <c r="V2141" t="s">
        <v>5853</v>
      </c>
    </row>
    <row r="2142" spans="1:22">
      <c r="A2142" t="s">
        <v>5376</v>
      </c>
      <c r="B2142" s="17" t="str">
        <f>VLOOKUP(A2142,'Planning Periods'!$E$2:$N$540,10,FALSE)</f>
        <v>08/31/2019 - 08/31/2024</v>
      </c>
      <c r="C2142" s="87">
        <v>2016</v>
      </c>
      <c r="D2142" s="87" t="str">
        <f t="shared" si="31"/>
        <v>Susanville 2016</v>
      </c>
      <c r="E2142" t="s">
        <v>5853</v>
      </c>
      <c r="F2142" t="s">
        <v>5853</v>
      </c>
      <c r="G2142" t="s">
        <v>5853</v>
      </c>
      <c r="H2142" t="s">
        <v>5853</v>
      </c>
      <c r="J2142" t="s">
        <v>5853</v>
      </c>
      <c r="K2142" t="s">
        <v>5853</v>
      </c>
      <c r="L2142" t="s">
        <v>5853</v>
      </c>
      <c r="M2142" t="s">
        <v>5853</v>
      </c>
      <c r="O2142" t="s">
        <v>5853</v>
      </c>
      <c r="P2142" t="s">
        <v>5853</v>
      </c>
      <c r="R2142" t="s">
        <v>5853</v>
      </c>
      <c r="S2142" t="s">
        <v>5853</v>
      </c>
      <c r="T2142" t="s">
        <v>5853</v>
      </c>
      <c r="U2142" t="s">
        <v>5853</v>
      </c>
      <c r="V2142" t="s">
        <v>5853</v>
      </c>
    </row>
    <row r="2143" spans="1:22">
      <c r="A2143" t="s">
        <v>5376</v>
      </c>
      <c r="B2143" s="17" t="str">
        <f>VLOOKUP(A2143,'Planning Periods'!$E$2:$N$540,10,FALSE)</f>
        <v>08/31/2019 - 08/31/2024</v>
      </c>
      <c r="C2143" s="87">
        <v>2017</v>
      </c>
      <c r="D2143" s="87" t="str">
        <f t="shared" si="31"/>
        <v>Susanville 2017</v>
      </c>
      <c r="E2143" t="s">
        <v>5853</v>
      </c>
      <c r="F2143" t="s">
        <v>5853</v>
      </c>
      <c r="G2143" t="s">
        <v>5853</v>
      </c>
      <c r="H2143" t="s">
        <v>5853</v>
      </c>
      <c r="J2143" t="s">
        <v>5853</v>
      </c>
      <c r="K2143" t="s">
        <v>5853</v>
      </c>
      <c r="L2143" t="s">
        <v>5853</v>
      </c>
      <c r="M2143" t="s">
        <v>5853</v>
      </c>
      <c r="O2143" t="s">
        <v>5853</v>
      </c>
      <c r="P2143" t="s">
        <v>5853</v>
      </c>
      <c r="R2143" t="s">
        <v>5853</v>
      </c>
      <c r="S2143" t="s">
        <v>5853</v>
      </c>
      <c r="T2143" t="s">
        <v>5853</v>
      </c>
      <c r="U2143" t="s">
        <v>5853</v>
      </c>
      <c r="V2143" t="s">
        <v>5853</v>
      </c>
    </row>
    <row r="2144" spans="1:22">
      <c r="A2144" s="88" t="s">
        <v>5290</v>
      </c>
      <c r="B2144" s="17" t="str">
        <f>VLOOKUP(A2144,'Planning Periods'!$E$2:$N$540,10,FALSE)</f>
        <v>05/15/2021 - 05/15/2029</v>
      </c>
      <c r="C2144" s="87">
        <v>2013</v>
      </c>
      <c r="D2144" s="87" t="str">
        <f t="shared" si="31"/>
        <v>Sutter County - Unincorporated 2013</v>
      </c>
      <c r="E2144" s="87">
        <v>85</v>
      </c>
      <c r="F2144" s="366">
        <v>0</v>
      </c>
      <c r="G2144" s="87">
        <v>0</v>
      </c>
      <c r="H2144" s="87">
        <v>0</v>
      </c>
      <c r="I2144" s="86"/>
      <c r="J2144" s="87">
        <v>60</v>
      </c>
      <c r="K2144" s="366">
        <v>0</v>
      </c>
      <c r="L2144" s="87">
        <v>0</v>
      </c>
      <c r="M2144" s="87">
        <v>0</v>
      </c>
      <c r="N2144" s="86"/>
      <c r="O2144" s="87">
        <v>62</v>
      </c>
      <c r="P2144" s="87">
        <v>4</v>
      </c>
      <c r="Q2144" s="86"/>
      <c r="R2144" s="87">
        <v>128</v>
      </c>
      <c r="S2144" s="87">
        <v>8</v>
      </c>
      <c r="T2144" s="86">
        <v>0</v>
      </c>
      <c r="U2144" s="87">
        <v>335</v>
      </c>
      <c r="V2144" s="87">
        <v>12</v>
      </c>
    </row>
    <row r="2145" spans="1:22">
      <c r="A2145" s="88" t="s">
        <v>5290</v>
      </c>
      <c r="B2145" s="17" t="str">
        <f>VLOOKUP(A2145,'Planning Periods'!$E$2:$N$540,10,FALSE)</f>
        <v>05/15/2021 - 05/15/2029</v>
      </c>
      <c r="C2145" s="87">
        <v>2014</v>
      </c>
      <c r="D2145" s="87" t="str">
        <f t="shared" si="31"/>
        <v>Sutter County - Unincorporated 2014</v>
      </c>
      <c r="E2145" s="87">
        <v>85</v>
      </c>
      <c r="F2145" s="366">
        <v>0</v>
      </c>
      <c r="G2145" s="87">
        <v>0</v>
      </c>
      <c r="H2145" s="87">
        <v>0</v>
      </c>
      <c r="I2145" s="86"/>
      <c r="J2145" s="87">
        <v>60</v>
      </c>
      <c r="K2145" s="366">
        <v>0</v>
      </c>
      <c r="L2145" s="87">
        <v>0</v>
      </c>
      <c r="M2145" s="87">
        <v>0</v>
      </c>
      <c r="N2145" s="86"/>
      <c r="O2145" s="87">
        <v>62</v>
      </c>
      <c r="P2145" s="87">
        <v>1</v>
      </c>
      <c r="Q2145" s="86"/>
      <c r="R2145" s="87">
        <v>128</v>
      </c>
      <c r="S2145" s="87">
        <v>19</v>
      </c>
      <c r="T2145" s="86">
        <v>0</v>
      </c>
      <c r="U2145" s="87">
        <v>335</v>
      </c>
      <c r="V2145" s="87">
        <v>20</v>
      </c>
    </row>
    <row r="2146" spans="1:22">
      <c r="A2146" s="88" t="s">
        <v>5290</v>
      </c>
      <c r="B2146" s="17" t="str">
        <f>VLOOKUP(A2146,'Planning Periods'!$E$2:$N$540,10,FALSE)</f>
        <v>05/15/2021 - 05/15/2029</v>
      </c>
      <c r="C2146" s="87">
        <v>2015</v>
      </c>
      <c r="D2146" s="87" t="str">
        <f t="shared" si="31"/>
        <v>Sutter County - Unincorporated 2015</v>
      </c>
      <c r="E2146" s="87">
        <v>85</v>
      </c>
      <c r="F2146" s="366">
        <v>0</v>
      </c>
      <c r="G2146" s="87">
        <v>0</v>
      </c>
      <c r="H2146" s="87">
        <v>0</v>
      </c>
      <c r="I2146" s="86"/>
      <c r="J2146" s="87">
        <v>60</v>
      </c>
      <c r="K2146" s="366">
        <v>0</v>
      </c>
      <c r="L2146" s="87">
        <v>0</v>
      </c>
      <c r="M2146" s="87">
        <v>0</v>
      </c>
      <c r="N2146" s="86"/>
      <c r="O2146" s="87">
        <v>62</v>
      </c>
      <c r="P2146" s="87">
        <v>7</v>
      </c>
      <c r="Q2146" s="86"/>
      <c r="R2146" s="87">
        <v>128</v>
      </c>
      <c r="S2146" s="87">
        <v>19</v>
      </c>
      <c r="T2146" s="86">
        <v>0</v>
      </c>
      <c r="U2146" s="87">
        <v>335</v>
      </c>
      <c r="V2146" s="87">
        <v>26</v>
      </c>
    </row>
    <row r="2147" spans="1:22">
      <c r="A2147" s="88" t="s">
        <v>5290</v>
      </c>
      <c r="B2147" s="17" t="str">
        <f>VLOOKUP(A2147,'Planning Periods'!$E$2:$N$540,10,FALSE)</f>
        <v>05/15/2021 - 05/15/2029</v>
      </c>
      <c r="C2147" s="87">
        <v>2016</v>
      </c>
      <c r="D2147" s="87" t="str">
        <f t="shared" si="31"/>
        <v>Sutter County - Unincorporated 2016</v>
      </c>
      <c r="E2147" s="87">
        <v>85</v>
      </c>
      <c r="F2147" s="366">
        <v>0</v>
      </c>
      <c r="G2147" s="87">
        <v>0</v>
      </c>
      <c r="H2147" s="87">
        <v>0</v>
      </c>
      <c r="I2147" s="86"/>
      <c r="J2147" s="87">
        <v>60</v>
      </c>
      <c r="K2147" s="366">
        <v>0</v>
      </c>
      <c r="L2147" s="87">
        <v>0</v>
      </c>
      <c r="M2147" s="87">
        <v>0</v>
      </c>
      <c r="N2147" s="86"/>
      <c r="O2147" s="87">
        <v>62</v>
      </c>
      <c r="P2147" s="87">
        <v>2</v>
      </c>
      <c r="Q2147" s="86"/>
      <c r="R2147" s="87">
        <v>128</v>
      </c>
      <c r="S2147" s="87">
        <v>8</v>
      </c>
      <c r="T2147" s="86">
        <v>0</v>
      </c>
      <c r="U2147" s="87">
        <v>335</v>
      </c>
      <c r="V2147" s="87">
        <v>10</v>
      </c>
    </row>
    <row r="2148" spans="1:22">
      <c r="A2148" s="88" t="s">
        <v>5290</v>
      </c>
      <c r="B2148" s="17" t="str">
        <f>VLOOKUP(A2148,'Planning Periods'!$E$2:$N$540,10,FALSE)</f>
        <v>05/15/2021 - 05/15/2029</v>
      </c>
      <c r="C2148" s="87">
        <v>2017</v>
      </c>
      <c r="D2148" s="87" t="str">
        <f t="shared" si="31"/>
        <v>Sutter County - Unincorporated 2017</v>
      </c>
      <c r="E2148" s="87">
        <v>85</v>
      </c>
      <c r="F2148" s="366">
        <v>0</v>
      </c>
      <c r="G2148" s="87">
        <v>0</v>
      </c>
      <c r="H2148" s="87">
        <v>0</v>
      </c>
      <c r="I2148" s="86"/>
      <c r="J2148" s="87">
        <v>60</v>
      </c>
      <c r="K2148" s="366">
        <v>0</v>
      </c>
      <c r="L2148" s="87">
        <v>0</v>
      </c>
      <c r="M2148" s="87">
        <v>0</v>
      </c>
      <c r="N2148" s="86"/>
      <c r="O2148" s="87">
        <v>62</v>
      </c>
      <c r="P2148" s="87">
        <v>3</v>
      </c>
      <c r="Q2148" s="86"/>
      <c r="R2148" s="87">
        <v>128</v>
      </c>
      <c r="S2148" s="87">
        <v>13</v>
      </c>
      <c r="T2148" s="86">
        <v>0</v>
      </c>
      <c r="U2148" s="87">
        <v>335</v>
      </c>
      <c r="V2148" s="87">
        <v>16</v>
      </c>
    </row>
    <row r="2149" spans="1:22">
      <c r="A2149" s="88" t="s">
        <v>5724</v>
      </c>
      <c r="B2149" s="17" t="str">
        <f>VLOOKUP(A2149,'Planning Periods'!$E$2:$N$540,10,FALSE)</f>
        <v>06/30/2014 - 09/15/2021</v>
      </c>
      <c r="C2149" s="87">
        <v>2014</v>
      </c>
      <c r="D2149" s="87" t="str">
        <f t="shared" si="31"/>
        <v>Sutter Creek 2014</v>
      </c>
      <c r="E2149" s="87">
        <v>2</v>
      </c>
      <c r="F2149" s="366">
        <v>0</v>
      </c>
      <c r="G2149" s="87">
        <v>0</v>
      </c>
      <c r="H2149" s="87">
        <v>0</v>
      </c>
      <c r="I2149" s="86"/>
      <c r="J2149" s="87">
        <v>2</v>
      </c>
      <c r="K2149" s="366">
        <v>0</v>
      </c>
      <c r="L2149" s="87">
        <v>0</v>
      </c>
      <c r="M2149" s="87">
        <v>0</v>
      </c>
      <c r="N2149" s="86"/>
      <c r="O2149" s="87">
        <v>2</v>
      </c>
      <c r="P2149" s="87">
        <v>1</v>
      </c>
      <c r="Q2149" s="86"/>
      <c r="R2149" s="87">
        <v>4</v>
      </c>
      <c r="S2149" s="87">
        <v>0</v>
      </c>
      <c r="T2149" s="86">
        <v>0</v>
      </c>
      <c r="U2149" s="87">
        <v>10</v>
      </c>
      <c r="V2149" s="87">
        <v>1</v>
      </c>
    </row>
    <row r="2150" spans="1:22">
      <c r="A2150" s="88" t="s">
        <v>5724</v>
      </c>
      <c r="B2150" s="17" t="str">
        <f>VLOOKUP(A2150,'Planning Periods'!$E$2:$N$540,10,FALSE)</f>
        <v>06/30/2014 - 09/15/2021</v>
      </c>
      <c r="C2150" s="87">
        <v>2015</v>
      </c>
      <c r="D2150" s="87" t="str">
        <f t="shared" si="31"/>
        <v>Sutter Creek 2015</v>
      </c>
      <c r="E2150" s="87">
        <v>2</v>
      </c>
      <c r="F2150" s="366">
        <v>0</v>
      </c>
      <c r="G2150" s="87">
        <v>0</v>
      </c>
      <c r="H2150" s="87">
        <v>0</v>
      </c>
      <c r="I2150" s="86"/>
      <c r="J2150" s="87">
        <v>2</v>
      </c>
      <c r="K2150" s="366">
        <v>0</v>
      </c>
      <c r="L2150" s="87">
        <v>0</v>
      </c>
      <c r="M2150" s="87">
        <v>0</v>
      </c>
      <c r="N2150" s="86"/>
      <c r="O2150" s="87">
        <v>2</v>
      </c>
      <c r="P2150" s="87">
        <v>1</v>
      </c>
      <c r="Q2150" s="86"/>
      <c r="R2150" s="87">
        <v>4</v>
      </c>
      <c r="S2150" s="87">
        <v>0</v>
      </c>
      <c r="T2150" s="86">
        <v>0</v>
      </c>
      <c r="U2150" s="87">
        <v>10</v>
      </c>
      <c r="V2150" s="87">
        <v>1</v>
      </c>
    </row>
    <row r="2151" spans="1:22">
      <c r="A2151" s="88" t="s">
        <v>5724</v>
      </c>
      <c r="B2151" s="17" t="str">
        <f>VLOOKUP(A2151,'Planning Periods'!$E$2:$N$540,10,FALSE)</f>
        <v>06/30/2014 - 09/15/2021</v>
      </c>
      <c r="C2151" s="87">
        <v>2016</v>
      </c>
      <c r="D2151" s="87" t="str">
        <f t="shared" si="31"/>
        <v>Sutter Creek 2016</v>
      </c>
      <c r="E2151" s="87">
        <v>2</v>
      </c>
      <c r="F2151" s="366">
        <v>0</v>
      </c>
      <c r="G2151" s="87">
        <v>0</v>
      </c>
      <c r="H2151" s="87">
        <v>0</v>
      </c>
      <c r="I2151" s="86"/>
      <c r="J2151" s="87">
        <v>2</v>
      </c>
      <c r="K2151" s="366">
        <v>0</v>
      </c>
      <c r="L2151" s="87">
        <v>0</v>
      </c>
      <c r="M2151" s="87">
        <v>0</v>
      </c>
      <c r="N2151" s="86"/>
      <c r="O2151" s="87">
        <v>2</v>
      </c>
      <c r="P2151" s="87">
        <v>1</v>
      </c>
      <c r="Q2151" s="86"/>
      <c r="R2151" s="87">
        <v>4</v>
      </c>
      <c r="S2151" s="87">
        <v>10</v>
      </c>
      <c r="T2151" s="86">
        <v>0</v>
      </c>
      <c r="U2151" s="87">
        <v>10</v>
      </c>
      <c r="V2151" s="87">
        <v>11</v>
      </c>
    </row>
    <row r="2152" spans="1:22">
      <c r="A2152" s="88" t="s">
        <v>5724</v>
      </c>
      <c r="B2152" s="17" t="str">
        <f>VLOOKUP(A2152,'Planning Periods'!$E$2:$N$540,10,FALSE)</f>
        <v>06/30/2014 - 09/15/2021</v>
      </c>
      <c r="C2152" s="87">
        <v>2017</v>
      </c>
      <c r="D2152" s="87" t="str">
        <f t="shared" si="31"/>
        <v>Sutter Creek 2017</v>
      </c>
      <c r="E2152" s="87">
        <v>2</v>
      </c>
      <c r="F2152" s="366">
        <v>0</v>
      </c>
      <c r="G2152" s="87">
        <v>0</v>
      </c>
      <c r="H2152" s="87">
        <v>0</v>
      </c>
      <c r="I2152" s="86"/>
      <c r="J2152" s="87">
        <v>2</v>
      </c>
      <c r="K2152" s="366">
        <v>0</v>
      </c>
      <c r="L2152" s="87">
        <v>0</v>
      </c>
      <c r="M2152" s="87">
        <v>0</v>
      </c>
      <c r="N2152" s="86"/>
      <c r="O2152" s="87">
        <v>2</v>
      </c>
      <c r="P2152" s="87">
        <v>17</v>
      </c>
      <c r="Q2152" s="86"/>
      <c r="R2152" s="87">
        <v>4</v>
      </c>
      <c r="S2152" s="87">
        <v>2</v>
      </c>
      <c r="T2152" s="86">
        <v>0</v>
      </c>
      <c r="U2152" s="87">
        <v>10</v>
      </c>
      <c r="V2152" s="87">
        <v>19</v>
      </c>
    </row>
    <row r="2153" spans="1:22">
      <c r="A2153" s="88" t="s">
        <v>5725</v>
      </c>
      <c r="B2153" s="17" t="str">
        <f>VLOOKUP(A2153,'Planning Periods'!$E$2:$N$540,10,FALSE)</f>
        <v>12/31/2015 - 12/31/2023</v>
      </c>
      <c r="C2153" s="87">
        <v>2013</v>
      </c>
      <c r="D2153" s="87" t="str">
        <f t="shared" si="31"/>
        <v>Taft 2013</v>
      </c>
      <c r="E2153" s="87" t="s">
        <v>5853</v>
      </c>
      <c r="F2153" s="366" t="s">
        <v>5853</v>
      </c>
      <c r="G2153" s="87" t="s">
        <v>5853</v>
      </c>
      <c r="H2153" s="87" t="s">
        <v>5853</v>
      </c>
      <c r="I2153" s="86"/>
      <c r="J2153" s="87" t="s">
        <v>5853</v>
      </c>
      <c r="K2153" s="366" t="s">
        <v>5853</v>
      </c>
      <c r="L2153" s="87" t="s">
        <v>5853</v>
      </c>
      <c r="M2153" s="87" t="s">
        <v>5853</v>
      </c>
      <c r="N2153" s="86"/>
      <c r="O2153" s="87" t="s">
        <v>5853</v>
      </c>
      <c r="P2153" s="87" t="s">
        <v>5853</v>
      </c>
      <c r="Q2153" s="86"/>
      <c r="R2153" s="87" t="s">
        <v>5853</v>
      </c>
      <c r="S2153" s="87" t="s">
        <v>5853</v>
      </c>
      <c r="T2153" s="86" t="s">
        <v>5853</v>
      </c>
      <c r="U2153" s="87" t="s">
        <v>5853</v>
      </c>
      <c r="V2153" s="87" t="s">
        <v>5853</v>
      </c>
    </row>
    <row r="2154" spans="1:22">
      <c r="A2154" s="88" t="s">
        <v>5725</v>
      </c>
      <c r="B2154" s="17" t="str">
        <f>VLOOKUP(A2154,'Planning Periods'!$E$2:$N$540,10,FALSE)</f>
        <v>12/31/2015 - 12/31/2023</v>
      </c>
      <c r="C2154" s="87">
        <v>2014</v>
      </c>
      <c r="D2154" s="87" t="str">
        <f t="shared" si="31"/>
        <v>Taft 2014</v>
      </c>
      <c r="E2154" s="87" t="s">
        <v>5853</v>
      </c>
      <c r="F2154" s="366" t="s">
        <v>5853</v>
      </c>
      <c r="G2154" s="87" t="s">
        <v>5853</v>
      </c>
      <c r="H2154" s="87" t="s">
        <v>5853</v>
      </c>
      <c r="I2154" s="86"/>
      <c r="J2154" s="87" t="s">
        <v>5853</v>
      </c>
      <c r="K2154" s="366" t="s">
        <v>5853</v>
      </c>
      <c r="L2154" s="87" t="s">
        <v>5853</v>
      </c>
      <c r="M2154" s="87" t="s">
        <v>5853</v>
      </c>
      <c r="N2154" s="86"/>
      <c r="O2154" s="87" t="s">
        <v>5853</v>
      </c>
      <c r="P2154" s="87" t="s">
        <v>5853</v>
      </c>
      <c r="Q2154" s="86"/>
      <c r="R2154" s="87" t="s">
        <v>5853</v>
      </c>
      <c r="S2154" s="87" t="s">
        <v>5853</v>
      </c>
      <c r="T2154" s="86" t="s">
        <v>5853</v>
      </c>
      <c r="U2154" s="87" t="s">
        <v>5853</v>
      </c>
      <c r="V2154" s="87" t="s">
        <v>5853</v>
      </c>
    </row>
    <row r="2155" spans="1:22">
      <c r="A2155" s="88" t="s">
        <v>5725</v>
      </c>
      <c r="B2155" s="17" t="str">
        <f>VLOOKUP(A2155,'Planning Periods'!$E$2:$N$540,10,FALSE)</f>
        <v>12/31/2015 - 12/31/2023</v>
      </c>
      <c r="C2155" s="87">
        <v>2015</v>
      </c>
      <c r="D2155" s="87" t="str">
        <f t="shared" si="31"/>
        <v>Taft 2015</v>
      </c>
      <c r="E2155" s="87">
        <v>52</v>
      </c>
      <c r="F2155" s="366">
        <v>0</v>
      </c>
      <c r="G2155" s="87">
        <v>0</v>
      </c>
      <c r="H2155" s="87">
        <v>0</v>
      </c>
      <c r="I2155" s="86"/>
      <c r="J2155" s="87">
        <v>26</v>
      </c>
      <c r="K2155" s="366">
        <v>0</v>
      </c>
      <c r="L2155" s="87">
        <v>0</v>
      </c>
      <c r="M2155" s="87">
        <v>0</v>
      </c>
      <c r="N2155" s="86"/>
      <c r="O2155" s="87">
        <v>30</v>
      </c>
      <c r="P2155" s="87">
        <v>0</v>
      </c>
      <c r="Q2155" s="86"/>
      <c r="R2155" s="87">
        <v>146</v>
      </c>
      <c r="S2155" s="87">
        <v>11</v>
      </c>
      <c r="T2155" s="86">
        <v>0</v>
      </c>
      <c r="U2155" s="87">
        <v>254</v>
      </c>
      <c r="V2155" s="87">
        <v>11</v>
      </c>
    </row>
    <row r="2156" spans="1:22">
      <c r="A2156" s="88" t="s">
        <v>5725</v>
      </c>
      <c r="B2156" s="17" t="str">
        <f>VLOOKUP(A2156,'Planning Periods'!$E$2:$N$540,10,FALSE)</f>
        <v>12/31/2015 - 12/31/2023</v>
      </c>
      <c r="C2156" s="87">
        <v>2016</v>
      </c>
      <c r="D2156" s="87" t="str">
        <f t="shared" si="31"/>
        <v>Taft 2016</v>
      </c>
      <c r="E2156" s="87">
        <v>52</v>
      </c>
      <c r="F2156" s="366">
        <v>0</v>
      </c>
      <c r="G2156" s="87">
        <v>0</v>
      </c>
      <c r="H2156" s="87">
        <v>0</v>
      </c>
      <c r="I2156" s="86"/>
      <c r="J2156" s="87">
        <v>26</v>
      </c>
      <c r="K2156" s="366">
        <v>0</v>
      </c>
      <c r="L2156" s="87">
        <v>0</v>
      </c>
      <c r="M2156" s="87">
        <v>0</v>
      </c>
      <c r="N2156" s="86"/>
      <c r="O2156" s="87">
        <v>30</v>
      </c>
      <c r="P2156" s="87">
        <v>0</v>
      </c>
      <c r="Q2156" s="86"/>
      <c r="R2156" s="87">
        <v>146</v>
      </c>
      <c r="S2156" s="87">
        <v>9</v>
      </c>
      <c r="T2156" s="86">
        <v>0</v>
      </c>
      <c r="U2156" s="87">
        <v>254</v>
      </c>
      <c r="V2156" s="87">
        <v>9</v>
      </c>
    </row>
    <row r="2157" spans="1:22">
      <c r="A2157" s="88" t="s">
        <v>5725</v>
      </c>
      <c r="B2157" s="17" t="str">
        <f>VLOOKUP(A2157,'Planning Periods'!$E$2:$N$540,10,FALSE)</f>
        <v>12/31/2015 - 12/31/2023</v>
      </c>
      <c r="C2157" s="87">
        <v>2017</v>
      </c>
      <c r="D2157" s="87" t="str">
        <f t="shared" si="31"/>
        <v>Taft 2017</v>
      </c>
      <c r="E2157" s="87">
        <v>52</v>
      </c>
      <c r="F2157" s="366">
        <v>0</v>
      </c>
      <c r="G2157" s="87">
        <v>0</v>
      </c>
      <c r="H2157" s="87">
        <v>0</v>
      </c>
      <c r="I2157" s="86"/>
      <c r="J2157" s="87">
        <v>26</v>
      </c>
      <c r="K2157" s="366">
        <v>0</v>
      </c>
      <c r="L2157" s="87">
        <v>0</v>
      </c>
      <c r="M2157" s="87">
        <v>0</v>
      </c>
      <c r="N2157" s="86"/>
      <c r="O2157" s="87">
        <v>30</v>
      </c>
      <c r="P2157" s="87">
        <v>3</v>
      </c>
      <c r="Q2157" s="86"/>
      <c r="R2157" s="87">
        <v>146</v>
      </c>
      <c r="S2157" s="87">
        <v>12</v>
      </c>
      <c r="T2157" s="86">
        <v>0</v>
      </c>
      <c r="U2157" s="87">
        <v>254</v>
      </c>
      <c r="V2157" s="87">
        <v>15</v>
      </c>
    </row>
    <row r="2158" spans="1:22">
      <c r="A2158" t="s">
        <v>5726</v>
      </c>
      <c r="B2158" s="17" t="str">
        <f>VLOOKUP(A2158,'Planning Periods'!$E$2:$N$540,10,FALSE)</f>
        <v>12/31/2015 - 12/31/2023</v>
      </c>
      <c r="C2158" s="87">
        <v>2013</v>
      </c>
      <c r="D2158" s="87" t="str">
        <f t="shared" si="31"/>
        <v>Tehachapi 2013</v>
      </c>
      <c r="E2158" s="87" t="s">
        <v>5853</v>
      </c>
      <c r="F2158" s="366" t="s">
        <v>5853</v>
      </c>
      <c r="G2158" s="87" t="s">
        <v>5853</v>
      </c>
      <c r="H2158" s="87" t="s">
        <v>5853</v>
      </c>
      <c r="I2158" s="86"/>
      <c r="J2158" s="87" t="s">
        <v>5853</v>
      </c>
      <c r="K2158" s="366" t="s">
        <v>5853</v>
      </c>
      <c r="L2158" s="87" t="s">
        <v>5853</v>
      </c>
      <c r="M2158" s="87" t="s">
        <v>5853</v>
      </c>
      <c r="N2158" s="86"/>
      <c r="O2158" s="87" t="s">
        <v>5853</v>
      </c>
      <c r="P2158" s="87" t="s">
        <v>5853</v>
      </c>
      <c r="Q2158" s="86"/>
      <c r="R2158" s="87" t="s">
        <v>5853</v>
      </c>
      <c r="S2158" s="87" t="s">
        <v>5853</v>
      </c>
      <c r="T2158" s="86" t="s">
        <v>5853</v>
      </c>
      <c r="U2158" s="87" t="s">
        <v>5853</v>
      </c>
      <c r="V2158" s="87" t="s">
        <v>5853</v>
      </c>
    </row>
    <row r="2159" spans="1:22">
      <c r="A2159" t="s">
        <v>5726</v>
      </c>
      <c r="B2159" s="17" t="str">
        <f>VLOOKUP(A2159,'Planning Periods'!$E$2:$N$540,10,FALSE)</f>
        <v>12/31/2015 - 12/31/2023</v>
      </c>
      <c r="C2159" s="87">
        <v>2014</v>
      </c>
      <c r="D2159" s="87" t="str">
        <f t="shared" si="31"/>
        <v>Tehachapi 2014</v>
      </c>
      <c r="E2159" s="366" t="s">
        <v>5853</v>
      </c>
      <c r="F2159" s="366" t="s">
        <v>5853</v>
      </c>
      <c r="G2159" s="366" t="s">
        <v>5853</v>
      </c>
      <c r="H2159" s="366" t="s">
        <v>5853</v>
      </c>
      <c r="I2159" s="366">
        <v>0</v>
      </c>
      <c r="J2159" s="366" t="s">
        <v>5853</v>
      </c>
      <c r="K2159" s="366" t="s">
        <v>5853</v>
      </c>
      <c r="L2159" s="366" t="s">
        <v>5853</v>
      </c>
      <c r="M2159" s="366" t="s">
        <v>5853</v>
      </c>
      <c r="N2159" s="366">
        <v>0</v>
      </c>
      <c r="O2159" s="366" t="s">
        <v>5853</v>
      </c>
      <c r="P2159" s="366" t="s">
        <v>5853</v>
      </c>
      <c r="Q2159" s="366"/>
      <c r="R2159" s="366" t="s">
        <v>5853</v>
      </c>
      <c r="S2159" s="366" t="s">
        <v>5853</v>
      </c>
      <c r="T2159" s="366" t="s">
        <v>5853</v>
      </c>
      <c r="U2159" s="366" t="s">
        <v>5853</v>
      </c>
      <c r="V2159" s="366" t="s">
        <v>5853</v>
      </c>
    </row>
    <row r="2160" spans="1:22">
      <c r="A2160" t="s">
        <v>5726</v>
      </c>
      <c r="B2160" s="17" t="str">
        <f>VLOOKUP(A2160,'Planning Periods'!$E$2:$N$540,10,FALSE)</f>
        <v>12/31/2015 - 12/31/2023</v>
      </c>
      <c r="C2160" s="87">
        <v>2015</v>
      </c>
      <c r="D2160" s="87" t="str">
        <f t="shared" si="31"/>
        <v>Tehachapi 2015</v>
      </c>
      <c r="E2160" t="s">
        <v>5853</v>
      </c>
      <c r="F2160" t="s">
        <v>5853</v>
      </c>
      <c r="G2160" t="s">
        <v>5853</v>
      </c>
      <c r="H2160" t="s">
        <v>5853</v>
      </c>
      <c r="J2160" t="s">
        <v>5853</v>
      </c>
      <c r="K2160" t="s">
        <v>5853</v>
      </c>
      <c r="L2160" t="s">
        <v>5853</v>
      </c>
      <c r="M2160" t="s">
        <v>5853</v>
      </c>
      <c r="O2160" t="s">
        <v>5853</v>
      </c>
      <c r="P2160" t="s">
        <v>5853</v>
      </c>
      <c r="R2160" t="s">
        <v>5853</v>
      </c>
      <c r="S2160" t="s">
        <v>5853</v>
      </c>
      <c r="T2160" t="s">
        <v>5853</v>
      </c>
      <c r="U2160" t="s">
        <v>5853</v>
      </c>
      <c r="V2160" t="s">
        <v>5853</v>
      </c>
    </row>
    <row r="2161" spans="1:22">
      <c r="A2161" t="s">
        <v>5726</v>
      </c>
      <c r="B2161" s="17" t="str">
        <f>VLOOKUP(A2161,'Planning Periods'!$E$2:$N$540,10,FALSE)</f>
        <v>12/31/2015 - 12/31/2023</v>
      </c>
      <c r="C2161" s="87">
        <v>2016</v>
      </c>
      <c r="D2161" s="87" t="str">
        <f t="shared" si="31"/>
        <v>Tehachapi 2016</v>
      </c>
      <c r="E2161" t="s">
        <v>5853</v>
      </c>
      <c r="F2161" t="s">
        <v>5853</v>
      </c>
      <c r="G2161" t="s">
        <v>5853</v>
      </c>
      <c r="H2161" t="s">
        <v>5853</v>
      </c>
      <c r="J2161" t="s">
        <v>5853</v>
      </c>
      <c r="K2161" t="s">
        <v>5853</v>
      </c>
      <c r="L2161" t="s">
        <v>5853</v>
      </c>
      <c r="M2161" t="s">
        <v>5853</v>
      </c>
      <c r="O2161" t="s">
        <v>5853</v>
      </c>
      <c r="P2161" t="s">
        <v>5853</v>
      </c>
      <c r="R2161" t="s">
        <v>5853</v>
      </c>
      <c r="S2161" t="s">
        <v>5853</v>
      </c>
      <c r="T2161" t="s">
        <v>5853</v>
      </c>
      <c r="U2161" t="s">
        <v>5853</v>
      </c>
      <c r="V2161" t="s">
        <v>5853</v>
      </c>
    </row>
    <row r="2162" spans="1:22">
      <c r="A2162" t="s">
        <v>5726</v>
      </c>
      <c r="B2162" s="17" t="str">
        <f>VLOOKUP(A2162,'Planning Periods'!$E$2:$N$540,10,FALSE)</f>
        <v>12/31/2015 - 12/31/2023</v>
      </c>
      <c r="C2162" s="87">
        <v>2017</v>
      </c>
      <c r="D2162" s="87" t="str">
        <f t="shared" si="31"/>
        <v>Tehachapi 2017</v>
      </c>
      <c r="E2162" t="s">
        <v>5853</v>
      </c>
      <c r="F2162" t="s">
        <v>5853</v>
      </c>
      <c r="G2162" t="s">
        <v>5853</v>
      </c>
      <c r="H2162" t="s">
        <v>5853</v>
      </c>
      <c r="J2162" t="s">
        <v>5853</v>
      </c>
      <c r="K2162" t="s">
        <v>5853</v>
      </c>
      <c r="L2162" t="s">
        <v>5853</v>
      </c>
      <c r="M2162" t="s">
        <v>5853</v>
      </c>
      <c r="O2162" t="s">
        <v>5853</v>
      </c>
      <c r="P2162" t="s">
        <v>5853</v>
      </c>
      <c r="R2162" t="s">
        <v>5853</v>
      </c>
      <c r="S2162" t="s">
        <v>5853</v>
      </c>
      <c r="T2162" t="s">
        <v>5853</v>
      </c>
      <c r="U2162" t="s">
        <v>5853</v>
      </c>
      <c r="V2162" t="s">
        <v>5853</v>
      </c>
    </row>
    <row r="2163" spans="1:22">
      <c r="A2163" s="88" t="s">
        <v>5826</v>
      </c>
      <c r="B2163" s="17" t="str">
        <f>VLOOKUP(A2163,'Planning Periods'!$E$2:$N$540,10,FALSE)</f>
        <v>08/31/2019 - 08/31/2024</v>
      </c>
      <c r="C2163" s="87">
        <v>2014</v>
      </c>
      <c r="D2163" s="87" t="str">
        <f t="shared" ref="D2163:D2231" si="32">CONCATENATE(A2163," ",C2163)</f>
        <v>Tehama 2014</v>
      </c>
      <c r="E2163" s="87" t="s">
        <v>5853</v>
      </c>
      <c r="F2163" s="366" t="s">
        <v>5853</v>
      </c>
      <c r="G2163" s="87" t="s">
        <v>5853</v>
      </c>
      <c r="H2163" s="87" t="s">
        <v>5853</v>
      </c>
      <c r="I2163" s="86"/>
      <c r="J2163" s="87" t="s">
        <v>5853</v>
      </c>
      <c r="K2163" s="366" t="s">
        <v>5853</v>
      </c>
      <c r="L2163" s="87" t="s">
        <v>5853</v>
      </c>
      <c r="M2163" s="87" t="s">
        <v>5853</v>
      </c>
      <c r="N2163" s="86"/>
      <c r="O2163" s="87" t="s">
        <v>5853</v>
      </c>
      <c r="P2163" s="87" t="s">
        <v>5853</v>
      </c>
      <c r="Q2163" s="86"/>
      <c r="R2163" s="87" t="s">
        <v>5853</v>
      </c>
      <c r="S2163" s="87" t="s">
        <v>5853</v>
      </c>
      <c r="T2163" s="86" t="s">
        <v>5853</v>
      </c>
      <c r="U2163" s="87" t="s">
        <v>5853</v>
      </c>
      <c r="V2163" s="87" t="s">
        <v>5853</v>
      </c>
    </row>
    <row r="2164" spans="1:22">
      <c r="A2164" s="88" t="s">
        <v>5826</v>
      </c>
      <c r="B2164" s="17" t="str">
        <f>VLOOKUP(A2164,'Planning Periods'!$E$2:$N$540,10,FALSE)</f>
        <v>08/31/2019 - 08/31/2024</v>
      </c>
      <c r="C2164" s="87">
        <v>2015</v>
      </c>
      <c r="D2164" s="87" t="str">
        <f t="shared" si="32"/>
        <v>Tehama 2015</v>
      </c>
      <c r="E2164" s="87" t="s">
        <v>5853</v>
      </c>
      <c r="F2164" s="366" t="s">
        <v>5853</v>
      </c>
      <c r="G2164" s="87" t="s">
        <v>5853</v>
      </c>
      <c r="H2164" s="87" t="s">
        <v>5853</v>
      </c>
      <c r="I2164" s="86"/>
      <c r="J2164" s="87" t="s">
        <v>5853</v>
      </c>
      <c r="K2164" s="366" t="s">
        <v>5853</v>
      </c>
      <c r="L2164" s="87" t="s">
        <v>5853</v>
      </c>
      <c r="M2164" s="87" t="s">
        <v>5853</v>
      </c>
      <c r="N2164" s="86"/>
      <c r="O2164" s="87" t="s">
        <v>5853</v>
      </c>
      <c r="P2164" s="87" t="s">
        <v>5853</v>
      </c>
      <c r="Q2164" s="86"/>
      <c r="R2164" s="87" t="s">
        <v>5853</v>
      </c>
      <c r="S2164" s="87" t="s">
        <v>5853</v>
      </c>
      <c r="T2164" s="86" t="s">
        <v>5853</v>
      </c>
      <c r="U2164" s="87" t="s">
        <v>5853</v>
      </c>
      <c r="V2164" s="87" t="s">
        <v>5853</v>
      </c>
    </row>
    <row r="2165" spans="1:22">
      <c r="A2165" s="88" t="s">
        <v>5826</v>
      </c>
      <c r="B2165" s="17" t="str">
        <f>VLOOKUP(A2165,'Planning Periods'!$E$2:$N$540,10,FALSE)</f>
        <v>08/31/2019 - 08/31/2024</v>
      </c>
      <c r="C2165" s="87">
        <v>2016</v>
      </c>
      <c r="D2165" s="87" t="str">
        <f t="shared" si="32"/>
        <v>Tehama 2016</v>
      </c>
      <c r="E2165" s="87" t="s">
        <v>5853</v>
      </c>
      <c r="F2165" s="366" t="s">
        <v>5853</v>
      </c>
      <c r="G2165" s="87" t="s">
        <v>5853</v>
      </c>
      <c r="H2165" s="87" t="s">
        <v>5853</v>
      </c>
      <c r="I2165" s="86"/>
      <c r="J2165" s="87" t="s">
        <v>5853</v>
      </c>
      <c r="K2165" s="366" t="s">
        <v>5853</v>
      </c>
      <c r="L2165" s="87" t="s">
        <v>5853</v>
      </c>
      <c r="M2165" s="87" t="s">
        <v>5853</v>
      </c>
      <c r="N2165" s="86"/>
      <c r="O2165" s="87" t="s">
        <v>5853</v>
      </c>
      <c r="P2165" s="87" t="s">
        <v>5853</v>
      </c>
      <c r="Q2165" s="86"/>
      <c r="R2165" s="87" t="s">
        <v>5853</v>
      </c>
      <c r="S2165" s="87" t="s">
        <v>5853</v>
      </c>
      <c r="T2165" s="86" t="s">
        <v>5853</v>
      </c>
      <c r="U2165" s="87" t="s">
        <v>5853</v>
      </c>
      <c r="V2165" s="87" t="s">
        <v>5853</v>
      </c>
    </row>
    <row r="2166" spans="1:22">
      <c r="A2166" s="88" t="s">
        <v>5826</v>
      </c>
      <c r="B2166" s="17" t="str">
        <f>VLOOKUP(A2166,'Planning Periods'!$E$2:$N$540,10,FALSE)</f>
        <v>08/31/2019 - 08/31/2024</v>
      </c>
      <c r="C2166" s="87">
        <v>2017</v>
      </c>
      <c r="D2166" s="87" t="str">
        <f t="shared" si="32"/>
        <v>Tehama 2017</v>
      </c>
      <c r="E2166" s="87">
        <v>2</v>
      </c>
      <c r="F2166" s="366">
        <v>0</v>
      </c>
      <c r="G2166" s="87">
        <v>0</v>
      </c>
      <c r="H2166" s="87">
        <v>0</v>
      </c>
      <c r="I2166" s="86"/>
      <c r="J2166" s="87">
        <v>2</v>
      </c>
      <c r="K2166" s="366">
        <v>0</v>
      </c>
      <c r="L2166" s="87">
        <v>0</v>
      </c>
      <c r="M2166" s="87">
        <v>0</v>
      </c>
      <c r="N2166" s="86"/>
      <c r="O2166" s="87">
        <v>2</v>
      </c>
      <c r="P2166" s="87">
        <v>0</v>
      </c>
      <c r="Q2166" s="86"/>
      <c r="R2166" s="87">
        <v>4</v>
      </c>
      <c r="S2166" s="87">
        <v>0</v>
      </c>
      <c r="T2166" s="86">
        <v>0</v>
      </c>
      <c r="U2166" s="87">
        <v>10</v>
      </c>
      <c r="V2166" s="87">
        <v>0</v>
      </c>
    </row>
    <row r="2167" spans="1:22">
      <c r="A2167" s="88" t="s">
        <v>5295</v>
      </c>
      <c r="B2167" s="17" t="str">
        <f>VLOOKUP(A2167,'Planning Periods'!$E$2:$N$540,10,FALSE)</f>
        <v>08/31/2019 - 08/31/2024</v>
      </c>
      <c r="C2167" s="87">
        <v>2014</v>
      </c>
      <c r="D2167" s="87" t="str">
        <f t="shared" si="32"/>
        <v>Tehama County - Unincorporated 2014</v>
      </c>
      <c r="E2167" s="87">
        <v>112</v>
      </c>
      <c r="F2167" s="366">
        <v>16</v>
      </c>
      <c r="G2167" s="87">
        <v>0</v>
      </c>
      <c r="H2167" s="87">
        <v>16</v>
      </c>
      <c r="I2167" s="86"/>
      <c r="J2167" s="87">
        <v>76</v>
      </c>
      <c r="K2167" s="366">
        <v>7</v>
      </c>
      <c r="L2167" s="87">
        <v>0</v>
      </c>
      <c r="M2167" s="87">
        <v>7</v>
      </c>
      <c r="N2167" s="86"/>
      <c r="O2167" s="87">
        <v>89</v>
      </c>
      <c r="P2167" s="87">
        <v>6</v>
      </c>
      <c r="Q2167" s="86"/>
      <c r="R2167" s="87">
        <v>209</v>
      </c>
      <c r="S2167" s="87">
        <v>52</v>
      </c>
      <c r="T2167" s="86">
        <v>7</v>
      </c>
      <c r="U2167" s="87">
        <v>486</v>
      </c>
      <c r="V2167" s="87">
        <v>81</v>
      </c>
    </row>
    <row r="2168" spans="1:22">
      <c r="A2168" s="88" t="s">
        <v>5295</v>
      </c>
      <c r="B2168" s="17" t="str">
        <f>VLOOKUP(A2168,'Planning Periods'!$E$2:$N$540,10,FALSE)</f>
        <v>08/31/2019 - 08/31/2024</v>
      </c>
      <c r="C2168" s="87">
        <v>2015</v>
      </c>
      <c r="D2168" s="87" t="str">
        <f t="shared" si="32"/>
        <v>Tehama County - Unincorporated 2015</v>
      </c>
      <c r="E2168" s="87" t="s">
        <v>5853</v>
      </c>
      <c r="F2168" s="366" t="s">
        <v>5853</v>
      </c>
      <c r="G2168" s="87" t="s">
        <v>5853</v>
      </c>
      <c r="H2168" s="87" t="s">
        <v>5853</v>
      </c>
      <c r="I2168" s="86"/>
      <c r="J2168" s="87" t="s">
        <v>5853</v>
      </c>
      <c r="K2168" s="366" t="s">
        <v>5853</v>
      </c>
      <c r="L2168" s="87" t="s">
        <v>5853</v>
      </c>
      <c r="M2168" s="87" t="s">
        <v>5853</v>
      </c>
      <c r="N2168" s="86"/>
      <c r="O2168" s="87" t="s">
        <v>5853</v>
      </c>
      <c r="P2168" s="87" t="s">
        <v>5853</v>
      </c>
      <c r="Q2168" s="86"/>
      <c r="R2168" s="87" t="s">
        <v>5853</v>
      </c>
      <c r="S2168" s="87" t="s">
        <v>5853</v>
      </c>
      <c r="T2168" s="86" t="s">
        <v>5853</v>
      </c>
      <c r="U2168" s="87" t="s">
        <v>5853</v>
      </c>
      <c r="V2168" s="87" t="s">
        <v>5853</v>
      </c>
    </row>
    <row r="2169" spans="1:22">
      <c r="A2169" s="88" t="s">
        <v>5295</v>
      </c>
      <c r="B2169" s="17" t="str">
        <f>VLOOKUP(A2169,'Planning Periods'!$E$2:$N$540,10,FALSE)</f>
        <v>08/31/2019 - 08/31/2024</v>
      </c>
      <c r="C2169" s="87">
        <v>2016</v>
      </c>
      <c r="D2169" s="87" t="str">
        <f t="shared" si="32"/>
        <v>Tehama County - Unincorporated 2016</v>
      </c>
      <c r="E2169" s="87">
        <v>112</v>
      </c>
      <c r="F2169" s="366">
        <v>0</v>
      </c>
      <c r="G2169" s="87">
        <v>0</v>
      </c>
      <c r="H2169" s="87">
        <v>0</v>
      </c>
      <c r="I2169" s="86"/>
      <c r="J2169" s="87">
        <v>76</v>
      </c>
      <c r="K2169" s="366">
        <v>23</v>
      </c>
      <c r="L2169" s="87">
        <v>23</v>
      </c>
      <c r="M2169" s="87">
        <v>0</v>
      </c>
      <c r="N2169" s="86"/>
      <c r="O2169" s="87">
        <v>89</v>
      </c>
      <c r="P2169" s="87">
        <v>8</v>
      </c>
      <c r="Q2169" s="86"/>
      <c r="R2169" s="87">
        <v>209</v>
      </c>
      <c r="S2169" s="87">
        <v>0</v>
      </c>
      <c r="T2169" s="86">
        <v>0</v>
      </c>
      <c r="U2169" s="87">
        <v>486</v>
      </c>
      <c r="V2169" s="87">
        <v>31</v>
      </c>
    </row>
    <row r="2170" spans="1:22">
      <c r="A2170" s="88" t="s">
        <v>5295</v>
      </c>
      <c r="B2170" s="17" t="str">
        <f>VLOOKUP(A2170,'Planning Periods'!$E$2:$N$540,10,FALSE)</f>
        <v>08/31/2019 - 08/31/2024</v>
      </c>
      <c r="C2170" s="87">
        <v>2017</v>
      </c>
      <c r="D2170" s="87" t="str">
        <f t="shared" si="32"/>
        <v>Tehama County - Unincorporated 2017</v>
      </c>
      <c r="E2170" s="87">
        <v>112</v>
      </c>
      <c r="F2170" s="366">
        <v>0</v>
      </c>
      <c r="G2170" s="87">
        <v>0</v>
      </c>
      <c r="H2170" s="87">
        <v>0</v>
      </c>
      <c r="I2170" s="86"/>
      <c r="J2170" s="87">
        <v>76</v>
      </c>
      <c r="K2170" s="366">
        <v>40</v>
      </c>
      <c r="L2170" s="87">
        <v>0</v>
      </c>
      <c r="M2170" s="87">
        <v>40</v>
      </c>
      <c r="N2170" s="86"/>
      <c r="O2170" s="87">
        <v>89</v>
      </c>
      <c r="P2170" s="87">
        <v>55</v>
      </c>
      <c r="Q2170" s="86"/>
      <c r="R2170" s="87">
        <v>209</v>
      </c>
      <c r="S2170" s="87">
        <v>0</v>
      </c>
      <c r="T2170" s="86">
        <v>40</v>
      </c>
      <c r="U2170" s="87">
        <v>486</v>
      </c>
      <c r="V2170" s="87">
        <v>95</v>
      </c>
    </row>
    <row r="2171" spans="1:22">
      <c r="A2171" s="88" t="s">
        <v>5727</v>
      </c>
      <c r="B2171" s="17"/>
      <c r="C2171" s="87">
        <v>2013</v>
      </c>
      <c r="D2171" s="87" t="str">
        <f t="shared" si="32"/>
        <v>Temecula 2013</v>
      </c>
      <c r="E2171" s="87" t="s">
        <v>5853</v>
      </c>
      <c r="F2171" s="366" t="s">
        <v>5853</v>
      </c>
      <c r="G2171" s="87" t="s">
        <v>5853</v>
      </c>
      <c r="H2171" s="87" t="s">
        <v>5853</v>
      </c>
      <c r="I2171" s="86"/>
      <c r="J2171" s="87" t="s">
        <v>5853</v>
      </c>
      <c r="K2171" s="366" t="s">
        <v>5853</v>
      </c>
      <c r="L2171" s="87" t="s">
        <v>5853</v>
      </c>
      <c r="M2171" s="87" t="s">
        <v>5853</v>
      </c>
      <c r="N2171" s="86"/>
      <c r="O2171" s="87" t="s">
        <v>5853</v>
      </c>
      <c r="P2171" s="87" t="s">
        <v>5853</v>
      </c>
      <c r="Q2171" s="86"/>
      <c r="R2171" s="87" t="s">
        <v>5853</v>
      </c>
      <c r="S2171" s="87" t="s">
        <v>5853</v>
      </c>
      <c r="T2171" s="86" t="s">
        <v>5853</v>
      </c>
      <c r="U2171" s="87" t="s">
        <v>5853</v>
      </c>
      <c r="V2171" s="87" t="s">
        <v>5853</v>
      </c>
    </row>
    <row r="2172" spans="1:22">
      <c r="A2172" s="88" t="s">
        <v>5727</v>
      </c>
      <c r="B2172" s="17" t="str">
        <f>VLOOKUP(A2172,'Planning Periods'!$E$2:$N$540,10,FALSE)</f>
        <v>10/15/2013 - 10/15/2021</v>
      </c>
      <c r="C2172" s="87">
        <v>2014</v>
      </c>
      <c r="D2172" s="87" t="str">
        <f t="shared" si="32"/>
        <v>Temecula 2014</v>
      </c>
      <c r="E2172" s="87">
        <v>375</v>
      </c>
      <c r="F2172" s="366">
        <v>0</v>
      </c>
      <c r="G2172" s="87">
        <v>0</v>
      </c>
      <c r="H2172" s="87">
        <v>0</v>
      </c>
      <c r="I2172" s="86"/>
      <c r="J2172" s="87">
        <v>251</v>
      </c>
      <c r="K2172" s="366">
        <v>0</v>
      </c>
      <c r="L2172" s="87">
        <v>0</v>
      </c>
      <c r="M2172" s="87">
        <v>0</v>
      </c>
      <c r="N2172" s="86"/>
      <c r="O2172" s="87">
        <v>271</v>
      </c>
      <c r="P2172" s="87">
        <v>0</v>
      </c>
      <c r="Q2172" s="86"/>
      <c r="R2172" s="87">
        <v>596</v>
      </c>
      <c r="S2172" s="87">
        <v>383</v>
      </c>
      <c r="T2172" s="86">
        <v>0</v>
      </c>
      <c r="U2172" s="87">
        <v>1493</v>
      </c>
      <c r="V2172" s="87">
        <v>383</v>
      </c>
    </row>
    <row r="2173" spans="1:22">
      <c r="A2173" s="88" t="s">
        <v>5727</v>
      </c>
      <c r="B2173" s="17" t="str">
        <f>VLOOKUP(A2173,'Planning Periods'!$E$2:$N$540,10,FALSE)</f>
        <v>10/15/2013 - 10/15/2021</v>
      </c>
      <c r="C2173" s="87">
        <v>2015</v>
      </c>
      <c r="D2173" s="87" t="str">
        <f t="shared" si="32"/>
        <v>Temecula 2015</v>
      </c>
      <c r="E2173" s="87">
        <v>375</v>
      </c>
      <c r="F2173" s="366">
        <v>0</v>
      </c>
      <c r="G2173" s="87">
        <v>0</v>
      </c>
      <c r="H2173" s="87">
        <v>0</v>
      </c>
      <c r="I2173" s="86"/>
      <c r="J2173" s="87">
        <v>251</v>
      </c>
      <c r="K2173" s="366">
        <v>0</v>
      </c>
      <c r="L2173" s="87">
        <v>0</v>
      </c>
      <c r="M2173" s="87">
        <v>0</v>
      </c>
      <c r="N2173" s="86"/>
      <c r="O2173" s="87">
        <v>271</v>
      </c>
      <c r="P2173" s="87">
        <v>0</v>
      </c>
      <c r="Q2173" s="86"/>
      <c r="R2173" s="87">
        <v>596</v>
      </c>
      <c r="S2173" s="87">
        <v>223</v>
      </c>
      <c r="T2173" s="86">
        <v>0</v>
      </c>
      <c r="U2173" s="87">
        <v>1493</v>
      </c>
      <c r="V2173" s="87">
        <v>223</v>
      </c>
    </row>
    <row r="2174" spans="1:22">
      <c r="A2174" s="88" t="s">
        <v>5727</v>
      </c>
      <c r="B2174" s="17" t="str">
        <f>VLOOKUP(A2174,'Planning Periods'!$E$2:$N$540,10,FALSE)</f>
        <v>10/15/2013 - 10/15/2021</v>
      </c>
      <c r="C2174" s="87">
        <v>2016</v>
      </c>
      <c r="D2174" s="87" t="str">
        <f t="shared" si="32"/>
        <v>Temecula 2016</v>
      </c>
      <c r="E2174" s="87" t="s">
        <v>5853</v>
      </c>
      <c r="F2174" s="366" t="s">
        <v>5853</v>
      </c>
      <c r="G2174" s="87" t="s">
        <v>5853</v>
      </c>
      <c r="H2174" s="87" t="s">
        <v>5853</v>
      </c>
      <c r="I2174" s="86"/>
      <c r="J2174" s="87" t="s">
        <v>5853</v>
      </c>
      <c r="K2174" s="366" t="s">
        <v>5853</v>
      </c>
      <c r="L2174" s="87" t="s">
        <v>5853</v>
      </c>
      <c r="M2174" s="87" t="s">
        <v>5853</v>
      </c>
      <c r="N2174" s="86"/>
      <c r="O2174" s="87" t="s">
        <v>5853</v>
      </c>
      <c r="P2174" s="87" t="s">
        <v>5853</v>
      </c>
      <c r="Q2174" s="86"/>
      <c r="R2174" s="87" t="s">
        <v>5853</v>
      </c>
      <c r="S2174" s="87" t="s">
        <v>5853</v>
      </c>
      <c r="T2174" s="86" t="s">
        <v>5853</v>
      </c>
      <c r="U2174" s="87" t="s">
        <v>5853</v>
      </c>
      <c r="V2174" s="87" t="s">
        <v>5853</v>
      </c>
    </row>
    <row r="2175" spans="1:22">
      <c r="A2175" s="88" t="s">
        <v>5727</v>
      </c>
      <c r="B2175" s="17" t="str">
        <f>VLOOKUP(A2175,'Planning Periods'!$E$2:$N$540,10,FALSE)</f>
        <v>10/15/2013 - 10/15/2021</v>
      </c>
      <c r="C2175" s="87">
        <v>2017</v>
      </c>
      <c r="D2175" s="87" t="str">
        <f t="shared" si="32"/>
        <v>Temecula 2017</v>
      </c>
      <c r="E2175" s="87">
        <v>375</v>
      </c>
      <c r="F2175" s="366">
        <v>15</v>
      </c>
      <c r="G2175" s="87">
        <v>15</v>
      </c>
      <c r="H2175" s="87">
        <v>0</v>
      </c>
      <c r="I2175" s="86"/>
      <c r="J2175" s="87">
        <v>251</v>
      </c>
      <c r="K2175" s="366">
        <v>0</v>
      </c>
      <c r="L2175" s="87">
        <v>0</v>
      </c>
      <c r="M2175" s="87">
        <v>0</v>
      </c>
      <c r="N2175" s="86"/>
      <c r="O2175" s="87">
        <v>271</v>
      </c>
      <c r="P2175" s="87">
        <v>15</v>
      </c>
      <c r="Q2175" s="86"/>
      <c r="R2175" s="87">
        <v>596</v>
      </c>
      <c r="S2175" s="87">
        <v>84</v>
      </c>
      <c r="T2175" s="86">
        <v>0</v>
      </c>
      <c r="U2175" s="87">
        <v>1493</v>
      </c>
      <c r="V2175" s="87">
        <v>114</v>
      </c>
    </row>
    <row r="2176" spans="1:22">
      <c r="A2176" s="88" t="s">
        <v>5728</v>
      </c>
      <c r="B2176" s="17"/>
      <c r="C2176" s="87">
        <v>2013</v>
      </c>
      <c r="D2176" s="87" t="str">
        <f t="shared" si="32"/>
        <v>Temple City 2013</v>
      </c>
      <c r="E2176" s="87" t="s">
        <v>5853</v>
      </c>
      <c r="F2176" s="366" t="s">
        <v>5853</v>
      </c>
      <c r="G2176" s="87" t="s">
        <v>5853</v>
      </c>
      <c r="H2176" s="87" t="s">
        <v>5853</v>
      </c>
      <c r="I2176" s="86"/>
      <c r="J2176" s="87" t="s">
        <v>5853</v>
      </c>
      <c r="K2176" s="366" t="s">
        <v>5853</v>
      </c>
      <c r="L2176" s="87" t="s">
        <v>5853</v>
      </c>
      <c r="M2176" s="87" t="s">
        <v>5853</v>
      </c>
      <c r="N2176" s="86"/>
      <c r="O2176" s="87" t="s">
        <v>5853</v>
      </c>
      <c r="P2176" s="87" t="s">
        <v>5853</v>
      </c>
      <c r="Q2176" s="86"/>
      <c r="R2176" s="87" t="s">
        <v>5853</v>
      </c>
      <c r="S2176" s="87" t="s">
        <v>5853</v>
      </c>
      <c r="T2176" s="86" t="s">
        <v>5853</v>
      </c>
      <c r="U2176" s="87" t="s">
        <v>5853</v>
      </c>
      <c r="V2176" s="87" t="s">
        <v>5853</v>
      </c>
    </row>
    <row r="2177" spans="1:22">
      <c r="A2177" s="88" t="s">
        <v>5728</v>
      </c>
      <c r="B2177" s="17" t="str">
        <f>VLOOKUP(A2177,'Planning Periods'!$E$2:$N$540,10,FALSE)</f>
        <v>10/15/2013 - 10/15/2021</v>
      </c>
      <c r="C2177" s="87">
        <v>2014</v>
      </c>
      <c r="D2177" s="87" t="str">
        <f t="shared" si="32"/>
        <v>Temple City 2014</v>
      </c>
      <c r="E2177" s="87" t="s">
        <v>5853</v>
      </c>
      <c r="F2177" s="366" t="s">
        <v>5853</v>
      </c>
      <c r="G2177" s="87" t="s">
        <v>5853</v>
      </c>
      <c r="H2177" s="87" t="s">
        <v>5853</v>
      </c>
      <c r="I2177" s="86"/>
      <c r="J2177" s="87" t="s">
        <v>5853</v>
      </c>
      <c r="K2177" s="366" t="s">
        <v>5853</v>
      </c>
      <c r="L2177" s="87" t="s">
        <v>5853</v>
      </c>
      <c r="M2177" s="87" t="s">
        <v>5853</v>
      </c>
      <c r="N2177" s="86"/>
      <c r="O2177" s="87" t="s">
        <v>5853</v>
      </c>
      <c r="P2177" s="87" t="s">
        <v>5853</v>
      </c>
      <c r="Q2177" s="86"/>
      <c r="R2177" s="87" t="s">
        <v>5853</v>
      </c>
      <c r="S2177" s="87" t="s">
        <v>5853</v>
      </c>
      <c r="T2177" s="86" t="s">
        <v>5853</v>
      </c>
      <c r="U2177" s="87" t="s">
        <v>5853</v>
      </c>
      <c r="V2177" s="87" t="s">
        <v>5853</v>
      </c>
    </row>
    <row r="2178" spans="1:22">
      <c r="A2178" s="88" t="s">
        <v>5728</v>
      </c>
      <c r="B2178" s="17" t="str">
        <f>VLOOKUP(A2178,'Planning Periods'!$E$2:$N$540,10,FALSE)</f>
        <v>10/15/2013 - 10/15/2021</v>
      </c>
      <c r="C2178" s="87">
        <v>2015</v>
      </c>
      <c r="D2178" s="87" t="str">
        <f t="shared" si="32"/>
        <v>Temple City 2015</v>
      </c>
      <c r="E2178" s="87" t="s">
        <v>5853</v>
      </c>
      <c r="F2178" s="366" t="s">
        <v>5853</v>
      </c>
      <c r="G2178" s="87" t="s">
        <v>5853</v>
      </c>
      <c r="H2178" s="87" t="s">
        <v>5853</v>
      </c>
      <c r="I2178" s="86"/>
      <c r="J2178" s="87" t="s">
        <v>5853</v>
      </c>
      <c r="K2178" s="366" t="s">
        <v>5853</v>
      </c>
      <c r="L2178" s="87" t="s">
        <v>5853</v>
      </c>
      <c r="M2178" s="87" t="s">
        <v>5853</v>
      </c>
      <c r="N2178" s="86"/>
      <c r="O2178" s="87" t="s">
        <v>5853</v>
      </c>
      <c r="P2178" s="87" t="s">
        <v>5853</v>
      </c>
      <c r="Q2178" s="86"/>
      <c r="R2178" s="87" t="s">
        <v>5853</v>
      </c>
      <c r="S2178" s="87" t="s">
        <v>5853</v>
      </c>
      <c r="T2178" s="86" t="s">
        <v>5853</v>
      </c>
      <c r="U2178" s="87" t="s">
        <v>5853</v>
      </c>
      <c r="V2178" s="87" t="s">
        <v>5853</v>
      </c>
    </row>
    <row r="2179" spans="1:22">
      <c r="A2179" s="88" t="s">
        <v>5728</v>
      </c>
      <c r="B2179" s="17" t="str">
        <f>VLOOKUP(A2179,'Planning Periods'!$E$2:$N$540,10,FALSE)</f>
        <v>10/15/2013 - 10/15/2021</v>
      </c>
      <c r="C2179" s="87">
        <v>2016</v>
      </c>
      <c r="D2179" s="87" t="str">
        <f t="shared" si="32"/>
        <v>Temple City 2016</v>
      </c>
      <c r="E2179" s="87" t="s">
        <v>5853</v>
      </c>
      <c r="F2179" s="366" t="s">
        <v>5853</v>
      </c>
      <c r="G2179" s="87" t="s">
        <v>5853</v>
      </c>
      <c r="H2179" s="87" t="s">
        <v>5853</v>
      </c>
      <c r="I2179" s="86"/>
      <c r="J2179" s="87" t="s">
        <v>5853</v>
      </c>
      <c r="K2179" s="366" t="s">
        <v>5853</v>
      </c>
      <c r="L2179" s="87" t="s">
        <v>5853</v>
      </c>
      <c r="M2179" s="87" t="s">
        <v>5853</v>
      </c>
      <c r="N2179" s="86"/>
      <c r="O2179" s="87" t="s">
        <v>5853</v>
      </c>
      <c r="P2179" s="87" t="s">
        <v>5853</v>
      </c>
      <c r="Q2179" s="86"/>
      <c r="R2179" s="87" t="s">
        <v>5853</v>
      </c>
      <c r="S2179" s="87" t="s">
        <v>5853</v>
      </c>
      <c r="T2179" s="86" t="s">
        <v>5853</v>
      </c>
      <c r="U2179" s="87" t="s">
        <v>5853</v>
      </c>
      <c r="V2179" s="87" t="s">
        <v>5853</v>
      </c>
    </row>
    <row r="2180" spans="1:22">
      <c r="A2180" s="88" t="s">
        <v>5728</v>
      </c>
      <c r="B2180" s="17" t="str">
        <f>VLOOKUP(A2180,'Planning Periods'!$E$2:$N$540,10,FALSE)</f>
        <v>10/15/2013 - 10/15/2021</v>
      </c>
      <c r="C2180" s="87">
        <v>2017</v>
      </c>
      <c r="D2180" s="87" t="str">
        <f t="shared" si="32"/>
        <v>Temple City 2017</v>
      </c>
      <c r="E2180" s="87">
        <v>159</v>
      </c>
      <c r="F2180" s="366">
        <v>0</v>
      </c>
      <c r="G2180" s="87">
        <v>0</v>
      </c>
      <c r="H2180" s="87">
        <v>0</v>
      </c>
      <c r="I2180" s="86"/>
      <c r="J2180" s="87">
        <v>93</v>
      </c>
      <c r="K2180" s="366">
        <v>1</v>
      </c>
      <c r="L2180" s="87">
        <v>1</v>
      </c>
      <c r="M2180" s="87">
        <v>0</v>
      </c>
      <c r="N2180" s="86"/>
      <c r="O2180" s="87">
        <v>99</v>
      </c>
      <c r="P2180" s="87">
        <v>5</v>
      </c>
      <c r="Q2180" s="86"/>
      <c r="R2180" s="87">
        <v>252</v>
      </c>
      <c r="S2180" s="87">
        <v>92</v>
      </c>
      <c r="T2180" s="86">
        <v>0</v>
      </c>
      <c r="U2180" s="87">
        <v>603</v>
      </c>
      <c r="V2180" s="87">
        <v>98</v>
      </c>
    </row>
    <row r="2181" spans="1:22">
      <c r="A2181" s="88" t="s">
        <v>5729</v>
      </c>
      <c r="B2181" s="17"/>
      <c r="C2181" s="87">
        <v>2013</v>
      </c>
      <c r="D2181" s="87" t="str">
        <f t="shared" si="32"/>
        <v>Thousand Oaks 2013</v>
      </c>
      <c r="E2181" s="87" t="s">
        <v>5853</v>
      </c>
      <c r="F2181" s="366" t="s">
        <v>5853</v>
      </c>
      <c r="G2181" s="87" t="s">
        <v>5853</v>
      </c>
      <c r="H2181" s="87" t="s">
        <v>5853</v>
      </c>
      <c r="I2181" s="86"/>
      <c r="J2181" s="87" t="s">
        <v>5853</v>
      </c>
      <c r="K2181" s="366" t="s">
        <v>5853</v>
      </c>
      <c r="L2181" s="87" t="s">
        <v>5853</v>
      </c>
      <c r="M2181" s="87" t="s">
        <v>5853</v>
      </c>
      <c r="N2181" s="86"/>
      <c r="O2181" s="87" t="s">
        <v>5853</v>
      </c>
      <c r="P2181" s="87" t="s">
        <v>5853</v>
      </c>
      <c r="Q2181" s="86"/>
      <c r="R2181" s="87" t="s">
        <v>5853</v>
      </c>
      <c r="S2181" s="87" t="s">
        <v>5853</v>
      </c>
      <c r="T2181" s="86" t="s">
        <v>5853</v>
      </c>
      <c r="U2181" s="87" t="s">
        <v>5853</v>
      </c>
      <c r="V2181" s="87" t="s">
        <v>5853</v>
      </c>
    </row>
    <row r="2182" spans="1:22">
      <c r="A2182" s="88" t="s">
        <v>5729</v>
      </c>
      <c r="B2182" s="17" t="str">
        <f>VLOOKUP(A2182,'Planning Periods'!$E$2:$N$540,10,FALSE)</f>
        <v>10/15/2013 - 10/15/2021</v>
      </c>
      <c r="C2182" s="87">
        <v>2014</v>
      </c>
      <c r="D2182" s="87" t="str">
        <f t="shared" si="32"/>
        <v>Thousand Oaks 2014</v>
      </c>
      <c r="E2182" s="87">
        <v>84</v>
      </c>
      <c r="F2182" s="366">
        <v>17</v>
      </c>
      <c r="G2182" s="87">
        <v>17</v>
      </c>
      <c r="H2182" s="87">
        <v>0</v>
      </c>
      <c r="I2182" s="86"/>
      <c r="J2182" s="87">
        <v>58</v>
      </c>
      <c r="K2182" s="366">
        <v>2</v>
      </c>
      <c r="L2182" s="87">
        <v>2</v>
      </c>
      <c r="M2182" s="87">
        <v>0</v>
      </c>
      <c r="N2182" s="86"/>
      <c r="O2182" s="87">
        <v>36</v>
      </c>
      <c r="P2182" s="87">
        <v>1</v>
      </c>
      <c r="Q2182" s="86"/>
      <c r="R2182" s="87">
        <v>77</v>
      </c>
      <c r="S2182" s="87">
        <v>27</v>
      </c>
      <c r="T2182" s="86">
        <v>0</v>
      </c>
      <c r="U2182" s="87">
        <v>255</v>
      </c>
      <c r="V2182" s="87">
        <v>47</v>
      </c>
    </row>
    <row r="2183" spans="1:22">
      <c r="A2183" s="88" t="s">
        <v>5729</v>
      </c>
      <c r="B2183" s="17" t="str">
        <f>VLOOKUP(A2183,'Planning Periods'!$E$2:$N$540,10,FALSE)</f>
        <v>10/15/2013 - 10/15/2021</v>
      </c>
      <c r="C2183" s="87">
        <v>2015</v>
      </c>
      <c r="D2183" s="87" t="str">
        <f t="shared" si="32"/>
        <v>Thousand Oaks 2015</v>
      </c>
      <c r="E2183" s="87">
        <v>84</v>
      </c>
      <c r="F2183" s="366">
        <v>0</v>
      </c>
      <c r="G2183" s="87">
        <v>0</v>
      </c>
      <c r="H2183" s="87">
        <v>0</v>
      </c>
      <c r="I2183" s="86"/>
      <c r="J2183" s="87">
        <v>58</v>
      </c>
      <c r="K2183" s="366">
        <v>0</v>
      </c>
      <c r="L2183" s="87">
        <v>0</v>
      </c>
      <c r="M2183" s="87">
        <v>0</v>
      </c>
      <c r="N2183" s="86"/>
      <c r="O2183" s="87">
        <v>36</v>
      </c>
      <c r="P2183" s="87">
        <v>0</v>
      </c>
      <c r="Q2183" s="86"/>
      <c r="R2183" s="87">
        <v>77</v>
      </c>
      <c r="S2183" s="87">
        <v>115</v>
      </c>
      <c r="T2183" s="86">
        <v>0</v>
      </c>
      <c r="U2183" s="87">
        <v>255</v>
      </c>
      <c r="V2183" s="87">
        <v>115</v>
      </c>
    </row>
    <row r="2184" spans="1:22">
      <c r="A2184" s="88" t="s">
        <v>5729</v>
      </c>
      <c r="B2184" s="17" t="str">
        <f>VLOOKUP(A2184,'Planning Periods'!$E$2:$N$540,10,FALSE)</f>
        <v>10/15/2013 - 10/15/2021</v>
      </c>
      <c r="C2184" s="87">
        <v>2016</v>
      </c>
      <c r="D2184" s="87" t="str">
        <f t="shared" si="32"/>
        <v>Thousand Oaks 2016</v>
      </c>
      <c r="E2184" s="87">
        <v>84</v>
      </c>
      <c r="F2184" s="366">
        <v>0</v>
      </c>
      <c r="G2184" s="87">
        <v>0</v>
      </c>
      <c r="H2184" s="87">
        <v>0</v>
      </c>
      <c r="I2184" s="86"/>
      <c r="J2184" s="87">
        <v>58</v>
      </c>
      <c r="K2184" s="366">
        <v>0</v>
      </c>
      <c r="L2184" s="87">
        <v>0</v>
      </c>
      <c r="M2184" s="87">
        <v>0</v>
      </c>
      <c r="N2184" s="86"/>
      <c r="O2184" s="87">
        <v>36</v>
      </c>
      <c r="P2184" s="87">
        <v>38</v>
      </c>
      <c r="Q2184" s="86"/>
      <c r="R2184" s="87">
        <v>77</v>
      </c>
      <c r="S2184" s="87">
        <v>62</v>
      </c>
      <c r="T2184" s="86">
        <v>0</v>
      </c>
      <c r="U2184" s="87">
        <v>255</v>
      </c>
      <c r="V2184" s="87">
        <v>100</v>
      </c>
    </row>
    <row r="2185" spans="1:22">
      <c r="A2185" s="88" t="s">
        <v>5729</v>
      </c>
      <c r="B2185" s="17" t="str">
        <f>VLOOKUP(A2185,'Planning Periods'!$E$2:$N$540,10,FALSE)</f>
        <v>10/15/2013 - 10/15/2021</v>
      </c>
      <c r="C2185" s="87">
        <v>2017</v>
      </c>
      <c r="D2185" s="87" t="str">
        <f t="shared" si="32"/>
        <v>Thousand Oaks 2017</v>
      </c>
      <c r="E2185" s="87">
        <v>84</v>
      </c>
      <c r="F2185" s="366">
        <v>0</v>
      </c>
      <c r="G2185" s="87">
        <v>0</v>
      </c>
      <c r="H2185" s="87">
        <v>0</v>
      </c>
      <c r="I2185" s="86"/>
      <c r="J2185" s="87">
        <v>58</v>
      </c>
      <c r="K2185" s="366">
        <v>0</v>
      </c>
      <c r="L2185" s="87">
        <v>0</v>
      </c>
      <c r="M2185" s="87">
        <v>0</v>
      </c>
      <c r="N2185" s="86"/>
      <c r="O2185" s="87">
        <v>36</v>
      </c>
      <c r="P2185" s="87">
        <v>50</v>
      </c>
      <c r="Q2185" s="86"/>
      <c r="R2185" s="87">
        <v>77</v>
      </c>
      <c r="S2185" s="87">
        <v>16</v>
      </c>
      <c r="T2185" s="86">
        <v>0</v>
      </c>
      <c r="U2185" s="87">
        <v>255</v>
      </c>
      <c r="V2185" s="87">
        <v>66</v>
      </c>
    </row>
    <row r="2186" spans="1:22">
      <c r="A2186" s="88" t="s">
        <v>5794</v>
      </c>
      <c r="B2186" s="17" t="str">
        <f>VLOOKUP(A2186,'Planning Periods'!$E$2:$N$540,10,FALSE)</f>
        <v>01/31/2015 - 01/31/2023</v>
      </c>
      <c r="C2186" s="87">
        <v>2014</v>
      </c>
      <c r="D2186" s="87" t="str">
        <f t="shared" si="32"/>
        <v>Tiburon 2014</v>
      </c>
      <c r="E2186" s="87">
        <v>24</v>
      </c>
      <c r="F2186" s="366">
        <v>0</v>
      </c>
      <c r="G2186" s="87">
        <v>0</v>
      </c>
      <c r="H2186" s="87">
        <v>0</v>
      </c>
      <c r="I2186" s="86"/>
      <c r="J2186" s="87">
        <v>16</v>
      </c>
      <c r="K2186" s="366">
        <v>0</v>
      </c>
      <c r="L2186" s="87">
        <v>0</v>
      </c>
      <c r="M2186" s="87">
        <v>0</v>
      </c>
      <c r="N2186" s="86"/>
      <c r="O2186" s="87">
        <v>19</v>
      </c>
      <c r="P2186" s="87">
        <v>0</v>
      </c>
      <c r="Q2186" s="86"/>
      <c r="R2186" s="87">
        <v>19</v>
      </c>
      <c r="S2186" s="87">
        <v>2</v>
      </c>
      <c r="T2186" s="86">
        <v>0</v>
      </c>
      <c r="U2186" s="87">
        <v>78</v>
      </c>
      <c r="V2186" s="87">
        <v>2</v>
      </c>
    </row>
    <row r="2187" spans="1:22">
      <c r="A2187" s="88" t="s">
        <v>5794</v>
      </c>
      <c r="B2187" s="17" t="str">
        <f>VLOOKUP(A2187,'Planning Periods'!$E$2:$N$540,10,FALSE)</f>
        <v>01/31/2015 - 01/31/2023</v>
      </c>
      <c r="C2187" s="87">
        <v>2015</v>
      </c>
      <c r="D2187" s="87" t="str">
        <f t="shared" si="32"/>
        <v>Tiburon 2015</v>
      </c>
      <c r="E2187" s="87">
        <v>24</v>
      </c>
      <c r="F2187" s="366">
        <v>0</v>
      </c>
      <c r="G2187" s="87">
        <v>0</v>
      </c>
      <c r="H2187" s="87">
        <v>0</v>
      </c>
      <c r="I2187" s="86"/>
      <c r="J2187" s="87">
        <v>16</v>
      </c>
      <c r="K2187" s="366">
        <v>0</v>
      </c>
      <c r="L2187" s="87">
        <v>0</v>
      </c>
      <c r="M2187" s="87">
        <v>0</v>
      </c>
      <c r="N2187" s="86"/>
      <c r="O2187" s="87">
        <v>19</v>
      </c>
      <c r="P2187" s="87">
        <v>0</v>
      </c>
      <c r="Q2187" s="86"/>
      <c r="R2187" s="87">
        <v>19</v>
      </c>
      <c r="S2187" s="87">
        <v>0</v>
      </c>
      <c r="T2187" s="86">
        <v>0</v>
      </c>
      <c r="U2187" s="87">
        <v>78</v>
      </c>
      <c r="V2187" s="87">
        <v>0</v>
      </c>
    </row>
    <row r="2188" spans="1:22">
      <c r="A2188" s="88" t="s">
        <v>5794</v>
      </c>
      <c r="B2188" s="17" t="str">
        <f>VLOOKUP(A2188,'Planning Periods'!$E$2:$N$540,10,FALSE)</f>
        <v>01/31/2015 - 01/31/2023</v>
      </c>
      <c r="C2188" s="87">
        <v>2016</v>
      </c>
      <c r="D2188" s="87" t="str">
        <f t="shared" si="32"/>
        <v>Tiburon 2016</v>
      </c>
      <c r="E2188" s="87">
        <v>24</v>
      </c>
      <c r="F2188" s="366">
        <v>0</v>
      </c>
      <c r="G2188" s="87">
        <v>0</v>
      </c>
      <c r="H2188" s="87">
        <v>0</v>
      </c>
      <c r="I2188" s="86"/>
      <c r="J2188" s="87">
        <v>16</v>
      </c>
      <c r="K2188" s="366">
        <v>0</v>
      </c>
      <c r="L2188" s="87">
        <v>0</v>
      </c>
      <c r="M2188" s="87">
        <v>0</v>
      </c>
      <c r="N2188" s="86"/>
      <c r="O2188" s="87">
        <v>19</v>
      </c>
      <c r="P2188" s="87">
        <v>0</v>
      </c>
      <c r="Q2188" s="86"/>
      <c r="R2188" s="87">
        <v>19</v>
      </c>
      <c r="S2188" s="87">
        <v>2</v>
      </c>
      <c r="T2188" s="86">
        <v>0</v>
      </c>
      <c r="U2188" s="87">
        <v>78</v>
      </c>
      <c r="V2188" s="87">
        <v>2</v>
      </c>
    </row>
    <row r="2189" spans="1:22">
      <c r="A2189" s="88" t="s">
        <v>5794</v>
      </c>
      <c r="B2189" s="17" t="str">
        <f>VLOOKUP(A2189,'Planning Periods'!$E$2:$N$540,10,FALSE)</f>
        <v>01/31/2015 - 01/31/2023</v>
      </c>
      <c r="C2189" s="87">
        <v>2017</v>
      </c>
      <c r="D2189" s="87" t="str">
        <f t="shared" si="32"/>
        <v>Tiburon 2017</v>
      </c>
      <c r="E2189" s="87">
        <v>24</v>
      </c>
      <c r="F2189" s="366">
        <v>0</v>
      </c>
      <c r="G2189" s="87">
        <v>0</v>
      </c>
      <c r="H2189" s="87">
        <v>0</v>
      </c>
      <c r="I2189" s="86"/>
      <c r="J2189" s="87">
        <v>16</v>
      </c>
      <c r="K2189" s="366">
        <v>0</v>
      </c>
      <c r="L2189" s="87">
        <v>0</v>
      </c>
      <c r="M2189" s="87">
        <v>0</v>
      </c>
      <c r="N2189" s="86"/>
      <c r="O2189" s="87">
        <v>19</v>
      </c>
      <c r="P2189" s="87">
        <v>0</v>
      </c>
      <c r="Q2189" s="86"/>
      <c r="R2189" s="87">
        <v>19</v>
      </c>
      <c r="S2189" s="87">
        <v>7</v>
      </c>
      <c r="T2189" s="86">
        <v>0</v>
      </c>
      <c r="U2189" s="87">
        <v>78</v>
      </c>
      <c r="V2189" s="87">
        <v>7</v>
      </c>
    </row>
    <row r="2190" spans="1:22">
      <c r="A2190" s="88" t="s">
        <v>5730</v>
      </c>
      <c r="B2190" s="17"/>
      <c r="C2190" s="87">
        <v>2013</v>
      </c>
      <c r="D2190" s="87" t="str">
        <f t="shared" si="32"/>
        <v>Torrance 2013</v>
      </c>
      <c r="E2190" s="87" t="s">
        <v>5853</v>
      </c>
      <c r="F2190" s="366" t="s">
        <v>5853</v>
      </c>
      <c r="G2190" s="87" t="s">
        <v>5853</v>
      </c>
      <c r="H2190" s="87" t="s">
        <v>5853</v>
      </c>
      <c r="I2190" s="86"/>
      <c r="J2190" s="87" t="s">
        <v>5853</v>
      </c>
      <c r="K2190" s="366" t="s">
        <v>5853</v>
      </c>
      <c r="L2190" s="87" t="s">
        <v>5853</v>
      </c>
      <c r="M2190" s="87" t="s">
        <v>5853</v>
      </c>
      <c r="N2190" s="86"/>
      <c r="O2190" s="87" t="s">
        <v>5853</v>
      </c>
      <c r="P2190" s="87" t="s">
        <v>5853</v>
      </c>
      <c r="Q2190" s="86"/>
      <c r="R2190" s="87" t="s">
        <v>5853</v>
      </c>
      <c r="S2190" s="87" t="s">
        <v>5853</v>
      </c>
      <c r="T2190" s="86" t="s">
        <v>5853</v>
      </c>
      <c r="U2190" s="87" t="s">
        <v>5853</v>
      </c>
      <c r="V2190" s="87" t="s">
        <v>5853</v>
      </c>
    </row>
    <row r="2191" spans="1:22">
      <c r="A2191" s="88" t="s">
        <v>5730</v>
      </c>
      <c r="B2191" s="17" t="str">
        <f>VLOOKUP(A2191,'Planning Periods'!$E$2:$N$540,10,FALSE)</f>
        <v>10/15/2013 - 10/15/2021</v>
      </c>
      <c r="C2191" s="87">
        <v>2014</v>
      </c>
      <c r="D2191" s="87" t="str">
        <f t="shared" si="32"/>
        <v>Torrance 2014</v>
      </c>
      <c r="E2191" s="87">
        <v>380</v>
      </c>
      <c r="F2191" s="366">
        <v>0</v>
      </c>
      <c r="G2191" s="87">
        <v>0</v>
      </c>
      <c r="H2191" s="87">
        <v>0</v>
      </c>
      <c r="I2191" s="86"/>
      <c r="J2191" s="87">
        <v>227</v>
      </c>
      <c r="K2191" s="366">
        <v>0</v>
      </c>
      <c r="L2191" s="87">
        <v>0</v>
      </c>
      <c r="M2191" s="87">
        <v>0</v>
      </c>
      <c r="N2191" s="86"/>
      <c r="O2191" s="87">
        <v>243</v>
      </c>
      <c r="P2191" s="87">
        <v>0</v>
      </c>
      <c r="Q2191" s="86"/>
      <c r="R2191" s="87">
        <v>600</v>
      </c>
      <c r="S2191" s="87">
        <v>12</v>
      </c>
      <c r="T2191" s="86">
        <v>0</v>
      </c>
      <c r="U2191" s="87">
        <v>1450</v>
      </c>
      <c r="V2191" s="87">
        <v>12</v>
      </c>
    </row>
    <row r="2192" spans="1:22">
      <c r="A2192" s="88" t="s">
        <v>5730</v>
      </c>
      <c r="B2192" s="17" t="str">
        <f>VLOOKUP(A2192,'Planning Periods'!$E$2:$N$540,10,FALSE)</f>
        <v>10/15/2013 - 10/15/2021</v>
      </c>
      <c r="C2192" s="87">
        <v>2015</v>
      </c>
      <c r="D2192" s="87" t="str">
        <f t="shared" si="32"/>
        <v>Torrance 2015</v>
      </c>
      <c r="E2192" s="87">
        <v>380</v>
      </c>
      <c r="F2192" s="366">
        <v>0</v>
      </c>
      <c r="G2192" s="87">
        <v>0</v>
      </c>
      <c r="H2192" s="87">
        <v>0</v>
      </c>
      <c r="I2192" s="86"/>
      <c r="J2192" s="87">
        <v>227</v>
      </c>
      <c r="K2192" s="366">
        <v>0</v>
      </c>
      <c r="L2192" s="87">
        <v>0</v>
      </c>
      <c r="M2192" s="87">
        <v>0</v>
      </c>
      <c r="N2192" s="86"/>
      <c r="O2192" s="87">
        <v>243</v>
      </c>
      <c r="P2192" s="87">
        <v>0</v>
      </c>
      <c r="Q2192" s="86"/>
      <c r="R2192" s="87">
        <v>600</v>
      </c>
      <c r="S2192" s="87">
        <v>21</v>
      </c>
      <c r="T2192" s="86">
        <v>0</v>
      </c>
      <c r="U2192" s="87">
        <v>1450</v>
      </c>
      <c r="V2192" s="87">
        <v>21</v>
      </c>
    </row>
    <row r="2193" spans="1:22">
      <c r="A2193" s="88" t="s">
        <v>5730</v>
      </c>
      <c r="B2193" s="17" t="str">
        <f>VLOOKUP(A2193,'Planning Periods'!$E$2:$N$540,10,FALSE)</f>
        <v>10/15/2013 - 10/15/2021</v>
      </c>
      <c r="C2193" s="87">
        <v>2016</v>
      </c>
      <c r="D2193" s="87" t="str">
        <f t="shared" si="32"/>
        <v>Torrance 2016</v>
      </c>
      <c r="E2193" s="87">
        <v>380</v>
      </c>
      <c r="F2193" s="366">
        <v>0</v>
      </c>
      <c r="G2193" s="87">
        <v>0</v>
      </c>
      <c r="H2193" s="87">
        <v>0</v>
      </c>
      <c r="I2193" s="86"/>
      <c r="J2193" s="87">
        <v>227</v>
      </c>
      <c r="K2193" s="366">
        <v>0</v>
      </c>
      <c r="L2193" s="87">
        <v>0</v>
      </c>
      <c r="M2193" s="87">
        <v>0</v>
      </c>
      <c r="N2193" s="86"/>
      <c r="O2193" s="87">
        <v>243</v>
      </c>
      <c r="P2193" s="87">
        <v>1</v>
      </c>
      <c r="Q2193" s="86"/>
      <c r="R2193" s="87">
        <v>600</v>
      </c>
      <c r="S2193" s="87">
        <v>49</v>
      </c>
      <c r="T2193" s="86">
        <v>0</v>
      </c>
      <c r="U2193" s="87">
        <v>1450</v>
      </c>
      <c r="V2193" s="87">
        <v>50</v>
      </c>
    </row>
    <row r="2194" spans="1:22">
      <c r="A2194" s="88" t="s">
        <v>5730</v>
      </c>
      <c r="B2194" s="17" t="str">
        <f>VLOOKUP(A2194,'Planning Periods'!$E$2:$N$540,10,FALSE)</f>
        <v>10/15/2013 - 10/15/2021</v>
      </c>
      <c r="C2194" s="87">
        <v>2017</v>
      </c>
      <c r="D2194" s="87" t="str">
        <f t="shared" si="32"/>
        <v>Torrance 2017</v>
      </c>
      <c r="E2194" s="87">
        <v>380</v>
      </c>
      <c r="F2194" s="366">
        <v>0</v>
      </c>
      <c r="G2194" s="87">
        <v>0</v>
      </c>
      <c r="H2194" s="87">
        <v>0</v>
      </c>
      <c r="I2194" s="86"/>
      <c r="J2194" s="87">
        <v>227</v>
      </c>
      <c r="K2194" s="366">
        <v>0</v>
      </c>
      <c r="L2194" s="87">
        <v>0</v>
      </c>
      <c r="M2194" s="87">
        <v>0</v>
      </c>
      <c r="N2194" s="86"/>
      <c r="O2194" s="87">
        <v>243</v>
      </c>
      <c r="P2194" s="87">
        <v>4</v>
      </c>
      <c r="Q2194" s="86"/>
      <c r="R2194" s="87">
        <v>600</v>
      </c>
      <c r="S2194" s="87">
        <v>9</v>
      </c>
      <c r="T2194" s="86">
        <v>0</v>
      </c>
      <c r="U2194" s="87">
        <v>1450</v>
      </c>
      <c r="V2194" s="87">
        <v>13</v>
      </c>
    </row>
    <row r="2195" spans="1:22">
      <c r="A2195" s="88" t="s">
        <v>5731</v>
      </c>
      <c r="B2195" s="17" t="str">
        <f>VLOOKUP(A2195,'Planning Periods'!$E$2:$N$540,10,FALSE)</f>
        <v>12/31/2015 - 12/31/2023</v>
      </c>
      <c r="C2195" s="87">
        <v>2014</v>
      </c>
      <c r="D2195" s="87" t="str">
        <f t="shared" si="32"/>
        <v>Tracy 2014</v>
      </c>
      <c r="E2195" s="87" t="s">
        <v>5853</v>
      </c>
      <c r="F2195" s="366" t="s">
        <v>5853</v>
      </c>
      <c r="G2195" s="87" t="s">
        <v>5853</v>
      </c>
      <c r="H2195" s="87" t="s">
        <v>5853</v>
      </c>
      <c r="I2195" s="86"/>
      <c r="J2195" s="87" t="s">
        <v>5853</v>
      </c>
      <c r="K2195" s="366" t="s">
        <v>5853</v>
      </c>
      <c r="L2195" s="87" t="s">
        <v>5853</v>
      </c>
      <c r="M2195" s="87" t="s">
        <v>5853</v>
      </c>
      <c r="N2195" s="86"/>
      <c r="O2195" s="87" t="s">
        <v>5853</v>
      </c>
      <c r="P2195" s="87" t="s">
        <v>5853</v>
      </c>
      <c r="Q2195" s="86"/>
      <c r="R2195" s="87" t="s">
        <v>5853</v>
      </c>
      <c r="S2195" s="87" t="s">
        <v>5853</v>
      </c>
      <c r="T2195" s="86" t="s">
        <v>5853</v>
      </c>
      <c r="U2195" s="87" t="s">
        <v>5853</v>
      </c>
      <c r="V2195" s="87" t="s">
        <v>5853</v>
      </c>
    </row>
    <row r="2196" spans="1:22">
      <c r="A2196" s="88" t="s">
        <v>5731</v>
      </c>
      <c r="B2196" s="17" t="str">
        <f>VLOOKUP(A2196,'Planning Periods'!$E$2:$N$540,10,FALSE)</f>
        <v>12/31/2015 - 12/31/2023</v>
      </c>
      <c r="C2196" s="87">
        <v>2015</v>
      </c>
      <c r="D2196" s="87" t="str">
        <f t="shared" si="32"/>
        <v>Tracy 2015</v>
      </c>
      <c r="E2196" s="87">
        <v>980</v>
      </c>
      <c r="F2196" s="366">
        <v>0</v>
      </c>
      <c r="G2196" s="87">
        <v>0</v>
      </c>
      <c r="H2196" s="87">
        <v>0</v>
      </c>
      <c r="I2196" s="86"/>
      <c r="J2196" s="87">
        <v>705</v>
      </c>
      <c r="K2196" s="366">
        <v>0</v>
      </c>
      <c r="L2196" s="87">
        <v>0</v>
      </c>
      <c r="M2196" s="87">
        <v>0</v>
      </c>
      <c r="N2196" s="86"/>
      <c r="O2196" s="87">
        <v>828</v>
      </c>
      <c r="P2196" s="87">
        <v>0</v>
      </c>
      <c r="Q2196" s="86"/>
      <c r="R2196" s="87">
        <v>2463</v>
      </c>
      <c r="S2196" s="87">
        <v>0</v>
      </c>
      <c r="T2196" s="86">
        <v>0</v>
      </c>
      <c r="U2196" s="87">
        <v>4976</v>
      </c>
      <c r="V2196" s="87">
        <v>0</v>
      </c>
    </row>
    <row r="2197" spans="1:22">
      <c r="A2197" s="88" t="s">
        <v>5731</v>
      </c>
      <c r="B2197" s="17" t="str">
        <f>VLOOKUP(A2197,'Planning Periods'!$E$2:$N$540,10,FALSE)</f>
        <v>12/31/2015 - 12/31/2023</v>
      </c>
      <c r="C2197" s="87">
        <v>2016</v>
      </c>
      <c r="D2197" s="87" t="str">
        <f t="shared" si="32"/>
        <v>Tracy 2016</v>
      </c>
      <c r="E2197" s="87">
        <v>980</v>
      </c>
      <c r="F2197" s="366">
        <v>0</v>
      </c>
      <c r="G2197" s="87">
        <v>0</v>
      </c>
      <c r="H2197" s="87">
        <v>0</v>
      </c>
      <c r="I2197" s="86"/>
      <c r="J2197" s="87">
        <v>705</v>
      </c>
      <c r="K2197" s="366">
        <v>0</v>
      </c>
      <c r="L2197" s="87">
        <v>0</v>
      </c>
      <c r="M2197" s="87">
        <v>0</v>
      </c>
      <c r="N2197" s="86"/>
      <c r="O2197" s="87">
        <v>828</v>
      </c>
      <c r="P2197" s="87">
        <v>2</v>
      </c>
      <c r="Q2197" s="86"/>
      <c r="R2197" s="87">
        <v>2463</v>
      </c>
      <c r="S2197" s="87">
        <v>1003</v>
      </c>
      <c r="T2197" s="86">
        <v>0</v>
      </c>
      <c r="U2197" s="87">
        <v>4976</v>
      </c>
      <c r="V2197" s="87">
        <v>1005</v>
      </c>
    </row>
    <row r="2198" spans="1:22">
      <c r="A2198" s="88" t="s">
        <v>5731</v>
      </c>
      <c r="B2198" s="17" t="str">
        <f>VLOOKUP(A2198,'Planning Periods'!$E$2:$N$540,10,FALSE)</f>
        <v>12/31/2015 - 12/31/2023</v>
      </c>
      <c r="C2198" s="87">
        <v>2017</v>
      </c>
      <c r="D2198" s="87" t="str">
        <f t="shared" si="32"/>
        <v>Tracy 2017</v>
      </c>
      <c r="E2198" s="87">
        <v>980</v>
      </c>
      <c r="F2198" s="366">
        <v>0</v>
      </c>
      <c r="G2198" s="87">
        <v>0</v>
      </c>
      <c r="H2198" s="87">
        <v>0</v>
      </c>
      <c r="I2198" s="86"/>
      <c r="J2198" s="87">
        <v>705</v>
      </c>
      <c r="K2198" s="366">
        <v>0</v>
      </c>
      <c r="L2198" s="87">
        <v>0</v>
      </c>
      <c r="M2198" s="87">
        <v>0</v>
      </c>
      <c r="N2198" s="86"/>
      <c r="O2198" s="87">
        <v>828</v>
      </c>
      <c r="P2198" s="87">
        <v>3</v>
      </c>
      <c r="Q2198" s="86"/>
      <c r="R2198" s="87">
        <v>2463</v>
      </c>
      <c r="S2198" s="87">
        <v>301</v>
      </c>
      <c r="T2198" s="86">
        <v>0</v>
      </c>
      <c r="U2198" s="87">
        <v>4976</v>
      </c>
      <c r="V2198" s="87">
        <v>304</v>
      </c>
    </row>
    <row r="2199" spans="1:22">
      <c r="A2199" t="s">
        <v>5795</v>
      </c>
      <c r="B2199" s="17" t="str">
        <f>VLOOKUP(A2199,'Planning Periods'!$E$2:$N$540,10,FALSE)</f>
        <v>08/31/2019 - 08/31/2027</v>
      </c>
      <c r="C2199" s="87">
        <v>2014</v>
      </c>
      <c r="D2199" s="87" t="str">
        <f t="shared" si="32"/>
        <v>Trinidad 2014</v>
      </c>
      <c r="E2199" s="366" t="s">
        <v>5853</v>
      </c>
      <c r="F2199" s="366" t="s">
        <v>5853</v>
      </c>
      <c r="G2199" s="366" t="s">
        <v>5853</v>
      </c>
      <c r="H2199" s="366" t="s">
        <v>5853</v>
      </c>
      <c r="I2199" s="366">
        <v>0</v>
      </c>
      <c r="J2199" s="366" t="s">
        <v>5853</v>
      </c>
      <c r="K2199" s="366" t="s">
        <v>5853</v>
      </c>
      <c r="L2199" s="366" t="s">
        <v>5853</v>
      </c>
      <c r="M2199" s="366" t="s">
        <v>5853</v>
      </c>
      <c r="N2199" s="366">
        <v>0</v>
      </c>
      <c r="O2199" s="366" t="s">
        <v>5853</v>
      </c>
      <c r="P2199" s="366" t="s">
        <v>5853</v>
      </c>
      <c r="Q2199" s="366"/>
      <c r="R2199" s="366" t="s">
        <v>5853</v>
      </c>
      <c r="S2199" s="366" t="s">
        <v>5853</v>
      </c>
      <c r="T2199" s="366" t="s">
        <v>5853</v>
      </c>
      <c r="U2199" s="366" t="s">
        <v>5853</v>
      </c>
      <c r="V2199" s="366" t="s">
        <v>5853</v>
      </c>
    </row>
    <row r="2200" spans="1:22">
      <c r="A2200" t="s">
        <v>5795</v>
      </c>
      <c r="B2200" s="17" t="str">
        <f>VLOOKUP(A2200,'Planning Periods'!$E$2:$N$540,10,FALSE)</f>
        <v>08/31/2019 - 08/31/2027</v>
      </c>
      <c r="C2200" s="87">
        <v>2015</v>
      </c>
      <c r="D2200" s="87" t="str">
        <f t="shared" si="32"/>
        <v>Trinidad 2015</v>
      </c>
      <c r="E2200" t="s">
        <v>5853</v>
      </c>
      <c r="F2200" t="s">
        <v>5853</v>
      </c>
      <c r="G2200" t="s">
        <v>5853</v>
      </c>
      <c r="H2200" t="s">
        <v>5853</v>
      </c>
      <c r="J2200" t="s">
        <v>5853</v>
      </c>
      <c r="K2200" t="s">
        <v>5853</v>
      </c>
      <c r="L2200" t="s">
        <v>5853</v>
      </c>
      <c r="M2200" t="s">
        <v>5853</v>
      </c>
      <c r="O2200" t="s">
        <v>5853</v>
      </c>
      <c r="P2200" t="s">
        <v>5853</v>
      </c>
      <c r="R2200" t="s">
        <v>5853</v>
      </c>
      <c r="S2200" t="s">
        <v>5853</v>
      </c>
      <c r="T2200" t="s">
        <v>5853</v>
      </c>
      <c r="U2200" t="s">
        <v>5853</v>
      </c>
      <c r="V2200" t="s">
        <v>5853</v>
      </c>
    </row>
    <row r="2201" spans="1:22">
      <c r="A2201" t="s">
        <v>5795</v>
      </c>
      <c r="B2201" s="17" t="str">
        <f>VLOOKUP(A2201,'Planning Periods'!$E$2:$N$540,10,FALSE)</f>
        <v>08/31/2019 - 08/31/2027</v>
      </c>
      <c r="C2201" s="87">
        <v>2016</v>
      </c>
      <c r="D2201" s="87" t="str">
        <f t="shared" si="32"/>
        <v>Trinidad 2016</v>
      </c>
      <c r="E2201" t="s">
        <v>5853</v>
      </c>
      <c r="F2201" t="s">
        <v>5853</v>
      </c>
      <c r="G2201" t="s">
        <v>5853</v>
      </c>
      <c r="H2201" t="s">
        <v>5853</v>
      </c>
      <c r="J2201" t="s">
        <v>5853</v>
      </c>
      <c r="K2201" t="s">
        <v>5853</v>
      </c>
      <c r="L2201" t="s">
        <v>5853</v>
      </c>
      <c r="M2201" t="s">
        <v>5853</v>
      </c>
      <c r="O2201" t="s">
        <v>5853</v>
      </c>
      <c r="P2201" t="s">
        <v>5853</v>
      </c>
      <c r="R2201" t="s">
        <v>5853</v>
      </c>
      <c r="S2201" t="s">
        <v>5853</v>
      </c>
      <c r="T2201" t="s">
        <v>5853</v>
      </c>
      <c r="U2201" t="s">
        <v>5853</v>
      </c>
      <c r="V2201" t="s">
        <v>5853</v>
      </c>
    </row>
    <row r="2202" spans="1:22">
      <c r="A2202" t="s">
        <v>5795</v>
      </c>
      <c r="B2202" s="17" t="str">
        <f>VLOOKUP(A2202,'Planning Periods'!$E$2:$N$540,10,FALSE)</f>
        <v>08/31/2019 - 08/31/2027</v>
      </c>
      <c r="C2202" s="87">
        <v>2017</v>
      </c>
      <c r="D2202" s="87" t="str">
        <f t="shared" si="32"/>
        <v>Trinidad 2017</v>
      </c>
      <c r="E2202" t="s">
        <v>5853</v>
      </c>
      <c r="F2202" t="s">
        <v>5853</v>
      </c>
      <c r="G2202" t="s">
        <v>5853</v>
      </c>
      <c r="H2202" t="s">
        <v>5853</v>
      </c>
      <c r="J2202" t="s">
        <v>5853</v>
      </c>
      <c r="K2202" t="s">
        <v>5853</v>
      </c>
      <c r="L2202" t="s">
        <v>5853</v>
      </c>
      <c r="M2202" t="s">
        <v>5853</v>
      </c>
      <c r="O2202" t="s">
        <v>5853</v>
      </c>
      <c r="P2202" t="s">
        <v>5853</v>
      </c>
      <c r="R2202" t="s">
        <v>5853</v>
      </c>
      <c r="S2202" t="s">
        <v>5853</v>
      </c>
      <c r="T2202" t="s">
        <v>5853</v>
      </c>
      <c r="U2202" t="s">
        <v>5853</v>
      </c>
      <c r="V2202" t="s">
        <v>5853</v>
      </c>
    </row>
    <row r="2203" spans="1:22">
      <c r="A2203" t="s">
        <v>5865</v>
      </c>
      <c r="B2203" s="17" t="str">
        <f>VLOOKUP(A2203,'Planning Periods'!$E$2:$N$540,10,FALSE)</f>
        <v>08/31/2019 - 08/31/2024</v>
      </c>
      <c r="C2203" s="87">
        <v>2014</v>
      </c>
      <c r="D2203" s="87" t="str">
        <f t="shared" si="32"/>
        <v>Trinity County - unincorporated 2014</v>
      </c>
      <c r="E2203" s="366" t="s">
        <v>5853</v>
      </c>
      <c r="F2203" s="366" t="s">
        <v>5853</v>
      </c>
      <c r="G2203" s="366" t="s">
        <v>5853</v>
      </c>
      <c r="H2203" s="366" t="s">
        <v>5853</v>
      </c>
      <c r="I2203" s="366">
        <v>0</v>
      </c>
      <c r="J2203" s="366" t="s">
        <v>5853</v>
      </c>
      <c r="K2203" s="366" t="s">
        <v>5853</v>
      </c>
      <c r="L2203" s="366" t="s">
        <v>5853</v>
      </c>
      <c r="M2203" s="366" t="s">
        <v>5853</v>
      </c>
      <c r="N2203" s="366">
        <v>0</v>
      </c>
      <c r="O2203" s="366" t="s">
        <v>5853</v>
      </c>
      <c r="P2203" s="366" t="s">
        <v>5853</v>
      </c>
      <c r="Q2203" s="366"/>
      <c r="R2203" s="366" t="s">
        <v>5853</v>
      </c>
      <c r="S2203" s="366" t="s">
        <v>5853</v>
      </c>
      <c r="T2203" s="366" t="s">
        <v>5853</v>
      </c>
      <c r="U2203" s="366" t="s">
        <v>5853</v>
      </c>
      <c r="V2203" s="366" t="s">
        <v>5853</v>
      </c>
    </row>
    <row r="2204" spans="1:22">
      <c r="A2204" t="s">
        <v>5865</v>
      </c>
      <c r="B2204" s="17" t="str">
        <f>VLOOKUP(A2204,'Planning Periods'!$E$2:$N$540,10,FALSE)</f>
        <v>08/31/2019 - 08/31/2024</v>
      </c>
      <c r="C2204" s="87">
        <v>2015</v>
      </c>
      <c r="D2204" s="87" t="str">
        <f t="shared" si="32"/>
        <v>Trinity County - unincorporated 2015</v>
      </c>
      <c r="E2204" t="s">
        <v>5853</v>
      </c>
      <c r="F2204" t="s">
        <v>5853</v>
      </c>
      <c r="G2204" t="s">
        <v>5853</v>
      </c>
      <c r="H2204" t="s">
        <v>5853</v>
      </c>
      <c r="J2204" t="s">
        <v>5853</v>
      </c>
      <c r="K2204" t="s">
        <v>5853</v>
      </c>
      <c r="L2204" t="s">
        <v>5853</v>
      </c>
      <c r="M2204" t="s">
        <v>5853</v>
      </c>
      <c r="O2204" t="s">
        <v>5853</v>
      </c>
      <c r="P2204" t="s">
        <v>5853</v>
      </c>
      <c r="R2204" t="s">
        <v>5853</v>
      </c>
      <c r="S2204" t="s">
        <v>5853</v>
      </c>
      <c r="T2204" t="s">
        <v>5853</v>
      </c>
      <c r="U2204" t="s">
        <v>5853</v>
      </c>
      <c r="V2204" t="s">
        <v>5853</v>
      </c>
    </row>
    <row r="2205" spans="1:22">
      <c r="A2205" t="s">
        <v>5303</v>
      </c>
      <c r="B2205" s="17" t="str">
        <f>VLOOKUP(A2205,'Planning Periods'!$E$2:$N$540,10,FALSE)</f>
        <v>08/31/2019 - 08/31/2024</v>
      </c>
      <c r="C2205" s="87">
        <v>2016</v>
      </c>
      <c r="D2205" s="87" t="str">
        <f t="shared" si="32"/>
        <v>Trinity County - Unincorporated 2016</v>
      </c>
      <c r="E2205" t="s">
        <v>5853</v>
      </c>
      <c r="F2205" t="s">
        <v>5853</v>
      </c>
      <c r="G2205" t="s">
        <v>5853</v>
      </c>
      <c r="H2205" t="s">
        <v>5853</v>
      </c>
      <c r="J2205" t="s">
        <v>5853</v>
      </c>
      <c r="K2205" t="s">
        <v>5853</v>
      </c>
      <c r="L2205" t="s">
        <v>5853</v>
      </c>
      <c r="M2205" t="s">
        <v>5853</v>
      </c>
      <c r="O2205" t="s">
        <v>5853</v>
      </c>
      <c r="P2205" t="s">
        <v>5853</v>
      </c>
      <c r="R2205" t="s">
        <v>5853</v>
      </c>
      <c r="S2205" t="s">
        <v>5853</v>
      </c>
      <c r="T2205" t="s">
        <v>5853</v>
      </c>
      <c r="U2205" t="s">
        <v>5853</v>
      </c>
      <c r="V2205" t="s">
        <v>5853</v>
      </c>
    </row>
    <row r="2206" spans="1:22">
      <c r="A2206" t="s">
        <v>5303</v>
      </c>
      <c r="B2206" s="17" t="str">
        <f>VLOOKUP(A2206,'Planning Periods'!$E$2:$N$540,10,FALSE)</f>
        <v>08/31/2019 - 08/31/2024</v>
      </c>
      <c r="C2206" s="87">
        <v>2017</v>
      </c>
      <c r="D2206" s="87" t="str">
        <f t="shared" si="32"/>
        <v>Trinity County - Unincorporated 2017</v>
      </c>
      <c r="E2206" t="s">
        <v>5853</v>
      </c>
      <c r="F2206" t="s">
        <v>5853</v>
      </c>
      <c r="G2206" t="s">
        <v>5853</v>
      </c>
      <c r="H2206" t="s">
        <v>5853</v>
      </c>
      <c r="J2206" t="s">
        <v>5853</v>
      </c>
      <c r="K2206" t="s">
        <v>5853</v>
      </c>
      <c r="L2206" t="s">
        <v>5853</v>
      </c>
      <c r="M2206" t="s">
        <v>5853</v>
      </c>
      <c r="O2206" t="s">
        <v>5853</v>
      </c>
      <c r="P2206" t="s">
        <v>5853</v>
      </c>
      <c r="R2206" t="s">
        <v>5853</v>
      </c>
      <c r="S2206" t="s">
        <v>5853</v>
      </c>
      <c r="T2206" t="s">
        <v>5853</v>
      </c>
      <c r="U2206" t="s">
        <v>5853</v>
      </c>
      <c r="V2206" t="s">
        <v>5853</v>
      </c>
    </row>
    <row r="2207" spans="1:22">
      <c r="A2207" s="88" t="s">
        <v>5377</v>
      </c>
      <c r="B2207" s="17" t="str">
        <f>VLOOKUP(A2207,'Planning Periods'!$E$2:$N$540,10,FALSE)</f>
        <v>08/15/2019 - 08/15/2027</v>
      </c>
      <c r="C2207" s="87">
        <v>2014</v>
      </c>
      <c r="D2207" s="87" t="str">
        <f t="shared" si="32"/>
        <v>Truckee 2014</v>
      </c>
      <c r="E2207" s="87">
        <v>305</v>
      </c>
      <c r="F2207" s="366">
        <v>0</v>
      </c>
      <c r="G2207" s="87">
        <v>0</v>
      </c>
      <c r="H2207" s="87">
        <v>0</v>
      </c>
      <c r="I2207" s="86"/>
      <c r="J2207" s="87">
        <v>230</v>
      </c>
      <c r="K2207" s="366">
        <v>0</v>
      </c>
      <c r="L2207" s="87">
        <v>0</v>
      </c>
      <c r="M2207" s="87">
        <v>0</v>
      </c>
      <c r="N2207" s="86"/>
      <c r="O2207" s="87">
        <v>248</v>
      </c>
      <c r="P2207" s="87">
        <v>0</v>
      </c>
      <c r="Q2207" s="86"/>
      <c r="R2207" s="87">
        <v>476</v>
      </c>
      <c r="S2207" s="87">
        <v>95</v>
      </c>
      <c r="T2207" s="86">
        <v>0</v>
      </c>
      <c r="U2207" s="87">
        <v>1259</v>
      </c>
      <c r="V2207" s="87">
        <v>95</v>
      </c>
    </row>
    <row r="2208" spans="1:22">
      <c r="A2208" s="88" t="s">
        <v>5377</v>
      </c>
      <c r="B2208" s="17" t="str">
        <f>VLOOKUP(A2208,'Planning Periods'!$E$2:$N$540,10,FALSE)</f>
        <v>08/15/2019 - 08/15/2027</v>
      </c>
      <c r="C2208" s="87">
        <v>2015</v>
      </c>
      <c r="D2208" s="87" t="str">
        <f t="shared" si="32"/>
        <v>Truckee 2015</v>
      </c>
      <c r="E2208" s="87">
        <v>305</v>
      </c>
      <c r="F2208" s="366">
        <v>0</v>
      </c>
      <c r="G2208" s="87">
        <v>0</v>
      </c>
      <c r="H2208" s="87">
        <v>0</v>
      </c>
      <c r="I2208" s="86"/>
      <c r="J2208" s="87">
        <v>230</v>
      </c>
      <c r="K2208" s="366">
        <v>0</v>
      </c>
      <c r="L2208" s="87">
        <v>0</v>
      </c>
      <c r="M2208" s="87">
        <v>0</v>
      </c>
      <c r="N2208" s="86"/>
      <c r="O2208" s="87">
        <v>248</v>
      </c>
      <c r="P2208" s="87">
        <v>0</v>
      </c>
      <c r="Q2208" s="86"/>
      <c r="R2208" s="87">
        <v>476</v>
      </c>
      <c r="S2208" s="87">
        <v>87</v>
      </c>
      <c r="T2208" s="86">
        <v>0</v>
      </c>
      <c r="U2208" s="87">
        <v>1259</v>
      </c>
      <c r="V2208" s="87">
        <v>87</v>
      </c>
    </row>
    <row r="2209" spans="1:22">
      <c r="A2209" s="88" t="s">
        <v>5377</v>
      </c>
      <c r="B2209" s="17" t="str">
        <f>VLOOKUP(A2209,'Planning Periods'!$E$2:$N$540,10,FALSE)</f>
        <v>08/15/2019 - 08/15/2027</v>
      </c>
      <c r="C2209" s="87">
        <v>2016</v>
      </c>
      <c r="D2209" s="87" t="str">
        <f t="shared" si="32"/>
        <v>Truckee 2016</v>
      </c>
      <c r="E2209" s="87">
        <v>305</v>
      </c>
      <c r="F2209" s="366">
        <v>0</v>
      </c>
      <c r="G2209" s="87">
        <v>0</v>
      </c>
      <c r="H2209" s="87">
        <v>0</v>
      </c>
      <c r="I2209" s="86"/>
      <c r="J2209" s="87">
        <v>230</v>
      </c>
      <c r="K2209" s="366">
        <v>0</v>
      </c>
      <c r="L2209" s="87">
        <v>0</v>
      </c>
      <c r="M2209" s="87">
        <v>0</v>
      </c>
      <c r="N2209" s="86"/>
      <c r="O2209" s="87">
        <v>248</v>
      </c>
      <c r="P2209" s="87">
        <v>0</v>
      </c>
      <c r="Q2209" s="86"/>
      <c r="R2209" s="87">
        <v>476</v>
      </c>
      <c r="S2209" s="87">
        <v>116</v>
      </c>
      <c r="T2209" s="86">
        <v>0</v>
      </c>
      <c r="U2209" s="87">
        <v>1259</v>
      </c>
      <c r="V2209" s="87">
        <v>116</v>
      </c>
    </row>
    <row r="2210" spans="1:22">
      <c r="A2210" s="88" t="s">
        <v>5377</v>
      </c>
      <c r="B2210" s="17" t="str">
        <f>VLOOKUP(A2210,'Planning Periods'!$E$2:$N$540,10,FALSE)</f>
        <v>08/15/2019 - 08/15/2027</v>
      </c>
      <c r="C2210" s="87">
        <v>2017</v>
      </c>
      <c r="D2210" s="87" t="str">
        <f t="shared" si="32"/>
        <v>Truckee 2017</v>
      </c>
      <c r="E2210" s="87">
        <v>305</v>
      </c>
      <c r="F2210" s="366">
        <v>0</v>
      </c>
      <c r="G2210" s="87">
        <v>0</v>
      </c>
      <c r="H2210" s="87">
        <v>0</v>
      </c>
      <c r="I2210" s="86"/>
      <c r="J2210" s="87">
        <v>230</v>
      </c>
      <c r="K2210" s="366">
        <v>0</v>
      </c>
      <c r="L2210" s="87">
        <v>0</v>
      </c>
      <c r="M2210" s="87">
        <v>0</v>
      </c>
      <c r="N2210" s="86"/>
      <c r="O2210" s="87">
        <v>248</v>
      </c>
      <c r="P2210" s="87">
        <v>0</v>
      </c>
      <c r="Q2210" s="86"/>
      <c r="R2210" s="87">
        <v>476</v>
      </c>
      <c r="S2210" s="87">
        <v>93</v>
      </c>
      <c r="T2210" s="86">
        <v>0</v>
      </c>
      <c r="U2210" s="87">
        <v>1259</v>
      </c>
      <c r="V2210" s="87">
        <v>93</v>
      </c>
    </row>
    <row r="2211" spans="1:22">
      <c r="A2211" s="88" t="s">
        <v>5732</v>
      </c>
      <c r="B2211" s="17" t="str">
        <f>VLOOKUP(A2211,'Planning Periods'!$E$2:$N$540,10,FALSE)</f>
        <v>12/31/2015 - 12/31/2023</v>
      </c>
      <c r="C2211" s="87">
        <v>2014</v>
      </c>
      <c r="D2211" s="87" t="str">
        <f t="shared" si="32"/>
        <v>Tulare 2014</v>
      </c>
      <c r="E2211" s="87" t="s">
        <v>5853</v>
      </c>
      <c r="F2211" s="366" t="s">
        <v>5853</v>
      </c>
      <c r="G2211" s="87" t="s">
        <v>5853</v>
      </c>
      <c r="H2211" s="87" t="s">
        <v>5853</v>
      </c>
      <c r="I2211" s="86"/>
      <c r="J2211" s="87" t="s">
        <v>5853</v>
      </c>
      <c r="K2211" s="366" t="s">
        <v>5853</v>
      </c>
      <c r="L2211" s="87" t="s">
        <v>5853</v>
      </c>
      <c r="M2211" s="87" t="s">
        <v>5853</v>
      </c>
      <c r="N2211" s="86"/>
      <c r="O2211" s="87" t="s">
        <v>5853</v>
      </c>
      <c r="P2211" s="87" t="s">
        <v>5853</v>
      </c>
      <c r="Q2211" s="86"/>
      <c r="R2211" s="87" t="s">
        <v>5853</v>
      </c>
      <c r="S2211" s="87" t="s">
        <v>5853</v>
      </c>
      <c r="T2211" s="86" t="s">
        <v>5853</v>
      </c>
      <c r="U2211" s="87" t="s">
        <v>5853</v>
      </c>
      <c r="V2211" s="87" t="s">
        <v>5853</v>
      </c>
    </row>
    <row r="2212" spans="1:22">
      <c r="A2212" s="88" t="s">
        <v>5732</v>
      </c>
      <c r="B2212" s="17" t="str">
        <f>VLOOKUP(A2212,'Planning Periods'!$E$2:$N$540,10,FALSE)</f>
        <v>12/31/2015 - 12/31/2023</v>
      </c>
      <c r="C2212" s="87">
        <v>2015</v>
      </c>
      <c r="D2212" s="87" t="str">
        <f t="shared" si="32"/>
        <v>Tulare 2015</v>
      </c>
      <c r="E2212" s="87">
        <v>920</v>
      </c>
      <c r="F2212" s="366">
        <v>0</v>
      </c>
      <c r="G2212" s="87">
        <v>0</v>
      </c>
      <c r="H2212" s="87">
        <v>0</v>
      </c>
      <c r="I2212" s="86"/>
      <c r="J2212" s="87">
        <v>609</v>
      </c>
      <c r="K2212" s="366">
        <v>0</v>
      </c>
      <c r="L2212" s="87">
        <v>0</v>
      </c>
      <c r="M2212" s="87">
        <v>0</v>
      </c>
      <c r="N2212" s="86"/>
      <c r="O2212" s="87">
        <v>613</v>
      </c>
      <c r="P2212" s="87">
        <v>0</v>
      </c>
      <c r="Q2212" s="86"/>
      <c r="R2212" s="87">
        <v>1452</v>
      </c>
      <c r="S2212" s="87">
        <v>485</v>
      </c>
      <c r="T2212" s="86">
        <v>0</v>
      </c>
      <c r="U2212" s="87">
        <v>3594</v>
      </c>
      <c r="V2212" s="87">
        <v>485</v>
      </c>
    </row>
    <row r="2213" spans="1:22">
      <c r="A2213" s="88" t="s">
        <v>5732</v>
      </c>
      <c r="B2213" s="17" t="str">
        <f>VLOOKUP(A2213,'Planning Periods'!$E$2:$N$540,10,FALSE)</f>
        <v>12/31/2015 - 12/31/2023</v>
      </c>
      <c r="C2213" s="87">
        <v>2016</v>
      </c>
      <c r="D2213" s="87" t="str">
        <f t="shared" si="32"/>
        <v>Tulare 2016</v>
      </c>
      <c r="E2213" s="87">
        <v>920</v>
      </c>
      <c r="F2213" s="366">
        <v>0</v>
      </c>
      <c r="G2213" s="87">
        <v>0</v>
      </c>
      <c r="H2213" s="87">
        <v>0</v>
      </c>
      <c r="I2213" s="86"/>
      <c r="J2213" s="87">
        <v>609</v>
      </c>
      <c r="K2213" s="366">
        <v>0</v>
      </c>
      <c r="L2213" s="87">
        <v>0</v>
      </c>
      <c r="M2213" s="87">
        <v>0</v>
      </c>
      <c r="N2213" s="86"/>
      <c r="O2213" s="87">
        <v>613</v>
      </c>
      <c r="P2213" s="87">
        <v>0</v>
      </c>
      <c r="Q2213" s="86"/>
      <c r="R2213" s="87">
        <v>1452</v>
      </c>
      <c r="S2213" s="87">
        <v>335</v>
      </c>
      <c r="T2213" s="86">
        <v>0</v>
      </c>
      <c r="U2213" s="87">
        <v>3594</v>
      </c>
      <c r="V2213" s="87">
        <v>335</v>
      </c>
    </row>
    <row r="2214" spans="1:22">
      <c r="A2214" s="88" t="s">
        <v>5732</v>
      </c>
      <c r="B2214" s="17" t="str">
        <f>VLOOKUP(A2214,'Planning Periods'!$E$2:$N$540,10,FALSE)</f>
        <v>12/31/2015 - 12/31/2023</v>
      </c>
      <c r="C2214" s="87">
        <v>2017</v>
      </c>
      <c r="D2214" s="87" t="str">
        <f t="shared" si="32"/>
        <v>Tulare 2017</v>
      </c>
      <c r="E2214" s="87">
        <v>920</v>
      </c>
      <c r="F2214" s="366">
        <v>0</v>
      </c>
      <c r="G2214" s="87">
        <v>0</v>
      </c>
      <c r="H2214" s="87">
        <v>0</v>
      </c>
      <c r="I2214" s="86"/>
      <c r="J2214" s="87">
        <v>609</v>
      </c>
      <c r="K2214" s="366">
        <v>7</v>
      </c>
      <c r="L2214" s="87">
        <v>7</v>
      </c>
      <c r="M2214" s="87">
        <v>0</v>
      </c>
      <c r="N2214" s="86"/>
      <c r="O2214" s="87">
        <v>613</v>
      </c>
      <c r="P2214" s="87">
        <v>0</v>
      </c>
      <c r="Q2214" s="86"/>
      <c r="R2214" s="87">
        <v>1452</v>
      </c>
      <c r="S2214" s="87">
        <v>354</v>
      </c>
      <c r="T2214" s="86">
        <v>0</v>
      </c>
      <c r="U2214" s="87">
        <v>3594</v>
      </c>
      <c r="V2214" s="87">
        <v>361</v>
      </c>
    </row>
    <row r="2215" spans="1:22">
      <c r="A2215" s="88" t="s">
        <v>5307</v>
      </c>
      <c r="B2215" s="17" t="str">
        <f>VLOOKUP(A2215,'Planning Periods'!$E$2:$N$540,10,FALSE)</f>
        <v>12/31/2015 - 12/31/2023</v>
      </c>
      <c r="C2215" s="87">
        <v>2014</v>
      </c>
      <c r="D2215" s="87" t="str">
        <f t="shared" si="32"/>
        <v>Tulare County - Unincorporated 2014</v>
      </c>
      <c r="E2215" s="87" t="s">
        <v>5853</v>
      </c>
      <c r="F2215" s="366" t="s">
        <v>5853</v>
      </c>
      <c r="G2215" s="87" t="s">
        <v>5853</v>
      </c>
      <c r="H2215" s="87" t="s">
        <v>5853</v>
      </c>
      <c r="I2215" s="86"/>
      <c r="J2215" s="87" t="s">
        <v>5853</v>
      </c>
      <c r="K2215" s="366" t="s">
        <v>5853</v>
      </c>
      <c r="L2215" s="87" t="s">
        <v>5853</v>
      </c>
      <c r="M2215" s="87" t="s">
        <v>5853</v>
      </c>
      <c r="N2215" s="86"/>
      <c r="O2215" s="87" t="s">
        <v>5853</v>
      </c>
      <c r="P2215" s="87" t="s">
        <v>5853</v>
      </c>
      <c r="Q2215" s="86"/>
      <c r="R2215" s="87" t="s">
        <v>5853</v>
      </c>
      <c r="S2215" s="87" t="s">
        <v>5853</v>
      </c>
      <c r="T2215" s="86" t="s">
        <v>5853</v>
      </c>
      <c r="U2215" s="87" t="s">
        <v>5853</v>
      </c>
      <c r="V2215" s="87" t="s">
        <v>5853</v>
      </c>
    </row>
    <row r="2216" spans="1:22">
      <c r="A2216" s="88" t="s">
        <v>5307</v>
      </c>
      <c r="B2216" s="17" t="str">
        <f>VLOOKUP(A2216,'Planning Periods'!$E$2:$N$540,10,FALSE)</f>
        <v>12/31/2015 - 12/31/2023</v>
      </c>
      <c r="C2216" s="87">
        <v>2015</v>
      </c>
      <c r="D2216" s="87" t="str">
        <f t="shared" si="32"/>
        <v>Tulare County - Unincorporated 2015</v>
      </c>
      <c r="E2216" s="87">
        <v>1477</v>
      </c>
      <c r="F2216" s="366">
        <v>55</v>
      </c>
      <c r="G2216" s="87">
        <v>0</v>
      </c>
      <c r="H2216" s="87">
        <v>55</v>
      </c>
      <c r="I2216" s="86"/>
      <c r="J2216" s="87">
        <v>1065</v>
      </c>
      <c r="K2216" s="366">
        <v>63</v>
      </c>
      <c r="L2216" s="87">
        <v>0</v>
      </c>
      <c r="M2216" s="87">
        <v>63</v>
      </c>
      <c r="N2216" s="86"/>
      <c r="O2216" s="87">
        <v>1169</v>
      </c>
      <c r="P2216" s="87">
        <v>25</v>
      </c>
      <c r="Q2216" s="86"/>
      <c r="R2216" s="87">
        <v>3370</v>
      </c>
      <c r="S2216" s="87">
        <v>23</v>
      </c>
      <c r="T2216" s="86">
        <v>63</v>
      </c>
      <c r="U2216" s="87">
        <v>7081</v>
      </c>
      <c r="V2216" s="87">
        <v>166</v>
      </c>
    </row>
    <row r="2217" spans="1:22">
      <c r="A2217" s="88" t="s">
        <v>5307</v>
      </c>
      <c r="B2217" s="17" t="str">
        <f>VLOOKUP(A2217,'Planning Periods'!$E$2:$N$540,10,FALSE)</f>
        <v>12/31/2015 - 12/31/2023</v>
      </c>
      <c r="C2217" s="87">
        <v>2016</v>
      </c>
      <c r="D2217" s="87" t="str">
        <f t="shared" si="32"/>
        <v>Tulare County - Unincorporated 2016</v>
      </c>
      <c r="E2217" s="87">
        <v>1477</v>
      </c>
      <c r="F2217" s="366">
        <v>67</v>
      </c>
      <c r="G2217" s="87">
        <v>0</v>
      </c>
      <c r="H2217" s="87">
        <v>67</v>
      </c>
      <c r="I2217" s="86"/>
      <c r="J2217" s="87">
        <v>1065</v>
      </c>
      <c r="K2217" s="366">
        <v>27</v>
      </c>
      <c r="L2217" s="87">
        <v>0</v>
      </c>
      <c r="M2217" s="87">
        <v>27</v>
      </c>
      <c r="N2217" s="86"/>
      <c r="O2217" s="87">
        <v>1169</v>
      </c>
      <c r="P2217" s="87">
        <v>57</v>
      </c>
      <c r="Q2217" s="86"/>
      <c r="R2217" s="87">
        <v>3370</v>
      </c>
      <c r="S2217" s="87">
        <v>58</v>
      </c>
      <c r="T2217" s="86">
        <v>27</v>
      </c>
      <c r="U2217" s="87">
        <v>7081</v>
      </c>
      <c r="V2217" s="87">
        <v>209</v>
      </c>
    </row>
    <row r="2218" spans="1:22">
      <c r="A2218" s="88" t="s">
        <v>5307</v>
      </c>
      <c r="B2218" s="17" t="str">
        <f>VLOOKUP(A2218,'Planning Periods'!$E$2:$N$540,10,FALSE)</f>
        <v>12/31/2015 - 12/31/2023</v>
      </c>
      <c r="C2218" s="87">
        <v>2017</v>
      </c>
      <c r="D2218" s="87" t="str">
        <f t="shared" si="32"/>
        <v>Tulare County - Unincorporated 2017</v>
      </c>
      <c r="E2218" s="87">
        <v>1477</v>
      </c>
      <c r="F2218" s="366">
        <v>33</v>
      </c>
      <c r="G2218" s="87">
        <v>0</v>
      </c>
      <c r="H2218" s="87">
        <v>33</v>
      </c>
      <c r="I2218" s="86"/>
      <c r="J2218" s="87">
        <v>1065</v>
      </c>
      <c r="K2218" s="366">
        <v>84</v>
      </c>
      <c r="L2218" s="87">
        <v>0</v>
      </c>
      <c r="M2218" s="87">
        <v>84</v>
      </c>
      <c r="N2218" s="86"/>
      <c r="O2218" s="87">
        <v>1169</v>
      </c>
      <c r="P2218" s="87">
        <v>16</v>
      </c>
      <c r="Q2218" s="86"/>
      <c r="R2218" s="87">
        <v>3370</v>
      </c>
      <c r="S2218" s="87">
        <v>13</v>
      </c>
      <c r="T2218" s="86">
        <v>84</v>
      </c>
      <c r="U2218" s="87">
        <v>7081</v>
      </c>
      <c r="V2218" s="87">
        <v>146</v>
      </c>
    </row>
    <row r="2219" spans="1:22">
      <c r="A2219" t="s">
        <v>5866</v>
      </c>
      <c r="B2219" s="17" t="str">
        <f>VLOOKUP(A2219,'Planning Periods'!$E$2:$N$540,10,FALSE)</f>
        <v>06/30/2014 - 11/15/2022</v>
      </c>
      <c r="C2219" s="87">
        <v>2014</v>
      </c>
      <c r="D2219" s="87" t="str">
        <f t="shared" si="32"/>
        <v>Tulelake 2014</v>
      </c>
      <c r="E2219" s="366" t="s">
        <v>5853</v>
      </c>
      <c r="F2219" s="366" t="s">
        <v>5853</v>
      </c>
      <c r="G2219" s="366" t="s">
        <v>5853</v>
      </c>
      <c r="H2219" s="366" t="s">
        <v>5853</v>
      </c>
      <c r="I2219" s="366">
        <v>0</v>
      </c>
      <c r="J2219" s="366" t="s">
        <v>5853</v>
      </c>
      <c r="K2219" s="366" t="s">
        <v>5853</v>
      </c>
      <c r="L2219" s="366" t="s">
        <v>5853</v>
      </c>
      <c r="M2219" s="366" t="s">
        <v>5853</v>
      </c>
      <c r="N2219" s="366">
        <v>0</v>
      </c>
      <c r="O2219" s="366" t="s">
        <v>5853</v>
      </c>
      <c r="P2219" s="366" t="s">
        <v>5853</v>
      </c>
      <c r="Q2219" s="366"/>
      <c r="R2219" s="366" t="s">
        <v>5853</v>
      </c>
      <c r="S2219" s="366" t="s">
        <v>5853</v>
      </c>
      <c r="T2219" s="366" t="s">
        <v>5853</v>
      </c>
      <c r="U2219" s="366" t="s">
        <v>5853</v>
      </c>
      <c r="V2219" s="366" t="s">
        <v>5853</v>
      </c>
    </row>
    <row r="2220" spans="1:22">
      <c r="A2220" t="s">
        <v>5866</v>
      </c>
      <c r="B2220" s="17" t="str">
        <f>VLOOKUP(A2220,'Planning Periods'!$E$2:$N$540,10,FALSE)</f>
        <v>06/30/2014 - 11/15/2022</v>
      </c>
      <c r="C2220" s="87">
        <v>2015</v>
      </c>
      <c r="D2220" s="87" t="str">
        <f t="shared" si="32"/>
        <v>Tulelake 2015</v>
      </c>
      <c r="E2220" t="s">
        <v>5853</v>
      </c>
      <c r="F2220" t="s">
        <v>5853</v>
      </c>
      <c r="G2220" t="s">
        <v>5853</v>
      </c>
      <c r="H2220" t="s">
        <v>5853</v>
      </c>
      <c r="J2220" t="s">
        <v>5853</v>
      </c>
      <c r="K2220" t="s">
        <v>5853</v>
      </c>
      <c r="L2220" t="s">
        <v>5853</v>
      </c>
      <c r="M2220" t="s">
        <v>5853</v>
      </c>
      <c r="O2220" t="s">
        <v>5853</v>
      </c>
      <c r="P2220" t="s">
        <v>5853</v>
      </c>
      <c r="R2220" t="s">
        <v>5853</v>
      </c>
      <c r="S2220" t="s">
        <v>5853</v>
      </c>
      <c r="T2220" t="s">
        <v>5853</v>
      </c>
      <c r="U2220" t="s">
        <v>5853</v>
      </c>
      <c r="V2220" t="s">
        <v>5853</v>
      </c>
    </row>
    <row r="2221" spans="1:22">
      <c r="A2221" t="s">
        <v>5866</v>
      </c>
      <c r="B2221" s="17" t="str">
        <f>VLOOKUP(A2221,'Planning Periods'!$E$2:$N$540,10,FALSE)</f>
        <v>06/30/2014 - 11/15/2022</v>
      </c>
      <c r="C2221" s="87">
        <v>2016</v>
      </c>
      <c r="D2221" s="87" t="str">
        <f t="shared" si="32"/>
        <v>Tulelake 2016</v>
      </c>
      <c r="E2221" t="s">
        <v>5853</v>
      </c>
      <c r="F2221" t="s">
        <v>5853</v>
      </c>
      <c r="G2221" t="s">
        <v>5853</v>
      </c>
      <c r="H2221" t="s">
        <v>5853</v>
      </c>
      <c r="J2221" t="s">
        <v>5853</v>
      </c>
      <c r="K2221" t="s">
        <v>5853</v>
      </c>
      <c r="L2221" t="s">
        <v>5853</v>
      </c>
      <c r="M2221" t="s">
        <v>5853</v>
      </c>
      <c r="O2221" t="s">
        <v>5853</v>
      </c>
      <c r="P2221" t="s">
        <v>5853</v>
      </c>
      <c r="R2221" t="s">
        <v>5853</v>
      </c>
      <c r="S2221" t="s">
        <v>5853</v>
      </c>
      <c r="T2221" t="s">
        <v>5853</v>
      </c>
      <c r="U2221" t="s">
        <v>5853</v>
      </c>
      <c r="V2221" t="s">
        <v>5853</v>
      </c>
    </row>
    <row r="2222" spans="1:22">
      <c r="A2222" t="s">
        <v>5866</v>
      </c>
      <c r="B2222" s="17" t="str">
        <f>VLOOKUP(A2222,'Planning Periods'!$E$2:$N$540,10,FALSE)</f>
        <v>06/30/2014 - 11/15/2022</v>
      </c>
      <c r="C2222" s="87">
        <v>2017</v>
      </c>
      <c r="D2222" s="87" t="str">
        <f t="shared" si="32"/>
        <v>Tulelake 2017</v>
      </c>
      <c r="E2222" t="s">
        <v>5853</v>
      </c>
      <c r="F2222" t="s">
        <v>5853</v>
      </c>
      <c r="G2222" t="s">
        <v>5853</v>
      </c>
      <c r="H2222" t="s">
        <v>5853</v>
      </c>
      <c r="J2222" t="s">
        <v>5853</v>
      </c>
      <c r="K2222" t="s">
        <v>5853</v>
      </c>
      <c r="L2222" t="s">
        <v>5853</v>
      </c>
      <c r="M2222" t="s">
        <v>5853</v>
      </c>
      <c r="O2222" t="s">
        <v>5853</v>
      </c>
      <c r="P2222" t="s">
        <v>5853</v>
      </c>
      <c r="R2222" t="s">
        <v>5853</v>
      </c>
      <c r="S2222" t="s">
        <v>5853</v>
      </c>
      <c r="T2222" t="s">
        <v>5853</v>
      </c>
      <c r="U2222" t="s">
        <v>5853</v>
      </c>
      <c r="V2222" t="s">
        <v>5853</v>
      </c>
    </row>
    <row r="2223" spans="1:22">
      <c r="A2223" s="88" t="s">
        <v>5309</v>
      </c>
      <c r="B2223" s="17" t="str">
        <f>VLOOKUP(A2223,'Planning Periods'!$E$2:$N$540,10,FALSE)</f>
        <v>08/31/2019 - 08/31/2024</v>
      </c>
      <c r="C2223" s="87">
        <v>2014</v>
      </c>
      <c r="D2223" s="87" t="str">
        <f t="shared" si="32"/>
        <v>Tuolumne County - Unincorporated 2014</v>
      </c>
      <c r="E2223" s="87">
        <v>102</v>
      </c>
      <c r="F2223" s="366">
        <v>0</v>
      </c>
      <c r="G2223" s="87">
        <v>0</v>
      </c>
      <c r="H2223" s="87">
        <v>0</v>
      </c>
      <c r="I2223" s="86"/>
      <c r="J2223" s="87">
        <v>74</v>
      </c>
      <c r="K2223" s="366">
        <v>2</v>
      </c>
      <c r="L2223" s="87">
        <v>2</v>
      </c>
      <c r="M2223" s="87">
        <v>0</v>
      </c>
      <c r="N2223" s="86"/>
      <c r="O2223" s="87">
        <v>81</v>
      </c>
      <c r="P2223" s="87">
        <v>0</v>
      </c>
      <c r="Q2223" s="86"/>
      <c r="R2223" s="87">
        <v>193</v>
      </c>
      <c r="S2223" s="87">
        <v>0</v>
      </c>
      <c r="T2223" s="86">
        <v>0</v>
      </c>
      <c r="U2223" s="87">
        <v>450</v>
      </c>
      <c r="V2223" s="87">
        <v>2</v>
      </c>
    </row>
    <row r="2224" spans="1:22">
      <c r="A2224" s="88" t="s">
        <v>5309</v>
      </c>
      <c r="B2224" s="17" t="str">
        <f>VLOOKUP(A2224,'Planning Periods'!$E$2:$N$540,10,FALSE)</f>
        <v>08/31/2019 - 08/31/2024</v>
      </c>
      <c r="C2224" s="87">
        <v>2015</v>
      </c>
      <c r="D2224" s="87" t="str">
        <f t="shared" si="32"/>
        <v>Tuolumne County - Unincorporated 2015</v>
      </c>
      <c r="E2224" s="87">
        <v>102</v>
      </c>
      <c r="F2224" s="366">
        <v>0</v>
      </c>
      <c r="G2224" s="87">
        <v>0</v>
      </c>
      <c r="H2224" s="87">
        <v>0</v>
      </c>
      <c r="I2224" s="86"/>
      <c r="J2224" s="87">
        <v>74</v>
      </c>
      <c r="K2224" s="366">
        <v>0</v>
      </c>
      <c r="L2224" s="87">
        <v>0</v>
      </c>
      <c r="M2224" s="87">
        <v>0</v>
      </c>
      <c r="N2224" s="86"/>
      <c r="O2224" s="87">
        <v>81</v>
      </c>
      <c r="P2224" s="87">
        <v>0</v>
      </c>
      <c r="Q2224" s="86"/>
      <c r="R2224" s="87">
        <v>193</v>
      </c>
      <c r="S2224" s="87">
        <v>33</v>
      </c>
      <c r="T2224" s="86">
        <v>0</v>
      </c>
      <c r="U2224" s="87">
        <v>450</v>
      </c>
      <c r="V2224" s="87">
        <v>33</v>
      </c>
    </row>
    <row r="2225" spans="1:22">
      <c r="A2225" s="88" t="s">
        <v>5309</v>
      </c>
      <c r="B2225" s="17" t="str">
        <f>VLOOKUP(A2225,'Planning Periods'!$E$2:$N$540,10,FALSE)</f>
        <v>08/31/2019 - 08/31/2024</v>
      </c>
      <c r="C2225" s="87">
        <v>2016</v>
      </c>
      <c r="D2225" s="87" t="str">
        <f t="shared" si="32"/>
        <v>Tuolumne County - Unincorporated 2016</v>
      </c>
      <c r="E2225" s="87">
        <v>102</v>
      </c>
      <c r="F2225" s="366">
        <v>0</v>
      </c>
      <c r="G2225" s="87">
        <v>0</v>
      </c>
      <c r="H2225" s="87">
        <v>0</v>
      </c>
      <c r="I2225" s="86"/>
      <c r="J2225" s="87">
        <v>74</v>
      </c>
      <c r="K2225" s="366">
        <v>2</v>
      </c>
      <c r="L2225" s="87">
        <v>2</v>
      </c>
      <c r="M2225" s="87">
        <v>0</v>
      </c>
      <c r="N2225" s="86"/>
      <c r="O2225" s="87">
        <v>81</v>
      </c>
      <c r="P2225" s="87">
        <v>0</v>
      </c>
      <c r="Q2225" s="86"/>
      <c r="R2225" s="87">
        <v>193</v>
      </c>
      <c r="S2225" s="87">
        <v>0</v>
      </c>
      <c r="T2225" s="86">
        <v>0</v>
      </c>
      <c r="U2225" s="87">
        <v>450</v>
      </c>
      <c r="V2225" s="87">
        <v>2</v>
      </c>
    </row>
    <row r="2226" spans="1:22">
      <c r="A2226" s="88" t="s">
        <v>5309</v>
      </c>
      <c r="B2226" s="17" t="str">
        <f>VLOOKUP(A2226,'Planning Periods'!$E$2:$N$540,10,FALSE)</f>
        <v>08/31/2019 - 08/31/2024</v>
      </c>
      <c r="C2226" s="87">
        <v>2017</v>
      </c>
      <c r="D2226" s="87" t="str">
        <f t="shared" si="32"/>
        <v>Tuolumne County - Unincorporated 2017</v>
      </c>
      <c r="E2226" s="87">
        <v>102</v>
      </c>
      <c r="F2226" s="366">
        <v>0</v>
      </c>
      <c r="G2226" s="87">
        <v>0</v>
      </c>
      <c r="H2226" s="87">
        <v>0</v>
      </c>
      <c r="I2226" s="86"/>
      <c r="J2226" s="87">
        <v>74</v>
      </c>
      <c r="K2226" s="366">
        <v>2</v>
      </c>
      <c r="L2226" s="87">
        <v>2</v>
      </c>
      <c r="M2226" s="87">
        <v>0</v>
      </c>
      <c r="N2226" s="86"/>
      <c r="O2226" s="87">
        <v>81</v>
      </c>
      <c r="P2226" s="87">
        <v>0</v>
      </c>
      <c r="Q2226" s="86"/>
      <c r="R2226" s="87">
        <v>193</v>
      </c>
      <c r="S2226" s="87">
        <v>71</v>
      </c>
      <c r="T2226" s="86">
        <v>0</v>
      </c>
      <c r="U2226" s="87">
        <v>450</v>
      </c>
      <c r="V2226" s="87">
        <v>73</v>
      </c>
    </row>
    <row r="2227" spans="1:22">
      <c r="A2227" s="88" t="s">
        <v>5733</v>
      </c>
      <c r="B2227" s="17" t="str">
        <f>VLOOKUP(A2227,'Planning Periods'!$E$2:$N$540,10,FALSE)</f>
        <v>12/31/2015 - 12/31/2023</v>
      </c>
      <c r="C2227" s="87">
        <v>2014</v>
      </c>
      <c r="D2227" s="87" t="str">
        <f t="shared" si="32"/>
        <v>Turlock 2014</v>
      </c>
      <c r="E2227" s="87" t="s">
        <v>5853</v>
      </c>
      <c r="F2227" s="366" t="s">
        <v>5853</v>
      </c>
      <c r="G2227" s="87" t="s">
        <v>5853</v>
      </c>
      <c r="H2227" s="87" t="s">
        <v>5853</v>
      </c>
      <c r="I2227" s="86"/>
      <c r="J2227" s="87" t="s">
        <v>5853</v>
      </c>
      <c r="K2227" s="366" t="s">
        <v>5853</v>
      </c>
      <c r="L2227" s="87" t="s">
        <v>5853</v>
      </c>
      <c r="M2227" s="87" t="s">
        <v>5853</v>
      </c>
      <c r="N2227" s="86"/>
      <c r="O2227" s="87" t="s">
        <v>5853</v>
      </c>
      <c r="P2227" s="87" t="s">
        <v>5853</v>
      </c>
      <c r="Q2227" s="86"/>
      <c r="R2227" s="87" t="s">
        <v>5853</v>
      </c>
      <c r="S2227" s="87" t="s">
        <v>5853</v>
      </c>
      <c r="T2227" s="86" t="s">
        <v>5853</v>
      </c>
      <c r="U2227" s="87" t="s">
        <v>5853</v>
      </c>
      <c r="V2227" s="87" t="s">
        <v>5853</v>
      </c>
    </row>
    <row r="2228" spans="1:22" ht="14.25" customHeight="1">
      <c r="A2228" s="88" t="s">
        <v>5733</v>
      </c>
      <c r="B2228" s="17" t="str">
        <f>VLOOKUP(A2228,'Planning Periods'!$E$2:$N$540,10,FALSE)</f>
        <v>12/31/2015 - 12/31/2023</v>
      </c>
      <c r="C2228" s="87">
        <v>2015</v>
      </c>
      <c r="D2228" s="87" t="str">
        <f t="shared" si="32"/>
        <v>Turlock 2015</v>
      </c>
      <c r="E2228" s="87">
        <v>877</v>
      </c>
      <c r="F2228" s="366">
        <v>1</v>
      </c>
      <c r="G2228" s="87">
        <v>1</v>
      </c>
      <c r="H2228" s="87">
        <v>0</v>
      </c>
      <c r="I2228" s="86"/>
      <c r="J2228" s="87">
        <v>562</v>
      </c>
      <c r="K2228" s="366">
        <v>3</v>
      </c>
      <c r="L2228" s="87">
        <v>3</v>
      </c>
      <c r="M2228" s="87">
        <v>0</v>
      </c>
      <c r="N2228" s="86"/>
      <c r="O2228" s="87">
        <v>627</v>
      </c>
      <c r="P2228" s="87">
        <v>41</v>
      </c>
      <c r="Q2228" s="86"/>
      <c r="R2228" s="87">
        <v>1552</v>
      </c>
      <c r="S2228" s="87">
        <v>15</v>
      </c>
      <c r="T2228" s="86">
        <v>0</v>
      </c>
      <c r="U2228" s="87">
        <v>3618</v>
      </c>
      <c r="V2228" s="87">
        <v>60</v>
      </c>
    </row>
    <row r="2229" spans="1:22">
      <c r="A2229" s="88" t="s">
        <v>5733</v>
      </c>
      <c r="B2229" s="17" t="str">
        <f>VLOOKUP(A2229,'Planning Periods'!$E$2:$N$540,10,FALSE)</f>
        <v>12/31/2015 - 12/31/2023</v>
      </c>
      <c r="C2229" s="87">
        <v>2016</v>
      </c>
      <c r="D2229" s="87" t="str">
        <f t="shared" si="32"/>
        <v>Turlock 2016</v>
      </c>
      <c r="E2229" s="87">
        <v>877</v>
      </c>
      <c r="F2229" s="366">
        <v>1</v>
      </c>
      <c r="G2229" s="87">
        <v>1</v>
      </c>
      <c r="H2229" s="87">
        <v>0</v>
      </c>
      <c r="I2229" s="86"/>
      <c r="J2229" s="87">
        <v>562</v>
      </c>
      <c r="K2229" s="366">
        <v>120</v>
      </c>
      <c r="L2229" s="87">
        <v>120</v>
      </c>
      <c r="M2229" s="87">
        <v>0</v>
      </c>
      <c r="N2229" s="86"/>
      <c r="O2229" s="87">
        <v>627</v>
      </c>
      <c r="P2229" s="87">
        <v>547</v>
      </c>
      <c r="Q2229" s="86"/>
      <c r="R2229" s="87">
        <v>1552</v>
      </c>
      <c r="S2229" s="87">
        <v>13</v>
      </c>
      <c r="T2229" s="86">
        <v>0</v>
      </c>
      <c r="U2229" s="87">
        <v>3618</v>
      </c>
      <c r="V2229" s="87">
        <v>681</v>
      </c>
    </row>
    <row r="2230" spans="1:22">
      <c r="A2230" s="88" t="s">
        <v>5733</v>
      </c>
      <c r="B2230" s="17" t="str">
        <f>VLOOKUP(A2230,'Planning Periods'!$E$2:$N$540,10,FALSE)</f>
        <v>12/31/2015 - 12/31/2023</v>
      </c>
      <c r="C2230" s="87">
        <v>2017</v>
      </c>
      <c r="D2230" s="87" t="str">
        <f t="shared" si="32"/>
        <v>Turlock 2017</v>
      </c>
      <c r="E2230" s="87">
        <v>877</v>
      </c>
      <c r="F2230" s="366">
        <v>0</v>
      </c>
      <c r="G2230" s="87">
        <v>0</v>
      </c>
      <c r="H2230" s="87">
        <v>0</v>
      </c>
      <c r="I2230" s="86"/>
      <c r="J2230" s="87">
        <v>562</v>
      </c>
      <c r="K2230" s="366">
        <v>0</v>
      </c>
      <c r="L2230" s="87">
        <v>0</v>
      </c>
      <c r="M2230" s="87">
        <v>0</v>
      </c>
      <c r="N2230" s="86"/>
      <c r="O2230" s="87">
        <v>627</v>
      </c>
      <c r="P2230" s="87">
        <v>3</v>
      </c>
      <c r="Q2230" s="86"/>
      <c r="R2230" s="87">
        <v>1552</v>
      </c>
      <c r="S2230" s="87">
        <v>18</v>
      </c>
      <c r="T2230" s="86">
        <v>0</v>
      </c>
      <c r="U2230" s="87">
        <v>3618</v>
      </c>
      <c r="V2230" s="87">
        <v>21</v>
      </c>
    </row>
    <row r="2231" spans="1:22">
      <c r="A2231" s="88" t="s">
        <v>5734</v>
      </c>
      <c r="B2231" s="17"/>
      <c r="C2231" s="87">
        <v>2013</v>
      </c>
      <c r="D2231" s="87" t="str">
        <f t="shared" si="32"/>
        <v>Tustin 2013</v>
      </c>
      <c r="E2231" s="87" t="s">
        <v>5853</v>
      </c>
      <c r="F2231" s="366" t="s">
        <v>5853</v>
      </c>
      <c r="G2231" s="87" t="s">
        <v>5853</v>
      </c>
      <c r="H2231" s="87" t="s">
        <v>5853</v>
      </c>
      <c r="I2231" s="86"/>
      <c r="J2231" s="87" t="s">
        <v>5853</v>
      </c>
      <c r="K2231" s="366" t="s">
        <v>5853</v>
      </c>
      <c r="L2231" s="87" t="s">
        <v>5853</v>
      </c>
      <c r="M2231" s="87" t="s">
        <v>5853</v>
      </c>
      <c r="N2231" s="86"/>
      <c r="O2231" s="87" t="s">
        <v>5853</v>
      </c>
      <c r="P2231" s="87" t="s">
        <v>5853</v>
      </c>
      <c r="Q2231" s="86"/>
      <c r="R2231" s="87" t="s">
        <v>5853</v>
      </c>
      <c r="S2231" s="87" t="s">
        <v>5853</v>
      </c>
      <c r="T2231" s="86" t="s">
        <v>5853</v>
      </c>
      <c r="U2231" s="87" t="s">
        <v>5853</v>
      </c>
      <c r="V2231" s="87" t="s">
        <v>5853</v>
      </c>
    </row>
    <row r="2232" spans="1:22">
      <c r="A2232" s="88" t="s">
        <v>5734</v>
      </c>
      <c r="B2232" s="17" t="str">
        <f>VLOOKUP(A2232,'Planning Periods'!$E$2:$N$540,10,FALSE)</f>
        <v>10/15/2013 - 10/15/2021</v>
      </c>
      <c r="C2232" s="87">
        <v>2014</v>
      </c>
      <c r="D2232" s="87" t="str">
        <f>CONCATENATE(A2232," ",C2232)</f>
        <v>Tustin 2014</v>
      </c>
      <c r="E2232" s="87">
        <v>283</v>
      </c>
      <c r="F2232" s="366">
        <v>88</v>
      </c>
      <c r="G2232" s="87">
        <v>88</v>
      </c>
      <c r="H2232" s="87">
        <v>0</v>
      </c>
      <c r="I2232" s="86"/>
      <c r="J2232" s="87">
        <v>195</v>
      </c>
      <c r="K2232" s="366">
        <v>73</v>
      </c>
      <c r="L2232" s="87">
        <v>73</v>
      </c>
      <c r="M2232" s="87">
        <v>0</v>
      </c>
      <c r="N2232" s="86"/>
      <c r="O2232" s="87">
        <v>224</v>
      </c>
      <c r="P2232" s="87">
        <v>101</v>
      </c>
      <c r="Q2232" s="86"/>
      <c r="R2232" s="87">
        <v>525</v>
      </c>
      <c r="S2232" s="87">
        <v>496</v>
      </c>
      <c r="T2232" s="86">
        <v>0</v>
      </c>
      <c r="U2232" s="87">
        <v>1227</v>
      </c>
      <c r="V2232" s="87">
        <v>758</v>
      </c>
    </row>
    <row r="2233" spans="1:22">
      <c r="A2233" s="88" t="s">
        <v>5734</v>
      </c>
      <c r="B2233" s="17" t="str">
        <f>VLOOKUP(A2233,'Planning Periods'!$E$2:$N$540,10,FALSE)</f>
        <v>10/15/2013 - 10/15/2021</v>
      </c>
      <c r="C2233" s="87">
        <v>2015</v>
      </c>
      <c r="D2233" s="87" t="str">
        <f t="shared" ref="D2233:D2299" si="33">CONCATENATE(A2233," ",C2233)</f>
        <v>Tustin 2015</v>
      </c>
      <c r="E2233" s="87">
        <v>283</v>
      </c>
      <c r="F2233" s="366">
        <v>0</v>
      </c>
      <c r="G2233" s="87">
        <v>0</v>
      </c>
      <c r="H2233" s="87">
        <v>0</v>
      </c>
      <c r="I2233" s="86"/>
      <c r="J2233" s="87">
        <v>195</v>
      </c>
      <c r="K2233" s="366">
        <v>0</v>
      </c>
      <c r="L2233" s="87">
        <v>0</v>
      </c>
      <c r="M2233" s="87">
        <v>0</v>
      </c>
      <c r="N2233" s="86"/>
      <c r="O2233" s="87">
        <v>224</v>
      </c>
      <c r="P2233" s="87">
        <v>0</v>
      </c>
      <c r="Q2233" s="86"/>
      <c r="R2233" s="87">
        <v>525</v>
      </c>
      <c r="S2233" s="87">
        <v>240</v>
      </c>
      <c r="T2233" s="86">
        <v>0</v>
      </c>
      <c r="U2233" s="87">
        <v>1227</v>
      </c>
      <c r="V2233" s="87">
        <v>240</v>
      </c>
    </row>
    <row r="2234" spans="1:22">
      <c r="A2234" s="88" t="s">
        <v>5734</v>
      </c>
      <c r="B2234" s="17" t="str">
        <f>VLOOKUP(A2234,'Planning Periods'!$E$2:$N$540,10,FALSE)</f>
        <v>10/15/2013 - 10/15/2021</v>
      </c>
      <c r="C2234" s="87">
        <v>2016</v>
      </c>
      <c r="D2234" s="87" t="str">
        <f t="shared" si="33"/>
        <v>Tustin 2016</v>
      </c>
      <c r="E2234" s="87">
        <v>283</v>
      </c>
      <c r="F2234" s="366">
        <v>1</v>
      </c>
      <c r="G2234" s="87">
        <v>1</v>
      </c>
      <c r="H2234" s="87">
        <v>0</v>
      </c>
      <c r="I2234" s="86"/>
      <c r="J2234" s="87">
        <v>195</v>
      </c>
      <c r="K2234" s="366">
        <v>0</v>
      </c>
      <c r="L2234" s="87">
        <v>0</v>
      </c>
      <c r="M2234" s="87">
        <v>0</v>
      </c>
      <c r="N2234" s="86"/>
      <c r="O2234" s="87">
        <v>224</v>
      </c>
      <c r="P2234" s="87">
        <v>0</v>
      </c>
      <c r="Q2234" s="86"/>
      <c r="R2234" s="87">
        <v>525</v>
      </c>
      <c r="S2234" s="87">
        <v>157</v>
      </c>
      <c r="T2234" s="86">
        <v>0</v>
      </c>
      <c r="U2234" s="87">
        <v>1227</v>
      </c>
      <c r="V2234" s="87">
        <v>158</v>
      </c>
    </row>
    <row r="2235" spans="1:22">
      <c r="A2235" s="88" t="s">
        <v>5734</v>
      </c>
      <c r="B2235" s="17" t="str">
        <f>VLOOKUP(A2235,'Planning Periods'!$E$2:$N$540,10,FALSE)</f>
        <v>10/15/2013 - 10/15/2021</v>
      </c>
      <c r="C2235" s="87">
        <v>2017</v>
      </c>
      <c r="D2235" s="87" t="str">
        <f t="shared" si="33"/>
        <v>Tustin 2017</v>
      </c>
      <c r="E2235" s="87">
        <v>283</v>
      </c>
      <c r="F2235" s="366">
        <v>1</v>
      </c>
      <c r="G2235" s="87">
        <v>1</v>
      </c>
      <c r="H2235" s="87">
        <v>0</v>
      </c>
      <c r="I2235" s="86"/>
      <c r="J2235" s="87">
        <v>195</v>
      </c>
      <c r="K2235" s="366">
        <v>0</v>
      </c>
      <c r="L2235" s="87">
        <v>0</v>
      </c>
      <c r="M2235" s="87">
        <v>0</v>
      </c>
      <c r="N2235" s="86"/>
      <c r="O2235" s="87">
        <v>224</v>
      </c>
      <c r="P2235" s="87">
        <v>0</v>
      </c>
      <c r="Q2235" s="86"/>
      <c r="R2235" s="87">
        <v>525</v>
      </c>
      <c r="S2235" s="87">
        <v>13</v>
      </c>
      <c r="T2235" s="86">
        <v>0</v>
      </c>
      <c r="U2235" s="87">
        <v>1227</v>
      </c>
      <c r="V2235" s="87">
        <v>14</v>
      </c>
    </row>
    <row r="2236" spans="1:22">
      <c r="A2236" s="88" t="s">
        <v>5735</v>
      </c>
      <c r="B2236" s="17"/>
      <c r="C2236" s="87">
        <v>2013</v>
      </c>
      <c r="D2236" s="87" t="str">
        <f t="shared" si="33"/>
        <v>Twentynine Palms 2013</v>
      </c>
      <c r="E2236" s="87" t="s">
        <v>5853</v>
      </c>
      <c r="F2236" s="366" t="s">
        <v>5853</v>
      </c>
      <c r="G2236" s="87" t="s">
        <v>5853</v>
      </c>
      <c r="H2236" s="87" t="s">
        <v>5853</v>
      </c>
      <c r="I2236" s="86"/>
      <c r="J2236" s="87" t="s">
        <v>5853</v>
      </c>
      <c r="K2236" s="366" t="s">
        <v>5853</v>
      </c>
      <c r="L2236" s="87" t="s">
        <v>5853</v>
      </c>
      <c r="M2236" s="87" t="s">
        <v>5853</v>
      </c>
      <c r="N2236" s="86"/>
      <c r="O2236" s="87" t="s">
        <v>5853</v>
      </c>
      <c r="P2236" s="87" t="s">
        <v>5853</v>
      </c>
      <c r="Q2236" s="86"/>
      <c r="R2236" s="87" t="s">
        <v>5853</v>
      </c>
      <c r="S2236" s="87" t="s">
        <v>5853</v>
      </c>
      <c r="T2236" s="86" t="s">
        <v>5853</v>
      </c>
      <c r="U2236" s="87" t="s">
        <v>5853</v>
      </c>
      <c r="V2236" s="87" t="s">
        <v>5853</v>
      </c>
    </row>
    <row r="2237" spans="1:22">
      <c r="A2237" s="88" t="s">
        <v>5735</v>
      </c>
      <c r="B2237" s="17" t="str">
        <f>VLOOKUP(A2237,'Planning Periods'!$E$2:$N$540,10,FALSE)</f>
        <v>10/15/2013 - 10/15/2021</v>
      </c>
      <c r="C2237" s="87">
        <v>2014</v>
      </c>
      <c r="D2237" s="87" t="str">
        <f t="shared" si="33"/>
        <v>Twentynine Palms 2014</v>
      </c>
      <c r="E2237" s="87">
        <v>103</v>
      </c>
      <c r="F2237" s="366">
        <v>0</v>
      </c>
      <c r="G2237" s="87">
        <v>0</v>
      </c>
      <c r="H2237" s="87">
        <v>0</v>
      </c>
      <c r="I2237" s="86"/>
      <c r="J2237" s="87">
        <v>72</v>
      </c>
      <c r="K2237" s="366">
        <v>0</v>
      </c>
      <c r="L2237" s="87">
        <v>0</v>
      </c>
      <c r="M2237" s="87">
        <v>0</v>
      </c>
      <c r="N2237" s="86"/>
      <c r="O2237" s="87">
        <v>84</v>
      </c>
      <c r="P2237" s="87">
        <v>7</v>
      </c>
      <c r="Q2237" s="86"/>
      <c r="R2237" s="87">
        <v>195</v>
      </c>
      <c r="S2237" s="87">
        <v>0</v>
      </c>
      <c r="T2237" s="86">
        <v>0</v>
      </c>
      <c r="U2237" s="87">
        <v>454</v>
      </c>
      <c r="V2237" s="87">
        <v>7</v>
      </c>
    </row>
    <row r="2238" spans="1:22">
      <c r="A2238" s="88" t="s">
        <v>5735</v>
      </c>
      <c r="B2238" s="17" t="str">
        <f>VLOOKUP(A2238,'Planning Periods'!$E$2:$N$540,10,FALSE)</f>
        <v>10/15/2013 - 10/15/2021</v>
      </c>
      <c r="C2238" s="87">
        <v>2015</v>
      </c>
      <c r="D2238" s="87" t="str">
        <f t="shared" si="33"/>
        <v>Twentynine Palms 2015</v>
      </c>
      <c r="E2238" s="87">
        <v>103</v>
      </c>
      <c r="F2238" s="366">
        <v>0</v>
      </c>
      <c r="G2238" s="87">
        <v>0</v>
      </c>
      <c r="H2238" s="87">
        <v>0</v>
      </c>
      <c r="I2238" s="86"/>
      <c r="J2238" s="87">
        <v>72</v>
      </c>
      <c r="K2238" s="366">
        <v>0</v>
      </c>
      <c r="L2238" s="87">
        <v>0</v>
      </c>
      <c r="M2238" s="87">
        <v>0</v>
      </c>
      <c r="N2238" s="86"/>
      <c r="O2238" s="87">
        <v>84</v>
      </c>
      <c r="P2238" s="87">
        <v>5</v>
      </c>
      <c r="Q2238" s="86"/>
      <c r="R2238" s="87">
        <v>195</v>
      </c>
      <c r="S2238" s="87">
        <v>0</v>
      </c>
      <c r="T2238" s="86">
        <v>0</v>
      </c>
      <c r="U2238" s="87">
        <v>454</v>
      </c>
      <c r="V2238" s="87">
        <v>5</v>
      </c>
    </row>
    <row r="2239" spans="1:22">
      <c r="A2239" s="88" t="s">
        <v>5735</v>
      </c>
      <c r="B2239" s="17" t="str">
        <f>VLOOKUP(A2239,'Planning Periods'!$E$2:$N$540,10,FALSE)</f>
        <v>10/15/2013 - 10/15/2021</v>
      </c>
      <c r="C2239" s="87">
        <v>2016</v>
      </c>
      <c r="D2239" s="87" t="str">
        <f t="shared" si="33"/>
        <v>Twentynine Palms 2016</v>
      </c>
      <c r="E2239" s="87">
        <v>103</v>
      </c>
      <c r="F2239" s="366">
        <v>0</v>
      </c>
      <c r="G2239" s="87">
        <v>0</v>
      </c>
      <c r="H2239" s="87">
        <v>0</v>
      </c>
      <c r="I2239" s="86"/>
      <c r="J2239" s="87">
        <v>72</v>
      </c>
      <c r="K2239" s="366">
        <v>0</v>
      </c>
      <c r="L2239" s="87">
        <v>0</v>
      </c>
      <c r="M2239" s="87">
        <v>0</v>
      </c>
      <c r="N2239" s="86"/>
      <c r="O2239" s="87">
        <v>84</v>
      </c>
      <c r="P2239" s="87">
        <v>1</v>
      </c>
      <c r="Q2239" s="86"/>
      <c r="R2239" s="87">
        <v>195</v>
      </c>
      <c r="S2239" s="87">
        <v>0</v>
      </c>
      <c r="T2239" s="86">
        <v>0</v>
      </c>
      <c r="U2239" s="87">
        <v>454</v>
      </c>
      <c r="V2239" s="87">
        <v>1</v>
      </c>
    </row>
    <row r="2240" spans="1:22">
      <c r="A2240" s="88" t="s">
        <v>5735</v>
      </c>
      <c r="B2240" s="17" t="str">
        <f>VLOOKUP(A2240,'Planning Periods'!$E$2:$N$540,10,FALSE)</f>
        <v>10/15/2013 - 10/15/2021</v>
      </c>
      <c r="C2240" s="87">
        <v>2017</v>
      </c>
      <c r="D2240" s="87" t="str">
        <f t="shared" si="33"/>
        <v>Twentynine Palms 2017</v>
      </c>
      <c r="E2240" s="87">
        <v>103</v>
      </c>
      <c r="F2240" s="366">
        <v>0</v>
      </c>
      <c r="G2240" s="87">
        <v>0</v>
      </c>
      <c r="H2240" s="87">
        <v>0</v>
      </c>
      <c r="I2240" s="86"/>
      <c r="J2240" s="87">
        <v>72</v>
      </c>
      <c r="K2240" s="366">
        <v>0</v>
      </c>
      <c r="L2240" s="87">
        <v>0</v>
      </c>
      <c r="M2240" s="87">
        <v>0</v>
      </c>
      <c r="N2240" s="86"/>
      <c r="O2240" s="87">
        <v>84</v>
      </c>
      <c r="P2240" s="87">
        <v>10</v>
      </c>
      <c r="Q2240" s="86"/>
      <c r="R2240" s="87">
        <v>195</v>
      </c>
      <c r="S2240" s="87">
        <v>0</v>
      </c>
      <c r="T2240" s="86">
        <v>0</v>
      </c>
      <c r="U2240" s="87">
        <v>454</v>
      </c>
      <c r="V2240" s="87">
        <v>10</v>
      </c>
    </row>
    <row r="2241" spans="1:22">
      <c r="A2241" s="88" t="s">
        <v>5378</v>
      </c>
      <c r="B2241" s="17" t="str">
        <f>VLOOKUP(A2241,'Planning Periods'!$E$2:$N$540,10,FALSE)</f>
        <v>08/15/2019 - 08/15/2027</v>
      </c>
      <c r="C2241" s="87">
        <v>2014</v>
      </c>
      <c r="D2241" s="87" t="str">
        <f t="shared" si="33"/>
        <v>Ukiah 2014</v>
      </c>
      <c r="E2241" s="87">
        <v>11</v>
      </c>
      <c r="F2241" s="366">
        <v>0</v>
      </c>
      <c r="G2241" s="87">
        <v>0</v>
      </c>
      <c r="H2241" s="87">
        <v>0</v>
      </c>
      <c r="I2241" s="86"/>
      <c r="J2241" s="87">
        <v>7</v>
      </c>
      <c r="K2241" s="366">
        <v>0</v>
      </c>
      <c r="L2241" s="87">
        <v>0</v>
      </c>
      <c r="M2241" s="87">
        <v>0</v>
      </c>
      <c r="N2241" s="86"/>
      <c r="O2241" s="87">
        <v>7</v>
      </c>
      <c r="P2241" s="87">
        <v>0</v>
      </c>
      <c r="Q2241" s="86"/>
      <c r="R2241" s="87">
        <v>20</v>
      </c>
      <c r="S2241" s="87">
        <v>0</v>
      </c>
      <c r="T2241" s="86">
        <v>0</v>
      </c>
      <c r="U2241" s="87">
        <v>45</v>
      </c>
      <c r="V2241" s="87">
        <v>0</v>
      </c>
    </row>
    <row r="2242" spans="1:22">
      <c r="A2242" s="88" t="s">
        <v>5378</v>
      </c>
      <c r="B2242" s="17" t="str">
        <f>VLOOKUP(A2242,'Planning Periods'!$E$2:$N$540,10,FALSE)</f>
        <v>08/15/2019 - 08/15/2027</v>
      </c>
      <c r="C2242" s="87">
        <v>2015</v>
      </c>
      <c r="D2242" s="87" t="str">
        <f t="shared" si="33"/>
        <v>Ukiah 2015</v>
      </c>
      <c r="E2242" s="87">
        <v>11</v>
      </c>
      <c r="F2242" s="366">
        <v>31</v>
      </c>
      <c r="G2242" s="87">
        <v>31</v>
      </c>
      <c r="H2242" s="87">
        <v>0</v>
      </c>
      <c r="I2242" s="86"/>
      <c r="J2242" s="87">
        <v>7</v>
      </c>
      <c r="K2242" s="366">
        <v>10</v>
      </c>
      <c r="L2242" s="87">
        <v>10</v>
      </c>
      <c r="M2242" s="87">
        <v>0</v>
      </c>
      <c r="N2242" s="86"/>
      <c r="O2242" s="87">
        <v>7</v>
      </c>
      <c r="P2242" s="87">
        <v>0</v>
      </c>
      <c r="Q2242" s="86"/>
      <c r="R2242" s="87">
        <v>20</v>
      </c>
      <c r="S2242" s="87">
        <v>5</v>
      </c>
      <c r="T2242" s="86">
        <v>0</v>
      </c>
      <c r="U2242" s="87">
        <v>45</v>
      </c>
      <c r="V2242" s="87">
        <v>46</v>
      </c>
    </row>
    <row r="2243" spans="1:22">
      <c r="A2243" s="88" t="s">
        <v>5378</v>
      </c>
      <c r="B2243" s="17" t="str">
        <f>VLOOKUP(A2243,'Planning Periods'!$E$2:$N$540,10,FALSE)</f>
        <v>08/15/2019 - 08/15/2027</v>
      </c>
      <c r="C2243" s="87">
        <v>2016</v>
      </c>
      <c r="D2243" s="87" t="str">
        <f t="shared" si="33"/>
        <v>Ukiah 2016</v>
      </c>
      <c r="E2243" s="87">
        <v>11</v>
      </c>
      <c r="F2243" s="366">
        <v>0</v>
      </c>
      <c r="G2243" s="87">
        <v>0</v>
      </c>
      <c r="H2243" s="87">
        <v>0</v>
      </c>
      <c r="I2243" s="86"/>
      <c r="J2243" s="87">
        <v>7</v>
      </c>
      <c r="K2243" s="366">
        <v>0</v>
      </c>
      <c r="L2243" s="87">
        <v>0</v>
      </c>
      <c r="M2243" s="87">
        <v>0</v>
      </c>
      <c r="N2243" s="86"/>
      <c r="O2243" s="87">
        <v>7</v>
      </c>
      <c r="P2243" s="87">
        <v>0</v>
      </c>
      <c r="Q2243" s="86"/>
      <c r="R2243" s="87">
        <v>20</v>
      </c>
      <c r="S2243" s="87">
        <v>7</v>
      </c>
      <c r="T2243" s="86">
        <v>0</v>
      </c>
      <c r="U2243" s="87">
        <v>45</v>
      </c>
      <c r="V2243" s="87">
        <v>7</v>
      </c>
    </row>
    <row r="2244" spans="1:22">
      <c r="A2244" s="88" t="s">
        <v>5378</v>
      </c>
      <c r="B2244" s="17" t="str">
        <f>VLOOKUP(A2244,'Planning Periods'!$E$2:$N$540,10,FALSE)</f>
        <v>08/15/2019 - 08/15/2027</v>
      </c>
      <c r="C2244" s="87">
        <v>2017</v>
      </c>
      <c r="D2244" s="87" t="str">
        <f t="shared" si="33"/>
        <v>Ukiah 2017</v>
      </c>
      <c r="E2244" s="87">
        <v>11</v>
      </c>
      <c r="F2244" s="366">
        <v>0</v>
      </c>
      <c r="G2244" s="87">
        <v>0</v>
      </c>
      <c r="H2244" s="87">
        <v>0</v>
      </c>
      <c r="I2244" s="86"/>
      <c r="J2244" s="87">
        <v>7</v>
      </c>
      <c r="K2244" s="366">
        <v>0</v>
      </c>
      <c r="L2244" s="87">
        <v>0</v>
      </c>
      <c r="M2244" s="87">
        <v>0</v>
      </c>
      <c r="N2244" s="86"/>
      <c r="O2244" s="87">
        <v>7</v>
      </c>
      <c r="P2244" s="87">
        <v>0</v>
      </c>
      <c r="Q2244" s="86"/>
      <c r="R2244" s="87">
        <v>20</v>
      </c>
      <c r="S2244" s="87">
        <v>4</v>
      </c>
      <c r="T2244" s="86">
        <v>0</v>
      </c>
      <c r="U2244" s="87">
        <v>45</v>
      </c>
      <c r="V2244" s="87">
        <v>4</v>
      </c>
    </row>
    <row r="2245" spans="1:22">
      <c r="A2245" s="88" t="s">
        <v>5736</v>
      </c>
      <c r="B2245" s="17" t="str">
        <f>VLOOKUP(A2245,'Planning Periods'!$E$2:$N$540,10,FALSE)</f>
        <v>01/31/2015 - 01/31/2023</v>
      </c>
      <c r="C2245" s="87">
        <v>2014</v>
      </c>
      <c r="D2245" s="87" t="str">
        <f t="shared" si="33"/>
        <v>Union City 2014</v>
      </c>
      <c r="E2245" s="87">
        <v>317</v>
      </c>
      <c r="F2245" s="366">
        <v>0</v>
      </c>
      <c r="G2245" s="87">
        <v>0</v>
      </c>
      <c r="H2245" s="87">
        <v>0</v>
      </c>
      <c r="I2245" s="86"/>
      <c r="J2245" s="87">
        <v>264</v>
      </c>
      <c r="K2245" s="366">
        <v>0</v>
      </c>
      <c r="L2245" s="87">
        <v>0</v>
      </c>
      <c r="M2245" s="87">
        <v>0</v>
      </c>
      <c r="N2245" s="86"/>
      <c r="O2245" s="87">
        <v>192</v>
      </c>
      <c r="P2245" s="87">
        <v>4</v>
      </c>
      <c r="Q2245" s="86"/>
      <c r="R2245" s="87">
        <v>417</v>
      </c>
      <c r="S2245" s="87">
        <v>2</v>
      </c>
      <c r="T2245" s="86">
        <v>0</v>
      </c>
      <c r="U2245" s="87">
        <v>1190</v>
      </c>
      <c r="V2245" s="87">
        <v>6</v>
      </c>
    </row>
    <row r="2246" spans="1:22">
      <c r="A2246" s="88" t="s">
        <v>5736</v>
      </c>
      <c r="B2246" s="17" t="str">
        <f>VLOOKUP(A2246,'Planning Periods'!$E$2:$N$540,10,FALSE)</f>
        <v>01/31/2015 - 01/31/2023</v>
      </c>
      <c r="C2246" s="87">
        <v>2015</v>
      </c>
      <c r="D2246" s="87" t="str">
        <f t="shared" si="33"/>
        <v>Union City 2015</v>
      </c>
      <c r="E2246" s="87">
        <v>317</v>
      </c>
      <c r="F2246" s="366">
        <v>0</v>
      </c>
      <c r="G2246" s="87">
        <v>0</v>
      </c>
      <c r="H2246" s="87">
        <v>0</v>
      </c>
      <c r="I2246" s="86"/>
      <c r="J2246" s="87">
        <v>264</v>
      </c>
      <c r="K2246" s="366">
        <v>0</v>
      </c>
      <c r="L2246" s="87">
        <v>0</v>
      </c>
      <c r="M2246" s="87">
        <v>0</v>
      </c>
      <c r="N2246" s="86"/>
      <c r="O2246" s="87">
        <v>192</v>
      </c>
      <c r="P2246" s="87">
        <v>2</v>
      </c>
      <c r="Q2246" s="86"/>
      <c r="R2246" s="87">
        <v>417</v>
      </c>
      <c r="S2246" s="87">
        <v>288</v>
      </c>
      <c r="T2246" s="86">
        <v>0</v>
      </c>
      <c r="U2246" s="87">
        <v>1190</v>
      </c>
      <c r="V2246" s="87">
        <v>290</v>
      </c>
    </row>
    <row r="2247" spans="1:22">
      <c r="A2247" s="88" t="s">
        <v>5736</v>
      </c>
      <c r="B2247" s="17" t="str">
        <f>VLOOKUP(A2247,'Planning Periods'!$E$2:$N$540,10,FALSE)</f>
        <v>01/31/2015 - 01/31/2023</v>
      </c>
      <c r="C2247" s="87">
        <v>2016</v>
      </c>
      <c r="D2247" s="87" t="str">
        <f t="shared" si="33"/>
        <v>Union City 2016</v>
      </c>
      <c r="E2247" s="87">
        <v>317</v>
      </c>
      <c r="F2247" s="366">
        <v>0</v>
      </c>
      <c r="G2247" s="87">
        <v>0</v>
      </c>
      <c r="H2247" s="87">
        <v>0</v>
      </c>
      <c r="I2247" s="86"/>
      <c r="J2247" s="87">
        <v>264</v>
      </c>
      <c r="K2247" s="366">
        <v>0</v>
      </c>
      <c r="L2247" s="87">
        <v>0</v>
      </c>
      <c r="M2247" s="87">
        <v>0</v>
      </c>
      <c r="N2247" s="86"/>
      <c r="O2247" s="87">
        <v>192</v>
      </c>
      <c r="P2247" s="87">
        <v>1</v>
      </c>
      <c r="Q2247" s="86"/>
      <c r="R2247" s="87">
        <v>417</v>
      </c>
      <c r="S2247" s="87">
        <v>1</v>
      </c>
      <c r="T2247" s="86">
        <v>0</v>
      </c>
      <c r="U2247" s="87">
        <v>1190</v>
      </c>
      <c r="V2247" s="87">
        <v>2</v>
      </c>
    </row>
    <row r="2248" spans="1:22">
      <c r="A2248" s="88" t="s">
        <v>5736</v>
      </c>
      <c r="B2248" s="17" t="str">
        <f>VLOOKUP(A2248,'Planning Periods'!$E$2:$N$540,10,FALSE)</f>
        <v>01/31/2015 - 01/31/2023</v>
      </c>
      <c r="C2248" s="87">
        <v>2017</v>
      </c>
      <c r="D2248" s="87" t="str">
        <f t="shared" si="33"/>
        <v>Union City 2017</v>
      </c>
      <c r="E2248" s="87">
        <v>317</v>
      </c>
      <c r="F2248" s="366">
        <v>0</v>
      </c>
      <c r="G2248" s="87">
        <v>0</v>
      </c>
      <c r="H2248" s="87">
        <v>0</v>
      </c>
      <c r="I2248" s="86"/>
      <c r="J2248" s="87">
        <v>264</v>
      </c>
      <c r="K2248" s="366">
        <v>0</v>
      </c>
      <c r="L2248" s="87">
        <v>0</v>
      </c>
      <c r="M2248" s="87">
        <v>0</v>
      </c>
      <c r="N2248" s="86"/>
      <c r="O2248" s="87">
        <v>192</v>
      </c>
      <c r="P2248" s="87">
        <v>3</v>
      </c>
      <c r="Q2248" s="86"/>
      <c r="R2248" s="87">
        <v>417</v>
      </c>
      <c r="S2248" s="87">
        <v>27</v>
      </c>
      <c r="T2248" s="86">
        <v>0</v>
      </c>
      <c r="U2248" s="87">
        <v>1190</v>
      </c>
      <c r="V2248" s="87">
        <v>30</v>
      </c>
    </row>
    <row r="2249" spans="1:22">
      <c r="A2249" s="88" t="s">
        <v>5737</v>
      </c>
      <c r="B2249" s="17"/>
      <c r="C2249" s="87">
        <v>2013</v>
      </c>
      <c r="D2249" s="87" t="str">
        <f t="shared" si="33"/>
        <v>Upland 2013</v>
      </c>
      <c r="E2249" s="87" t="s">
        <v>5853</v>
      </c>
      <c r="F2249" s="366" t="s">
        <v>5853</v>
      </c>
      <c r="G2249" s="87" t="s">
        <v>5853</v>
      </c>
      <c r="H2249" s="87" t="s">
        <v>5853</v>
      </c>
      <c r="I2249" s="86"/>
      <c r="J2249" s="87" t="s">
        <v>5853</v>
      </c>
      <c r="K2249" s="366" t="s">
        <v>5853</v>
      </c>
      <c r="L2249" s="87" t="s">
        <v>5853</v>
      </c>
      <c r="M2249" s="87" t="s">
        <v>5853</v>
      </c>
      <c r="N2249" s="86"/>
      <c r="O2249" s="87" t="s">
        <v>5853</v>
      </c>
      <c r="P2249" s="87" t="s">
        <v>5853</v>
      </c>
      <c r="Q2249" s="86"/>
      <c r="R2249" s="87" t="s">
        <v>5853</v>
      </c>
      <c r="S2249" s="87" t="s">
        <v>5853</v>
      </c>
      <c r="T2249" s="86" t="s">
        <v>5853</v>
      </c>
      <c r="U2249" s="87" t="s">
        <v>5853</v>
      </c>
      <c r="V2249" s="87" t="s">
        <v>5853</v>
      </c>
    </row>
    <row r="2250" spans="1:22">
      <c r="A2250" s="88" t="s">
        <v>5737</v>
      </c>
      <c r="B2250" s="17" t="str">
        <f>VLOOKUP(A2250,'Planning Periods'!$E$2:$N$540,10,FALSE)</f>
        <v>10/15/2013 - 10/15/2021</v>
      </c>
      <c r="C2250" s="87">
        <v>2014</v>
      </c>
      <c r="D2250" s="87" t="str">
        <f t="shared" si="33"/>
        <v>Upland 2014</v>
      </c>
      <c r="E2250" s="87" t="s">
        <v>5853</v>
      </c>
      <c r="F2250" s="366" t="s">
        <v>5853</v>
      </c>
      <c r="G2250" s="87" t="s">
        <v>5853</v>
      </c>
      <c r="H2250" s="87" t="s">
        <v>5853</v>
      </c>
      <c r="I2250" s="86"/>
      <c r="J2250" s="87" t="s">
        <v>5853</v>
      </c>
      <c r="K2250" s="366" t="s">
        <v>5853</v>
      </c>
      <c r="L2250" s="87" t="s">
        <v>5853</v>
      </c>
      <c r="M2250" s="87" t="s">
        <v>5853</v>
      </c>
      <c r="N2250" s="86"/>
      <c r="O2250" s="87" t="s">
        <v>5853</v>
      </c>
      <c r="P2250" s="87" t="s">
        <v>5853</v>
      </c>
      <c r="Q2250" s="86"/>
      <c r="R2250" s="87" t="s">
        <v>5853</v>
      </c>
      <c r="S2250" s="87" t="s">
        <v>5853</v>
      </c>
      <c r="T2250" s="86" t="s">
        <v>5853</v>
      </c>
      <c r="U2250" s="87" t="s">
        <v>5853</v>
      </c>
      <c r="V2250" s="87" t="s">
        <v>5853</v>
      </c>
    </row>
    <row r="2251" spans="1:22">
      <c r="A2251" s="88" t="s">
        <v>5737</v>
      </c>
      <c r="B2251" s="17" t="str">
        <f>VLOOKUP(A2251,'Planning Periods'!$E$2:$N$540,10,FALSE)</f>
        <v>10/15/2013 - 10/15/2021</v>
      </c>
      <c r="C2251" s="87">
        <v>2015</v>
      </c>
      <c r="D2251" s="87" t="str">
        <f t="shared" si="33"/>
        <v>Upland 2015</v>
      </c>
      <c r="E2251" s="87">
        <v>382</v>
      </c>
      <c r="F2251" s="366">
        <v>0</v>
      </c>
      <c r="G2251" s="87">
        <v>0</v>
      </c>
      <c r="H2251" s="87">
        <v>0</v>
      </c>
      <c r="I2251" s="86"/>
      <c r="J2251" s="87">
        <v>260</v>
      </c>
      <c r="K2251" s="366">
        <v>0</v>
      </c>
      <c r="L2251" s="87">
        <v>0</v>
      </c>
      <c r="M2251" s="87">
        <v>0</v>
      </c>
      <c r="N2251" s="86"/>
      <c r="O2251" s="87">
        <v>294</v>
      </c>
      <c r="P2251" s="87">
        <v>0</v>
      </c>
      <c r="Q2251" s="86"/>
      <c r="R2251" s="87">
        <v>653</v>
      </c>
      <c r="S2251" s="87">
        <v>100</v>
      </c>
      <c r="T2251" s="86">
        <v>0</v>
      </c>
      <c r="U2251" s="87">
        <v>1589</v>
      </c>
      <c r="V2251" s="87">
        <v>100</v>
      </c>
    </row>
    <row r="2252" spans="1:22">
      <c r="A2252" s="88" t="s">
        <v>5737</v>
      </c>
      <c r="B2252" s="17" t="str">
        <f>VLOOKUP(A2252,'Planning Periods'!$E$2:$N$540,10,FALSE)</f>
        <v>10/15/2013 - 10/15/2021</v>
      </c>
      <c r="C2252" s="87">
        <v>2016</v>
      </c>
      <c r="D2252" s="87" t="str">
        <f t="shared" si="33"/>
        <v>Upland 2016</v>
      </c>
      <c r="E2252" s="87">
        <v>382</v>
      </c>
      <c r="F2252" s="366">
        <v>0</v>
      </c>
      <c r="G2252" s="87">
        <v>0</v>
      </c>
      <c r="H2252" s="87">
        <v>0</v>
      </c>
      <c r="I2252" s="86"/>
      <c r="J2252" s="87">
        <v>260</v>
      </c>
      <c r="K2252" s="366">
        <v>0</v>
      </c>
      <c r="L2252" s="87">
        <v>0</v>
      </c>
      <c r="M2252" s="87">
        <v>0</v>
      </c>
      <c r="N2252" s="86"/>
      <c r="O2252" s="87">
        <v>294</v>
      </c>
      <c r="P2252" s="87">
        <v>0</v>
      </c>
      <c r="Q2252" s="86"/>
      <c r="R2252" s="87">
        <v>653</v>
      </c>
      <c r="S2252" s="87">
        <v>103</v>
      </c>
      <c r="T2252" s="86">
        <v>0</v>
      </c>
      <c r="U2252" s="87">
        <v>1589</v>
      </c>
      <c r="V2252" s="87">
        <v>103</v>
      </c>
    </row>
    <row r="2253" spans="1:22">
      <c r="A2253" s="88" t="s">
        <v>5737</v>
      </c>
      <c r="B2253" s="17" t="str">
        <f>VLOOKUP(A2253,'Planning Periods'!$E$2:$N$540,10,FALSE)</f>
        <v>10/15/2013 - 10/15/2021</v>
      </c>
      <c r="C2253" s="87">
        <v>2017</v>
      </c>
      <c r="D2253" s="87" t="str">
        <f t="shared" si="33"/>
        <v>Upland 2017</v>
      </c>
      <c r="E2253" s="87">
        <v>382</v>
      </c>
      <c r="F2253" s="366">
        <v>0</v>
      </c>
      <c r="G2253" s="87">
        <v>0</v>
      </c>
      <c r="H2253" s="87">
        <v>0</v>
      </c>
      <c r="I2253" s="86"/>
      <c r="J2253" s="87">
        <v>260</v>
      </c>
      <c r="K2253" s="366">
        <v>0</v>
      </c>
      <c r="L2253" s="87">
        <v>0</v>
      </c>
      <c r="M2253" s="87">
        <v>0</v>
      </c>
      <c r="N2253" s="86"/>
      <c r="O2253" s="87">
        <v>294</v>
      </c>
      <c r="P2253" s="87">
        <v>0</v>
      </c>
      <c r="Q2253" s="86"/>
      <c r="R2253" s="87">
        <v>653</v>
      </c>
      <c r="S2253" s="87">
        <v>99</v>
      </c>
      <c r="T2253" s="86">
        <v>0</v>
      </c>
      <c r="U2253" s="87">
        <v>1589</v>
      </c>
      <c r="V2253" s="87">
        <v>99</v>
      </c>
    </row>
    <row r="2254" spans="1:22">
      <c r="A2254" s="88" t="s">
        <v>5738</v>
      </c>
      <c r="B2254" s="17" t="str">
        <f>VLOOKUP(A2254,'Planning Periods'!$E$2:$N$540,10,FALSE)</f>
        <v>01/31/2015 - 01/31/2023</v>
      </c>
      <c r="C2254" s="87">
        <v>2014</v>
      </c>
      <c r="D2254" s="87" t="str">
        <f t="shared" si="33"/>
        <v>Vacaville 2014</v>
      </c>
      <c r="E2254" s="87" t="s">
        <v>5853</v>
      </c>
      <c r="F2254" s="366" t="s">
        <v>5853</v>
      </c>
      <c r="G2254" s="87" t="s">
        <v>5853</v>
      </c>
      <c r="H2254" s="87" t="s">
        <v>5853</v>
      </c>
      <c r="I2254" s="86"/>
      <c r="J2254" s="87" t="s">
        <v>5853</v>
      </c>
      <c r="K2254" s="366" t="s">
        <v>5853</v>
      </c>
      <c r="L2254" s="87" t="s">
        <v>5853</v>
      </c>
      <c r="M2254" s="87" t="s">
        <v>5853</v>
      </c>
      <c r="N2254" s="86"/>
      <c r="O2254" s="87" t="s">
        <v>5853</v>
      </c>
      <c r="P2254" s="87" t="s">
        <v>5853</v>
      </c>
      <c r="Q2254" s="86"/>
      <c r="R2254" s="87" t="s">
        <v>5853</v>
      </c>
      <c r="S2254" s="87" t="s">
        <v>5853</v>
      </c>
      <c r="T2254" s="86" t="s">
        <v>5853</v>
      </c>
      <c r="U2254" s="87" t="s">
        <v>5853</v>
      </c>
      <c r="V2254" s="87" t="s">
        <v>5853</v>
      </c>
    </row>
    <row r="2255" spans="1:22">
      <c r="A2255" s="88" t="s">
        <v>5738</v>
      </c>
      <c r="B2255" s="17" t="str">
        <f>VLOOKUP(A2255,'Planning Periods'!$E$2:$N$540,10,FALSE)</f>
        <v>01/31/2015 - 01/31/2023</v>
      </c>
      <c r="C2255" s="87">
        <v>2015</v>
      </c>
      <c r="D2255" s="87" t="str">
        <f t="shared" si="33"/>
        <v>Vacaville 2015</v>
      </c>
      <c r="E2255" s="87">
        <v>287</v>
      </c>
      <c r="F2255" s="366">
        <v>20</v>
      </c>
      <c r="G2255" s="87">
        <v>20</v>
      </c>
      <c r="H2255" s="87">
        <v>0</v>
      </c>
      <c r="I2255" s="86"/>
      <c r="J2255" s="87">
        <v>134</v>
      </c>
      <c r="K2255" s="366">
        <v>46</v>
      </c>
      <c r="L2255" s="87">
        <v>46</v>
      </c>
      <c r="M2255" s="87">
        <v>0</v>
      </c>
      <c r="N2255" s="86"/>
      <c r="O2255" s="87">
        <v>173</v>
      </c>
      <c r="P2255" s="87">
        <v>158</v>
      </c>
      <c r="Q2255" s="86"/>
      <c r="R2255" s="87">
        <v>490</v>
      </c>
      <c r="S2255" s="87">
        <v>212</v>
      </c>
      <c r="T2255" s="86">
        <v>0</v>
      </c>
      <c r="U2255" s="87">
        <v>1084</v>
      </c>
      <c r="V2255" s="87">
        <v>436</v>
      </c>
    </row>
    <row r="2256" spans="1:22">
      <c r="A2256" s="88" t="s">
        <v>5738</v>
      </c>
      <c r="B2256" s="17" t="str">
        <f>VLOOKUP(A2256,'Planning Periods'!$E$2:$N$540,10,FALSE)</f>
        <v>01/31/2015 - 01/31/2023</v>
      </c>
      <c r="C2256" s="87">
        <v>2016</v>
      </c>
      <c r="D2256" s="87" t="str">
        <f t="shared" si="33"/>
        <v>Vacaville 2016</v>
      </c>
      <c r="E2256" s="87">
        <v>287</v>
      </c>
      <c r="F2256" s="366">
        <v>0</v>
      </c>
      <c r="G2256" s="87">
        <v>0</v>
      </c>
      <c r="H2256" s="87">
        <v>0</v>
      </c>
      <c r="I2256" s="86"/>
      <c r="J2256" s="87">
        <v>134</v>
      </c>
      <c r="K2256" s="366">
        <v>0</v>
      </c>
      <c r="L2256" s="87">
        <v>0</v>
      </c>
      <c r="M2256" s="87">
        <v>0</v>
      </c>
      <c r="N2256" s="86"/>
      <c r="O2256" s="87">
        <v>173</v>
      </c>
      <c r="P2256" s="87">
        <v>160</v>
      </c>
      <c r="Q2256" s="86"/>
      <c r="R2256" s="87">
        <v>490</v>
      </c>
      <c r="S2256" s="87">
        <v>177</v>
      </c>
      <c r="T2256" s="86">
        <v>0</v>
      </c>
      <c r="U2256" s="87">
        <v>1084</v>
      </c>
      <c r="V2256" s="87">
        <v>337</v>
      </c>
    </row>
    <row r="2257" spans="1:22">
      <c r="A2257" s="88" t="s">
        <v>5738</v>
      </c>
      <c r="B2257" s="17" t="str">
        <f>VLOOKUP(A2257,'Planning Periods'!$E$2:$N$540,10,FALSE)</f>
        <v>01/31/2015 - 01/31/2023</v>
      </c>
      <c r="C2257" s="87">
        <v>2017</v>
      </c>
      <c r="D2257" s="87" t="str">
        <f t="shared" si="33"/>
        <v>Vacaville 2017</v>
      </c>
      <c r="E2257" s="87">
        <v>287</v>
      </c>
      <c r="F2257" s="366">
        <v>14</v>
      </c>
      <c r="G2257" s="87">
        <v>14</v>
      </c>
      <c r="H2257" s="87">
        <v>0</v>
      </c>
      <c r="I2257" s="86"/>
      <c r="J2257" s="87">
        <v>134</v>
      </c>
      <c r="K2257" s="366">
        <v>26</v>
      </c>
      <c r="L2257" s="87">
        <v>24</v>
      </c>
      <c r="M2257" s="87">
        <v>2</v>
      </c>
      <c r="N2257" s="86"/>
      <c r="O2257" s="87">
        <v>173</v>
      </c>
      <c r="P2257" s="87">
        <v>214</v>
      </c>
      <c r="Q2257" s="86"/>
      <c r="R2257" s="87">
        <v>490</v>
      </c>
      <c r="S2257" s="87">
        <v>63</v>
      </c>
      <c r="T2257" s="86">
        <v>2</v>
      </c>
      <c r="U2257" s="87">
        <v>1084</v>
      </c>
      <c r="V2257" s="87">
        <v>317</v>
      </c>
    </row>
    <row r="2258" spans="1:22">
      <c r="A2258" s="88" t="s">
        <v>5739</v>
      </c>
      <c r="B2258" s="17" t="str">
        <f>VLOOKUP(A2258,'Planning Periods'!$E$2:$N$540,10,FALSE)</f>
        <v>01/31/2015 - 01/31/2023</v>
      </c>
      <c r="C2258" s="87">
        <v>2014</v>
      </c>
      <c r="D2258" s="87" t="str">
        <f t="shared" si="33"/>
        <v>Vallejo 2014</v>
      </c>
      <c r="E2258" s="87" t="s">
        <v>5853</v>
      </c>
      <c r="F2258" s="366" t="s">
        <v>5853</v>
      </c>
      <c r="G2258" s="87" t="s">
        <v>5853</v>
      </c>
      <c r="H2258" s="87" t="s">
        <v>5853</v>
      </c>
      <c r="I2258" s="86"/>
      <c r="J2258" s="87" t="s">
        <v>5853</v>
      </c>
      <c r="K2258" s="366" t="s">
        <v>5853</v>
      </c>
      <c r="L2258" s="87" t="s">
        <v>5853</v>
      </c>
      <c r="M2258" s="87" t="s">
        <v>5853</v>
      </c>
      <c r="N2258" s="86"/>
      <c r="O2258" s="87" t="s">
        <v>5853</v>
      </c>
      <c r="P2258" s="87" t="s">
        <v>5853</v>
      </c>
      <c r="Q2258" s="86"/>
      <c r="R2258" s="87" t="s">
        <v>5853</v>
      </c>
      <c r="S2258" s="87" t="s">
        <v>5853</v>
      </c>
      <c r="T2258" s="86" t="s">
        <v>5853</v>
      </c>
      <c r="U2258" s="87" t="s">
        <v>5853</v>
      </c>
      <c r="V2258" s="87" t="s">
        <v>5853</v>
      </c>
    </row>
    <row r="2259" spans="1:22">
      <c r="A2259" s="88" t="s">
        <v>5739</v>
      </c>
      <c r="B2259" s="17" t="str">
        <f>VLOOKUP(A2259,'Planning Periods'!$E$2:$N$540,10,FALSE)</f>
        <v>01/31/2015 - 01/31/2023</v>
      </c>
      <c r="C2259" s="87">
        <v>2015</v>
      </c>
      <c r="D2259" s="87" t="str">
        <f t="shared" si="33"/>
        <v>Vallejo 2015</v>
      </c>
      <c r="E2259" s="87" t="s">
        <v>5853</v>
      </c>
      <c r="F2259" s="366" t="s">
        <v>5853</v>
      </c>
      <c r="G2259" s="87" t="s">
        <v>5853</v>
      </c>
      <c r="H2259" s="87" t="s">
        <v>5853</v>
      </c>
      <c r="I2259" s="86"/>
      <c r="J2259" s="87" t="s">
        <v>5853</v>
      </c>
      <c r="K2259" s="366" t="s">
        <v>5853</v>
      </c>
      <c r="L2259" s="87" t="s">
        <v>5853</v>
      </c>
      <c r="M2259" s="87" t="s">
        <v>5853</v>
      </c>
      <c r="N2259" s="86"/>
      <c r="O2259" s="87" t="s">
        <v>5853</v>
      </c>
      <c r="P2259" s="87" t="s">
        <v>5853</v>
      </c>
      <c r="Q2259" s="86"/>
      <c r="R2259" s="87" t="s">
        <v>5853</v>
      </c>
      <c r="S2259" s="87" t="s">
        <v>5853</v>
      </c>
      <c r="T2259" s="86" t="s">
        <v>5853</v>
      </c>
      <c r="U2259" s="87" t="s">
        <v>5853</v>
      </c>
      <c r="V2259" s="87" t="s">
        <v>5853</v>
      </c>
    </row>
    <row r="2260" spans="1:22">
      <c r="A2260" s="88" t="s">
        <v>5739</v>
      </c>
      <c r="B2260" s="17" t="str">
        <f>VLOOKUP(A2260,'Planning Periods'!$E$2:$N$540,10,FALSE)</f>
        <v>01/31/2015 - 01/31/2023</v>
      </c>
      <c r="C2260" s="87">
        <v>2016</v>
      </c>
      <c r="D2260" s="87" t="str">
        <f t="shared" si="33"/>
        <v>Vallejo 2016</v>
      </c>
      <c r="E2260" s="87">
        <v>283</v>
      </c>
      <c r="F2260" s="366">
        <v>0</v>
      </c>
      <c r="G2260" s="87">
        <v>0</v>
      </c>
      <c r="H2260" s="87">
        <v>0</v>
      </c>
      <c r="I2260" s="86"/>
      <c r="J2260" s="87">
        <v>178</v>
      </c>
      <c r="K2260" s="366">
        <v>0</v>
      </c>
      <c r="L2260" s="87">
        <v>0</v>
      </c>
      <c r="M2260" s="87">
        <v>0</v>
      </c>
      <c r="N2260" s="86"/>
      <c r="O2260" s="87">
        <v>211</v>
      </c>
      <c r="P2260" s="87">
        <v>0</v>
      </c>
      <c r="Q2260" s="86"/>
      <c r="R2260" s="87">
        <v>690</v>
      </c>
      <c r="S2260" s="87">
        <v>47</v>
      </c>
      <c r="T2260" s="86">
        <v>0</v>
      </c>
      <c r="U2260" s="87">
        <v>1362</v>
      </c>
      <c r="V2260" s="87">
        <v>47</v>
      </c>
    </row>
    <row r="2261" spans="1:22">
      <c r="A2261" s="88" t="s">
        <v>5739</v>
      </c>
      <c r="B2261" s="17" t="str">
        <f>VLOOKUP(A2261,'Planning Periods'!$E$2:$N$540,10,FALSE)</f>
        <v>01/31/2015 - 01/31/2023</v>
      </c>
      <c r="C2261" s="87">
        <v>2017</v>
      </c>
      <c r="D2261" s="87" t="str">
        <f t="shared" si="33"/>
        <v>Vallejo 2017</v>
      </c>
      <c r="E2261" s="87">
        <v>283</v>
      </c>
      <c r="F2261" s="366">
        <v>0</v>
      </c>
      <c r="G2261" s="87">
        <v>0</v>
      </c>
      <c r="H2261" s="87">
        <v>0</v>
      </c>
      <c r="I2261" s="86"/>
      <c r="J2261" s="87">
        <v>178</v>
      </c>
      <c r="K2261" s="366">
        <v>0</v>
      </c>
      <c r="L2261" s="87">
        <v>0</v>
      </c>
      <c r="M2261" s="87">
        <v>0</v>
      </c>
      <c r="N2261" s="86"/>
      <c r="O2261" s="87">
        <v>211</v>
      </c>
      <c r="P2261" s="87">
        <v>0</v>
      </c>
      <c r="Q2261" s="86"/>
      <c r="R2261" s="87">
        <v>690</v>
      </c>
      <c r="S2261" s="87">
        <v>44</v>
      </c>
      <c r="T2261" s="86">
        <v>0</v>
      </c>
      <c r="U2261" s="87">
        <v>1362</v>
      </c>
      <c r="V2261" s="87">
        <v>44</v>
      </c>
    </row>
    <row r="2262" spans="1:22">
      <c r="A2262" s="88" t="s">
        <v>5318</v>
      </c>
      <c r="B2262" s="17"/>
      <c r="C2262" s="87">
        <v>2013</v>
      </c>
      <c r="D2262" s="87" t="str">
        <f t="shared" si="33"/>
        <v>Ventura County - Unincorporated 2013</v>
      </c>
      <c r="E2262" s="87" t="s">
        <v>5853</v>
      </c>
      <c r="F2262" s="366" t="s">
        <v>5853</v>
      </c>
      <c r="G2262" s="87" t="s">
        <v>5853</v>
      </c>
      <c r="H2262" s="87" t="s">
        <v>5853</v>
      </c>
      <c r="I2262" s="86"/>
      <c r="J2262" s="87" t="s">
        <v>5853</v>
      </c>
      <c r="K2262" s="366" t="s">
        <v>5853</v>
      </c>
      <c r="L2262" s="87" t="s">
        <v>5853</v>
      </c>
      <c r="M2262" s="87" t="s">
        <v>5853</v>
      </c>
      <c r="N2262" s="86"/>
      <c r="O2262" s="87" t="s">
        <v>5853</v>
      </c>
      <c r="P2262" s="87" t="s">
        <v>5853</v>
      </c>
      <c r="Q2262" s="86"/>
      <c r="R2262" s="87" t="s">
        <v>5853</v>
      </c>
      <c r="S2262" s="87" t="s">
        <v>5853</v>
      </c>
      <c r="T2262" s="86" t="s">
        <v>5853</v>
      </c>
      <c r="U2262" s="87" t="s">
        <v>5853</v>
      </c>
      <c r="V2262" s="87" t="s">
        <v>5853</v>
      </c>
    </row>
    <row r="2263" spans="1:22" ht="15.75" customHeight="1">
      <c r="A2263" s="88" t="s">
        <v>5318</v>
      </c>
      <c r="B2263" s="17" t="str">
        <f>VLOOKUP(A2263,'Planning Periods'!$E$2:$N$540,10,FALSE)</f>
        <v>10/15/2013 - 10/15/2021</v>
      </c>
      <c r="C2263" s="87">
        <v>2014</v>
      </c>
      <c r="D2263" s="87" t="str">
        <f t="shared" si="33"/>
        <v>Ventura County - Unincorporated 2014</v>
      </c>
      <c r="E2263" s="87">
        <v>246</v>
      </c>
      <c r="F2263" s="366">
        <v>44</v>
      </c>
      <c r="G2263" s="87">
        <v>0</v>
      </c>
      <c r="H2263" s="87">
        <v>44</v>
      </c>
      <c r="I2263" s="86"/>
      <c r="J2263" s="87">
        <v>168</v>
      </c>
      <c r="K2263" s="366">
        <v>36</v>
      </c>
      <c r="L2263" s="87">
        <v>0</v>
      </c>
      <c r="M2263" s="87">
        <v>36</v>
      </c>
      <c r="N2263" s="86"/>
      <c r="O2263" s="87">
        <v>189</v>
      </c>
      <c r="P2263" s="87">
        <v>11</v>
      </c>
      <c r="Q2263" s="86"/>
      <c r="R2263" s="87">
        <v>412</v>
      </c>
      <c r="S2263" s="87">
        <v>56</v>
      </c>
      <c r="T2263" s="86">
        <v>36</v>
      </c>
      <c r="U2263" s="87">
        <v>1015</v>
      </c>
      <c r="V2263" s="87">
        <v>147</v>
      </c>
    </row>
    <row r="2264" spans="1:22">
      <c r="A2264" s="88" t="s">
        <v>5318</v>
      </c>
      <c r="B2264" s="17" t="str">
        <f>VLOOKUP(A2264,'Planning Periods'!$E$2:$N$540,10,FALSE)</f>
        <v>10/15/2013 - 10/15/2021</v>
      </c>
      <c r="C2264" s="87">
        <v>2015</v>
      </c>
      <c r="D2264" s="87" t="str">
        <f t="shared" si="33"/>
        <v>Ventura County - Unincorporated 2015</v>
      </c>
      <c r="E2264" s="87">
        <v>246</v>
      </c>
      <c r="F2264" s="366">
        <v>8</v>
      </c>
      <c r="G2264" s="87">
        <v>0</v>
      </c>
      <c r="H2264" s="87">
        <v>8</v>
      </c>
      <c r="I2264" s="86"/>
      <c r="J2264" s="87">
        <v>168</v>
      </c>
      <c r="K2264" s="366">
        <v>12</v>
      </c>
      <c r="L2264" s="87">
        <v>0</v>
      </c>
      <c r="M2264" s="87">
        <v>12</v>
      </c>
      <c r="N2264" s="86"/>
      <c r="O2264" s="87">
        <v>189</v>
      </c>
      <c r="P2264" s="87">
        <v>13</v>
      </c>
      <c r="Q2264" s="86"/>
      <c r="R2264" s="87">
        <v>412</v>
      </c>
      <c r="S2264" s="87">
        <v>46</v>
      </c>
      <c r="T2264" s="86">
        <v>12</v>
      </c>
      <c r="U2264" s="87">
        <v>1015</v>
      </c>
      <c r="V2264" s="87">
        <v>79</v>
      </c>
    </row>
    <row r="2265" spans="1:22">
      <c r="A2265" s="88" t="s">
        <v>5318</v>
      </c>
      <c r="B2265" s="17" t="str">
        <f>VLOOKUP(A2265,'Planning Periods'!$E$2:$N$540,10,FALSE)</f>
        <v>10/15/2013 - 10/15/2021</v>
      </c>
      <c r="C2265" s="87">
        <v>2016</v>
      </c>
      <c r="D2265" s="87" t="str">
        <f t="shared" si="33"/>
        <v>Ventura County - Unincorporated 2016</v>
      </c>
      <c r="E2265" s="87">
        <v>246</v>
      </c>
      <c r="F2265" s="366">
        <v>4</v>
      </c>
      <c r="G2265" s="87">
        <v>0</v>
      </c>
      <c r="H2265" s="87">
        <v>4</v>
      </c>
      <c r="I2265" s="86"/>
      <c r="J2265" s="87">
        <v>168</v>
      </c>
      <c r="K2265" s="366">
        <v>8</v>
      </c>
      <c r="L2265" s="87">
        <v>0</v>
      </c>
      <c r="M2265" s="87">
        <v>8</v>
      </c>
      <c r="N2265" s="86"/>
      <c r="O2265" s="87">
        <v>189</v>
      </c>
      <c r="P2265" s="87">
        <v>7</v>
      </c>
      <c r="Q2265" s="86"/>
      <c r="R2265" s="87">
        <v>412</v>
      </c>
      <c r="S2265" s="87">
        <v>44</v>
      </c>
      <c r="T2265" s="86">
        <v>8</v>
      </c>
      <c r="U2265" s="87">
        <v>1015</v>
      </c>
      <c r="V2265" s="87">
        <v>63</v>
      </c>
    </row>
    <row r="2266" spans="1:22">
      <c r="A2266" s="88" t="s">
        <v>5318</v>
      </c>
      <c r="B2266" s="17" t="str">
        <f>VLOOKUP(A2266,'Planning Periods'!$E$2:$N$540,10,FALSE)</f>
        <v>10/15/2013 - 10/15/2021</v>
      </c>
      <c r="C2266" s="87">
        <v>2017</v>
      </c>
      <c r="D2266" s="87" t="str">
        <f t="shared" si="33"/>
        <v>Ventura County - Unincorporated 2017</v>
      </c>
      <c r="E2266" s="87" t="s">
        <v>5853</v>
      </c>
      <c r="F2266" s="366" t="s">
        <v>5853</v>
      </c>
      <c r="G2266" s="87" t="s">
        <v>5853</v>
      </c>
      <c r="H2266" s="87" t="s">
        <v>5853</v>
      </c>
      <c r="I2266" s="86"/>
      <c r="J2266" s="87" t="s">
        <v>5853</v>
      </c>
      <c r="K2266" s="366" t="s">
        <v>5853</v>
      </c>
      <c r="L2266" s="87" t="s">
        <v>5853</v>
      </c>
      <c r="M2266" s="87" t="s">
        <v>5853</v>
      </c>
      <c r="N2266" s="86"/>
      <c r="O2266" s="87" t="s">
        <v>5853</v>
      </c>
      <c r="P2266" s="87" t="s">
        <v>5853</v>
      </c>
      <c r="Q2266" s="86"/>
      <c r="R2266" s="87" t="s">
        <v>5853</v>
      </c>
      <c r="S2266" s="87" t="s">
        <v>5853</v>
      </c>
      <c r="T2266" s="86" t="s">
        <v>5853</v>
      </c>
      <c r="U2266" s="87" t="s">
        <v>5853</v>
      </c>
      <c r="V2266" s="87" t="s">
        <v>5853</v>
      </c>
    </row>
    <row r="2267" spans="1:22">
      <c r="A2267" t="s">
        <v>5867</v>
      </c>
      <c r="B2267" s="17"/>
      <c r="C2267" s="87">
        <v>2013</v>
      </c>
      <c r="D2267" s="87" t="str">
        <f t="shared" si="33"/>
        <v>Vernon 2013</v>
      </c>
      <c r="E2267" s="87" t="s">
        <v>5853</v>
      </c>
      <c r="F2267" s="366" t="s">
        <v>5853</v>
      </c>
      <c r="G2267" s="87" t="s">
        <v>5853</v>
      </c>
      <c r="H2267" s="87" t="s">
        <v>5853</v>
      </c>
      <c r="I2267" s="86"/>
      <c r="J2267" s="87" t="s">
        <v>5853</v>
      </c>
      <c r="K2267" s="366" t="s">
        <v>5853</v>
      </c>
      <c r="L2267" s="87" t="s">
        <v>5853</v>
      </c>
      <c r="M2267" s="87" t="s">
        <v>5853</v>
      </c>
      <c r="N2267" s="86"/>
      <c r="O2267" s="87" t="s">
        <v>5853</v>
      </c>
      <c r="P2267" s="87" t="s">
        <v>5853</v>
      </c>
      <c r="Q2267" s="86"/>
      <c r="R2267" s="87" t="s">
        <v>5853</v>
      </c>
      <c r="S2267" s="87" t="s">
        <v>5853</v>
      </c>
      <c r="T2267" s="86" t="s">
        <v>5853</v>
      </c>
      <c r="U2267" s="87" t="s">
        <v>5853</v>
      </c>
      <c r="V2267" s="87" t="s">
        <v>5853</v>
      </c>
    </row>
    <row r="2268" spans="1:22">
      <c r="A2268" t="s">
        <v>5867</v>
      </c>
      <c r="B2268" s="17" t="str">
        <f>VLOOKUP(A2268,'Planning Periods'!$E$2:$N$540,10,FALSE)</f>
        <v>10/15/2013 - 10/15/2021</v>
      </c>
      <c r="C2268" s="87">
        <v>2014</v>
      </c>
      <c r="D2268" s="87" t="str">
        <f t="shared" si="33"/>
        <v>Vernon 2014</v>
      </c>
      <c r="E2268" s="366" t="s">
        <v>5853</v>
      </c>
      <c r="F2268" s="366" t="s">
        <v>5853</v>
      </c>
      <c r="G2268" s="366" t="s">
        <v>5853</v>
      </c>
      <c r="H2268" s="366" t="s">
        <v>5853</v>
      </c>
      <c r="I2268" s="366">
        <v>0</v>
      </c>
      <c r="J2268" s="366" t="s">
        <v>5853</v>
      </c>
      <c r="K2268" s="366" t="s">
        <v>5853</v>
      </c>
      <c r="L2268" s="366" t="s">
        <v>5853</v>
      </c>
      <c r="M2268" s="366" t="s">
        <v>5853</v>
      </c>
      <c r="N2268" s="366">
        <v>0</v>
      </c>
      <c r="O2268" s="366" t="s">
        <v>5853</v>
      </c>
      <c r="P2268" s="366" t="s">
        <v>5853</v>
      </c>
      <c r="Q2268" s="366"/>
      <c r="R2268" s="366" t="s">
        <v>5853</v>
      </c>
      <c r="S2268" s="366" t="s">
        <v>5853</v>
      </c>
      <c r="T2268" s="366" t="s">
        <v>5853</v>
      </c>
      <c r="U2268" s="366" t="s">
        <v>5853</v>
      </c>
      <c r="V2268" s="366" t="s">
        <v>5853</v>
      </c>
    </row>
    <row r="2269" spans="1:22">
      <c r="A2269" t="s">
        <v>5867</v>
      </c>
      <c r="B2269" s="17" t="str">
        <f>VLOOKUP(A2269,'Planning Periods'!$E$2:$N$540,10,FALSE)</f>
        <v>10/15/2013 - 10/15/2021</v>
      </c>
      <c r="C2269" s="87">
        <v>2015</v>
      </c>
      <c r="D2269" s="87" t="str">
        <f t="shared" si="33"/>
        <v>Vernon 2015</v>
      </c>
      <c r="E2269" t="s">
        <v>5853</v>
      </c>
      <c r="F2269" t="s">
        <v>5853</v>
      </c>
      <c r="G2269" t="s">
        <v>5853</v>
      </c>
      <c r="H2269" t="s">
        <v>5853</v>
      </c>
      <c r="J2269" t="s">
        <v>5853</v>
      </c>
      <c r="K2269" t="s">
        <v>5853</v>
      </c>
      <c r="L2269" t="s">
        <v>5853</v>
      </c>
      <c r="M2269" t="s">
        <v>5853</v>
      </c>
      <c r="O2269" t="s">
        <v>5853</v>
      </c>
      <c r="P2269" t="s">
        <v>5853</v>
      </c>
      <c r="R2269" t="s">
        <v>5853</v>
      </c>
      <c r="S2269" t="s">
        <v>5853</v>
      </c>
      <c r="T2269" t="s">
        <v>5853</v>
      </c>
      <c r="U2269" t="s">
        <v>5853</v>
      </c>
      <c r="V2269" t="s">
        <v>5853</v>
      </c>
    </row>
    <row r="2270" spans="1:22">
      <c r="A2270" t="s">
        <v>5867</v>
      </c>
      <c r="B2270" s="17" t="str">
        <f>VLOOKUP(A2270,'Planning Periods'!$E$2:$N$540,10,FALSE)</f>
        <v>10/15/2013 - 10/15/2021</v>
      </c>
      <c r="C2270" s="87">
        <v>2016</v>
      </c>
      <c r="D2270" s="87" t="str">
        <f t="shared" si="33"/>
        <v>Vernon 2016</v>
      </c>
      <c r="E2270" t="s">
        <v>5853</v>
      </c>
      <c r="F2270" t="s">
        <v>5853</v>
      </c>
      <c r="G2270" t="s">
        <v>5853</v>
      </c>
      <c r="H2270" t="s">
        <v>5853</v>
      </c>
      <c r="J2270" t="s">
        <v>5853</v>
      </c>
      <c r="K2270" t="s">
        <v>5853</v>
      </c>
      <c r="L2270" t="s">
        <v>5853</v>
      </c>
      <c r="M2270" t="s">
        <v>5853</v>
      </c>
      <c r="O2270" t="s">
        <v>5853</v>
      </c>
      <c r="P2270" t="s">
        <v>5853</v>
      </c>
      <c r="R2270" t="s">
        <v>5853</v>
      </c>
      <c r="S2270" t="s">
        <v>5853</v>
      </c>
      <c r="T2270" t="s">
        <v>5853</v>
      </c>
      <c r="U2270" t="s">
        <v>5853</v>
      </c>
      <c r="V2270" t="s">
        <v>5853</v>
      </c>
    </row>
    <row r="2271" spans="1:22">
      <c r="A2271" t="s">
        <v>5867</v>
      </c>
      <c r="B2271" s="17" t="str">
        <f>VLOOKUP(A2271,'Planning Periods'!$E$2:$N$540,10,FALSE)</f>
        <v>10/15/2013 - 10/15/2021</v>
      </c>
      <c r="C2271" s="87">
        <v>2017</v>
      </c>
      <c r="D2271" s="87" t="str">
        <f t="shared" si="33"/>
        <v>Vernon 2017</v>
      </c>
      <c r="E2271" t="s">
        <v>5853</v>
      </c>
      <c r="F2271" t="s">
        <v>5853</v>
      </c>
      <c r="G2271" t="s">
        <v>5853</v>
      </c>
      <c r="H2271" t="s">
        <v>5853</v>
      </c>
      <c r="J2271" t="s">
        <v>5853</v>
      </c>
      <c r="K2271" t="s">
        <v>5853</v>
      </c>
      <c r="L2271" t="s">
        <v>5853</v>
      </c>
      <c r="M2271" t="s">
        <v>5853</v>
      </c>
      <c r="O2271" t="s">
        <v>5853</v>
      </c>
      <c r="P2271" t="s">
        <v>5853</v>
      </c>
      <c r="R2271" t="s">
        <v>5853</v>
      </c>
      <c r="S2271" t="s">
        <v>5853</v>
      </c>
      <c r="T2271" t="s">
        <v>5853</v>
      </c>
      <c r="U2271" t="s">
        <v>5853</v>
      </c>
      <c r="V2271" t="s">
        <v>5853</v>
      </c>
    </row>
    <row r="2272" spans="1:22">
      <c r="A2272" t="s">
        <v>5741</v>
      </c>
      <c r="B2272" s="17"/>
      <c r="C2272" s="87">
        <v>2013</v>
      </c>
      <c r="D2272" s="87" t="str">
        <f t="shared" si="33"/>
        <v>Victorville 2013</v>
      </c>
      <c r="E2272" t="s">
        <v>5853</v>
      </c>
      <c r="F2272" t="s">
        <v>5853</v>
      </c>
      <c r="G2272" t="s">
        <v>5853</v>
      </c>
      <c r="H2272" t="s">
        <v>5853</v>
      </c>
      <c r="J2272" t="s">
        <v>5853</v>
      </c>
      <c r="K2272" t="s">
        <v>5853</v>
      </c>
      <c r="L2272" t="s">
        <v>5853</v>
      </c>
      <c r="M2272" t="s">
        <v>5853</v>
      </c>
      <c r="O2272" t="s">
        <v>5853</v>
      </c>
      <c r="P2272" t="s">
        <v>5853</v>
      </c>
      <c r="R2272" t="s">
        <v>5853</v>
      </c>
      <c r="S2272" t="s">
        <v>5853</v>
      </c>
      <c r="T2272" t="s">
        <v>5853</v>
      </c>
      <c r="U2272" t="s">
        <v>5853</v>
      </c>
      <c r="V2272" t="s">
        <v>5853</v>
      </c>
    </row>
    <row r="2273" spans="1:22">
      <c r="A2273" t="s">
        <v>5741</v>
      </c>
      <c r="B2273" s="17" t="str">
        <f>VLOOKUP(A2273,'Planning Periods'!$E$2:$N$540,10,FALSE)</f>
        <v>10/15/2013 - 10/15/2021</v>
      </c>
      <c r="C2273" s="87">
        <v>2014</v>
      </c>
      <c r="D2273" s="87" t="str">
        <f t="shared" si="33"/>
        <v>Victorville 2014</v>
      </c>
      <c r="E2273" s="366" t="s">
        <v>5853</v>
      </c>
      <c r="F2273" s="366" t="s">
        <v>5853</v>
      </c>
      <c r="G2273" s="366" t="s">
        <v>5853</v>
      </c>
      <c r="H2273" s="366" t="s">
        <v>5853</v>
      </c>
      <c r="I2273" s="366">
        <v>0</v>
      </c>
      <c r="J2273" s="366" t="s">
        <v>5853</v>
      </c>
      <c r="K2273" s="366" t="s">
        <v>5853</v>
      </c>
      <c r="L2273" s="366" t="s">
        <v>5853</v>
      </c>
      <c r="M2273" s="366" t="s">
        <v>5853</v>
      </c>
      <c r="N2273" s="366">
        <v>0</v>
      </c>
      <c r="O2273" s="366" t="s">
        <v>5853</v>
      </c>
      <c r="P2273" s="366" t="s">
        <v>5853</v>
      </c>
      <c r="Q2273" s="366"/>
      <c r="R2273" s="366" t="s">
        <v>5853</v>
      </c>
      <c r="S2273" s="366" t="s">
        <v>5853</v>
      </c>
      <c r="T2273" s="366" t="s">
        <v>5853</v>
      </c>
      <c r="U2273" s="366" t="s">
        <v>5853</v>
      </c>
      <c r="V2273" s="366" t="s">
        <v>5853</v>
      </c>
    </row>
    <row r="2274" spans="1:22">
      <c r="A2274" t="s">
        <v>5741</v>
      </c>
      <c r="B2274" s="17" t="str">
        <f>VLOOKUP(A2274,'Planning Periods'!$E$2:$N$540,10,FALSE)</f>
        <v>10/15/2013 - 10/15/2021</v>
      </c>
      <c r="C2274" s="87">
        <v>2015</v>
      </c>
      <c r="D2274" s="87" t="str">
        <f t="shared" si="33"/>
        <v>Victorville 2015</v>
      </c>
      <c r="E2274" t="s">
        <v>5853</v>
      </c>
      <c r="F2274" t="s">
        <v>5853</v>
      </c>
      <c r="G2274" t="s">
        <v>5853</v>
      </c>
      <c r="H2274" t="s">
        <v>5853</v>
      </c>
      <c r="J2274" t="s">
        <v>5853</v>
      </c>
      <c r="K2274" t="s">
        <v>5853</v>
      </c>
      <c r="L2274" t="s">
        <v>5853</v>
      </c>
      <c r="M2274" t="s">
        <v>5853</v>
      </c>
      <c r="O2274" t="s">
        <v>5853</v>
      </c>
      <c r="P2274" t="s">
        <v>5853</v>
      </c>
      <c r="R2274" t="s">
        <v>5853</v>
      </c>
      <c r="S2274" t="s">
        <v>5853</v>
      </c>
      <c r="T2274" t="s">
        <v>5853</v>
      </c>
      <c r="U2274" t="s">
        <v>5853</v>
      </c>
      <c r="V2274" t="s">
        <v>5853</v>
      </c>
    </row>
    <row r="2275" spans="1:22">
      <c r="A2275" t="s">
        <v>5741</v>
      </c>
      <c r="B2275" s="17" t="str">
        <f>VLOOKUP(A2275,'Planning Periods'!$E$2:$N$540,10,FALSE)</f>
        <v>10/15/2013 - 10/15/2021</v>
      </c>
      <c r="C2275" s="87">
        <v>2016</v>
      </c>
      <c r="D2275" s="87" t="str">
        <f t="shared" si="33"/>
        <v>Victorville 2016</v>
      </c>
      <c r="E2275" t="s">
        <v>5853</v>
      </c>
      <c r="F2275" t="s">
        <v>5853</v>
      </c>
      <c r="G2275" t="s">
        <v>5853</v>
      </c>
      <c r="H2275" t="s">
        <v>5853</v>
      </c>
      <c r="J2275" t="s">
        <v>5853</v>
      </c>
      <c r="K2275" t="s">
        <v>5853</v>
      </c>
      <c r="L2275" t="s">
        <v>5853</v>
      </c>
      <c r="M2275" t="s">
        <v>5853</v>
      </c>
      <c r="O2275" t="s">
        <v>5853</v>
      </c>
      <c r="P2275" t="s">
        <v>5853</v>
      </c>
      <c r="R2275" t="s">
        <v>5853</v>
      </c>
      <c r="S2275" t="s">
        <v>5853</v>
      </c>
      <c r="T2275" t="s">
        <v>5853</v>
      </c>
      <c r="U2275" t="s">
        <v>5853</v>
      </c>
      <c r="V2275" t="s">
        <v>5853</v>
      </c>
    </row>
    <row r="2276" spans="1:22">
      <c r="A2276" t="s">
        <v>5741</v>
      </c>
      <c r="B2276" s="17" t="str">
        <f>VLOOKUP(A2276,'Planning Periods'!$E$2:$N$540,10,FALSE)</f>
        <v>10/15/2013 - 10/15/2021</v>
      </c>
      <c r="C2276" s="87">
        <v>2017</v>
      </c>
      <c r="D2276" s="87"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88" t="s">
        <v>5796</v>
      </c>
      <c r="B2277" s="17"/>
      <c r="C2277" s="87">
        <v>2013</v>
      </c>
      <c r="D2277" s="87" t="str">
        <f t="shared" si="33"/>
        <v>Villa Park 2013</v>
      </c>
      <c r="E2277" t="s">
        <v>5853</v>
      </c>
      <c r="F2277" t="s">
        <v>5853</v>
      </c>
      <c r="G2277" t="s">
        <v>5853</v>
      </c>
      <c r="H2277" t="s">
        <v>5853</v>
      </c>
      <c r="J2277" t="s">
        <v>5853</v>
      </c>
      <c r="K2277" t="s">
        <v>5853</v>
      </c>
      <c r="L2277" t="s">
        <v>5853</v>
      </c>
      <c r="M2277" t="s">
        <v>5853</v>
      </c>
      <c r="O2277" t="s">
        <v>5853</v>
      </c>
      <c r="P2277" t="s">
        <v>5853</v>
      </c>
      <c r="R2277" t="s">
        <v>5853</v>
      </c>
      <c r="S2277" t="s">
        <v>5853</v>
      </c>
      <c r="T2277" t="s">
        <v>5853</v>
      </c>
      <c r="U2277" t="s">
        <v>5853</v>
      </c>
      <c r="V2277" t="s">
        <v>5853</v>
      </c>
    </row>
    <row r="2278" spans="1:22">
      <c r="A2278" s="88" t="s">
        <v>5796</v>
      </c>
      <c r="B2278" s="17" t="str">
        <f>VLOOKUP(A2278,'Planning Periods'!$E$2:$N$540,10,FALSE)</f>
        <v>10/15/2013 - 10/15/2021</v>
      </c>
      <c r="C2278" s="87">
        <v>2014</v>
      </c>
      <c r="D2278" s="87" t="str">
        <f t="shared" si="33"/>
        <v>Villa Park 2014</v>
      </c>
      <c r="E2278" s="87" t="s">
        <v>5853</v>
      </c>
      <c r="F2278" s="366" t="s">
        <v>5853</v>
      </c>
      <c r="G2278" s="87" t="s">
        <v>5853</v>
      </c>
      <c r="H2278" s="87" t="s">
        <v>5853</v>
      </c>
      <c r="I2278" s="86"/>
      <c r="J2278" s="87" t="s">
        <v>5853</v>
      </c>
      <c r="K2278" s="366" t="s">
        <v>5853</v>
      </c>
      <c r="L2278" s="87" t="s">
        <v>5853</v>
      </c>
      <c r="M2278" s="87" t="s">
        <v>5853</v>
      </c>
      <c r="N2278" s="86"/>
      <c r="O2278" s="87" t="s">
        <v>5853</v>
      </c>
      <c r="P2278" s="87" t="s">
        <v>5853</v>
      </c>
      <c r="Q2278" s="86"/>
      <c r="R2278" s="87" t="s">
        <v>5853</v>
      </c>
      <c r="S2278" s="87" t="s">
        <v>5853</v>
      </c>
      <c r="T2278" s="86" t="s">
        <v>5853</v>
      </c>
      <c r="U2278" s="87" t="s">
        <v>5853</v>
      </c>
      <c r="V2278" s="87" t="s">
        <v>5853</v>
      </c>
    </row>
    <row r="2279" spans="1:22">
      <c r="A2279" s="88" t="s">
        <v>5796</v>
      </c>
      <c r="B2279" s="17" t="str">
        <f>VLOOKUP(A2279,'Planning Periods'!$E$2:$N$540,10,FALSE)</f>
        <v>10/15/2013 - 10/15/2021</v>
      </c>
      <c r="C2279" s="87">
        <v>2015</v>
      </c>
      <c r="D2279" s="87" t="str">
        <f t="shared" si="33"/>
        <v>Villa Park 2015</v>
      </c>
      <c r="E2279" s="87" t="s">
        <v>5853</v>
      </c>
      <c r="F2279" s="366" t="s">
        <v>5853</v>
      </c>
      <c r="G2279" s="87" t="s">
        <v>5853</v>
      </c>
      <c r="H2279" s="87" t="s">
        <v>5853</v>
      </c>
      <c r="I2279" s="86"/>
      <c r="J2279" s="87" t="s">
        <v>5853</v>
      </c>
      <c r="K2279" s="366" t="s">
        <v>5853</v>
      </c>
      <c r="L2279" s="87" t="s">
        <v>5853</v>
      </c>
      <c r="M2279" s="87" t="s">
        <v>5853</v>
      </c>
      <c r="N2279" s="86"/>
      <c r="O2279" s="87" t="s">
        <v>5853</v>
      </c>
      <c r="P2279" s="87" t="s">
        <v>5853</v>
      </c>
      <c r="Q2279" s="86"/>
      <c r="R2279" s="87" t="s">
        <v>5853</v>
      </c>
      <c r="S2279" s="87" t="s">
        <v>5853</v>
      </c>
      <c r="T2279" s="86" t="s">
        <v>5853</v>
      </c>
      <c r="U2279" s="87" t="s">
        <v>5853</v>
      </c>
      <c r="V2279" s="87" t="s">
        <v>5853</v>
      </c>
    </row>
    <row r="2280" spans="1:22">
      <c r="A2280" s="88" t="s">
        <v>5796</v>
      </c>
      <c r="B2280" s="17" t="str">
        <f>VLOOKUP(A2280,'Planning Periods'!$E$2:$N$540,10,FALSE)</f>
        <v>10/15/2013 - 10/15/2021</v>
      </c>
      <c r="C2280" s="87">
        <v>2016</v>
      </c>
      <c r="D2280" s="87" t="str">
        <f t="shared" si="33"/>
        <v>Villa Park 2016</v>
      </c>
      <c r="E2280" s="87" t="s">
        <v>5853</v>
      </c>
      <c r="F2280" s="366" t="s">
        <v>5853</v>
      </c>
      <c r="G2280" s="87" t="s">
        <v>5853</v>
      </c>
      <c r="H2280" s="87" t="s">
        <v>5853</v>
      </c>
      <c r="I2280" s="86"/>
      <c r="J2280" s="87" t="s">
        <v>5853</v>
      </c>
      <c r="K2280" s="366" t="s">
        <v>5853</v>
      </c>
      <c r="L2280" s="87" t="s">
        <v>5853</v>
      </c>
      <c r="M2280" s="87" t="s">
        <v>5853</v>
      </c>
      <c r="N2280" s="86"/>
      <c r="O2280" s="87" t="s">
        <v>5853</v>
      </c>
      <c r="P2280" s="87" t="s">
        <v>5853</v>
      </c>
      <c r="Q2280" s="86"/>
      <c r="R2280" s="87" t="s">
        <v>5853</v>
      </c>
      <c r="S2280" s="87" t="s">
        <v>5853</v>
      </c>
      <c r="T2280" s="86" t="s">
        <v>5853</v>
      </c>
      <c r="U2280" s="87" t="s">
        <v>5853</v>
      </c>
      <c r="V2280" s="87" t="s">
        <v>5853</v>
      </c>
    </row>
    <row r="2281" spans="1:22">
      <c r="A2281" s="88" t="s">
        <v>5796</v>
      </c>
      <c r="B2281" s="17" t="str">
        <f>VLOOKUP(A2281,'Planning Periods'!$E$2:$N$540,10,FALSE)</f>
        <v>10/15/2013 - 10/15/2021</v>
      </c>
      <c r="C2281" s="87">
        <v>2017</v>
      </c>
      <c r="D2281" s="87" t="str">
        <f t="shared" si="33"/>
        <v>Villa Park 2017</v>
      </c>
      <c r="E2281" s="87">
        <v>3</v>
      </c>
      <c r="F2281" s="366">
        <v>0</v>
      </c>
      <c r="G2281" s="87">
        <v>0</v>
      </c>
      <c r="H2281" s="87">
        <v>0</v>
      </c>
      <c r="I2281" s="86"/>
      <c r="J2281" s="87">
        <v>2</v>
      </c>
      <c r="K2281" s="366">
        <v>0</v>
      </c>
      <c r="L2281" s="87">
        <v>0</v>
      </c>
      <c r="M2281" s="87">
        <v>0</v>
      </c>
      <c r="N2281" s="86"/>
      <c r="O2281" s="87">
        <v>3</v>
      </c>
      <c r="P2281" s="87">
        <v>0</v>
      </c>
      <c r="Q2281" s="86"/>
      <c r="R2281" s="87">
        <v>6</v>
      </c>
      <c r="S2281" s="87">
        <v>1</v>
      </c>
      <c r="T2281" s="86">
        <v>0</v>
      </c>
      <c r="U2281" s="87">
        <v>14</v>
      </c>
      <c r="V2281" s="87">
        <v>1</v>
      </c>
    </row>
    <row r="2282" spans="1:22">
      <c r="A2282" s="88" t="s">
        <v>5742</v>
      </c>
      <c r="B2282" s="17" t="str">
        <f>VLOOKUP(A2282,'Planning Periods'!$E$2:$N$540,10,FALSE)</f>
        <v>12/31/2015 - 12/31/2023</v>
      </c>
      <c r="C2282" s="87">
        <v>2014</v>
      </c>
      <c r="D2282" s="87" t="str">
        <f t="shared" si="33"/>
        <v>Visalia 2014</v>
      </c>
      <c r="E2282" s="87" t="s">
        <v>5853</v>
      </c>
      <c r="F2282" s="366" t="s">
        <v>5853</v>
      </c>
      <c r="G2282" s="87" t="s">
        <v>5853</v>
      </c>
      <c r="H2282" s="87" t="s">
        <v>5853</v>
      </c>
      <c r="I2282" s="86"/>
      <c r="J2282" s="87" t="s">
        <v>5853</v>
      </c>
      <c r="K2282" s="366" t="s">
        <v>5853</v>
      </c>
      <c r="L2282" s="87" t="s">
        <v>5853</v>
      </c>
      <c r="M2282" s="87" t="s">
        <v>5853</v>
      </c>
      <c r="N2282" s="86"/>
      <c r="O2282" s="87" t="s">
        <v>5853</v>
      </c>
      <c r="P2282" s="87" t="s">
        <v>5853</v>
      </c>
      <c r="Q2282" s="86"/>
      <c r="R2282" s="87" t="s">
        <v>5853</v>
      </c>
      <c r="S2282" s="87" t="s">
        <v>5853</v>
      </c>
      <c r="T2282" s="86" t="s">
        <v>5853</v>
      </c>
      <c r="U2282" s="87" t="s">
        <v>5853</v>
      </c>
      <c r="V2282" s="87" t="s">
        <v>5853</v>
      </c>
    </row>
    <row r="2283" spans="1:22">
      <c r="A2283" s="88" t="s">
        <v>5742</v>
      </c>
      <c r="B2283" s="17" t="str">
        <f>VLOOKUP(A2283,'Planning Periods'!$E$2:$N$540,10,FALSE)</f>
        <v>12/31/2015 - 12/31/2023</v>
      </c>
      <c r="C2283" s="87">
        <v>2015</v>
      </c>
      <c r="D2283" s="87" t="str">
        <f t="shared" si="33"/>
        <v>Visalia 2015</v>
      </c>
      <c r="E2283" s="87">
        <v>2616</v>
      </c>
      <c r="F2283" s="366">
        <v>9</v>
      </c>
      <c r="G2283" s="87">
        <v>9</v>
      </c>
      <c r="H2283" s="87">
        <v>0</v>
      </c>
      <c r="I2283" s="86"/>
      <c r="J2283" s="87">
        <v>1931</v>
      </c>
      <c r="K2283" s="366">
        <v>106</v>
      </c>
      <c r="L2283" s="87">
        <v>106</v>
      </c>
      <c r="M2283" s="87">
        <v>0</v>
      </c>
      <c r="N2283" s="86"/>
      <c r="O2283" s="87">
        <v>1802</v>
      </c>
      <c r="P2283" s="87">
        <v>132</v>
      </c>
      <c r="Q2283" s="86"/>
      <c r="R2283" s="87">
        <v>3672</v>
      </c>
      <c r="S2283" s="87">
        <v>367</v>
      </c>
      <c r="T2283" s="86">
        <v>0</v>
      </c>
      <c r="U2283" s="87">
        <v>10021</v>
      </c>
      <c r="V2283" s="87">
        <v>614</v>
      </c>
    </row>
    <row r="2284" spans="1:22">
      <c r="A2284" s="88" t="s">
        <v>5742</v>
      </c>
      <c r="B2284" s="17" t="str">
        <f>VLOOKUP(A2284,'Planning Periods'!$E$2:$N$540,10,FALSE)</f>
        <v>12/31/2015 - 12/31/2023</v>
      </c>
      <c r="C2284" s="87">
        <v>2016</v>
      </c>
      <c r="D2284" s="87" t="str">
        <f t="shared" si="33"/>
        <v>Visalia 2016</v>
      </c>
      <c r="E2284" s="87">
        <v>2616</v>
      </c>
      <c r="F2284" s="366">
        <v>78</v>
      </c>
      <c r="G2284" s="87">
        <v>36</v>
      </c>
      <c r="H2284" s="87">
        <v>42</v>
      </c>
      <c r="I2284" s="86"/>
      <c r="J2284" s="87">
        <v>1931</v>
      </c>
      <c r="K2284" s="366">
        <v>118</v>
      </c>
      <c r="L2284" s="87">
        <v>0</v>
      </c>
      <c r="M2284" s="87">
        <v>118</v>
      </c>
      <c r="N2284" s="86"/>
      <c r="O2284" s="87">
        <v>1802</v>
      </c>
      <c r="P2284" s="87">
        <v>279</v>
      </c>
      <c r="Q2284" s="86"/>
      <c r="R2284" s="87">
        <v>3672</v>
      </c>
      <c r="S2284" s="87">
        <v>246</v>
      </c>
      <c r="T2284" s="86">
        <v>118</v>
      </c>
      <c r="U2284" s="87">
        <v>10021</v>
      </c>
      <c r="V2284" s="87">
        <v>721</v>
      </c>
    </row>
    <row r="2285" spans="1:22" ht="16.5" customHeight="1">
      <c r="A2285" s="88" t="s">
        <v>5742</v>
      </c>
      <c r="B2285" s="17" t="str">
        <f>VLOOKUP(A2285,'Planning Periods'!$E$2:$N$540,10,FALSE)</f>
        <v>12/31/2015 - 12/31/2023</v>
      </c>
      <c r="C2285" s="87">
        <v>2017</v>
      </c>
      <c r="D2285" s="87" t="str">
        <f t="shared" si="33"/>
        <v>Visalia 2017</v>
      </c>
      <c r="E2285" s="87">
        <v>2616</v>
      </c>
      <c r="F2285" s="366">
        <v>2</v>
      </c>
      <c r="G2285" s="87">
        <v>2</v>
      </c>
      <c r="H2285" s="87">
        <v>0</v>
      </c>
      <c r="I2285" s="86"/>
      <c r="J2285" s="87">
        <v>1931</v>
      </c>
      <c r="K2285" s="366">
        <v>72</v>
      </c>
      <c r="L2285" s="87">
        <v>72</v>
      </c>
      <c r="M2285" s="87">
        <v>0</v>
      </c>
      <c r="N2285" s="86"/>
      <c r="O2285" s="87">
        <v>1802</v>
      </c>
      <c r="P2285" s="87">
        <v>29</v>
      </c>
      <c r="Q2285" s="86"/>
      <c r="R2285" s="87">
        <v>3672</v>
      </c>
      <c r="S2285" s="87">
        <v>403</v>
      </c>
      <c r="T2285" s="86">
        <v>0</v>
      </c>
      <c r="U2285" s="87">
        <v>10021</v>
      </c>
      <c r="V2285" s="87">
        <v>506</v>
      </c>
    </row>
    <row r="2286" spans="1:22">
      <c r="A2286" s="88" t="s">
        <v>5743</v>
      </c>
      <c r="B2286" s="17" t="str">
        <f>VLOOKUP(A2286,'Planning Periods'!$E$2:$N$540,10,FALSE)</f>
        <v>04/15/2021 - 04/15/2029</v>
      </c>
      <c r="C2286" s="87">
        <v>2013</v>
      </c>
      <c r="D2286" s="87" t="str">
        <f t="shared" si="33"/>
        <v>Vista 2013</v>
      </c>
      <c r="E2286" s="87">
        <v>343</v>
      </c>
      <c r="F2286" s="366">
        <v>48</v>
      </c>
      <c r="G2286" s="87">
        <v>48</v>
      </c>
      <c r="H2286" s="87">
        <v>0</v>
      </c>
      <c r="I2286" s="86"/>
      <c r="J2286" s="87">
        <v>260</v>
      </c>
      <c r="K2286" s="366">
        <v>36</v>
      </c>
      <c r="L2286" s="87">
        <v>36</v>
      </c>
      <c r="M2286" s="87">
        <v>0</v>
      </c>
      <c r="N2286" s="86"/>
      <c r="O2286" s="87">
        <v>241</v>
      </c>
      <c r="P2286" s="87">
        <v>1</v>
      </c>
      <c r="Q2286" s="86"/>
      <c r="R2286" s="87">
        <v>530</v>
      </c>
      <c r="S2286" s="87">
        <v>252</v>
      </c>
      <c r="T2286" s="86">
        <v>0</v>
      </c>
      <c r="U2286" s="87">
        <v>1374</v>
      </c>
      <c r="V2286" s="87">
        <v>337</v>
      </c>
    </row>
    <row r="2287" spans="1:22">
      <c r="A2287" s="88" t="s">
        <v>5743</v>
      </c>
      <c r="B2287" s="17" t="str">
        <f>VLOOKUP(A2287,'Planning Periods'!$E$2:$N$540,10,FALSE)</f>
        <v>04/15/2021 - 04/15/2029</v>
      </c>
      <c r="C2287" s="87">
        <v>2014</v>
      </c>
      <c r="D2287" s="87" t="str">
        <f t="shared" si="33"/>
        <v>Vista 2014</v>
      </c>
      <c r="E2287" s="87">
        <v>343</v>
      </c>
      <c r="F2287" s="366">
        <v>48</v>
      </c>
      <c r="G2287" s="87">
        <v>48</v>
      </c>
      <c r="H2287" s="87">
        <v>0</v>
      </c>
      <c r="I2287" s="86"/>
      <c r="J2287" s="87">
        <v>260</v>
      </c>
      <c r="K2287" s="366">
        <v>18</v>
      </c>
      <c r="L2287" s="87">
        <v>18</v>
      </c>
      <c r="M2287" s="87">
        <v>0</v>
      </c>
      <c r="N2287" s="86"/>
      <c r="O2287" s="87">
        <v>241</v>
      </c>
      <c r="P2287" s="87">
        <v>0</v>
      </c>
      <c r="Q2287" s="86"/>
      <c r="R2287" s="87">
        <v>530</v>
      </c>
      <c r="S2287" s="87">
        <v>691</v>
      </c>
      <c r="T2287" s="86">
        <v>0</v>
      </c>
      <c r="U2287" s="87">
        <v>1374</v>
      </c>
      <c r="V2287" s="87">
        <v>757</v>
      </c>
    </row>
    <row r="2288" spans="1:22">
      <c r="A2288" s="88" t="s">
        <v>5743</v>
      </c>
      <c r="B2288" s="17" t="str">
        <f>VLOOKUP(A2288,'Planning Periods'!$E$2:$N$540,10,FALSE)</f>
        <v>04/15/2021 - 04/15/2029</v>
      </c>
      <c r="C2288" s="87">
        <v>2015</v>
      </c>
      <c r="D2288" s="87" t="str">
        <f t="shared" si="33"/>
        <v>Vista 2015</v>
      </c>
      <c r="E2288" s="87">
        <v>343</v>
      </c>
      <c r="F2288" s="366">
        <v>0</v>
      </c>
      <c r="G2288" s="87">
        <v>0</v>
      </c>
      <c r="H2288" s="87">
        <v>0</v>
      </c>
      <c r="I2288" s="86"/>
      <c r="J2288" s="87">
        <v>260</v>
      </c>
      <c r="K2288" s="366">
        <v>0</v>
      </c>
      <c r="L2288" s="87">
        <v>0</v>
      </c>
      <c r="M2288" s="87">
        <v>0</v>
      </c>
      <c r="N2288" s="86"/>
      <c r="O2288" s="87">
        <v>241</v>
      </c>
      <c r="P2288" s="87">
        <v>0</v>
      </c>
      <c r="Q2288" s="86"/>
      <c r="R2288" s="87">
        <v>530</v>
      </c>
      <c r="S2288" s="87">
        <v>415</v>
      </c>
      <c r="T2288" s="86">
        <v>0</v>
      </c>
      <c r="U2288" s="87">
        <v>1374</v>
      </c>
      <c r="V2288" s="87">
        <v>415</v>
      </c>
    </row>
    <row r="2289" spans="1:22">
      <c r="A2289" s="88" t="s">
        <v>5743</v>
      </c>
      <c r="B2289" s="17" t="str">
        <f>VLOOKUP(A2289,'Planning Periods'!$E$2:$N$540,10,FALSE)</f>
        <v>04/15/2021 - 04/15/2029</v>
      </c>
      <c r="C2289" s="87">
        <v>2016</v>
      </c>
      <c r="D2289" s="87" t="str">
        <f t="shared" si="33"/>
        <v>Vista 2016</v>
      </c>
      <c r="E2289" s="87">
        <v>343</v>
      </c>
      <c r="F2289" s="366">
        <v>0</v>
      </c>
      <c r="G2289" s="87">
        <v>0</v>
      </c>
      <c r="H2289" s="87">
        <v>0</v>
      </c>
      <c r="I2289" s="86"/>
      <c r="J2289" s="87">
        <v>260</v>
      </c>
      <c r="K2289" s="366">
        <v>0</v>
      </c>
      <c r="L2289" s="87">
        <v>0</v>
      </c>
      <c r="M2289" s="87">
        <v>0</v>
      </c>
      <c r="N2289" s="86"/>
      <c r="O2289" s="87">
        <v>241</v>
      </c>
      <c r="P2289" s="87">
        <v>0</v>
      </c>
      <c r="Q2289" s="86"/>
      <c r="R2289" s="87">
        <v>530</v>
      </c>
      <c r="S2289" s="87">
        <v>35</v>
      </c>
      <c r="T2289" s="86">
        <v>0</v>
      </c>
      <c r="U2289" s="87">
        <v>1374</v>
      </c>
      <c r="V2289" s="87">
        <v>35</v>
      </c>
    </row>
    <row r="2290" spans="1:22">
      <c r="A2290" s="88" t="s">
        <v>5743</v>
      </c>
      <c r="B2290" s="17" t="str">
        <f>VLOOKUP(A2290,'Planning Periods'!$E$2:$N$540,10,FALSE)</f>
        <v>04/15/2021 - 04/15/2029</v>
      </c>
      <c r="C2290" s="87">
        <v>2017</v>
      </c>
      <c r="D2290" s="87" t="str">
        <f t="shared" si="33"/>
        <v>Vista 2017</v>
      </c>
      <c r="E2290" s="87">
        <v>343</v>
      </c>
      <c r="F2290" s="366">
        <v>0</v>
      </c>
      <c r="G2290" s="87">
        <v>0</v>
      </c>
      <c r="H2290" s="87">
        <v>0</v>
      </c>
      <c r="I2290" s="86"/>
      <c r="J2290" s="87">
        <v>260</v>
      </c>
      <c r="K2290" s="366">
        <v>0</v>
      </c>
      <c r="L2290" s="87">
        <v>0</v>
      </c>
      <c r="M2290" s="87">
        <v>0</v>
      </c>
      <c r="N2290" s="86"/>
      <c r="O2290" s="87">
        <v>241</v>
      </c>
      <c r="P2290" s="87">
        <v>0</v>
      </c>
      <c r="Q2290" s="86"/>
      <c r="R2290" s="87">
        <v>530</v>
      </c>
      <c r="S2290" s="87">
        <v>154</v>
      </c>
      <c r="T2290" s="86">
        <v>0</v>
      </c>
      <c r="U2290" s="87">
        <v>1374</v>
      </c>
      <c r="V2290" s="87">
        <v>154</v>
      </c>
    </row>
    <row r="2291" spans="1:22">
      <c r="A2291" s="88" t="s">
        <v>5744</v>
      </c>
      <c r="B2291" s="17"/>
      <c r="C2291" s="87">
        <v>2013</v>
      </c>
      <c r="D2291" s="87" t="str">
        <f t="shared" si="33"/>
        <v>Walnut 2013</v>
      </c>
      <c r="E2291" s="87" t="s">
        <v>5853</v>
      </c>
      <c r="F2291" s="366" t="s">
        <v>5853</v>
      </c>
      <c r="G2291" s="87" t="s">
        <v>5853</v>
      </c>
      <c r="H2291" s="87" t="s">
        <v>5853</v>
      </c>
      <c r="I2291" s="86"/>
      <c r="J2291" s="87" t="s">
        <v>5853</v>
      </c>
      <c r="K2291" s="366" t="s">
        <v>5853</v>
      </c>
      <c r="L2291" s="87" t="s">
        <v>5853</v>
      </c>
      <c r="M2291" s="87" t="s">
        <v>5853</v>
      </c>
      <c r="N2291" s="86"/>
      <c r="O2291" s="87" t="s">
        <v>5853</v>
      </c>
      <c r="P2291" s="87" t="s">
        <v>5853</v>
      </c>
      <c r="Q2291" s="86"/>
      <c r="R2291" s="87" t="s">
        <v>5853</v>
      </c>
      <c r="S2291" s="87" t="s">
        <v>5853</v>
      </c>
      <c r="T2291" s="86" t="s">
        <v>5853</v>
      </c>
      <c r="U2291" s="87" t="s">
        <v>5853</v>
      </c>
      <c r="V2291" s="87" t="s">
        <v>5853</v>
      </c>
    </row>
    <row r="2292" spans="1:22">
      <c r="A2292" s="88" t="s">
        <v>5744</v>
      </c>
      <c r="B2292" s="17" t="str">
        <f>VLOOKUP(A2292,'Planning Periods'!$E$2:$N$540,10,FALSE)</f>
        <v>10/15/2013 - 10/15/2021</v>
      </c>
      <c r="C2292" s="87">
        <v>2014</v>
      </c>
      <c r="D2292" s="87" t="str">
        <f t="shared" si="33"/>
        <v>Walnut 2014</v>
      </c>
      <c r="E2292" s="87">
        <v>246</v>
      </c>
      <c r="F2292" s="366">
        <v>0</v>
      </c>
      <c r="G2292" s="87">
        <v>0</v>
      </c>
      <c r="H2292" s="87">
        <v>0</v>
      </c>
      <c r="I2292" s="86"/>
      <c r="J2292" s="87">
        <v>144</v>
      </c>
      <c r="K2292" s="366">
        <v>0</v>
      </c>
      <c r="L2292" s="87">
        <v>0</v>
      </c>
      <c r="M2292" s="87">
        <v>0</v>
      </c>
      <c r="N2292" s="86"/>
      <c r="O2292" s="87">
        <v>155</v>
      </c>
      <c r="P2292" s="87">
        <v>1</v>
      </c>
      <c r="Q2292" s="86"/>
      <c r="R2292" s="87">
        <v>363</v>
      </c>
      <c r="S2292" s="87">
        <v>325</v>
      </c>
      <c r="T2292" s="86">
        <v>0</v>
      </c>
      <c r="U2292" s="87">
        <v>908</v>
      </c>
      <c r="V2292" s="87">
        <v>326</v>
      </c>
    </row>
    <row r="2293" spans="1:22">
      <c r="A2293" s="88" t="s">
        <v>5744</v>
      </c>
      <c r="B2293" s="17" t="str">
        <f>VLOOKUP(A2293,'Planning Periods'!$E$2:$N$540,10,FALSE)</f>
        <v>10/15/2013 - 10/15/2021</v>
      </c>
      <c r="C2293" s="87">
        <v>2015</v>
      </c>
      <c r="D2293" s="87" t="str">
        <f t="shared" si="33"/>
        <v>Walnut 2015</v>
      </c>
      <c r="E2293" s="87" t="s">
        <v>5853</v>
      </c>
      <c r="F2293" s="366" t="s">
        <v>5853</v>
      </c>
      <c r="G2293" s="87" t="s">
        <v>5853</v>
      </c>
      <c r="H2293" s="87" t="s">
        <v>5853</v>
      </c>
      <c r="I2293" s="86"/>
      <c r="J2293" s="87" t="s">
        <v>5853</v>
      </c>
      <c r="K2293" s="366" t="s">
        <v>5853</v>
      </c>
      <c r="L2293" s="87" t="s">
        <v>5853</v>
      </c>
      <c r="M2293" s="87" t="s">
        <v>5853</v>
      </c>
      <c r="N2293" s="86"/>
      <c r="O2293" s="87" t="s">
        <v>5853</v>
      </c>
      <c r="P2293" s="87" t="s">
        <v>5853</v>
      </c>
      <c r="Q2293" s="86"/>
      <c r="R2293" s="87" t="s">
        <v>5853</v>
      </c>
      <c r="S2293" s="87" t="s">
        <v>5853</v>
      </c>
      <c r="T2293" s="86" t="s">
        <v>5853</v>
      </c>
      <c r="U2293" s="87" t="s">
        <v>5853</v>
      </c>
      <c r="V2293" s="87" t="s">
        <v>5853</v>
      </c>
    </row>
    <row r="2294" spans="1:22">
      <c r="A2294" s="88" t="s">
        <v>5744</v>
      </c>
      <c r="B2294" s="17" t="str">
        <f>VLOOKUP(A2294,'Planning Periods'!$E$2:$N$540,10,FALSE)</f>
        <v>10/15/2013 - 10/15/2021</v>
      </c>
      <c r="C2294" s="87">
        <v>2016</v>
      </c>
      <c r="D2294" s="87" t="str">
        <f t="shared" si="33"/>
        <v>Walnut 2016</v>
      </c>
      <c r="E2294" s="87">
        <v>246</v>
      </c>
      <c r="F2294" s="366">
        <v>0</v>
      </c>
      <c r="G2294" s="87">
        <v>0</v>
      </c>
      <c r="H2294" s="87">
        <v>0</v>
      </c>
      <c r="I2294" s="86"/>
      <c r="J2294" s="87">
        <v>144</v>
      </c>
      <c r="K2294" s="366">
        <v>0</v>
      </c>
      <c r="L2294" s="87">
        <v>0</v>
      </c>
      <c r="M2294" s="87">
        <v>0</v>
      </c>
      <c r="N2294" s="86"/>
      <c r="O2294" s="87">
        <v>155</v>
      </c>
      <c r="P2294" s="87">
        <v>0</v>
      </c>
      <c r="Q2294" s="86"/>
      <c r="R2294" s="87">
        <v>363</v>
      </c>
      <c r="S2294" s="87">
        <v>12</v>
      </c>
      <c r="T2294" s="86">
        <v>0</v>
      </c>
      <c r="U2294" s="87">
        <v>908</v>
      </c>
      <c r="V2294" s="87">
        <v>12</v>
      </c>
    </row>
    <row r="2295" spans="1:22">
      <c r="A2295" s="88" t="s">
        <v>5744</v>
      </c>
      <c r="B2295" s="17" t="str">
        <f>VLOOKUP(A2295,'Planning Periods'!$E$2:$N$540,10,FALSE)</f>
        <v>10/15/2013 - 10/15/2021</v>
      </c>
      <c r="C2295" s="87">
        <v>2017</v>
      </c>
      <c r="D2295" s="87" t="str">
        <f t="shared" si="33"/>
        <v>Walnut 2017</v>
      </c>
      <c r="E2295" s="87">
        <v>246</v>
      </c>
      <c r="F2295" s="366">
        <v>0</v>
      </c>
      <c r="G2295" s="87">
        <v>0</v>
      </c>
      <c r="H2295" s="87">
        <v>0</v>
      </c>
      <c r="I2295" s="86"/>
      <c r="J2295" s="87">
        <v>144</v>
      </c>
      <c r="K2295" s="366">
        <v>0</v>
      </c>
      <c r="L2295" s="87">
        <v>0</v>
      </c>
      <c r="M2295" s="87">
        <v>0</v>
      </c>
      <c r="N2295" s="86"/>
      <c r="O2295" s="87">
        <v>155</v>
      </c>
      <c r="P2295" s="87">
        <v>0</v>
      </c>
      <c r="Q2295" s="86"/>
      <c r="R2295" s="87">
        <v>363</v>
      </c>
      <c r="S2295" s="87">
        <v>87</v>
      </c>
      <c r="T2295" s="86">
        <v>0</v>
      </c>
      <c r="U2295" s="87">
        <v>908</v>
      </c>
      <c r="V2295" s="87">
        <v>87</v>
      </c>
    </row>
    <row r="2296" spans="1:22">
      <c r="A2296" s="88" t="s">
        <v>5745</v>
      </c>
      <c r="B2296" s="17" t="str">
        <f>VLOOKUP(A2296,'Planning Periods'!$E$2:$N$540,10,FALSE)</f>
        <v>01/31/2015 - 01/31/2023</v>
      </c>
      <c r="C2296" s="87">
        <v>2014</v>
      </c>
      <c r="D2296" s="87" t="str">
        <f t="shared" si="33"/>
        <v>Walnut Creek 2014</v>
      </c>
      <c r="E2296" s="87" t="s">
        <v>5853</v>
      </c>
      <c r="F2296" s="366" t="s">
        <v>5853</v>
      </c>
      <c r="G2296" s="87" t="s">
        <v>5853</v>
      </c>
      <c r="H2296" s="87" t="s">
        <v>5853</v>
      </c>
      <c r="I2296" s="86"/>
      <c r="J2296" s="87" t="s">
        <v>5853</v>
      </c>
      <c r="K2296" s="366" t="s">
        <v>5853</v>
      </c>
      <c r="L2296" s="87" t="s">
        <v>5853</v>
      </c>
      <c r="M2296" s="87" t="s">
        <v>5853</v>
      </c>
      <c r="N2296" s="86"/>
      <c r="O2296" s="87" t="s">
        <v>5853</v>
      </c>
      <c r="P2296" s="87" t="s">
        <v>5853</v>
      </c>
      <c r="Q2296" s="86"/>
      <c r="R2296" s="87" t="s">
        <v>5853</v>
      </c>
      <c r="S2296" s="87" t="s">
        <v>5853</v>
      </c>
      <c r="T2296" s="86" t="s">
        <v>5853</v>
      </c>
      <c r="U2296" s="87" t="s">
        <v>5853</v>
      </c>
      <c r="V2296" s="87" t="s">
        <v>5853</v>
      </c>
    </row>
    <row r="2297" spans="1:22">
      <c r="A2297" s="88" t="s">
        <v>5745</v>
      </c>
      <c r="B2297" s="17" t="str">
        <f>VLOOKUP(A2297,'Planning Periods'!$E$2:$N$540,10,FALSE)</f>
        <v>01/31/2015 - 01/31/2023</v>
      </c>
      <c r="C2297" s="87">
        <v>2015</v>
      </c>
      <c r="D2297" s="87" t="str">
        <f t="shared" si="33"/>
        <v>Walnut Creek 2015</v>
      </c>
      <c r="E2297" s="87" t="s">
        <v>5853</v>
      </c>
      <c r="F2297" s="366" t="s">
        <v>5853</v>
      </c>
      <c r="G2297" s="87" t="s">
        <v>5853</v>
      </c>
      <c r="H2297" s="87" t="s">
        <v>5853</v>
      </c>
      <c r="I2297" s="86"/>
      <c r="J2297" s="87" t="s">
        <v>5853</v>
      </c>
      <c r="K2297" s="366" t="s">
        <v>5853</v>
      </c>
      <c r="L2297" s="87" t="s">
        <v>5853</v>
      </c>
      <c r="M2297" s="87" t="s">
        <v>5853</v>
      </c>
      <c r="N2297" s="86"/>
      <c r="O2297" s="87" t="s">
        <v>5853</v>
      </c>
      <c r="P2297" s="87" t="s">
        <v>5853</v>
      </c>
      <c r="Q2297" s="86"/>
      <c r="R2297" s="87" t="s">
        <v>5853</v>
      </c>
      <c r="S2297" s="87" t="s">
        <v>5853</v>
      </c>
      <c r="T2297" s="86" t="s">
        <v>5853</v>
      </c>
      <c r="U2297" s="87" t="s">
        <v>5853</v>
      </c>
      <c r="V2297" s="87" t="s">
        <v>5853</v>
      </c>
    </row>
    <row r="2298" spans="1:22">
      <c r="A2298" s="88" t="s">
        <v>5745</v>
      </c>
      <c r="B2298" s="17" t="str">
        <f>VLOOKUP(A2298,'Planning Periods'!$E$2:$N$540,10,FALSE)</f>
        <v>01/31/2015 - 01/31/2023</v>
      </c>
      <c r="C2298" s="87">
        <v>2016</v>
      </c>
      <c r="D2298" s="87" t="str">
        <f t="shared" si="33"/>
        <v>Walnut Creek 2016</v>
      </c>
      <c r="E2298" s="87">
        <v>604</v>
      </c>
      <c r="F2298" s="366">
        <v>42</v>
      </c>
      <c r="G2298" s="87">
        <v>42</v>
      </c>
      <c r="H2298" s="87">
        <v>0</v>
      </c>
      <c r="I2298" s="86"/>
      <c r="J2298" s="87">
        <v>355</v>
      </c>
      <c r="K2298" s="366">
        <v>16</v>
      </c>
      <c r="L2298" s="87">
        <v>16</v>
      </c>
      <c r="M2298" s="87">
        <v>0</v>
      </c>
      <c r="N2298" s="86"/>
      <c r="O2298" s="87">
        <v>381</v>
      </c>
      <c r="P2298" s="87">
        <v>12</v>
      </c>
      <c r="Q2298" s="86"/>
      <c r="R2298" s="87">
        <v>895</v>
      </c>
      <c r="S2298" s="87">
        <v>392</v>
      </c>
      <c r="T2298" s="86">
        <v>0</v>
      </c>
      <c r="U2298" s="87">
        <v>2235</v>
      </c>
      <c r="V2298" s="87">
        <v>462</v>
      </c>
    </row>
    <row r="2299" spans="1:22">
      <c r="A2299" s="88" t="s">
        <v>5745</v>
      </c>
      <c r="B2299" s="17" t="str">
        <f>VLOOKUP(A2299,'Planning Periods'!$E$2:$N$540,10,FALSE)</f>
        <v>01/31/2015 - 01/31/2023</v>
      </c>
      <c r="C2299" s="87">
        <v>2017</v>
      </c>
      <c r="D2299" s="87" t="str">
        <f t="shared" si="33"/>
        <v>Walnut Creek 2017</v>
      </c>
      <c r="E2299" s="87">
        <v>604</v>
      </c>
      <c r="F2299" s="366">
        <v>0</v>
      </c>
      <c r="G2299" s="87">
        <v>0</v>
      </c>
      <c r="H2299" s="87">
        <v>0</v>
      </c>
      <c r="I2299" s="86"/>
      <c r="J2299" s="87">
        <v>355</v>
      </c>
      <c r="K2299" s="366">
        <v>0</v>
      </c>
      <c r="L2299" s="87">
        <v>0</v>
      </c>
      <c r="M2299" s="87">
        <v>0</v>
      </c>
      <c r="N2299" s="86"/>
      <c r="O2299" s="87">
        <v>381</v>
      </c>
      <c r="P2299" s="87">
        <v>6</v>
      </c>
      <c r="Q2299" s="86"/>
      <c r="R2299" s="87">
        <v>895</v>
      </c>
      <c r="S2299" s="87">
        <v>119</v>
      </c>
      <c r="T2299" s="86">
        <v>0</v>
      </c>
      <c r="U2299" s="87">
        <v>2235</v>
      </c>
      <c r="V2299" s="87">
        <v>125</v>
      </c>
    </row>
    <row r="2300" spans="1:22">
      <c r="A2300" s="88" t="s">
        <v>5746</v>
      </c>
      <c r="B2300" s="17" t="str">
        <f>VLOOKUP(A2300,'Planning Periods'!$E$2:$N$540,10,FALSE)</f>
        <v>12/31/2015 - 12/31/2023</v>
      </c>
      <c r="C2300" s="87">
        <v>2013</v>
      </c>
      <c r="D2300" s="87" t="str">
        <f t="shared" ref="D2300:D2370" si="34">CONCATENATE(A2300," ",C2300)</f>
        <v>Wasco 2013</v>
      </c>
      <c r="E2300" s="87" t="s">
        <v>5853</v>
      </c>
      <c r="F2300" s="366" t="s">
        <v>5853</v>
      </c>
      <c r="G2300" s="87" t="s">
        <v>5853</v>
      </c>
      <c r="H2300" s="87" t="s">
        <v>5853</v>
      </c>
      <c r="I2300" s="86"/>
      <c r="J2300" s="87" t="s">
        <v>5853</v>
      </c>
      <c r="K2300" s="366" t="s">
        <v>5853</v>
      </c>
      <c r="L2300" s="87" t="s">
        <v>5853</v>
      </c>
      <c r="M2300" s="87" t="s">
        <v>5853</v>
      </c>
      <c r="N2300" s="86"/>
      <c r="O2300" s="87" t="s">
        <v>5853</v>
      </c>
      <c r="P2300" s="87" t="s">
        <v>5853</v>
      </c>
      <c r="Q2300" s="86"/>
      <c r="R2300" s="87" t="s">
        <v>5853</v>
      </c>
      <c r="S2300" s="87" t="s">
        <v>5853</v>
      </c>
      <c r="T2300" s="86" t="s">
        <v>5853</v>
      </c>
      <c r="U2300" s="87" t="s">
        <v>5853</v>
      </c>
      <c r="V2300" s="87" t="s">
        <v>5853</v>
      </c>
    </row>
    <row r="2301" spans="1:22">
      <c r="A2301" s="88" t="s">
        <v>5746</v>
      </c>
      <c r="B2301" s="17" t="str">
        <f>VLOOKUP(A2301,'Planning Periods'!$E$2:$N$540,10,FALSE)</f>
        <v>12/31/2015 - 12/31/2023</v>
      </c>
      <c r="C2301" s="87">
        <v>2014</v>
      </c>
      <c r="D2301" s="87" t="str">
        <f t="shared" si="34"/>
        <v>Wasco 2014</v>
      </c>
      <c r="E2301" s="87" t="s">
        <v>5853</v>
      </c>
      <c r="F2301" s="366" t="s">
        <v>5853</v>
      </c>
      <c r="G2301" s="87" t="s">
        <v>5853</v>
      </c>
      <c r="H2301" s="87" t="s">
        <v>5853</v>
      </c>
      <c r="I2301" s="86"/>
      <c r="J2301" s="87" t="s">
        <v>5853</v>
      </c>
      <c r="K2301" s="366" t="s">
        <v>5853</v>
      </c>
      <c r="L2301" s="87" t="s">
        <v>5853</v>
      </c>
      <c r="M2301" s="87" t="s">
        <v>5853</v>
      </c>
      <c r="N2301" s="86"/>
      <c r="O2301" s="87" t="s">
        <v>5853</v>
      </c>
      <c r="P2301" s="87" t="s">
        <v>5853</v>
      </c>
      <c r="Q2301" s="86"/>
      <c r="R2301" s="87" t="s">
        <v>5853</v>
      </c>
      <c r="S2301" s="87" t="s">
        <v>5853</v>
      </c>
      <c r="T2301" s="86" t="s">
        <v>5853</v>
      </c>
      <c r="U2301" s="87" t="s">
        <v>5853</v>
      </c>
      <c r="V2301" s="87" t="s">
        <v>5853</v>
      </c>
    </row>
    <row r="2302" spans="1:22">
      <c r="A2302" s="88" t="s">
        <v>5746</v>
      </c>
      <c r="B2302" s="17" t="str">
        <f>VLOOKUP(A2302,'Planning Periods'!$E$2:$N$540,10,FALSE)</f>
        <v>12/31/2015 - 12/31/2023</v>
      </c>
      <c r="C2302" s="87">
        <v>2015</v>
      </c>
      <c r="D2302" s="87" t="str">
        <f t="shared" si="34"/>
        <v>Wasco 2015</v>
      </c>
      <c r="E2302" s="87">
        <v>350</v>
      </c>
      <c r="F2302" s="366">
        <v>0</v>
      </c>
      <c r="G2302" s="87">
        <v>0</v>
      </c>
      <c r="H2302" s="87">
        <v>0</v>
      </c>
      <c r="I2302" s="86"/>
      <c r="J2302" s="87">
        <v>275</v>
      </c>
      <c r="K2302" s="366">
        <v>8</v>
      </c>
      <c r="L2302" s="87">
        <v>0</v>
      </c>
      <c r="M2302" s="87">
        <v>8</v>
      </c>
      <c r="N2302" s="86"/>
      <c r="O2302" s="87">
        <v>280</v>
      </c>
      <c r="P2302" s="87">
        <v>0</v>
      </c>
      <c r="Q2302" s="86"/>
      <c r="R2302" s="87">
        <v>521</v>
      </c>
      <c r="S2302" s="87">
        <v>37</v>
      </c>
      <c r="T2302" s="86">
        <v>8</v>
      </c>
      <c r="U2302" s="87">
        <v>1426</v>
      </c>
      <c r="V2302" s="87">
        <v>45</v>
      </c>
    </row>
    <row r="2303" spans="1:22">
      <c r="A2303" s="88" t="s">
        <v>5746</v>
      </c>
      <c r="B2303" s="17" t="str">
        <f>VLOOKUP(A2303,'Planning Periods'!$E$2:$N$540,10,FALSE)</f>
        <v>12/31/2015 - 12/31/2023</v>
      </c>
      <c r="C2303" s="87">
        <v>2016</v>
      </c>
      <c r="D2303" s="87" t="str">
        <f t="shared" si="34"/>
        <v>Wasco 2016</v>
      </c>
      <c r="E2303" s="87">
        <v>350</v>
      </c>
      <c r="F2303" s="366">
        <v>0</v>
      </c>
      <c r="G2303" s="87">
        <v>0</v>
      </c>
      <c r="H2303" s="87">
        <v>0</v>
      </c>
      <c r="I2303" s="86"/>
      <c r="J2303" s="87">
        <v>275</v>
      </c>
      <c r="K2303" s="366">
        <v>16</v>
      </c>
      <c r="L2303" s="87">
        <v>0</v>
      </c>
      <c r="M2303" s="87">
        <v>16</v>
      </c>
      <c r="N2303" s="86"/>
      <c r="O2303" s="87">
        <v>280</v>
      </c>
      <c r="P2303" s="87">
        <v>3</v>
      </c>
      <c r="Q2303" s="86"/>
      <c r="R2303" s="87">
        <v>521</v>
      </c>
      <c r="S2303" s="87">
        <v>85</v>
      </c>
      <c r="T2303" s="86">
        <v>16</v>
      </c>
      <c r="U2303" s="87">
        <v>1426</v>
      </c>
      <c r="V2303" s="87">
        <v>104</v>
      </c>
    </row>
    <row r="2304" spans="1:22">
      <c r="A2304" s="88" t="s">
        <v>5746</v>
      </c>
      <c r="B2304" s="17" t="str">
        <f>VLOOKUP(A2304,'Planning Periods'!$E$2:$N$540,10,FALSE)</f>
        <v>12/31/2015 - 12/31/2023</v>
      </c>
      <c r="C2304" s="87">
        <v>2017</v>
      </c>
      <c r="D2304" s="87" t="str">
        <f t="shared" si="34"/>
        <v>Wasco 2017</v>
      </c>
      <c r="E2304" s="87">
        <v>350</v>
      </c>
      <c r="F2304" s="366">
        <v>0</v>
      </c>
      <c r="G2304" s="87">
        <v>0</v>
      </c>
      <c r="H2304" s="87">
        <v>0</v>
      </c>
      <c r="I2304" s="86"/>
      <c r="J2304" s="87">
        <v>275</v>
      </c>
      <c r="K2304" s="366">
        <v>37</v>
      </c>
      <c r="L2304" s="87">
        <v>0</v>
      </c>
      <c r="M2304" s="87">
        <v>37</v>
      </c>
      <c r="N2304" s="86"/>
      <c r="O2304" s="87">
        <v>280</v>
      </c>
      <c r="P2304" s="87">
        <v>1</v>
      </c>
      <c r="Q2304" s="86"/>
      <c r="R2304" s="87">
        <v>521</v>
      </c>
      <c r="S2304" s="87">
        <v>82</v>
      </c>
      <c r="T2304" s="86">
        <v>37</v>
      </c>
      <c r="U2304" s="87">
        <v>1426</v>
      </c>
      <c r="V2304" s="87">
        <v>120</v>
      </c>
    </row>
    <row r="2305" spans="1:22">
      <c r="A2305" t="s">
        <v>5747</v>
      </c>
      <c r="B2305" s="17" t="str">
        <f>VLOOKUP(A2305,'Planning Periods'!$E$2:$N$540,10,FALSE)</f>
        <v>12/31/2015 - 12/31/2023</v>
      </c>
      <c r="C2305" s="87">
        <v>2014</v>
      </c>
      <c r="D2305" s="87" t="str">
        <f t="shared" si="34"/>
        <v>Waterford 2014</v>
      </c>
      <c r="E2305" s="366" t="s">
        <v>5853</v>
      </c>
      <c r="F2305" s="366" t="s">
        <v>5853</v>
      </c>
      <c r="G2305" s="366" t="s">
        <v>5853</v>
      </c>
      <c r="H2305" s="366" t="s">
        <v>5853</v>
      </c>
      <c r="I2305" s="366">
        <v>0</v>
      </c>
      <c r="J2305" s="366" t="s">
        <v>5853</v>
      </c>
      <c r="K2305" s="366" t="s">
        <v>5853</v>
      </c>
      <c r="L2305" s="366" t="s">
        <v>5853</v>
      </c>
      <c r="M2305" s="366" t="s">
        <v>5853</v>
      </c>
      <c r="N2305" s="366">
        <v>0</v>
      </c>
      <c r="O2305" s="366" t="s">
        <v>5853</v>
      </c>
      <c r="P2305" s="366" t="s">
        <v>5853</v>
      </c>
      <c r="Q2305" s="366"/>
      <c r="R2305" s="366" t="s">
        <v>5853</v>
      </c>
      <c r="S2305" s="366" t="s">
        <v>5853</v>
      </c>
      <c r="T2305" s="366" t="s">
        <v>5853</v>
      </c>
      <c r="U2305" s="366" t="s">
        <v>5853</v>
      </c>
      <c r="V2305" s="366" t="s">
        <v>5853</v>
      </c>
    </row>
    <row r="2306" spans="1:22">
      <c r="A2306" t="s">
        <v>5747</v>
      </c>
      <c r="B2306" s="17" t="str">
        <f>VLOOKUP(A2306,'Planning Periods'!$E$2:$N$540,10,FALSE)</f>
        <v>12/31/2015 - 12/31/2023</v>
      </c>
      <c r="C2306" s="87">
        <v>2015</v>
      </c>
      <c r="D2306" s="87" t="str">
        <f t="shared" si="34"/>
        <v>Waterford 2015</v>
      </c>
      <c r="E2306" t="s">
        <v>5853</v>
      </c>
      <c r="F2306" t="s">
        <v>5853</v>
      </c>
      <c r="G2306" t="s">
        <v>5853</v>
      </c>
      <c r="H2306" t="s">
        <v>5853</v>
      </c>
      <c r="J2306" t="s">
        <v>5853</v>
      </c>
      <c r="K2306" t="s">
        <v>5853</v>
      </c>
      <c r="L2306" t="s">
        <v>5853</v>
      </c>
      <c r="M2306" t="s">
        <v>5853</v>
      </c>
      <c r="O2306" t="s">
        <v>5853</v>
      </c>
      <c r="P2306" t="s">
        <v>5853</v>
      </c>
      <c r="R2306" t="s">
        <v>5853</v>
      </c>
      <c r="S2306" t="s">
        <v>5853</v>
      </c>
      <c r="T2306" t="s">
        <v>5853</v>
      </c>
      <c r="U2306" t="s">
        <v>5853</v>
      </c>
      <c r="V2306" t="s">
        <v>5853</v>
      </c>
    </row>
    <row r="2307" spans="1:22">
      <c r="A2307" t="s">
        <v>5747</v>
      </c>
      <c r="B2307" s="17" t="str">
        <f>VLOOKUP(A2307,'Planning Periods'!$E$2:$N$540,10,FALSE)</f>
        <v>12/31/2015 - 12/31/2023</v>
      </c>
      <c r="C2307" s="87">
        <v>2016</v>
      </c>
      <c r="D2307" s="87" t="str">
        <f t="shared" si="34"/>
        <v>Waterford 2016</v>
      </c>
      <c r="E2307" t="s">
        <v>5853</v>
      </c>
      <c r="F2307" t="s">
        <v>5853</v>
      </c>
      <c r="G2307" t="s">
        <v>5853</v>
      </c>
      <c r="H2307" t="s">
        <v>5853</v>
      </c>
      <c r="J2307" t="s">
        <v>5853</v>
      </c>
      <c r="K2307" t="s">
        <v>5853</v>
      </c>
      <c r="L2307" t="s">
        <v>5853</v>
      </c>
      <c r="M2307" t="s">
        <v>5853</v>
      </c>
      <c r="O2307" t="s">
        <v>5853</v>
      </c>
      <c r="P2307" t="s">
        <v>5853</v>
      </c>
      <c r="R2307" t="s">
        <v>5853</v>
      </c>
      <c r="S2307" t="s">
        <v>5853</v>
      </c>
      <c r="T2307" t="s">
        <v>5853</v>
      </c>
      <c r="U2307" t="s">
        <v>5853</v>
      </c>
      <c r="V2307" t="s">
        <v>5853</v>
      </c>
    </row>
    <row r="2308" spans="1:22">
      <c r="A2308" t="s">
        <v>5747</v>
      </c>
      <c r="B2308" s="17" t="str">
        <f>VLOOKUP(A2308,'Planning Periods'!$E$2:$N$540,10,FALSE)</f>
        <v>12/31/2015 - 12/31/2023</v>
      </c>
      <c r="C2308" s="87">
        <v>2017</v>
      </c>
      <c r="D2308" s="87" t="str">
        <f t="shared" si="34"/>
        <v>Waterford 2017</v>
      </c>
      <c r="E2308" t="s">
        <v>5853</v>
      </c>
      <c r="F2308" t="s">
        <v>5853</v>
      </c>
      <c r="G2308" t="s">
        <v>5853</v>
      </c>
      <c r="H2308" t="s">
        <v>5853</v>
      </c>
      <c r="J2308" t="s">
        <v>5853</v>
      </c>
      <c r="K2308" t="s">
        <v>5853</v>
      </c>
      <c r="L2308" t="s">
        <v>5853</v>
      </c>
      <c r="M2308" t="s">
        <v>5853</v>
      </c>
      <c r="O2308" t="s">
        <v>5853</v>
      </c>
      <c r="P2308" t="s">
        <v>5853</v>
      </c>
      <c r="R2308" t="s">
        <v>5853</v>
      </c>
      <c r="S2308" t="s">
        <v>5853</v>
      </c>
      <c r="T2308" t="s">
        <v>5853</v>
      </c>
      <c r="U2308" t="s">
        <v>5853</v>
      </c>
      <c r="V2308" t="s">
        <v>5853</v>
      </c>
    </row>
    <row r="2309" spans="1:22">
      <c r="A2309" s="88" t="s">
        <v>5748</v>
      </c>
      <c r="B2309" s="17" t="str">
        <f>VLOOKUP(A2309,'Planning Periods'!$E$2:$N$540,10,FALSE)</f>
        <v>12/31/2015 - 12/31/2023</v>
      </c>
      <c r="C2309" s="87">
        <v>2014</v>
      </c>
      <c r="D2309" s="87" t="str">
        <f t="shared" si="34"/>
        <v>Watsonville 2014</v>
      </c>
      <c r="E2309" t="s">
        <v>5853</v>
      </c>
      <c r="F2309" t="s">
        <v>5853</v>
      </c>
      <c r="G2309" t="s">
        <v>5853</v>
      </c>
      <c r="H2309" t="s">
        <v>5853</v>
      </c>
      <c r="J2309" t="s">
        <v>5853</v>
      </c>
      <c r="K2309" t="s">
        <v>5853</v>
      </c>
      <c r="L2309" t="s">
        <v>5853</v>
      </c>
      <c r="M2309" t="s">
        <v>5853</v>
      </c>
      <c r="O2309" t="s">
        <v>5853</v>
      </c>
      <c r="P2309" t="s">
        <v>5853</v>
      </c>
      <c r="R2309" t="s">
        <v>5853</v>
      </c>
      <c r="S2309" t="s">
        <v>5853</v>
      </c>
      <c r="T2309" t="s">
        <v>5853</v>
      </c>
      <c r="U2309" t="s">
        <v>5853</v>
      </c>
      <c r="V2309" t="s">
        <v>5853</v>
      </c>
    </row>
    <row r="2310" spans="1:22">
      <c r="A2310" s="88" t="s">
        <v>5748</v>
      </c>
      <c r="B2310" s="17" t="str">
        <f>VLOOKUP(A2310,'Planning Periods'!$E$2:$N$540,10,FALSE)</f>
        <v>12/31/2015 - 12/31/2023</v>
      </c>
      <c r="C2310" s="87">
        <v>2015</v>
      </c>
      <c r="D2310" s="87" t="str">
        <f t="shared" si="34"/>
        <v>Watsonville 2015</v>
      </c>
      <c r="E2310" t="s">
        <v>5853</v>
      </c>
      <c r="F2310" t="s">
        <v>5853</v>
      </c>
      <c r="G2310" t="s">
        <v>5853</v>
      </c>
      <c r="H2310" t="s">
        <v>5853</v>
      </c>
      <c r="J2310" t="s">
        <v>5853</v>
      </c>
      <c r="K2310" t="s">
        <v>5853</v>
      </c>
      <c r="L2310" t="s">
        <v>5853</v>
      </c>
      <c r="M2310" t="s">
        <v>5853</v>
      </c>
      <c r="O2310" t="s">
        <v>5853</v>
      </c>
      <c r="P2310" t="s">
        <v>5853</v>
      </c>
      <c r="R2310" t="s">
        <v>5853</v>
      </c>
      <c r="S2310" t="s">
        <v>5853</v>
      </c>
      <c r="T2310" t="s">
        <v>5853</v>
      </c>
      <c r="U2310" t="s">
        <v>5853</v>
      </c>
      <c r="V2310" t="s">
        <v>5853</v>
      </c>
    </row>
    <row r="2311" spans="1:22">
      <c r="A2311" s="88" t="s">
        <v>5748</v>
      </c>
      <c r="B2311" s="17" t="str">
        <f>VLOOKUP(A2311,'Planning Periods'!$E$2:$N$540,10,FALSE)</f>
        <v>12/31/2015 - 12/31/2023</v>
      </c>
      <c r="C2311" s="87">
        <v>2016</v>
      </c>
      <c r="D2311" s="87" t="str">
        <f t="shared" si="34"/>
        <v>Watsonville 2016</v>
      </c>
      <c r="E2311" s="87">
        <v>169</v>
      </c>
      <c r="F2311" s="366">
        <v>20</v>
      </c>
      <c r="G2311" s="87">
        <v>20</v>
      </c>
      <c r="H2311" s="87">
        <v>0</v>
      </c>
      <c r="I2311" s="86"/>
      <c r="J2311" s="87">
        <v>110</v>
      </c>
      <c r="K2311" s="366">
        <v>2</v>
      </c>
      <c r="L2311" s="87">
        <v>2</v>
      </c>
      <c r="M2311" s="87">
        <v>0</v>
      </c>
      <c r="N2311" s="86"/>
      <c r="O2311" s="87">
        <v>128</v>
      </c>
      <c r="P2311" s="87">
        <v>4</v>
      </c>
      <c r="Q2311" s="86"/>
      <c r="R2311" s="87">
        <v>293</v>
      </c>
      <c r="S2311" s="87">
        <v>27</v>
      </c>
      <c r="T2311" s="86">
        <v>0</v>
      </c>
      <c r="U2311" s="87">
        <v>700</v>
      </c>
      <c r="V2311" s="87">
        <v>53</v>
      </c>
    </row>
    <row r="2312" spans="1:22">
      <c r="A2312" s="88" t="s">
        <v>5748</v>
      </c>
      <c r="B2312" s="17" t="str">
        <f>VLOOKUP(A2312,'Planning Periods'!$E$2:$N$540,10,FALSE)</f>
        <v>12/31/2015 - 12/31/2023</v>
      </c>
      <c r="C2312" s="87">
        <v>2017</v>
      </c>
      <c r="D2312" s="87" t="str">
        <f t="shared" si="34"/>
        <v>Watsonville 2017</v>
      </c>
      <c r="E2312" s="87">
        <v>169</v>
      </c>
      <c r="F2312" s="366">
        <v>1</v>
      </c>
      <c r="G2312" s="87">
        <v>1</v>
      </c>
      <c r="H2312" s="87">
        <v>0</v>
      </c>
      <c r="I2312" s="86"/>
      <c r="J2312" s="87">
        <v>110</v>
      </c>
      <c r="K2312" s="366">
        <v>3</v>
      </c>
      <c r="L2312" s="87">
        <v>3</v>
      </c>
      <c r="M2312" s="87">
        <v>0</v>
      </c>
      <c r="N2312" s="86"/>
      <c r="O2312" s="87">
        <v>128</v>
      </c>
      <c r="P2312" s="87">
        <v>7</v>
      </c>
      <c r="Q2312" s="86"/>
      <c r="R2312" s="87">
        <v>293</v>
      </c>
      <c r="S2312" s="87">
        <v>103</v>
      </c>
      <c r="T2312" s="86">
        <v>0</v>
      </c>
      <c r="U2312" s="87">
        <v>700</v>
      </c>
      <c r="V2312" s="87">
        <v>114</v>
      </c>
    </row>
    <row r="2313" spans="1:22">
      <c r="A2313" t="s">
        <v>5797</v>
      </c>
      <c r="B2313" s="17" t="str">
        <f>VLOOKUP(A2313,'Planning Periods'!$E$2:$N$540,10,FALSE)</f>
        <v>06/30/2014 - 11/15/2022</v>
      </c>
      <c r="C2313" s="87">
        <v>2014</v>
      </c>
      <c r="D2313" s="87" t="str">
        <f t="shared" si="34"/>
        <v>Weed 2014</v>
      </c>
      <c r="E2313" s="366" t="s">
        <v>5853</v>
      </c>
      <c r="F2313" s="366" t="s">
        <v>5853</v>
      </c>
      <c r="G2313" s="366" t="s">
        <v>5853</v>
      </c>
      <c r="H2313" s="366" t="s">
        <v>5853</v>
      </c>
      <c r="I2313" s="366">
        <v>0</v>
      </c>
      <c r="J2313" s="366" t="s">
        <v>5853</v>
      </c>
      <c r="K2313" s="366" t="s">
        <v>5853</v>
      </c>
      <c r="L2313" s="366" t="s">
        <v>5853</v>
      </c>
      <c r="M2313" s="366" t="s">
        <v>5853</v>
      </c>
      <c r="N2313" s="366">
        <v>0</v>
      </c>
      <c r="O2313" s="366" t="s">
        <v>5853</v>
      </c>
      <c r="P2313" s="366" t="s">
        <v>5853</v>
      </c>
      <c r="Q2313" s="366"/>
      <c r="R2313" s="366" t="s">
        <v>5853</v>
      </c>
      <c r="S2313" s="366" t="s">
        <v>5853</v>
      </c>
      <c r="T2313" s="366" t="s">
        <v>5853</v>
      </c>
      <c r="U2313" s="366" t="s">
        <v>5853</v>
      </c>
      <c r="V2313" s="366" t="s">
        <v>5853</v>
      </c>
    </row>
    <row r="2314" spans="1:22">
      <c r="A2314" t="s">
        <v>5797</v>
      </c>
      <c r="B2314" s="17" t="str">
        <f>VLOOKUP(A2314,'Planning Periods'!$E$2:$N$540,10,FALSE)</f>
        <v>06/30/2014 - 11/15/2022</v>
      </c>
      <c r="C2314" s="87">
        <v>2015</v>
      </c>
      <c r="D2314" s="87" t="str">
        <f t="shared" si="34"/>
        <v>Weed 2015</v>
      </c>
      <c r="E2314" t="s">
        <v>5853</v>
      </c>
      <c r="F2314" t="s">
        <v>5853</v>
      </c>
      <c r="G2314" t="s">
        <v>5853</v>
      </c>
      <c r="H2314" t="s">
        <v>5853</v>
      </c>
      <c r="J2314" t="s">
        <v>5853</v>
      </c>
      <c r="K2314" t="s">
        <v>5853</v>
      </c>
      <c r="L2314" t="s">
        <v>5853</v>
      </c>
      <c r="M2314" t="s">
        <v>5853</v>
      </c>
      <c r="O2314" t="s">
        <v>5853</v>
      </c>
      <c r="P2314" t="s">
        <v>5853</v>
      </c>
      <c r="R2314" t="s">
        <v>5853</v>
      </c>
      <c r="S2314" t="s">
        <v>5853</v>
      </c>
      <c r="T2314" t="s">
        <v>5853</v>
      </c>
      <c r="U2314" t="s">
        <v>5853</v>
      </c>
      <c r="V2314" t="s">
        <v>5853</v>
      </c>
    </row>
    <row r="2315" spans="1:22">
      <c r="A2315" t="s">
        <v>5797</v>
      </c>
      <c r="B2315" s="17" t="str">
        <f>VLOOKUP(A2315,'Planning Periods'!$E$2:$N$540,10,FALSE)</f>
        <v>06/30/2014 - 11/15/2022</v>
      </c>
      <c r="C2315" s="87">
        <v>2016</v>
      </c>
      <c r="D2315" s="87" t="str">
        <f t="shared" si="34"/>
        <v>Weed 2016</v>
      </c>
      <c r="E2315" t="s">
        <v>5853</v>
      </c>
      <c r="F2315" t="s">
        <v>5853</v>
      </c>
      <c r="G2315" t="s">
        <v>5853</v>
      </c>
      <c r="H2315" t="s">
        <v>5853</v>
      </c>
      <c r="J2315" t="s">
        <v>5853</v>
      </c>
      <c r="K2315" t="s">
        <v>5853</v>
      </c>
      <c r="L2315" t="s">
        <v>5853</v>
      </c>
      <c r="M2315" t="s">
        <v>5853</v>
      </c>
      <c r="O2315" t="s">
        <v>5853</v>
      </c>
      <c r="P2315" t="s">
        <v>5853</v>
      </c>
      <c r="R2315" t="s">
        <v>5853</v>
      </c>
      <c r="S2315" t="s">
        <v>5853</v>
      </c>
      <c r="T2315" t="s">
        <v>5853</v>
      </c>
      <c r="U2315" t="s">
        <v>5853</v>
      </c>
      <c r="V2315" t="s">
        <v>5853</v>
      </c>
    </row>
    <row r="2316" spans="1:22">
      <c r="A2316" t="s">
        <v>5797</v>
      </c>
      <c r="B2316" s="17" t="str">
        <f>VLOOKUP(A2316,'Planning Periods'!$E$2:$N$540,10,FALSE)</f>
        <v>06/30/2014 - 11/15/2022</v>
      </c>
      <c r="C2316" s="87">
        <v>2017</v>
      </c>
      <c r="D2316" s="87" t="str">
        <f t="shared" si="34"/>
        <v>Weed 2017</v>
      </c>
      <c r="E2316" t="s">
        <v>5853</v>
      </c>
      <c r="F2316" t="s">
        <v>5853</v>
      </c>
      <c r="G2316" t="s">
        <v>5853</v>
      </c>
      <c r="H2316" t="s">
        <v>5853</v>
      </c>
      <c r="J2316" t="s">
        <v>5853</v>
      </c>
      <c r="K2316" t="s">
        <v>5853</v>
      </c>
      <c r="L2316" t="s">
        <v>5853</v>
      </c>
      <c r="M2316" t="s">
        <v>5853</v>
      </c>
      <c r="O2316" t="s">
        <v>5853</v>
      </c>
      <c r="P2316" t="s">
        <v>5853</v>
      </c>
      <c r="R2316" t="s">
        <v>5853</v>
      </c>
      <c r="S2316" t="s">
        <v>5853</v>
      </c>
      <c r="T2316" t="s">
        <v>5853</v>
      </c>
      <c r="U2316" t="s">
        <v>5853</v>
      </c>
      <c r="V2316" t="s">
        <v>5853</v>
      </c>
    </row>
    <row r="2317" spans="1:22">
      <c r="A2317" s="88" t="s">
        <v>5749</v>
      </c>
      <c r="B2317" s="17"/>
      <c r="C2317" s="87">
        <v>2013</v>
      </c>
      <c r="D2317" s="87"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88" t="s">
        <v>5749</v>
      </c>
      <c r="B2318" s="17" t="str">
        <f>VLOOKUP(A2318,'Planning Periods'!$E$2:$N$540,10,FALSE)</f>
        <v>10/15/2013 - 10/15/2021</v>
      </c>
      <c r="C2318" s="87">
        <v>2014</v>
      </c>
      <c r="D2318" s="87" t="str">
        <f t="shared" si="34"/>
        <v>West Covina 2014</v>
      </c>
      <c r="E2318" s="87">
        <v>217</v>
      </c>
      <c r="F2318" s="366">
        <v>0</v>
      </c>
      <c r="G2318" s="87">
        <v>0</v>
      </c>
      <c r="H2318" s="87">
        <v>0</v>
      </c>
      <c r="I2318" s="86"/>
      <c r="J2318" s="87">
        <v>129</v>
      </c>
      <c r="K2318" s="366">
        <v>0</v>
      </c>
      <c r="L2318" s="87">
        <v>0</v>
      </c>
      <c r="M2318" s="87">
        <v>0</v>
      </c>
      <c r="N2318" s="86"/>
      <c r="O2318" s="87">
        <v>138</v>
      </c>
      <c r="P2318" s="87">
        <v>0</v>
      </c>
      <c r="Q2318" s="86"/>
      <c r="R2318" s="87">
        <v>347</v>
      </c>
      <c r="S2318" s="87">
        <v>481</v>
      </c>
      <c r="T2318" s="86">
        <v>0</v>
      </c>
      <c r="U2318" s="87">
        <v>831</v>
      </c>
      <c r="V2318" s="87">
        <v>481</v>
      </c>
    </row>
    <row r="2319" spans="1:22">
      <c r="A2319" s="88" t="s">
        <v>5749</v>
      </c>
      <c r="B2319" s="17" t="str">
        <f>VLOOKUP(A2319,'Planning Periods'!$E$2:$N$540,10,FALSE)</f>
        <v>10/15/2013 - 10/15/2021</v>
      </c>
      <c r="C2319" s="87">
        <v>2015</v>
      </c>
      <c r="D2319" s="87" t="str">
        <f t="shared" si="34"/>
        <v>West Covina 2015</v>
      </c>
      <c r="E2319" s="87">
        <v>217</v>
      </c>
      <c r="F2319" s="366">
        <v>0</v>
      </c>
      <c r="G2319" s="87">
        <v>0</v>
      </c>
      <c r="H2319" s="87">
        <v>0</v>
      </c>
      <c r="I2319" s="86"/>
      <c r="J2319" s="87">
        <v>129</v>
      </c>
      <c r="K2319" s="366">
        <v>0</v>
      </c>
      <c r="L2319" s="87">
        <v>0</v>
      </c>
      <c r="M2319" s="87">
        <v>0</v>
      </c>
      <c r="N2319" s="86"/>
      <c r="O2319" s="87">
        <v>138</v>
      </c>
      <c r="P2319" s="87">
        <v>0</v>
      </c>
      <c r="Q2319" s="86"/>
      <c r="R2319" s="87">
        <v>347</v>
      </c>
      <c r="S2319" s="87">
        <v>140</v>
      </c>
      <c r="T2319" s="86">
        <v>0</v>
      </c>
      <c r="U2319" s="87">
        <v>831</v>
      </c>
      <c r="V2319" s="87">
        <v>140</v>
      </c>
    </row>
    <row r="2320" spans="1:22">
      <c r="A2320" s="88" t="s">
        <v>5749</v>
      </c>
      <c r="B2320" s="17" t="str">
        <f>VLOOKUP(A2320,'Planning Periods'!$E$2:$N$540,10,FALSE)</f>
        <v>10/15/2013 - 10/15/2021</v>
      </c>
      <c r="C2320" s="87">
        <v>2016</v>
      </c>
      <c r="D2320" s="87" t="str">
        <f t="shared" si="34"/>
        <v>West Covina 2016</v>
      </c>
      <c r="E2320" s="87">
        <v>217</v>
      </c>
      <c r="F2320" s="366">
        <v>0</v>
      </c>
      <c r="G2320" s="87">
        <v>0</v>
      </c>
      <c r="H2320" s="87">
        <v>0</v>
      </c>
      <c r="I2320" s="86"/>
      <c r="J2320" s="87">
        <v>129</v>
      </c>
      <c r="K2320" s="366">
        <v>0</v>
      </c>
      <c r="L2320" s="87">
        <v>0</v>
      </c>
      <c r="M2320" s="87">
        <v>0</v>
      </c>
      <c r="N2320" s="86"/>
      <c r="O2320" s="87">
        <v>138</v>
      </c>
      <c r="P2320" s="87">
        <v>0</v>
      </c>
      <c r="Q2320" s="86"/>
      <c r="R2320" s="87">
        <v>347</v>
      </c>
      <c r="S2320" s="87">
        <v>37</v>
      </c>
      <c r="T2320" s="86">
        <v>0</v>
      </c>
      <c r="U2320" s="87">
        <v>831</v>
      </c>
      <c r="V2320" s="87">
        <v>37</v>
      </c>
    </row>
    <row r="2321" spans="1:22">
      <c r="A2321" s="88" t="s">
        <v>5749</v>
      </c>
      <c r="B2321" s="17" t="str">
        <f>VLOOKUP(A2321,'Planning Periods'!$E$2:$N$540,10,FALSE)</f>
        <v>10/15/2013 - 10/15/2021</v>
      </c>
      <c r="C2321" s="87">
        <v>2017</v>
      </c>
      <c r="D2321" s="87" t="str">
        <f t="shared" si="34"/>
        <v>West Covina 2017</v>
      </c>
      <c r="E2321" s="87">
        <v>217</v>
      </c>
      <c r="F2321" s="366">
        <v>0</v>
      </c>
      <c r="G2321" s="87">
        <v>0</v>
      </c>
      <c r="H2321" s="87">
        <v>0</v>
      </c>
      <c r="I2321" s="86"/>
      <c r="J2321" s="87">
        <v>129</v>
      </c>
      <c r="K2321" s="366">
        <v>0</v>
      </c>
      <c r="L2321" s="87">
        <v>0</v>
      </c>
      <c r="M2321" s="87">
        <v>0</v>
      </c>
      <c r="N2321" s="86"/>
      <c r="O2321" s="87">
        <v>138</v>
      </c>
      <c r="P2321" s="87">
        <v>0</v>
      </c>
      <c r="Q2321" s="86"/>
      <c r="R2321" s="87">
        <v>347</v>
      </c>
      <c r="S2321" s="87">
        <v>2</v>
      </c>
      <c r="T2321" s="86">
        <v>0</v>
      </c>
      <c r="U2321" s="87">
        <v>831</v>
      </c>
      <c r="V2321" s="87">
        <v>2</v>
      </c>
    </row>
    <row r="2322" spans="1:22">
      <c r="A2322" s="88" t="s">
        <v>5750</v>
      </c>
      <c r="B2322" s="17"/>
      <c r="C2322" s="87">
        <v>2013</v>
      </c>
      <c r="D2322" s="87" t="str">
        <f t="shared" si="34"/>
        <v>West Hollywood 2013</v>
      </c>
      <c r="E2322" s="87" t="s">
        <v>5853</v>
      </c>
      <c r="F2322" s="366" t="s">
        <v>5853</v>
      </c>
      <c r="G2322" s="87" t="s">
        <v>5853</v>
      </c>
      <c r="H2322" s="87" t="s">
        <v>5853</v>
      </c>
      <c r="I2322" s="86"/>
      <c r="J2322" s="87" t="s">
        <v>5853</v>
      </c>
      <c r="K2322" s="366" t="s">
        <v>5853</v>
      </c>
      <c r="L2322" s="87" t="s">
        <v>5853</v>
      </c>
      <c r="M2322" s="87" t="s">
        <v>5853</v>
      </c>
      <c r="N2322" s="86"/>
      <c r="O2322" s="87" t="s">
        <v>5853</v>
      </c>
      <c r="P2322" s="87" t="s">
        <v>5853</v>
      </c>
      <c r="Q2322" s="86"/>
      <c r="R2322" s="87" t="s">
        <v>5853</v>
      </c>
      <c r="S2322" s="87" t="s">
        <v>5853</v>
      </c>
      <c r="T2322" s="86" t="s">
        <v>5853</v>
      </c>
      <c r="U2322" s="87" t="s">
        <v>5853</v>
      </c>
      <c r="V2322" s="87" t="s">
        <v>5853</v>
      </c>
    </row>
    <row r="2323" spans="1:22">
      <c r="A2323" s="88" t="s">
        <v>5750</v>
      </c>
      <c r="B2323" s="17" t="str">
        <f>VLOOKUP(A2323,'Planning Periods'!$E$2:$N$540,10,FALSE)</f>
        <v>10/15/2013 - 10/15/2021</v>
      </c>
      <c r="C2323" s="87">
        <v>2014</v>
      </c>
      <c r="D2323" s="87" t="str">
        <f t="shared" si="34"/>
        <v>West Hollywood 2014</v>
      </c>
      <c r="E2323" s="87">
        <v>19</v>
      </c>
      <c r="F2323" s="366">
        <v>0</v>
      </c>
      <c r="G2323" s="87">
        <v>0</v>
      </c>
      <c r="H2323" s="87">
        <v>0</v>
      </c>
      <c r="I2323" s="86"/>
      <c r="J2323" s="87">
        <v>12</v>
      </c>
      <c r="K2323" s="366">
        <v>18</v>
      </c>
      <c r="L2323" s="87">
        <v>18</v>
      </c>
      <c r="M2323" s="87">
        <v>0</v>
      </c>
      <c r="N2323" s="86"/>
      <c r="O2323" s="87">
        <v>13</v>
      </c>
      <c r="P2323" s="87">
        <v>19</v>
      </c>
      <c r="Q2323" s="86"/>
      <c r="R2323" s="87">
        <v>33</v>
      </c>
      <c r="S2323" s="87">
        <v>233</v>
      </c>
      <c r="T2323" s="86">
        <v>0</v>
      </c>
      <c r="U2323" s="87">
        <v>77</v>
      </c>
      <c r="V2323" s="87">
        <v>270</v>
      </c>
    </row>
    <row r="2324" spans="1:22">
      <c r="A2324" s="88" t="s">
        <v>5750</v>
      </c>
      <c r="B2324" s="17" t="str">
        <f>VLOOKUP(A2324,'Planning Periods'!$E$2:$N$540,10,FALSE)</f>
        <v>10/15/2013 - 10/15/2021</v>
      </c>
      <c r="C2324" s="87">
        <v>2015</v>
      </c>
      <c r="D2324" s="87" t="str">
        <f t="shared" si="34"/>
        <v>West Hollywood 2015</v>
      </c>
      <c r="E2324" s="87">
        <v>19</v>
      </c>
      <c r="F2324" s="366">
        <v>42</v>
      </c>
      <c r="G2324" s="87">
        <v>42</v>
      </c>
      <c r="H2324" s="87">
        <v>0</v>
      </c>
      <c r="I2324" s="86"/>
      <c r="J2324" s="87">
        <v>12</v>
      </c>
      <c r="K2324" s="366">
        <v>43</v>
      </c>
      <c r="L2324" s="87">
        <v>43</v>
      </c>
      <c r="M2324" s="87">
        <v>0</v>
      </c>
      <c r="N2324" s="86"/>
      <c r="O2324" s="87">
        <v>13</v>
      </c>
      <c r="P2324" s="87">
        <v>0</v>
      </c>
      <c r="Q2324" s="86"/>
      <c r="R2324" s="87">
        <v>33</v>
      </c>
      <c r="S2324" s="87">
        <v>390</v>
      </c>
      <c r="T2324" s="86">
        <v>0</v>
      </c>
      <c r="U2324" s="87">
        <v>77</v>
      </c>
      <c r="V2324" s="87">
        <v>475</v>
      </c>
    </row>
    <row r="2325" spans="1:22">
      <c r="A2325" s="88" t="s">
        <v>5750</v>
      </c>
      <c r="B2325" s="17" t="str">
        <f>VLOOKUP(A2325,'Planning Periods'!$E$2:$N$540,10,FALSE)</f>
        <v>10/15/2013 - 10/15/2021</v>
      </c>
      <c r="C2325" s="87">
        <v>2016</v>
      </c>
      <c r="D2325" s="87" t="str">
        <f t="shared" si="34"/>
        <v>West Hollywood 2016</v>
      </c>
      <c r="E2325" s="87">
        <v>19</v>
      </c>
      <c r="F2325" s="366">
        <v>27</v>
      </c>
      <c r="G2325" s="87">
        <v>27</v>
      </c>
      <c r="H2325" s="87">
        <v>0</v>
      </c>
      <c r="I2325" s="86"/>
      <c r="J2325" s="87">
        <v>12</v>
      </c>
      <c r="K2325" s="366">
        <v>13</v>
      </c>
      <c r="L2325" s="87">
        <v>13</v>
      </c>
      <c r="M2325" s="87">
        <v>0</v>
      </c>
      <c r="N2325" s="86"/>
      <c r="O2325" s="87">
        <v>13</v>
      </c>
      <c r="P2325" s="87">
        <v>20</v>
      </c>
      <c r="Q2325" s="86"/>
      <c r="R2325" s="87">
        <v>33</v>
      </c>
      <c r="S2325" s="87">
        <v>589</v>
      </c>
      <c r="T2325" s="86">
        <v>0</v>
      </c>
      <c r="U2325" s="87">
        <v>77</v>
      </c>
      <c r="V2325" s="87">
        <v>649</v>
      </c>
    </row>
    <row r="2326" spans="1:22">
      <c r="A2326" s="88" t="s">
        <v>5750</v>
      </c>
      <c r="B2326" s="17" t="str">
        <f>VLOOKUP(A2326,'Planning Periods'!$E$2:$N$540,10,FALSE)</f>
        <v>10/15/2013 - 10/15/2021</v>
      </c>
      <c r="C2326" s="87">
        <v>2017</v>
      </c>
      <c r="D2326" s="87" t="str">
        <f t="shared" si="34"/>
        <v>West Hollywood 2017</v>
      </c>
      <c r="E2326" s="87">
        <v>19</v>
      </c>
      <c r="F2326" s="366">
        <v>0</v>
      </c>
      <c r="G2326" s="87">
        <v>0</v>
      </c>
      <c r="H2326" s="87">
        <v>0</v>
      </c>
      <c r="I2326" s="86"/>
      <c r="J2326" s="87">
        <v>12</v>
      </c>
      <c r="K2326" s="366">
        <v>15</v>
      </c>
      <c r="L2326" s="87">
        <v>15</v>
      </c>
      <c r="M2326" s="87">
        <v>0</v>
      </c>
      <c r="N2326" s="86"/>
      <c r="O2326" s="87">
        <v>13</v>
      </c>
      <c r="P2326" s="87">
        <v>8</v>
      </c>
      <c r="Q2326" s="86"/>
      <c r="R2326" s="87">
        <v>33</v>
      </c>
      <c r="S2326" s="87">
        <v>161</v>
      </c>
      <c r="T2326" s="86">
        <v>0</v>
      </c>
      <c r="U2326" s="87">
        <v>77</v>
      </c>
      <c r="V2326" s="87">
        <v>184</v>
      </c>
    </row>
    <row r="2327" spans="1:22">
      <c r="A2327" s="88" t="s">
        <v>5751</v>
      </c>
      <c r="B2327" s="17" t="str">
        <f>VLOOKUP(A2327,'Planning Periods'!$E$2:$N$540,10,FALSE)</f>
        <v>05/15/2021 - 05/15/2029</v>
      </c>
      <c r="C2327" s="87">
        <v>2013</v>
      </c>
      <c r="D2327" s="87" t="str">
        <f t="shared" si="34"/>
        <v>West Sacramento 2013</v>
      </c>
      <c r="E2327" s="87">
        <v>1316</v>
      </c>
      <c r="F2327" s="366">
        <v>69</v>
      </c>
      <c r="G2327" s="87">
        <v>69</v>
      </c>
      <c r="H2327" s="87">
        <v>0</v>
      </c>
      <c r="I2327" s="86"/>
      <c r="J2327" s="87">
        <v>923</v>
      </c>
      <c r="K2327" s="366">
        <v>0</v>
      </c>
      <c r="L2327" s="87">
        <v>0</v>
      </c>
      <c r="M2327" s="87">
        <v>0</v>
      </c>
      <c r="N2327" s="86"/>
      <c r="O2327" s="87">
        <v>1111</v>
      </c>
      <c r="P2327" s="87">
        <v>437</v>
      </c>
      <c r="Q2327" s="86"/>
      <c r="R2327" s="87">
        <v>2627</v>
      </c>
      <c r="S2327" s="87">
        <v>76</v>
      </c>
      <c r="T2327" s="86">
        <v>0</v>
      </c>
      <c r="U2327" s="87">
        <v>5977</v>
      </c>
      <c r="V2327" s="87">
        <v>582</v>
      </c>
    </row>
    <row r="2328" spans="1:22">
      <c r="A2328" s="88" t="s">
        <v>5751</v>
      </c>
      <c r="B2328" s="17" t="str">
        <f>VLOOKUP(A2328,'Planning Periods'!$E$2:$N$540,10,FALSE)</f>
        <v>05/15/2021 - 05/15/2029</v>
      </c>
      <c r="C2328" s="87">
        <v>2014</v>
      </c>
      <c r="D2328" s="87" t="str">
        <f t="shared" si="34"/>
        <v>West Sacramento 2014</v>
      </c>
      <c r="E2328" s="87">
        <v>1316</v>
      </c>
      <c r="F2328" s="366">
        <v>0</v>
      </c>
      <c r="G2328" s="87">
        <v>0</v>
      </c>
      <c r="H2328" s="87">
        <v>0</v>
      </c>
      <c r="I2328" s="86"/>
      <c r="J2328" s="87">
        <v>923</v>
      </c>
      <c r="K2328" s="366">
        <v>0</v>
      </c>
      <c r="L2328" s="87">
        <v>0</v>
      </c>
      <c r="M2328" s="87">
        <v>0</v>
      </c>
      <c r="N2328" s="86"/>
      <c r="O2328" s="87">
        <v>1111</v>
      </c>
      <c r="P2328" s="87">
        <v>42</v>
      </c>
      <c r="Q2328" s="86"/>
      <c r="R2328" s="87">
        <v>2627</v>
      </c>
      <c r="S2328" s="87">
        <v>20</v>
      </c>
      <c r="T2328" s="86">
        <v>0</v>
      </c>
      <c r="U2328" s="87">
        <v>5977</v>
      </c>
      <c r="V2328" s="87">
        <v>62</v>
      </c>
    </row>
    <row r="2329" spans="1:22">
      <c r="A2329" s="88" t="s">
        <v>5751</v>
      </c>
      <c r="B2329" s="17" t="str">
        <f>VLOOKUP(A2329,'Planning Periods'!$E$2:$N$540,10,FALSE)</f>
        <v>05/15/2021 - 05/15/2029</v>
      </c>
      <c r="C2329" s="87">
        <v>2015</v>
      </c>
      <c r="D2329" s="87" t="str">
        <f t="shared" si="34"/>
        <v>West Sacramento 2015</v>
      </c>
      <c r="E2329" s="87">
        <v>1316</v>
      </c>
      <c r="F2329" s="366">
        <v>58</v>
      </c>
      <c r="G2329" s="87">
        <v>58</v>
      </c>
      <c r="H2329" s="87">
        <v>0</v>
      </c>
      <c r="I2329" s="86"/>
      <c r="J2329" s="87">
        <v>923</v>
      </c>
      <c r="K2329" s="366">
        <v>18</v>
      </c>
      <c r="L2329" s="87">
        <v>18</v>
      </c>
      <c r="M2329" s="87">
        <v>0</v>
      </c>
      <c r="N2329" s="86"/>
      <c r="O2329" s="87">
        <v>1111</v>
      </c>
      <c r="P2329" s="87">
        <v>42</v>
      </c>
      <c r="Q2329" s="86"/>
      <c r="R2329" s="87">
        <v>2627</v>
      </c>
      <c r="S2329" s="87">
        <v>19</v>
      </c>
      <c r="T2329" s="86">
        <v>0</v>
      </c>
      <c r="U2329" s="87">
        <v>5977</v>
      </c>
      <c r="V2329" s="87">
        <v>137</v>
      </c>
    </row>
    <row r="2330" spans="1:22">
      <c r="A2330" s="88" t="s">
        <v>5751</v>
      </c>
      <c r="B2330" s="17" t="str">
        <f>VLOOKUP(A2330,'Planning Periods'!$E$2:$N$540,10,FALSE)</f>
        <v>05/15/2021 - 05/15/2029</v>
      </c>
      <c r="C2330" s="87">
        <v>2016</v>
      </c>
      <c r="D2330" s="87" t="str">
        <f t="shared" si="34"/>
        <v>West Sacramento 2016</v>
      </c>
      <c r="E2330" s="87">
        <v>1316</v>
      </c>
      <c r="F2330" s="366">
        <v>0</v>
      </c>
      <c r="G2330" s="87">
        <v>0</v>
      </c>
      <c r="H2330" s="87">
        <v>0</v>
      </c>
      <c r="I2330" s="86"/>
      <c r="J2330" s="87">
        <v>923</v>
      </c>
      <c r="K2330" s="366">
        <v>0</v>
      </c>
      <c r="L2330" s="87">
        <v>0</v>
      </c>
      <c r="M2330" s="87">
        <v>0</v>
      </c>
      <c r="N2330" s="86"/>
      <c r="O2330" s="87">
        <v>1111</v>
      </c>
      <c r="P2330" s="87">
        <v>83</v>
      </c>
      <c r="Q2330" s="86"/>
      <c r="R2330" s="87">
        <v>2627</v>
      </c>
      <c r="S2330" s="87">
        <v>20</v>
      </c>
      <c r="T2330" s="86">
        <v>0</v>
      </c>
      <c r="U2330" s="87">
        <v>5977</v>
      </c>
      <c r="V2330" s="87">
        <v>103</v>
      </c>
    </row>
    <row r="2331" spans="1:22">
      <c r="A2331" s="88" t="s">
        <v>5751</v>
      </c>
      <c r="B2331" s="17" t="str">
        <f>VLOOKUP(A2331,'Planning Periods'!$E$2:$N$540,10,FALSE)</f>
        <v>05/15/2021 - 05/15/2029</v>
      </c>
      <c r="C2331" s="87">
        <v>2017</v>
      </c>
      <c r="D2331" s="87" t="str">
        <f t="shared" si="34"/>
        <v>West Sacramento 2017</v>
      </c>
      <c r="E2331" s="87">
        <v>1316</v>
      </c>
      <c r="F2331" s="366">
        <v>0</v>
      </c>
      <c r="G2331" s="87">
        <v>0</v>
      </c>
      <c r="H2331" s="87">
        <v>0</v>
      </c>
      <c r="I2331" s="86"/>
      <c r="J2331" s="87">
        <v>923</v>
      </c>
      <c r="K2331" s="366">
        <v>0</v>
      </c>
      <c r="L2331" s="87">
        <v>0</v>
      </c>
      <c r="M2331" s="87">
        <v>0</v>
      </c>
      <c r="N2331" s="86"/>
      <c r="O2331" s="87">
        <v>1111</v>
      </c>
      <c r="P2331" s="87">
        <v>125</v>
      </c>
      <c r="Q2331" s="86"/>
      <c r="R2331" s="87">
        <v>2627</v>
      </c>
      <c r="S2331" s="87">
        <v>12</v>
      </c>
      <c r="T2331" s="86">
        <v>0</v>
      </c>
      <c r="U2331" s="87">
        <v>5977</v>
      </c>
      <c r="V2331" s="87">
        <v>137</v>
      </c>
    </row>
    <row r="2332" spans="1:22">
      <c r="A2332" s="88" t="s">
        <v>5809</v>
      </c>
      <c r="B2332" s="17"/>
      <c r="C2332" s="87">
        <v>2013</v>
      </c>
      <c r="D2332" s="87" t="str">
        <f t="shared" si="34"/>
        <v>Westlake Village 2013</v>
      </c>
      <c r="E2332" s="87" t="s">
        <v>5853</v>
      </c>
      <c r="F2332" s="366" t="s">
        <v>5853</v>
      </c>
      <c r="G2332" s="87" t="s">
        <v>5853</v>
      </c>
      <c r="H2332" s="87" t="s">
        <v>5853</v>
      </c>
      <c r="I2332" s="86"/>
      <c r="J2332" s="87" t="s">
        <v>5853</v>
      </c>
      <c r="K2332" s="366" t="s">
        <v>5853</v>
      </c>
      <c r="L2332" s="87" t="s">
        <v>5853</v>
      </c>
      <c r="M2332" s="87" t="s">
        <v>5853</v>
      </c>
      <c r="N2332" s="86"/>
      <c r="O2332" s="87" t="s">
        <v>5853</v>
      </c>
      <c r="P2332" s="87" t="s">
        <v>5853</v>
      </c>
      <c r="Q2332" s="86"/>
      <c r="R2332" s="87" t="s">
        <v>5853</v>
      </c>
      <c r="S2332" s="87" t="s">
        <v>5853</v>
      </c>
      <c r="T2332" s="86" t="s">
        <v>5853</v>
      </c>
      <c r="U2332" s="87" t="s">
        <v>5853</v>
      </c>
      <c r="V2332" s="87" t="s">
        <v>5853</v>
      </c>
    </row>
    <row r="2333" spans="1:22">
      <c r="A2333" s="88" t="s">
        <v>5809</v>
      </c>
      <c r="B2333" s="17" t="str">
        <f>VLOOKUP(A2333,'Planning Periods'!$E$2:$N$540,10,FALSE)</f>
        <v>10/15/2013 - 10/15/2021</v>
      </c>
      <c r="C2333" s="87">
        <v>2014</v>
      </c>
      <c r="D2333" s="87" t="str">
        <f t="shared" si="34"/>
        <v>Westlake Village 2014</v>
      </c>
      <c r="E2333" s="87" t="s">
        <v>5853</v>
      </c>
      <c r="F2333" s="366" t="s">
        <v>5853</v>
      </c>
      <c r="G2333" s="87" t="s">
        <v>5853</v>
      </c>
      <c r="H2333" s="87" t="s">
        <v>5853</v>
      </c>
      <c r="I2333" s="86"/>
      <c r="J2333" s="87" t="s">
        <v>5853</v>
      </c>
      <c r="K2333" s="366" t="s">
        <v>5853</v>
      </c>
      <c r="L2333" s="87" t="s">
        <v>5853</v>
      </c>
      <c r="M2333" s="87" t="s">
        <v>5853</v>
      </c>
      <c r="N2333" s="86"/>
      <c r="O2333" s="87" t="s">
        <v>5853</v>
      </c>
      <c r="P2333" s="87" t="s">
        <v>5853</v>
      </c>
      <c r="Q2333" s="86"/>
      <c r="R2333" s="87" t="s">
        <v>5853</v>
      </c>
      <c r="S2333" s="87" t="s">
        <v>5853</v>
      </c>
      <c r="T2333" s="86" t="s">
        <v>5853</v>
      </c>
      <c r="U2333" s="87" t="s">
        <v>5853</v>
      </c>
      <c r="V2333" s="87" t="s">
        <v>5853</v>
      </c>
    </row>
    <row r="2334" spans="1:22">
      <c r="A2334" s="88" t="s">
        <v>5809</v>
      </c>
      <c r="B2334" s="17" t="str">
        <f>VLOOKUP(A2334,'Planning Periods'!$E$2:$N$540,10,FALSE)</f>
        <v>10/15/2013 - 10/15/2021</v>
      </c>
      <c r="C2334" s="87">
        <v>2015</v>
      </c>
      <c r="D2334" s="87" t="str">
        <f t="shared" si="34"/>
        <v>Westlake Village 2015</v>
      </c>
      <c r="E2334" s="87" t="s">
        <v>5853</v>
      </c>
      <c r="F2334" s="366" t="s">
        <v>5853</v>
      </c>
      <c r="G2334" s="87" t="s">
        <v>5853</v>
      </c>
      <c r="H2334" s="87" t="s">
        <v>5853</v>
      </c>
      <c r="I2334" s="86"/>
      <c r="J2334" s="87" t="s">
        <v>5853</v>
      </c>
      <c r="K2334" s="366" t="s">
        <v>5853</v>
      </c>
      <c r="L2334" s="87" t="s">
        <v>5853</v>
      </c>
      <c r="M2334" s="87" t="s">
        <v>5853</v>
      </c>
      <c r="N2334" s="86"/>
      <c r="O2334" s="87" t="s">
        <v>5853</v>
      </c>
      <c r="P2334" s="87" t="s">
        <v>5853</v>
      </c>
      <c r="Q2334" s="86"/>
      <c r="R2334" s="87" t="s">
        <v>5853</v>
      </c>
      <c r="S2334" s="87" t="s">
        <v>5853</v>
      </c>
      <c r="T2334" s="86" t="s">
        <v>5853</v>
      </c>
      <c r="U2334" s="87" t="s">
        <v>5853</v>
      </c>
      <c r="V2334" s="87" t="s">
        <v>5853</v>
      </c>
    </row>
    <row r="2335" spans="1:22">
      <c r="A2335" s="88" t="s">
        <v>5809</v>
      </c>
      <c r="B2335" s="17" t="str">
        <f>VLOOKUP(A2335,'Planning Periods'!$E$2:$N$540,10,FALSE)</f>
        <v>10/15/2013 - 10/15/2021</v>
      </c>
      <c r="C2335" s="87">
        <v>2016</v>
      </c>
      <c r="D2335" s="87" t="str">
        <f t="shared" si="34"/>
        <v>Westlake Village 2016</v>
      </c>
      <c r="E2335" s="87" t="s">
        <v>5853</v>
      </c>
      <c r="F2335" s="366" t="s">
        <v>5853</v>
      </c>
      <c r="G2335" s="87" t="s">
        <v>5853</v>
      </c>
      <c r="H2335" s="87" t="s">
        <v>5853</v>
      </c>
      <c r="I2335" s="86"/>
      <c r="J2335" s="87" t="s">
        <v>5853</v>
      </c>
      <c r="K2335" s="366" t="s">
        <v>5853</v>
      </c>
      <c r="L2335" s="87" t="s">
        <v>5853</v>
      </c>
      <c r="M2335" s="87" t="s">
        <v>5853</v>
      </c>
      <c r="N2335" s="86"/>
      <c r="O2335" s="87" t="s">
        <v>5853</v>
      </c>
      <c r="P2335" s="87" t="s">
        <v>5853</v>
      </c>
      <c r="Q2335" s="86"/>
      <c r="R2335" s="87" t="s">
        <v>5853</v>
      </c>
      <c r="S2335" s="87" t="s">
        <v>5853</v>
      </c>
      <c r="T2335" s="86" t="s">
        <v>5853</v>
      </c>
      <c r="U2335" s="87" t="s">
        <v>5853</v>
      </c>
      <c r="V2335" s="87" t="s">
        <v>5853</v>
      </c>
    </row>
    <row r="2336" spans="1:22">
      <c r="A2336" s="88" t="s">
        <v>5809</v>
      </c>
      <c r="B2336" s="17" t="str">
        <f>VLOOKUP(A2336,'Planning Periods'!$E$2:$N$540,10,FALSE)</f>
        <v>10/15/2013 - 10/15/2021</v>
      </c>
      <c r="C2336" s="87">
        <v>2017</v>
      </c>
      <c r="D2336" s="87" t="str">
        <f t="shared" si="34"/>
        <v>Westlake Village 2017</v>
      </c>
      <c r="E2336" s="87">
        <v>12</v>
      </c>
      <c r="F2336" s="366">
        <v>0</v>
      </c>
      <c r="G2336" s="87">
        <v>0</v>
      </c>
      <c r="H2336" s="87">
        <v>0</v>
      </c>
      <c r="I2336" s="86"/>
      <c r="J2336" s="87">
        <v>7</v>
      </c>
      <c r="K2336" s="366">
        <v>0</v>
      </c>
      <c r="L2336" s="87">
        <v>0</v>
      </c>
      <c r="M2336" s="87">
        <v>0</v>
      </c>
      <c r="N2336" s="86"/>
      <c r="O2336" s="87">
        <v>8</v>
      </c>
      <c r="P2336" s="87">
        <v>0</v>
      </c>
      <c r="Q2336" s="86"/>
      <c r="R2336" s="87">
        <v>18</v>
      </c>
      <c r="S2336" s="87">
        <v>0</v>
      </c>
      <c r="T2336" s="86">
        <v>0</v>
      </c>
      <c r="U2336" s="87">
        <v>45</v>
      </c>
      <c r="V2336" s="87">
        <v>0</v>
      </c>
    </row>
    <row r="2337" spans="1:22">
      <c r="A2337" s="88" t="s">
        <v>5752</v>
      </c>
      <c r="B2337" s="17"/>
      <c r="C2337" s="87">
        <v>2013</v>
      </c>
      <c r="D2337" s="87" t="str">
        <f t="shared" si="34"/>
        <v>Westminster 2013</v>
      </c>
      <c r="E2337" s="87" t="s">
        <v>5853</v>
      </c>
      <c r="F2337" s="366" t="s">
        <v>5853</v>
      </c>
      <c r="G2337" s="87" t="s">
        <v>5853</v>
      </c>
      <c r="H2337" s="87" t="s">
        <v>5853</v>
      </c>
      <c r="I2337" s="86"/>
      <c r="J2337" s="87" t="s">
        <v>5853</v>
      </c>
      <c r="K2337" s="366" t="s">
        <v>5853</v>
      </c>
      <c r="L2337" s="87" t="s">
        <v>5853</v>
      </c>
      <c r="M2337" s="87" t="s">
        <v>5853</v>
      </c>
      <c r="N2337" s="86"/>
      <c r="O2337" s="87" t="s">
        <v>5853</v>
      </c>
      <c r="P2337" s="87" t="s">
        <v>5853</v>
      </c>
      <c r="Q2337" s="86"/>
      <c r="R2337" s="87" t="s">
        <v>5853</v>
      </c>
      <c r="S2337" s="87" t="s">
        <v>5853</v>
      </c>
      <c r="T2337" s="86" t="s">
        <v>5853</v>
      </c>
      <c r="U2337" s="87" t="s">
        <v>5853</v>
      </c>
      <c r="V2337" s="87" t="s">
        <v>5853</v>
      </c>
    </row>
    <row r="2338" spans="1:22">
      <c r="A2338" s="88" t="s">
        <v>5752</v>
      </c>
      <c r="B2338" s="17" t="str">
        <f>VLOOKUP(A2338,'Planning Periods'!$E$2:$N$540,10,FALSE)</f>
        <v>10/15/2013 - 10/15/2021</v>
      </c>
      <c r="C2338" s="87">
        <v>2014</v>
      </c>
      <c r="D2338" s="87" t="str">
        <f t="shared" si="34"/>
        <v>Westminster 2014</v>
      </c>
      <c r="E2338" s="87">
        <v>1</v>
      </c>
      <c r="F2338" s="366">
        <v>0</v>
      </c>
      <c r="G2338" s="87">
        <v>0</v>
      </c>
      <c r="H2338" s="87">
        <v>0</v>
      </c>
      <c r="I2338" s="86"/>
      <c r="J2338" s="87">
        <v>1</v>
      </c>
      <c r="K2338" s="366">
        <v>0</v>
      </c>
      <c r="L2338" s="87">
        <v>0</v>
      </c>
      <c r="M2338" s="87">
        <v>0</v>
      </c>
      <c r="N2338" s="86"/>
      <c r="O2338" s="87">
        <v>0</v>
      </c>
      <c r="P2338" s="87">
        <v>0</v>
      </c>
      <c r="Q2338" s="86"/>
      <c r="R2338" s="87">
        <v>0</v>
      </c>
      <c r="S2338" s="87">
        <v>18</v>
      </c>
      <c r="T2338" s="86">
        <v>0</v>
      </c>
      <c r="U2338" s="87">
        <v>2</v>
      </c>
      <c r="V2338" s="87">
        <v>18</v>
      </c>
    </row>
    <row r="2339" spans="1:22">
      <c r="A2339" s="88" t="s">
        <v>5752</v>
      </c>
      <c r="B2339" s="17" t="str">
        <f>VLOOKUP(A2339,'Planning Periods'!$E$2:$N$540,10,FALSE)</f>
        <v>10/15/2013 - 10/15/2021</v>
      </c>
      <c r="C2339" s="87">
        <v>2015</v>
      </c>
      <c r="D2339" s="87" t="str">
        <f t="shared" si="34"/>
        <v>Westminster 2015</v>
      </c>
      <c r="E2339" s="87">
        <v>1</v>
      </c>
      <c r="F2339" s="366">
        <v>0</v>
      </c>
      <c r="G2339" s="87">
        <v>0</v>
      </c>
      <c r="H2339" s="87">
        <v>0</v>
      </c>
      <c r="I2339" s="86"/>
      <c r="J2339" s="87">
        <v>1</v>
      </c>
      <c r="K2339" s="366">
        <v>0</v>
      </c>
      <c r="L2339" s="87">
        <v>0</v>
      </c>
      <c r="M2339" s="87">
        <v>0</v>
      </c>
      <c r="N2339" s="86"/>
      <c r="O2339" s="87">
        <v>0</v>
      </c>
      <c r="P2339" s="87">
        <v>0</v>
      </c>
      <c r="Q2339" s="86"/>
      <c r="R2339" s="87">
        <v>0</v>
      </c>
      <c r="S2339" s="87">
        <v>81</v>
      </c>
      <c r="T2339" s="86">
        <v>0</v>
      </c>
      <c r="U2339" s="87">
        <v>2</v>
      </c>
      <c r="V2339" s="87">
        <v>81</v>
      </c>
    </row>
    <row r="2340" spans="1:22">
      <c r="A2340" s="88" t="s">
        <v>5752</v>
      </c>
      <c r="B2340" s="17" t="str">
        <f>VLOOKUP(A2340,'Planning Periods'!$E$2:$N$540,10,FALSE)</f>
        <v>10/15/2013 - 10/15/2021</v>
      </c>
      <c r="C2340" s="87">
        <v>2016</v>
      </c>
      <c r="D2340" s="87" t="str">
        <f t="shared" si="34"/>
        <v>Westminster 2016</v>
      </c>
      <c r="E2340" s="87">
        <v>1</v>
      </c>
      <c r="F2340" s="366">
        <v>0</v>
      </c>
      <c r="G2340" s="87">
        <v>0</v>
      </c>
      <c r="H2340" s="87">
        <v>0</v>
      </c>
      <c r="I2340" s="86"/>
      <c r="J2340" s="87">
        <v>1</v>
      </c>
      <c r="K2340" s="366">
        <v>0</v>
      </c>
      <c r="L2340" s="87">
        <v>0</v>
      </c>
      <c r="M2340" s="87">
        <v>0</v>
      </c>
      <c r="N2340" s="86"/>
      <c r="O2340" s="87">
        <v>0</v>
      </c>
      <c r="P2340" s="87">
        <v>0</v>
      </c>
      <c r="Q2340" s="86"/>
      <c r="R2340" s="87">
        <v>0</v>
      </c>
      <c r="S2340" s="87">
        <v>9</v>
      </c>
      <c r="T2340" s="86">
        <v>0</v>
      </c>
      <c r="U2340" s="87">
        <v>2</v>
      </c>
      <c r="V2340" s="87">
        <v>9</v>
      </c>
    </row>
    <row r="2341" spans="1:22">
      <c r="A2341" s="88" t="s">
        <v>5752</v>
      </c>
      <c r="B2341" s="17" t="str">
        <f>VLOOKUP(A2341,'Planning Periods'!$E$2:$N$540,10,FALSE)</f>
        <v>10/15/2013 - 10/15/2021</v>
      </c>
      <c r="C2341" s="87">
        <v>2017</v>
      </c>
      <c r="D2341" s="87" t="str">
        <f t="shared" si="34"/>
        <v>Westminster 2017</v>
      </c>
      <c r="E2341" s="87">
        <v>1</v>
      </c>
      <c r="F2341" s="366">
        <v>0</v>
      </c>
      <c r="G2341" s="87">
        <v>0</v>
      </c>
      <c r="H2341" s="87">
        <v>0</v>
      </c>
      <c r="I2341" s="86"/>
      <c r="J2341" s="87">
        <v>1</v>
      </c>
      <c r="K2341" s="366">
        <v>0</v>
      </c>
      <c r="L2341" s="87">
        <v>0</v>
      </c>
      <c r="M2341" s="87">
        <v>0</v>
      </c>
      <c r="N2341" s="86"/>
      <c r="O2341" s="87">
        <v>0</v>
      </c>
      <c r="P2341" s="87">
        <v>0</v>
      </c>
      <c r="Q2341" s="86"/>
      <c r="R2341" s="87">
        <v>0</v>
      </c>
      <c r="S2341" s="87">
        <v>80</v>
      </c>
      <c r="T2341" s="86">
        <v>0</v>
      </c>
      <c r="U2341" s="87">
        <v>2</v>
      </c>
      <c r="V2341" s="87">
        <v>80</v>
      </c>
    </row>
    <row r="2342" spans="1:22">
      <c r="A2342" s="88" t="s">
        <v>5827</v>
      </c>
      <c r="B2342" s="17"/>
      <c r="C2342" s="87">
        <v>2013</v>
      </c>
      <c r="D2342" s="87" t="str">
        <f t="shared" si="34"/>
        <v>Westmorland 2013</v>
      </c>
      <c r="E2342" s="87">
        <v>57</v>
      </c>
      <c r="F2342" s="366">
        <v>0</v>
      </c>
      <c r="G2342" s="87">
        <v>0</v>
      </c>
      <c r="H2342" s="87">
        <v>0</v>
      </c>
      <c r="I2342" s="86"/>
      <c r="J2342" s="87">
        <v>35</v>
      </c>
      <c r="K2342" s="366">
        <v>0</v>
      </c>
      <c r="L2342" s="87">
        <v>0</v>
      </c>
      <c r="M2342" s="87">
        <v>0</v>
      </c>
      <c r="N2342" s="86"/>
      <c r="O2342" s="87">
        <v>36</v>
      </c>
      <c r="P2342" s="87">
        <v>0</v>
      </c>
      <c r="Q2342" s="86"/>
      <c r="R2342" s="87">
        <v>105</v>
      </c>
      <c r="S2342" s="87">
        <v>0</v>
      </c>
      <c r="T2342" s="86">
        <v>0</v>
      </c>
      <c r="U2342" s="87">
        <v>233</v>
      </c>
      <c r="V2342" s="87">
        <v>0</v>
      </c>
    </row>
    <row r="2343" spans="1:22">
      <c r="A2343" s="88" t="s">
        <v>5827</v>
      </c>
      <c r="B2343" s="17" t="str">
        <f>VLOOKUP(A2343,'Planning Periods'!$E$2:$N$540,10,FALSE)</f>
        <v>10/15/2013 - 10/15/2021</v>
      </c>
      <c r="C2343" s="87">
        <v>2014</v>
      </c>
      <c r="D2343" s="87" t="str">
        <f t="shared" si="34"/>
        <v>Westmorland 2014</v>
      </c>
      <c r="E2343" s="87">
        <v>57</v>
      </c>
      <c r="F2343" s="366">
        <v>0</v>
      </c>
      <c r="G2343" s="87">
        <v>0</v>
      </c>
      <c r="H2343" s="87">
        <v>0</v>
      </c>
      <c r="I2343" s="86"/>
      <c r="J2343" s="87">
        <v>35</v>
      </c>
      <c r="K2343" s="366">
        <v>0</v>
      </c>
      <c r="L2343" s="87">
        <v>0</v>
      </c>
      <c r="M2343" s="87">
        <v>0</v>
      </c>
      <c r="N2343" s="86"/>
      <c r="O2343" s="87">
        <v>36</v>
      </c>
      <c r="P2343" s="87">
        <v>0</v>
      </c>
      <c r="Q2343" s="86"/>
      <c r="R2343" s="87">
        <v>105</v>
      </c>
      <c r="S2343" s="87">
        <v>0</v>
      </c>
      <c r="T2343" s="86">
        <v>0</v>
      </c>
      <c r="U2343" s="87">
        <v>233</v>
      </c>
      <c r="V2343" s="87">
        <v>0</v>
      </c>
    </row>
    <row r="2344" spans="1:22">
      <c r="A2344" s="88" t="s">
        <v>5827</v>
      </c>
      <c r="B2344" s="17" t="str">
        <f>VLOOKUP(A2344,'Planning Periods'!$E$2:$N$540,10,FALSE)</f>
        <v>10/15/2013 - 10/15/2021</v>
      </c>
      <c r="C2344" s="87">
        <v>2015</v>
      </c>
      <c r="D2344" s="87" t="str">
        <f t="shared" si="34"/>
        <v>Westmorland 2015</v>
      </c>
      <c r="E2344" s="87">
        <v>57</v>
      </c>
      <c r="F2344" s="366">
        <v>0</v>
      </c>
      <c r="G2344" s="87">
        <v>0</v>
      </c>
      <c r="H2344" s="87">
        <v>0</v>
      </c>
      <c r="I2344" s="86"/>
      <c r="J2344" s="87">
        <v>35</v>
      </c>
      <c r="K2344" s="366">
        <v>0</v>
      </c>
      <c r="L2344" s="87">
        <v>0</v>
      </c>
      <c r="M2344" s="87">
        <v>0</v>
      </c>
      <c r="N2344" s="86"/>
      <c r="O2344" s="87">
        <v>36</v>
      </c>
      <c r="P2344" s="87">
        <v>0</v>
      </c>
      <c r="Q2344" s="86"/>
      <c r="R2344" s="87">
        <v>105</v>
      </c>
      <c r="S2344" s="87">
        <v>0</v>
      </c>
      <c r="T2344" s="86">
        <v>0</v>
      </c>
      <c r="U2344" s="87">
        <v>233</v>
      </c>
      <c r="V2344" s="87">
        <v>0</v>
      </c>
    </row>
    <row r="2345" spans="1:22">
      <c r="A2345" s="88" t="s">
        <v>5827</v>
      </c>
      <c r="B2345" s="17" t="str">
        <f>VLOOKUP(A2345,'Planning Periods'!$E$2:$N$540,10,FALSE)</f>
        <v>10/15/2013 - 10/15/2021</v>
      </c>
      <c r="C2345" s="87">
        <v>2016</v>
      </c>
      <c r="D2345" s="87" t="str">
        <f t="shared" si="34"/>
        <v>Westmorland 2016</v>
      </c>
      <c r="E2345" s="87">
        <v>57</v>
      </c>
      <c r="F2345" s="366">
        <v>0</v>
      </c>
      <c r="G2345" s="87">
        <v>0</v>
      </c>
      <c r="H2345" s="87">
        <v>0</v>
      </c>
      <c r="I2345" s="86"/>
      <c r="J2345" s="87">
        <v>35</v>
      </c>
      <c r="K2345" s="366">
        <v>0</v>
      </c>
      <c r="L2345" s="87">
        <v>0</v>
      </c>
      <c r="M2345" s="87">
        <v>0</v>
      </c>
      <c r="N2345" s="86"/>
      <c r="O2345" s="87">
        <v>36</v>
      </c>
      <c r="P2345" s="87">
        <v>0</v>
      </c>
      <c r="Q2345" s="86"/>
      <c r="R2345" s="87">
        <v>105</v>
      </c>
      <c r="S2345" s="87">
        <v>0</v>
      </c>
      <c r="T2345" s="86">
        <v>0</v>
      </c>
      <c r="U2345" s="87">
        <v>233</v>
      </c>
      <c r="V2345" s="87">
        <v>0</v>
      </c>
    </row>
    <row r="2346" spans="1:22">
      <c r="A2346" s="88" t="s">
        <v>5827</v>
      </c>
      <c r="B2346" s="17" t="str">
        <f>VLOOKUP(A2346,'Planning Periods'!$E$2:$N$540,10,FALSE)</f>
        <v>10/15/2013 - 10/15/2021</v>
      </c>
      <c r="C2346" s="87">
        <v>2017</v>
      </c>
      <c r="D2346" s="87" t="str">
        <f t="shared" si="34"/>
        <v>Westmorland 2017</v>
      </c>
      <c r="E2346" s="87">
        <v>57</v>
      </c>
      <c r="F2346" s="366">
        <v>0</v>
      </c>
      <c r="G2346" s="87">
        <v>0</v>
      </c>
      <c r="H2346" s="87">
        <v>0</v>
      </c>
      <c r="I2346" s="86"/>
      <c r="J2346" s="87">
        <v>35</v>
      </c>
      <c r="K2346" s="366">
        <v>0</v>
      </c>
      <c r="L2346" s="87">
        <v>0</v>
      </c>
      <c r="M2346" s="87">
        <v>0</v>
      </c>
      <c r="N2346" s="86"/>
      <c r="O2346" s="87">
        <v>36</v>
      </c>
      <c r="P2346" s="87">
        <v>0</v>
      </c>
      <c r="Q2346" s="86"/>
      <c r="R2346" s="87">
        <v>105</v>
      </c>
      <c r="S2346" s="87">
        <v>0</v>
      </c>
      <c r="T2346" s="86">
        <v>0</v>
      </c>
      <c r="U2346" s="87">
        <v>233</v>
      </c>
      <c r="V2346" s="87">
        <v>0</v>
      </c>
    </row>
    <row r="2347" spans="1:22">
      <c r="A2347" s="88" t="s">
        <v>5828</v>
      </c>
      <c r="B2347" s="17" t="str">
        <f>VLOOKUP(A2347,'Planning Periods'!$E$2:$N$540,10,FALSE)</f>
        <v>05/15/2021 - 05/15/2029</v>
      </c>
      <c r="C2347" s="87">
        <v>2013</v>
      </c>
      <c r="D2347" s="87" t="str">
        <f t="shared" si="34"/>
        <v>Wheatland 2013</v>
      </c>
      <c r="E2347" s="87" t="s">
        <v>5853</v>
      </c>
      <c r="F2347" s="366" t="s">
        <v>5853</v>
      </c>
      <c r="G2347" s="87" t="s">
        <v>5853</v>
      </c>
      <c r="H2347" s="87" t="s">
        <v>5853</v>
      </c>
      <c r="I2347" s="86"/>
      <c r="J2347" s="87" t="s">
        <v>5853</v>
      </c>
      <c r="K2347" s="366" t="s">
        <v>5853</v>
      </c>
      <c r="L2347" s="87" t="s">
        <v>5853</v>
      </c>
      <c r="M2347" s="87" t="s">
        <v>5853</v>
      </c>
      <c r="N2347" s="86"/>
      <c r="O2347" s="87" t="s">
        <v>5853</v>
      </c>
      <c r="P2347" s="87" t="s">
        <v>5853</v>
      </c>
      <c r="Q2347" s="86"/>
      <c r="R2347" s="87" t="s">
        <v>5853</v>
      </c>
      <c r="S2347" s="87" t="s">
        <v>5853</v>
      </c>
      <c r="T2347" s="86" t="s">
        <v>5853</v>
      </c>
      <c r="U2347" s="87" t="s">
        <v>5853</v>
      </c>
      <c r="V2347" s="87" t="s">
        <v>5853</v>
      </c>
    </row>
    <row r="2348" spans="1:22">
      <c r="A2348" s="88" t="s">
        <v>5828</v>
      </c>
      <c r="B2348" s="17" t="str">
        <f>VLOOKUP(A2348,'Planning Periods'!$E$2:$N$540,10,FALSE)</f>
        <v>05/15/2021 - 05/15/2029</v>
      </c>
      <c r="C2348" s="87">
        <v>2014</v>
      </c>
      <c r="D2348" s="87" t="str">
        <f t="shared" si="34"/>
        <v>Wheatland 2014</v>
      </c>
      <c r="E2348" s="87" t="s">
        <v>5853</v>
      </c>
      <c r="F2348" s="366" t="s">
        <v>5853</v>
      </c>
      <c r="G2348" s="87" t="s">
        <v>5853</v>
      </c>
      <c r="H2348" s="87" t="s">
        <v>5853</v>
      </c>
      <c r="I2348" s="86"/>
      <c r="J2348" s="87" t="s">
        <v>5853</v>
      </c>
      <c r="K2348" s="366" t="s">
        <v>5853</v>
      </c>
      <c r="L2348" s="87" t="s">
        <v>5853</v>
      </c>
      <c r="M2348" s="87" t="s">
        <v>5853</v>
      </c>
      <c r="N2348" s="86"/>
      <c r="O2348" s="87" t="s">
        <v>5853</v>
      </c>
      <c r="P2348" s="87" t="s">
        <v>5853</v>
      </c>
      <c r="Q2348" s="86"/>
      <c r="R2348" s="87" t="s">
        <v>5853</v>
      </c>
      <c r="S2348" s="87" t="s">
        <v>5853</v>
      </c>
      <c r="T2348" s="86" t="s">
        <v>5853</v>
      </c>
      <c r="U2348" s="87" t="s">
        <v>5853</v>
      </c>
      <c r="V2348" s="87" t="s">
        <v>5853</v>
      </c>
    </row>
    <row r="2349" spans="1:22">
      <c r="A2349" s="88" t="s">
        <v>5828</v>
      </c>
      <c r="B2349" s="17" t="str">
        <f>VLOOKUP(A2349,'Planning Periods'!$E$2:$N$540,10,FALSE)</f>
        <v>05/15/2021 - 05/15/2029</v>
      </c>
      <c r="C2349" s="87">
        <v>2015</v>
      </c>
      <c r="D2349" s="87" t="str">
        <f t="shared" si="34"/>
        <v>Wheatland 2015</v>
      </c>
      <c r="E2349" s="87" t="s">
        <v>5853</v>
      </c>
      <c r="F2349" s="366" t="s">
        <v>5853</v>
      </c>
      <c r="G2349" s="87" t="s">
        <v>5853</v>
      </c>
      <c r="H2349" s="87" t="s">
        <v>5853</v>
      </c>
      <c r="I2349" s="86"/>
      <c r="J2349" s="87" t="s">
        <v>5853</v>
      </c>
      <c r="K2349" s="366" t="s">
        <v>5853</v>
      </c>
      <c r="L2349" s="87" t="s">
        <v>5853</v>
      </c>
      <c r="M2349" s="87" t="s">
        <v>5853</v>
      </c>
      <c r="N2349" s="86"/>
      <c r="O2349" s="87" t="s">
        <v>5853</v>
      </c>
      <c r="P2349" s="87" t="s">
        <v>5853</v>
      </c>
      <c r="Q2349" s="86"/>
      <c r="R2349" s="87" t="s">
        <v>5853</v>
      </c>
      <c r="S2349" s="87" t="s">
        <v>5853</v>
      </c>
      <c r="T2349" s="86" t="s">
        <v>5853</v>
      </c>
      <c r="U2349" s="87" t="s">
        <v>5853</v>
      </c>
      <c r="V2349" s="87" t="s">
        <v>5853</v>
      </c>
    </row>
    <row r="2350" spans="1:22">
      <c r="A2350" s="88" t="s">
        <v>5828</v>
      </c>
      <c r="B2350" s="17" t="str">
        <f>VLOOKUP(A2350,'Planning Periods'!$E$2:$N$540,10,FALSE)</f>
        <v>05/15/2021 - 05/15/2029</v>
      </c>
      <c r="C2350" s="87">
        <v>2016</v>
      </c>
      <c r="D2350" s="87" t="str">
        <f t="shared" si="34"/>
        <v>Wheatland 2016</v>
      </c>
      <c r="E2350" s="87" t="s">
        <v>5853</v>
      </c>
      <c r="F2350" s="366" t="s">
        <v>5853</v>
      </c>
      <c r="G2350" s="87" t="s">
        <v>5853</v>
      </c>
      <c r="H2350" s="87" t="s">
        <v>5853</v>
      </c>
      <c r="I2350" s="86"/>
      <c r="J2350" s="87" t="s">
        <v>5853</v>
      </c>
      <c r="K2350" s="366" t="s">
        <v>5853</v>
      </c>
      <c r="L2350" s="87" t="s">
        <v>5853</v>
      </c>
      <c r="M2350" s="87" t="s">
        <v>5853</v>
      </c>
      <c r="N2350" s="86"/>
      <c r="O2350" s="87" t="s">
        <v>5853</v>
      </c>
      <c r="P2350" s="87" t="s">
        <v>5853</v>
      </c>
      <c r="Q2350" s="86"/>
      <c r="R2350" s="87" t="s">
        <v>5853</v>
      </c>
      <c r="S2350" s="87" t="s">
        <v>5853</v>
      </c>
      <c r="T2350" s="86" t="s">
        <v>5853</v>
      </c>
      <c r="U2350" s="87" t="s">
        <v>5853</v>
      </c>
      <c r="V2350" s="87" t="s">
        <v>5853</v>
      </c>
    </row>
    <row r="2351" spans="1:22">
      <c r="A2351" s="88" t="s">
        <v>5828</v>
      </c>
      <c r="B2351" s="17" t="str">
        <f>VLOOKUP(A2351,'Planning Periods'!$E$2:$N$540,10,FALSE)</f>
        <v>05/15/2021 - 05/15/2029</v>
      </c>
      <c r="C2351" s="87">
        <v>2017</v>
      </c>
      <c r="D2351" s="87" t="str">
        <f t="shared" si="34"/>
        <v>Wheatland 2017</v>
      </c>
      <c r="E2351" s="87">
        <v>110</v>
      </c>
      <c r="F2351" s="366">
        <v>0</v>
      </c>
      <c r="G2351" s="87">
        <v>0</v>
      </c>
      <c r="H2351" s="87">
        <v>0</v>
      </c>
      <c r="I2351" s="86"/>
      <c r="J2351" s="87">
        <v>76</v>
      </c>
      <c r="K2351" s="366">
        <v>0</v>
      </c>
      <c r="L2351" s="87">
        <v>0</v>
      </c>
      <c r="M2351" s="87">
        <v>0</v>
      </c>
      <c r="N2351" s="86"/>
      <c r="O2351" s="87">
        <v>90</v>
      </c>
      <c r="P2351" s="87">
        <v>0</v>
      </c>
      <c r="Q2351" s="86"/>
      <c r="R2351" s="87">
        <v>208</v>
      </c>
      <c r="S2351" s="87">
        <v>0</v>
      </c>
      <c r="T2351" s="86">
        <v>0</v>
      </c>
      <c r="U2351" s="87">
        <v>484</v>
      </c>
      <c r="V2351" s="87">
        <v>0</v>
      </c>
    </row>
    <row r="2352" spans="1:22">
      <c r="A2352" s="88" t="s">
        <v>5753</v>
      </c>
      <c r="B2352" s="17"/>
      <c r="C2352" s="87">
        <v>2013</v>
      </c>
      <c r="D2352" s="87" t="str">
        <f t="shared" si="34"/>
        <v>Whittier 2013</v>
      </c>
      <c r="E2352" s="87" t="s">
        <v>5853</v>
      </c>
      <c r="F2352" s="366" t="s">
        <v>5853</v>
      </c>
      <c r="G2352" s="87" t="s">
        <v>5853</v>
      </c>
      <c r="H2352" s="87" t="s">
        <v>5853</v>
      </c>
      <c r="I2352" s="86"/>
      <c r="J2352" s="87" t="s">
        <v>5853</v>
      </c>
      <c r="K2352" s="366" t="s">
        <v>5853</v>
      </c>
      <c r="L2352" s="87" t="s">
        <v>5853</v>
      </c>
      <c r="M2352" s="87" t="s">
        <v>5853</v>
      </c>
      <c r="N2352" s="86"/>
      <c r="O2352" s="87" t="s">
        <v>5853</v>
      </c>
      <c r="P2352" s="87" t="s">
        <v>5853</v>
      </c>
      <c r="Q2352" s="86"/>
      <c r="R2352" s="87" t="s">
        <v>5853</v>
      </c>
      <c r="S2352" s="87" t="s">
        <v>5853</v>
      </c>
      <c r="T2352" s="86" t="s">
        <v>5853</v>
      </c>
      <c r="U2352" s="87" t="s">
        <v>5853</v>
      </c>
      <c r="V2352" s="87" t="s">
        <v>5853</v>
      </c>
    </row>
    <row r="2353" spans="1:22">
      <c r="A2353" s="88" t="s">
        <v>5753</v>
      </c>
      <c r="B2353" s="17" t="str">
        <f>VLOOKUP(A2353,'Planning Periods'!$E$2:$N$540,10,FALSE)</f>
        <v>10/15/2013 - 10/15/2021</v>
      </c>
      <c r="C2353" s="87">
        <v>2014</v>
      </c>
      <c r="D2353" s="87" t="str">
        <f t="shared" si="34"/>
        <v>Whittier 2014</v>
      </c>
      <c r="E2353" s="87">
        <v>228</v>
      </c>
      <c r="F2353" s="366">
        <v>0</v>
      </c>
      <c r="G2353" s="87">
        <v>0</v>
      </c>
      <c r="H2353" s="87">
        <v>0</v>
      </c>
      <c r="I2353" s="86"/>
      <c r="J2353" s="87">
        <v>135</v>
      </c>
      <c r="K2353" s="366">
        <v>0</v>
      </c>
      <c r="L2353" s="87">
        <v>0</v>
      </c>
      <c r="M2353" s="87">
        <v>0</v>
      </c>
      <c r="N2353" s="86"/>
      <c r="O2353" s="87">
        <v>146</v>
      </c>
      <c r="P2353" s="87">
        <v>71</v>
      </c>
      <c r="Q2353" s="86"/>
      <c r="R2353" s="87">
        <v>369</v>
      </c>
      <c r="S2353" s="87">
        <v>0</v>
      </c>
      <c r="T2353" s="86">
        <v>0</v>
      </c>
      <c r="U2353" s="87">
        <v>878</v>
      </c>
      <c r="V2353" s="87">
        <v>71</v>
      </c>
    </row>
    <row r="2354" spans="1:22">
      <c r="A2354" s="88" t="s">
        <v>5753</v>
      </c>
      <c r="B2354" s="17" t="str">
        <f>VLOOKUP(A2354,'Planning Periods'!$E$2:$N$540,10,FALSE)</f>
        <v>10/15/2013 - 10/15/2021</v>
      </c>
      <c r="C2354" s="87">
        <v>2015</v>
      </c>
      <c r="D2354" s="87" t="str">
        <f t="shared" si="34"/>
        <v>Whittier 2015</v>
      </c>
      <c r="E2354" s="87">
        <v>228</v>
      </c>
      <c r="F2354" s="366">
        <v>0</v>
      </c>
      <c r="G2354" s="87">
        <v>0</v>
      </c>
      <c r="H2354" s="87">
        <v>0</v>
      </c>
      <c r="I2354" s="86"/>
      <c r="J2354" s="87">
        <v>135</v>
      </c>
      <c r="K2354" s="366">
        <v>0</v>
      </c>
      <c r="L2354" s="87">
        <v>0</v>
      </c>
      <c r="M2354" s="87">
        <v>0</v>
      </c>
      <c r="N2354" s="86"/>
      <c r="O2354" s="87">
        <v>146</v>
      </c>
      <c r="P2354" s="87">
        <v>78</v>
      </c>
      <c r="Q2354" s="86"/>
      <c r="R2354" s="87">
        <v>369</v>
      </c>
      <c r="S2354" s="87">
        <v>0</v>
      </c>
      <c r="T2354" s="86">
        <v>0</v>
      </c>
      <c r="U2354" s="87">
        <v>878</v>
      </c>
      <c r="V2354" s="87">
        <v>78</v>
      </c>
    </row>
    <row r="2355" spans="1:22">
      <c r="A2355" s="88" t="s">
        <v>5753</v>
      </c>
      <c r="B2355" s="17" t="str">
        <f>VLOOKUP(A2355,'Planning Periods'!$E$2:$N$540,10,FALSE)</f>
        <v>10/15/2013 - 10/15/2021</v>
      </c>
      <c r="C2355" s="87">
        <v>2016</v>
      </c>
      <c r="D2355" s="87" t="str">
        <f t="shared" si="34"/>
        <v>Whittier 2016</v>
      </c>
      <c r="E2355" s="87">
        <v>228</v>
      </c>
      <c r="F2355" s="366">
        <v>0</v>
      </c>
      <c r="G2355" s="87">
        <v>0</v>
      </c>
      <c r="H2355" s="87">
        <v>0</v>
      </c>
      <c r="I2355" s="86"/>
      <c r="J2355" s="87">
        <v>135</v>
      </c>
      <c r="K2355" s="366">
        <v>0</v>
      </c>
      <c r="L2355" s="87">
        <v>0</v>
      </c>
      <c r="M2355" s="87">
        <v>0</v>
      </c>
      <c r="N2355" s="86"/>
      <c r="O2355" s="87">
        <v>146</v>
      </c>
      <c r="P2355" s="87">
        <v>13</v>
      </c>
      <c r="Q2355" s="86"/>
      <c r="R2355" s="87">
        <v>369</v>
      </c>
      <c r="S2355" s="87">
        <v>38</v>
      </c>
      <c r="T2355" s="86">
        <v>0</v>
      </c>
      <c r="U2355" s="87">
        <v>878</v>
      </c>
      <c r="V2355" s="87">
        <v>51</v>
      </c>
    </row>
    <row r="2356" spans="1:22">
      <c r="A2356" s="88" t="s">
        <v>5753</v>
      </c>
      <c r="B2356" s="17" t="str">
        <f>VLOOKUP(A2356,'Planning Periods'!$E$2:$N$540,10,FALSE)</f>
        <v>10/15/2013 - 10/15/2021</v>
      </c>
      <c r="C2356" s="87">
        <v>2017</v>
      </c>
      <c r="D2356" s="87" t="str">
        <f t="shared" si="34"/>
        <v>Whittier 2017</v>
      </c>
      <c r="E2356" s="87">
        <v>228</v>
      </c>
      <c r="F2356" s="366">
        <v>0</v>
      </c>
      <c r="G2356" s="87">
        <v>0</v>
      </c>
      <c r="H2356" s="87">
        <v>0</v>
      </c>
      <c r="I2356" s="86"/>
      <c r="J2356" s="87">
        <v>135</v>
      </c>
      <c r="K2356" s="366">
        <v>0</v>
      </c>
      <c r="L2356" s="87">
        <v>0</v>
      </c>
      <c r="M2356" s="87">
        <v>0</v>
      </c>
      <c r="N2356" s="86"/>
      <c r="O2356" s="87">
        <v>146</v>
      </c>
      <c r="P2356" s="87">
        <v>52</v>
      </c>
      <c r="Q2356" s="86"/>
      <c r="R2356" s="87">
        <v>369</v>
      </c>
      <c r="S2356" s="87">
        <v>3</v>
      </c>
      <c r="T2356" s="86">
        <v>0</v>
      </c>
      <c r="U2356" s="87">
        <v>878</v>
      </c>
      <c r="V2356" s="87">
        <v>55</v>
      </c>
    </row>
    <row r="2357" spans="1:22">
      <c r="A2357" s="88" t="s">
        <v>5754</v>
      </c>
      <c r="B2357" s="17"/>
      <c r="C2357" s="87">
        <v>2013</v>
      </c>
      <c r="D2357" s="87" t="str">
        <f t="shared" si="34"/>
        <v>Wildomar 2013</v>
      </c>
      <c r="E2357" s="87" t="s">
        <v>5853</v>
      </c>
      <c r="F2357" s="366" t="s">
        <v>5853</v>
      </c>
      <c r="G2357" s="87" t="s">
        <v>5853</v>
      </c>
      <c r="H2357" s="87" t="s">
        <v>5853</v>
      </c>
      <c r="I2357" s="86"/>
      <c r="J2357" s="87" t="s">
        <v>5853</v>
      </c>
      <c r="K2357" s="366" t="s">
        <v>5853</v>
      </c>
      <c r="L2357" s="87" t="s">
        <v>5853</v>
      </c>
      <c r="M2357" s="87" t="s">
        <v>5853</v>
      </c>
      <c r="N2357" s="86"/>
      <c r="O2357" s="87" t="s">
        <v>5853</v>
      </c>
      <c r="P2357" s="87" t="s">
        <v>5853</v>
      </c>
      <c r="Q2357" s="86"/>
      <c r="R2357" s="87" t="s">
        <v>5853</v>
      </c>
      <c r="S2357" s="87" t="s">
        <v>5853</v>
      </c>
      <c r="T2357" s="86" t="s">
        <v>5853</v>
      </c>
      <c r="U2357" s="87" t="s">
        <v>5853</v>
      </c>
      <c r="V2357" s="87" t="s">
        <v>5853</v>
      </c>
    </row>
    <row r="2358" spans="1:22">
      <c r="A2358" s="88" t="s">
        <v>5754</v>
      </c>
      <c r="B2358" s="17" t="str">
        <f>VLOOKUP(A2358,'Planning Periods'!$E$2:$N$540,10,FALSE)</f>
        <v>10/15/2013 - 10/15/2021</v>
      </c>
      <c r="C2358" s="87">
        <v>2014</v>
      </c>
      <c r="D2358" s="87" t="str">
        <f t="shared" si="34"/>
        <v>Wildomar 2014</v>
      </c>
      <c r="E2358" s="87">
        <v>621</v>
      </c>
      <c r="F2358" s="366">
        <v>0</v>
      </c>
      <c r="G2358" s="87">
        <v>0</v>
      </c>
      <c r="H2358" s="87">
        <v>0</v>
      </c>
      <c r="I2358" s="86"/>
      <c r="J2358" s="87">
        <v>415</v>
      </c>
      <c r="K2358" s="366">
        <v>0</v>
      </c>
      <c r="L2358" s="87">
        <v>0</v>
      </c>
      <c r="M2358" s="87">
        <v>0</v>
      </c>
      <c r="N2358" s="86"/>
      <c r="O2358" s="87">
        <v>461</v>
      </c>
      <c r="P2358" s="87">
        <v>4</v>
      </c>
      <c r="Q2358" s="86"/>
      <c r="R2358" s="87">
        <v>1038</v>
      </c>
      <c r="S2358" s="87">
        <v>307</v>
      </c>
      <c r="T2358" s="86">
        <v>0</v>
      </c>
      <c r="U2358" s="87">
        <v>2535</v>
      </c>
      <c r="V2358" s="87">
        <v>311</v>
      </c>
    </row>
    <row r="2359" spans="1:22">
      <c r="A2359" s="88" t="s">
        <v>5754</v>
      </c>
      <c r="B2359" s="17" t="str">
        <f>VLOOKUP(A2359,'Planning Periods'!$E$2:$N$540,10,FALSE)</f>
        <v>10/15/2013 - 10/15/2021</v>
      </c>
      <c r="C2359" s="87">
        <v>2015</v>
      </c>
      <c r="D2359" s="87" t="str">
        <f t="shared" si="34"/>
        <v>Wildomar 2015</v>
      </c>
      <c r="E2359" s="87">
        <v>621</v>
      </c>
      <c r="F2359" s="366">
        <v>0</v>
      </c>
      <c r="G2359" s="87">
        <v>0</v>
      </c>
      <c r="H2359" s="87">
        <v>0</v>
      </c>
      <c r="I2359" s="86"/>
      <c r="J2359" s="87">
        <v>415</v>
      </c>
      <c r="K2359" s="366">
        <v>0</v>
      </c>
      <c r="L2359" s="87">
        <v>0</v>
      </c>
      <c r="M2359" s="87">
        <v>0</v>
      </c>
      <c r="N2359" s="86"/>
      <c r="O2359" s="87">
        <v>461</v>
      </c>
      <c r="P2359" s="87">
        <v>2</v>
      </c>
      <c r="Q2359" s="86"/>
      <c r="R2359" s="87">
        <v>1038</v>
      </c>
      <c r="S2359" s="87">
        <v>12</v>
      </c>
      <c r="T2359" s="86">
        <v>0</v>
      </c>
      <c r="U2359" s="87">
        <v>2535</v>
      </c>
      <c r="V2359" s="87">
        <v>14</v>
      </c>
    </row>
    <row r="2360" spans="1:22">
      <c r="A2360" s="88" t="s">
        <v>5754</v>
      </c>
      <c r="B2360" s="17" t="str">
        <f>VLOOKUP(A2360,'Planning Periods'!$E$2:$N$540,10,FALSE)</f>
        <v>10/15/2013 - 10/15/2021</v>
      </c>
      <c r="C2360" s="87">
        <v>2016</v>
      </c>
      <c r="D2360" s="87" t="str">
        <f t="shared" si="34"/>
        <v>Wildomar 2016</v>
      </c>
      <c r="E2360" s="87">
        <v>621</v>
      </c>
      <c r="F2360" s="366">
        <v>0</v>
      </c>
      <c r="G2360" s="87">
        <v>0</v>
      </c>
      <c r="H2360" s="87">
        <v>0</v>
      </c>
      <c r="I2360" s="86"/>
      <c r="J2360" s="87">
        <v>415</v>
      </c>
      <c r="K2360" s="366">
        <v>0</v>
      </c>
      <c r="L2360" s="87">
        <v>0</v>
      </c>
      <c r="M2360" s="87">
        <v>0</v>
      </c>
      <c r="N2360" s="86"/>
      <c r="O2360" s="87">
        <v>461</v>
      </c>
      <c r="P2360" s="87">
        <v>9</v>
      </c>
      <c r="Q2360" s="86"/>
      <c r="R2360" s="87">
        <v>1038</v>
      </c>
      <c r="S2360" s="87">
        <v>141</v>
      </c>
      <c r="T2360" s="86">
        <v>0</v>
      </c>
      <c r="U2360" s="87">
        <v>2535</v>
      </c>
      <c r="V2360" s="87">
        <v>150</v>
      </c>
    </row>
    <row r="2361" spans="1:22">
      <c r="A2361" s="88" t="s">
        <v>5754</v>
      </c>
      <c r="B2361" s="17" t="str">
        <f>VLOOKUP(A2361,'Planning Periods'!$E$2:$N$540,10,FALSE)</f>
        <v>10/15/2013 - 10/15/2021</v>
      </c>
      <c r="C2361" s="87">
        <v>2017</v>
      </c>
      <c r="D2361" s="87" t="str">
        <f t="shared" si="34"/>
        <v>Wildomar 2017</v>
      </c>
      <c r="E2361" s="87">
        <v>621</v>
      </c>
      <c r="F2361" s="366">
        <v>0</v>
      </c>
      <c r="G2361" s="87">
        <v>0</v>
      </c>
      <c r="H2361" s="87">
        <v>0</v>
      </c>
      <c r="I2361" s="86"/>
      <c r="J2361" s="87">
        <v>415</v>
      </c>
      <c r="K2361" s="366">
        <v>0</v>
      </c>
      <c r="L2361" s="87">
        <v>0</v>
      </c>
      <c r="M2361" s="87">
        <v>0</v>
      </c>
      <c r="N2361" s="86"/>
      <c r="O2361" s="87">
        <v>461</v>
      </c>
      <c r="P2361" s="87">
        <v>10</v>
      </c>
      <c r="Q2361" s="86"/>
      <c r="R2361" s="87">
        <v>1038</v>
      </c>
      <c r="S2361" s="87">
        <v>110</v>
      </c>
      <c r="T2361" s="86">
        <v>0</v>
      </c>
      <c r="U2361" s="87">
        <v>2535</v>
      </c>
      <c r="V2361" s="87">
        <v>120</v>
      </c>
    </row>
    <row r="2362" spans="1:22">
      <c r="A2362" t="s">
        <v>5755</v>
      </c>
      <c r="B2362" s="17" t="str">
        <f>VLOOKUP(A2362,'Planning Periods'!$E$2:$N$540,10,FALSE)</f>
        <v>12/31/2020 - 12/31/2028</v>
      </c>
      <c r="C2362" s="87">
        <v>2014</v>
      </c>
      <c r="D2362" s="87" t="str">
        <f t="shared" si="34"/>
        <v>Williams 2014</v>
      </c>
      <c r="E2362" s="366" t="s">
        <v>5853</v>
      </c>
      <c r="F2362" s="366" t="s">
        <v>5853</v>
      </c>
      <c r="G2362" s="366" t="s">
        <v>5853</v>
      </c>
      <c r="H2362" s="366" t="s">
        <v>5853</v>
      </c>
      <c r="I2362" s="366">
        <v>0</v>
      </c>
      <c r="J2362" s="366" t="s">
        <v>5853</v>
      </c>
      <c r="K2362" s="366" t="s">
        <v>5853</v>
      </c>
      <c r="L2362" s="366" t="s">
        <v>5853</v>
      </c>
      <c r="M2362" s="366" t="s">
        <v>5853</v>
      </c>
      <c r="N2362" s="366">
        <v>0</v>
      </c>
      <c r="O2362" s="366" t="s">
        <v>5853</v>
      </c>
      <c r="P2362" s="366" t="s">
        <v>5853</v>
      </c>
      <c r="Q2362" s="366"/>
      <c r="R2362" s="366" t="s">
        <v>5853</v>
      </c>
      <c r="S2362" s="366" t="s">
        <v>5853</v>
      </c>
      <c r="T2362" s="366" t="s">
        <v>5853</v>
      </c>
      <c r="U2362" s="366" t="s">
        <v>5853</v>
      </c>
      <c r="V2362" s="366" t="s">
        <v>5853</v>
      </c>
    </row>
    <row r="2363" spans="1:22">
      <c r="A2363" t="s">
        <v>5755</v>
      </c>
      <c r="B2363" s="17" t="str">
        <f>VLOOKUP(A2363,'Planning Periods'!$E$2:$N$540,10,FALSE)</f>
        <v>12/31/2020 - 12/31/2028</v>
      </c>
      <c r="C2363" s="87">
        <v>2015</v>
      </c>
      <c r="D2363" s="87" t="str">
        <f t="shared" si="34"/>
        <v>Williams 2015</v>
      </c>
      <c r="E2363" t="s">
        <v>5853</v>
      </c>
      <c r="F2363" t="s">
        <v>5853</v>
      </c>
      <c r="G2363" t="s">
        <v>5853</v>
      </c>
      <c r="H2363" t="s">
        <v>5853</v>
      </c>
      <c r="J2363" t="s">
        <v>5853</v>
      </c>
      <c r="K2363" t="s">
        <v>5853</v>
      </c>
      <c r="L2363" t="s">
        <v>5853</v>
      </c>
      <c r="M2363" t="s">
        <v>5853</v>
      </c>
      <c r="O2363" t="s">
        <v>5853</v>
      </c>
      <c r="P2363" t="s">
        <v>5853</v>
      </c>
      <c r="R2363" t="s">
        <v>5853</v>
      </c>
      <c r="S2363" t="s">
        <v>5853</v>
      </c>
      <c r="T2363" t="s">
        <v>5853</v>
      </c>
      <c r="U2363" t="s">
        <v>5853</v>
      </c>
      <c r="V2363" t="s">
        <v>5853</v>
      </c>
    </row>
    <row r="2364" spans="1:22">
      <c r="A2364" t="s">
        <v>5755</v>
      </c>
      <c r="B2364" s="17" t="str">
        <f>VLOOKUP(A2364,'Planning Periods'!$E$2:$N$540,10,FALSE)</f>
        <v>12/31/2020 - 12/31/2028</v>
      </c>
      <c r="C2364" s="87">
        <v>2016</v>
      </c>
      <c r="D2364" s="87" t="str">
        <f t="shared" si="34"/>
        <v>Williams 2016</v>
      </c>
      <c r="E2364" t="s">
        <v>5853</v>
      </c>
      <c r="F2364" t="s">
        <v>5853</v>
      </c>
      <c r="G2364" t="s">
        <v>5853</v>
      </c>
      <c r="H2364" t="s">
        <v>5853</v>
      </c>
      <c r="J2364" t="s">
        <v>5853</v>
      </c>
      <c r="K2364" t="s">
        <v>5853</v>
      </c>
      <c r="L2364" t="s">
        <v>5853</v>
      </c>
      <c r="M2364" t="s">
        <v>5853</v>
      </c>
      <c r="O2364" t="s">
        <v>5853</v>
      </c>
      <c r="P2364" t="s">
        <v>5853</v>
      </c>
      <c r="R2364" t="s">
        <v>5853</v>
      </c>
      <c r="S2364" t="s">
        <v>5853</v>
      </c>
      <c r="T2364" t="s">
        <v>5853</v>
      </c>
      <c r="U2364" t="s">
        <v>5853</v>
      </c>
      <c r="V2364" t="s">
        <v>5853</v>
      </c>
    </row>
    <row r="2365" spans="1:22">
      <c r="A2365" t="s">
        <v>5755</v>
      </c>
      <c r="B2365" s="17" t="str">
        <f>VLOOKUP(A2365,'Planning Periods'!$E$2:$N$540,10,FALSE)</f>
        <v>12/31/2020 - 12/31/2028</v>
      </c>
      <c r="C2365" s="87">
        <v>2017</v>
      </c>
      <c r="D2365" s="87" t="str">
        <f t="shared" si="34"/>
        <v>Williams 2017</v>
      </c>
      <c r="E2365" t="s">
        <v>5853</v>
      </c>
      <c r="F2365" t="s">
        <v>5853</v>
      </c>
      <c r="G2365" t="s">
        <v>5853</v>
      </c>
      <c r="H2365" t="s">
        <v>5853</v>
      </c>
      <c r="J2365" t="s">
        <v>5853</v>
      </c>
      <c r="K2365" t="s">
        <v>5853</v>
      </c>
      <c r="L2365" t="s">
        <v>5853</v>
      </c>
      <c r="M2365" t="s">
        <v>5853</v>
      </c>
      <c r="O2365" t="s">
        <v>5853</v>
      </c>
      <c r="P2365" t="s">
        <v>5853</v>
      </c>
      <c r="R2365" t="s">
        <v>5853</v>
      </c>
      <c r="S2365" t="s">
        <v>5853</v>
      </c>
      <c r="T2365" t="s">
        <v>5853</v>
      </c>
      <c r="U2365" t="s">
        <v>5853</v>
      </c>
      <c r="V2365" t="s">
        <v>5853</v>
      </c>
    </row>
    <row r="2366" spans="1:22">
      <c r="A2366" t="s">
        <v>5379</v>
      </c>
      <c r="B2366" s="17" t="str">
        <f>VLOOKUP(A2366,'Planning Periods'!$E$2:$N$540,10,FALSE)</f>
        <v>08/15/2019 - 08/15/2027</v>
      </c>
      <c r="C2366" s="87">
        <v>2014</v>
      </c>
      <c r="D2366" s="87" t="str">
        <f t="shared" si="34"/>
        <v>Willits 2014</v>
      </c>
      <c r="E2366" s="366" t="s">
        <v>5853</v>
      </c>
      <c r="F2366" s="366" t="s">
        <v>5853</v>
      </c>
      <c r="G2366" s="366" t="s">
        <v>5853</v>
      </c>
      <c r="H2366" s="366" t="s">
        <v>5853</v>
      </c>
      <c r="I2366" s="366">
        <v>0</v>
      </c>
      <c r="J2366" s="366" t="s">
        <v>5853</v>
      </c>
      <c r="K2366" s="366" t="s">
        <v>5853</v>
      </c>
      <c r="L2366" s="366" t="s">
        <v>5853</v>
      </c>
      <c r="M2366" s="366" t="s">
        <v>5853</v>
      </c>
      <c r="N2366" s="366">
        <v>0</v>
      </c>
      <c r="O2366" s="366" t="s">
        <v>5853</v>
      </c>
      <c r="P2366" s="366" t="s">
        <v>5853</v>
      </c>
      <c r="Q2366" s="366"/>
      <c r="R2366" s="366" t="s">
        <v>5853</v>
      </c>
      <c r="S2366" s="366" t="s">
        <v>5853</v>
      </c>
      <c r="T2366" s="366" t="s">
        <v>5853</v>
      </c>
      <c r="U2366" s="366" t="s">
        <v>5853</v>
      </c>
      <c r="V2366" s="366" t="s">
        <v>5853</v>
      </c>
    </row>
    <row r="2367" spans="1:22">
      <c r="A2367" t="s">
        <v>5379</v>
      </c>
      <c r="B2367" s="17" t="str">
        <f>VLOOKUP(A2367,'Planning Periods'!$E$2:$N$540,10,FALSE)</f>
        <v>08/15/2019 - 08/15/2027</v>
      </c>
      <c r="C2367" s="87">
        <v>2015</v>
      </c>
      <c r="D2367" s="87" t="str">
        <f t="shared" si="34"/>
        <v>Willits 2015</v>
      </c>
      <c r="E2367" t="s">
        <v>5853</v>
      </c>
      <c r="F2367" t="s">
        <v>5853</v>
      </c>
      <c r="G2367" t="s">
        <v>5853</v>
      </c>
      <c r="H2367" t="s">
        <v>5853</v>
      </c>
      <c r="J2367" t="s">
        <v>5853</v>
      </c>
      <c r="K2367" t="s">
        <v>5853</v>
      </c>
      <c r="L2367" t="s">
        <v>5853</v>
      </c>
      <c r="M2367" t="s">
        <v>5853</v>
      </c>
      <c r="O2367" t="s">
        <v>5853</v>
      </c>
      <c r="P2367" t="s">
        <v>5853</v>
      </c>
      <c r="R2367" t="s">
        <v>5853</v>
      </c>
      <c r="S2367" t="s">
        <v>5853</v>
      </c>
      <c r="T2367" t="s">
        <v>5853</v>
      </c>
      <c r="U2367" t="s">
        <v>5853</v>
      </c>
      <c r="V2367" t="s">
        <v>5853</v>
      </c>
    </row>
    <row r="2368" spans="1:22">
      <c r="A2368" t="s">
        <v>5379</v>
      </c>
      <c r="B2368" s="17" t="str">
        <f>VLOOKUP(A2368,'Planning Periods'!$E$2:$N$540,10,FALSE)</f>
        <v>08/15/2019 - 08/15/2027</v>
      </c>
      <c r="C2368" s="87">
        <v>2016</v>
      </c>
      <c r="D2368" s="87" t="str">
        <f t="shared" si="34"/>
        <v>Willits 2016</v>
      </c>
      <c r="E2368" t="s">
        <v>5853</v>
      </c>
      <c r="F2368" t="s">
        <v>5853</v>
      </c>
      <c r="G2368" t="s">
        <v>5853</v>
      </c>
      <c r="H2368" t="s">
        <v>5853</v>
      </c>
      <c r="J2368" t="s">
        <v>5853</v>
      </c>
      <c r="K2368" t="s">
        <v>5853</v>
      </c>
      <c r="L2368" t="s">
        <v>5853</v>
      </c>
      <c r="M2368" t="s">
        <v>5853</v>
      </c>
      <c r="O2368" t="s">
        <v>5853</v>
      </c>
      <c r="P2368" t="s">
        <v>5853</v>
      </c>
      <c r="R2368" t="s">
        <v>5853</v>
      </c>
      <c r="S2368" t="s">
        <v>5853</v>
      </c>
      <c r="T2368" t="s">
        <v>5853</v>
      </c>
      <c r="U2368" t="s">
        <v>5853</v>
      </c>
      <c r="V2368" t="s">
        <v>5853</v>
      </c>
    </row>
    <row r="2369" spans="1:22">
      <c r="A2369" t="s">
        <v>5379</v>
      </c>
      <c r="B2369" s="17" t="str">
        <f>VLOOKUP(A2369,'Planning Periods'!$E$2:$N$540,10,FALSE)</f>
        <v>08/15/2019 - 08/15/2027</v>
      </c>
      <c r="C2369" s="87">
        <v>2017</v>
      </c>
      <c r="D2369" s="87" t="str">
        <f t="shared" si="34"/>
        <v>Willits 2017</v>
      </c>
      <c r="E2369" t="s">
        <v>5853</v>
      </c>
      <c r="F2369" t="s">
        <v>5853</v>
      </c>
      <c r="G2369" t="s">
        <v>5853</v>
      </c>
      <c r="H2369" t="s">
        <v>5853</v>
      </c>
      <c r="J2369" t="s">
        <v>5853</v>
      </c>
      <c r="K2369" t="s">
        <v>5853</v>
      </c>
      <c r="L2369" t="s">
        <v>5853</v>
      </c>
      <c r="M2369" t="s">
        <v>5853</v>
      </c>
      <c r="O2369" t="s">
        <v>5853</v>
      </c>
      <c r="P2369" t="s">
        <v>5853</v>
      </c>
      <c r="R2369" t="s">
        <v>5853</v>
      </c>
      <c r="S2369" t="s">
        <v>5853</v>
      </c>
      <c r="T2369" t="s">
        <v>5853</v>
      </c>
      <c r="U2369" t="s">
        <v>5853</v>
      </c>
      <c r="V2369" t="s">
        <v>5853</v>
      </c>
    </row>
    <row r="2370" spans="1:22">
      <c r="A2370" s="88" t="s">
        <v>5756</v>
      </c>
      <c r="B2370" s="17" t="str">
        <f>VLOOKUP(A2370,'Planning Periods'!$E$2:$N$540,10,FALSE)</f>
        <v>06/30/2014 - 11/30/2021</v>
      </c>
      <c r="C2370" s="87">
        <v>2014</v>
      </c>
      <c r="D2370" s="87" t="str">
        <f t="shared" si="34"/>
        <v>Willows 2014</v>
      </c>
      <c r="E2370" s="87">
        <v>15</v>
      </c>
      <c r="F2370" s="366">
        <v>0</v>
      </c>
      <c r="G2370" s="87">
        <v>0</v>
      </c>
      <c r="H2370" s="87">
        <v>0</v>
      </c>
      <c r="I2370" s="86"/>
      <c r="J2370" s="87">
        <v>11</v>
      </c>
      <c r="K2370" s="366">
        <v>0</v>
      </c>
      <c r="L2370" s="87">
        <v>0</v>
      </c>
      <c r="M2370" s="87">
        <v>0</v>
      </c>
      <c r="N2370" s="86"/>
      <c r="O2370" s="87">
        <v>11</v>
      </c>
      <c r="P2370" s="87">
        <v>0</v>
      </c>
      <c r="Q2370" s="86"/>
      <c r="R2370" s="87">
        <v>26</v>
      </c>
      <c r="S2370" s="87">
        <v>0</v>
      </c>
      <c r="T2370" s="86">
        <v>0</v>
      </c>
      <c r="U2370" s="87">
        <v>63</v>
      </c>
      <c r="V2370" s="87">
        <v>0</v>
      </c>
    </row>
    <row r="2371" spans="1:22">
      <c r="A2371" s="88" t="s">
        <v>5756</v>
      </c>
      <c r="B2371" s="17" t="str">
        <f>VLOOKUP(A2371,'Planning Periods'!$E$2:$N$540,10,FALSE)</f>
        <v>06/30/2014 - 11/30/2021</v>
      </c>
      <c r="C2371" s="87">
        <v>2015</v>
      </c>
      <c r="D2371" s="87" t="str">
        <f t="shared" ref="D2371:D2433" si="35">CONCATENATE(A2371," ",C2371)</f>
        <v>Willows 2015</v>
      </c>
      <c r="E2371" s="87">
        <v>15</v>
      </c>
      <c r="F2371" s="366">
        <v>49</v>
      </c>
      <c r="G2371" s="87">
        <v>49</v>
      </c>
      <c r="H2371" s="87">
        <v>0</v>
      </c>
      <c r="I2371" s="86"/>
      <c r="J2371" s="87">
        <v>11</v>
      </c>
      <c r="K2371" s="366">
        <v>0</v>
      </c>
      <c r="L2371" s="87">
        <v>0</v>
      </c>
      <c r="M2371" s="87">
        <v>0</v>
      </c>
      <c r="N2371" s="86"/>
      <c r="O2371" s="87">
        <v>11</v>
      </c>
      <c r="P2371" s="87">
        <v>0</v>
      </c>
      <c r="Q2371" s="86"/>
      <c r="R2371" s="87">
        <v>26</v>
      </c>
      <c r="S2371" s="87">
        <v>0</v>
      </c>
      <c r="T2371" s="86">
        <v>0</v>
      </c>
      <c r="U2371" s="87">
        <v>63</v>
      </c>
      <c r="V2371" s="87">
        <v>49</v>
      </c>
    </row>
    <row r="2372" spans="1:22">
      <c r="A2372" s="88" t="s">
        <v>5756</v>
      </c>
      <c r="B2372" s="17" t="str">
        <f>VLOOKUP(A2372,'Planning Periods'!$E$2:$N$540,10,FALSE)</f>
        <v>06/30/2014 - 11/30/2021</v>
      </c>
      <c r="C2372" s="87">
        <v>2016</v>
      </c>
      <c r="D2372" s="87" t="str">
        <f t="shared" si="35"/>
        <v>Willows 2016</v>
      </c>
      <c r="E2372" s="87">
        <v>15</v>
      </c>
      <c r="F2372" s="366">
        <v>0</v>
      </c>
      <c r="G2372" s="87">
        <v>0</v>
      </c>
      <c r="H2372" s="87">
        <v>0</v>
      </c>
      <c r="I2372" s="86"/>
      <c r="J2372" s="87">
        <v>11</v>
      </c>
      <c r="K2372" s="366">
        <v>2</v>
      </c>
      <c r="L2372" s="87">
        <v>2</v>
      </c>
      <c r="M2372" s="87">
        <v>0</v>
      </c>
      <c r="N2372" s="86"/>
      <c r="O2372" s="87">
        <v>11</v>
      </c>
      <c r="P2372" s="87">
        <v>1</v>
      </c>
      <c r="Q2372" s="86"/>
      <c r="R2372" s="87">
        <v>26</v>
      </c>
      <c r="S2372" s="87">
        <v>0</v>
      </c>
      <c r="T2372" s="86">
        <v>0</v>
      </c>
      <c r="U2372" s="87">
        <v>63</v>
      </c>
      <c r="V2372" s="87">
        <v>3</v>
      </c>
    </row>
    <row r="2373" spans="1:22">
      <c r="A2373" s="88" t="s">
        <v>5756</v>
      </c>
      <c r="B2373" s="17" t="str">
        <f>VLOOKUP(A2373,'Planning Periods'!$E$2:$N$540,10,FALSE)</f>
        <v>06/30/2014 - 11/30/2021</v>
      </c>
      <c r="C2373" s="87">
        <v>2017</v>
      </c>
      <c r="D2373" s="87" t="str">
        <f t="shared" si="35"/>
        <v>Willows 2017</v>
      </c>
      <c r="E2373" s="87">
        <v>15</v>
      </c>
      <c r="F2373" s="366">
        <v>0</v>
      </c>
      <c r="G2373" s="87">
        <v>0</v>
      </c>
      <c r="H2373" s="87">
        <v>0</v>
      </c>
      <c r="I2373" s="86"/>
      <c r="J2373" s="87">
        <v>11</v>
      </c>
      <c r="K2373" s="366">
        <v>0</v>
      </c>
      <c r="L2373" s="87">
        <v>0</v>
      </c>
      <c r="M2373" s="87">
        <v>0</v>
      </c>
      <c r="N2373" s="86"/>
      <c r="O2373" s="87">
        <v>11</v>
      </c>
      <c r="P2373" s="87">
        <v>0</v>
      </c>
      <c r="Q2373" s="86"/>
      <c r="R2373" s="87">
        <v>26</v>
      </c>
      <c r="S2373" s="87">
        <v>2</v>
      </c>
      <c r="T2373" s="86">
        <v>0</v>
      </c>
      <c r="U2373" s="87">
        <v>63</v>
      </c>
      <c r="V2373" s="87">
        <v>2</v>
      </c>
    </row>
    <row r="2374" spans="1:22">
      <c r="A2374" s="88" t="s">
        <v>5757</v>
      </c>
      <c r="B2374" s="17" t="str">
        <f>VLOOKUP(A2374,'Planning Periods'!$E$2:$N$540,10,FALSE)</f>
        <v>01/31/2015 - 01/31/2023</v>
      </c>
      <c r="C2374" s="87">
        <v>2014</v>
      </c>
      <c r="D2374" s="87" t="str">
        <f t="shared" si="35"/>
        <v>Windsor 2014</v>
      </c>
      <c r="E2374" s="87">
        <v>120</v>
      </c>
      <c r="F2374" s="366">
        <v>0</v>
      </c>
      <c r="G2374" s="87">
        <v>0</v>
      </c>
      <c r="H2374" s="87">
        <v>0</v>
      </c>
      <c r="I2374" s="86"/>
      <c r="J2374" s="87">
        <v>65</v>
      </c>
      <c r="K2374" s="366">
        <v>0</v>
      </c>
      <c r="L2374" s="87">
        <v>0</v>
      </c>
      <c r="M2374" s="87">
        <v>0</v>
      </c>
      <c r="N2374" s="86"/>
      <c r="O2374" s="87">
        <v>67</v>
      </c>
      <c r="P2374" s="87">
        <v>1</v>
      </c>
      <c r="Q2374" s="86"/>
      <c r="R2374" s="87">
        <v>188</v>
      </c>
      <c r="S2374" s="87">
        <v>9</v>
      </c>
      <c r="T2374" s="86">
        <v>0</v>
      </c>
      <c r="U2374" s="87">
        <v>440</v>
      </c>
      <c r="V2374" s="87">
        <v>10</v>
      </c>
    </row>
    <row r="2375" spans="1:22">
      <c r="A2375" s="88" t="s">
        <v>5757</v>
      </c>
      <c r="B2375" s="17" t="str">
        <f>VLOOKUP(A2375,'Planning Periods'!$E$2:$N$540,10,FALSE)</f>
        <v>01/31/2015 - 01/31/2023</v>
      </c>
      <c r="C2375" s="87">
        <v>2015</v>
      </c>
      <c r="D2375" s="87" t="str">
        <f t="shared" si="35"/>
        <v>Windsor 2015</v>
      </c>
      <c r="E2375" s="87">
        <v>120</v>
      </c>
      <c r="F2375" s="366">
        <v>0</v>
      </c>
      <c r="G2375" s="87">
        <v>0</v>
      </c>
      <c r="H2375" s="87">
        <v>0</v>
      </c>
      <c r="I2375" s="86"/>
      <c r="J2375" s="87">
        <v>65</v>
      </c>
      <c r="K2375" s="366">
        <v>0</v>
      </c>
      <c r="L2375" s="87">
        <v>0</v>
      </c>
      <c r="M2375" s="87">
        <v>0</v>
      </c>
      <c r="N2375" s="86"/>
      <c r="O2375" s="87">
        <v>67</v>
      </c>
      <c r="P2375" s="87">
        <v>0</v>
      </c>
      <c r="Q2375" s="86"/>
      <c r="R2375" s="87">
        <v>188</v>
      </c>
      <c r="S2375" s="87">
        <v>55</v>
      </c>
      <c r="T2375" s="86">
        <v>0</v>
      </c>
      <c r="U2375" s="87">
        <v>440</v>
      </c>
      <c r="V2375" s="87">
        <v>55</v>
      </c>
    </row>
    <row r="2376" spans="1:22">
      <c r="A2376" s="88" t="s">
        <v>5757</v>
      </c>
      <c r="B2376" s="17" t="str">
        <f>VLOOKUP(A2376,'Planning Periods'!$E$2:$N$540,10,FALSE)</f>
        <v>01/31/2015 - 01/31/2023</v>
      </c>
      <c r="C2376" s="87">
        <v>2016</v>
      </c>
      <c r="D2376" s="87" t="str">
        <f t="shared" si="35"/>
        <v>Windsor 2016</v>
      </c>
      <c r="E2376" s="87">
        <v>120</v>
      </c>
      <c r="F2376" s="366">
        <v>0</v>
      </c>
      <c r="G2376" s="87">
        <v>0</v>
      </c>
      <c r="H2376" s="87">
        <v>0</v>
      </c>
      <c r="I2376" s="86"/>
      <c r="J2376" s="87">
        <v>65</v>
      </c>
      <c r="K2376" s="366">
        <v>0</v>
      </c>
      <c r="L2376" s="87">
        <v>0</v>
      </c>
      <c r="M2376" s="87">
        <v>0</v>
      </c>
      <c r="N2376" s="86"/>
      <c r="O2376" s="87">
        <v>67</v>
      </c>
      <c r="P2376" s="87">
        <v>0</v>
      </c>
      <c r="Q2376" s="86"/>
      <c r="R2376" s="87">
        <v>188</v>
      </c>
      <c r="S2376" s="87">
        <v>3</v>
      </c>
      <c r="T2376" s="86">
        <v>0</v>
      </c>
      <c r="U2376" s="87">
        <v>440</v>
      </c>
      <c r="V2376" s="87">
        <v>3</v>
      </c>
    </row>
    <row r="2377" spans="1:22">
      <c r="A2377" s="88" t="s">
        <v>5757</v>
      </c>
      <c r="B2377" s="17" t="str">
        <f>VLOOKUP(A2377,'Planning Periods'!$E$2:$N$540,10,FALSE)</f>
        <v>01/31/2015 - 01/31/2023</v>
      </c>
      <c r="C2377" s="87">
        <v>2017</v>
      </c>
      <c r="D2377" s="87" t="str">
        <f t="shared" si="35"/>
        <v>Windsor 2017</v>
      </c>
      <c r="E2377" s="87">
        <v>120</v>
      </c>
      <c r="F2377" s="366">
        <v>0</v>
      </c>
      <c r="G2377" s="87">
        <v>0</v>
      </c>
      <c r="H2377" s="87">
        <v>0</v>
      </c>
      <c r="I2377" s="86"/>
      <c r="J2377" s="87">
        <v>65</v>
      </c>
      <c r="K2377" s="366">
        <v>0</v>
      </c>
      <c r="L2377" s="87">
        <v>0</v>
      </c>
      <c r="M2377" s="87">
        <v>0</v>
      </c>
      <c r="N2377" s="86"/>
      <c r="O2377" s="87">
        <v>67</v>
      </c>
      <c r="P2377" s="87">
        <v>0</v>
      </c>
      <c r="Q2377" s="86"/>
      <c r="R2377" s="87">
        <v>188</v>
      </c>
      <c r="S2377" s="87">
        <v>5</v>
      </c>
      <c r="T2377" s="86">
        <v>0</v>
      </c>
      <c r="U2377" s="87">
        <v>440</v>
      </c>
      <c r="V2377" s="87">
        <v>5</v>
      </c>
    </row>
    <row r="2378" spans="1:22">
      <c r="A2378" s="88" t="s">
        <v>5758</v>
      </c>
      <c r="B2378" s="17" t="str">
        <f>VLOOKUP(A2378,'Planning Periods'!$E$2:$N$540,10,FALSE)</f>
        <v>05/15/2021 - 05/15/2029</v>
      </c>
      <c r="C2378" s="87">
        <v>2013</v>
      </c>
      <c r="D2378" s="87" t="str">
        <f t="shared" si="35"/>
        <v>Winters 2013</v>
      </c>
      <c r="E2378" s="87">
        <v>76</v>
      </c>
      <c r="F2378" s="366">
        <v>0</v>
      </c>
      <c r="G2378" s="87">
        <v>0</v>
      </c>
      <c r="H2378" s="87">
        <v>0</v>
      </c>
      <c r="I2378" s="86"/>
      <c r="J2378" s="87">
        <v>54</v>
      </c>
      <c r="K2378" s="366">
        <v>0</v>
      </c>
      <c r="L2378" s="87">
        <v>0</v>
      </c>
      <c r="M2378" s="87">
        <v>0</v>
      </c>
      <c r="N2378" s="86"/>
      <c r="O2378" s="87">
        <v>59</v>
      </c>
      <c r="P2378" s="87">
        <v>1</v>
      </c>
      <c r="Q2378" s="86"/>
      <c r="R2378" s="87">
        <v>130</v>
      </c>
      <c r="S2378" s="87">
        <v>0</v>
      </c>
      <c r="T2378" s="86">
        <v>0</v>
      </c>
      <c r="U2378" s="87">
        <v>319</v>
      </c>
      <c r="V2378" s="87">
        <v>1</v>
      </c>
    </row>
    <row r="2379" spans="1:22">
      <c r="A2379" s="88" t="s">
        <v>5758</v>
      </c>
      <c r="B2379" s="17" t="str">
        <f>VLOOKUP(A2379,'Planning Periods'!$E$2:$N$540,10,FALSE)</f>
        <v>05/15/2021 - 05/15/2029</v>
      </c>
      <c r="C2379" s="87">
        <v>2014</v>
      </c>
      <c r="D2379" s="87" t="str">
        <f t="shared" si="35"/>
        <v>Winters 2014</v>
      </c>
      <c r="E2379" s="87">
        <v>76</v>
      </c>
      <c r="F2379" s="366">
        <v>0</v>
      </c>
      <c r="G2379" s="87">
        <v>0</v>
      </c>
      <c r="H2379" s="87">
        <v>0</v>
      </c>
      <c r="I2379" s="86"/>
      <c r="J2379" s="87">
        <v>54</v>
      </c>
      <c r="K2379" s="366">
        <v>0</v>
      </c>
      <c r="L2379" s="87">
        <v>0</v>
      </c>
      <c r="M2379" s="87">
        <v>0</v>
      </c>
      <c r="N2379" s="86"/>
      <c r="O2379" s="87">
        <v>59</v>
      </c>
      <c r="P2379" s="87">
        <v>0</v>
      </c>
      <c r="Q2379" s="86"/>
      <c r="R2379" s="87">
        <v>130</v>
      </c>
      <c r="S2379" s="87">
        <v>0</v>
      </c>
      <c r="T2379" s="86">
        <v>0</v>
      </c>
      <c r="U2379" s="87">
        <v>319</v>
      </c>
      <c r="V2379" s="87">
        <v>0</v>
      </c>
    </row>
    <row r="2380" spans="1:22">
      <c r="A2380" s="88" t="s">
        <v>5758</v>
      </c>
      <c r="B2380" s="17" t="str">
        <f>VLOOKUP(A2380,'Planning Periods'!$E$2:$N$540,10,FALSE)</f>
        <v>05/15/2021 - 05/15/2029</v>
      </c>
      <c r="C2380" s="87">
        <v>2015</v>
      </c>
      <c r="D2380" s="87" t="str">
        <f t="shared" si="35"/>
        <v>Winters 2015</v>
      </c>
      <c r="E2380" s="87">
        <v>76</v>
      </c>
      <c r="F2380" s="366">
        <v>0</v>
      </c>
      <c r="G2380" s="87">
        <v>0</v>
      </c>
      <c r="H2380" s="87">
        <v>0</v>
      </c>
      <c r="I2380" s="86"/>
      <c r="J2380" s="87">
        <v>54</v>
      </c>
      <c r="K2380" s="366">
        <v>0</v>
      </c>
      <c r="L2380" s="87">
        <v>0</v>
      </c>
      <c r="M2380" s="87">
        <v>0</v>
      </c>
      <c r="N2380" s="86"/>
      <c r="O2380" s="87">
        <v>59</v>
      </c>
      <c r="P2380" s="87">
        <v>0</v>
      </c>
      <c r="Q2380" s="86"/>
      <c r="R2380" s="87">
        <v>130</v>
      </c>
      <c r="S2380" s="87">
        <v>32</v>
      </c>
      <c r="T2380" s="86">
        <v>0</v>
      </c>
      <c r="U2380" s="87">
        <v>319</v>
      </c>
      <c r="V2380" s="87">
        <v>32</v>
      </c>
    </row>
    <row r="2381" spans="1:22">
      <c r="A2381" s="88" t="s">
        <v>5758</v>
      </c>
      <c r="B2381" s="17" t="str">
        <f>VLOOKUP(A2381,'Planning Periods'!$E$2:$N$540,10,FALSE)</f>
        <v>05/15/2021 - 05/15/2029</v>
      </c>
      <c r="C2381" s="87">
        <v>2016</v>
      </c>
      <c r="D2381" s="87" t="str">
        <f t="shared" si="35"/>
        <v>Winters 2016</v>
      </c>
      <c r="E2381" s="87">
        <v>76</v>
      </c>
      <c r="F2381" s="366">
        <v>0</v>
      </c>
      <c r="G2381" s="87">
        <v>0</v>
      </c>
      <c r="H2381" s="87">
        <v>0</v>
      </c>
      <c r="I2381" s="86"/>
      <c r="J2381" s="87">
        <v>54</v>
      </c>
      <c r="K2381" s="366">
        <v>0</v>
      </c>
      <c r="L2381" s="87">
        <v>0</v>
      </c>
      <c r="M2381" s="87">
        <v>0</v>
      </c>
      <c r="N2381" s="86"/>
      <c r="O2381" s="87">
        <v>59</v>
      </c>
      <c r="P2381" s="87">
        <v>7</v>
      </c>
      <c r="Q2381" s="86"/>
      <c r="R2381" s="87">
        <v>130</v>
      </c>
      <c r="S2381" s="87">
        <v>26</v>
      </c>
      <c r="T2381" s="86">
        <v>0</v>
      </c>
      <c r="U2381" s="87">
        <v>319</v>
      </c>
      <c r="V2381" s="87">
        <v>33</v>
      </c>
    </row>
    <row r="2382" spans="1:22">
      <c r="A2382" s="88" t="s">
        <v>5758</v>
      </c>
      <c r="B2382" s="17" t="str">
        <f>VLOOKUP(A2382,'Planning Periods'!$E$2:$N$540,10,FALSE)</f>
        <v>05/15/2021 - 05/15/2029</v>
      </c>
      <c r="C2382" s="87">
        <v>2017</v>
      </c>
      <c r="D2382" s="87" t="str">
        <f t="shared" si="35"/>
        <v>Winters 2017</v>
      </c>
      <c r="E2382" s="87">
        <v>76</v>
      </c>
      <c r="F2382" s="366">
        <v>0</v>
      </c>
      <c r="G2382" s="87">
        <v>0</v>
      </c>
      <c r="H2382" s="87">
        <v>0</v>
      </c>
      <c r="I2382" s="86"/>
      <c r="J2382" s="87">
        <v>54</v>
      </c>
      <c r="K2382" s="366">
        <v>0</v>
      </c>
      <c r="L2382" s="87">
        <v>0</v>
      </c>
      <c r="M2382" s="87">
        <v>0</v>
      </c>
      <c r="N2382" s="86"/>
      <c r="O2382" s="87">
        <v>59</v>
      </c>
      <c r="P2382" s="87">
        <v>0</v>
      </c>
      <c r="Q2382" s="86"/>
      <c r="R2382" s="87">
        <v>130</v>
      </c>
      <c r="S2382" s="87">
        <v>11</v>
      </c>
      <c r="T2382" s="86">
        <v>0</v>
      </c>
      <c r="U2382" s="87">
        <v>319</v>
      </c>
      <c r="V2382" s="87">
        <v>11</v>
      </c>
    </row>
    <row r="2383" spans="1:22">
      <c r="A2383" t="s">
        <v>5759</v>
      </c>
      <c r="B2383" s="17" t="str">
        <f>VLOOKUP(A2383,'Planning Periods'!$E$2:$N$540,10,FALSE)</f>
        <v>12/31/2015 - 12/31/2023</v>
      </c>
      <c r="C2383" s="87">
        <v>2014</v>
      </c>
      <c r="D2383" s="87" t="str">
        <f t="shared" si="35"/>
        <v>Woodlake 2014</v>
      </c>
      <c r="E2383" s="366" t="s">
        <v>5853</v>
      </c>
      <c r="F2383" s="366" t="s">
        <v>5853</v>
      </c>
      <c r="G2383" s="366" t="s">
        <v>5853</v>
      </c>
      <c r="H2383" s="366" t="s">
        <v>5853</v>
      </c>
      <c r="I2383" s="366">
        <v>0</v>
      </c>
      <c r="J2383" s="366" t="s">
        <v>5853</v>
      </c>
      <c r="K2383" s="366" t="s">
        <v>5853</v>
      </c>
      <c r="L2383" s="366" t="s">
        <v>5853</v>
      </c>
      <c r="M2383" s="366" t="s">
        <v>5853</v>
      </c>
      <c r="N2383" s="366">
        <v>0</v>
      </c>
      <c r="O2383" s="366" t="s">
        <v>5853</v>
      </c>
      <c r="P2383" s="366" t="s">
        <v>5853</v>
      </c>
      <c r="Q2383" s="366"/>
      <c r="R2383" s="366" t="s">
        <v>5853</v>
      </c>
      <c r="S2383" s="366" t="s">
        <v>5853</v>
      </c>
      <c r="T2383" s="366" t="s">
        <v>5853</v>
      </c>
      <c r="U2383" s="366" t="s">
        <v>5853</v>
      </c>
      <c r="V2383" s="366" t="s">
        <v>5853</v>
      </c>
    </row>
    <row r="2384" spans="1:22">
      <c r="A2384" t="s">
        <v>5759</v>
      </c>
      <c r="B2384" s="17" t="str">
        <f>VLOOKUP(A2384,'Planning Periods'!$E$2:$N$540,10,FALSE)</f>
        <v>12/31/2015 - 12/31/2023</v>
      </c>
      <c r="C2384" s="87">
        <v>2015</v>
      </c>
      <c r="D2384" s="87"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5759</v>
      </c>
      <c r="B2385" s="17" t="str">
        <f>VLOOKUP(A2385,'Planning Periods'!$E$2:$N$540,10,FALSE)</f>
        <v>12/31/2015 - 12/31/2023</v>
      </c>
      <c r="C2385" s="87">
        <v>2016</v>
      </c>
      <c r="D2385" s="87"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5759</v>
      </c>
      <c r="B2386" s="17" t="str">
        <f>VLOOKUP(A2386,'Planning Periods'!$E$2:$N$540,10,FALSE)</f>
        <v>12/31/2015 - 12/31/2023</v>
      </c>
      <c r="C2386" s="87">
        <v>2017</v>
      </c>
      <c r="D2386" s="87"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88" t="s">
        <v>5760</v>
      </c>
      <c r="B2387" s="17" t="str">
        <f>VLOOKUP(A2387,'Planning Periods'!$E$2:$N$540,10,FALSE)</f>
        <v>05/15/2021 - 05/15/2029</v>
      </c>
      <c r="C2387" s="87">
        <v>2013</v>
      </c>
      <c r="D2387" s="87" t="str">
        <f t="shared" si="35"/>
        <v>Woodland 2013</v>
      </c>
      <c r="E2387" s="87">
        <v>390</v>
      </c>
      <c r="F2387" s="366">
        <v>46</v>
      </c>
      <c r="G2387" s="87">
        <v>46</v>
      </c>
      <c r="H2387" s="87">
        <v>0</v>
      </c>
      <c r="I2387" s="86"/>
      <c r="J2387" s="87">
        <v>274</v>
      </c>
      <c r="K2387" s="366">
        <v>16</v>
      </c>
      <c r="L2387" s="87">
        <v>16</v>
      </c>
      <c r="M2387" s="87">
        <v>0</v>
      </c>
      <c r="N2387" s="86"/>
      <c r="O2387" s="87">
        <v>349</v>
      </c>
      <c r="P2387" s="87">
        <v>1</v>
      </c>
      <c r="Q2387" s="86"/>
      <c r="R2387" s="87">
        <v>864</v>
      </c>
      <c r="S2387" s="87">
        <v>97</v>
      </c>
      <c r="T2387" s="86">
        <v>0</v>
      </c>
      <c r="U2387" s="87">
        <v>1877</v>
      </c>
      <c r="V2387" s="87">
        <v>160</v>
      </c>
    </row>
    <row r="2388" spans="1:22">
      <c r="A2388" s="88" t="s">
        <v>5760</v>
      </c>
      <c r="B2388" s="17" t="str">
        <f>VLOOKUP(A2388,'Planning Periods'!$E$2:$N$540,10,FALSE)</f>
        <v>05/15/2021 - 05/15/2029</v>
      </c>
      <c r="C2388" s="87">
        <v>2014</v>
      </c>
      <c r="D2388" s="87" t="str">
        <f t="shared" si="35"/>
        <v>Woodland 2014</v>
      </c>
      <c r="E2388" s="87">
        <v>390</v>
      </c>
      <c r="F2388" s="366">
        <v>0</v>
      </c>
      <c r="G2388" s="87">
        <v>0</v>
      </c>
      <c r="H2388" s="87">
        <v>0</v>
      </c>
      <c r="I2388" s="86"/>
      <c r="J2388" s="87">
        <v>274</v>
      </c>
      <c r="K2388" s="366">
        <v>0</v>
      </c>
      <c r="L2388" s="87">
        <v>0</v>
      </c>
      <c r="M2388" s="87">
        <v>0</v>
      </c>
      <c r="N2388" s="86"/>
      <c r="O2388" s="87">
        <v>349</v>
      </c>
      <c r="P2388" s="87">
        <v>32</v>
      </c>
      <c r="Q2388" s="86"/>
      <c r="R2388" s="87">
        <v>864</v>
      </c>
      <c r="S2388" s="87">
        <v>96</v>
      </c>
      <c r="T2388" s="86">
        <v>0</v>
      </c>
      <c r="U2388" s="87">
        <v>1877</v>
      </c>
      <c r="V2388" s="87">
        <v>128</v>
      </c>
    </row>
    <row r="2389" spans="1:22">
      <c r="A2389" s="88" t="s">
        <v>5760</v>
      </c>
      <c r="B2389" s="17" t="str">
        <f>VLOOKUP(A2389,'Planning Periods'!$E$2:$N$540,10,FALSE)</f>
        <v>05/15/2021 - 05/15/2029</v>
      </c>
      <c r="C2389" s="87">
        <v>2015</v>
      </c>
      <c r="D2389" s="87" t="str">
        <f t="shared" si="35"/>
        <v>Woodland 2015</v>
      </c>
      <c r="E2389" s="87">
        <v>390</v>
      </c>
      <c r="F2389" s="366">
        <v>0</v>
      </c>
      <c r="G2389" s="87">
        <v>0</v>
      </c>
      <c r="H2389" s="87">
        <v>0</v>
      </c>
      <c r="I2389" s="86"/>
      <c r="J2389" s="87">
        <v>274</v>
      </c>
      <c r="K2389" s="366">
        <v>1</v>
      </c>
      <c r="L2389" s="87">
        <v>1</v>
      </c>
      <c r="M2389" s="87">
        <v>0</v>
      </c>
      <c r="N2389" s="86"/>
      <c r="O2389" s="87">
        <v>349</v>
      </c>
      <c r="P2389" s="87">
        <v>37</v>
      </c>
      <c r="Q2389" s="86"/>
      <c r="R2389" s="87">
        <v>864</v>
      </c>
      <c r="S2389" s="87">
        <v>114</v>
      </c>
      <c r="T2389" s="86">
        <v>0</v>
      </c>
      <c r="U2389" s="87">
        <v>1877</v>
      </c>
      <c r="V2389" s="87">
        <v>152</v>
      </c>
    </row>
    <row r="2390" spans="1:22">
      <c r="A2390" s="88" t="s">
        <v>5760</v>
      </c>
      <c r="B2390" s="17" t="str">
        <f>VLOOKUP(A2390,'Planning Periods'!$E$2:$N$540,10,FALSE)</f>
        <v>05/15/2021 - 05/15/2029</v>
      </c>
      <c r="C2390" s="87">
        <v>2016</v>
      </c>
      <c r="D2390" s="87" t="str">
        <f t="shared" si="35"/>
        <v>Woodland 2016</v>
      </c>
      <c r="E2390" s="87">
        <v>390</v>
      </c>
      <c r="F2390" s="366">
        <v>0</v>
      </c>
      <c r="G2390" s="87">
        <v>0</v>
      </c>
      <c r="H2390" s="87">
        <v>0</v>
      </c>
      <c r="I2390" s="86"/>
      <c r="J2390" s="87">
        <v>274</v>
      </c>
      <c r="K2390" s="366">
        <v>1</v>
      </c>
      <c r="L2390" s="87">
        <v>1</v>
      </c>
      <c r="M2390" s="87">
        <v>0</v>
      </c>
      <c r="N2390" s="86"/>
      <c r="O2390" s="87">
        <v>349</v>
      </c>
      <c r="P2390" s="87">
        <v>67</v>
      </c>
      <c r="Q2390" s="86"/>
      <c r="R2390" s="87">
        <v>864</v>
      </c>
      <c r="S2390" s="87">
        <v>199</v>
      </c>
      <c r="T2390" s="86">
        <v>0</v>
      </c>
      <c r="U2390" s="87">
        <v>1877</v>
      </c>
      <c r="V2390" s="87">
        <v>267</v>
      </c>
    </row>
    <row r="2391" spans="1:22">
      <c r="A2391" s="88" t="s">
        <v>5760</v>
      </c>
      <c r="B2391" s="17" t="str">
        <f>VLOOKUP(A2391,'Planning Periods'!$E$2:$N$540,10,FALSE)</f>
        <v>05/15/2021 - 05/15/2029</v>
      </c>
      <c r="C2391" s="87">
        <v>2017</v>
      </c>
      <c r="D2391" s="87" t="str">
        <f t="shared" si="35"/>
        <v>Woodland 2017</v>
      </c>
      <c r="E2391" s="87">
        <v>390</v>
      </c>
      <c r="F2391" s="366">
        <v>79</v>
      </c>
      <c r="G2391" s="87">
        <v>79</v>
      </c>
      <c r="H2391" s="87">
        <v>0</v>
      </c>
      <c r="I2391" s="86"/>
      <c r="J2391" s="87">
        <v>274</v>
      </c>
      <c r="K2391" s="366">
        <v>0</v>
      </c>
      <c r="L2391" s="87">
        <v>0</v>
      </c>
      <c r="M2391" s="87">
        <v>0</v>
      </c>
      <c r="N2391" s="86"/>
      <c r="O2391" s="87">
        <v>349</v>
      </c>
      <c r="P2391" s="87">
        <v>32</v>
      </c>
      <c r="Q2391" s="86"/>
      <c r="R2391" s="87">
        <v>864</v>
      </c>
      <c r="S2391" s="87">
        <v>99</v>
      </c>
      <c r="T2391" s="86">
        <v>0</v>
      </c>
      <c r="U2391" s="87">
        <v>1877</v>
      </c>
      <c r="V2391" s="87">
        <v>210</v>
      </c>
    </row>
    <row r="2392" spans="1:22">
      <c r="A2392" s="88" t="s">
        <v>5798</v>
      </c>
      <c r="B2392" s="17" t="str">
        <f>VLOOKUP(A2392,'Planning Periods'!$E$2:$N$540,10,FALSE)</f>
        <v>01/31/2015 - 01/31/2023</v>
      </c>
      <c r="C2392" s="87">
        <v>2014</v>
      </c>
      <c r="D2392" s="87" t="str">
        <f t="shared" si="35"/>
        <v>Woodside 2014</v>
      </c>
      <c r="E2392" s="87" t="s">
        <v>5853</v>
      </c>
      <c r="F2392" s="366" t="s">
        <v>5853</v>
      </c>
      <c r="G2392" s="87" t="s">
        <v>5853</v>
      </c>
      <c r="H2392" s="87" t="s">
        <v>5853</v>
      </c>
      <c r="I2392" s="86"/>
      <c r="J2392" s="87" t="s">
        <v>5853</v>
      </c>
      <c r="K2392" s="366" t="s">
        <v>5853</v>
      </c>
      <c r="L2392" s="87" t="s">
        <v>5853</v>
      </c>
      <c r="M2392" s="87" t="s">
        <v>5853</v>
      </c>
      <c r="N2392" s="86"/>
      <c r="O2392" s="87" t="s">
        <v>5853</v>
      </c>
      <c r="P2392" s="87" t="s">
        <v>5853</v>
      </c>
      <c r="Q2392" s="86"/>
      <c r="R2392" s="87" t="s">
        <v>5853</v>
      </c>
      <c r="S2392" s="87" t="s">
        <v>5853</v>
      </c>
      <c r="T2392" s="86" t="s">
        <v>5853</v>
      </c>
      <c r="U2392" s="87" t="s">
        <v>5853</v>
      </c>
      <c r="V2392" s="87" t="s">
        <v>5853</v>
      </c>
    </row>
    <row r="2393" spans="1:22">
      <c r="A2393" s="88" t="s">
        <v>5798</v>
      </c>
      <c r="B2393" s="17" t="str">
        <f>VLOOKUP(A2393,'Planning Periods'!$E$2:$N$540,10,FALSE)</f>
        <v>01/31/2015 - 01/31/2023</v>
      </c>
      <c r="C2393" s="87">
        <v>2015</v>
      </c>
      <c r="D2393" s="87" t="str">
        <f t="shared" si="35"/>
        <v>Woodside 2015</v>
      </c>
      <c r="E2393" s="87">
        <v>23</v>
      </c>
      <c r="F2393" s="366">
        <v>1</v>
      </c>
      <c r="G2393" s="87">
        <v>0</v>
      </c>
      <c r="H2393" s="87">
        <v>1</v>
      </c>
      <c r="I2393" s="86"/>
      <c r="J2393" s="87">
        <v>13</v>
      </c>
      <c r="K2393" s="366">
        <v>0</v>
      </c>
      <c r="L2393" s="87">
        <v>0</v>
      </c>
      <c r="M2393" s="87">
        <v>0</v>
      </c>
      <c r="N2393" s="86"/>
      <c r="O2393" s="87">
        <v>15</v>
      </c>
      <c r="P2393" s="87">
        <v>0</v>
      </c>
      <c r="Q2393" s="86"/>
      <c r="R2393" s="87">
        <v>11</v>
      </c>
      <c r="S2393" s="87">
        <v>4</v>
      </c>
      <c r="T2393" s="86">
        <v>0</v>
      </c>
      <c r="U2393" s="87">
        <v>62</v>
      </c>
      <c r="V2393" s="87">
        <v>5</v>
      </c>
    </row>
    <row r="2394" spans="1:22">
      <c r="A2394" s="88" t="s">
        <v>5798</v>
      </c>
      <c r="B2394" s="17" t="str">
        <f>VLOOKUP(A2394,'Planning Periods'!$E$2:$N$540,10,FALSE)</f>
        <v>01/31/2015 - 01/31/2023</v>
      </c>
      <c r="C2394" s="87">
        <v>2016</v>
      </c>
      <c r="D2394" s="87" t="str">
        <f t="shared" si="35"/>
        <v>Woodside 2016</v>
      </c>
      <c r="E2394" s="87">
        <v>23</v>
      </c>
      <c r="F2394" s="366">
        <v>5</v>
      </c>
      <c r="G2394" s="87">
        <v>0</v>
      </c>
      <c r="H2394" s="87">
        <v>5</v>
      </c>
      <c r="I2394" s="86"/>
      <c r="J2394" s="87">
        <v>13</v>
      </c>
      <c r="K2394" s="366">
        <v>1</v>
      </c>
      <c r="L2394" s="87">
        <v>0</v>
      </c>
      <c r="M2394" s="87">
        <v>1</v>
      </c>
      <c r="N2394" s="86"/>
      <c r="O2394" s="87">
        <v>15</v>
      </c>
      <c r="P2394" s="87">
        <v>1</v>
      </c>
      <c r="Q2394" s="86"/>
      <c r="R2394" s="87">
        <v>11</v>
      </c>
      <c r="S2394" s="87">
        <v>8</v>
      </c>
      <c r="T2394" s="86">
        <v>1</v>
      </c>
      <c r="U2394" s="87">
        <v>62</v>
      </c>
      <c r="V2394" s="87">
        <v>15</v>
      </c>
    </row>
    <row r="2395" spans="1:22">
      <c r="A2395" s="88" t="s">
        <v>5798</v>
      </c>
      <c r="B2395" s="17" t="str">
        <f>VLOOKUP(A2395,'Planning Periods'!$E$2:$N$540,10,FALSE)</f>
        <v>01/31/2015 - 01/31/2023</v>
      </c>
      <c r="C2395" s="87">
        <v>2017</v>
      </c>
      <c r="D2395" s="87" t="str">
        <f t="shared" si="35"/>
        <v>Woodside 2017</v>
      </c>
      <c r="E2395" s="87">
        <v>23</v>
      </c>
      <c r="F2395" s="366">
        <v>6</v>
      </c>
      <c r="G2395" s="87">
        <v>0</v>
      </c>
      <c r="H2395" s="87">
        <v>6</v>
      </c>
      <c r="I2395" s="86"/>
      <c r="J2395" s="87">
        <v>13</v>
      </c>
      <c r="K2395" s="366">
        <v>1</v>
      </c>
      <c r="L2395" s="87">
        <v>0</v>
      </c>
      <c r="M2395" s="87">
        <v>1</v>
      </c>
      <c r="N2395" s="86"/>
      <c r="O2395" s="87">
        <v>15</v>
      </c>
      <c r="P2395" s="87">
        <v>1</v>
      </c>
      <c r="Q2395" s="86"/>
      <c r="R2395" s="87">
        <v>11</v>
      </c>
      <c r="S2395" s="87">
        <v>5</v>
      </c>
      <c r="T2395" s="86">
        <v>1</v>
      </c>
      <c r="U2395" s="87">
        <v>62</v>
      </c>
      <c r="V2395" s="87">
        <v>13</v>
      </c>
    </row>
    <row r="2396" spans="1:22">
      <c r="A2396" s="88" t="s">
        <v>5347</v>
      </c>
      <c r="B2396" s="17" t="str">
        <f>VLOOKUP(A2396,'Planning Periods'!$E$2:$N$540,10,FALSE)</f>
        <v>05/15/2021 - 05/15/2029</v>
      </c>
      <c r="C2396" s="87">
        <v>2013</v>
      </c>
      <c r="D2396" s="87" t="str">
        <f t="shared" si="35"/>
        <v>Yolo County - Unincorporated 2013</v>
      </c>
      <c r="E2396" s="87" t="s">
        <v>5853</v>
      </c>
      <c r="F2396" s="366" t="s">
        <v>5853</v>
      </c>
      <c r="G2396" s="87" t="s">
        <v>5853</v>
      </c>
      <c r="H2396" s="87" t="s">
        <v>5853</v>
      </c>
      <c r="I2396" s="86"/>
      <c r="J2396" s="87" t="s">
        <v>5853</v>
      </c>
      <c r="K2396" s="366" t="s">
        <v>5853</v>
      </c>
      <c r="L2396" s="87" t="s">
        <v>5853</v>
      </c>
      <c r="M2396" s="87" t="s">
        <v>5853</v>
      </c>
      <c r="N2396" s="86"/>
      <c r="O2396" s="87" t="s">
        <v>5853</v>
      </c>
      <c r="P2396" s="87" t="s">
        <v>5853</v>
      </c>
      <c r="Q2396" s="86"/>
      <c r="R2396" s="87" t="s">
        <v>5853</v>
      </c>
      <c r="S2396" s="87" t="s">
        <v>5853</v>
      </c>
      <c r="T2396" s="86" t="s">
        <v>5853</v>
      </c>
      <c r="U2396" s="87" t="s">
        <v>5853</v>
      </c>
      <c r="V2396" s="87" t="s">
        <v>5853</v>
      </c>
    </row>
    <row r="2397" spans="1:22">
      <c r="A2397" s="88" t="s">
        <v>5347</v>
      </c>
      <c r="B2397" s="17" t="str">
        <f>VLOOKUP(A2397,'Planning Periods'!$E$2:$N$540,10,FALSE)</f>
        <v>05/15/2021 - 05/15/2029</v>
      </c>
      <c r="C2397" s="87">
        <v>2014</v>
      </c>
      <c r="D2397" s="87" t="str">
        <f t="shared" si="35"/>
        <v>Yolo County - Unincorporated 2014</v>
      </c>
      <c r="E2397" s="87">
        <v>427</v>
      </c>
      <c r="F2397" s="366">
        <v>6</v>
      </c>
      <c r="G2397" s="87">
        <v>6</v>
      </c>
      <c r="H2397" s="87">
        <v>0</v>
      </c>
      <c r="I2397" s="86"/>
      <c r="J2397" s="87">
        <v>299</v>
      </c>
      <c r="K2397" s="366">
        <v>3</v>
      </c>
      <c r="L2397" s="87">
        <v>3</v>
      </c>
      <c r="M2397" s="87">
        <v>0</v>
      </c>
      <c r="N2397" s="86"/>
      <c r="O2397" s="87">
        <v>351</v>
      </c>
      <c r="P2397" s="87">
        <v>4</v>
      </c>
      <c r="Q2397" s="86"/>
      <c r="R2397" s="87">
        <v>813</v>
      </c>
      <c r="S2397" s="87">
        <v>10</v>
      </c>
      <c r="T2397" s="86">
        <v>0</v>
      </c>
      <c r="U2397" s="87">
        <v>1890</v>
      </c>
      <c r="V2397" s="87">
        <v>23</v>
      </c>
    </row>
    <row r="2398" spans="1:22">
      <c r="A2398" s="88" t="s">
        <v>5347</v>
      </c>
      <c r="B2398" s="17" t="str">
        <f>VLOOKUP(A2398,'Planning Periods'!$E$2:$N$540,10,FALSE)</f>
        <v>05/15/2021 - 05/15/2029</v>
      </c>
      <c r="C2398" s="87">
        <v>2015</v>
      </c>
      <c r="D2398" s="87" t="str">
        <f t="shared" si="35"/>
        <v>Yolo County - Unincorporated 2015</v>
      </c>
      <c r="E2398" s="87">
        <v>427</v>
      </c>
      <c r="F2398" s="366">
        <v>0</v>
      </c>
      <c r="G2398" s="87">
        <v>0</v>
      </c>
      <c r="H2398" s="87">
        <v>0</v>
      </c>
      <c r="I2398" s="86"/>
      <c r="J2398" s="87">
        <v>299</v>
      </c>
      <c r="K2398" s="366">
        <v>1</v>
      </c>
      <c r="L2398" s="87">
        <v>0</v>
      </c>
      <c r="M2398" s="87">
        <v>1</v>
      </c>
      <c r="N2398" s="86"/>
      <c r="O2398" s="87">
        <v>351</v>
      </c>
      <c r="P2398" s="87">
        <v>2</v>
      </c>
      <c r="Q2398" s="86"/>
      <c r="R2398" s="87">
        <v>813</v>
      </c>
      <c r="S2398" s="87">
        <v>8</v>
      </c>
      <c r="T2398" s="86">
        <v>1</v>
      </c>
      <c r="U2398" s="87">
        <v>1890</v>
      </c>
      <c r="V2398" s="87">
        <v>11</v>
      </c>
    </row>
    <row r="2399" spans="1:22">
      <c r="A2399" s="88" t="s">
        <v>5347</v>
      </c>
      <c r="B2399" s="17" t="str">
        <f>VLOOKUP(A2399,'Planning Periods'!$E$2:$N$540,10,FALSE)</f>
        <v>05/15/2021 - 05/15/2029</v>
      </c>
      <c r="C2399" s="87">
        <v>2016</v>
      </c>
      <c r="D2399" s="87" t="str">
        <f t="shared" si="35"/>
        <v>Yolo County - Unincorporated 2016</v>
      </c>
      <c r="E2399" s="87">
        <v>427</v>
      </c>
      <c r="F2399" s="366">
        <v>40</v>
      </c>
      <c r="G2399" s="87">
        <v>40</v>
      </c>
      <c r="H2399" s="87">
        <v>0</v>
      </c>
      <c r="I2399" s="86"/>
      <c r="J2399" s="87">
        <v>299</v>
      </c>
      <c r="K2399" s="366">
        <v>4</v>
      </c>
      <c r="L2399" s="87">
        <v>0</v>
      </c>
      <c r="M2399" s="87">
        <v>4</v>
      </c>
      <c r="N2399" s="86"/>
      <c r="O2399" s="87">
        <v>351</v>
      </c>
      <c r="P2399" s="87">
        <v>7</v>
      </c>
      <c r="Q2399" s="86"/>
      <c r="R2399" s="87">
        <v>813</v>
      </c>
      <c r="S2399" s="87">
        <v>3</v>
      </c>
      <c r="T2399" s="86">
        <v>4</v>
      </c>
      <c r="U2399" s="87">
        <v>1890</v>
      </c>
      <c r="V2399" s="87">
        <v>54</v>
      </c>
    </row>
    <row r="2400" spans="1:22">
      <c r="A2400" s="88" t="s">
        <v>5347</v>
      </c>
      <c r="B2400" s="17" t="str">
        <f>VLOOKUP(A2400,'Planning Periods'!$E$2:$N$540,10,FALSE)</f>
        <v>05/15/2021 - 05/15/2029</v>
      </c>
      <c r="C2400" s="87">
        <v>2017</v>
      </c>
      <c r="D2400" s="87" t="str">
        <f t="shared" si="35"/>
        <v>Yolo County - Unincorporated 2017</v>
      </c>
      <c r="E2400" s="87">
        <v>427</v>
      </c>
      <c r="F2400" s="366">
        <v>3</v>
      </c>
      <c r="G2400" s="87">
        <v>0</v>
      </c>
      <c r="H2400" s="87">
        <v>3</v>
      </c>
      <c r="I2400" s="86"/>
      <c r="J2400" s="87">
        <v>299</v>
      </c>
      <c r="K2400" s="366">
        <v>4</v>
      </c>
      <c r="L2400" s="87">
        <v>0</v>
      </c>
      <c r="M2400" s="87">
        <v>4</v>
      </c>
      <c r="N2400" s="86"/>
      <c r="O2400" s="87">
        <v>351</v>
      </c>
      <c r="P2400" s="87">
        <v>3</v>
      </c>
      <c r="Q2400" s="86"/>
      <c r="R2400" s="87">
        <v>813</v>
      </c>
      <c r="S2400" s="87">
        <v>0</v>
      </c>
      <c r="T2400" s="86">
        <v>4</v>
      </c>
      <c r="U2400" s="87">
        <v>1890</v>
      </c>
      <c r="V2400" s="87">
        <v>10</v>
      </c>
    </row>
    <row r="2401" spans="1:22">
      <c r="A2401" s="88" t="s">
        <v>5761</v>
      </c>
      <c r="B2401" s="17"/>
      <c r="C2401" s="87">
        <v>2013</v>
      </c>
      <c r="D2401" s="87" t="str">
        <f t="shared" si="35"/>
        <v>Yorba Linda 2013</v>
      </c>
      <c r="E2401" s="87" t="s">
        <v>5853</v>
      </c>
      <c r="F2401" s="366" t="s">
        <v>5853</v>
      </c>
      <c r="G2401" s="87" t="s">
        <v>5853</v>
      </c>
      <c r="H2401" s="87" t="s">
        <v>5853</v>
      </c>
      <c r="I2401" s="86"/>
      <c r="J2401" s="87" t="s">
        <v>5853</v>
      </c>
      <c r="K2401" s="366" t="s">
        <v>5853</v>
      </c>
      <c r="L2401" s="87" t="s">
        <v>5853</v>
      </c>
      <c r="M2401" s="87" t="s">
        <v>5853</v>
      </c>
      <c r="N2401" s="86"/>
      <c r="O2401" s="87" t="s">
        <v>5853</v>
      </c>
      <c r="P2401" s="87" t="s">
        <v>5853</v>
      </c>
      <c r="Q2401" s="86"/>
      <c r="R2401" s="87" t="s">
        <v>5853</v>
      </c>
      <c r="S2401" s="87" t="s">
        <v>5853</v>
      </c>
      <c r="T2401" s="86" t="s">
        <v>5853</v>
      </c>
      <c r="U2401" s="87" t="s">
        <v>5853</v>
      </c>
      <c r="V2401" s="87" t="s">
        <v>5853</v>
      </c>
    </row>
    <row r="2402" spans="1:22">
      <c r="A2402" s="88" t="s">
        <v>5761</v>
      </c>
      <c r="B2402" s="17" t="str">
        <f>VLOOKUP(A2402,'Planning Periods'!$E$2:$N$540,10,FALSE)</f>
        <v>10/15/2013 - 10/15/2021</v>
      </c>
      <c r="C2402" s="87">
        <v>2014</v>
      </c>
      <c r="D2402" s="87" t="str">
        <f t="shared" si="35"/>
        <v>Yorba Linda 2014</v>
      </c>
      <c r="E2402" s="87">
        <v>160</v>
      </c>
      <c r="F2402" s="366">
        <v>4</v>
      </c>
      <c r="G2402" s="87">
        <v>0</v>
      </c>
      <c r="H2402" s="87">
        <v>4</v>
      </c>
      <c r="I2402" s="86"/>
      <c r="J2402" s="87">
        <v>113</v>
      </c>
      <c r="K2402" s="366">
        <v>0</v>
      </c>
      <c r="L2402" s="87">
        <v>0</v>
      </c>
      <c r="M2402" s="87">
        <v>0</v>
      </c>
      <c r="N2402" s="86"/>
      <c r="O2402" s="87">
        <v>126</v>
      </c>
      <c r="P2402" s="87">
        <v>1</v>
      </c>
      <c r="Q2402" s="86"/>
      <c r="R2402" s="87">
        <v>270</v>
      </c>
      <c r="S2402" s="87">
        <v>89</v>
      </c>
      <c r="T2402" s="86">
        <v>0</v>
      </c>
      <c r="U2402" s="87">
        <v>669</v>
      </c>
      <c r="V2402" s="87">
        <v>94</v>
      </c>
    </row>
    <row r="2403" spans="1:22">
      <c r="A2403" s="88" t="s">
        <v>5761</v>
      </c>
      <c r="B2403" s="17" t="str">
        <f>VLOOKUP(A2403,'Planning Periods'!$E$2:$N$540,10,FALSE)</f>
        <v>10/15/2013 - 10/15/2021</v>
      </c>
      <c r="C2403" s="87">
        <v>2015</v>
      </c>
      <c r="D2403" s="87" t="str">
        <f t="shared" si="35"/>
        <v>Yorba Linda 2015</v>
      </c>
      <c r="E2403" s="87">
        <v>160</v>
      </c>
      <c r="F2403" s="366">
        <v>57</v>
      </c>
      <c r="G2403" s="87">
        <v>54</v>
      </c>
      <c r="H2403" s="87">
        <v>3</v>
      </c>
      <c r="I2403" s="86"/>
      <c r="J2403" s="87">
        <v>113</v>
      </c>
      <c r="K2403" s="366">
        <v>14</v>
      </c>
      <c r="L2403" s="87">
        <v>14</v>
      </c>
      <c r="M2403" s="87">
        <v>0</v>
      </c>
      <c r="N2403" s="86"/>
      <c r="O2403" s="87">
        <v>126</v>
      </c>
      <c r="P2403" s="87">
        <v>14</v>
      </c>
      <c r="Q2403" s="86"/>
      <c r="R2403" s="87">
        <v>270</v>
      </c>
      <c r="S2403" s="87">
        <v>285</v>
      </c>
      <c r="T2403" s="86">
        <v>0</v>
      </c>
      <c r="U2403" s="87">
        <v>669</v>
      </c>
      <c r="V2403" s="87">
        <v>370</v>
      </c>
    </row>
    <row r="2404" spans="1:22">
      <c r="A2404" s="88" t="s">
        <v>5761</v>
      </c>
      <c r="B2404" s="17" t="str">
        <f>VLOOKUP(A2404,'Planning Periods'!$E$2:$N$540,10,FALSE)</f>
        <v>10/15/2013 - 10/15/2021</v>
      </c>
      <c r="C2404" s="87">
        <v>2016</v>
      </c>
      <c r="D2404" s="87" t="str">
        <f t="shared" si="35"/>
        <v>Yorba Linda 2016</v>
      </c>
      <c r="E2404" s="87">
        <v>160</v>
      </c>
      <c r="F2404" s="366">
        <v>24</v>
      </c>
      <c r="G2404" s="368">
        <v>20</v>
      </c>
      <c r="H2404" s="368">
        <v>4</v>
      </c>
      <c r="I2404" s="75"/>
      <c r="J2404" s="368">
        <v>113</v>
      </c>
      <c r="K2404" s="366">
        <v>4</v>
      </c>
      <c r="L2404" s="368">
        <v>4</v>
      </c>
      <c r="M2404" s="368">
        <v>0</v>
      </c>
      <c r="N2404" s="75"/>
      <c r="O2404" s="368">
        <v>126</v>
      </c>
      <c r="P2404" s="368">
        <v>0</v>
      </c>
      <c r="Q2404" s="75"/>
      <c r="R2404" s="368">
        <v>270</v>
      </c>
      <c r="S2404" s="368">
        <v>130</v>
      </c>
      <c r="T2404" s="75">
        <v>0</v>
      </c>
      <c r="U2404" s="368">
        <v>669</v>
      </c>
      <c r="V2404" s="368">
        <v>158</v>
      </c>
    </row>
    <row r="2405" spans="1:22">
      <c r="A2405" s="88" t="s">
        <v>5761</v>
      </c>
      <c r="B2405" s="17" t="str">
        <f>VLOOKUP(A2405,'Planning Periods'!$E$2:$N$540,10,FALSE)</f>
        <v>10/15/2013 - 10/15/2021</v>
      </c>
      <c r="C2405" s="87">
        <v>2017</v>
      </c>
      <c r="D2405" s="87" t="str">
        <f t="shared" si="35"/>
        <v>Yorba Linda 2017</v>
      </c>
      <c r="E2405" s="87" t="s">
        <v>5853</v>
      </c>
      <c r="F2405" s="366" t="s">
        <v>5853</v>
      </c>
      <c r="G2405" s="87" t="s">
        <v>5853</v>
      </c>
      <c r="H2405" s="87" t="s">
        <v>5853</v>
      </c>
      <c r="I2405" s="86"/>
      <c r="J2405" s="87" t="s">
        <v>5853</v>
      </c>
      <c r="K2405" s="366" t="s">
        <v>5853</v>
      </c>
      <c r="L2405" s="87" t="s">
        <v>5853</v>
      </c>
      <c r="M2405" s="87" t="s">
        <v>5853</v>
      </c>
      <c r="N2405" s="86"/>
      <c r="O2405" s="87" t="s">
        <v>5853</v>
      </c>
      <c r="P2405" s="87" t="s">
        <v>5853</v>
      </c>
      <c r="Q2405" s="86"/>
      <c r="R2405" s="87" t="s">
        <v>5853</v>
      </c>
      <c r="S2405" s="87" t="s">
        <v>5853</v>
      </c>
      <c r="T2405" s="86" t="s">
        <v>5853</v>
      </c>
      <c r="U2405" s="87" t="s">
        <v>5853</v>
      </c>
      <c r="V2405" s="87" t="s">
        <v>5853</v>
      </c>
    </row>
    <row r="2406" spans="1:22">
      <c r="A2406" s="88" t="s">
        <v>5762</v>
      </c>
      <c r="B2406" s="17" t="str">
        <f>VLOOKUP(A2406,'Planning Periods'!$E$2:$N$540,10,FALSE)</f>
        <v>01/31/2015 - 01/31/2023</v>
      </c>
      <c r="C2406" s="87">
        <v>2014</v>
      </c>
      <c r="D2406" s="87" t="str">
        <f t="shared" si="35"/>
        <v>Yountville 2014</v>
      </c>
      <c r="E2406" s="87" t="s">
        <v>5853</v>
      </c>
      <c r="F2406" s="366" t="s">
        <v>5853</v>
      </c>
      <c r="G2406" s="87" t="s">
        <v>5853</v>
      </c>
      <c r="H2406" s="87" t="s">
        <v>5853</v>
      </c>
      <c r="I2406" s="86"/>
      <c r="J2406" s="87" t="s">
        <v>5853</v>
      </c>
      <c r="K2406" s="366" t="s">
        <v>5853</v>
      </c>
      <c r="L2406" s="87" t="s">
        <v>5853</v>
      </c>
      <c r="M2406" s="87" t="s">
        <v>5853</v>
      </c>
      <c r="N2406" s="86"/>
      <c r="O2406" s="87" t="s">
        <v>5853</v>
      </c>
      <c r="P2406" s="87" t="s">
        <v>5853</v>
      </c>
      <c r="Q2406" s="86"/>
      <c r="R2406" s="87" t="s">
        <v>5853</v>
      </c>
      <c r="S2406" s="87" t="s">
        <v>5853</v>
      </c>
      <c r="T2406" s="86" t="s">
        <v>5853</v>
      </c>
      <c r="U2406" s="87" t="s">
        <v>5853</v>
      </c>
      <c r="V2406" s="87" t="s">
        <v>5853</v>
      </c>
    </row>
    <row r="2407" spans="1:22">
      <c r="A2407" s="88" t="s">
        <v>5762</v>
      </c>
      <c r="B2407" s="17" t="str">
        <f>VLOOKUP(A2407,'Planning Periods'!$E$2:$N$540,10,FALSE)</f>
        <v>01/31/2015 - 01/31/2023</v>
      </c>
      <c r="C2407" s="87">
        <v>2015</v>
      </c>
      <c r="D2407" s="87" t="str">
        <f t="shared" si="35"/>
        <v>Yountville 2015</v>
      </c>
      <c r="E2407" s="87">
        <v>4</v>
      </c>
      <c r="F2407" s="366">
        <v>1</v>
      </c>
      <c r="G2407" s="87">
        <v>1</v>
      </c>
      <c r="H2407" s="87">
        <v>0</v>
      </c>
      <c r="I2407" s="86"/>
      <c r="J2407" s="87">
        <v>2</v>
      </c>
      <c r="K2407" s="366">
        <v>1</v>
      </c>
      <c r="L2407" s="87">
        <v>1</v>
      </c>
      <c r="M2407" s="87">
        <v>0</v>
      </c>
      <c r="N2407" s="86"/>
      <c r="O2407" s="87">
        <v>3</v>
      </c>
      <c r="P2407" s="87">
        <v>6</v>
      </c>
      <c r="Q2407" s="86"/>
      <c r="R2407" s="87">
        <v>8</v>
      </c>
      <c r="S2407" s="87">
        <v>11</v>
      </c>
      <c r="T2407" s="86">
        <v>0</v>
      </c>
      <c r="U2407" s="87">
        <v>17</v>
      </c>
      <c r="V2407" s="87">
        <v>19</v>
      </c>
    </row>
    <row r="2408" spans="1:22">
      <c r="A2408" s="88" t="s">
        <v>5762</v>
      </c>
      <c r="B2408" s="17" t="str">
        <f>VLOOKUP(A2408,'Planning Periods'!$E$2:$N$540,10,FALSE)</f>
        <v>01/31/2015 - 01/31/2023</v>
      </c>
      <c r="C2408" s="87">
        <v>2016</v>
      </c>
      <c r="D2408" s="87" t="str">
        <f t="shared" si="35"/>
        <v>Yountville 2016</v>
      </c>
      <c r="E2408" s="87">
        <v>4</v>
      </c>
      <c r="F2408" s="366">
        <v>0</v>
      </c>
      <c r="G2408" s="87">
        <v>0</v>
      </c>
      <c r="H2408" s="87">
        <v>0</v>
      </c>
      <c r="I2408" s="86"/>
      <c r="J2408" s="87">
        <v>2</v>
      </c>
      <c r="K2408" s="366">
        <v>0</v>
      </c>
      <c r="L2408" s="87">
        <v>0</v>
      </c>
      <c r="M2408" s="87">
        <v>0</v>
      </c>
      <c r="N2408" s="86"/>
      <c r="O2408" s="87">
        <v>3</v>
      </c>
      <c r="P2408" s="87">
        <v>1</v>
      </c>
      <c r="Q2408" s="86"/>
      <c r="R2408" s="87">
        <v>8</v>
      </c>
      <c r="S2408" s="87">
        <v>0</v>
      </c>
      <c r="T2408" s="86">
        <v>0</v>
      </c>
      <c r="U2408" s="87">
        <v>17</v>
      </c>
      <c r="V2408" s="87">
        <v>1</v>
      </c>
    </row>
    <row r="2409" spans="1:22">
      <c r="A2409" s="88" t="s">
        <v>5762</v>
      </c>
      <c r="B2409" s="17" t="str">
        <f>VLOOKUP(A2409,'Planning Periods'!$E$2:$N$540,10,FALSE)</f>
        <v>01/31/2015 - 01/31/2023</v>
      </c>
      <c r="C2409" s="87">
        <v>2017</v>
      </c>
      <c r="D2409" s="87" t="str">
        <f t="shared" si="35"/>
        <v>Yountville 2017</v>
      </c>
      <c r="E2409" s="87">
        <v>4</v>
      </c>
      <c r="F2409" s="366">
        <v>0</v>
      </c>
      <c r="G2409" s="87">
        <v>0</v>
      </c>
      <c r="H2409" s="87">
        <v>0</v>
      </c>
      <c r="I2409" s="86"/>
      <c r="J2409" s="87">
        <v>2</v>
      </c>
      <c r="K2409" s="366">
        <v>0</v>
      </c>
      <c r="L2409" s="87">
        <v>0</v>
      </c>
      <c r="M2409" s="87">
        <v>0</v>
      </c>
      <c r="N2409" s="86"/>
      <c r="O2409" s="87">
        <v>3</v>
      </c>
      <c r="P2409" s="87">
        <v>2</v>
      </c>
      <c r="Q2409" s="86"/>
      <c r="R2409" s="87">
        <v>8</v>
      </c>
      <c r="S2409" s="87">
        <v>3</v>
      </c>
      <c r="T2409" s="86">
        <v>0</v>
      </c>
      <c r="U2409" s="87">
        <v>17</v>
      </c>
      <c r="V2409" s="87">
        <v>5</v>
      </c>
    </row>
    <row r="2410" spans="1:22">
      <c r="A2410" s="88" t="s">
        <v>5763</v>
      </c>
      <c r="B2410" s="17" t="str">
        <f>VLOOKUP(A2410,'Planning Periods'!$E$2:$N$540,10,FALSE)</f>
        <v>06/30/2014 - 11/15/2022</v>
      </c>
      <c r="C2410" s="87">
        <v>2014</v>
      </c>
      <c r="D2410" s="87" t="str">
        <f t="shared" si="35"/>
        <v>Yreka 2014</v>
      </c>
      <c r="E2410" s="87" t="s">
        <v>5853</v>
      </c>
      <c r="F2410" s="366" t="s">
        <v>5853</v>
      </c>
      <c r="G2410" s="87" t="s">
        <v>5853</v>
      </c>
      <c r="H2410" s="87" t="s">
        <v>5853</v>
      </c>
      <c r="I2410" s="86"/>
      <c r="J2410" s="87" t="s">
        <v>5853</v>
      </c>
      <c r="K2410" s="366" t="s">
        <v>5853</v>
      </c>
      <c r="L2410" s="87" t="s">
        <v>5853</v>
      </c>
      <c r="M2410" s="87" t="s">
        <v>5853</v>
      </c>
      <c r="N2410" s="86"/>
      <c r="O2410" s="87" t="s">
        <v>5853</v>
      </c>
      <c r="P2410" s="87" t="s">
        <v>5853</v>
      </c>
      <c r="Q2410" s="86"/>
      <c r="R2410" s="87" t="s">
        <v>5853</v>
      </c>
      <c r="S2410" s="87" t="s">
        <v>5853</v>
      </c>
      <c r="T2410" s="86" t="s">
        <v>5853</v>
      </c>
      <c r="U2410" s="87" t="s">
        <v>5853</v>
      </c>
      <c r="V2410" s="87" t="s">
        <v>5853</v>
      </c>
    </row>
    <row r="2411" spans="1:22">
      <c r="A2411" s="88" t="s">
        <v>5763</v>
      </c>
      <c r="B2411" s="17" t="str">
        <f>VLOOKUP(A2411,'Planning Periods'!$E$2:$N$540,10,FALSE)</f>
        <v>06/30/2014 - 11/15/2022</v>
      </c>
      <c r="C2411" s="87">
        <v>2015</v>
      </c>
      <c r="D2411" s="87" t="str">
        <f t="shared" si="35"/>
        <v>Yreka 2015</v>
      </c>
      <c r="E2411" s="87">
        <v>25</v>
      </c>
      <c r="F2411" s="366">
        <v>0</v>
      </c>
      <c r="G2411" s="87">
        <v>0</v>
      </c>
      <c r="H2411" s="87">
        <v>0</v>
      </c>
      <c r="I2411" s="86"/>
      <c r="J2411" s="87">
        <v>17</v>
      </c>
      <c r="K2411" s="366">
        <v>0</v>
      </c>
      <c r="L2411" s="87">
        <v>0</v>
      </c>
      <c r="M2411" s="87">
        <v>0</v>
      </c>
      <c r="N2411" s="86"/>
      <c r="O2411" s="87">
        <v>18</v>
      </c>
      <c r="P2411" s="87">
        <v>2</v>
      </c>
      <c r="Q2411" s="86"/>
      <c r="R2411" s="87">
        <v>43</v>
      </c>
      <c r="S2411" s="87">
        <v>0</v>
      </c>
      <c r="T2411" s="86">
        <v>0</v>
      </c>
      <c r="U2411" s="87">
        <v>103</v>
      </c>
      <c r="V2411" s="87">
        <v>2</v>
      </c>
    </row>
    <row r="2412" spans="1:22">
      <c r="A2412" s="88" t="s">
        <v>5763</v>
      </c>
      <c r="B2412" s="17" t="str">
        <f>VLOOKUP(A2412,'Planning Periods'!$E$2:$N$540,10,FALSE)</f>
        <v>06/30/2014 - 11/15/2022</v>
      </c>
      <c r="C2412" s="87">
        <v>2016</v>
      </c>
      <c r="D2412" s="87" t="str">
        <f t="shared" si="35"/>
        <v>Yreka 2016</v>
      </c>
      <c r="E2412" s="87">
        <v>25</v>
      </c>
      <c r="F2412" s="366">
        <v>0</v>
      </c>
      <c r="G2412" s="87">
        <v>0</v>
      </c>
      <c r="H2412" s="87">
        <v>0</v>
      </c>
      <c r="I2412" s="86"/>
      <c r="J2412" s="87">
        <v>17</v>
      </c>
      <c r="K2412" s="366">
        <v>0</v>
      </c>
      <c r="L2412" s="87">
        <v>0</v>
      </c>
      <c r="M2412" s="87">
        <v>0</v>
      </c>
      <c r="N2412" s="86"/>
      <c r="O2412" s="87">
        <v>18</v>
      </c>
      <c r="P2412" s="87">
        <v>0</v>
      </c>
      <c r="Q2412" s="86"/>
      <c r="R2412" s="87">
        <v>43</v>
      </c>
      <c r="S2412" s="87">
        <v>0</v>
      </c>
      <c r="T2412" s="86">
        <v>0</v>
      </c>
      <c r="U2412" s="87">
        <v>103</v>
      </c>
      <c r="V2412" s="87">
        <v>0</v>
      </c>
    </row>
    <row r="2413" spans="1:22">
      <c r="A2413" s="88" t="s">
        <v>5763</v>
      </c>
      <c r="B2413" s="17" t="str">
        <f>VLOOKUP(A2413,'Planning Periods'!$E$2:$N$540,10,FALSE)</f>
        <v>06/30/2014 - 11/15/2022</v>
      </c>
      <c r="C2413" s="87">
        <v>2017</v>
      </c>
      <c r="D2413" s="87" t="str">
        <f t="shared" si="35"/>
        <v>Yreka 2017</v>
      </c>
      <c r="E2413" s="87">
        <v>25</v>
      </c>
      <c r="F2413" s="366">
        <v>0</v>
      </c>
      <c r="G2413" s="87">
        <v>0</v>
      </c>
      <c r="H2413" s="87">
        <v>0</v>
      </c>
      <c r="I2413" s="86"/>
      <c r="J2413" s="87">
        <v>17</v>
      </c>
      <c r="K2413" s="366">
        <v>0</v>
      </c>
      <c r="L2413" s="87">
        <v>0</v>
      </c>
      <c r="M2413" s="87">
        <v>0</v>
      </c>
      <c r="N2413" s="86"/>
      <c r="O2413" s="87">
        <v>18</v>
      </c>
      <c r="P2413" s="87">
        <v>3</v>
      </c>
      <c r="Q2413" s="86"/>
      <c r="R2413" s="87">
        <v>43</v>
      </c>
      <c r="S2413" s="87">
        <v>0</v>
      </c>
      <c r="T2413" s="86">
        <v>0</v>
      </c>
      <c r="U2413" s="87">
        <v>103</v>
      </c>
      <c r="V2413" s="87">
        <v>3</v>
      </c>
    </row>
    <row r="2414" spans="1:22">
      <c r="A2414" s="88" t="s">
        <v>5764</v>
      </c>
      <c r="B2414" s="17" t="str">
        <f>VLOOKUP(A2414,'Planning Periods'!$E$2:$N$540,10,FALSE)</f>
        <v>05/15/2021 - 05/15/2029</v>
      </c>
      <c r="C2414" s="87">
        <v>2013</v>
      </c>
      <c r="D2414" s="87" t="str">
        <f t="shared" si="35"/>
        <v>Yuba City 2013</v>
      </c>
      <c r="E2414" s="87">
        <v>312</v>
      </c>
      <c r="F2414" s="366">
        <v>0</v>
      </c>
      <c r="G2414" s="87">
        <v>0</v>
      </c>
      <c r="H2414" s="87">
        <v>0</v>
      </c>
      <c r="I2414" s="86"/>
      <c r="J2414" s="87">
        <v>437</v>
      </c>
      <c r="K2414" s="366">
        <v>0</v>
      </c>
      <c r="L2414" s="87">
        <v>0</v>
      </c>
      <c r="M2414" s="87">
        <v>0</v>
      </c>
      <c r="N2414" s="86"/>
      <c r="O2414" s="87">
        <v>498</v>
      </c>
      <c r="P2414" s="87">
        <v>0</v>
      </c>
      <c r="Q2414" s="86"/>
      <c r="R2414" s="87">
        <v>1120</v>
      </c>
      <c r="S2414" s="87">
        <v>50</v>
      </c>
      <c r="T2414" s="86">
        <v>0</v>
      </c>
      <c r="U2414" s="87">
        <v>2367</v>
      </c>
      <c r="V2414" s="87">
        <v>50</v>
      </c>
    </row>
    <row r="2415" spans="1:22">
      <c r="A2415" s="88" t="s">
        <v>5764</v>
      </c>
      <c r="B2415" s="17" t="str">
        <f>VLOOKUP(A2415,'Planning Periods'!$E$2:$N$540,10,FALSE)</f>
        <v>05/15/2021 - 05/15/2029</v>
      </c>
      <c r="C2415" s="87">
        <v>2014</v>
      </c>
      <c r="D2415" s="87" t="str">
        <f t="shared" si="35"/>
        <v>Yuba City 2014</v>
      </c>
      <c r="E2415" s="87">
        <v>312</v>
      </c>
      <c r="F2415" s="366">
        <v>0</v>
      </c>
      <c r="G2415" s="87">
        <v>0</v>
      </c>
      <c r="H2415" s="87">
        <v>0</v>
      </c>
      <c r="I2415" s="86"/>
      <c r="J2415" s="87">
        <v>437</v>
      </c>
      <c r="K2415" s="366">
        <v>0</v>
      </c>
      <c r="L2415" s="87">
        <v>0</v>
      </c>
      <c r="M2415" s="87">
        <v>0</v>
      </c>
      <c r="N2415" s="86"/>
      <c r="O2415" s="87">
        <v>498</v>
      </c>
      <c r="P2415" s="87">
        <v>5</v>
      </c>
      <c r="Q2415" s="86"/>
      <c r="R2415" s="87">
        <v>1120</v>
      </c>
      <c r="S2415" s="87">
        <v>50</v>
      </c>
      <c r="T2415" s="86">
        <v>0</v>
      </c>
      <c r="U2415" s="87">
        <v>2367</v>
      </c>
      <c r="V2415" s="87">
        <v>55</v>
      </c>
    </row>
    <row r="2416" spans="1:22">
      <c r="A2416" s="88" t="s">
        <v>5764</v>
      </c>
      <c r="B2416" s="17" t="str">
        <f>VLOOKUP(A2416,'Planning Periods'!$E$2:$N$540,10,FALSE)</f>
        <v>05/15/2021 - 05/15/2029</v>
      </c>
      <c r="C2416" s="87">
        <v>2015</v>
      </c>
      <c r="D2416" s="87" t="str">
        <f t="shared" si="35"/>
        <v>Yuba City 2015</v>
      </c>
      <c r="E2416" s="87">
        <v>312</v>
      </c>
      <c r="F2416" s="366">
        <v>0</v>
      </c>
      <c r="G2416" s="87">
        <v>0</v>
      </c>
      <c r="H2416" s="87">
        <v>0</v>
      </c>
      <c r="I2416" s="86"/>
      <c r="J2416" s="87">
        <v>437</v>
      </c>
      <c r="K2416" s="366">
        <v>2</v>
      </c>
      <c r="L2416" s="87">
        <v>2</v>
      </c>
      <c r="M2416" s="87">
        <v>0</v>
      </c>
      <c r="N2416" s="86"/>
      <c r="O2416" s="87">
        <v>498</v>
      </c>
      <c r="P2416" s="87">
        <v>45</v>
      </c>
      <c r="Q2416" s="86"/>
      <c r="R2416" s="87">
        <v>1120</v>
      </c>
      <c r="S2416" s="87">
        <v>0</v>
      </c>
      <c r="T2416" s="86">
        <v>0</v>
      </c>
      <c r="U2416" s="87">
        <v>2367</v>
      </c>
      <c r="V2416" s="87">
        <v>47</v>
      </c>
    </row>
    <row r="2417" spans="1:22">
      <c r="A2417" s="88" t="s">
        <v>5764</v>
      </c>
      <c r="B2417" s="17" t="str">
        <f>VLOOKUP(A2417,'Planning Periods'!$E$2:$N$540,10,FALSE)</f>
        <v>05/15/2021 - 05/15/2029</v>
      </c>
      <c r="C2417" s="87">
        <v>2016</v>
      </c>
      <c r="D2417" s="87" t="str">
        <f t="shared" si="35"/>
        <v>Yuba City 2016</v>
      </c>
      <c r="E2417" s="87">
        <v>312</v>
      </c>
      <c r="F2417" s="366">
        <v>1</v>
      </c>
      <c r="G2417" s="87">
        <v>1</v>
      </c>
      <c r="H2417" s="87">
        <v>0</v>
      </c>
      <c r="I2417" s="86"/>
      <c r="J2417" s="87">
        <v>437</v>
      </c>
      <c r="K2417" s="366">
        <v>5</v>
      </c>
      <c r="L2417" s="87">
        <v>5</v>
      </c>
      <c r="M2417" s="87">
        <v>0</v>
      </c>
      <c r="N2417" s="86"/>
      <c r="O2417" s="87">
        <v>498</v>
      </c>
      <c r="P2417" s="87">
        <v>47</v>
      </c>
      <c r="Q2417" s="86"/>
      <c r="R2417" s="87">
        <v>1120</v>
      </c>
      <c r="S2417" s="87">
        <v>0</v>
      </c>
      <c r="T2417" s="86">
        <v>0</v>
      </c>
      <c r="U2417" s="87">
        <v>2367</v>
      </c>
      <c r="V2417" s="87">
        <v>53</v>
      </c>
    </row>
    <row r="2418" spans="1:22">
      <c r="A2418" s="88" t="s">
        <v>5764</v>
      </c>
      <c r="B2418" s="17" t="str">
        <f>VLOOKUP(A2418,'Planning Periods'!$E$2:$N$540,10,FALSE)</f>
        <v>05/15/2021 - 05/15/2029</v>
      </c>
      <c r="C2418" s="87">
        <v>2017</v>
      </c>
      <c r="D2418" s="87" t="str">
        <f t="shared" si="35"/>
        <v>Yuba City 2017</v>
      </c>
      <c r="E2418" s="87">
        <v>312</v>
      </c>
      <c r="F2418" s="366">
        <v>2</v>
      </c>
      <c r="G2418" s="87">
        <v>2</v>
      </c>
      <c r="H2418" s="87">
        <v>0</v>
      </c>
      <c r="I2418" s="86"/>
      <c r="J2418" s="87">
        <v>437</v>
      </c>
      <c r="K2418" s="366">
        <v>4</v>
      </c>
      <c r="L2418" s="87">
        <v>4</v>
      </c>
      <c r="M2418" s="87">
        <v>0</v>
      </c>
      <c r="N2418" s="86"/>
      <c r="O2418" s="87">
        <v>498</v>
      </c>
      <c r="P2418" s="87">
        <v>38</v>
      </c>
      <c r="Q2418" s="86"/>
      <c r="R2418" s="87">
        <v>1120</v>
      </c>
      <c r="S2418" s="87">
        <v>0</v>
      </c>
      <c r="T2418" s="86">
        <v>0</v>
      </c>
      <c r="U2418" s="87">
        <v>2367</v>
      </c>
      <c r="V2418" s="87">
        <v>44</v>
      </c>
    </row>
    <row r="2419" spans="1:22">
      <c r="A2419" s="88" t="s">
        <v>5765</v>
      </c>
      <c r="B2419" s="17" t="str">
        <f>VLOOKUP(A2419,'Planning Periods'!$E$2:$N$540,10,FALSE)</f>
        <v>05/15/2021 - 05/15/2029</v>
      </c>
      <c r="C2419" s="87">
        <v>2013</v>
      </c>
      <c r="D2419" s="87" t="str">
        <f t="shared" si="35"/>
        <v>Yuba County - Unincorporated 2013</v>
      </c>
      <c r="E2419" s="87">
        <v>1036</v>
      </c>
      <c r="F2419" s="366">
        <v>0</v>
      </c>
      <c r="G2419" s="87">
        <v>0</v>
      </c>
      <c r="H2419" s="87">
        <v>0</v>
      </c>
      <c r="I2419" s="86"/>
      <c r="J2419" s="87">
        <v>727</v>
      </c>
      <c r="K2419" s="366">
        <v>0</v>
      </c>
      <c r="L2419" s="87">
        <v>0</v>
      </c>
      <c r="M2419" s="87">
        <v>0</v>
      </c>
      <c r="N2419" s="86"/>
      <c r="O2419" s="87">
        <v>870</v>
      </c>
      <c r="P2419" s="87">
        <v>1</v>
      </c>
      <c r="Q2419" s="86"/>
      <c r="R2419" s="87">
        <v>2043</v>
      </c>
      <c r="S2419" s="87">
        <v>85</v>
      </c>
      <c r="T2419" s="86">
        <v>0</v>
      </c>
      <c r="U2419" s="87">
        <v>4676</v>
      </c>
      <c r="V2419" s="87">
        <v>86</v>
      </c>
    </row>
    <row r="2420" spans="1:22">
      <c r="A2420" s="88" t="s">
        <v>5765</v>
      </c>
      <c r="B2420" s="17" t="str">
        <f>VLOOKUP(A2420,'Planning Periods'!$E$2:$N$540,10,FALSE)</f>
        <v>05/15/2021 - 05/15/2029</v>
      </c>
      <c r="C2420" s="87">
        <v>2014</v>
      </c>
      <c r="D2420" s="87" t="str">
        <f t="shared" si="35"/>
        <v>Yuba County - Unincorporated 2014</v>
      </c>
      <c r="E2420" s="87" t="s">
        <v>5853</v>
      </c>
      <c r="F2420" s="366" t="s">
        <v>5853</v>
      </c>
      <c r="G2420" s="87" t="s">
        <v>5853</v>
      </c>
      <c r="H2420" s="87" t="s">
        <v>5853</v>
      </c>
      <c r="I2420" s="86"/>
      <c r="J2420" s="87" t="s">
        <v>5853</v>
      </c>
      <c r="K2420" s="366" t="s">
        <v>5853</v>
      </c>
      <c r="L2420" s="87" t="s">
        <v>5853</v>
      </c>
      <c r="M2420" s="87" t="s">
        <v>5853</v>
      </c>
      <c r="N2420" s="86"/>
      <c r="O2420" s="87" t="s">
        <v>5853</v>
      </c>
      <c r="P2420" s="87" t="s">
        <v>5853</v>
      </c>
      <c r="Q2420" s="86"/>
      <c r="R2420" s="87" t="s">
        <v>5853</v>
      </c>
      <c r="S2420" s="87" t="s">
        <v>5853</v>
      </c>
      <c r="T2420" s="86" t="s">
        <v>5853</v>
      </c>
      <c r="U2420" s="87" t="s">
        <v>5853</v>
      </c>
      <c r="V2420" s="87" t="s">
        <v>5853</v>
      </c>
    </row>
    <row r="2421" spans="1:22">
      <c r="A2421" s="88" t="s">
        <v>5765</v>
      </c>
      <c r="B2421" s="17" t="str">
        <f>VLOOKUP(A2421,'Planning Periods'!$E$2:$N$540,10,FALSE)</f>
        <v>05/15/2021 - 05/15/2029</v>
      </c>
      <c r="C2421" s="87">
        <v>2015</v>
      </c>
      <c r="D2421" s="87" t="str">
        <f t="shared" si="35"/>
        <v>Yuba County - Unincorporated 2015</v>
      </c>
      <c r="E2421" s="87" t="s">
        <v>5853</v>
      </c>
      <c r="F2421" s="366" t="s">
        <v>5853</v>
      </c>
      <c r="G2421" s="87" t="s">
        <v>5853</v>
      </c>
      <c r="H2421" s="87" t="s">
        <v>5853</v>
      </c>
      <c r="I2421" s="86"/>
      <c r="J2421" s="87" t="s">
        <v>5853</v>
      </c>
      <c r="K2421" s="366" t="s">
        <v>5853</v>
      </c>
      <c r="L2421" s="87" t="s">
        <v>5853</v>
      </c>
      <c r="M2421" s="87" t="s">
        <v>5853</v>
      </c>
      <c r="N2421" s="86"/>
      <c r="O2421" s="87" t="s">
        <v>5853</v>
      </c>
      <c r="P2421" s="87" t="s">
        <v>5853</v>
      </c>
      <c r="Q2421" s="86"/>
      <c r="R2421" s="87" t="s">
        <v>5853</v>
      </c>
      <c r="S2421" s="87" t="s">
        <v>5853</v>
      </c>
      <c r="T2421" s="86" t="s">
        <v>5853</v>
      </c>
      <c r="U2421" s="87" t="s">
        <v>5853</v>
      </c>
      <c r="V2421" s="87" t="s">
        <v>5853</v>
      </c>
    </row>
    <row r="2422" spans="1:22">
      <c r="A2422" s="88" t="s">
        <v>5765</v>
      </c>
      <c r="B2422" s="17" t="str">
        <f>VLOOKUP(A2422,'Planning Periods'!$E$2:$N$540,10,FALSE)</f>
        <v>05/15/2021 - 05/15/2029</v>
      </c>
      <c r="C2422" s="87">
        <v>2016</v>
      </c>
      <c r="D2422" s="87" t="str">
        <f t="shared" si="35"/>
        <v>Yuba County - Unincorporated 2016</v>
      </c>
      <c r="E2422" s="87" t="s">
        <v>5853</v>
      </c>
      <c r="F2422" s="366" t="s">
        <v>5853</v>
      </c>
      <c r="G2422" s="87" t="s">
        <v>5853</v>
      </c>
      <c r="H2422" s="87" t="s">
        <v>5853</v>
      </c>
      <c r="I2422" s="86"/>
      <c r="J2422" s="87" t="s">
        <v>5853</v>
      </c>
      <c r="K2422" s="366" t="s">
        <v>5853</v>
      </c>
      <c r="L2422" s="87" t="s">
        <v>5853</v>
      </c>
      <c r="M2422" s="87" t="s">
        <v>5853</v>
      </c>
      <c r="N2422" s="86"/>
      <c r="O2422" s="87" t="s">
        <v>5853</v>
      </c>
      <c r="P2422" s="87" t="s">
        <v>5853</v>
      </c>
      <c r="Q2422" s="86"/>
      <c r="R2422" s="87" t="s">
        <v>5853</v>
      </c>
      <c r="S2422" s="87" t="s">
        <v>5853</v>
      </c>
      <c r="T2422" s="86" t="s">
        <v>5853</v>
      </c>
      <c r="U2422" s="87" t="s">
        <v>5853</v>
      </c>
      <c r="V2422" s="87" t="s">
        <v>5853</v>
      </c>
    </row>
    <row r="2423" spans="1:22">
      <c r="A2423" s="88" t="s">
        <v>5765</v>
      </c>
      <c r="B2423" s="17" t="str">
        <f>VLOOKUP(A2423,'Planning Periods'!$E$2:$N$540,10,FALSE)</f>
        <v>05/15/2021 - 05/15/2029</v>
      </c>
      <c r="C2423" s="87">
        <v>2017</v>
      </c>
      <c r="D2423" s="87" t="str">
        <f t="shared" si="35"/>
        <v>Yuba County - Unincorporated 2017</v>
      </c>
      <c r="E2423" s="87" t="s">
        <v>5853</v>
      </c>
      <c r="F2423" s="366" t="s">
        <v>5853</v>
      </c>
      <c r="G2423" s="87" t="s">
        <v>5853</v>
      </c>
      <c r="H2423" s="87" t="s">
        <v>5853</v>
      </c>
      <c r="I2423" s="86"/>
      <c r="J2423" s="87" t="s">
        <v>5853</v>
      </c>
      <c r="K2423" s="366" t="s">
        <v>5853</v>
      </c>
      <c r="L2423" s="87" t="s">
        <v>5853</v>
      </c>
      <c r="M2423" s="87" t="s">
        <v>5853</v>
      </c>
      <c r="N2423" s="86"/>
      <c r="O2423" s="87" t="s">
        <v>5853</v>
      </c>
      <c r="P2423" s="87" t="s">
        <v>5853</v>
      </c>
      <c r="Q2423" s="86"/>
      <c r="R2423" s="87" t="s">
        <v>5853</v>
      </c>
      <c r="S2423" s="87" t="s">
        <v>5853</v>
      </c>
      <c r="T2423" s="86" t="s">
        <v>5853</v>
      </c>
      <c r="U2423" s="87" t="s">
        <v>5853</v>
      </c>
      <c r="V2423" s="87" t="s">
        <v>5853</v>
      </c>
    </row>
    <row r="2424" spans="1:22">
      <c r="A2424" s="88" t="s">
        <v>5766</v>
      </c>
      <c r="B2424" s="17"/>
      <c r="C2424" s="87">
        <v>2013</v>
      </c>
      <c r="D2424" s="87" t="str">
        <f t="shared" si="35"/>
        <v>Yucaipa 2013</v>
      </c>
      <c r="E2424" s="87" t="s">
        <v>5853</v>
      </c>
      <c r="F2424" s="366" t="s">
        <v>5853</v>
      </c>
      <c r="G2424" s="87" t="s">
        <v>5853</v>
      </c>
      <c r="H2424" s="87" t="s">
        <v>5853</v>
      </c>
      <c r="I2424" s="86"/>
      <c r="J2424" s="87" t="s">
        <v>5853</v>
      </c>
      <c r="K2424" s="366" t="s">
        <v>5853</v>
      </c>
      <c r="L2424" s="87" t="s">
        <v>5853</v>
      </c>
      <c r="M2424" s="87" t="s">
        <v>5853</v>
      </c>
      <c r="N2424" s="86"/>
      <c r="O2424" s="87" t="s">
        <v>5853</v>
      </c>
      <c r="P2424" s="87" t="s">
        <v>5853</v>
      </c>
      <c r="Q2424" s="86"/>
      <c r="R2424" s="87" t="s">
        <v>5853</v>
      </c>
      <c r="S2424" s="87" t="s">
        <v>5853</v>
      </c>
      <c r="T2424" s="86" t="s">
        <v>5853</v>
      </c>
      <c r="U2424" s="87" t="s">
        <v>5853</v>
      </c>
      <c r="V2424" s="87" t="s">
        <v>5853</v>
      </c>
    </row>
    <row r="2425" spans="1:22">
      <c r="A2425" s="88" t="s">
        <v>5766</v>
      </c>
      <c r="B2425" s="17" t="str">
        <f>VLOOKUP(A2425,'Planning Periods'!$E$2:$N$540,10,FALSE)</f>
        <v>10/15/2013 - 10/15/2021</v>
      </c>
      <c r="C2425" s="87">
        <v>2014</v>
      </c>
      <c r="D2425" s="87" t="str">
        <f t="shared" si="35"/>
        <v>Yucaipa 2014</v>
      </c>
      <c r="E2425" s="87">
        <v>780</v>
      </c>
      <c r="F2425" s="366">
        <v>0</v>
      </c>
      <c r="G2425" s="87">
        <v>0</v>
      </c>
      <c r="H2425" s="87">
        <v>0</v>
      </c>
      <c r="I2425" s="86"/>
      <c r="J2425" s="87">
        <v>636</v>
      </c>
      <c r="K2425" s="366">
        <v>34</v>
      </c>
      <c r="L2425" s="87">
        <v>34</v>
      </c>
      <c r="M2425" s="87">
        <v>0</v>
      </c>
      <c r="N2425" s="86"/>
      <c r="O2425" s="87">
        <v>552</v>
      </c>
      <c r="P2425" s="87">
        <v>0</v>
      </c>
      <c r="Q2425" s="86"/>
      <c r="R2425" s="87">
        <v>851</v>
      </c>
      <c r="S2425" s="87">
        <v>32</v>
      </c>
      <c r="T2425" s="86">
        <v>0</v>
      </c>
      <c r="U2425" s="87">
        <v>2819</v>
      </c>
      <c r="V2425" s="87">
        <v>66</v>
      </c>
    </row>
    <row r="2426" spans="1:22">
      <c r="A2426" s="88" t="s">
        <v>5766</v>
      </c>
      <c r="B2426" s="17" t="str">
        <f>VLOOKUP(A2426,'Planning Periods'!$E$2:$N$540,10,FALSE)</f>
        <v>10/15/2013 - 10/15/2021</v>
      </c>
      <c r="C2426" s="87">
        <v>2015</v>
      </c>
      <c r="D2426" s="87" t="str">
        <f t="shared" si="35"/>
        <v>Yucaipa 2015</v>
      </c>
      <c r="E2426" s="87">
        <v>780</v>
      </c>
      <c r="F2426" s="366">
        <v>42</v>
      </c>
      <c r="G2426" s="87">
        <v>42</v>
      </c>
      <c r="H2426" s="87">
        <v>0</v>
      </c>
      <c r="I2426" s="86"/>
      <c r="J2426" s="87">
        <v>636</v>
      </c>
      <c r="K2426" s="366">
        <v>38</v>
      </c>
      <c r="L2426" s="87">
        <v>7</v>
      </c>
      <c r="M2426" s="87">
        <v>31</v>
      </c>
      <c r="N2426" s="86"/>
      <c r="O2426" s="87">
        <v>552</v>
      </c>
      <c r="P2426" s="87">
        <v>0</v>
      </c>
      <c r="Q2426" s="86"/>
      <c r="R2426" s="87">
        <v>851</v>
      </c>
      <c r="S2426" s="87">
        <v>111</v>
      </c>
      <c r="T2426" s="86">
        <v>31</v>
      </c>
      <c r="U2426" s="87">
        <v>2819</v>
      </c>
      <c r="V2426" s="87">
        <v>191</v>
      </c>
    </row>
    <row r="2427" spans="1:22">
      <c r="A2427" s="88" t="s">
        <v>5766</v>
      </c>
      <c r="B2427" s="17" t="str">
        <f>VLOOKUP(A2427,'Planning Periods'!$E$2:$N$540,10,FALSE)</f>
        <v>10/15/2013 - 10/15/2021</v>
      </c>
      <c r="C2427" s="87">
        <v>2016</v>
      </c>
      <c r="D2427" s="87" t="str">
        <f t="shared" si="35"/>
        <v>Yucaipa 2016</v>
      </c>
      <c r="E2427" s="87">
        <v>780</v>
      </c>
      <c r="F2427" s="366">
        <v>0</v>
      </c>
      <c r="G2427" s="87">
        <v>0</v>
      </c>
      <c r="H2427" s="87">
        <v>0</v>
      </c>
      <c r="I2427" s="86"/>
      <c r="J2427" s="87">
        <v>636</v>
      </c>
      <c r="K2427" s="366">
        <v>30</v>
      </c>
      <c r="L2427" s="87">
        <v>30</v>
      </c>
      <c r="M2427" s="87">
        <v>0</v>
      </c>
      <c r="N2427" s="86"/>
      <c r="O2427" s="87">
        <v>552</v>
      </c>
      <c r="P2427" s="87">
        <v>17</v>
      </c>
      <c r="Q2427" s="86"/>
      <c r="R2427" s="87">
        <v>851</v>
      </c>
      <c r="S2427" s="87">
        <v>102</v>
      </c>
      <c r="T2427" s="86">
        <v>0</v>
      </c>
      <c r="U2427" s="87">
        <v>2819</v>
      </c>
      <c r="V2427" s="87">
        <v>149</v>
      </c>
    </row>
    <row r="2428" spans="1:22">
      <c r="A2428" s="88" t="s">
        <v>5766</v>
      </c>
      <c r="B2428" s="17" t="str">
        <f>VLOOKUP(A2428,'Planning Periods'!$E$2:$N$540,10,FALSE)</f>
        <v>10/15/2013 - 10/15/2021</v>
      </c>
      <c r="C2428" s="87">
        <v>2017</v>
      </c>
      <c r="D2428" s="87" t="str">
        <f t="shared" si="35"/>
        <v>Yucaipa 2017</v>
      </c>
      <c r="E2428" s="87">
        <v>780</v>
      </c>
      <c r="F2428" s="366">
        <v>0</v>
      </c>
      <c r="G2428" s="87">
        <v>0</v>
      </c>
      <c r="H2428" s="87">
        <v>0</v>
      </c>
      <c r="I2428" s="86"/>
      <c r="J2428" s="87">
        <v>636</v>
      </c>
      <c r="K2428" s="366">
        <v>30</v>
      </c>
      <c r="L2428" s="87">
        <v>30</v>
      </c>
      <c r="M2428" s="87">
        <v>0</v>
      </c>
      <c r="N2428" s="86"/>
      <c r="O2428" s="87">
        <v>552</v>
      </c>
      <c r="P2428" s="87">
        <v>18</v>
      </c>
      <c r="Q2428" s="86"/>
      <c r="R2428" s="87">
        <v>851</v>
      </c>
      <c r="S2428" s="87">
        <v>9</v>
      </c>
      <c r="T2428" s="86">
        <v>0</v>
      </c>
      <c r="U2428" s="87">
        <v>2819</v>
      </c>
      <c r="V2428" s="87">
        <v>57</v>
      </c>
    </row>
    <row r="2429" spans="1:22">
      <c r="A2429" s="88" t="s">
        <v>5767</v>
      </c>
      <c r="B2429" s="17" t="str">
        <f>VLOOKUP(A2429,'Planning Periods'!$E$2:$N$540,10,FALSE)</f>
        <v>10/15/2013 - 10/15/2021</v>
      </c>
      <c r="C2429" s="87">
        <v>2013</v>
      </c>
      <c r="D2429" s="87" t="str">
        <f t="shared" si="35"/>
        <v>Yucca Valley 2013</v>
      </c>
      <c r="E2429" s="87" t="s">
        <v>5853</v>
      </c>
      <c r="F2429" s="366" t="s">
        <v>5853</v>
      </c>
      <c r="G2429" s="87" t="s">
        <v>5853</v>
      </c>
      <c r="H2429" s="87" t="s">
        <v>5853</v>
      </c>
      <c r="I2429" s="86"/>
      <c r="J2429" s="87" t="s">
        <v>5853</v>
      </c>
      <c r="K2429" s="366" t="s">
        <v>5853</v>
      </c>
      <c r="L2429" s="87" t="s">
        <v>5853</v>
      </c>
      <c r="M2429" s="87" t="s">
        <v>5853</v>
      </c>
      <c r="N2429" s="86"/>
      <c r="O2429" s="87" t="s">
        <v>5853</v>
      </c>
      <c r="P2429" s="87" t="s">
        <v>5853</v>
      </c>
      <c r="Q2429" s="86"/>
      <c r="R2429" s="87" t="s">
        <v>5853</v>
      </c>
      <c r="S2429" s="87" t="s">
        <v>5853</v>
      </c>
      <c r="T2429" s="86" t="s">
        <v>5853</v>
      </c>
      <c r="U2429" s="87" t="s">
        <v>5853</v>
      </c>
      <c r="V2429" s="87" t="s">
        <v>5853</v>
      </c>
    </row>
    <row r="2430" spans="1:22">
      <c r="A2430" s="88" t="s">
        <v>5767</v>
      </c>
      <c r="B2430" s="17" t="str">
        <f>VLOOKUP(A2430,'Planning Periods'!$E$2:$N$540,10,FALSE)</f>
        <v>10/15/2013 - 10/15/2021</v>
      </c>
      <c r="C2430" s="87">
        <v>2014</v>
      </c>
      <c r="D2430" s="87" t="str">
        <f t="shared" si="35"/>
        <v>Yucca Valley 2014</v>
      </c>
      <c r="E2430" s="87">
        <v>209</v>
      </c>
      <c r="F2430" s="366">
        <v>0</v>
      </c>
      <c r="G2430" s="87">
        <v>0</v>
      </c>
      <c r="H2430" s="87">
        <v>0</v>
      </c>
      <c r="I2430" s="86"/>
      <c r="J2430" s="87">
        <v>149</v>
      </c>
      <c r="K2430" s="366">
        <v>0</v>
      </c>
      <c r="L2430" s="87">
        <v>0</v>
      </c>
      <c r="M2430" s="87">
        <v>0</v>
      </c>
      <c r="N2430" s="86"/>
      <c r="O2430" s="87">
        <v>172</v>
      </c>
      <c r="P2430" s="87">
        <v>0</v>
      </c>
      <c r="Q2430" s="86"/>
      <c r="R2430" s="87">
        <v>400</v>
      </c>
      <c r="S2430" s="87">
        <v>18</v>
      </c>
      <c r="T2430" s="86">
        <v>0</v>
      </c>
      <c r="U2430" s="87">
        <v>930</v>
      </c>
      <c r="V2430" s="87">
        <v>18</v>
      </c>
    </row>
    <row r="2431" spans="1:22">
      <c r="A2431" s="88" t="s">
        <v>5767</v>
      </c>
      <c r="B2431" s="17" t="str">
        <f>VLOOKUP(A2431,'Planning Periods'!$E$2:$N$540,10,FALSE)</f>
        <v>10/15/2013 - 10/15/2021</v>
      </c>
      <c r="C2431" s="87">
        <v>2015</v>
      </c>
      <c r="D2431" s="87" t="str">
        <f t="shared" si="35"/>
        <v>Yucca Valley 2015</v>
      </c>
      <c r="E2431" s="87">
        <v>209</v>
      </c>
      <c r="F2431" s="366">
        <v>0</v>
      </c>
      <c r="G2431" s="87">
        <v>0</v>
      </c>
      <c r="H2431" s="87">
        <v>0</v>
      </c>
      <c r="I2431" s="86"/>
      <c r="J2431" s="87">
        <v>149</v>
      </c>
      <c r="K2431" s="366">
        <v>0</v>
      </c>
      <c r="L2431" s="87">
        <v>0</v>
      </c>
      <c r="M2431" s="87">
        <v>0</v>
      </c>
      <c r="N2431" s="86"/>
      <c r="O2431" s="87">
        <v>172</v>
      </c>
      <c r="P2431" s="87">
        <v>0</v>
      </c>
      <c r="Q2431" s="86"/>
      <c r="R2431" s="87">
        <v>400</v>
      </c>
      <c r="S2431" s="87">
        <v>17</v>
      </c>
      <c r="T2431" s="86">
        <v>0</v>
      </c>
      <c r="U2431" s="87">
        <v>930</v>
      </c>
      <c r="V2431" s="87">
        <v>17</v>
      </c>
    </row>
    <row r="2432" spans="1:22">
      <c r="A2432" s="88" t="s">
        <v>5767</v>
      </c>
      <c r="B2432" s="17" t="str">
        <f>VLOOKUP(A2432,'Planning Periods'!$E$2:$N$540,10,FALSE)</f>
        <v>10/15/2013 - 10/15/2021</v>
      </c>
      <c r="C2432" s="87">
        <v>2016</v>
      </c>
      <c r="D2432" s="87" t="str">
        <f t="shared" si="35"/>
        <v>Yucca Valley 2016</v>
      </c>
      <c r="E2432" s="87">
        <v>209</v>
      </c>
      <c r="F2432" s="366">
        <v>0</v>
      </c>
      <c r="G2432" s="87">
        <v>0</v>
      </c>
      <c r="H2432" s="87">
        <v>0</v>
      </c>
      <c r="I2432" s="86"/>
      <c r="J2432" s="87">
        <v>149</v>
      </c>
      <c r="K2432" s="366">
        <v>0</v>
      </c>
      <c r="L2432" s="87">
        <v>0</v>
      </c>
      <c r="M2432" s="87">
        <v>0</v>
      </c>
      <c r="N2432" s="86"/>
      <c r="O2432" s="87">
        <v>172</v>
      </c>
      <c r="P2432" s="87">
        <v>0</v>
      </c>
      <c r="Q2432" s="86"/>
      <c r="R2432" s="87">
        <v>400</v>
      </c>
      <c r="S2432" s="87">
        <v>17</v>
      </c>
      <c r="T2432" s="86">
        <v>0</v>
      </c>
      <c r="U2432" s="87">
        <v>930</v>
      </c>
      <c r="V2432" s="87">
        <v>17</v>
      </c>
    </row>
    <row r="2433" spans="1:22">
      <c r="A2433" s="88" t="s">
        <v>5767</v>
      </c>
      <c r="B2433" s="17" t="str">
        <f>VLOOKUP(A2433,'Planning Periods'!$E$2:$N$540,10,FALSE)</f>
        <v>10/15/2013 - 10/15/2021</v>
      </c>
      <c r="C2433" s="87">
        <v>2017</v>
      </c>
      <c r="D2433" s="87" t="str">
        <f t="shared" si="35"/>
        <v>Yucca Valley 2017</v>
      </c>
      <c r="E2433" s="87">
        <v>209</v>
      </c>
      <c r="F2433" s="366">
        <v>0</v>
      </c>
      <c r="G2433" s="87">
        <v>0</v>
      </c>
      <c r="H2433" s="87">
        <v>0</v>
      </c>
      <c r="I2433" s="86"/>
      <c r="J2433" s="87">
        <v>149</v>
      </c>
      <c r="K2433" s="366">
        <v>0</v>
      </c>
      <c r="L2433" s="87">
        <v>0</v>
      </c>
      <c r="M2433" s="87">
        <v>0</v>
      </c>
      <c r="N2433" s="86"/>
      <c r="O2433" s="87">
        <v>172</v>
      </c>
      <c r="P2433" s="87">
        <v>0</v>
      </c>
      <c r="Q2433" s="86"/>
      <c r="R2433" s="87">
        <v>400</v>
      </c>
      <c r="S2433" s="87">
        <v>37</v>
      </c>
      <c r="T2433" s="86">
        <v>0</v>
      </c>
      <c r="U2433" s="87">
        <v>930</v>
      </c>
      <c r="V2433" s="87">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topLeftCell="B245" workbookViewId="0">
      <selection activeCell="C268" sqref="C268"/>
    </sheetView>
  </sheetViews>
  <sheetFormatPr defaultColWidth="8.85546875" defaultRowHeight="12.75"/>
  <cols>
    <col min="1" max="1" width="21" style="23" customWidth="1"/>
    <col min="2" max="2" width="34.42578125" style="23" bestFit="1" customWidth="1"/>
    <col min="3" max="3" width="34.42578125" style="23" customWidth="1"/>
    <col min="4" max="8" width="8.85546875" style="23"/>
    <col min="9" max="9" width="19.140625" style="23" bestFit="1" customWidth="1"/>
    <col min="10" max="257" width="8.85546875" style="23"/>
    <col min="258" max="258" width="21" style="23" customWidth="1"/>
    <col min="259" max="259" width="34.42578125" style="23" bestFit="1" customWidth="1"/>
    <col min="260" max="513" width="8.85546875" style="23"/>
    <col min="514" max="514" width="21" style="23" customWidth="1"/>
    <col min="515" max="515" width="34.42578125" style="23" bestFit="1" customWidth="1"/>
    <col min="516" max="769" width="8.85546875" style="23"/>
    <col min="770" max="770" width="21" style="23" customWidth="1"/>
    <col min="771" max="771" width="34.42578125" style="23" bestFit="1" customWidth="1"/>
    <col min="772" max="1025" width="8.85546875" style="23"/>
    <col min="1026" max="1026" width="21" style="23" customWidth="1"/>
    <col min="1027" max="1027" width="34.42578125" style="23" bestFit="1" customWidth="1"/>
    <col min="1028" max="1281" width="8.85546875" style="23"/>
    <col min="1282" max="1282" width="21" style="23" customWidth="1"/>
    <col min="1283" max="1283" width="34.42578125" style="23" bestFit="1" customWidth="1"/>
    <col min="1284" max="1537" width="8.85546875" style="23"/>
    <col min="1538" max="1538" width="21" style="23" customWidth="1"/>
    <col min="1539" max="1539" width="34.42578125" style="23" bestFit="1" customWidth="1"/>
    <col min="1540" max="1793" width="8.85546875" style="23"/>
    <col min="1794" max="1794" width="21" style="23" customWidth="1"/>
    <col min="1795" max="1795" width="34.42578125" style="23" bestFit="1" customWidth="1"/>
    <col min="1796" max="2049" width="8.85546875" style="23"/>
    <col min="2050" max="2050" width="21" style="23" customWidth="1"/>
    <col min="2051" max="2051" width="34.42578125" style="23" bestFit="1" customWidth="1"/>
    <col min="2052" max="2305" width="8.85546875" style="23"/>
    <col min="2306" max="2306" width="21" style="23" customWidth="1"/>
    <col min="2307" max="2307" width="34.42578125" style="23" bestFit="1" customWidth="1"/>
    <col min="2308" max="2561" width="8.85546875" style="23"/>
    <col min="2562" max="2562" width="21" style="23" customWidth="1"/>
    <col min="2563" max="2563" width="34.42578125" style="23" bestFit="1" customWidth="1"/>
    <col min="2564" max="2817" width="8.85546875" style="23"/>
    <col min="2818" max="2818" width="21" style="23" customWidth="1"/>
    <col min="2819" max="2819" width="34.42578125" style="23" bestFit="1" customWidth="1"/>
    <col min="2820" max="3073" width="8.85546875" style="23"/>
    <col min="3074" max="3074" width="21" style="23" customWidth="1"/>
    <col min="3075" max="3075" width="34.42578125" style="23" bestFit="1" customWidth="1"/>
    <col min="3076" max="3329" width="8.85546875" style="23"/>
    <col min="3330" max="3330" width="21" style="23" customWidth="1"/>
    <col min="3331" max="3331" width="34.42578125" style="23" bestFit="1" customWidth="1"/>
    <col min="3332" max="3585" width="8.85546875" style="23"/>
    <col min="3586" max="3586" width="21" style="23" customWidth="1"/>
    <col min="3587" max="3587" width="34.42578125" style="23" bestFit="1" customWidth="1"/>
    <col min="3588" max="3841" width="8.85546875" style="23"/>
    <col min="3842" max="3842" width="21" style="23" customWidth="1"/>
    <col min="3843" max="3843" width="34.42578125" style="23" bestFit="1" customWidth="1"/>
    <col min="3844" max="4097" width="8.85546875" style="23"/>
    <col min="4098" max="4098" width="21" style="23" customWidth="1"/>
    <col min="4099" max="4099" width="34.42578125" style="23" bestFit="1" customWidth="1"/>
    <col min="4100" max="4353" width="8.85546875" style="23"/>
    <col min="4354" max="4354" width="21" style="23" customWidth="1"/>
    <col min="4355" max="4355" width="34.42578125" style="23" bestFit="1" customWidth="1"/>
    <col min="4356" max="4609" width="8.85546875" style="23"/>
    <col min="4610" max="4610" width="21" style="23" customWidth="1"/>
    <col min="4611" max="4611" width="34.42578125" style="23" bestFit="1" customWidth="1"/>
    <col min="4612" max="4865" width="8.85546875" style="23"/>
    <col min="4866" max="4866" width="21" style="23" customWidth="1"/>
    <col min="4867" max="4867" width="34.42578125" style="23" bestFit="1" customWidth="1"/>
    <col min="4868" max="5121" width="8.85546875" style="23"/>
    <col min="5122" max="5122" width="21" style="23" customWidth="1"/>
    <col min="5123" max="5123" width="34.42578125" style="23" bestFit="1" customWidth="1"/>
    <col min="5124" max="5377" width="8.85546875" style="23"/>
    <col min="5378" max="5378" width="21" style="23" customWidth="1"/>
    <col min="5379" max="5379" width="34.42578125" style="23" bestFit="1" customWidth="1"/>
    <col min="5380" max="5633" width="8.85546875" style="23"/>
    <col min="5634" max="5634" width="21" style="23" customWidth="1"/>
    <col min="5635" max="5635" width="34.42578125" style="23" bestFit="1" customWidth="1"/>
    <col min="5636" max="5889" width="8.85546875" style="23"/>
    <col min="5890" max="5890" width="21" style="23" customWidth="1"/>
    <col min="5891" max="5891" width="34.42578125" style="23" bestFit="1" customWidth="1"/>
    <col min="5892" max="6145" width="8.85546875" style="23"/>
    <col min="6146" max="6146" width="21" style="23" customWidth="1"/>
    <col min="6147" max="6147" width="34.42578125" style="23" bestFit="1" customWidth="1"/>
    <col min="6148" max="6401" width="8.85546875" style="23"/>
    <col min="6402" max="6402" width="21" style="23" customWidth="1"/>
    <col min="6403" max="6403" width="34.42578125" style="23" bestFit="1" customWidth="1"/>
    <col min="6404" max="6657" width="8.85546875" style="23"/>
    <col min="6658" max="6658" width="21" style="23" customWidth="1"/>
    <col min="6659" max="6659" width="34.42578125" style="23" bestFit="1" customWidth="1"/>
    <col min="6660" max="6913" width="8.85546875" style="23"/>
    <col min="6914" max="6914" width="21" style="23" customWidth="1"/>
    <col min="6915" max="6915" width="34.42578125" style="23" bestFit="1" customWidth="1"/>
    <col min="6916" max="7169" width="8.85546875" style="23"/>
    <col min="7170" max="7170" width="21" style="23" customWidth="1"/>
    <col min="7171" max="7171" width="34.42578125" style="23" bestFit="1" customWidth="1"/>
    <col min="7172" max="7425" width="8.85546875" style="23"/>
    <col min="7426" max="7426" width="21" style="23" customWidth="1"/>
    <col min="7427" max="7427" width="34.42578125" style="23" bestFit="1" customWidth="1"/>
    <col min="7428" max="7681" width="8.85546875" style="23"/>
    <col min="7682" max="7682" width="21" style="23" customWidth="1"/>
    <col min="7683" max="7683" width="34.42578125" style="23" bestFit="1" customWidth="1"/>
    <col min="7684" max="7937" width="8.85546875" style="23"/>
    <col min="7938" max="7938" width="21" style="23" customWidth="1"/>
    <col min="7939" max="7939" width="34.42578125" style="23" bestFit="1" customWidth="1"/>
    <col min="7940" max="8193" width="8.85546875" style="23"/>
    <col min="8194" max="8194" width="21" style="23" customWidth="1"/>
    <col min="8195" max="8195" width="34.42578125" style="23" bestFit="1" customWidth="1"/>
    <col min="8196" max="8449" width="8.85546875" style="23"/>
    <col min="8450" max="8450" width="21" style="23" customWidth="1"/>
    <col min="8451" max="8451" width="34.42578125" style="23" bestFit="1" customWidth="1"/>
    <col min="8452" max="8705" width="8.85546875" style="23"/>
    <col min="8706" max="8706" width="21" style="23" customWidth="1"/>
    <col min="8707" max="8707" width="34.42578125" style="23" bestFit="1" customWidth="1"/>
    <col min="8708" max="8961" width="8.85546875" style="23"/>
    <col min="8962" max="8962" width="21" style="23" customWidth="1"/>
    <col min="8963" max="8963" width="34.42578125" style="23" bestFit="1" customWidth="1"/>
    <col min="8964" max="9217" width="8.85546875" style="23"/>
    <col min="9218" max="9218" width="21" style="23" customWidth="1"/>
    <col min="9219" max="9219" width="34.42578125" style="23" bestFit="1" customWidth="1"/>
    <col min="9220" max="9473" width="8.85546875" style="23"/>
    <col min="9474" max="9474" width="21" style="23" customWidth="1"/>
    <col min="9475" max="9475" width="34.42578125" style="23" bestFit="1" customWidth="1"/>
    <col min="9476" max="9729" width="8.85546875" style="23"/>
    <col min="9730" max="9730" width="21" style="23" customWidth="1"/>
    <col min="9731" max="9731" width="34.42578125" style="23" bestFit="1" customWidth="1"/>
    <col min="9732" max="9985" width="8.85546875" style="23"/>
    <col min="9986" max="9986" width="21" style="23" customWidth="1"/>
    <col min="9987" max="9987" width="34.42578125" style="23" bestFit="1" customWidth="1"/>
    <col min="9988" max="10241" width="8.85546875" style="23"/>
    <col min="10242" max="10242" width="21" style="23" customWidth="1"/>
    <col min="10243" max="10243" width="34.42578125" style="23" bestFit="1" customWidth="1"/>
    <col min="10244" max="10497" width="8.85546875" style="23"/>
    <col min="10498" max="10498" width="21" style="23" customWidth="1"/>
    <col min="10499" max="10499" width="34.42578125" style="23" bestFit="1" customWidth="1"/>
    <col min="10500" max="10753" width="8.85546875" style="23"/>
    <col min="10754" max="10754" width="21" style="23" customWidth="1"/>
    <col min="10755" max="10755" width="34.42578125" style="23" bestFit="1" customWidth="1"/>
    <col min="10756" max="11009" width="8.85546875" style="23"/>
    <col min="11010" max="11010" width="21" style="23" customWidth="1"/>
    <col min="11011" max="11011" width="34.42578125" style="23" bestFit="1" customWidth="1"/>
    <col min="11012" max="11265" width="8.85546875" style="23"/>
    <col min="11266" max="11266" width="21" style="23" customWidth="1"/>
    <col min="11267" max="11267" width="34.42578125" style="23" bestFit="1" customWidth="1"/>
    <col min="11268" max="11521" width="8.85546875" style="23"/>
    <col min="11522" max="11522" width="21" style="23" customWidth="1"/>
    <col min="11523" max="11523" width="34.42578125" style="23" bestFit="1" customWidth="1"/>
    <col min="11524" max="11777" width="8.85546875" style="23"/>
    <col min="11778" max="11778" width="21" style="23" customWidth="1"/>
    <col min="11779" max="11779" width="34.42578125" style="23" bestFit="1" customWidth="1"/>
    <col min="11780" max="12033" width="8.85546875" style="23"/>
    <col min="12034" max="12034" width="21" style="23" customWidth="1"/>
    <col min="12035" max="12035" width="34.42578125" style="23" bestFit="1" customWidth="1"/>
    <col min="12036" max="12289" width="8.85546875" style="23"/>
    <col min="12290" max="12290" width="21" style="23" customWidth="1"/>
    <col min="12291" max="12291" width="34.42578125" style="23" bestFit="1" customWidth="1"/>
    <col min="12292" max="12545" width="8.85546875" style="23"/>
    <col min="12546" max="12546" width="21" style="23" customWidth="1"/>
    <col min="12547" max="12547" width="34.42578125" style="23" bestFit="1" customWidth="1"/>
    <col min="12548" max="12801" width="8.85546875" style="23"/>
    <col min="12802" max="12802" width="21" style="23" customWidth="1"/>
    <col min="12803" max="12803" width="34.42578125" style="23" bestFit="1" customWidth="1"/>
    <col min="12804" max="13057" width="8.85546875" style="23"/>
    <col min="13058" max="13058" width="21" style="23" customWidth="1"/>
    <col min="13059" max="13059" width="34.42578125" style="23" bestFit="1" customWidth="1"/>
    <col min="13060" max="13313" width="8.85546875" style="23"/>
    <col min="13314" max="13314" width="21" style="23" customWidth="1"/>
    <col min="13315" max="13315" width="34.42578125" style="23" bestFit="1" customWidth="1"/>
    <col min="13316" max="13569" width="8.85546875" style="23"/>
    <col min="13570" max="13570" width="21" style="23" customWidth="1"/>
    <col min="13571" max="13571" width="34.42578125" style="23" bestFit="1" customWidth="1"/>
    <col min="13572" max="13825" width="8.85546875" style="23"/>
    <col min="13826" max="13826" width="21" style="23" customWidth="1"/>
    <col min="13827" max="13827" width="34.42578125" style="23" bestFit="1" customWidth="1"/>
    <col min="13828" max="14081" width="8.85546875" style="23"/>
    <col min="14082" max="14082" width="21" style="23" customWidth="1"/>
    <col min="14083" max="14083" width="34.42578125" style="23" bestFit="1" customWidth="1"/>
    <col min="14084" max="14337" width="8.85546875" style="23"/>
    <col min="14338" max="14338" width="21" style="23" customWidth="1"/>
    <col min="14339" max="14339" width="34.42578125" style="23" bestFit="1" customWidth="1"/>
    <col min="14340" max="14593" width="8.85546875" style="23"/>
    <col min="14594" max="14594" width="21" style="23" customWidth="1"/>
    <col min="14595" max="14595" width="34.42578125" style="23" bestFit="1" customWidth="1"/>
    <col min="14596" max="14849" width="8.85546875" style="23"/>
    <col min="14850" max="14850" width="21" style="23" customWidth="1"/>
    <col min="14851" max="14851" width="34.42578125" style="23" bestFit="1" customWidth="1"/>
    <col min="14852" max="15105" width="8.85546875" style="23"/>
    <col min="15106" max="15106" width="21" style="23" customWidth="1"/>
    <col min="15107" max="15107" width="34.42578125" style="23" bestFit="1" customWidth="1"/>
    <col min="15108" max="15361" width="8.85546875" style="23"/>
    <col min="15362" max="15362" width="21" style="23" customWidth="1"/>
    <col min="15363" max="15363" width="34.42578125" style="23" bestFit="1" customWidth="1"/>
    <col min="15364" max="15617" width="8.85546875" style="23"/>
    <col min="15618" max="15618" width="21" style="23" customWidth="1"/>
    <col min="15619" max="15619" width="34.42578125" style="23" bestFit="1" customWidth="1"/>
    <col min="15620" max="15873" width="8.85546875" style="23"/>
    <col min="15874" max="15874" width="21" style="23" customWidth="1"/>
    <col min="15875" max="15875" width="34.42578125" style="23" bestFit="1" customWidth="1"/>
    <col min="15876" max="16129" width="8.85546875" style="23"/>
    <col min="16130" max="16130" width="21" style="23" customWidth="1"/>
    <col min="16131" max="16131" width="34.42578125" style="23" bestFit="1" customWidth="1"/>
    <col min="16132" max="16384" width="8.85546875" style="23"/>
  </cols>
  <sheetData>
    <row r="1" spans="1:11" ht="24.75" thickBot="1">
      <c r="A1" s="44" t="s">
        <v>4755</v>
      </c>
      <c r="B1" s="43" t="s">
        <v>5831</v>
      </c>
      <c r="C1" s="26" t="s">
        <v>5868</v>
      </c>
      <c r="D1" s="42" t="s">
        <v>4717</v>
      </c>
      <c r="E1" s="42" t="s">
        <v>4722</v>
      </c>
      <c r="F1" s="42" t="s">
        <v>5869</v>
      </c>
      <c r="G1" s="42" t="s">
        <v>5870</v>
      </c>
      <c r="H1" s="41" t="s">
        <v>5871</v>
      </c>
      <c r="I1" s="41" t="s">
        <v>4755</v>
      </c>
      <c r="J1" s="40"/>
      <c r="K1" s="40"/>
    </row>
    <row r="2" spans="1:11" ht="13.5" thickTop="1">
      <c r="A2" s="25" t="s">
        <v>5823</v>
      </c>
      <c r="B2" s="25" t="s">
        <v>5768</v>
      </c>
      <c r="C2" s="25" t="str">
        <f t="shared" ref="C2:C65" si="0">B2</f>
        <v>Adelanto</v>
      </c>
      <c r="D2" s="28">
        <v>633</v>
      </c>
      <c r="E2" s="28">
        <v>459</v>
      </c>
      <c r="F2" s="28">
        <v>513</v>
      </c>
      <c r="G2" s="28">
        <v>1236</v>
      </c>
      <c r="H2" s="27">
        <f t="shared" ref="H2:H19" si="1">SUM(D2:G2)</f>
        <v>2841</v>
      </c>
      <c r="I2" s="23" t="s">
        <v>4758</v>
      </c>
    </row>
    <row r="3" spans="1:11">
      <c r="A3" s="25" t="s">
        <v>5570</v>
      </c>
      <c r="B3" s="25" t="s">
        <v>5382</v>
      </c>
      <c r="C3" s="25" t="str">
        <f t="shared" si="0"/>
        <v>Agoura Hills</v>
      </c>
      <c r="D3" s="28">
        <v>31</v>
      </c>
      <c r="E3" s="28">
        <v>19</v>
      </c>
      <c r="F3" s="28">
        <v>20</v>
      </c>
      <c r="G3" s="28">
        <v>45</v>
      </c>
      <c r="H3" s="27">
        <f t="shared" si="1"/>
        <v>115</v>
      </c>
      <c r="I3" s="23" t="s">
        <v>4760</v>
      </c>
    </row>
    <row r="4" spans="1:11">
      <c r="A4" s="25" t="s">
        <v>5384</v>
      </c>
      <c r="B4" s="25" t="s">
        <v>5384</v>
      </c>
      <c r="C4" s="25" t="str">
        <f t="shared" si="0"/>
        <v>Alameda</v>
      </c>
      <c r="D4" s="28">
        <v>444</v>
      </c>
      <c r="E4" s="28">
        <v>248</v>
      </c>
      <c r="F4" s="28">
        <v>283</v>
      </c>
      <c r="G4" s="28">
        <v>748</v>
      </c>
      <c r="H4" s="27">
        <f t="shared" si="1"/>
        <v>1723</v>
      </c>
      <c r="I4" s="23" t="s">
        <v>4762</v>
      </c>
    </row>
    <row r="5" spans="1:11">
      <c r="A5" s="25" t="s">
        <v>4763</v>
      </c>
      <c r="B5" s="25" t="str">
        <f>A5</f>
        <v>Alameda County - Unincorporated</v>
      </c>
      <c r="C5" s="25" t="str">
        <f t="shared" si="0"/>
        <v>Alameda County - Unincorporated</v>
      </c>
      <c r="D5" s="28">
        <v>430</v>
      </c>
      <c r="E5" s="28">
        <v>227</v>
      </c>
      <c r="F5" s="28">
        <v>295</v>
      </c>
      <c r="G5" s="28">
        <v>817</v>
      </c>
      <c r="H5" s="27">
        <f t="shared" si="1"/>
        <v>1769</v>
      </c>
      <c r="I5" s="23" t="s">
        <v>4762</v>
      </c>
    </row>
    <row r="6" spans="1:11">
      <c r="A6" s="25" t="s">
        <v>5384</v>
      </c>
      <c r="B6" s="25" t="s">
        <v>5385</v>
      </c>
      <c r="C6" s="25" t="str">
        <f t="shared" si="0"/>
        <v>Albany</v>
      </c>
      <c r="D6" s="28">
        <v>80</v>
      </c>
      <c r="E6" s="28">
        <v>53</v>
      </c>
      <c r="F6" s="28">
        <v>57</v>
      </c>
      <c r="G6" s="28">
        <v>145</v>
      </c>
      <c r="H6" s="27">
        <f t="shared" si="1"/>
        <v>335</v>
      </c>
      <c r="I6" s="23" t="s">
        <v>4762</v>
      </c>
    </row>
    <row r="7" spans="1:11">
      <c r="A7" s="25" t="s">
        <v>5570</v>
      </c>
      <c r="B7" s="25" t="s">
        <v>5386</v>
      </c>
      <c r="C7" s="25" t="str">
        <f t="shared" si="0"/>
        <v>Alhambra</v>
      </c>
      <c r="D7" s="28">
        <v>380</v>
      </c>
      <c r="E7" s="28">
        <v>224</v>
      </c>
      <c r="F7" s="28">
        <v>246</v>
      </c>
      <c r="G7" s="28">
        <v>642</v>
      </c>
      <c r="H7" s="27">
        <f t="shared" si="1"/>
        <v>1492</v>
      </c>
      <c r="I7" s="23" t="s">
        <v>4760</v>
      </c>
    </row>
    <row r="8" spans="1:11">
      <c r="A8" s="25" t="s">
        <v>5616</v>
      </c>
      <c r="B8" s="25" t="s">
        <v>5811</v>
      </c>
      <c r="C8" s="25" t="str">
        <f t="shared" si="0"/>
        <v>Aliso Viejo</v>
      </c>
      <c r="D8" s="28">
        <v>9</v>
      </c>
      <c r="E8" s="28">
        <v>7</v>
      </c>
      <c r="F8" s="28">
        <v>7</v>
      </c>
      <c r="G8" s="28">
        <v>16</v>
      </c>
      <c r="H8" s="27">
        <f t="shared" si="1"/>
        <v>39</v>
      </c>
      <c r="I8" s="23" t="s">
        <v>4767</v>
      </c>
    </row>
    <row r="9" spans="1:11">
      <c r="A9" s="25" t="s">
        <v>4768</v>
      </c>
      <c r="B9" s="25" t="str">
        <f>A9</f>
        <v>Alpine County - Unincorporated</v>
      </c>
      <c r="C9" s="25" t="str">
        <f t="shared" si="0"/>
        <v>Alpine County - Unincorporated</v>
      </c>
      <c r="D9" s="28">
        <v>1</v>
      </c>
      <c r="E9" s="28">
        <v>1</v>
      </c>
      <c r="F9" s="28">
        <v>0</v>
      </c>
      <c r="G9" s="28">
        <v>0</v>
      </c>
      <c r="H9" s="27">
        <f t="shared" si="1"/>
        <v>2</v>
      </c>
      <c r="I9" s="23" t="s">
        <v>4769</v>
      </c>
      <c r="J9" s="23" t="s">
        <v>4770</v>
      </c>
    </row>
    <row r="10" spans="1:11">
      <c r="A10" s="25" t="s">
        <v>5872</v>
      </c>
      <c r="B10" s="25" t="s">
        <v>5358</v>
      </c>
      <c r="C10" s="25" t="str">
        <f t="shared" si="0"/>
        <v>Alturas</v>
      </c>
      <c r="D10" s="28">
        <v>2</v>
      </c>
      <c r="E10" s="28">
        <v>1</v>
      </c>
      <c r="F10" s="28">
        <v>1</v>
      </c>
      <c r="G10" s="28">
        <v>3</v>
      </c>
      <c r="H10" s="27">
        <f t="shared" si="1"/>
        <v>7</v>
      </c>
      <c r="I10" s="23" t="s">
        <v>4772</v>
      </c>
      <c r="J10" s="23" t="s">
        <v>4770</v>
      </c>
    </row>
    <row r="11" spans="1:11">
      <c r="A11" s="25" t="s">
        <v>5873</v>
      </c>
      <c r="B11" s="25" t="s">
        <v>5854</v>
      </c>
      <c r="C11" s="25" t="str">
        <f t="shared" si="0"/>
        <v>Amador City</v>
      </c>
      <c r="D11" s="28">
        <v>1</v>
      </c>
      <c r="E11" s="28">
        <v>1</v>
      </c>
      <c r="F11" s="28">
        <v>0</v>
      </c>
      <c r="G11" s="28">
        <v>0</v>
      </c>
      <c r="H11" s="27">
        <f t="shared" si="1"/>
        <v>2</v>
      </c>
      <c r="I11" s="23" t="s">
        <v>4774</v>
      </c>
    </row>
    <row r="12" spans="1:11">
      <c r="A12" s="25" t="s">
        <v>4775</v>
      </c>
      <c r="B12" s="25" t="str">
        <f>A12</f>
        <v>Amador County - Unincorporated</v>
      </c>
      <c r="C12" s="25" t="str">
        <f t="shared" si="0"/>
        <v>Amador County - Unincorporated</v>
      </c>
      <c r="D12" s="28">
        <v>10</v>
      </c>
      <c r="E12" s="28">
        <v>7</v>
      </c>
      <c r="F12" s="28">
        <v>9</v>
      </c>
      <c r="G12" s="28">
        <v>23</v>
      </c>
      <c r="H12" s="27">
        <f t="shared" si="1"/>
        <v>49</v>
      </c>
      <c r="I12" s="23" t="s">
        <v>4774</v>
      </c>
    </row>
    <row r="13" spans="1:11">
      <c r="A13" s="25" t="s">
        <v>5602</v>
      </c>
      <c r="B13" s="25" t="s">
        <v>5387</v>
      </c>
      <c r="C13" s="25" t="str">
        <f t="shared" si="0"/>
        <v>American Canyon</v>
      </c>
      <c r="D13" s="28">
        <v>116</v>
      </c>
      <c r="E13" s="28">
        <v>54</v>
      </c>
      <c r="F13" s="28">
        <v>58</v>
      </c>
      <c r="G13" s="28">
        <v>164</v>
      </c>
      <c r="H13" s="27">
        <f t="shared" si="1"/>
        <v>392</v>
      </c>
      <c r="I13" s="23" t="s">
        <v>4777</v>
      </c>
    </row>
    <row r="14" spans="1:11">
      <c r="A14" s="25" t="s">
        <v>5616</v>
      </c>
      <c r="B14" s="25" t="s">
        <v>5388</v>
      </c>
      <c r="C14" s="25" t="str">
        <f t="shared" si="0"/>
        <v>Anaheim</v>
      </c>
      <c r="D14" s="28">
        <v>1256</v>
      </c>
      <c r="E14" s="28">
        <v>907</v>
      </c>
      <c r="F14" s="28">
        <v>1038</v>
      </c>
      <c r="G14" s="28">
        <v>2501</v>
      </c>
      <c r="H14" s="27">
        <f t="shared" si="1"/>
        <v>5702</v>
      </c>
      <c r="I14" s="23" t="s">
        <v>4767</v>
      </c>
    </row>
    <row r="15" spans="1:11">
      <c r="A15" s="25" t="s">
        <v>5874</v>
      </c>
      <c r="B15" s="25" t="s">
        <v>5359</v>
      </c>
      <c r="C15" s="25" t="str">
        <f t="shared" si="0"/>
        <v>Anderson</v>
      </c>
      <c r="D15" s="28">
        <v>54</v>
      </c>
      <c r="E15" s="28">
        <v>37</v>
      </c>
      <c r="F15" s="28">
        <v>41</v>
      </c>
      <c r="G15" s="28">
        <v>109</v>
      </c>
      <c r="H15" s="27">
        <f t="shared" si="1"/>
        <v>241</v>
      </c>
      <c r="I15" s="23" t="s">
        <v>4780</v>
      </c>
      <c r="J15" s="23" t="s">
        <v>4770</v>
      </c>
    </row>
    <row r="16" spans="1:11">
      <c r="A16" s="25" t="s">
        <v>5875</v>
      </c>
      <c r="B16" s="25" t="s">
        <v>5380</v>
      </c>
      <c r="C16" s="25" t="str">
        <f t="shared" si="0"/>
        <v>Angels Camp</v>
      </c>
      <c r="D16" s="28">
        <v>57</v>
      </c>
      <c r="E16" s="28">
        <v>42</v>
      </c>
      <c r="F16" s="28">
        <v>38</v>
      </c>
      <c r="G16" s="28">
        <v>107</v>
      </c>
      <c r="H16" s="27">
        <f t="shared" si="1"/>
        <v>244</v>
      </c>
      <c r="I16" s="23" t="s">
        <v>4782</v>
      </c>
      <c r="J16" s="23" t="s">
        <v>4770</v>
      </c>
    </row>
    <row r="17" spans="1:10">
      <c r="A17" s="25" t="s">
        <v>5876</v>
      </c>
      <c r="B17" s="25" t="s">
        <v>5389</v>
      </c>
      <c r="C17" s="25" t="str">
        <f t="shared" si="0"/>
        <v>Antioch</v>
      </c>
      <c r="D17" s="28">
        <v>349</v>
      </c>
      <c r="E17" s="28">
        <v>205</v>
      </c>
      <c r="F17" s="28">
        <v>214</v>
      </c>
      <c r="G17" s="28">
        <v>680</v>
      </c>
      <c r="H17" s="27">
        <f t="shared" si="1"/>
        <v>1448</v>
      </c>
      <c r="I17" s="23" t="s">
        <v>4784</v>
      </c>
    </row>
    <row r="18" spans="1:10">
      <c r="A18" s="25" t="s">
        <v>5823</v>
      </c>
      <c r="B18" s="25" t="s">
        <v>5799</v>
      </c>
      <c r="C18" s="25" t="str">
        <f t="shared" si="0"/>
        <v>Apple Valley</v>
      </c>
      <c r="D18" s="28">
        <v>764</v>
      </c>
      <c r="E18" s="28">
        <v>541</v>
      </c>
      <c r="F18" s="28">
        <v>622</v>
      </c>
      <c r="G18" s="28">
        <v>1407</v>
      </c>
      <c r="H18" s="27">
        <f t="shared" si="1"/>
        <v>3334</v>
      </c>
      <c r="I18" s="23" t="s">
        <v>4758</v>
      </c>
    </row>
    <row r="19" spans="1:10">
      <c r="A19" s="25" t="s">
        <v>5570</v>
      </c>
      <c r="B19" s="25" t="s">
        <v>5390</v>
      </c>
      <c r="C19" s="25" t="str">
        <f t="shared" si="0"/>
        <v>Arcadia</v>
      </c>
      <c r="D19" s="28">
        <v>276</v>
      </c>
      <c r="E19" s="28">
        <v>167</v>
      </c>
      <c r="F19" s="28">
        <v>177</v>
      </c>
      <c r="G19" s="28">
        <v>434</v>
      </c>
      <c r="H19" s="27">
        <f t="shared" si="1"/>
        <v>1054</v>
      </c>
      <c r="I19" s="23" t="s">
        <v>4760</v>
      </c>
    </row>
    <row r="20" spans="1:10">
      <c r="A20" s="25" t="s">
        <v>5877</v>
      </c>
      <c r="B20" s="25" t="s">
        <v>5360</v>
      </c>
      <c r="C20" s="25" t="str">
        <f t="shared" si="0"/>
        <v>Arcata</v>
      </c>
      <c r="D20" s="28">
        <v>142</v>
      </c>
      <c r="E20" s="28">
        <v>95</v>
      </c>
      <c r="F20" s="28">
        <v>111</v>
      </c>
      <c r="G20" s="28">
        <v>262</v>
      </c>
      <c r="H20" s="27">
        <v>610</v>
      </c>
      <c r="I20" s="23" t="s">
        <v>4788</v>
      </c>
      <c r="J20" s="23" t="s">
        <v>4770</v>
      </c>
    </row>
    <row r="21" spans="1:10">
      <c r="A21" s="25" t="s">
        <v>5685</v>
      </c>
      <c r="B21" s="25" t="s">
        <v>5391</v>
      </c>
      <c r="C21" s="25" t="str">
        <f t="shared" si="0"/>
        <v>Arroyo Grande</v>
      </c>
      <c r="D21" s="28">
        <v>170</v>
      </c>
      <c r="E21" s="28">
        <v>107</v>
      </c>
      <c r="F21" s="28">
        <v>124</v>
      </c>
      <c r="G21" s="28">
        <v>291</v>
      </c>
      <c r="H21" s="27">
        <f t="shared" ref="H21:H46" si="2">SUM(D21:G21)</f>
        <v>692</v>
      </c>
      <c r="I21" s="23" t="s">
        <v>4790</v>
      </c>
      <c r="J21" s="23" t="s">
        <v>4770</v>
      </c>
    </row>
    <row r="22" spans="1:10">
      <c r="A22" s="25" t="s">
        <v>5570</v>
      </c>
      <c r="B22" s="25" t="s">
        <v>5392</v>
      </c>
      <c r="C22" s="25" t="str">
        <f t="shared" si="0"/>
        <v>Artesia</v>
      </c>
      <c r="D22" s="28">
        <v>31</v>
      </c>
      <c r="E22" s="28">
        <v>18</v>
      </c>
      <c r="F22" s="28">
        <v>20</v>
      </c>
      <c r="G22" s="28">
        <v>51</v>
      </c>
      <c r="H22" s="27">
        <f t="shared" si="2"/>
        <v>120</v>
      </c>
      <c r="I22" s="23" t="s">
        <v>4760</v>
      </c>
    </row>
    <row r="23" spans="1:10">
      <c r="A23" s="25" t="s">
        <v>5878</v>
      </c>
      <c r="B23" s="25" t="s">
        <v>5393</v>
      </c>
      <c r="C23" s="25" t="str">
        <f t="shared" si="0"/>
        <v>Arvin</v>
      </c>
      <c r="D23" s="35">
        <v>398</v>
      </c>
      <c r="E23" s="35">
        <v>239</v>
      </c>
      <c r="F23" s="35">
        <v>183</v>
      </c>
      <c r="G23" s="35">
        <v>349</v>
      </c>
      <c r="H23" s="27">
        <f t="shared" si="2"/>
        <v>1169</v>
      </c>
      <c r="I23" s="23" t="s">
        <v>4793</v>
      </c>
    </row>
    <row r="24" spans="1:10">
      <c r="A24" s="25" t="s">
        <v>5685</v>
      </c>
      <c r="B24" s="25" t="s">
        <v>5394</v>
      </c>
      <c r="C24" s="25" t="str">
        <f t="shared" si="0"/>
        <v>Atascadero</v>
      </c>
      <c r="D24" s="28">
        <v>207</v>
      </c>
      <c r="E24" s="28">
        <v>131</v>
      </c>
      <c r="F24" s="28">
        <v>151</v>
      </c>
      <c r="G24" s="28">
        <v>354</v>
      </c>
      <c r="H24" s="27">
        <f t="shared" si="2"/>
        <v>843</v>
      </c>
      <c r="I24" s="23" t="s">
        <v>4790</v>
      </c>
      <c r="J24" s="23" t="s">
        <v>4770</v>
      </c>
    </row>
    <row r="25" spans="1:10">
      <c r="A25" s="25" t="s">
        <v>5688</v>
      </c>
      <c r="B25" s="25" t="s">
        <v>5395</v>
      </c>
      <c r="C25" s="25" t="str">
        <f t="shared" si="0"/>
        <v>Atherton</v>
      </c>
      <c r="D25" s="28">
        <v>35</v>
      </c>
      <c r="E25" s="28">
        <v>26</v>
      </c>
      <c r="F25" s="28">
        <v>29</v>
      </c>
      <c r="G25" s="28">
        <v>3</v>
      </c>
      <c r="H25" s="27">
        <f t="shared" si="2"/>
        <v>93</v>
      </c>
      <c r="I25" s="23" t="s">
        <v>4796</v>
      </c>
    </row>
    <row r="26" spans="1:10">
      <c r="A26" s="25" t="s">
        <v>5582</v>
      </c>
      <c r="B26" s="25" t="s">
        <v>5396</v>
      </c>
      <c r="C26" s="25" t="str">
        <f t="shared" si="0"/>
        <v>Atwater</v>
      </c>
      <c r="D26" s="34">
        <v>429</v>
      </c>
      <c r="E26" s="34">
        <v>307</v>
      </c>
      <c r="F26" s="34">
        <v>281</v>
      </c>
      <c r="G26" s="34">
        <v>748</v>
      </c>
      <c r="H26" s="27">
        <f t="shared" si="2"/>
        <v>1765</v>
      </c>
      <c r="I26" s="23" t="s">
        <v>4798</v>
      </c>
    </row>
    <row r="27" spans="1:10">
      <c r="A27" s="25" t="s">
        <v>5879</v>
      </c>
      <c r="B27" s="25" t="s">
        <v>5397</v>
      </c>
      <c r="C27" s="25" t="str">
        <f t="shared" si="0"/>
        <v>Auburn</v>
      </c>
      <c r="D27" s="28">
        <v>68</v>
      </c>
      <c r="E27" s="28">
        <v>41</v>
      </c>
      <c r="F27" s="28">
        <v>60</v>
      </c>
      <c r="G27" s="28">
        <v>141</v>
      </c>
      <c r="H27" s="27">
        <f t="shared" si="2"/>
        <v>310</v>
      </c>
      <c r="I27" s="23" t="s">
        <v>4800</v>
      </c>
      <c r="J27" s="23" t="s">
        <v>4770</v>
      </c>
    </row>
    <row r="28" spans="1:10">
      <c r="A28" s="25" t="s">
        <v>5570</v>
      </c>
      <c r="B28" s="25" t="s">
        <v>5398</v>
      </c>
      <c r="C28" s="25" t="str">
        <f t="shared" si="0"/>
        <v>Avalon</v>
      </c>
      <c r="D28" s="28">
        <v>20</v>
      </c>
      <c r="E28" s="28">
        <v>12</v>
      </c>
      <c r="F28" s="28">
        <v>14</v>
      </c>
      <c r="G28" s="28">
        <v>34</v>
      </c>
      <c r="H28" s="27">
        <f t="shared" si="2"/>
        <v>80</v>
      </c>
      <c r="I28" s="23" t="s">
        <v>4760</v>
      </c>
    </row>
    <row r="29" spans="1:10">
      <c r="A29" s="25" t="s">
        <v>5880</v>
      </c>
      <c r="B29" s="25" t="s">
        <v>5769</v>
      </c>
      <c r="C29" s="25" t="str">
        <f t="shared" si="0"/>
        <v>Avenal</v>
      </c>
      <c r="D29" s="35">
        <v>145</v>
      </c>
      <c r="E29" s="35">
        <v>108</v>
      </c>
      <c r="F29" s="35">
        <v>115</v>
      </c>
      <c r="G29" s="35">
        <v>271</v>
      </c>
      <c r="H29" s="27">
        <f t="shared" si="2"/>
        <v>639</v>
      </c>
      <c r="I29" s="23" t="s">
        <v>4803</v>
      </c>
    </row>
    <row r="30" spans="1:10">
      <c r="A30" s="25" t="s">
        <v>5570</v>
      </c>
      <c r="B30" s="25" t="s">
        <v>5399</v>
      </c>
      <c r="C30" s="25" t="str">
        <f t="shared" si="0"/>
        <v>Azusa</v>
      </c>
      <c r="D30" s="28">
        <v>198</v>
      </c>
      <c r="E30" s="28">
        <v>118</v>
      </c>
      <c r="F30" s="28">
        <v>127</v>
      </c>
      <c r="G30" s="28">
        <v>336</v>
      </c>
      <c r="H30" s="27">
        <f t="shared" si="2"/>
        <v>779</v>
      </c>
      <c r="I30" s="23" t="s">
        <v>4760</v>
      </c>
    </row>
    <row r="31" spans="1:10">
      <c r="A31" s="25" t="s">
        <v>5878</v>
      </c>
      <c r="B31" s="25" t="s">
        <v>5400</v>
      </c>
      <c r="C31" s="25" t="str">
        <f t="shared" si="0"/>
        <v>Bakersfield</v>
      </c>
      <c r="D31" s="35">
        <v>9706</v>
      </c>
      <c r="E31" s="35">
        <v>5800</v>
      </c>
      <c r="F31" s="35">
        <v>6453</v>
      </c>
      <c r="G31" s="35">
        <v>14331</v>
      </c>
      <c r="H31" s="27">
        <f t="shared" si="2"/>
        <v>36290</v>
      </c>
      <c r="I31" s="23" t="s">
        <v>4793</v>
      </c>
    </row>
    <row r="32" spans="1:10">
      <c r="A32" s="25" t="s">
        <v>5570</v>
      </c>
      <c r="B32" s="25" t="s">
        <v>5401</v>
      </c>
      <c r="C32" s="25" t="str">
        <f t="shared" si="0"/>
        <v>Baldwin Park</v>
      </c>
      <c r="D32" s="28">
        <v>142</v>
      </c>
      <c r="E32" s="28">
        <v>83</v>
      </c>
      <c r="F32" s="28">
        <v>90</v>
      </c>
      <c r="G32" s="28">
        <v>242</v>
      </c>
      <c r="H32" s="27">
        <f t="shared" si="2"/>
        <v>557</v>
      </c>
      <c r="I32" s="23" t="s">
        <v>4760</v>
      </c>
    </row>
    <row r="33" spans="1:10">
      <c r="A33" s="25" t="s">
        <v>5661</v>
      </c>
      <c r="B33" s="25" t="s">
        <v>5770</v>
      </c>
      <c r="C33" s="25" t="str">
        <f t="shared" si="0"/>
        <v>Banning</v>
      </c>
      <c r="D33" s="28">
        <v>872</v>
      </c>
      <c r="E33" s="28">
        <v>593</v>
      </c>
      <c r="F33" s="28">
        <v>685</v>
      </c>
      <c r="G33" s="28">
        <v>1642</v>
      </c>
      <c r="H33" s="27">
        <f t="shared" si="2"/>
        <v>3792</v>
      </c>
      <c r="I33" s="23" t="s">
        <v>4808</v>
      </c>
    </row>
    <row r="34" spans="1:10">
      <c r="A34" s="25" t="s">
        <v>5823</v>
      </c>
      <c r="B34" s="25" t="s">
        <v>5812</v>
      </c>
      <c r="C34" s="25" t="str">
        <f t="shared" si="0"/>
        <v>Barstow</v>
      </c>
      <c r="D34" s="28">
        <v>188</v>
      </c>
      <c r="E34" s="28">
        <v>138</v>
      </c>
      <c r="F34" s="28">
        <v>154</v>
      </c>
      <c r="G34" s="28">
        <v>363</v>
      </c>
      <c r="H34" s="27">
        <f t="shared" si="2"/>
        <v>843</v>
      </c>
      <c r="I34" s="23" t="s">
        <v>4758</v>
      </c>
    </row>
    <row r="35" spans="1:10">
      <c r="A35" s="25" t="s">
        <v>5661</v>
      </c>
      <c r="B35" s="25" t="s">
        <v>5402</v>
      </c>
      <c r="C35" s="25" t="str">
        <f t="shared" si="0"/>
        <v>Beaumont</v>
      </c>
      <c r="D35" s="28">
        <v>1267</v>
      </c>
      <c r="E35" s="28">
        <v>854</v>
      </c>
      <c r="F35" s="28">
        <v>969</v>
      </c>
      <c r="G35" s="28">
        <v>2160</v>
      </c>
      <c r="H35" s="27">
        <f t="shared" si="2"/>
        <v>5250</v>
      </c>
      <c r="I35" s="23" t="s">
        <v>4808</v>
      </c>
    </row>
    <row r="36" spans="1:10">
      <c r="A36" s="25" t="s">
        <v>5570</v>
      </c>
      <c r="B36" s="25" t="s">
        <v>5771</v>
      </c>
      <c r="C36" s="25" t="str">
        <f t="shared" si="0"/>
        <v>Bell</v>
      </c>
      <c r="D36" s="28">
        <v>11</v>
      </c>
      <c r="E36" s="28">
        <v>7</v>
      </c>
      <c r="F36" s="28">
        <v>8</v>
      </c>
      <c r="G36" s="28">
        <v>21</v>
      </c>
      <c r="H36" s="27">
        <f t="shared" si="2"/>
        <v>47</v>
      </c>
      <c r="I36" s="23" t="s">
        <v>4760</v>
      </c>
    </row>
    <row r="37" spans="1:10">
      <c r="A37" s="25" t="s">
        <v>5570</v>
      </c>
      <c r="B37" s="25" t="s">
        <v>5403</v>
      </c>
      <c r="C37" s="25" t="str">
        <f t="shared" si="0"/>
        <v>Bell Gardens</v>
      </c>
      <c r="D37" s="28">
        <v>11</v>
      </c>
      <c r="E37" s="28">
        <v>7</v>
      </c>
      <c r="F37" s="28">
        <v>8</v>
      </c>
      <c r="G37" s="28">
        <v>20</v>
      </c>
      <c r="H37" s="27">
        <f t="shared" si="2"/>
        <v>46</v>
      </c>
      <c r="I37" s="23" t="s">
        <v>4760</v>
      </c>
    </row>
    <row r="38" spans="1:10">
      <c r="A38" s="25" t="s">
        <v>5570</v>
      </c>
      <c r="B38" s="25" t="s">
        <v>5404</v>
      </c>
      <c r="C38" s="25" t="str">
        <f t="shared" si="0"/>
        <v>Bellflower</v>
      </c>
      <c r="D38" s="28">
        <v>1</v>
      </c>
      <c r="E38" s="28">
        <v>1</v>
      </c>
      <c r="F38" s="28">
        <v>0</v>
      </c>
      <c r="G38" s="28">
        <v>0</v>
      </c>
      <c r="H38" s="27">
        <f t="shared" si="2"/>
        <v>2</v>
      </c>
      <c r="I38" s="23" t="s">
        <v>4760</v>
      </c>
    </row>
    <row r="39" spans="1:10">
      <c r="A39" s="25" t="s">
        <v>5688</v>
      </c>
      <c r="B39" s="25" t="s">
        <v>5405</v>
      </c>
      <c r="C39" s="25" t="str">
        <f t="shared" si="0"/>
        <v>Belmont</v>
      </c>
      <c r="D39" s="28">
        <v>116</v>
      </c>
      <c r="E39" s="28">
        <v>63</v>
      </c>
      <c r="F39" s="28">
        <v>67</v>
      </c>
      <c r="G39" s="28">
        <v>222</v>
      </c>
      <c r="H39" s="27">
        <f t="shared" si="2"/>
        <v>468</v>
      </c>
      <c r="I39" s="23" t="s">
        <v>4796</v>
      </c>
    </row>
    <row r="40" spans="1:10">
      <c r="A40" s="25" t="s">
        <v>5881</v>
      </c>
      <c r="B40" s="25" t="s">
        <v>5406</v>
      </c>
      <c r="C40" s="25" t="str">
        <f t="shared" si="0"/>
        <v>Belvedere</v>
      </c>
      <c r="D40" s="28">
        <v>4</v>
      </c>
      <c r="E40" s="28">
        <v>3</v>
      </c>
      <c r="F40" s="28">
        <v>4</v>
      </c>
      <c r="G40" s="28">
        <v>5</v>
      </c>
      <c r="H40" s="27">
        <f t="shared" si="2"/>
        <v>16</v>
      </c>
      <c r="I40" s="23" t="s">
        <v>4816</v>
      </c>
    </row>
    <row r="41" spans="1:10">
      <c r="A41" s="25" t="s">
        <v>5882</v>
      </c>
      <c r="B41" s="25" t="s">
        <v>5407</v>
      </c>
      <c r="C41" s="25" t="str">
        <f t="shared" si="0"/>
        <v>Benicia</v>
      </c>
      <c r="D41" s="28">
        <v>94</v>
      </c>
      <c r="E41" s="28">
        <v>54</v>
      </c>
      <c r="F41" s="28">
        <v>56</v>
      </c>
      <c r="G41" s="28">
        <v>123</v>
      </c>
      <c r="H41" s="27">
        <f t="shared" si="2"/>
        <v>327</v>
      </c>
      <c r="I41" s="23" t="s">
        <v>4818</v>
      </c>
    </row>
    <row r="42" spans="1:10">
      <c r="A42" s="25" t="s">
        <v>5384</v>
      </c>
      <c r="B42" s="25" t="s">
        <v>5408</v>
      </c>
      <c r="C42" s="25" t="str">
        <f t="shared" si="0"/>
        <v>Berkeley</v>
      </c>
      <c r="D42" s="28">
        <v>532</v>
      </c>
      <c r="E42" s="28">
        <v>442</v>
      </c>
      <c r="F42" s="28">
        <v>584</v>
      </c>
      <c r="G42" s="28">
        <v>1401</v>
      </c>
      <c r="H42" s="27">
        <f t="shared" si="2"/>
        <v>2959</v>
      </c>
      <c r="I42" s="23" t="s">
        <v>4762</v>
      </c>
    </row>
    <row r="43" spans="1:10">
      <c r="A43" s="25" t="s">
        <v>5570</v>
      </c>
      <c r="B43" s="25" t="s">
        <v>5409</v>
      </c>
      <c r="C43" s="25" t="str">
        <f t="shared" si="0"/>
        <v>Beverly Hills</v>
      </c>
      <c r="D43" s="28">
        <v>1</v>
      </c>
      <c r="E43" s="28">
        <v>1</v>
      </c>
      <c r="F43" s="28">
        <v>1</v>
      </c>
      <c r="G43" s="28">
        <v>0</v>
      </c>
      <c r="H43" s="27">
        <f t="shared" si="2"/>
        <v>3</v>
      </c>
      <c r="I43" s="23" t="s">
        <v>4760</v>
      </c>
    </row>
    <row r="44" spans="1:10">
      <c r="A44" s="25" t="s">
        <v>5823</v>
      </c>
      <c r="B44" s="25" t="s">
        <v>5410</v>
      </c>
      <c r="C44" s="25" t="str">
        <f t="shared" si="0"/>
        <v>Big Bear Lake</v>
      </c>
      <c r="D44" s="28">
        <v>1</v>
      </c>
      <c r="E44" s="28">
        <v>1</v>
      </c>
      <c r="F44" s="28">
        <v>0</v>
      </c>
      <c r="G44" s="28">
        <v>0</v>
      </c>
      <c r="H44" s="27">
        <f t="shared" si="2"/>
        <v>2</v>
      </c>
      <c r="I44" s="23" t="s">
        <v>4758</v>
      </c>
    </row>
    <row r="45" spans="1:10">
      <c r="A45" s="25" t="s">
        <v>5883</v>
      </c>
      <c r="B45" s="25" t="s">
        <v>5813</v>
      </c>
      <c r="C45" s="25" t="str">
        <f t="shared" si="0"/>
        <v>Biggs</v>
      </c>
      <c r="D45" s="31">
        <v>48</v>
      </c>
      <c r="E45" s="31">
        <v>30</v>
      </c>
      <c r="F45" s="31">
        <v>24</v>
      </c>
      <c r="G45" s="31">
        <v>82</v>
      </c>
      <c r="H45" s="27">
        <f t="shared" si="2"/>
        <v>184</v>
      </c>
      <c r="I45" s="23" t="s">
        <v>4823</v>
      </c>
    </row>
    <row r="46" spans="1:10">
      <c r="A46" s="25" t="s">
        <v>5884</v>
      </c>
      <c r="B46" s="25" t="s">
        <v>5411</v>
      </c>
      <c r="C46" s="25" t="str">
        <f t="shared" si="0"/>
        <v>Bishop</v>
      </c>
      <c r="D46" s="28">
        <v>24</v>
      </c>
      <c r="E46" s="28">
        <v>20</v>
      </c>
      <c r="F46" s="28">
        <v>21</v>
      </c>
      <c r="G46" s="28">
        <v>53</v>
      </c>
      <c r="H46" s="27">
        <f t="shared" si="2"/>
        <v>118</v>
      </c>
      <c r="I46" s="23" t="s">
        <v>4825</v>
      </c>
    </row>
    <row r="47" spans="1:10">
      <c r="A47" s="25" t="s">
        <v>5877</v>
      </c>
      <c r="B47" s="25" t="s">
        <v>5855</v>
      </c>
      <c r="C47" s="25" t="str">
        <f t="shared" si="0"/>
        <v>Blue Lake</v>
      </c>
      <c r="D47" s="28">
        <v>7</v>
      </c>
      <c r="E47" s="28">
        <v>4</v>
      </c>
      <c r="F47" s="28">
        <v>5</v>
      </c>
      <c r="G47" s="28">
        <v>7</v>
      </c>
      <c r="H47" s="27">
        <v>23</v>
      </c>
      <c r="I47" s="23" t="s">
        <v>4788</v>
      </c>
      <c r="J47" s="23" t="s">
        <v>4770</v>
      </c>
    </row>
    <row r="48" spans="1:10">
      <c r="A48" s="25" t="s">
        <v>5661</v>
      </c>
      <c r="B48" s="25" t="s">
        <v>5772</v>
      </c>
      <c r="C48" s="25" t="str">
        <f t="shared" si="0"/>
        <v>Blythe</v>
      </c>
      <c r="D48" s="28">
        <v>91</v>
      </c>
      <c r="E48" s="28">
        <v>64</v>
      </c>
      <c r="F48" s="28">
        <v>75</v>
      </c>
      <c r="G48" s="28">
        <v>172</v>
      </c>
      <c r="H48" s="27">
        <f t="shared" ref="H48:H84" si="3">SUM(D48:G48)</f>
        <v>402</v>
      </c>
      <c r="I48" s="23" t="s">
        <v>4808</v>
      </c>
    </row>
    <row r="49" spans="1:10">
      <c r="A49" s="25" t="s">
        <v>5570</v>
      </c>
      <c r="B49" s="25" t="s">
        <v>5856</v>
      </c>
      <c r="C49" s="25" t="str">
        <f t="shared" si="0"/>
        <v>Bradbury</v>
      </c>
      <c r="D49" s="28">
        <v>1</v>
      </c>
      <c r="E49" s="28">
        <v>1</v>
      </c>
      <c r="F49" s="28">
        <v>0</v>
      </c>
      <c r="G49" s="28">
        <v>0</v>
      </c>
      <c r="H49" s="27">
        <f t="shared" si="3"/>
        <v>2</v>
      </c>
      <c r="I49" s="23" t="s">
        <v>4760</v>
      </c>
    </row>
    <row r="50" spans="1:10">
      <c r="A50" s="25" t="s">
        <v>5782</v>
      </c>
      <c r="B50" s="25" t="s">
        <v>5412</v>
      </c>
      <c r="C50" s="25" t="str">
        <f t="shared" si="0"/>
        <v>Brawley</v>
      </c>
      <c r="D50" s="28">
        <v>760</v>
      </c>
      <c r="E50" s="28">
        <v>470</v>
      </c>
      <c r="F50" s="28">
        <v>466</v>
      </c>
      <c r="G50" s="28">
        <v>1338</v>
      </c>
      <c r="H50" s="27">
        <f t="shared" si="3"/>
        <v>3034</v>
      </c>
      <c r="I50" s="23" t="s">
        <v>4830</v>
      </c>
    </row>
    <row r="51" spans="1:10">
      <c r="A51" s="25" t="s">
        <v>5616</v>
      </c>
      <c r="B51" s="25" t="s">
        <v>5413</v>
      </c>
      <c r="C51" s="25" t="str">
        <f t="shared" si="0"/>
        <v>Brea</v>
      </c>
      <c r="D51" s="28">
        <v>426</v>
      </c>
      <c r="E51" s="28">
        <v>305</v>
      </c>
      <c r="F51" s="28">
        <v>335</v>
      </c>
      <c r="G51" s="28">
        <v>785</v>
      </c>
      <c r="H51" s="27">
        <f t="shared" si="3"/>
        <v>1851</v>
      </c>
      <c r="I51" s="23" t="s">
        <v>4767</v>
      </c>
    </row>
    <row r="52" spans="1:10">
      <c r="A52" s="25" t="s">
        <v>5876</v>
      </c>
      <c r="B52" s="25" t="s">
        <v>5414</v>
      </c>
      <c r="C52" s="25" t="str">
        <f t="shared" si="0"/>
        <v>Brentwood</v>
      </c>
      <c r="D52" s="28">
        <v>234</v>
      </c>
      <c r="E52" s="28">
        <v>124</v>
      </c>
      <c r="F52" s="28">
        <v>123</v>
      </c>
      <c r="G52" s="28">
        <v>279</v>
      </c>
      <c r="H52" s="27">
        <f t="shared" si="3"/>
        <v>760</v>
      </c>
      <c r="I52" s="23" t="s">
        <v>4784</v>
      </c>
    </row>
    <row r="53" spans="1:10">
      <c r="A53" s="25" t="s">
        <v>5688</v>
      </c>
      <c r="B53" s="25" t="s">
        <v>5415</v>
      </c>
      <c r="C53" s="25" t="str">
        <f t="shared" si="0"/>
        <v>Brisbane</v>
      </c>
      <c r="D53" s="28">
        <v>25</v>
      </c>
      <c r="E53" s="28">
        <v>13</v>
      </c>
      <c r="F53" s="28">
        <v>15</v>
      </c>
      <c r="G53" s="28">
        <v>30</v>
      </c>
      <c r="H53" s="27">
        <f t="shared" si="3"/>
        <v>83</v>
      </c>
      <c r="I53" s="23" t="s">
        <v>4796</v>
      </c>
    </row>
    <row r="54" spans="1:10">
      <c r="A54" s="25" t="s">
        <v>5694</v>
      </c>
      <c r="B54" s="25" t="s">
        <v>5773</v>
      </c>
      <c r="C54" s="25" t="str">
        <f t="shared" si="0"/>
        <v>Buellton</v>
      </c>
      <c r="D54" s="32">
        <v>66</v>
      </c>
      <c r="E54" s="32">
        <v>44</v>
      </c>
      <c r="F54" s="32">
        <v>41</v>
      </c>
      <c r="G54" s="32">
        <v>124</v>
      </c>
      <c r="H54" s="27">
        <f t="shared" si="3"/>
        <v>275</v>
      </c>
      <c r="I54" s="23" t="s">
        <v>4835</v>
      </c>
    </row>
    <row r="55" spans="1:10">
      <c r="A55" s="25" t="s">
        <v>5616</v>
      </c>
      <c r="B55" s="25" t="s">
        <v>5416</v>
      </c>
      <c r="C55" s="25" t="str">
        <f t="shared" si="0"/>
        <v>Buena Park</v>
      </c>
      <c r="D55" s="28">
        <v>76</v>
      </c>
      <c r="E55" s="28">
        <v>53</v>
      </c>
      <c r="F55" s="28">
        <v>62</v>
      </c>
      <c r="G55" s="28">
        <v>148</v>
      </c>
      <c r="H55" s="27">
        <f t="shared" si="3"/>
        <v>339</v>
      </c>
      <c r="I55" s="23" t="s">
        <v>4767</v>
      </c>
    </row>
    <row r="56" spans="1:10">
      <c r="A56" s="25" t="s">
        <v>5570</v>
      </c>
      <c r="B56" s="25" t="s">
        <v>5417</v>
      </c>
      <c r="C56" s="25" t="str">
        <f t="shared" si="0"/>
        <v>Burbank</v>
      </c>
      <c r="D56" s="28">
        <v>694</v>
      </c>
      <c r="E56" s="28">
        <v>413</v>
      </c>
      <c r="F56" s="28">
        <v>443</v>
      </c>
      <c r="G56" s="28">
        <v>1134</v>
      </c>
      <c r="H56" s="27">
        <f t="shared" si="3"/>
        <v>2684</v>
      </c>
      <c r="I56" s="23" t="s">
        <v>4760</v>
      </c>
    </row>
    <row r="57" spans="1:10">
      <c r="A57" s="25" t="s">
        <v>5688</v>
      </c>
      <c r="B57" s="25" t="s">
        <v>5418</v>
      </c>
      <c r="C57" s="25" t="str">
        <f t="shared" si="0"/>
        <v>Burlingame</v>
      </c>
      <c r="D57" s="28">
        <v>276</v>
      </c>
      <c r="E57" s="28">
        <v>144</v>
      </c>
      <c r="F57" s="28">
        <v>155</v>
      </c>
      <c r="G57" s="28">
        <v>288</v>
      </c>
      <c r="H57" s="27">
        <f t="shared" si="3"/>
        <v>863</v>
      </c>
      <c r="I57" s="23" t="s">
        <v>4796</v>
      </c>
    </row>
    <row r="58" spans="1:10">
      <c r="A58" s="25" t="s">
        <v>4839</v>
      </c>
      <c r="B58" s="25" t="str">
        <f>A58</f>
        <v>Butte County - Unincorporated</v>
      </c>
      <c r="C58" s="25" t="str">
        <f t="shared" si="0"/>
        <v>Butte County - Unincorporated</v>
      </c>
      <c r="D58" s="28">
        <v>682</v>
      </c>
      <c r="E58" s="28">
        <v>545</v>
      </c>
      <c r="F58" s="28">
        <v>480</v>
      </c>
      <c r="G58" s="28">
        <v>1267</v>
      </c>
      <c r="H58" s="27">
        <f t="shared" si="3"/>
        <v>2974</v>
      </c>
      <c r="I58" s="23" t="s">
        <v>4823</v>
      </c>
    </row>
    <row r="59" spans="1:10">
      <c r="A59" s="25" t="s">
        <v>5570</v>
      </c>
      <c r="B59" s="25" t="s">
        <v>5419</v>
      </c>
      <c r="C59" s="25" t="str">
        <f t="shared" si="0"/>
        <v>Calabasas</v>
      </c>
      <c r="D59" s="28">
        <v>88</v>
      </c>
      <c r="E59" s="28">
        <v>54</v>
      </c>
      <c r="F59" s="28">
        <v>57</v>
      </c>
      <c r="G59" s="28">
        <v>131</v>
      </c>
      <c r="H59" s="27">
        <f t="shared" si="3"/>
        <v>330</v>
      </c>
      <c r="I59" s="23" t="s">
        <v>4760</v>
      </c>
    </row>
    <row r="60" spans="1:10">
      <c r="A60" s="25" t="s">
        <v>4841</v>
      </c>
      <c r="B60" s="25" t="str">
        <f>A60</f>
        <v>Calaveras County - Unincorporated</v>
      </c>
      <c r="C60" s="25" t="str">
        <f t="shared" si="0"/>
        <v>Calaveras County - Unincorporated</v>
      </c>
      <c r="D60" s="28">
        <v>268</v>
      </c>
      <c r="E60" s="28">
        <v>178</v>
      </c>
      <c r="F60" s="28">
        <v>168</v>
      </c>
      <c r="G60" s="28">
        <v>482</v>
      </c>
      <c r="H60" s="27">
        <f t="shared" si="3"/>
        <v>1096</v>
      </c>
      <c r="I60" s="23" t="s">
        <v>4782</v>
      </c>
      <c r="J60" s="23" t="s">
        <v>4770</v>
      </c>
    </row>
    <row r="61" spans="1:10">
      <c r="A61" s="25" t="s">
        <v>5782</v>
      </c>
      <c r="B61" s="25" t="s">
        <v>5420</v>
      </c>
      <c r="C61" s="25" t="str">
        <f t="shared" si="0"/>
        <v>Calexico</v>
      </c>
      <c r="D61" s="28">
        <v>817</v>
      </c>
      <c r="E61" s="28">
        <v>489</v>
      </c>
      <c r="F61" s="28">
        <v>490</v>
      </c>
      <c r="G61" s="28">
        <v>1428</v>
      </c>
      <c r="H61" s="27">
        <f t="shared" si="3"/>
        <v>3224</v>
      </c>
      <c r="I61" s="23" t="s">
        <v>4830</v>
      </c>
    </row>
    <row r="62" spans="1:10">
      <c r="A62" s="25" t="s">
        <v>5878</v>
      </c>
      <c r="B62" s="25" t="s">
        <v>5857</v>
      </c>
      <c r="C62" s="25" t="str">
        <f t="shared" si="0"/>
        <v>California City</v>
      </c>
      <c r="D62" s="35">
        <v>254</v>
      </c>
      <c r="E62" s="35">
        <v>131</v>
      </c>
      <c r="F62" s="35">
        <v>155</v>
      </c>
      <c r="G62" s="35">
        <v>726</v>
      </c>
      <c r="H62" s="27">
        <f t="shared" si="3"/>
        <v>1266</v>
      </c>
      <c r="I62" s="23" t="s">
        <v>4793</v>
      </c>
    </row>
    <row r="63" spans="1:10">
      <c r="A63" s="25" t="s">
        <v>5661</v>
      </c>
      <c r="B63" s="25" t="s">
        <v>5421</v>
      </c>
      <c r="C63" s="25" t="str">
        <f t="shared" si="0"/>
        <v>Calimesa</v>
      </c>
      <c r="D63" s="28">
        <v>543</v>
      </c>
      <c r="E63" s="28">
        <v>383</v>
      </c>
      <c r="F63" s="28">
        <v>433</v>
      </c>
      <c r="G63" s="28">
        <v>982</v>
      </c>
      <c r="H63" s="27">
        <f t="shared" si="3"/>
        <v>2341</v>
      </c>
      <c r="I63" s="23" t="s">
        <v>4808</v>
      </c>
    </row>
    <row r="64" spans="1:10">
      <c r="A64" s="25" t="s">
        <v>5782</v>
      </c>
      <c r="B64" s="25" t="s">
        <v>5814</v>
      </c>
      <c r="C64" s="25" t="str">
        <f t="shared" si="0"/>
        <v>Calipatria</v>
      </c>
      <c r="D64" s="28">
        <v>37</v>
      </c>
      <c r="E64" s="28">
        <v>22</v>
      </c>
      <c r="F64" s="28">
        <v>22</v>
      </c>
      <c r="G64" s="28">
        <v>63</v>
      </c>
      <c r="H64" s="27">
        <f t="shared" si="3"/>
        <v>144</v>
      </c>
      <c r="I64" s="23" t="s">
        <v>4830</v>
      </c>
    </row>
    <row r="65" spans="1:10">
      <c r="A65" s="25" t="s">
        <v>5602</v>
      </c>
      <c r="B65" s="25" t="s">
        <v>5422</v>
      </c>
      <c r="C65" s="25" t="str">
        <f t="shared" si="0"/>
        <v>Calistoga</v>
      </c>
      <c r="D65" s="28">
        <v>6</v>
      </c>
      <c r="E65" s="28">
        <v>2</v>
      </c>
      <c r="F65" s="28">
        <v>4</v>
      </c>
      <c r="G65" s="28">
        <v>15</v>
      </c>
      <c r="H65" s="27">
        <f t="shared" si="3"/>
        <v>27</v>
      </c>
      <c r="I65" s="23" t="s">
        <v>4777</v>
      </c>
    </row>
    <row r="66" spans="1:10">
      <c r="A66" s="25" t="s">
        <v>5885</v>
      </c>
      <c r="B66" s="25" t="s">
        <v>5423</v>
      </c>
      <c r="C66" s="25" t="str">
        <f t="shared" ref="C66:C129" si="4">B66</f>
        <v>Camarillo</v>
      </c>
      <c r="D66" s="28">
        <v>539</v>
      </c>
      <c r="E66" s="28">
        <v>366</v>
      </c>
      <c r="F66" s="28">
        <v>411</v>
      </c>
      <c r="G66" s="28">
        <v>908</v>
      </c>
      <c r="H66" s="27">
        <f t="shared" si="3"/>
        <v>2224</v>
      </c>
      <c r="I66" s="23" t="s">
        <v>4848</v>
      </c>
    </row>
    <row r="67" spans="1:10">
      <c r="A67" s="25" t="s">
        <v>5695</v>
      </c>
      <c r="B67" s="25" t="s">
        <v>5424</v>
      </c>
      <c r="C67" s="25" t="str">
        <f t="shared" si="4"/>
        <v>Campbell</v>
      </c>
      <c r="D67" s="28">
        <v>253</v>
      </c>
      <c r="E67" s="28">
        <v>138</v>
      </c>
      <c r="F67" s="28">
        <v>151</v>
      </c>
      <c r="G67" s="28">
        <v>391</v>
      </c>
      <c r="H67" s="27">
        <f t="shared" si="3"/>
        <v>933</v>
      </c>
      <c r="I67" s="23" t="s">
        <v>4850</v>
      </c>
    </row>
    <row r="68" spans="1:10">
      <c r="A68" s="25" t="s">
        <v>5661</v>
      </c>
      <c r="B68" s="25" t="s">
        <v>5800</v>
      </c>
      <c r="C68" s="25" t="str">
        <f t="shared" si="4"/>
        <v>Canyon Lake</v>
      </c>
      <c r="D68" s="28">
        <v>21</v>
      </c>
      <c r="E68" s="28">
        <v>14</v>
      </c>
      <c r="F68" s="28">
        <v>16</v>
      </c>
      <c r="G68" s="28">
        <v>32</v>
      </c>
      <c r="H68" s="27">
        <f t="shared" si="3"/>
        <v>83</v>
      </c>
      <c r="I68" s="23" t="s">
        <v>4808</v>
      </c>
    </row>
    <row r="69" spans="1:10">
      <c r="A69" s="25" t="s">
        <v>5697</v>
      </c>
      <c r="B69" s="25" t="s">
        <v>5425</v>
      </c>
      <c r="C69" s="25" t="str">
        <f t="shared" si="4"/>
        <v>Capitola</v>
      </c>
      <c r="D69" s="31">
        <v>34</v>
      </c>
      <c r="E69" s="31">
        <v>23</v>
      </c>
      <c r="F69" s="31">
        <v>26</v>
      </c>
      <c r="G69" s="31">
        <v>60</v>
      </c>
      <c r="H69" s="27">
        <f t="shared" si="3"/>
        <v>143</v>
      </c>
      <c r="I69" s="23" t="s">
        <v>4853</v>
      </c>
    </row>
    <row r="70" spans="1:10">
      <c r="A70" s="25" t="s">
        <v>5674</v>
      </c>
      <c r="B70" s="25" t="s">
        <v>5426</v>
      </c>
      <c r="C70" s="25" t="str">
        <f t="shared" si="4"/>
        <v>Carlsbad</v>
      </c>
      <c r="D70" s="28">
        <v>1311</v>
      </c>
      <c r="E70" s="28">
        <v>784</v>
      </c>
      <c r="F70" s="28">
        <v>749</v>
      </c>
      <c r="G70" s="28">
        <v>1029</v>
      </c>
      <c r="H70" s="27">
        <f t="shared" si="3"/>
        <v>3873</v>
      </c>
      <c r="I70" s="23" t="s">
        <v>4855</v>
      </c>
      <c r="J70" s="23" t="s">
        <v>4770</v>
      </c>
    </row>
    <row r="71" spans="1:10">
      <c r="A71" s="25" t="s">
        <v>5593</v>
      </c>
      <c r="B71" s="25" t="s">
        <v>4856</v>
      </c>
      <c r="C71" s="25" t="str">
        <f t="shared" si="4"/>
        <v>Carmel-by-the-Sea</v>
      </c>
      <c r="D71" s="31">
        <v>7</v>
      </c>
      <c r="E71" s="31">
        <v>5</v>
      </c>
      <c r="F71" s="31">
        <v>6</v>
      </c>
      <c r="G71" s="31">
        <v>13</v>
      </c>
      <c r="H71" s="36">
        <f t="shared" si="3"/>
        <v>31</v>
      </c>
      <c r="I71" s="23" t="s">
        <v>4857</v>
      </c>
    </row>
    <row r="72" spans="1:10">
      <c r="A72" s="25" t="s">
        <v>5694</v>
      </c>
      <c r="B72" s="25" t="s">
        <v>5427</v>
      </c>
      <c r="C72" s="25" t="str">
        <f t="shared" si="4"/>
        <v>Carpinteria</v>
      </c>
      <c r="D72" s="32">
        <v>39</v>
      </c>
      <c r="E72" s="32">
        <v>26</v>
      </c>
      <c r="F72" s="32">
        <v>34</v>
      </c>
      <c r="G72" s="32">
        <v>64</v>
      </c>
      <c r="H72" s="27">
        <f t="shared" si="3"/>
        <v>163</v>
      </c>
      <c r="I72" s="23" t="s">
        <v>4835</v>
      </c>
    </row>
    <row r="73" spans="1:10">
      <c r="A73" s="25" t="s">
        <v>5570</v>
      </c>
      <c r="B73" s="25" t="s">
        <v>5428</v>
      </c>
      <c r="C73" s="25" t="str">
        <f t="shared" si="4"/>
        <v>Carson</v>
      </c>
      <c r="D73" s="28">
        <v>447</v>
      </c>
      <c r="E73" s="28">
        <v>263</v>
      </c>
      <c r="F73" s="28">
        <v>280</v>
      </c>
      <c r="G73" s="28">
        <v>708</v>
      </c>
      <c r="H73" s="27">
        <f t="shared" si="3"/>
        <v>1698</v>
      </c>
      <c r="I73" s="23" t="s">
        <v>4760</v>
      </c>
    </row>
    <row r="74" spans="1:10">
      <c r="A74" s="25" t="s">
        <v>5661</v>
      </c>
      <c r="B74" s="25" t="s">
        <v>5429</v>
      </c>
      <c r="C74" s="25" t="str">
        <f t="shared" si="4"/>
        <v>Cathedral</v>
      </c>
      <c r="D74" s="28">
        <v>141</v>
      </c>
      <c r="E74" s="28">
        <v>95</v>
      </c>
      <c r="F74" s="28">
        <v>110</v>
      </c>
      <c r="G74" s="28">
        <v>254</v>
      </c>
      <c r="H74" s="27">
        <f t="shared" si="3"/>
        <v>600</v>
      </c>
      <c r="I74" s="23" t="s">
        <v>4808</v>
      </c>
    </row>
    <row r="75" spans="1:10">
      <c r="A75" s="25" t="s">
        <v>5886</v>
      </c>
      <c r="B75" s="25" t="s">
        <v>5430</v>
      </c>
      <c r="C75" s="25" t="str">
        <f t="shared" si="4"/>
        <v>Ceres</v>
      </c>
      <c r="D75" s="29">
        <v>622</v>
      </c>
      <c r="E75" s="29">
        <v>399</v>
      </c>
      <c r="F75" s="29">
        <v>446</v>
      </c>
      <c r="G75" s="29">
        <v>1104</v>
      </c>
      <c r="H75" s="27">
        <f t="shared" si="3"/>
        <v>2571</v>
      </c>
      <c r="I75" s="23" t="s">
        <v>4862</v>
      </c>
    </row>
    <row r="76" spans="1:10">
      <c r="A76" s="25" t="s">
        <v>5570</v>
      </c>
      <c r="B76" s="25" t="s">
        <v>5774</v>
      </c>
      <c r="C76" s="25" t="str">
        <f t="shared" si="4"/>
        <v>Cerritos</v>
      </c>
      <c r="D76" s="28">
        <v>23</v>
      </c>
      <c r="E76" s="28">
        <v>14</v>
      </c>
      <c r="F76" s="28">
        <v>14</v>
      </c>
      <c r="G76" s="28">
        <v>35</v>
      </c>
      <c r="H76" s="27">
        <f t="shared" si="3"/>
        <v>86</v>
      </c>
      <c r="I76" s="23" t="s">
        <v>4760</v>
      </c>
    </row>
    <row r="77" spans="1:10">
      <c r="A77" s="25" t="s">
        <v>5883</v>
      </c>
      <c r="B77" s="25" t="s">
        <v>5431</v>
      </c>
      <c r="C77" s="25" t="str">
        <f t="shared" si="4"/>
        <v>Chico</v>
      </c>
      <c r="D77" s="28">
        <v>974</v>
      </c>
      <c r="E77" s="28">
        <v>643</v>
      </c>
      <c r="F77" s="28">
        <v>708</v>
      </c>
      <c r="G77" s="28">
        <v>1638</v>
      </c>
      <c r="H77" s="27">
        <f t="shared" si="3"/>
        <v>3963</v>
      </c>
      <c r="I77" s="23" t="s">
        <v>4823</v>
      </c>
    </row>
    <row r="78" spans="1:10">
      <c r="A78" s="25" t="s">
        <v>5823</v>
      </c>
      <c r="B78" s="25" t="s">
        <v>5432</v>
      </c>
      <c r="C78" s="25" t="str">
        <f t="shared" si="4"/>
        <v>Chino</v>
      </c>
      <c r="D78" s="28">
        <v>707</v>
      </c>
      <c r="E78" s="28">
        <v>478</v>
      </c>
      <c r="F78" s="28">
        <v>533</v>
      </c>
      <c r="G78" s="28">
        <v>1176</v>
      </c>
      <c r="H78" s="27">
        <f t="shared" si="3"/>
        <v>2894</v>
      </c>
      <c r="I78" s="23" t="s">
        <v>4758</v>
      </c>
    </row>
    <row r="79" spans="1:10">
      <c r="A79" s="25" t="s">
        <v>5823</v>
      </c>
      <c r="B79" s="25" t="s">
        <v>5433</v>
      </c>
      <c r="C79" s="25" t="str">
        <f t="shared" si="4"/>
        <v>Chino Hills</v>
      </c>
      <c r="D79" s="28">
        <v>217</v>
      </c>
      <c r="E79" s="28">
        <v>148</v>
      </c>
      <c r="F79" s="28">
        <v>164</v>
      </c>
      <c r="G79" s="28">
        <v>333</v>
      </c>
      <c r="H79" s="27">
        <f t="shared" si="3"/>
        <v>862</v>
      </c>
      <c r="I79" s="23" t="s">
        <v>4758</v>
      </c>
    </row>
    <row r="80" spans="1:10">
      <c r="A80" s="25" t="s">
        <v>5784</v>
      </c>
      <c r="B80" s="25" t="s">
        <v>5775</v>
      </c>
      <c r="C80" s="25" t="str">
        <f t="shared" si="4"/>
        <v>Chowchilla</v>
      </c>
      <c r="D80" s="38">
        <v>253</v>
      </c>
      <c r="E80" s="38">
        <v>190</v>
      </c>
      <c r="F80" s="38">
        <v>204</v>
      </c>
      <c r="G80" s="38">
        <v>467</v>
      </c>
      <c r="H80" s="27">
        <f t="shared" si="3"/>
        <v>1114</v>
      </c>
      <c r="I80" s="23" t="s">
        <v>4868</v>
      </c>
    </row>
    <row r="81" spans="1:10">
      <c r="A81" s="25" t="s">
        <v>5674</v>
      </c>
      <c r="B81" s="25" t="s">
        <v>5434</v>
      </c>
      <c r="C81" s="25" t="str">
        <f t="shared" si="4"/>
        <v>Chula Vista</v>
      </c>
      <c r="D81" s="28">
        <v>2750</v>
      </c>
      <c r="E81" s="28">
        <v>1777</v>
      </c>
      <c r="F81" s="28">
        <v>1911</v>
      </c>
      <c r="G81" s="28">
        <v>4667</v>
      </c>
      <c r="H81" s="27">
        <f t="shared" si="3"/>
        <v>11105</v>
      </c>
      <c r="I81" s="23" t="s">
        <v>4855</v>
      </c>
      <c r="J81" s="23" t="s">
        <v>4770</v>
      </c>
    </row>
    <row r="82" spans="1:10">
      <c r="A82" s="25" t="s">
        <v>5668</v>
      </c>
      <c r="B82" s="25" t="s">
        <v>5435</v>
      </c>
      <c r="C82" s="25" t="str">
        <f t="shared" si="4"/>
        <v>Citrus Heights</v>
      </c>
      <c r="D82" s="28">
        <v>132</v>
      </c>
      <c r="E82" s="28">
        <v>79</v>
      </c>
      <c r="F82" s="28">
        <v>144</v>
      </c>
      <c r="G82" s="28">
        <v>342</v>
      </c>
      <c r="H82" s="27">
        <f t="shared" si="3"/>
        <v>697</v>
      </c>
      <c r="I82" s="23" t="s">
        <v>4871</v>
      </c>
      <c r="J82" s="23" t="s">
        <v>4770</v>
      </c>
    </row>
    <row r="83" spans="1:10">
      <c r="A83" s="25" t="s">
        <v>5570</v>
      </c>
      <c r="B83" s="25" t="s">
        <v>5436</v>
      </c>
      <c r="C83" s="25" t="str">
        <f t="shared" si="4"/>
        <v>Claremont</v>
      </c>
      <c r="D83" s="28">
        <v>98</v>
      </c>
      <c r="E83" s="28">
        <v>59</v>
      </c>
      <c r="F83" s="28">
        <v>64</v>
      </c>
      <c r="G83" s="28">
        <v>152</v>
      </c>
      <c r="H83" s="27">
        <f t="shared" si="3"/>
        <v>373</v>
      </c>
      <c r="I83" s="23" t="s">
        <v>4760</v>
      </c>
    </row>
    <row r="84" spans="1:10">
      <c r="A84" s="25" t="s">
        <v>5876</v>
      </c>
      <c r="B84" s="25" t="s">
        <v>5437</v>
      </c>
      <c r="C84" s="25" t="str">
        <f t="shared" si="4"/>
        <v>Clayton</v>
      </c>
      <c r="D84" s="28">
        <v>51</v>
      </c>
      <c r="E84" s="28">
        <v>25</v>
      </c>
      <c r="F84" s="28">
        <v>31</v>
      </c>
      <c r="G84" s="28">
        <v>34</v>
      </c>
      <c r="H84" s="27">
        <f t="shared" si="3"/>
        <v>141</v>
      </c>
      <c r="I84" s="23" t="s">
        <v>4784</v>
      </c>
    </row>
    <row r="85" spans="1:10">
      <c r="A85" s="25" t="s">
        <v>5887</v>
      </c>
      <c r="B85" s="25" t="s">
        <v>5361</v>
      </c>
      <c r="C85" s="25" t="str">
        <f t="shared" si="4"/>
        <v>Clearlake</v>
      </c>
      <c r="D85" s="28">
        <v>97</v>
      </c>
      <c r="E85" s="28">
        <v>65</v>
      </c>
      <c r="F85" s="28">
        <v>72</v>
      </c>
      <c r="G85" s="28">
        <v>200</v>
      </c>
      <c r="H85" s="27">
        <v>434</v>
      </c>
      <c r="I85" s="23" t="s">
        <v>4875</v>
      </c>
      <c r="J85" s="23" t="s">
        <v>4770</v>
      </c>
    </row>
    <row r="86" spans="1:10">
      <c r="A86" s="25" t="s">
        <v>5714</v>
      </c>
      <c r="B86" s="25" t="s">
        <v>5438</v>
      </c>
      <c r="C86" s="25" t="str">
        <f t="shared" si="4"/>
        <v>Cloverdale</v>
      </c>
      <c r="D86" s="28">
        <v>39</v>
      </c>
      <c r="E86" s="28">
        <v>29</v>
      </c>
      <c r="F86" s="28">
        <v>31</v>
      </c>
      <c r="G86" s="28">
        <v>112</v>
      </c>
      <c r="H86" s="27">
        <f t="shared" ref="H86:H117" si="5">SUM(D86:G86)</f>
        <v>211</v>
      </c>
      <c r="I86" s="23" t="s">
        <v>4877</v>
      </c>
    </row>
    <row r="87" spans="1:10">
      <c r="A87" s="25" t="s">
        <v>5494</v>
      </c>
      <c r="B87" s="25" t="s">
        <v>5439</v>
      </c>
      <c r="C87" s="25" t="str">
        <f t="shared" si="4"/>
        <v>Clovis</v>
      </c>
      <c r="D87" s="35">
        <v>2321</v>
      </c>
      <c r="E87" s="35">
        <v>1145</v>
      </c>
      <c r="F87" s="35">
        <v>1018</v>
      </c>
      <c r="G87" s="35">
        <v>1844</v>
      </c>
      <c r="H87" s="27">
        <f t="shared" si="5"/>
        <v>6328</v>
      </c>
      <c r="I87" s="23" t="s">
        <v>4879</v>
      </c>
    </row>
    <row r="88" spans="1:10">
      <c r="A88" s="25" t="s">
        <v>5661</v>
      </c>
      <c r="B88" s="25" t="s">
        <v>5440</v>
      </c>
      <c r="C88" s="25" t="str">
        <f t="shared" si="4"/>
        <v>Coachella</v>
      </c>
      <c r="D88" s="28">
        <v>1555</v>
      </c>
      <c r="E88" s="28">
        <v>1059</v>
      </c>
      <c r="F88" s="28">
        <v>1212</v>
      </c>
      <c r="G88" s="28">
        <v>2945</v>
      </c>
      <c r="H88" s="27">
        <f t="shared" si="5"/>
        <v>6771</v>
      </c>
      <c r="I88" s="23" t="s">
        <v>4808</v>
      </c>
    </row>
    <row r="89" spans="1:10">
      <c r="A89" s="25" t="s">
        <v>5494</v>
      </c>
      <c r="B89" s="25" t="s">
        <v>5776</v>
      </c>
      <c r="C89" s="25" t="str">
        <f t="shared" si="4"/>
        <v>Coalinga</v>
      </c>
      <c r="D89" s="35">
        <v>150</v>
      </c>
      <c r="E89" s="35">
        <v>115</v>
      </c>
      <c r="F89" s="35">
        <v>123</v>
      </c>
      <c r="G89" s="35">
        <v>201</v>
      </c>
      <c r="H89" s="27">
        <f t="shared" si="5"/>
        <v>589</v>
      </c>
      <c r="I89" s="23" t="s">
        <v>4879</v>
      </c>
    </row>
    <row r="90" spans="1:10">
      <c r="A90" s="25" t="s">
        <v>5879</v>
      </c>
      <c r="B90" s="25" t="s">
        <v>5441</v>
      </c>
      <c r="C90" s="25" t="str">
        <f t="shared" si="4"/>
        <v>Colfax</v>
      </c>
      <c r="D90" s="28">
        <v>17</v>
      </c>
      <c r="E90" s="28">
        <v>11</v>
      </c>
      <c r="F90" s="28">
        <v>21</v>
      </c>
      <c r="G90" s="28">
        <v>48</v>
      </c>
      <c r="H90" s="27">
        <f t="shared" si="5"/>
        <v>97</v>
      </c>
      <c r="I90" s="23" t="s">
        <v>4800</v>
      </c>
      <c r="J90" s="23" t="s">
        <v>4770</v>
      </c>
    </row>
    <row r="91" spans="1:10">
      <c r="A91" s="25" t="s">
        <v>5688</v>
      </c>
      <c r="B91" s="25" t="s">
        <v>5801</v>
      </c>
      <c r="C91" s="25" t="str">
        <f t="shared" si="4"/>
        <v>Colma</v>
      </c>
      <c r="D91" s="28">
        <v>20</v>
      </c>
      <c r="E91" s="28">
        <v>8</v>
      </c>
      <c r="F91" s="28">
        <v>9</v>
      </c>
      <c r="G91" s="28">
        <v>22</v>
      </c>
      <c r="H91" s="27">
        <f t="shared" si="5"/>
        <v>59</v>
      </c>
      <c r="I91" s="23" t="s">
        <v>4796</v>
      </c>
    </row>
    <row r="92" spans="1:10">
      <c r="A92" s="25" t="s">
        <v>5823</v>
      </c>
      <c r="B92" s="25" t="s">
        <v>5442</v>
      </c>
      <c r="C92" s="25" t="str">
        <f t="shared" si="4"/>
        <v>Colton</v>
      </c>
      <c r="D92" s="28">
        <v>443</v>
      </c>
      <c r="E92" s="28">
        <v>302</v>
      </c>
      <c r="F92" s="28">
        <v>347</v>
      </c>
      <c r="G92" s="28">
        <v>831</v>
      </c>
      <c r="H92" s="27">
        <f t="shared" si="5"/>
        <v>1923</v>
      </c>
      <c r="I92" s="23" t="s">
        <v>4758</v>
      </c>
    </row>
    <row r="93" spans="1:10">
      <c r="A93" s="25" t="s">
        <v>5362</v>
      </c>
      <c r="B93" s="25" t="s">
        <v>5362</v>
      </c>
      <c r="C93" s="25" t="str">
        <f t="shared" si="4"/>
        <v>Colusa</v>
      </c>
      <c r="D93" s="28">
        <v>76</v>
      </c>
      <c r="E93" s="28">
        <v>64</v>
      </c>
      <c r="F93" s="28">
        <v>79</v>
      </c>
      <c r="G93" s="28">
        <v>160</v>
      </c>
      <c r="H93" s="27">
        <f t="shared" si="5"/>
        <v>379</v>
      </c>
      <c r="I93" s="23" t="s">
        <v>4886</v>
      </c>
      <c r="J93" s="23" t="s">
        <v>4770</v>
      </c>
    </row>
    <row r="94" spans="1:10">
      <c r="A94" s="25" t="s">
        <v>4887</v>
      </c>
      <c r="B94" s="25" t="str">
        <f>A94</f>
        <v>Colusa County - Unincorporated</v>
      </c>
      <c r="C94" s="25" t="str">
        <f t="shared" si="4"/>
        <v>Colusa County - Unincorporated</v>
      </c>
      <c r="D94" s="28">
        <v>114</v>
      </c>
      <c r="E94" s="28">
        <v>91</v>
      </c>
      <c r="F94" s="28">
        <v>110</v>
      </c>
      <c r="G94" s="28">
        <v>211</v>
      </c>
      <c r="H94" s="27">
        <f t="shared" si="5"/>
        <v>526</v>
      </c>
      <c r="I94" s="23" t="s">
        <v>4886</v>
      </c>
      <c r="J94" s="23" t="s">
        <v>4770</v>
      </c>
    </row>
    <row r="95" spans="1:10">
      <c r="A95" s="25" t="s">
        <v>5570</v>
      </c>
      <c r="B95" s="25" t="s">
        <v>5858</v>
      </c>
      <c r="C95" s="25" t="str">
        <f t="shared" si="4"/>
        <v>Commerce</v>
      </c>
      <c r="D95" s="28">
        <v>12</v>
      </c>
      <c r="E95" s="28">
        <v>7</v>
      </c>
      <c r="F95" s="28">
        <v>7</v>
      </c>
      <c r="G95" s="28">
        <v>20</v>
      </c>
      <c r="H95" s="27">
        <f t="shared" si="5"/>
        <v>46</v>
      </c>
      <c r="I95" s="23" t="s">
        <v>4760</v>
      </c>
    </row>
    <row r="96" spans="1:10">
      <c r="A96" s="25" t="s">
        <v>5570</v>
      </c>
      <c r="B96" s="25" t="s">
        <v>5443</v>
      </c>
      <c r="C96" s="25" t="str">
        <f t="shared" si="4"/>
        <v>Compton</v>
      </c>
      <c r="D96" s="28">
        <v>1</v>
      </c>
      <c r="E96" s="28">
        <v>1</v>
      </c>
      <c r="F96" s="28">
        <v>0</v>
      </c>
      <c r="G96" s="28">
        <v>0</v>
      </c>
      <c r="H96" s="27">
        <f t="shared" si="5"/>
        <v>2</v>
      </c>
      <c r="I96" s="23" t="s">
        <v>4760</v>
      </c>
    </row>
    <row r="97" spans="1:10">
      <c r="A97" s="25" t="s">
        <v>5876</v>
      </c>
      <c r="B97" s="25" t="s">
        <v>5444</v>
      </c>
      <c r="C97" s="25" t="str">
        <f t="shared" si="4"/>
        <v>Concord</v>
      </c>
      <c r="D97" s="28">
        <v>798</v>
      </c>
      <c r="E97" s="28">
        <v>444</v>
      </c>
      <c r="F97" s="28">
        <v>559</v>
      </c>
      <c r="G97" s="28">
        <v>1677</v>
      </c>
      <c r="H97" s="27">
        <f t="shared" si="5"/>
        <v>3478</v>
      </c>
      <c r="I97" s="23" t="s">
        <v>4784</v>
      </c>
    </row>
    <row r="98" spans="1:10">
      <c r="A98" s="25" t="s">
        <v>4891</v>
      </c>
      <c r="B98" s="25" t="str">
        <f>A98</f>
        <v>Contra Costa County - Unincorporated</v>
      </c>
      <c r="C98" s="25" t="str">
        <f t="shared" si="4"/>
        <v>Contra Costa County - Unincorporated</v>
      </c>
      <c r="D98" s="28">
        <v>374</v>
      </c>
      <c r="E98" s="28">
        <v>218</v>
      </c>
      <c r="F98" s="28">
        <v>243</v>
      </c>
      <c r="G98" s="28">
        <v>532</v>
      </c>
      <c r="H98" s="27">
        <f t="shared" si="5"/>
        <v>1367</v>
      </c>
      <c r="I98" s="23" t="s">
        <v>4784</v>
      </c>
    </row>
    <row r="99" spans="1:10">
      <c r="A99" s="25" t="s">
        <v>5880</v>
      </c>
      <c r="B99" s="25" t="s">
        <v>5829</v>
      </c>
      <c r="C99" s="25" t="str">
        <f t="shared" si="4"/>
        <v>Corcoran</v>
      </c>
      <c r="D99" s="35">
        <v>215</v>
      </c>
      <c r="E99" s="35">
        <v>161</v>
      </c>
      <c r="F99" s="35">
        <v>169</v>
      </c>
      <c r="G99" s="35">
        <v>401</v>
      </c>
      <c r="H99" s="27">
        <f t="shared" si="5"/>
        <v>946</v>
      </c>
      <c r="I99" s="23" t="s">
        <v>4803</v>
      </c>
    </row>
    <row r="100" spans="1:10">
      <c r="A100" s="25" t="s">
        <v>5826</v>
      </c>
      <c r="B100" s="25" t="s">
        <v>5802</v>
      </c>
      <c r="C100" s="25" t="str">
        <f t="shared" si="4"/>
        <v>Corning</v>
      </c>
      <c r="D100" s="28">
        <v>47</v>
      </c>
      <c r="E100" s="28">
        <v>36</v>
      </c>
      <c r="F100" s="28">
        <v>36</v>
      </c>
      <c r="G100" s="28">
        <v>87</v>
      </c>
      <c r="H100" s="27">
        <f t="shared" si="5"/>
        <v>206</v>
      </c>
      <c r="I100" s="23" t="s">
        <v>4894</v>
      </c>
      <c r="J100" s="23" t="s">
        <v>4770</v>
      </c>
    </row>
    <row r="101" spans="1:10">
      <c r="A101" s="25" t="s">
        <v>5661</v>
      </c>
      <c r="B101" s="25" t="s">
        <v>5445</v>
      </c>
      <c r="C101" s="25" t="str">
        <f t="shared" si="4"/>
        <v>Corona</v>
      </c>
      <c r="D101" s="28">
        <v>192</v>
      </c>
      <c r="E101" s="28">
        <v>128</v>
      </c>
      <c r="F101" s="28">
        <v>142</v>
      </c>
      <c r="G101" s="28">
        <v>308</v>
      </c>
      <c r="H101" s="27">
        <f t="shared" si="5"/>
        <v>770</v>
      </c>
      <c r="I101" s="23" t="s">
        <v>4808</v>
      </c>
    </row>
    <row r="102" spans="1:10">
      <c r="A102" s="25" t="s">
        <v>5674</v>
      </c>
      <c r="B102" s="25" t="s">
        <v>5446</v>
      </c>
      <c r="C102" s="25" t="str">
        <f t="shared" si="4"/>
        <v>Coronado</v>
      </c>
      <c r="D102" s="28">
        <v>312</v>
      </c>
      <c r="E102" s="28">
        <v>169</v>
      </c>
      <c r="F102" s="28">
        <v>159</v>
      </c>
      <c r="G102" s="28">
        <v>272</v>
      </c>
      <c r="H102" s="27">
        <f t="shared" si="5"/>
        <v>912</v>
      </c>
      <c r="I102" s="23" t="s">
        <v>4855</v>
      </c>
      <c r="J102" s="23" t="s">
        <v>4770</v>
      </c>
    </row>
    <row r="103" spans="1:10">
      <c r="A103" s="25" t="s">
        <v>5881</v>
      </c>
      <c r="B103" s="25" t="s">
        <v>5447</v>
      </c>
      <c r="C103" s="25" t="str">
        <f t="shared" si="4"/>
        <v>Corte Madera</v>
      </c>
      <c r="D103" s="28">
        <v>22</v>
      </c>
      <c r="E103" s="28">
        <v>13</v>
      </c>
      <c r="F103" s="28">
        <v>13</v>
      </c>
      <c r="G103" s="28">
        <v>24</v>
      </c>
      <c r="H103" s="27">
        <f t="shared" si="5"/>
        <v>72</v>
      </c>
      <c r="I103" s="23" t="s">
        <v>4816</v>
      </c>
    </row>
    <row r="104" spans="1:10">
      <c r="A104" s="25" t="s">
        <v>5616</v>
      </c>
      <c r="B104" s="25" t="s">
        <v>5448</v>
      </c>
      <c r="C104" s="25" t="str">
        <f t="shared" si="4"/>
        <v>Costa Mesa</v>
      </c>
      <c r="D104" s="28">
        <v>1</v>
      </c>
      <c r="E104" s="28">
        <v>1</v>
      </c>
      <c r="F104" s="28">
        <v>0</v>
      </c>
      <c r="G104" s="28">
        <v>0</v>
      </c>
      <c r="H104" s="27">
        <f t="shared" si="5"/>
        <v>2</v>
      </c>
      <c r="I104" s="23" t="s">
        <v>4767</v>
      </c>
    </row>
    <row r="105" spans="1:10">
      <c r="A105" s="25" t="s">
        <v>5714</v>
      </c>
      <c r="B105" s="25" t="s">
        <v>5449</v>
      </c>
      <c r="C105" s="25" t="str">
        <f t="shared" si="4"/>
        <v>Cotati</v>
      </c>
      <c r="D105" s="28">
        <v>35</v>
      </c>
      <c r="E105" s="28">
        <v>18</v>
      </c>
      <c r="F105" s="28">
        <v>18</v>
      </c>
      <c r="G105" s="28">
        <v>66</v>
      </c>
      <c r="H105" s="27">
        <f t="shared" si="5"/>
        <v>137</v>
      </c>
      <c r="I105" s="23" t="s">
        <v>4877</v>
      </c>
    </row>
    <row r="106" spans="1:10">
      <c r="A106" s="25" t="s">
        <v>5570</v>
      </c>
      <c r="B106" s="25" t="s">
        <v>5450</v>
      </c>
      <c r="C106" s="25" t="str">
        <f t="shared" si="4"/>
        <v>Covina</v>
      </c>
      <c r="D106" s="28">
        <v>60</v>
      </c>
      <c r="E106" s="28">
        <v>35</v>
      </c>
      <c r="F106" s="28">
        <v>38</v>
      </c>
      <c r="G106" s="28">
        <v>97</v>
      </c>
      <c r="H106" s="27">
        <f t="shared" si="5"/>
        <v>230</v>
      </c>
      <c r="I106" s="23" t="s">
        <v>4760</v>
      </c>
    </row>
    <row r="107" spans="1:10">
      <c r="A107" s="25" t="s">
        <v>5888</v>
      </c>
      <c r="B107" s="25" t="s">
        <v>5451</v>
      </c>
      <c r="C107" s="25" t="str">
        <f t="shared" si="4"/>
        <v>Crescent City</v>
      </c>
      <c r="D107" s="28">
        <v>20</v>
      </c>
      <c r="E107" s="28">
        <v>13</v>
      </c>
      <c r="F107" s="28">
        <v>10</v>
      </c>
      <c r="G107" s="28">
        <v>34</v>
      </c>
      <c r="H107" s="27">
        <f t="shared" si="5"/>
        <v>77</v>
      </c>
      <c r="I107" s="23" t="s">
        <v>4902</v>
      </c>
    </row>
    <row r="108" spans="1:10">
      <c r="A108" s="25" t="s">
        <v>5570</v>
      </c>
      <c r="B108" s="25" t="s">
        <v>5777</v>
      </c>
      <c r="C108" s="25" t="str">
        <f t="shared" si="4"/>
        <v>Cudahy</v>
      </c>
      <c r="D108" s="28">
        <v>80</v>
      </c>
      <c r="E108" s="28">
        <v>46</v>
      </c>
      <c r="F108" s="28">
        <v>51</v>
      </c>
      <c r="G108" s="28">
        <v>141</v>
      </c>
      <c r="H108" s="27">
        <f t="shared" si="5"/>
        <v>318</v>
      </c>
      <c r="I108" s="23" t="s">
        <v>4760</v>
      </c>
    </row>
    <row r="109" spans="1:10">
      <c r="A109" s="25" t="s">
        <v>5570</v>
      </c>
      <c r="B109" s="25" t="s">
        <v>5452</v>
      </c>
      <c r="C109" s="25" t="str">
        <f t="shared" si="4"/>
        <v>Culver City</v>
      </c>
      <c r="D109" s="28">
        <v>48</v>
      </c>
      <c r="E109" s="28">
        <v>29</v>
      </c>
      <c r="F109" s="28">
        <v>31</v>
      </c>
      <c r="G109" s="28">
        <v>77</v>
      </c>
      <c r="H109" s="27">
        <f t="shared" si="5"/>
        <v>185</v>
      </c>
      <c r="I109" s="23" t="s">
        <v>4760</v>
      </c>
    </row>
    <row r="110" spans="1:10">
      <c r="A110" s="25" t="s">
        <v>5695</v>
      </c>
      <c r="B110" s="25" t="s">
        <v>5453</v>
      </c>
      <c r="C110" s="25" t="str">
        <f t="shared" si="4"/>
        <v>Cupertino</v>
      </c>
      <c r="D110" s="28">
        <v>356</v>
      </c>
      <c r="E110" s="28">
        <v>207</v>
      </c>
      <c r="F110" s="28">
        <v>231</v>
      </c>
      <c r="G110" s="28">
        <v>270</v>
      </c>
      <c r="H110" s="27">
        <f t="shared" si="5"/>
        <v>1064</v>
      </c>
      <c r="I110" s="23" t="s">
        <v>4850</v>
      </c>
    </row>
    <row r="111" spans="1:10">
      <c r="A111" s="25" t="s">
        <v>5616</v>
      </c>
      <c r="B111" s="25" t="s">
        <v>5454</v>
      </c>
      <c r="C111" s="25" t="str">
        <f t="shared" si="4"/>
        <v>Cypress</v>
      </c>
      <c r="D111" s="28">
        <v>71</v>
      </c>
      <c r="E111" s="28">
        <v>50</v>
      </c>
      <c r="F111" s="28">
        <v>56</v>
      </c>
      <c r="G111" s="28">
        <v>131</v>
      </c>
      <c r="H111" s="27">
        <f t="shared" si="5"/>
        <v>308</v>
      </c>
      <c r="I111" s="23" t="s">
        <v>4767</v>
      </c>
    </row>
    <row r="112" spans="1:10">
      <c r="A112" s="25" t="s">
        <v>5688</v>
      </c>
      <c r="B112" s="25" t="s">
        <v>5455</v>
      </c>
      <c r="C112" s="25" t="str">
        <f t="shared" si="4"/>
        <v>Daly City</v>
      </c>
      <c r="D112" s="28">
        <v>400</v>
      </c>
      <c r="E112" s="28">
        <v>188</v>
      </c>
      <c r="F112" s="28">
        <v>221</v>
      </c>
      <c r="G112" s="28">
        <v>541</v>
      </c>
      <c r="H112" s="27">
        <f t="shared" si="5"/>
        <v>1350</v>
      </c>
      <c r="I112" s="23" t="s">
        <v>4796</v>
      </c>
    </row>
    <row r="113" spans="1:10">
      <c r="A113" s="25" t="s">
        <v>5616</v>
      </c>
      <c r="B113" s="25" t="s">
        <v>5456</v>
      </c>
      <c r="C113" s="25" t="str">
        <f t="shared" si="4"/>
        <v>Dana Point</v>
      </c>
      <c r="D113" s="28">
        <v>76</v>
      </c>
      <c r="E113" s="28">
        <v>53</v>
      </c>
      <c r="F113" s="28">
        <v>61</v>
      </c>
      <c r="G113" s="28">
        <v>137</v>
      </c>
      <c r="H113" s="27">
        <f t="shared" si="5"/>
        <v>327</v>
      </c>
      <c r="I113" s="23" t="s">
        <v>4767</v>
      </c>
    </row>
    <row r="114" spans="1:10">
      <c r="A114" s="25" t="s">
        <v>5876</v>
      </c>
      <c r="B114" s="25" t="s">
        <v>5457</v>
      </c>
      <c r="C114" s="25" t="str">
        <f t="shared" si="4"/>
        <v>Danville</v>
      </c>
      <c r="D114" s="28">
        <v>196</v>
      </c>
      <c r="E114" s="28">
        <v>111</v>
      </c>
      <c r="F114" s="28">
        <v>124</v>
      </c>
      <c r="G114" s="28">
        <v>126</v>
      </c>
      <c r="H114" s="27">
        <f t="shared" si="5"/>
        <v>557</v>
      </c>
      <c r="I114" s="23" t="s">
        <v>4784</v>
      </c>
    </row>
    <row r="115" spans="1:10">
      <c r="A115" s="25" t="s">
        <v>5889</v>
      </c>
      <c r="B115" s="25" t="s">
        <v>5458</v>
      </c>
      <c r="C115" s="25" t="str">
        <f t="shared" si="4"/>
        <v>Davis</v>
      </c>
      <c r="D115" s="28">
        <v>580</v>
      </c>
      <c r="E115" s="28">
        <v>350</v>
      </c>
      <c r="F115" s="28">
        <v>340</v>
      </c>
      <c r="G115" s="28">
        <v>805</v>
      </c>
      <c r="H115" s="27">
        <f t="shared" si="5"/>
        <v>2075</v>
      </c>
      <c r="I115" s="23" t="s">
        <v>4911</v>
      </c>
      <c r="J115" s="23" t="s">
        <v>4770</v>
      </c>
    </row>
    <row r="116" spans="1:10">
      <c r="A116" s="25" t="s">
        <v>5674</v>
      </c>
      <c r="B116" s="25" t="s">
        <v>5459</v>
      </c>
      <c r="C116" s="25" t="str">
        <f t="shared" si="4"/>
        <v>Del Mar</v>
      </c>
      <c r="D116" s="28">
        <v>37</v>
      </c>
      <c r="E116" s="28">
        <v>64</v>
      </c>
      <c r="F116" s="28">
        <v>31</v>
      </c>
      <c r="G116" s="28">
        <v>31</v>
      </c>
      <c r="H116" s="27">
        <f t="shared" si="5"/>
        <v>163</v>
      </c>
      <c r="I116" s="23" t="s">
        <v>4855</v>
      </c>
      <c r="J116" s="23" t="s">
        <v>4770</v>
      </c>
    </row>
    <row r="117" spans="1:10">
      <c r="A117" s="25" t="s">
        <v>4913</v>
      </c>
      <c r="B117" s="25" t="str">
        <f>A117</f>
        <v>Del Norte County - Unincorporated</v>
      </c>
      <c r="C117" s="25" t="str">
        <f t="shared" si="4"/>
        <v>Del Norte County - Unincorporated</v>
      </c>
      <c r="D117" s="28">
        <v>60</v>
      </c>
      <c r="E117" s="28">
        <v>37</v>
      </c>
      <c r="F117" s="28">
        <v>30</v>
      </c>
      <c r="G117" s="28">
        <v>106</v>
      </c>
      <c r="H117" s="27">
        <f t="shared" si="5"/>
        <v>233</v>
      </c>
      <c r="I117" s="23" t="s">
        <v>4902</v>
      </c>
    </row>
    <row r="118" spans="1:10">
      <c r="A118" s="25" t="s">
        <v>5593</v>
      </c>
      <c r="B118" s="25" t="s">
        <v>5460</v>
      </c>
      <c r="C118" s="25" t="str">
        <f t="shared" si="4"/>
        <v>Del Rey Oaks</v>
      </c>
      <c r="D118" s="31">
        <v>7</v>
      </c>
      <c r="E118" s="31">
        <v>4</v>
      </c>
      <c r="F118" s="31">
        <v>5</v>
      </c>
      <c r="G118" s="31">
        <v>11</v>
      </c>
      <c r="H118" s="36">
        <f t="shared" ref="H118:H143" si="6">SUM(D118:G118)</f>
        <v>27</v>
      </c>
      <c r="I118" s="23" t="s">
        <v>4857</v>
      </c>
    </row>
    <row r="119" spans="1:10">
      <c r="A119" s="25" t="s">
        <v>5878</v>
      </c>
      <c r="B119" s="25" t="s">
        <v>5461</v>
      </c>
      <c r="C119" s="25" t="str">
        <f t="shared" si="4"/>
        <v>Delano</v>
      </c>
      <c r="D119" s="35">
        <v>396</v>
      </c>
      <c r="E119" s="35">
        <v>277</v>
      </c>
      <c r="F119" s="35">
        <v>243</v>
      </c>
      <c r="G119" s="35">
        <v>546</v>
      </c>
      <c r="H119" s="27">
        <f t="shared" si="6"/>
        <v>1462</v>
      </c>
      <c r="I119" s="23" t="s">
        <v>4793</v>
      </c>
    </row>
    <row r="120" spans="1:10">
      <c r="A120" s="25" t="s">
        <v>5661</v>
      </c>
      <c r="B120" s="25" t="s">
        <v>5462</v>
      </c>
      <c r="C120" s="25" t="str">
        <f t="shared" si="4"/>
        <v>Desert Hot Springs</v>
      </c>
      <c r="D120" s="28">
        <v>946</v>
      </c>
      <c r="E120" s="28">
        <v>661</v>
      </c>
      <c r="F120" s="28">
        <v>772</v>
      </c>
      <c r="G120" s="28">
        <v>1817</v>
      </c>
      <c r="H120" s="27">
        <f t="shared" si="6"/>
        <v>4196</v>
      </c>
      <c r="I120" s="23" t="s">
        <v>4808</v>
      </c>
    </row>
    <row r="121" spans="1:10">
      <c r="A121" s="25" t="s">
        <v>5570</v>
      </c>
      <c r="B121" s="25" t="s">
        <v>5463</v>
      </c>
      <c r="C121" s="25" t="str">
        <f t="shared" si="4"/>
        <v>Diamond Bar</v>
      </c>
      <c r="D121" s="28">
        <v>308</v>
      </c>
      <c r="E121" s="28">
        <v>182</v>
      </c>
      <c r="F121" s="28">
        <v>190</v>
      </c>
      <c r="G121" s="28">
        <v>466</v>
      </c>
      <c r="H121" s="27">
        <f t="shared" si="6"/>
        <v>1146</v>
      </c>
      <c r="I121" s="23" t="s">
        <v>4760</v>
      </c>
    </row>
    <row r="122" spans="1:10">
      <c r="A122" s="25" t="s">
        <v>5732</v>
      </c>
      <c r="B122" s="25" t="s">
        <v>5464</v>
      </c>
      <c r="C122" s="25" t="str">
        <f t="shared" si="4"/>
        <v>Dinuba</v>
      </c>
      <c r="D122" s="29">
        <v>211</v>
      </c>
      <c r="E122" s="29">
        <v>163</v>
      </c>
      <c r="F122" s="29">
        <v>121</v>
      </c>
      <c r="G122" s="29">
        <v>470</v>
      </c>
      <c r="H122" s="27">
        <f t="shared" si="6"/>
        <v>965</v>
      </c>
      <c r="I122" s="23" t="s">
        <v>4919</v>
      </c>
    </row>
    <row r="123" spans="1:10">
      <c r="A123" s="25" t="s">
        <v>5882</v>
      </c>
      <c r="B123" s="25" t="s">
        <v>5465</v>
      </c>
      <c r="C123" s="25" t="str">
        <f t="shared" si="4"/>
        <v>Dixon</v>
      </c>
      <c r="D123" s="28">
        <v>50</v>
      </c>
      <c r="E123" s="28">
        <v>24</v>
      </c>
      <c r="F123" s="28">
        <v>30</v>
      </c>
      <c r="G123" s="28">
        <v>93</v>
      </c>
      <c r="H123" s="27">
        <f t="shared" si="6"/>
        <v>197</v>
      </c>
      <c r="I123" s="23" t="s">
        <v>4818</v>
      </c>
    </row>
    <row r="124" spans="1:10">
      <c r="A124" s="25" t="s">
        <v>5890</v>
      </c>
      <c r="B124" s="25" t="s">
        <v>5815</v>
      </c>
      <c r="C124" s="25" t="str">
        <f t="shared" si="4"/>
        <v>Dorris</v>
      </c>
      <c r="D124" s="28">
        <v>3</v>
      </c>
      <c r="E124" s="28">
        <v>2</v>
      </c>
      <c r="F124" s="28">
        <v>2</v>
      </c>
      <c r="G124" s="28">
        <v>5</v>
      </c>
      <c r="H124" s="27">
        <f t="shared" si="6"/>
        <v>12</v>
      </c>
      <c r="I124" s="23" t="s">
        <v>4922</v>
      </c>
    </row>
    <row r="125" spans="1:10">
      <c r="A125" s="25" t="s">
        <v>5582</v>
      </c>
      <c r="B125" s="25" t="s">
        <v>5803</v>
      </c>
      <c r="C125" s="25" t="str">
        <f t="shared" si="4"/>
        <v>Dos Palos</v>
      </c>
      <c r="D125" s="34">
        <v>71</v>
      </c>
      <c r="E125" s="34">
        <v>27</v>
      </c>
      <c r="F125" s="34">
        <v>47</v>
      </c>
      <c r="G125" s="34">
        <v>124</v>
      </c>
      <c r="H125" s="27">
        <f t="shared" si="6"/>
        <v>269</v>
      </c>
      <c r="I125" s="23" t="s">
        <v>4798</v>
      </c>
    </row>
    <row r="126" spans="1:10">
      <c r="A126" s="25" t="s">
        <v>5570</v>
      </c>
      <c r="B126" s="25" t="s">
        <v>5466</v>
      </c>
      <c r="C126" s="25" t="str">
        <f t="shared" si="4"/>
        <v>Downey</v>
      </c>
      <c r="D126" s="28">
        <v>210</v>
      </c>
      <c r="E126" s="28">
        <v>123</v>
      </c>
      <c r="F126" s="28">
        <v>135</v>
      </c>
      <c r="G126" s="28">
        <v>346</v>
      </c>
      <c r="H126" s="27">
        <f t="shared" si="6"/>
        <v>814</v>
      </c>
      <c r="I126" s="23" t="s">
        <v>4760</v>
      </c>
    </row>
    <row r="127" spans="1:10">
      <c r="A127" s="25" t="s">
        <v>5570</v>
      </c>
      <c r="B127" s="25" t="s">
        <v>5467</v>
      </c>
      <c r="C127" s="25" t="str">
        <f t="shared" si="4"/>
        <v>Duarte</v>
      </c>
      <c r="D127" s="28">
        <v>87</v>
      </c>
      <c r="E127" s="28">
        <v>53</v>
      </c>
      <c r="F127" s="28">
        <v>55</v>
      </c>
      <c r="G127" s="28">
        <v>142</v>
      </c>
      <c r="H127" s="27">
        <f t="shared" si="6"/>
        <v>337</v>
      </c>
      <c r="I127" s="23" t="s">
        <v>4760</v>
      </c>
    </row>
    <row r="128" spans="1:10">
      <c r="A128" s="25" t="s">
        <v>5384</v>
      </c>
      <c r="B128" s="25" t="s">
        <v>5468</v>
      </c>
      <c r="C128" s="25" t="str">
        <f t="shared" si="4"/>
        <v>Dublin</v>
      </c>
      <c r="D128" s="28">
        <v>796</v>
      </c>
      <c r="E128" s="28">
        <v>446</v>
      </c>
      <c r="F128" s="28">
        <v>425</v>
      </c>
      <c r="G128" s="28">
        <v>618</v>
      </c>
      <c r="H128" s="27">
        <f t="shared" si="6"/>
        <v>2285</v>
      </c>
      <c r="I128" s="23" t="s">
        <v>4762</v>
      </c>
    </row>
    <row r="129" spans="1:10">
      <c r="A129" s="25" t="s">
        <v>5890</v>
      </c>
      <c r="B129" s="25" t="s">
        <v>5469</v>
      </c>
      <c r="C129" s="25" t="str">
        <f t="shared" si="4"/>
        <v>Dunsmuir</v>
      </c>
      <c r="D129" s="28">
        <v>6</v>
      </c>
      <c r="E129" s="28">
        <v>4</v>
      </c>
      <c r="F129" s="28">
        <v>4</v>
      </c>
      <c r="G129" s="28">
        <v>9</v>
      </c>
      <c r="H129" s="27">
        <f t="shared" si="6"/>
        <v>23</v>
      </c>
      <c r="I129" s="23" t="s">
        <v>4922</v>
      </c>
    </row>
    <row r="130" spans="1:10">
      <c r="A130" s="25" t="s">
        <v>5688</v>
      </c>
      <c r="B130" s="25" t="s">
        <v>5470</v>
      </c>
      <c r="C130" s="25" t="str">
        <f t="shared" ref="C130:C193" si="7">B130</f>
        <v>East Palo Alto</v>
      </c>
      <c r="D130" s="28">
        <v>64</v>
      </c>
      <c r="E130" s="28">
        <v>54</v>
      </c>
      <c r="F130" s="28">
        <v>83</v>
      </c>
      <c r="G130" s="28">
        <v>266</v>
      </c>
      <c r="H130" s="27">
        <f t="shared" si="6"/>
        <v>467</v>
      </c>
      <c r="I130" s="23" t="s">
        <v>4796</v>
      </c>
    </row>
    <row r="131" spans="1:10">
      <c r="A131" s="25" t="s">
        <v>5661</v>
      </c>
      <c r="B131" s="33" t="s">
        <v>5471</v>
      </c>
      <c r="C131" s="25" t="str">
        <f t="shared" si="7"/>
        <v>Eastvale</v>
      </c>
      <c r="D131" s="28">
        <v>374</v>
      </c>
      <c r="E131" s="28">
        <v>250</v>
      </c>
      <c r="F131" s="28">
        <v>274</v>
      </c>
      <c r="G131" s="28">
        <v>565</v>
      </c>
      <c r="H131" s="27">
        <f t="shared" si="6"/>
        <v>1463</v>
      </c>
      <c r="I131" s="23" t="s">
        <v>4808</v>
      </c>
    </row>
    <row r="132" spans="1:10">
      <c r="A132" s="25" t="s">
        <v>5674</v>
      </c>
      <c r="B132" s="25" t="s">
        <v>5472</v>
      </c>
      <c r="C132" s="25" t="str">
        <f t="shared" si="7"/>
        <v>El Cajon</v>
      </c>
      <c r="D132" s="28">
        <v>481</v>
      </c>
      <c r="E132" s="28">
        <v>414</v>
      </c>
      <c r="F132" s="28">
        <v>518</v>
      </c>
      <c r="G132" s="28">
        <v>1867</v>
      </c>
      <c r="H132" s="27">
        <f t="shared" si="6"/>
        <v>3280</v>
      </c>
      <c r="I132" s="23" t="s">
        <v>4855</v>
      </c>
      <c r="J132" s="23" t="s">
        <v>4770</v>
      </c>
    </row>
    <row r="133" spans="1:10">
      <c r="A133" s="25" t="s">
        <v>5782</v>
      </c>
      <c r="B133" s="25" t="s">
        <v>5473</v>
      </c>
      <c r="C133" s="25" t="str">
        <f t="shared" si="7"/>
        <v>El Centro</v>
      </c>
      <c r="D133" s="28">
        <v>487</v>
      </c>
      <c r="E133" s="28">
        <v>300</v>
      </c>
      <c r="F133" s="28">
        <v>297</v>
      </c>
      <c r="G133" s="28">
        <v>840</v>
      </c>
      <c r="H133" s="27">
        <f t="shared" si="6"/>
        <v>1924</v>
      </c>
      <c r="I133" s="23" t="s">
        <v>4830</v>
      </c>
    </row>
    <row r="134" spans="1:10">
      <c r="A134" s="25" t="s">
        <v>5876</v>
      </c>
      <c r="B134" s="25" t="s">
        <v>5474</v>
      </c>
      <c r="C134" s="25" t="str">
        <f t="shared" si="7"/>
        <v>El Cerrito</v>
      </c>
      <c r="D134" s="28">
        <v>100</v>
      </c>
      <c r="E134" s="28">
        <v>63</v>
      </c>
      <c r="F134" s="28">
        <v>69</v>
      </c>
      <c r="G134" s="28">
        <v>166</v>
      </c>
      <c r="H134" s="27">
        <f t="shared" si="6"/>
        <v>398</v>
      </c>
      <c r="I134" s="23" t="s">
        <v>4784</v>
      </c>
    </row>
    <row r="135" spans="1:10">
      <c r="A135" s="25" t="s">
        <v>4933</v>
      </c>
      <c r="B135" s="25" t="str">
        <f>A135</f>
        <v>El Dorado County - Unincorporated</v>
      </c>
      <c r="C135" s="25" t="str">
        <f t="shared" si="7"/>
        <v>El Dorado County - Unincorporated</v>
      </c>
      <c r="D135" s="28">
        <v>1441</v>
      </c>
      <c r="E135" s="28">
        <v>868</v>
      </c>
      <c r="F135" s="28">
        <v>903</v>
      </c>
      <c r="G135" s="28">
        <v>2141</v>
      </c>
      <c r="H135" s="27">
        <f t="shared" si="6"/>
        <v>5353</v>
      </c>
      <c r="I135" s="23" t="s">
        <v>4934</v>
      </c>
    </row>
    <row r="136" spans="1:10">
      <c r="A136" s="25" t="s">
        <v>5570</v>
      </c>
      <c r="B136" s="25" t="s">
        <v>5475</v>
      </c>
      <c r="C136" s="25" t="str">
        <f t="shared" si="7"/>
        <v>El Monte</v>
      </c>
      <c r="D136" s="28">
        <v>529</v>
      </c>
      <c r="E136" s="28">
        <v>315</v>
      </c>
      <c r="F136" s="28">
        <v>352</v>
      </c>
      <c r="G136" s="28">
        <v>946</v>
      </c>
      <c r="H136" s="27">
        <f t="shared" si="6"/>
        <v>2142</v>
      </c>
      <c r="I136" s="23" t="s">
        <v>4760</v>
      </c>
    </row>
    <row r="137" spans="1:10">
      <c r="A137" s="25" t="s">
        <v>5570</v>
      </c>
      <c r="B137" s="25" t="s">
        <v>5476</v>
      </c>
      <c r="C137" s="25" t="str">
        <f t="shared" si="7"/>
        <v>El Segundo</v>
      </c>
      <c r="D137" s="28">
        <v>18</v>
      </c>
      <c r="E137" s="28">
        <v>11</v>
      </c>
      <c r="F137" s="28">
        <v>12</v>
      </c>
      <c r="G137" s="28">
        <v>28</v>
      </c>
      <c r="H137" s="27">
        <f t="shared" si="6"/>
        <v>69</v>
      </c>
      <c r="I137" s="23" t="s">
        <v>4760</v>
      </c>
    </row>
    <row r="138" spans="1:10">
      <c r="A138" s="25" t="s">
        <v>5668</v>
      </c>
      <c r="B138" s="25" t="s">
        <v>5477</v>
      </c>
      <c r="C138" s="25" t="str">
        <f t="shared" si="7"/>
        <v>Elk Grove</v>
      </c>
      <c r="D138" s="28">
        <v>2661</v>
      </c>
      <c r="E138" s="28">
        <v>1604</v>
      </c>
      <c r="F138" s="28">
        <v>1186</v>
      </c>
      <c r="G138" s="28">
        <v>2812</v>
      </c>
      <c r="H138" s="27">
        <f t="shared" si="6"/>
        <v>8263</v>
      </c>
      <c r="I138" s="23" t="s">
        <v>4871</v>
      </c>
      <c r="J138" s="23" t="s">
        <v>4770</v>
      </c>
    </row>
    <row r="139" spans="1:10">
      <c r="A139" s="25" t="s">
        <v>5384</v>
      </c>
      <c r="B139" s="25" t="s">
        <v>5478</v>
      </c>
      <c r="C139" s="25" t="str">
        <f t="shared" si="7"/>
        <v>Emeryville</v>
      </c>
      <c r="D139" s="28">
        <v>276</v>
      </c>
      <c r="E139" s="28">
        <v>211</v>
      </c>
      <c r="F139" s="28">
        <v>259</v>
      </c>
      <c r="G139" s="28">
        <v>752</v>
      </c>
      <c r="H139" s="27">
        <f t="shared" si="6"/>
        <v>1498</v>
      </c>
      <c r="I139" s="23" t="s">
        <v>4762</v>
      </c>
    </row>
    <row r="140" spans="1:10">
      <c r="A140" s="25" t="s">
        <v>5674</v>
      </c>
      <c r="B140" s="25" t="s">
        <v>5479</v>
      </c>
      <c r="C140" s="25" t="str">
        <f t="shared" si="7"/>
        <v>Encinitas</v>
      </c>
      <c r="D140" s="28">
        <v>469</v>
      </c>
      <c r="E140" s="28">
        <v>369</v>
      </c>
      <c r="F140" s="28">
        <v>308</v>
      </c>
      <c r="G140" s="28">
        <v>408</v>
      </c>
      <c r="H140" s="27">
        <f t="shared" si="6"/>
        <v>1554</v>
      </c>
      <c r="I140" s="23" t="s">
        <v>4855</v>
      </c>
      <c r="J140" s="23" t="s">
        <v>4770</v>
      </c>
    </row>
    <row r="141" spans="1:10">
      <c r="A141" s="25" t="s">
        <v>5680</v>
      </c>
      <c r="B141" s="25" t="s">
        <v>5480</v>
      </c>
      <c r="C141" s="25" t="str">
        <f t="shared" si="7"/>
        <v>Escalon</v>
      </c>
      <c r="D141" s="34">
        <v>103</v>
      </c>
      <c r="E141" s="34">
        <v>66</v>
      </c>
      <c r="F141" s="34">
        <v>64</v>
      </c>
      <c r="G141" s="34">
        <v>192</v>
      </c>
      <c r="H141" s="27">
        <f t="shared" si="6"/>
        <v>425</v>
      </c>
      <c r="I141" s="23" t="s">
        <v>4941</v>
      </c>
    </row>
    <row r="142" spans="1:10">
      <c r="A142" s="25" t="s">
        <v>5674</v>
      </c>
      <c r="B142" s="25" t="s">
        <v>5481</v>
      </c>
      <c r="C142" s="25" t="str">
        <f t="shared" si="7"/>
        <v>Escondido</v>
      </c>
      <c r="D142" s="28">
        <v>1864</v>
      </c>
      <c r="E142" s="28">
        <v>1249</v>
      </c>
      <c r="F142" s="28">
        <v>1527</v>
      </c>
      <c r="G142" s="28">
        <v>4967</v>
      </c>
      <c r="H142" s="27">
        <f t="shared" si="6"/>
        <v>9607</v>
      </c>
      <c r="I142" s="23" t="s">
        <v>4855</v>
      </c>
      <c r="J142" s="23" t="s">
        <v>4770</v>
      </c>
    </row>
    <row r="143" spans="1:10">
      <c r="A143" s="25" t="s">
        <v>5890</v>
      </c>
      <c r="B143" s="25" t="s">
        <v>5816</v>
      </c>
      <c r="C143" s="25" t="str">
        <f t="shared" si="7"/>
        <v>Etna</v>
      </c>
      <c r="D143" s="28">
        <v>3</v>
      </c>
      <c r="E143" s="28">
        <v>2</v>
      </c>
      <c r="F143" s="28">
        <v>2</v>
      </c>
      <c r="G143" s="28">
        <v>3</v>
      </c>
      <c r="H143" s="27">
        <f t="shared" si="6"/>
        <v>10</v>
      </c>
      <c r="I143" s="23" t="s">
        <v>4922</v>
      </c>
    </row>
    <row r="144" spans="1:10">
      <c r="A144" s="25" t="s">
        <v>5877</v>
      </c>
      <c r="B144" s="25" t="s">
        <v>5363</v>
      </c>
      <c r="C144" s="25" t="str">
        <f t="shared" si="7"/>
        <v>Eureka</v>
      </c>
      <c r="D144" s="28">
        <v>231</v>
      </c>
      <c r="E144" s="28">
        <v>147</v>
      </c>
      <c r="F144" s="28">
        <v>172</v>
      </c>
      <c r="G144" s="28">
        <v>402</v>
      </c>
      <c r="H144" s="27">
        <v>952</v>
      </c>
      <c r="I144" s="23" t="s">
        <v>4788</v>
      </c>
      <c r="J144" s="23" t="s">
        <v>4770</v>
      </c>
    </row>
    <row r="145" spans="1:10">
      <c r="A145" s="25" t="s">
        <v>5732</v>
      </c>
      <c r="B145" s="25" t="s">
        <v>5482</v>
      </c>
      <c r="C145" s="25" t="str">
        <f t="shared" si="7"/>
        <v>Exeter</v>
      </c>
      <c r="D145" s="29">
        <v>143</v>
      </c>
      <c r="E145" s="29">
        <v>125</v>
      </c>
      <c r="F145" s="29">
        <v>85</v>
      </c>
      <c r="G145" s="29">
        <v>272</v>
      </c>
      <c r="H145" s="27">
        <f>SUM(D145:G145)</f>
        <v>625</v>
      </c>
      <c r="I145" s="23" t="s">
        <v>4919</v>
      </c>
    </row>
    <row r="146" spans="1:10">
      <c r="A146" s="25" t="s">
        <v>5881</v>
      </c>
      <c r="B146" s="25" t="s">
        <v>5483</v>
      </c>
      <c r="C146" s="25" t="str">
        <f t="shared" si="7"/>
        <v>Fairfax</v>
      </c>
      <c r="D146" s="28">
        <v>16</v>
      </c>
      <c r="E146" s="28">
        <v>11</v>
      </c>
      <c r="F146" s="28">
        <v>11</v>
      </c>
      <c r="G146" s="28">
        <v>23</v>
      </c>
      <c r="H146" s="27">
        <f>SUM(D146:G146)</f>
        <v>61</v>
      </c>
      <c r="I146" s="23" t="s">
        <v>4816</v>
      </c>
    </row>
    <row r="147" spans="1:10">
      <c r="A147" s="25" t="s">
        <v>5882</v>
      </c>
      <c r="B147" s="25" t="s">
        <v>5484</v>
      </c>
      <c r="C147" s="25" t="str">
        <f t="shared" si="7"/>
        <v>Fairfield</v>
      </c>
      <c r="D147" s="28">
        <v>779</v>
      </c>
      <c r="E147" s="28">
        <v>404</v>
      </c>
      <c r="F147" s="28">
        <v>456</v>
      </c>
      <c r="G147" s="28">
        <v>1461</v>
      </c>
      <c r="H147" s="27">
        <f>SUM(D147:G147)</f>
        <v>3100</v>
      </c>
      <c r="I147" s="23" t="s">
        <v>4818</v>
      </c>
    </row>
    <row r="148" spans="1:10">
      <c r="A148" s="25" t="s">
        <v>5732</v>
      </c>
      <c r="B148" s="25" t="s">
        <v>5485</v>
      </c>
      <c r="C148" s="25" t="str">
        <f t="shared" si="7"/>
        <v>Farmersville</v>
      </c>
      <c r="D148" s="29">
        <v>74</v>
      </c>
      <c r="E148" s="29">
        <v>65</v>
      </c>
      <c r="F148" s="29">
        <v>68</v>
      </c>
      <c r="G148" s="29">
        <v>259</v>
      </c>
      <c r="H148" s="27">
        <f>SUM(D148:G148)</f>
        <v>466</v>
      </c>
      <c r="I148" s="23" t="s">
        <v>4919</v>
      </c>
    </row>
    <row r="149" spans="1:10">
      <c r="A149" s="25" t="s">
        <v>5877</v>
      </c>
      <c r="B149" s="25" t="s">
        <v>5364</v>
      </c>
      <c r="C149" s="25" t="str">
        <f t="shared" si="7"/>
        <v>Ferndale</v>
      </c>
      <c r="D149" s="28">
        <v>9</v>
      </c>
      <c r="E149" s="28">
        <v>5</v>
      </c>
      <c r="F149" s="28">
        <v>6</v>
      </c>
      <c r="G149" s="28">
        <v>13</v>
      </c>
      <c r="H149" s="27">
        <v>33</v>
      </c>
      <c r="I149" s="23" t="s">
        <v>4788</v>
      </c>
      <c r="J149" s="23" t="s">
        <v>4770</v>
      </c>
    </row>
    <row r="150" spans="1:10">
      <c r="A150" s="25" t="s">
        <v>5885</v>
      </c>
      <c r="B150" s="25" t="s">
        <v>5486</v>
      </c>
      <c r="C150" s="25" t="str">
        <f t="shared" si="7"/>
        <v>Fillmore</v>
      </c>
      <c r="D150" s="28">
        <v>160</v>
      </c>
      <c r="E150" s="28">
        <v>112</v>
      </c>
      <c r="F150" s="28">
        <v>128</v>
      </c>
      <c r="G150" s="28">
        <v>294</v>
      </c>
      <c r="H150" s="27">
        <f t="shared" ref="H150:H155" si="8">SUM(D150:G150)</f>
        <v>694</v>
      </c>
      <c r="I150" s="23" t="s">
        <v>4848</v>
      </c>
    </row>
    <row r="151" spans="1:10">
      <c r="A151" s="25" t="s">
        <v>5494</v>
      </c>
      <c r="B151" s="25" t="s">
        <v>5487</v>
      </c>
      <c r="C151" s="25" t="str">
        <f t="shared" si="7"/>
        <v>Firebaugh</v>
      </c>
      <c r="D151" s="35">
        <v>128</v>
      </c>
      <c r="E151" s="35">
        <v>169</v>
      </c>
      <c r="F151" s="35">
        <v>204</v>
      </c>
      <c r="G151" s="35">
        <v>211</v>
      </c>
      <c r="H151" s="27">
        <f t="shared" si="8"/>
        <v>712</v>
      </c>
      <c r="I151" s="23" t="s">
        <v>4879</v>
      </c>
    </row>
    <row r="152" spans="1:10">
      <c r="A152" s="25" t="s">
        <v>5668</v>
      </c>
      <c r="B152" s="25" t="s">
        <v>5488</v>
      </c>
      <c r="C152" s="25" t="str">
        <f t="shared" si="7"/>
        <v>Folsom</v>
      </c>
      <c r="D152" s="28">
        <v>2226</v>
      </c>
      <c r="E152" s="28">
        <v>1341</v>
      </c>
      <c r="F152" s="28">
        <v>829</v>
      </c>
      <c r="G152" s="28">
        <v>1967</v>
      </c>
      <c r="H152" s="27">
        <f t="shared" si="8"/>
        <v>6363</v>
      </c>
      <c r="I152" s="23" t="s">
        <v>4871</v>
      </c>
      <c r="J152" s="23" t="s">
        <v>4770</v>
      </c>
    </row>
    <row r="153" spans="1:10">
      <c r="A153" s="25" t="s">
        <v>5823</v>
      </c>
      <c r="B153" s="25" t="s">
        <v>5778</v>
      </c>
      <c r="C153" s="25" t="str">
        <f t="shared" si="7"/>
        <v>Fontana</v>
      </c>
      <c r="D153" s="28">
        <v>1442</v>
      </c>
      <c r="E153" s="28">
        <v>974</v>
      </c>
      <c r="F153" s="28">
        <v>1090</v>
      </c>
      <c r="G153" s="28">
        <v>2471</v>
      </c>
      <c r="H153" s="27">
        <f t="shared" si="8"/>
        <v>5977</v>
      </c>
      <c r="I153" s="23" t="s">
        <v>4758</v>
      </c>
    </row>
    <row r="154" spans="1:10">
      <c r="A154" s="25" t="s">
        <v>5891</v>
      </c>
      <c r="B154" s="25" t="s">
        <v>5365</v>
      </c>
      <c r="C154" s="25" t="str">
        <f t="shared" si="7"/>
        <v>Fort Bragg</v>
      </c>
      <c r="D154" s="28">
        <v>60</v>
      </c>
      <c r="E154" s="28">
        <v>31</v>
      </c>
      <c r="F154" s="28">
        <v>23</v>
      </c>
      <c r="G154" s="28">
        <v>23</v>
      </c>
      <c r="H154" s="27">
        <f t="shared" si="8"/>
        <v>137</v>
      </c>
      <c r="I154" s="23" t="s">
        <v>4955</v>
      </c>
      <c r="J154" s="23" t="s">
        <v>4770</v>
      </c>
    </row>
    <row r="155" spans="1:10">
      <c r="A155" s="25" t="s">
        <v>5890</v>
      </c>
      <c r="B155" s="25" t="s">
        <v>5489</v>
      </c>
      <c r="C155" s="25" t="str">
        <f t="shared" si="7"/>
        <v>Fort Jones</v>
      </c>
      <c r="D155" s="28">
        <v>2</v>
      </c>
      <c r="E155" s="28">
        <v>1</v>
      </c>
      <c r="F155" s="28">
        <v>2</v>
      </c>
      <c r="G155" s="28">
        <v>4</v>
      </c>
      <c r="H155" s="27">
        <f t="shared" si="8"/>
        <v>9</v>
      </c>
      <c r="I155" s="23" t="s">
        <v>4922</v>
      </c>
    </row>
    <row r="156" spans="1:10">
      <c r="A156" s="25" t="s">
        <v>5877</v>
      </c>
      <c r="B156" s="25" t="s">
        <v>5366</v>
      </c>
      <c r="C156" s="25" t="str">
        <f t="shared" si="7"/>
        <v>Fortuna</v>
      </c>
      <c r="D156" s="28">
        <v>73</v>
      </c>
      <c r="E156" s="28">
        <v>46</v>
      </c>
      <c r="F156" s="28">
        <v>51</v>
      </c>
      <c r="G156" s="28">
        <v>120</v>
      </c>
      <c r="H156" s="27">
        <v>290</v>
      </c>
      <c r="I156" s="23" t="s">
        <v>4788</v>
      </c>
      <c r="J156" s="23" t="s">
        <v>4770</v>
      </c>
    </row>
    <row r="157" spans="1:10">
      <c r="A157" s="25" t="s">
        <v>5688</v>
      </c>
      <c r="B157" s="25" t="s">
        <v>5490</v>
      </c>
      <c r="C157" s="25" t="str">
        <f t="shared" si="7"/>
        <v>Foster City</v>
      </c>
      <c r="D157" s="28">
        <v>148</v>
      </c>
      <c r="E157" s="28">
        <v>87</v>
      </c>
      <c r="F157" s="28">
        <v>76</v>
      </c>
      <c r="G157" s="28">
        <v>119</v>
      </c>
      <c r="H157" s="27">
        <f t="shared" ref="H157:H220" si="9">SUM(D157:G157)</f>
        <v>430</v>
      </c>
      <c r="I157" s="23" t="s">
        <v>4796</v>
      </c>
    </row>
    <row r="158" spans="1:10">
      <c r="A158" s="25" t="s">
        <v>5616</v>
      </c>
      <c r="B158" s="25" t="s">
        <v>5491</v>
      </c>
      <c r="C158" s="25" t="str">
        <f t="shared" si="7"/>
        <v>Fountain Valley</v>
      </c>
      <c r="D158" s="28">
        <v>83</v>
      </c>
      <c r="E158" s="28">
        <v>59</v>
      </c>
      <c r="F158" s="28">
        <v>65</v>
      </c>
      <c r="G158" s="28">
        <v>151</v>
      </c>
      <c r="H158" s="27">
        <f t="shared" si="9"/>
        <v>358</v>
      </c>
      <c r="I158" s="23" t="s">
        <v>4767</v>
      </c>
    </row>
    <row r="159" spans="1:10">
      <c r="A159" s="25" t="s">
        <v>5494</v>
      </c>
      <c r="B159" s="25" t="s">
        <v>5492</v>
      </c>
      <c r="C159" s="25" t="str">
        <f t="shared" si="7"/>
        <v>Fowler</v>
      </c>
      <c r="D159" s="35">
        <v>123</v>
      </c>
      <c r="E159" s="35">
        <v>83</v>
      </c>
      <c r="F159" s="35">
        <v>75</v>
      </c>
      <c r="G159" s="35">
        <v>243</v>
      </c>
      <c r="H159" s="27">
        <f t="shared" si="9"/>
        <v>524</v>
      </c>
      <c r="I159" s="23" t="s">
        <v>4879</v>
      </c>
    </row>
    <row r="160" spans="1:10">
      <c r="A160" s="25" t="s">
        <v>5384</v>
      </c>
      <c r="B160" s="25" t="s">
        <v>5493</v>
      </c>
      <c r="C160" s="25" t="str">
        <f t="shared" si="7"/>
        <v>Fremont</v>
      </c>
      <c r="D160" s="28">
        <v>1714</v>
      </c>
      <c r="E160" s="28">
        <v>926</v>
      </c>
      <c r="F160" s="28">
        <v>978</v>
      </c>
      <c r="G160" s="28">
        <v>1837</v>
      </c>
      <c r="H160" s="27">
        <f t="shared" si="9"/>
        <v>5455</v>
      </c>
      <c r="I160" s="23" t="s">
        <v>4762</v>
      </c>
    </row>
    <row r="161" spans="1:10">
      <c r="A161" s="25" t="s">
        <v>5494</v>
      </c>
      <c r="B161" s="25" t="s">
        <v>5494</v>
      </c>
      <c r="C161" s="25" t="str">
        <f t="shared" si="7"/>
        <v>Fresno</v>
      </c>
      <c r="D161" s="35">
        <v>5666</v>
      </c>
      <c r="E161" s="35">
        <v>3289</v>
      </c>
      <c r="F161" s="35">
        <v>3571</v>
      </c>
      <c r="G161" s="35">
        <v>11039</v>
      </c>
      <c r="H161" s="27">
        <f t="shared" si="9"/>
        <v>23565</v>
      </c>
      <c r="I161" s="23" t="s">
        <v>4879</v>
      </c>
    </row>
    <row r="162" spans="1:10">
      <c r="A162" s="25" t="s">
        <v>4963</v>
      </c>
      <c r="B162" s="25" t="str">
        <f>A162</f>
        <v>Fresno County - Unincorporated</v>
      </c>
      <c r="C162" s="25" t="str">
        <f t="shared" si="7"/>
        <v>Fresno County - Unincorporated</v>
      </c>
      <c r="D162" s="35">
        <v>460</v>
      </c>
      <c r="E162" s="35">
        <v>527</v>
      </c>
      <c r="F162" s="35">
        <v>589</v>
      </c>
      <c r="G162" s="35">
        <v>1146</v>
      </c>
      <c r="H162" s="27">
        <f t="shared" si="9"/>
        <v>2722</v>
      </c>
      <c r="I162" s="23" t="s">
        <v>4879</v>
      </c>
    </row>
    <row r="163" spans="1:10">
      <c r="A163" s="25" t="s">
        <v>5616</v>
      </c>
      <c r="B163" s="25" t="s">
        <v>5495</v>
      </c>
      <c r="C163" s="25" t="str">
        <f t="shared" si="7"/>
        <v>Fullerton</v>
      </c>
      <c r="D163" s="28">
        <v>411</v>
      </c>
      <c r="E163" s="28">
        <v>299</v>
      </c>
      <c r="F163" s="28">
        <v>337</v>
      </c>
      <c r="G163" s="28">
        <v>794</v>
      </c>
      <c r="H163" s="27">
        <f t="shared" si="9"/>
        <v>1841</v>
      </c>
      <c r="I163" s="23" t="s">
        <v>4767</v>
      </c>
    </row>
    <row r="164" spans="1:10">
      <c r="A164" s="25" t="s">
        <v>5668</v>
      </c>
      <c r="B164" s="25" t="s">
        <v>5496</v>
      </c>
      <c r="C164" s="25" t="str">
        <f t="shared" si="7"/>
        <v>Galt</v>
      </c>
      <c r="D164" s="28">
        <v>404</v>
      </c>
      <c r="E164" s="28">
        <v>243</v>
      </c>
      <c r="F164" s="28">
        <v>379</v>
      </c>
      <c r="G164" s="28">
        <v>900</v>
      </c>
      <c r="H164" s="27">
        <f t="shared" si="9"/>
        <v>1926</v>
      </c>
      <c r="I164" s="23" t="s">
        <v>4871</v>
      </c>
      <c r="J164" s="23" t="s">
        <v>4770</v>
      </c>
    </row>
    <row r="165" spans="1:10">
      <c r="A165" s="25" t="s">
        <v>5616</v>
      </c>
      <c r="B165" s="25" t="s">
        <v>5497</v>
      </c>
      <c r="C165" s="25" t="str">
        <f t="shared" si="7"/>
        <v>Garden Grove</v>
      </c>
      <c r="D165" s="28">
        <v>164</v>
      </c>
      <c r="E165" s="28">
        <v>120</v>
      </c>
      <c r="F165" s="28">
        <v>135</v>
      </c>
      <c r="G165" s="28">
        <v>328</v>
      </c>
      <c r="H165" s="27">
        <f t="shared" si="9"/>
        <v>747</v>
      </c>
      <c r="I165" s="23" t="s">
        <v>4767</v>
      </c>
    </row>
    <row r="166" spans="1:10">
      <c r="A166" s="25" t="s">
        <v>5570</v>
      </c>
      <c r="B166" s="25" t="s">
        <v>5498</v>
      </c>
      <c r="C166" s="25" t="str">
        <f t="shared" si="7"/>
        <v>Gardena</v>
      </c>
      <c r="D166" s="28">
        <v>98</v>
      </c>
      <c r="E166" s="28">
        <v>60</v>
      </c>
      <c r="F166" s="28">
        <v>66</v>
      </c>
      <c r="G166" s="28">
        <v>173</v>
      </c>
      <c r="H166" s="27">
        <f t="shared" si="9"/>
        <v>397</v>
      </c>
      <c r="I166" s="23" t="s">
        <v>4760</v>
      </c>
    </row>
    <row r="167" spans="1:10">
      <c r="A167" s="25" t="s">
        <v>5695</v>
      </c>
      <c r="B167" s="25" t="s">
        <v>5499</v>
      </c>
      <c r="C167" s="25" t="str">
        <f t="shared" si="7"/>
        <v>Gilroy</v>
      </c>
      <c r="D167" s="28">
        <v>236</v>
      </c>
      <c r="E167" s="28">
        <v>160</v>
      </c>
      <c r="F167" s="28">
        <v>217</v>
      </c>
      <c r="G167" s="28">
        <v>475</v>
      </c>
      <c r="H167" s="27">
        <f t="shared" si="9"/>
        <v>1088</v>
      </c>
      <c r="I167" s="23" t="s">
        <v>4850</v>
      </c>
    </row>
    <row r="168" spans="1:10">
      <c r="A168" s="25" t="s">
        <v>5570</v>
      </c>
      <c r="B168" s="25" t="s">
        <v>5500</v>
      </c>
      <c r="C168" s="25" t="str">
        <f t="shared" si="7"/>
        <v>Glendale</v>
      </c>
      <c r="D168" s="28">
        <v>508</v>
      </c>
      <c r="E168" s="28">
        <v>310</v>
      </c>
      <c r="F168" s="28">
        <v>337</v>
      </c>
      <c r="G168" s="28">
        <v>862</v>
      </c>
      <c r="H168" s="27">
        <f t="shared" si="9"/>
        <v>2017</v>
      </c>
      <c r="I168" s="23" t="s">
        <v>4760</v>
      </c>
    </row>
    <row r="169" spans="1:10">
      <c r="A169" s="25" t="s">
        <v>5570</v>
      </c>
      <c r="B169" s="25" t="s">
        <v>5501</v>
      </c>
      <c r="C169" s="25" t="str">
        <f t="shared" si="7"/>
        <v>Glendora</v>
      </c>
      <c r="D169" s="28">
        <v>171</v>
      </c>
      <c r="E169" s="28">
        <v>100</v>
      </c>
      <c r="F169" s="28">
        <v>108</v>
      </c>
      <c r="G169" s="28">
        <v>267</v>
      </c>
      <c r="H169" s="27">
        <f t="shared" si="9"/>
        <v>646</v>
      </c>
      <c r="I169" s="23" t="s">
        <v>4760</v>
      </c>
    </row>
    <row r="170" spans="1:10">
      <c r="A170" s="25" t="s">
        <v>4971</v>
      </c>
      <c r="B170" s="25" t="str">
        <f>A170</f>
        <v>Glenn County - Unincorporated</v>
      </c>
      <c r="C170" s="25" t="str">
        <f t="shared" si="7"/>
        <v>Glenn County - Unincorporated</v>
      </c>
      <c r="D170" s="28">
        <v>25</v>
      </c>
      <c r="E170" s="28">
        <v>19</v>
      </c>
      <c r="F170" s="28">
        <v>25</v>
      </c>
      <c r="G170" s="28">
        <v>48</v>
      </c>
      <c r="H170" s="27">
        <f t="shared" si="9"/>
        <v>117</v>
      </c>
      <c r="I170" s="23" t="s">
        <v>4972</v>
      </c>
      <c r="J170" s="23" t="s">
        <v>4770</v>
      </c>
    </row>
    <row r="171" spans="1:10">
      <c r="A171" s="25" t="s">
        <v>5694</v>
      </c>
      <c r="B171" s="25" t="s">
        <v>5502</v>
      </c>
      <c r="C171" s="25" t="str">
        <f t="shared" si="7"/>
        <v>Goleta</v>
      </c>
      <c r="D171" s="32">
        <v>235</v>
      </c>
      <c r="E171" s="32">
        <v>157</v>
      </c>
      <c r="F171" s="32">
        <v>174</v>
      </c>
      <c r="G171" s="32">
        <v>413</v>
      </c>
      <c r="H171" s="27">
        <f t="shared" si="9"/>
        <v>979</v>
      </c>
      <c r="I171" s="23" t="s">
        <v>4835</v>
      </c>
    </row>
    <row r="172" spans="1:10">
      <c r="A172" s="25" t="s">
        <v>5593</v>
      </c>
      <c r="B172" s="25" t="s">
        <v>5817</v>
      </c>
      <c r="C172" s="25" t="str">
        <f t="shared" si="7"/>
        <v>Gonzales</v>
      </c>
      <c r="D172" s="31">
        <v>71</v>
      </c>
      <c r="E172" s="31">
        <v>46</v>
      </c>
      <c r="F172" s="31">
        <v>53</v>
      </c>
      <c r="G172" s="31">
        <v>123</v>
      </c>
      <c r="H172" s="36">
        <f t="shared" si="9"/>
        <v>293</v>
      </c>
      <c r="I172" s="23" t="s">
        <v>4857</v>
      </c>
    </row>
    <row r="173" spans="1:10">
      <c r="A173" s="25" t="s">
        <v>5823</v>
      </c>
      <c r="B173" s="25" t="s">
        <v>5779</v>
      </c>
      <c r="C173" s="25" t="str">
        <f t="shared" si="7"/>
        <v>Grand Terrace</v>
      </c>
      <c r="D173" s="28">
        <v>28</v>
      </c>
      <c r="E173" s="28">
        <v>19</v>
      </c>
      <c r="F173" s="28">
        <v>22</v>
      </c>
      <c r="G173" s="28">
        <v>49</v>
      </c>
      <c r="H173" s="27">
        <f t="shared" si="9"/>
        <v>118</v>
      </c>
      <c r="I173" s="23" t="s">
        <v>4758</v>
      </c>
    </row>
    <row r="174" spans="1:10">
      <c r="A174" s="25" t="s">
        <v>5892</v>
      </c>
      <c r="B174" s="25" t="s">
        <v>5367</v>
      </c>
      <c r="C174" s="25" t="str">
        <f t="shared" si="7"/>
        <v>Grass Valley</v>
      </c>
      <c r="D174" s="28">
        <v>143</v>
      </c>
      <c r="E174" s="28">
        <v>126</v>
      </c>
      <c r="F174" s="28">
        <v>125</v>
      </c>
      <c r="G174" s="28">
        <v>349</v>
      </c>
      <c r="H174" s="27">
        <f t="shared" si="9"/>
        <v>743</v>
      </c>
      <c r="I174" s="23" t="s">
        <v>4977</v>
      </c>
      <c r="J174" s="23" t="s">
        <v>4770</v>
      </c>
    </row>
    <row r="175" spans="1:10">
      <c r="A175" s="25" t="s">
        <v>5593</v>
      </c>
      <c r="B175" s="25" t="s">
        <v>5503</v>
      </c>
      <c r="C175" s="25" t="str">
        <f t="shared" si="7"/>
        <v>Greenfield</v>
      </c>
      <c r="D175" s="31">
        <v>87</v>
      </c>
      <c r="E175" s="31">
        <v>57</v>
      </c>
      <c r="F175" s="31">
        <v>66</v>
      </c>
      <c r="G175" s="31">
        <v>153</v>
      </c>
      <c r="H175" s="36">
        <f t="shared" si="9"/>
        <v>363</v>
      </c>
      <c r="I175" s="23" t="s">
        <v>4857</v>
      </c>
    </row>
    <row r="176" spans="1:10">
      <c r="A176" s="25" t="s">
        <v>5883</v>
      </c>
      <c r="B176" s="25" t="s">
        <v>5504</v>
      </c>
      <c r="C176" s="25" t="str">
        <f t="shared" si="7"/>
        <v>Gridley</v>
      </c>
      <c r="D176" s="28">
        <v>231</v>
      </c>
      <c r="E176" s="28">
        <v>118</v>
      </c>
      <c r="F176" s="28">
        <v>99</v>
      </c>
      <c r="G176" s="28">
        <v>321</v>
      </c>
      <c r="H176" s="27">
        <f t="shared" si="9"/>
        <v>769</v>
      </c>
      <c r="I176" s="23" t="s">
        <v>4823</v>
      </c>
    </row>
    <row r="177" spans="1:10">
      <c r="A177" s="25" t="s">
        <v>5685</v>
      </c>
      <c r="B177" s="25" t="s">
        <v>5505</v>
      </c>
      <c r="C177" s="25" t="str">
        <f t="shared" si="7"/>
        <v>Grover Beach</v>
      </c>
      <c r="D177" s="28">
        <v>91</v>
      </c>
      <c r="E177" s="28">
        <v>57</v>
      </c>
      <c r="F177" s="28">
        <v>66</v>
      </c>
      <c r="G177" s="28">
        <v>155</v>
      </c>
      <c r="H177" s="27">
        <f t="shared" si="9"/>
        <v>369</v>
      </c>
      <c r="I177" s="23" t="s">
        <v>4790</v>
      </c>
      <c r="J177" s="23" t="s">
        <v>4770</v>
      </c>
    </row>
    <row r="178" spans="1:10">
      <c r="A178" s="25" t="s">
        <v>5694</v>
      </c>
      <c r="B178" s="25" t="s">
        <v>5506</v>
      </c>
      <c r="C178" s="25" t="str">
        <f t="shared" si="7"/>
        <v>Guadalupe</v>
      </c>
      <c r="D178" s="32">
        <v>12</v>
      </c>
      <c r="E178" s="32">
        <v>8</v>
      </c>
      <c r="F178" s="32">
        <v>13</v>
      </c>
      <c r="G178" s="32">
        <v>16</v>
      </c>
      <c r="H178" s="27">
        <f t="shared" si="9"/>
        <v>49</v>
      </c>
      <c r="I178" s="23" t="s">
        <v>4835</v>
      </c>
    </row>
    <row r="179" spans="1:10">
      <c r="A179" s="25" t="s">
        <v>5582</v>
      </c>
      <c r="B179" s="25" t="s">
        <v>5507</v>
      </c>
      <c r="C179" s="25" t="str">
        <f t="shared" si="7"/>
        <v>Gustine</v>
      </c>
      <c r="D179" s="34">
        <v>61</v>
      </c>
      <c r="E179" s="34">
        <v>56</v>
      </c>
      <c r="F179" s="34">
        <v>51</v>
      </c>
      <c r="G179" s="34">
        <v>136</v>
      </c>
      <c r="H179" s="27">
        <f t="shared" si="9"/>
        <v>304</v>
      </c>
      <c r="I179" s="23" t="s">
        <v>4798</v>
      </c>
    </row>
    <row r="180" spans="1:10">
      <c r="A180" s="25" t="s">
        <v>5688</v>
      </c>
      <c r="B180" s="25" t="s">
        <v>5508</v>
      </c>
      <c r="C180" s="25" t="str">
        <f t="shared" si="7"/>
        <v>Half Moon Bay</v>
      </c>
      <c r="D180" s="28">
        <v>52</v>
      </c>
      <c r="E180" s="28">
        <v>31</v>
      </c>
      <c r="F180" s="28">
        <v>36</v>
      </c>
      <c r="G180" s="28">
        <v>121</v>
      </c>
      <c r="H180" s="27">
        <f t="shared" si="9"/>
        <v>240</v>
      </c>
      <c r="I180" s="23" t="s">
        <v>4796</v>
      </c>
    </row>
    <row r="181" spans="1:10">
      <c r="A181" s="25" t="s">
        <v>5880</v>
      </c>
      <c r="B181" s="25" t="s">
        <v>5509</v>
      </c>
      <c r="C181" s="25" t="str">
        <f t="shared" si="7"/>
        <v>Hanford</v>
      </c>
      <c r="D181" s="39">
        <v>1097</v>
      </c>
      <c r="E181" s="35">
        <v>821</v>
      </c>
      <c r="F181" s="35">
        <v>865</v>
      </c>
      <c r="G181" s="39">
        <v>2049</v>
      </c>
      <c r="H181" s="27">
        <f t="shared" si="9"/>
        <v>4832</v>
      </c>
      <c r="I181" s="23" t="s">
        <v>4803</v>
      </c>
    </row>
    <row r="182" spans="1:10">
      <c r="A182" s="25" t="s">
        <v>5570</v>
      </c>
      <c r="B182" s="25" t="s">
        <v>5780</v>
      </c>
      <c r="C182" s="25" t="str">
        <f t="shared" si="7"/>
        <v>Hawaiian Gardens</v>
      </c>
      <c r="D182" s="28">
        <v>32</v>
      </c>
      <c r="E182" s="28">
        <v>19</v>
      </c>
      <c r="F182" s="28">
        <v>21</v>
      </c>
      <c r="G182" s="28">
        <v>57</v>
      </c>
      <c r="H182" s="27">
        <f t="shared" si="9"/>
        <v>129</v>
      </c>
      <c r="I182" s="23" t="s">
        <v>4760</v>
      </c>
    </row>
    <row r="183" spans="1:10">
      <c r="A183" s="25" t="s">
        <v>5570</v>
      </c>
      <c r="B183" s="25" t="s">
        <v>5510</v>
      </c>
      <c r="C183" s="25" t="str">
        <f t="shared" si="7"/>
        <v>Hawthorne</v>
      </c>
      <c r="D183" s="28">
        <v>170</v>
      </c>
      <c r="E183" s="28">
        <v>101</v>
      </c>
      <c r="F183" s="28">
        <v>112</v>
      </c>
      <c r="G183" s="28">
        <v>300</v>
      </c>
      <c r="H183" s="27">
        <f t="shared" si="9"/>
        <v>683</v>
      </c>
      <c r="I183" s="23" t="s">
        <v>4760</v>
      </c>
    </row>
    <row r="184" spans="1:10">
      <c r="A184" s="25" t="s">
        <v>5384</v>
      </c>
      <c r="B184" s="25" t="s">
        <v>5511</v>
      </c>
      <c r="C184" s="25" t="str">
        <f t="shared" si="7"/>
        <v>Hayward</v>
      </c>
      <c r="D184" s="28">
        <v>851</v>
      </c>
      <c r="E184" s="28">
        <v>480</v>
      </c>
      <c r="F184" s="28">
        <v>608</v>
      </c>
      <c r="G184" s="28">
        <v>1981</v>
      </c>
      <c r="H184" s="27">
        <f t="shared" si="9"/>
        <v>3920</v>
      </c>
      <c r="I184" s="23" t="s">
        <v>4762</v>
      </c>
    </row>
    <row r="185" spans="1:10">
      <c r="A185" s="25" t="s">
        <v>5714</v>
      </c>
      <c r="B185" s="25" t="s">
        <v>5512</v>
      </c>
      <c r="C185" s="25" t="str">
        <f t="shared" si="7"/>
        <v>Healdsburg</v>
      </c>
      <c r="D185" s="28">
        <v>31</v>
      </c>
      <c r="E185" s="28">
        <v>24</v>
      </c>
      <c r="F185" s="28">
        <v>26</v>
      </c>
      <c r="G185" s="28">
        <v>76</v>
      </c>
      <c r="H185" s="27">
        <f t="shared" si="9"/>
        <v>157</v>
      </c>
      <c r="I185" s="23" t="s">
        <v>4877</v>
      </c>
    </row>
    <row r="186" spans="1:10">
      <c r="A186" s="25" t="s">
        <v>5661</v>
      </c>
      <c r="B186" s="25" t="s">
        <v>5513</v>
      </c>
      <c r="C186" s="25" t="str">
        <f t="shared" si="7"/>
        <v>Hemet</v>
      </c>
      <c r="D186" s="28">
        <v>134</v>
      </c>
      <c r="E186" s="28">
        <v>96</v>
      </c>
      <c r="F186" s="28">
        <v>112</v>
      </c>
      <c r="G186" s="28">
        <v>262</v>
      </c>
      <c r="H186" s="27">
        <f t="shared" si="9"/>
        <v>604</v>
      </c>
      <c r="I186" s="23" t="s">
        <v>4808</v>
      </c>
    </row>
    <row r="187" spans="1:10">
      <c r="A187" s="25" t="s">
        <v>5876</v>
      </c>
      <c r="B187" s="25" t="s">
        <v>5514</v>
      </c>
      <c r="C187" s="25" t="str">
        <f t="shared" si="7"/>
        <v>Hercules</v>
      </c>
      <c r="D187" s="28">
        <v>220</v>
      </c>
      <c r="E187" s="28">
        <v>118</v>
      </c>
      <c r="F187" s="28">
        <v>100</v>
      </c>
      <c r="G187" s="28">
        <v>244</v>
      </c>
      <c r="H187" s="27">
        <f t="shared" si="9"/>
        <v>682</v>
      </c>
      <c r="I187" s="23" t="s">
        <v>4784</v>
      </c>
    </row>
    <row r="188" spans="1:10">
      <c r="A188" s="25" t="s">
        <v>5570</v>
      </c>
      <c r="B188" s="25" t="s">
        <v>5515</v>
      </c>
      <c r="C188" s="25" t="str">
        <f t="shared" si="7"/>
        <v>Hermosa Beach</v>
      </c>
      <c r="D188" s="28">
        <v>1</v>
      </c>
      <c r="E188" s="28">
        <v>1</v>
      </c>
      <c r="F188" s="28">
        <v>0</v>
      </c>
      <c r="G188" s="28">
        <v>0</v>
      </c>
      <c r="H188" s="27">
        <f t="shared" si="9"/>
        <v>2</v>
      </c>
      <c r="I188" s="23" t="s">
        <v>4760</v>
      </c>
    </row>
    <row r="189" spans="1:10">
      <c r="A189" s="25" t="s">
        <v>5823</v>
      </c>
      <c r="B189" s="25" t="s">
        <v>5818</v>
      </c>
      <c r="C189" s="25" t="str">
        <f t="shared" si="7"/>
        <v>Hesperia</v>
      </c>
      <c r="D189" s="28">
        <v>398</v>
      </c>
      <c r="E189" s="28">
        <v>274</v>
      </c>
      <c r="F189" s="28">
        <v>314</v>
      </c>
      <c r="G189" s="28">
        <v>729</v>
      </c>
      <c r="H189" s="27">
        <f t="shared" si="9"/>
        <v>1715</v>
      </c>
      <c r="I189" s="23" t="s">
        <v>4758</v>
      </c>
    </row>
    <row r="190" spans="1:10">
      <c r="A190" s="25" t="s">
        <v>5570</v>
      </c>
      <c r="B190" s="25" t="s">
        <v>5516</v>
      </c>
      <c r="C190" s="25" t="str">
        <f t="shared" si="7"/>
        <v>Hidden Hills</v>
      </c>
      <c r="D190" s="28">
        <v>5</v>
      </c>
      <c r="E190" s="28">
        <v>3</v>
      </c>
      <c r="F190" s="28">
        <v>3</v>
      </c>
      <c r="G190" s="28">
        <v>7</v>
      </c>
      <c r="H190" s="27">
        <f t="shared" si="9"/>
        <v>18</v>
      </c>
      <c r="I190" s="23" t="s">
        <v>4760</v>
      </c>
    </row>
    <row r="191" spans="1:10">
      <c r="A191" s="25" t="s">
        <v>5823</v>
      </c>
      <c r="B191" s="25" t="s">
        <v>5517</v>
      </c>
      <c r="C191" s="25" t="str">
        <f t="shared" si="7"/>
        <v>Highland</v>
      </c>
      <c r="D191" s="28">
        <v>349</v>
      </c>
      <c r="E191" s="28">
        <v>246</v>
      </c>
      <c r="F191" s="28">
        <v>280</v>
      </c>
      <c r="G191" s="28">
        <v>625</v>
      </c>
      <c r="H191" s="27">
        <f t="shared" si="9"/>
        <v>1500</v>
      </c>
      <c r="I191" s="23" t="s">
        <v>4758</v>
      </c>
    </row>
    <row r="192" spans="1:10">
      <c r="A192" s="25" t="s">
        <v>5688</v>
      </c>
      <c r="B192" s="25" t="s">
        <v>5518</v>
      </c>
      <c r="C192" s="25" t="str">
        <f t="shared" si="7"/>
        <v>Hillsborough</v>
      </c>
      <c r="D192" s="28">
        <v>32</v>
      </c>
      <c r="E192" s="28">
        <v>17</v>
      </c>
      <c r="F192" s="28">
        <v>21</v>
      </c>
      <c r="G192" s="28">
        <v>21</v>
      </c>
      <c r="H192" s="27">
        <f t="shared" si="9"/>
        <v>91</v>
      </c>
      <c r="I192" s="23" t="s">
        <v>4796</v>
      </c>
    </row>
    <row r="193" spans="1:10">
      <c r="A193" s="25" t="s">
        <v>5893</v>
      </c>
      <c r="B193" s="25" t="s">
        <v>5519</v>
      </c>
      <c r="C193" s="25" t="str">
        <f t="shared" si="7"/>
        <v>Hollister</v>
      </c>
      <c r="D193" s="35">
        <v>312</v>
      </c>
      <c r="E193" s="35">
        <v>189</v>
      </c>
      <c r="F193" s="35">
        <v>258</v>
      </c>
      <c r="G193" s="35">
        <v>557</v>
      </c>
      <c r="H193" s="27">
        <f t="shared" si="9"/>
        <v>1316</v>
      </c>
      <c r="I193" s="23" t="s">
        <v>4997</v>
      </c>
    </row>
    <row r="194" spans="1:10">
      <c r="A194" s="25" t="s">
        <v>5782</v>
      </c>
      <c r="B194" s="25" t="s">
        <v>5520</v>
      </c>
      <c r="C194" s="25" t="str">
        <f t="shared" ref="C194:C257" si="10">B194</f>
        <v>Holtville</v>
      </c>
      <c r="D194" s="28">
        <v>54</v>
      </c>
      <c r="E194" s="28">
        <v>31</v>
      </c>
      <c r="F194" s="28">
        <v>32</v>
      </c>
      <c r="G194" s="28">
        <v>92</v>
      </c>
      <c r="H194" s="27">
        <f t="shared" si="9"/>
        <v>209</v>
      </c>
      <c r="I194" s="23" t="s">
        <v>4830</v>
      </c>
    </row>
    <row r="195" spans="1:10">
      <c r="A195" s="25" t="s">
        <v>5886</v>
      </c>
      <c r="B195" s="25" t="s">
        <v>5781</v>
      </c>
      <c r="C195" s="25" t="str">
        <f t="shared" si="10"/>
        <v>Hughson</v>
      </c>
      <c r="D195" s="29">
        <v>53</v>
      </c>
      <c r="E195" s="29">
        <v>34</v>
      </c>
      <c r="F195" s="29">
        <v>38</v>
      </c>
      <c r="G195" s="29">
        <v>93</v>
      </c>
      <c r="H195" s="27">
        <f t="shared" si="9"/>
        <v>218</v>
      </c>
      <c r="I195" s="23" t="s">
        <v>4862</v>
      </c>
    </row>
    <row r="196" spans="1:10">
      <c r="A196" s="25" t="s">
        <v>5000</v>
      </c>
      <c r="B196" s="25" t="str">
        <f>A196</f>
        <v>Humboldt County - Unincorporated</v>
      </c>
      <c r="C196" s="25" t="str">
        <f t="shared" si="10"/>
        <v>Humboldt County - Unincorporated</v>
      </c>
      <c r="D196" s="28">
        <v>351</v>
      </c>
      <c r="E196" s="28">
        <v>223</v>
      </c>
      <c r="F196" s="28">
        <v>256</v>
      </c>
      <c r="G196" s="28">
        <v>583</v>
      </c>
      <c r="H196" s="27">
        <f t="shared" si="9"/>
        <v>1413</v>
      </c>
      <c r="I196" s="23" t="s">
        <v>4788</v>
      </c>
      <c r="J196" s="23" t="s">
        <v>4770</v>
      </c>
    </row>
    <row r="197" spans="1:10">
      <c r="A197" s="25" t="s">
        <v>5616</v>
      </c>
      <c r="B197" s="25" t="s">
        <v>5521</v>
      </c>
      <c r="C197" s="25" t="str">
        <f t="shared" si="10"/>
        <v>Huntington Beach</v>
      </c>
      <c r="D197" s="28">
        <v>313</v>
      </c>
      <c r="E197" s="28">
        <v>220</v>
      </c>
      <c r="F197" s="28">
        <v>248</v>
      </c>
      <c r="G197" s="28">
        <v>572</v>
      </c>
      <c r="H197" s="27">
        <f t="shared" si="9"/>
        <v>1353</v>
      </c>
      <c r="I197" s="23" t="s">
        <v>4767</v>
      </c>
    </row>
    <row r="198" spans="1:10">
      <c r="A198" s="25" t="s">
        <v>5570</v>
      </c>
      <c r="B198" s="25" t="s">
        <v>5522</v>
      </c>
      <c r="C198" s="25" t="str">
        <f t="shared" si="10"/>
        <v>Huntington Park</v>
      </c>
      <c r="D198" s="28">
        <v>216</v>
      </c>
      <c r="E198" s="28">
        <v>128</v>
      </c>
      <c r="F198" s="28">
        <v>149</v>
      </c>
      <c r="G198" s="28">
        <v>402</v>
      </c>
      <c r="H198" s="27">
        <f t="shared" si="9"/>
        <v>895</v>
      </c>
      <c r="I198" s="23" t="s">
        <v>4760</v>
      </c>
    </row>
    <row r="199" spans="1:10">
      <c r="A199" s="25" t="s">
        <v>5494</v>
      </c>
      <c r="B199" s="25" t="s">
        <v>5804</v>
      </c>
      <c r="C199" s="25" t="str">
        <f t="shared" si="10"/>
        <v>Huron</v>
      </c>
      <c r="D199" s="35">
        <v>87</v>
      </c>
      <c r="E199" s="35">
        <v>107</v>
      </c>
      <c r="F199" s="35">
        <v>106</v>
      </c>
      <c r="G199" s="35">
        <v>124</v>
      </c>
      <c r="H199" s="27">
        <f t="shared" si="9"/>
        <v>424</v>
      </c>
      <c r="I199" s="23" t="s">
        <v>4879</v>
      </c>
    </row>
    <row r="200" spans="1:10">
      <c r="A200" s="25" t="s">
        <v>5782</v>
      </c>
      <c r="B200" s="25" t="s">
        <v>5782</v>
      </c>
      <c r="C200" s="25" t="str">
        <f t="shared" si="10"/>
        <v>Imperial</v>
      </c>
      <c r="D200" s="28">
        <v>349</v>
      </c>
      <c r="E200" s="28">
        <v>205</v>
      </c>
      <c r="F200" s="28">
        <v>202</v>
      </c>
      <c r="G200" s="28">
        <v>553</v>
      </c>
      <c r="H200" s="27">
        <f t="shared" si="9"/>
        <v>1309</v>
      </c>
      <c r="I200" s="23" t="s">
        <v>4830</v>
      </c>
    </row>
    <row r="201" spans="1:10">
      <c r="A201" s="25" t="s">
        <v>5674</v>
      </c>
      <c r="B201" s="25" t="s">
        <v>5523</v>
      </c>
      <c r="C201" s="25" t="str">
        <f t="shared" si="10"/>
        <v>Imperial Beach</v>
      </c>
      <c r="D201" s="28">
        <v>225</v>
      </c>
      <c r="E201" s="28">
        <v>123</v>
      </c>
      <c r="F201" s="28">
        <v>183</v>
      </c>
      <c r="G201" s="28">
        <v>798</v>
      </c>
      <c r="H201" s="27">
        <f t="shared" si="9"/>
        <v>1329</v>
      </c>
      <c r="I201" s="23" t="s">
        <v>4855</v>
      </c>
      <c r="J201" s="23" t="s">
        <v>4770</v>
      </c>
    </row>
    <row r="202" spans="1:10">
      <c r="A202" s="25" t="s">
        <v>5006</v>
      </c>
      <c r="B202" s="25" t="str">
        <f>A202</f>
        <v>Imperial County - Unincorporated</v>
      </c>
      <c r="C202" s="25" t="str">
        <f t="shared" si="10"/>
        <v>Imperial County - Unincorporated</v>
      </c>
      <c r="D202" s="28">
        <v>1633</v>
      </c>
      <c r="E202" s="28">
        <v>1001</v>
      </c>
      <c r="F202" s="28">
        <v>1001</v>
      </c>
      <c r="G202" s="28">
        <v>2839</v>
      </c>
      <c r="H202" s="27">
        <f t="shared" si="9"/>
        <v>6474</v>
      </c>
      <c r="I202" s="23" t="s">
        <v>4830</v>
      </c>
    </row>
    <row r="203" spans="1:10">
      <c r="A203" s="25" t="s">
        <v>5661</v>
      </c>
      <c r="B203" s="25" t="s">
        <v>5783</v>
      </c>
      <c r="C203" s="25" t="str">
        <f t="shared" si="10"/>
        <v>Indian Wells</v>
      </c>
      <c r="D203" s="28">
        <v>40</v>
      </c>
      <c r="E203" s="28">
        <v>27</v>
      </c>
      <c r="F203" s="28">
        <v>31</v>
      </c>
      <c r="G203" s="28">
        <v>62</v>
      </c>
      <c r="H203" s="27">
        <f t="shared" si="9"/>
        <v>160</v>
      </c>
      <c r="I203" s="23" t="s">
        <v>4808</v>
      </c>
    </row>
    <row r="204" spans="1:10">
      <c r="A204" s="25" t="s">
        <v>5661</v>
      </c>
      <c r="B204" s="25" t="s">
        <v>5524</v>
      </c>
      <c r="C204" s="25" t="str">
        <f t="shared" si="10"/>
        <v>Indio</v>
      </c>
      <c r="D204" s="28">
        <v>714</v>
      </c>
      <c r="E204" s="28">
        <v>487</v>
      </c>
      <c r="F204" s="28">
        <v>553</v>
      </c>
      <c r="G204" s="28">
        <v>1271</v>
      </c>
      <c r="H204" s="27">
        <f t="shared" si="9"/>
        <v>3025</v>
      </c>
      <c r="I204" s="23" t="s">
        <v>4808</v>
      </c>
    </row>
    <row r="205" spans="1:10">
      <c r="A205" s="25" t="s">
        <v>5570</v>
      </c>
      <c r="B205" s="25" t="s">
        <v>5819</v>
      </c>
      <c r="C205" s="25" t="str">
        <f t="shared" si="10"/>
        <v>Industry</v>
      </c>
      <c r="D205" s="28">
        <v>0</v>
      </c>
      <c r="E205" s="28">
        <v>0</v>
      </c>
      <c r="F205" s="28">
        <v>0</v>
      </c>
      <c r="G205" s="28">
        <v>0</v>
      </c>
      <c r="H205" s="27">
        <f t="shared" si="9"/>
        <v>0</v>
      </c>
      <c r="I205" s="23" t="s">
        <v>4760</v>
      </c>
    </row>
    <row r="206" spans="1:10">
      <c r="A206" s="25" t="s">
        <v>5570</v>
      </c>
      <c r="B206" s="25" t="s">
        <v>5525</v>
      </c>
      <c r="C206" s="25" t="str">
        <f t="shared" si="10"/>
        <v>Inglewood</v>
      </c>
      <c r="D206" s="28">
        <v>250</v>
      </c>
      <c r="E206" s="28">
        <v>150</v>
      </c>
      <c r="F206" s="28">
        <v>167</v>
      </c>
      <c r="G206" s="28">
        <v>446</v>
      </c>
      <c r="H206" s="27">
        <f t="shared" si="9"/>
        <v>1013</v>
      </c>
      <c r="I206" s="23" t="s">
        <v>4760</v>
      </c>
    </row>
    <row r="207" spans="1:10">
      <c r="A207" s="25" t="s">
        <v>5526</v>
      </c>
      <c r="B207" s="25" t="str">
        <f>A207</f>
        <v>Inyo County - Unincorporated</v>
      </c>
      <c r="C207" s="25" t="str">
        <f t="shared" si="10"/>
        <v>Inyo County - Unincorporated</v>
      </c>
      <c r="D207" s="28">
        <v>46</v>
      </c>
      <c r="E207" s="28">
        <v>40</v>
      </c>
      <c r="F207" s="28">
        <v>39</v>
      </c>
      <c r="G207" s="28">
        <v>80</v>
      </c>
      <c r="H207" s="27">
        <f t="shared" si="9"/>
        <v>205</v>
      </c>
      <c r="I207" s="23" t="s">
        <v>4825</v>
      </c>
    </row>
    <row r="208" spans="1:10">
      <c r="A208" s="25" t="s">
        <v>5873</v>
      </c>
      <c r="B208" s="25" t="s">
        <v>5527</v>
      </c>
      <c r="C208" s="25" t="str">
        <f t="shared" si="10"/>
        <v>Ione</v>
      </c>
      <c r="D208" s="28">
        <v>3</v>
      </c>
      <c r="E208" s="28">
        <v>3</v>
      </c>
      <c r="F208" s="28">
        <v>3</v>
      </c>
      <c r="G208" s="28">
        <v>7</v>
      </c>
      <c r="H208" s="27">
        <f t="shared" si="9"/>
        <v>16</v>
      </c>
      <c r="I208" s="23" t="s">
        <v>4774</v>
      </c>
    </row>
    <row r="209" spans="1:10">
      <c r="A209" s="25" t="s">
        <v>5616</v>
      </c>
      <c r="B209" s="25" t="s">
        <v>5528</v>
      </c>
      <c r="C209" s="25" t="str">
        <f t="shared" si="10"/>
        <v>Irvine</v>
      </c>
      <c r="D209" s="28">
        <v>2817</v>
      </c>
      <c r="E209" s="28">
        <v>2034</v>
      </c>
      <c r="F209" s="28">
        <v>2239</v>
      </c>
      <c r="G209" s="28">
        <v>5059</v>
      </c>
      <c r="H209" s="27">
        <f t="shared" si="9"/>
        <v>12149</v>
      </c>
      <c r="I209" s="23" t="s">
        <v>4767</v>
      </c>
    </row>
    <row r="210" spans="1:10">
      <c r="A210" s="25" t="s">
        <v>5570</v>
      </c>
      <c r="B210" s="25" t="s">
        <v>5529</v>
      </c>
      <c r="C210" s="25" t="str">
        <f t="shared" si="10"/>
        <v>Irwindale</v>
      </c>
      <c r="D210" s="28">
        <v>4</v>
      </c>
      <c r="E210" s="28">
        <v>2</v>
      </c>
      <c r="F210" s="28">
        <v>2</v>
      </c>
      <c r="G210" s="28">
        <v>7</v>
      </c>
      <c r="H210" s="27">
        <f t="shared" si="9"/>
        <v>15</v>
      </c>
      <c r="I210" s="23" t="s">
        <v>4760</v>
      </c>
    </row>
    <row r="211" spans="1:10">
      <c r="A211" s="25" t="s">
        <v>5668</v>
      </c>
      <c r="B211" s="25" t="s">
        <v>5820</v>
      </c>
      <c r="C211" s="25" t="str">
        <f t="shared" si="10"/>
        <v>Isleton</v>
      </c>
      <c r="D211" s="28">
        <v>5</v>
      </c>
      <c r="E211" s="28">
        <v>3</v>
      </c>
      <c r="F211" s="28">
        <v>6</v>
      </c>
      <c r="G211" s="28">
        <v>14</v>
      </c>
      <c r="H211" s="27">
        <f t="shared" si="9"/>
        <v>28</v>
      </c>
      <c r="I211" s="23" t="s">
        <v>4871</v>
      </c>
      <c r="J211" s="23" t="s">
        <v>4770</v>
      </c>
    </row>
    <row r="212" spans="1:10">
      <c r="A212" s="25" t="s">
        <v>5873</v>
      </c>
      <c r="B212" s="25" t="s">
        <v>5530</v>
      </c>
      <c r="C212" s="25" t="str">
        <f t="shared" si="10"/>
        <v>Jackson</v>
      </c>
      <c r="D212" s="28">
        <v>4</v>
      </c>
      <c r="E212" s="28">
        <v>3</v>
      </c>
      <c r="F212" s="28">
        <v>4</v>
      </c>
      <c r="G212" s="28">
        <v>8</v>
      </c>
      <c r="H212" s="27">
        <f t="shared" si="9"/>
        <v>19</v>
      </c>
      <c r="I212" s="23" t="s">
        <v>4774</v>
      </c>
    </row>
    <row r="213" spans="1:10">
      <c r="A213" s="25" t="s">
        <v>5661</v>
      </c>
      <c r="B213" s="25" t="s">
        <v>5531</v>
      </c>
      <c r="C213" s="25" t="str">
        <f t="shared" si="10"/>
        <v>Jurupa Valley</v>
      </c>
      <c r="D213" s="28">
        <v>409</v>
      </c>
      <c r="E213" s="28">
        <v>275</v>
      </c>
      <c r="F213" s="28">
        <v>307</v>
      </c>
      <c r="G213" s="28">
        <v>721</v>
      </c>
      <c r="H213" s="27">
        <f t="shared" si="9"/>
        <v>1712</v>
      </c>
      <c r="I213" s="23" t="s">
        <v>4808</v>
      </c>
    </row>
    <row r="214" spans="1:10">
      <c r="A214" s="25" t="s">
        <v>5494</v>
      </c>
      <c r="B214" s="25" t="s">
        <v>5532</v>
      </c>
      <c r="C214" s="25" t="str">
        <f t="shared" si="10"/>
        <v>Kerman</v>
      </c>
      <c r="D214" s="35">
        <v>238</v>
      </c>
      <c r="E214" s="35">
        <v>211</v>
      </c>
      <c r="F214" s="35">
        <v>202</v>
      </c>
      <c r="G214" s="35">
        <v>258</v>
      </c>
      <c r="H214" s="27">
        <f t="shared" si="9"/>
        <v>909</v>
      </c>
      <c r="I214" s="23" t="s">
        <v>4879</v>
      </c>
    </row>
    <row r="215" spans="1:10">
      <c r="A215" s="25" t="s">
        <v>5019</v>
      </c>
      <c r="B215" s="25" t="str">
        <f>A215</f>
        <v>Kern County - Unincorporated</v>
      </c>
      <c r="C215" s="25" t="str">
        <f t="shared" si="10"/>
        <v>Kern County - Unincorporated</v>
      </c>
      <c r="D215" s="35">
        <v>4888</v>
      </c>
      <c r="E215" s="35">
        <v>3107</v>
      </c>
      <c r="F215" s="35">
        <v>3126</v>
      </c>
      <c r="G215" s="35">
        <v>10462</v>
      </c>
      <c r="H215" s="27">
        <f t="shared" si="9"/>
        <v>21583</v>
      </c>
      <c r="I215" s="23" t="s">
        <v>4793</v>
      </c>
    </row>
    <row r="216" spans="1:10">
      <c r="A216" s="25" t="s">
        <v>5593</v>
      </c>
      <c r="B216" s="25" t="s">
        <v>5533</v>
      </c>
      <c r="C216" s="25" t="str">
        <f t="shared" si="10"/>
        <v>King City</v>
      </c>
      <c r="D216" s="31">
        <v>43</v>
      </c>
      <c r="E216" s="31">
        <v>28</v>
      </c>
      <c r="F216" s="31">
        <v>33</v>
      </c>
      <c r="G216" s="31">
        <v>76</v>
      </c>
      <c r="H216" s="36">
        <f t="shared" si="9"/>
        <v>180</v>
      </c>
      <c r="I216" s="23" t="s">
        <v>4857</v>
      </c>
    </row>
    <row r="217" spans="1:10">
      <c r="A217" s="25" t="s">
        <v>5021</v>
      </c>
      <c r="B217" s="25" t="str">
        <f>A217</f>
        <v>Kings County - Unincorporated</v>
      </c>
      <c r="C217" s="25" t="str">
        <f t="shared" si="10"/>
        <v>Kings County - Unincorporated</v>
      </c>
      <c r="D217" s="35">
        <v>186</v>
      </c>
      <c r="E217" s="35">
        <v>138</v>
      </c>
      <c r="F217" s="35">
        <v>147</v>
      </c>
      <c r="G217" s="35">
        <v>347</v>
      </c>
      <c r="H217" s="27">
        <f t="shared" si="9"/>
        <v>818</v>
      </c>
      <c r="I217" s="23" t="s">
        <v>4803</v>
      </c>
    </row>
    <row r="218" spans="1:10">
      <c r="A218" s="25" t="s">
        <v>5494</v>
      </c>
      <c r="B218" s="25" t="s">
        <v>5534</v>
      </c>
      <c r="C218" s="25" t="str">
        <f t="shared" si="10"/>
        <v>Kingsburg</v>
      </c>
      <c r="D218" s="35">
        <v>113</v>
      </c>
      <c r="E218" s="35">
        <v>70</v>
      </c>
      <c r="F218" s="35">
        <v>60</v>
      </c>
      <c r="G218" s="35">
        <v>131</v>
      </c>
      <c r="H218" s="27">
        <f t="shared" si="9"/>
        <v>374</v>
      </c>
      <c r="I218" s="23" t="s">
        <v>4879</v>
      </c>
    </row>
    <row r="219" spans="1:10">
      <c r="A219" s="25" t="s">
        <v>5570</v>
      </c>
      <c r="B219" s="25" t="s">
        <v>5535</v>
      </c>
      <c r="C219" s="25" t="str">
        <f t="shared" si="10"/>
        <v>La Canada Flintridge</v>
      </c>
      <c r="D219" s="28">
        <v>30</v>
      </c>
      <c r="E219" s="28">
        <v>18</v>
      </c>
      <c r="F219" s="28">
        <v>20</v>
      </c>
      <c r="G219" s="28">
        <v>44</v>
      </c>
      <c r="H219" s="27">
        <f t="shared" si="9"/>
        <v>112</v>
      </c>
      <c r="I219" s="23" t="s">
        <v>4760</v>
      </c>
    </row>
    <row r="220" spans="1:10">
      <c r="A220" s="25" t="s">
        <v>5616</v>
      </c>
      <c r="B220" s="25" t="s">
        <v>5536</v>
      </c>
      <c r="C220" s="25" t="str">
        <f t="shared" si="10"/>
        <v>La Habra</v>
      </c>
      <c r="D220" s="28">
        <v>1</v>
      </c>
      <c r="E220" s="28">
        <v>1</v>
      </c>
      <c r="F220" s="28">
        <v>1</v>
      </c>
      <c r="G220" s="28">
        <v>1</v>
      </c>
      <c r="H220" s="27">
        <f t="shared" si="9"/>
        <v>4</v>
      </c>
      <c r="I220" s="23" t="s">
        <v>4767</v>
      </c>
    </row>
    <row r="221" spans="1:10">
      <c r="A221" s="25" t="s">
        <v>5570</v>
      </c>
      <c r="B221" s="25" t="s">
        <v>5537</v>
      </c>
      <c r="C221" s="25" t="str">
        <f t="shared" si="10"/>
        <v>La Habra Heights</v>
      </c>
      <c r="D221" s="28">
        <v>32</v>
      </c>
      <c r="E221" s="28">
        <v>19</v>
      </c>
      <c r="F221" s="28">
        <v>21</v>
      </c>
      <c r="G221" s="28">
        <v>47</v>
      </c>
      <c r="H221" s="27">
        <f t="shared" ref="H221:H284" si="11">SUM(D221:G221)</f>
        <v>119</v>
      </c>
      <c r="I221" s="23" t="s">
        <v>4760</v>
      </c>
    </row>
    <row r="222" spans="1:10">
      <c r="A222" s="25" t="s">
        <v>5674</v>
      </c>
      <c r="B222" s="25" t="s">
        <v>5538</v>
      </c>
      <c r="C222" s="25" t="str">
        <f t="shared" si="10"/>
        <v>La Mesa</v>
      </c>
      <c r="D222" s="28">
        <v>859</v>
      </c>
      <c r="E222" s="28">
        <v>487</v>
      </c>
      <c r="F222" s="28">
        <v>577</v>
      </c>
      <c r="G222" s="28">
        <v>1874</v>
      </c>
      <c r="H222" s="27">
        <f t="shared" si="11"/>
        <v>3797</v>
      </c>
      <c r="I222" s="23" t="s">
        <v>4855</v>
      </c>
      <c r="J222" s="23" t="s">
        <v>4770</v>
      </c>
    </row>
    <row r="223" spans="1:10">
      <c r="A223" s="25" t="s">
        <v>5570</v>
      </c>
      <c r="B223" s="25" t="s">
        <v>5821</v>
      </c>
      <c r="C223" s="25" t="str">
        <f t="shared" si="10"/>
        <v>La Mirada</v>
      </c>
      <c r="D223" s="28">
        <v>62</v>
      </c>
      <c r="E223" s="28">
        <v>37</v>
      </c>
      <c r="F223" s="28">
        <v>40</v>
      </c>
      <c r="G223" s="28">
        <v>96</v>
      </c>
      <c r="H223" s="27">
        <f t="shared" si="11"/>
        <v>235</v>
      </c>
      <c r="I223" s="23" t="s">
        <v>4760</v>
      </c>
    </row>
    <row r="224" spans="1:10">
      <c r="A224" s="25" t="s">
        <v>5616</v>
      </c>
      <c r="B224" s="25" t="s">
        <v>5539</v>
      </c>
      <c r="C224" s="25" t="str">
        <f t="shared" si="10"/>
        <v>La Palma</v>
      </c>
      <c r="D224" s="28">
        <v>2</v>
      </c>
      <c r="E224" s="28">
        <v>2</v>
      </c>
      <c r="F224" s="28">
        <v>2</v>
      </c>
      <c r="G224" s="28">
        <v>3</v>
      </c>
      <c r="H224" s="27">
        <f t="shared" si="11"/>
        <v>9</v>
      </c>
      <c r="I224" s="23" t="s">
        <v>4767</v>
      </c>
    </row>
    <row r="225" spans="1:10">
      <c r="A225" s="25" t="s">
        <v>5570</v>
      </c>
      <c r="B225" s="25" t="s">
        <v>5540</v>
      </c>
      <c r="C225" s="25" t="str">
        <f t="shared" si="10"/>
        <v>La Puente</v>
      </c>
      <c r="D225" s="28">
        <v>208</v>
      </c>
      <c r="E225" s="28">
        <v>121</v>
      </c>
      <c r="F225" s="28">
        <v>135</v>
      </c>
      <c r="G225" s="28">
        <v>354</v>
      </c>
      <c r="H225" s="27">
        <f t="shared" si="11"/>
        <v>818</v>
      </c>
      <c r="I225" s="23" t="s">
        <v>4760</v>
      </c>
    </row>
    <row r="226" spans="1:10">
      <c r="A226" s="25" t="s">
        <v>5661</v>
      </c>
      <c r="B226" s="25" t="s">
        <v>5541</v>
      </c>
      <c r="C226" s="25" t="str">
        <f t="shared" si="10"/>
        <v>La Quinta</v>
      </c>
      <c r="D226" s="28">
        <v>91</v>
      </c>
      <c r="E226" s="28">
        <v>61</v>
      </c>
      <c r="F226" s="28">
        <v>66</v>
      </c>
      <c r="G226" s="28">
        <v>146</v>
      </c>
      <c r="H226" s="27">
        <f t="shared" si="11"/>
        <v>364</v>
      </c>
      <c r="I226" s="23" t="s">
        <v>4808</v>
      </c>
    </row>
    <row r="227" spans="1:10">
      <c r="A227" s="25" t="s">
        <v>5570</v>
      </c>
      <c r="B227" s="25" t="s">
        <v>5542</v>
      </c>
      <c r="C227" s="25" t="str">
        <f t="shared" si="10"/>
        <v>La Verne</v>
      </c>
      <c r="D227" s="28">
        <v>147</v>
      </c>
      <c r="E227" s="28">
        <v>88</v>
      </c>
      <c r="F227" s="28">
        <v>94</v>
      </c>
      <c r="G227" s="28">
        <v>233</v>
      </c>
      <c r="H227" s="27">
        <f t="shared" si="11"/>
        <v>562</v>
      </c>
      <c r="I227" s="23" t="s">
        <v>4760</v>
      </c>
    </row>
    <row r="228" spans="1:10">
      <c r="A228" s="25" t="s">
        <v>5876</v>
      </c>
      <c r="B228" s="25" t="s">
        <v>5543</v>
      </c>
      <c r="C228" s="25" t="str">
        <f t="shared" si="10"/>
        <v>Lafayette</v>
      </c>
      <c r="D228" s="28">
        <v>138</v>
      </c>
      <c r="E228" s="28">
        <v>78</v>
      </c>
      <c r="F228" s="28">
        <v>85</v>
      </c>
      <c r="G228" s="28">
        <v>99</v>
      </c>
      <c r="H228" s="27">
        <f t="shared" si="11"/>
        <v>400</v>
      </c>
      <c r="I228" s="23" t="s">
        <v>4784</v>
      </c>
    </row>
    <row r="229" spans="1:10">
      <c r="A229" s="25" t="s">
        <v>5616</v>
      </c>
      <c r="B229" s="25" t="s">
        <v>5544</v>
      </c>
      <c r="C229" s="25" t="str">
        <f t="shared" si="10"/>
        <v>Laguna Beach</v>
      </c>
      <c r="D229" s="28">
        <v>1</v>
      </c>
      <c r="E229" s="28">
        <v>1</v>
      </c>
      <c r="F229" s="28">
        <v>0</v>
      </c>
      <c r="G229" s="28">
        <v>0</v>
      </c>
      <c r="H229" s="27">
        <f t="shared" si="11"/>
        <v>2</v>
      </c>
      <c r="I229" s="23" t="s">
        <v>4767</v>
      </c>
    </row>
    <row r="230" spans="1:10">
      <c r="A230" s="25" t="s">
        <v>5616</v>
      </c>
      <c r="B230" s="25" t="s">
        <v>5545</v>
      </c>
      <c r="C230" s="25" t="str">
        <f t="shared" si="10"/>
        <v>Laguna Hills</v>
      </c>
      <c r="D230" s="28">
        <v>1</v>
      </c>
      <c r="E230" s="28">
        <v>1</v>
      </c>
      <c r="F230" s="28">
        <v>0</v>
      </c>
      <c r="G230" s="28">
        <v>0</v>
      </c>
      <c r="H230" s="27">
        <f t="shared" si="11"/>
        <v>2</v>
      </c>
      <c r="I230" s="23" t="s">
        <v>4767</v>
      </c>
    </row>
    <row r="231" spans="1:10">
      <c r="A231" s="25" t="s">
        <v>5616</v>
      </c>
      <c r="B231" s="25" t="s">
        <v>5546</v>
      </c>
      <c r="C231" s="25" t="str">
        <f t="shared" si="10"/>
        <v>Laguna Niguel</v>
      </c>
      <c r="D231" s="28">
        <v>43</v>
      </c>
      <c r="E231" s="28">
        <v>30</v>
      </c>
      <c r="F231" s="28">
        <v>34</v>
      </c>
      <c r="G231" s="28">
        <v>75</v>
      </c>
      <c r="H231" s="27">
        <f t="shared" si="11"/>
        <v>182</v>
      </c>
      <c r="I231" s="23" t="s">
        <v>4767</v>
      </c>
    </row>
    <row r="232" spans="1:10">
      <c r="A232" s="25" t="s">
        <v>5616</v>
      </c>
      <c r="B232" s="25" t="s">
        <v>5822</v>
      </c>
      <c r="C232" s="25" t="str">
        <f t="shared" si="10"/>
        <v>Laguna Woods</v>
      </c>
      <c r="D232" s="28">
        <v>1</v>
      </c>
      <c r="E232" s="28">
        <v>1</v>
      </c>
      <c r="F232" s="28">
        <v>0</v>
      </c>
      <c r="G232" s="28">
        <v>0</v>
      </c>
      <c r="H232" s="27">
        <f t="shared" si="11"/>
        <v>2</v>
      </c>
      <c r="I232" s="23" t="s">
        <v>4767</v>
      </c>
    </row>
    <row r="233" spans="1:10">
      <c r="A233" s="25" t="s">
        <v>5037</v>
      </c>
      <c r="B233" s="25" t="str">
        <f>A233</f>
        <v>Lake County - Unincorporated</v>
      </c>
      <c r="C233" s="25" t="str">
        <f t="shared" si="10"/>
        <v>Lake County - Unincorporated</v>
      </c>
      <c r="D233" s="28">
        <v>332</v>
      </c>
      <c r="E233" s="28">
        <v>224</v>
      </c>
      <c r="F233" s="28">
        <v>207</v>
      </c>
      <c r="G233" s="28">
        <v>576</v>
      </c>
      <c r="H233" s="27">
        <f t="shared" si="11"/>
        <v>1339</v>
      </c>
      <c r="I233" s="23" t="s">
        <v>4875</v>
      </c>
      <c r="J233" s="23" t="s">
        <v>4770</v>
      </c>
    </row>
    <row r="234" spans="1:10">
      <c r="A234" s="25" t="s">
        <v>5661</v>
      </c>
      <c r="B234" s="25" t="s">
        <v>5547</v>
      </c>
      <c r="C234" s="25" t="str">
        <f t="shared" si="10"/>
        <v>Lake Elsinore</v>
      </c>
      <c r="D234" s="28">
        <v>1196</v>
      </c>
      <c r="E234" s="28">
        <v>801</v>
      </c>
      <c r="F234" s="28">
        <v>897</v>
      </c>
      <c r="G234" s="28">
        <v>2035</v>
      </c>
      <c r="H234" s="27">
        <f t="shared" si="11"/>
        <v>4929</v>
      </c>
      <c r="I234" s="23" t="s">
        <v>4808</v>
      </c>
    </row>
    <row r="235" spans="1:10">
      <c r="A235" s="25" t="s">
        <v>5616</v>
      </c>
      <c r="B235" s="25" t="s">
        <v>5548</v>
      </c>
      <c r="C235" s="25" t="str">
        <f t="shared" si="10"/>
        <v>Lake Forest</v>
      </c>
      <c r="D235" s="28">
        <v>647</v>
      </c>
      <c r="E235" s="28">
        <v>450</v>
      </c>
      <c r="F235" s="28">
        <v>497</v>
      </c>
      <c r="G235" s="28">
        <v>1133</v>
      </c>
      <c r="H235" s="27">
        <f t="shared" si="11"/>
        <v>2727</v>
      </c>
      <c r="I235" s="23" t="s">
        <v>4767</v>
      </c>
    </row>
    <row r="236" spans="1:10">
      <c r="A236" s="25" t="s">
        <v>5887</v>
      </c>
      <c r="B236" s="25" t="s">
        <v>5368</v>
      </c>
      <c r="C236" s="25" t="str">
        <f t="shared" si="10"/>
        <v>Lakeport</v>
      </c>
      <c r="D236" s="28">
        <v>31</v>
      </c>
      <c r="E236" s="28">
        <v>21</v>
      </c>
      <c r="F236" s="28">
        <v>21</v>
      </c>
      <c r="G236" s="28">
        <v>59</v>
      </c>
      <c r="H236" s="27">
        <f t="shared" si="11"/>
        <v>132</v>
      </c>
      <c r="I236" s="23" t="s">
        <v>4875</v>
      </c>
      <c r="J236" s="23" t="s">
        <v>4770</v>
      </c>
    </row>
    <row r="237" spans="1:10">
      <c r="A237" s="25" t="s">
        <v>5570</v>
      </c>
      <c r="B237" s="25" t="s">
        <v>5549</v>
      </c>
      <c r="C237" s="25" t="str">
        <f t="shared" si="10"/>
        <v>Lakewood</v>
      </c>
      <c r="D237" s="28">
        <v>107</v>
      </c>
      <c r="E237" s="28">
        <v>63</v>
      </c>
      <c r="F237" s="28">
        <v>67</v>
      </c>
      <c r="G237" s="28">
        <v>166</v>
      </c>
      <c r="H237" s="27">
        <f t="shared" si="11"/>
        <v>403</v>
      </c>
      <c r="I237" s="23" t="s">
        <v>4760</v>
      </c>
    </row>
    <row r="238" spans="1:10">
      <c r="A238" s="25" t="s">
        <v>5570</v>
      </c>
      <c r="B238" s="25" t="s">
        <v>5550</v>
      </c>
      <c r="C238" s="25" t="str">
        <f t="shared" si="10"/>
        <v>Lancaster</v>
      </c>
      <c r="D238" s="28">
        <v>627</v>
      </c>
      <c r="E238" s="28">
        <v>384</v>
      </c>
      <c r="F238" s="28">
        <v>413</v>
      </c>
      <c r="G238" s="28">
        <v>1086</v>
      </c>
      <c r="H238" s="27">
        <f t="shared" si="11"/>
        <v>2510</v>
      </c>
      <c r="I238" s="23" t="s">
        <v>4760</v>
      </c>
    </row>
    <row r="239" spans="1:10">
      <c r="A239" s="25" t="s">
        <v>5881</v>
      </c>
      <c r="B239" s="25" t="s">
        <v>5551</v>
      </c>
      <c r="C239" s="25" t="str">
        <f t="shared" si="10"/>
        <v>Larkspur</v>
      </c>
      <c r="D239" s="28">
        <v>40</v>
      </c>
      <c r="E239" s="28">
        <v>20</v>
      </c>
      <c r="F239" s="28">
        <v>21</v>
      </c>
      <c r="G239" s="28">
        <v>51</v>
      </c>
      <c r="H239" s="27">
        <f t="shared" si="11"/>
        <v>132</v>
      </c>
      <c r="I239" s="23" t="s">
        <v>4816</v>
      </c>
    </row>
    <row r="240" spans="1:10">
      <c r="A240" s="25" t="s">
        <v>5044</v>
      </c>
      <c r="B240" s="25" t="str">
        <f>A240</f>
        <v>Lassen County - Unincorporated</v>
      </c>
      <c r="C240" s="25" t="str">
        <f t="shared" si="10"/>
        <v>Lassen County - Unincorporated</v>
      </c>
      <c r="D240" s="28">
        <v>20</v>
      </c>
      <c r="E240" s="28">
        <v>12</v>
      </c>
      <c r="F240" s="28">
        <v>13</v>
      </c>
      <c r="G240" s="28">
        <v>32</v>
      </c>
      <c r="H240" s="27">
        <f t="shared" si="11"/>
        <v>77</v>
      </c>
      <c r="I240" s="23" t="s">
        <v>5045</v>
      </c>
      <c r="J240" s="23" t="s">
        <v>4770</v>
      </c>
    </row>
    <row r="241" spans="1:10">
      <c r="A241" s="25" t="s">
        <v>5680</v>
      </c>
      <c r="B241" s="25" t="s">
        <v>5552</v>
      </c>
      <c r="C241" s="25" t="str">
        <f t="shared" si="10"/>
        <v>Lathrop</v>
      </c>
      <c r="D241" s="34">
        <v>1019</v>
      </c>
      <c r="E241" s="34">
        <v>759</v>
      </c>
      <c r="F241" s="34">
        <v>957</v>
      </c>
      <c r="G241" s="34">
        <v>2421</v>
      </c>
      <c r="H241" s="27">
        <f t="shared" si="11"/>
        <v>5156</v>
      </c>
      <c r="I241" s="23" t="s">
        <v>4941</v>
      </c>
    </row>
    <row r="242" spans="1:10">
      <c r="A242" s="25" t="s">
        <v>5570</v>
      </c>
      <c r="B242" s="25" t="s">
        <v>5553</v>
      </c>
      <c r="C242" s="25" t="str">
        <f t="shared" si="10"/>
        <v>Lawndale</v>
      </c>
      <c r="D242" s="28">
        <v>96</v>
      </c>
      <c r="E242" s="28">
        <v>57</v>
      </c>
      <c r="F242" s="28">
        <v>62</v>
      </c>
      <c r="G242" s="28">
        <v>166</v>
      </c>
      <c r="H242" s="27">
        <f t="shared" si="11"/>
        <v>381</v>
      </c>
      <c r="I242" s="23" t="s">
        <v>4760</v>
      </c>
    </row>
    <row r="243" spans="1:10">
      <c r="A243" s="25" t="s">
        <v>5674</v>
      </c>
      <c r="B243" s="25" t="s">
        <v>5554</v>
      </c>
      <c r="C243" s="25" t="str">
        <f t="shared" si="10"/>
        <v>Lemon Grove</v>
      </c>
      <c r="D243" s="28">
        <v>295</v>
      </c>
      <c r="E243" s="28">
        <v>166</v>
      </c>
      <c r="F243" s="28">
        <v>193</v>
      </c>
      <c r="G243" s="28">
        <v>705</v>
      </c>
      <c r="H243" s="27">
        <f t="shared" si="11"/>
        <v>1359</v>
      </c>
      <c r="I243" s="23" t="s">
        <v>4855</v>
      </c>
      <c r="J243" s="23" t="s">
        <v>4770</v>
      </c>
    </row>
    <row r="244" spans="1:10">
      <c r="A244" s="25" t="s">
        <v>5880</v>
      </c>
      <c r="B244" s="25" t="s">
        <v>5555</v>
      </c>
      <c r="C244" s="25" t="str">
        <f t="shared" si="10"/>
        <v>Lemoore</v>
      </c>
      <c r="D244" s="35">
        <v>677</v>
      </c>
      <c r="E244" s="35">
        <v>507</v>
      </c>
      <c r="F244" s="35">
        <v>534</v>
      </c>
      <c r="G244" s="39">
        <v>1267</v>
      </c>
      <c r="H244" s="27">
        <f t="shared" si="11"/>
        <v>2985</v>
      </c>
      <c r="I244" s="23" t="s">
        <v>4803</v>
      </c>
    </row>
    <row r="245" spans="1:10">
      <c r="A245" s="25" t="s">
        <v>5879</v>
      </c>
      <c r="B245" s="25" t="s">
        <v>5556</v>
      </c>
      <c r="C245" s="25" t="str">
        <f t="shared" si="10"/>
        <v>Lincoln</v>
      </c>
      <c r="D245" s="28">
        <v>1496</v>
      </c>
      <c r="E245" s="28">
        <v>902</v>
      </c>
      <c r="F245" s="28">
        <v>807</v>
      </c>
      <c r="G245" s="28">
        <v>1915</v>
      </c>
      <c r="H245" s="27">
        <f t="shared" si="11"/>
        <v>5120</v>
      </c>
      <c r="I245" s="23" t="s">
        <v>4800</v>
      </c>
      <c r="J245" s="23" t="s">
        <v>4770</v>
      </c>
    </row>
    <row r="246" spans="1:10">
      <c r="A246" s="25" t="s">
        <v>5732</v>
      </c>
      <c r="B246" s="25" t="s">
        <v>5557</v>
      </c>
      <c r="C246" s="25" t="str">
        <f t="shared" si="10"/>
        <v>Lindsay</v>
      </c>
      <c r="D246" s="29">
        <v>80</v>
      </c>
      <c r="E246" s="29">
        <v>80</v>
      </c>
      <c r="F246" s="29">
        <v>82</v>
      </c>
      <c r="G246" s="29">
        <v>348</v>
      </c>
      <c r="H246" s="27">
        <f t="shared" si="11"/>
        <v>590</v>
      </c>
      <c r="I246" s="23" t="s">
        <v>4919</v>
      </c>
    </row>
    <row r="247" spans="1:10">
      <c r="A247" s="25" t="s">
        <v>5894</v>
      </c>
      <c r="B247" s="25" t="s">
        <v>5558</v>
      </c>
      <c r="C247" s="25" t="str">
        <f t="shared" si="10"/>
        <v>Live Oak</v>
      </c>
      <c r="D247" s="28">
        <v>73</v>
      </c>
      <c r="E247" s="28">
        <v>44</v>
      </c>
      <c r="F247" s="28">
        <v>87</v>
      </c>
      <c r="G247" s="28">
        <v>208</v>
      </c>
      <c r="H247" s="27">
        <f t="shared" si="11"/>
        <v>412</v>
      </c>
      <c r="I247" s="23" t="s">
        <v>5053</v>
      </c>
      <c r="J247" s="23" t="s">
        <v>4770</v>
      </c>
    </row>
    <row r="248" spans="1:10">
      <c r="A248" s="25" t="s">
        <v>5384</v>
      </c>
      <c r="B248" s="25" t="s">
        <v>5559</v>
      </c>
      <c r="C248" s="25" t="str">
        <f t="shared" si="10"/>
        <v>Livermore</v>
      </c>
      <c r="D248" s="28">
        <v>839</v>
      </c>
      <c r="E248" s="28">
        <v>474</v>
      </c>
      <c r="F248" s="28">
        <v>496</v>
      </c>
      <c r="G248" s="28">
        <v>920</v>
      </c>
      <c r="H248" s="27">
        <f t="shared" si="11"/>
        <v>2729</v>
      </c>
      <c r="I248" s="23" t="s">
        <v>4762</v>
      </c>
    </row>
    <row r="249" spans="1:10">
      <c r="A249" s="25" t="s">
        <v>5582</v>
      </c>
      <c r="B249" s="25" t="s">
        <v>5560</v>
      </c>
      <c r="C249" s="25" t="str">
        <f t="shared" si="10"/>
        <v>Livingston</v>
      </c>
      <c r="D249" s="34">
        <v>249</v>
      </c>
      <c r="E249" s="34">
        <v>178</v>
      </c>
      <c r="F249" s="34">
        <v>163</v>
      </c>
      <c r="G249" s="34">
        <v>435</v>
      </c>
      <c r="H249" s="27">
        <f t="shared" si="11"/>
        <v>1025</v>
      </c>
      <c r="I249" s="23" t="s">
        <v>4798</v>
      </c>
    </row>
    <row r="250" spans="1:10">
      <c r="A250" s="25" t="s">
        <v>5680</v>
      </c>
      <c r="B250" s="25" t="s">
        <v>5561</v>
      </c>
      <c r="C250" s="25" t="str">
        <f t="shared" si="10"/>
        <v>Lodi</v>
      </c>
      <c r="D250" s="34">
        <v>497</v>
      </c>
      <c r="E250" s="34">
        <v>331</v>
      </c>
      <c r="F250" s="34">
        <v>333</v>
      </c>
      <c r="G250" s="34">
        <v>770</v>
      </c>
      <c r="H250" s="27">
        <f t="shared" si="11"/>
        <v>1931</v>
      </c>
      <c r="I250" s="23" t="s">
        <v>4941</v>
      </c>
    </row>
    <row r="251" spans="1:10">
      <c r="A251" s="25" t="s">
        <v>5823</v>
      </c>
      <c r="B251" s="25" t="s">
        <v>5562</v>
      </c>
      <c r="C251" s="25" t="str">
        <f t="shared" si="10"/>
        <v>Loma Linda</v>
      </c>
      <c r="D251" s="28">
        <v>254</v>
      </c>
      <c r="E251" s="28">
        <v>177</v>
      </c>
      <c r="F251" s="28">
        <v>202</v>
      </c>
      <c r="G251" s="28">
        <v>462</v>
      </c>
      <c r="H251" s="27">
        <f t="shared" si="11"/>
        <v>1095</v>
      </c>
      <c r="I251" s="23" t="s">
        <v>4758</v>
      </c>
    </row>
    <row r="252" spans="1:10">
      <c r="A252" s="25" t="s">
        <v>5570</v>
      </c>
      <c r="B252" s="25" t="s">
        <v>5563</v>
      </c>
      <c r="C252" s="25" t="str">
        <f t="shared" si="10"/>
        <v>Lomita</v>
      </c>
      <c r="D252" s="28">
        <v>12</v>
      </c>
      <c r="E252" s="28">
        <v>7</v>
      </c>
      <c r="F252" s="28">
        <v>8</v>
      </c>
      <c r="G252" s="28">
        <v>20</v>
      </c>
      <c r="H252" s="27">
        <f t="shared" si="11"/>
        <v>47</v>
      </c>
      <c r="I252" s="23" t="s">
        <v>4760</v>
      </c>
    </row>
    <row r="253" spans="1:10">
      <c r="A253" s="25" t="s">
        <v>5694</v>
      </c>
      <c r="B253" s="25" t="s">
        <v>5564</v>
      </c>
      <c r="C253" s="25" t="str">
        <f t="shared" si="10"/>
        <v>Lompoc</v>
      </c>
      <c r="D253" s="32">
        <v>126</v>
      </c>
      <c r="E253" s="32">
        <v>84</v>
      </c>
      <c r="F253" s="32">
        <v>95</v>
      </c>
      <c r="G253" s="32">
        <v>221</v>
      </c>
      <c r="H253" s="27">
        <f t="shared" si="11"/>
        <v>526</v>
      </c>
      <c r="I253" s="23" t="s">
        <v>4835</v>
      </c>
    </row>
    <row r="254" spans="1:10">
      <c r="A254" s="25" t="s">
        <v>5570</v>
      </c>
      <c r="B254" s="25" t="s">
        <v>5565</v>
      </c>
      <c r="C254" s="25" t="str">
        <f t="shared" si="10"/>
        <v>Long Beach</v>
      </c>
      <c r="D254" s="28">
        <v>1773</v>
      </c>
      <c r="E254" s="28">
        <v>1066</v>
      </c>
      <c r="F254" s="28">
        <v>1170</v>
      </c>
      <c r="G254" s="28">
        <v>3039</v>
      </c>
      <c r="H254" s="27">
        <f t="shared" si="11"/>
        <v>7048</v>
      </c>
      <c r="I254" s="23" t="s">
        <v>4760</v>
      </c>
    </row>
    <row r="255" spans="1:10">
      <c r="A255" s="25" t="s">
        <v>5879</v>
      </c>
      <c r="B255" s="25" t="s">
        <v>5566</v>
      </c>
      <c r="C255" s="25" t="str">
        <f t="shared" si="10"/>
        <v>Loomis</v>
      </c>
      <c r="D255" s="28">
        <v>117</v>
      </c>
      <c r="E255" s="28">
        <v>71</v>
      </c>
      <c r="F255" s="28">
        <v>49</v>
      </c>
      <c r="G255" s="28">
        <v>115</v>
      </c>
      <c r="H255" s="27">
        <f t="shared" si="11"/>
        <v>352</v>
      </c>
      <c r="I255" s="23" t="s">
        <v>4800</v>
      </c>
      <c r="J255" s="23" t="s">
        <v>4770</v>
      </c>
    </row>
    <row r="256" spans="1:10">
      <c r="A256" s="25" t="s">
        <v>5616</v>
      </c>
      <c r="B256" s="25" t="s">
        <v>5567</v>
      </c>
      <c r="C256" s="25" t="str">
        <f t="shared" si="10"/>
        <v>Los Alamitos</v>
      </c>
      <c r="D256" s="28">
        <v>14</v>
      </c>
      <c r="E256" s="28">
        <v>10</v>
      </c>
      <c r="F256" s="28">
        <v>11</v>
      </c>
      <c r="G256" s="28">
        <v>26</v>
      </c>
      <c r="H256" s="27">
        <f t="shared" si="11"/>
        <v>61</v>
      </c>
      <c r="I256" s="23" t="s">
        <v>4767</v>
      </c>
    </row>
    <row r="257" spans="1:10">
      <c r="A257" s="25" t="s">
        <v>5695</v>
      </c>
      <c r="B257" s="25" t="s">
        <v>5568</v>
      </c>
      <c r="C257" s="25" t="str">
        <f t="shared" si="10"/>
        <v>Los Altos</v>
      </c>
      <c r="D257" s="28">
        <v>169</v>
      </c>
      <c r="E257" s="28">
        <v>99</v>
      </c>
      <c r="F257" s="28">
        <v>112</v>
      </c>
      <c r="G257" s="28">
        <v>97</v>
      </c>
      <c r="H257" s="27">
        <f t="shared" si="11"/>
        <v>477</v>
      </c>
      <c r="I257" s="23" t="s">
        <v>4850</v>
      </c>
    </row>
    <row r="258" spans="1:10">
      <c r="A258" s="25" t="s">
        <v>5695</v>
      </c>
      <c r="B258" s="25" t="s">
        <v>5569</v>
      </c>
      <c r="C258" s="25" t="str">
        <f t="shared" ref="C258:C321" si="12">B258</f>
        <v>Los Altos Hills</v>
      </c>
      <c r="D258" s="28">
        <v>46</v>
      </c>
      <c r="E258" s="28">
        <v>28</v>
      </c>
      <c r="F258" s="28">
        <v>32</v>
      </c>
      <c r="G258" s="28">
        <v>15</v>
      </c>
      <c r="H258" s="27">
        <f t="shared" si="11"/>
        <v>121</v>
      </c>
      <c r="I258" s="23" t="s">
        <v>4850</v>
      </c>
    </row>
    <row r="259" spans="1:10">
      <c r="A259" s="25" t="s">
        <v>5570</v>
      </c>
      <c r="B259" s="25" t="s">
        <v>5570</v>
      </c>
      <c r="C259" s="25" t="str">
        <f t="shared" si="12"/>
        <v>Los Angeles</v>
      </c>
      <c r="D259" s="28">
        <v>20427</v>
      </c>
      <c r="E259" s="28">
        <v>12435</v>
      </c>
      <c r="F259" s="28">
        <v>13728</v>
      </c>
      <c r="G259" s="28">
        <v>35412</v>
      </c>
      <c r="H259" s="27">
        <f t="shared" si="11"/>
        <v>82002</v>
      </c>
      <c r="I259" s="23" t="s">
        <v>4760</v>
      </c>
    </row>
    <row r="260" spans="1:10">
      <c r="A260" s="25" t="s">
        <v>5066</v>
      </c>
      <c r="B260" s="25" t="str">
        <f>A260</f>
        <v>Los Angeles County - Unincorporated</v>
      </c>
      <c r="C260" s="25" t="str">
        <f t="shared" si="12"/>
        <v>Los Angeles County - Unincorporated</v>
      </c>
      <c r="D260" s="28">
        <v>7359</v>
      </c>
      <c r="E260" s="28">
        <v>4251</v>
      </c>
      <c r="F260" s="28">
        <v>4898</v>
      </c>
      <c r="G260" s="28">
        <v>10749</v>
      </c>
      <c r="H260" s="27">
        <f t="shared" si="11"/>
        <v>27257</v>
      </c>
      <c r="I260" s="23" t="s">
        <v>4760</v>
      </c>
    </row>
    <row r="261" spans="1:10">
      <c r="A261" s="25" t="s">
        <v>5582</v>
      </c>
      <c r="B261" s="25" t="s">
        <v>5571</v>
      </c>
      <c r="C261" s="25" t="str">
        <f t="shared" si="12"/>
        <v>Los Banos</v>
      </c>
      <c r="D261" s="34">
        <v>604</v>
      </c>
      <c r="E261" s="34">
        <v>431</v>
      </c>
      <c r="F261" s="34">
        <v>396</v>
      </c>
      <c r="G261" s="34">
        <v>1049</v>
      </c>
      <c r="H261" s="27">
        <f t="shared" si="11"/>
        <v>2480</v>
      </c>
      <c r="I261" s="23" t="s">
        <v>4798</v>
      </c>
    </row>
    <row r="262" spans="1:10">
      <c r="A262" s="25" t="s">
        <v>5695</v>
      </c>
      <c r="B262" s="25" t="s">
        <v>5572</v>
      </c>
      <c r="C262" s="25" t="str">
        <f t="shared" si="12"/>
        <v>Los Gatos</v>
      </c>
      <c r="D262" s="28">
        <v>201</v>
      </c>
      <c r="E262" s="28">
        <v>112</v>
      </c>
      <c r="F262" s="28">
        <v>132</v>
      </c>
      <c r="G262" s="28">
        <v>174</v>
      </c>
      <c r="H262" s="27">
        <f t="shared" si="11"/>
        <v>619</v>
      </c>
      <c r="I262" s="23" t="s">
        <v>4850</v>
      </c>
    </row>
    <row r="263" spans="1:10">
      <c r="A263" s="25" t="s">
        <v>5895</v>
      </c>
      <c r="B263" s="25" t="s">
        <v>5859</v>
      </c>
      <c r="C263" s="25" t="str">
        <f t="shared" si="12"/>
        <v>Loyalton</v>
      </c>
      <c r="D263" s="28">
        <v>1</v>
      </c>
      <c r="E263" s="28">
        <v>1</v>
      </c>
      <c r="F263" s="28">
        <v>0</v>
      </c>
      <c r="G263" s="28">
        <v>0</v>
      </c>
      <c r="H263" s="27">
        <f t="shared" si="11"/>
        <v>2</v>
      </c>
      <c r="I263" s="23" t="s">
        <v>5070</v>
      </c>
      <c r="J263" s="23" t="s">
        <v>4770</v>
      </c>
    </row>
    <row r="264" spans="1:10">
      <c r="A264" s="25" t="s">
        <v>5570</v>
      </c>
      <c r="B264" s="25" t="s">
        <v>5573</v>
      </c>
      <c r="C264" s="25" t="str">
        <f t="shared" si="12"/>
        <v>Lynwood</v>
      </c>
      <c r="D264" s="28">
        <v>123</v>
      </c>
      <c r="E264" s="28">
        <v>72</v>
      </c>
      <c r="F264" s="28">
        <v>81</v>
      </c>
      <c r="G264" s="28">
        <v>218</v>
      </c>
      <c r="H264" s="27">
        <f t="shared" si="11"/>
        <v>494</v>
      </c>
      <c r="I264" s="23" t="s">
        <v>4760</v>
      </c>
    </row>
    <row r="265" spans="1:10">
      <c r="A265" s="25" t="s">
        <v>5784</v>
      </c>
      <c r="B265" s="25" t="s">
        <v>5784</v>
      </c>
      <c r="C265" s="25" t="str">
        <f t="shared" si="12"/>
        <v>Madera</v>
      </c>
      <c r="D265" s="37">
        <v>1352</v>
      </c>
      <c r="E265" s="37">
        <v>1056</v>
      </c>
      <c r="F265" s="37">
        <v>1091</v>
      </c>
      <c r="G265" s="37">
        <v>2600</v>
      </c>
      <c r="H265" s="27">
        <f t="shared" si="11"/>
        <v>6099</v>
      </c>
      <c r="I265" s="23" t="s">
        <v>4868</v>
      </c>
    </row>
    <row r="266" spans="1:10">
      <c r="A266" s="25" t="s">
        <v>5073</v>
      </c>
      <c r="B266" s="25" t="str">
        <f>A266</f>
        <v>Madera County - Unincorporated</v>
      </c>
      <c r="C266" s="25" t="str">
        <f t="shared" si="12"/>
        <v>Madera County - Unincorporated</v>
      </c>
      <c r="D266" s="37">
        <v>1285</v>
      </c>
      <c r="E266" s="38">
        <v>984</v>
      </c>
      <c r="F266" s="37">
        <v>1015</v>
      </c>
      <c r="G266" s="37">
        <v>2398</v>
      </c>
      <c r="H266" s="27">
        <f t="shared" si="11"/>
        <v>5682</v>
      </c>
      <c r="I266" s="23" t="s">
        <v>4868</v>
      </c>
    </row>
    <row r="267" spans="1:10">
      <c r="A267" s="25" t="s">
        <v>5570</v>
      </c>
      <c r="B267" s="25" t="s">
        <v>5574</v>
      </c>
      <c r="C267" s="25" t="str">
        <f t="shared" si="12"/>
        <v>Malibu</v>
      </c>
      <c r="D267" s="28">
        <v>1</v>
      </c>
      <c r="E267" s="28">
        <v>1</v>
      </c>
      <c r="F267" s="28">
        <v>0</v>
      </c>
      <c r="G267" s="28">
        <v>0</v>
      </c>
      <c r="H267" s="27">
        <f t="shared" si="11"/>
        <v>2</v>
      </c>
      <c r="I267" s="23" t="s">
        <v>4760</v>
      </c>
    </row>
    <row r="268" spans="1:10">
      <c r="A268" s="25" t="s">
        <v>5896</v>
      </c>
      <c r="B268" s="25" t="s">
        <v>5369</v>
      </c>
      <c r="C268" s="25" t="str">
        <f t="shared" si="12"/>
        <v>Mammoth Lakes</v>
      </c>
      <c r="D268" s="28">
        <v>26</v>
      </c>
      <c r="E268" s="28">
        <v>30</v>
      </c>
      <c r="F268" s="28">
        <v>34</v>
      </c>
      <c r="G268" s="28">
        <v>65</v>
      </c>
      <c r="H268" s="27">
        <f t="shared" si="11"/>
        <v>155</v>
      </c>
      <c r="I268" s="23" t="s">
        <v>5076</v>
      </c>
      <c r="J268" s="23" t="s">
        <v>4770</v>
      </c>
    </row>
    <row r="269" spans="1:10">
      <c r="A269" s="25" t="s">
        <v>5570</v>
      </c>
      <c r="B269" s="25" t="s">
        <v>5785</v>
      </c>
      <c r="C269" s="25" t="str">
        <f t="shared" si="12"/>
        <v>Manhattan Beach</v>
      </c>
      <c r="D269" s="28">
        <v>10</v>
      </c>
      <c r="E269" s="28">
        <v>6</v>
      </c>
      <c r="F269" s="28">
        <v>7</v>
      </c>
      <c r="G269" s="28">
        <v>15</v>
      </c>
      <c r="H269" s="27">
        <f t="shared" si="11"/>
        <v>38</v>
      </c>
      <c r="I269" s="23" t="s">
        <v>4760</v>
      </c>
    </row>
    <row r="270" spans="1:10">
      <c r="A270" s="25" t="s">
        <v>5680</v>
      </c>
      <c r="B270" s="25" t="s">
        <v>5575</v>
      </c>
      <c r="C270" s="25" t="str">
        <f t="shared" si="12"/>
        <v>Manteca</v>
      </c>
      <c r="D270" s="34">
        <v>925</v>
      </c>
      <c r="E270" s="34">
        <v>693</v>
      </c>
      <c r="F270" s="34">
        <v>825</v>
      </c>
      <c r="G270" s="34">
        <v>1958</v>
      </c>
      <c r="H270" s="27">
        <f t="shared" si="11"/>
        <v>4401</v>
      </c>
      <c r="I270" s="23" t="s">
        <v>4941</v>
      </c>
    </row>
    <row r="271" spans="1:10">
      <c r="A271" s="25" t="s">
        <v>5878</v>
      </c>
      <c r="B271" s="25" t="s">
        <v>5860</v>
      </c>
      <c r="C271" s="25" t="str">
        <f t="shared" si="12"/>
        <v>Maricopa</v>
      </c>
      <c r="D271" s="35">
        <v>11</v>
      </c>
      <c r="E271" s="35">
        <v>5</v>
      </c>
      <c r="F271" s="35">
        <v>6</v>
      </c>
      <c r="G271" s="35">
        <v>14</v>
      </c>
      <c r="H271" s="27">
        <f t="shared" si="11"/>
        <v>36</v>
      </c>
      <c r="I271" s="23" t="s">
        <v>4793</v>
      </c>
    </row>
    <row r="272" spans="1:10">
      <c r="A272" s="25" t="s">
        <v>5080</v>
      </c>
      <c r="B272" s="25" t="str">
        <f>A272</f>
        <v>Marin County - Unincorporated</v>
      </c>
      <c r="C272" s="25" t="str">
        <f t="shared" si="12"/>
        <v>Marin County - Unincorporated</v>
      </c>
      <c r="D272" s="28">
        <v>55</v>
      </c>
      <c r="E272" s="28">
        <v>32</v>
      </c>
      <c r="F272" s="28">
        <v>37</v>
      </c>
      <c r="G272" s="28">
        <v>61</v>
      </c>
      <c r="H272" s="27">
        <f t="shared" si="11"/>
        <v>185</v>
      </c>
      <c r="I272" s="23" t="s">
        <v>4816</v>
      </c>
    </row>
    <row r="273" spans="1:10">
      <c r="A273" s="25" t="s">
        <v>5593</v>
      </c>
      <c r="B273" s="25" t="s">
        <v>5576</v>
      </c>
      <c r="C273" s="25" t="str">
        <f t="shared" si="12"/>
        <v>Marina</v>
      </c>
      <c r="D273" s="31">
        <v>315</v>
      </c>
      <c r="E273" s="31">
        <v>206</v>
      </c>
      <c r="F273" s="31">
        <v>239</v>
      </c>
      <c r="G273" s="31">
        <v>548</v>
      </c>
      <c r="H273" s="36">
        <f t="shared" si="11"/>
        <v>1308</v>
      </c>
      <c r="I273" s="23" t="s">
        <v>4857</v>
      </c>
    </row>
    <row r="274" spans="1:10">
      <c r="A274" s="25" t="s">
        <v>5370</v>
      </c>
      <c r="B274" s="25" t="str">
        <f>A274</f>
        <v>Mariposa County - Unincorporated</v>
      </c>
      <c r="C274" s="25" t="str">
        <f t="shared" si="12"/>
        <v>Mariposa County - Unincorporated</v>
      </c>
      <c r="D274" s="28">
        <v>51</v>
      </c>
      <c r="E274" s="28">
        <v>26</v>
      </c>
      <c r="F274" s="28">
        <v>37</v>
      </c>
      <c r="G274" s="28">
        <v>81</v>
      </c>
      <c r="H274" s="27">
        <f t="shared" si="11"/>
        <v>195</v>
      </c>
      <c r="I274" s="23" t="s">
        <v>5083</v>
      </c>
      <c r="J274" s="23" t="s">
        <v>4770</v>
      </c>
    </row>
    <row r="275" spans="1:10">
      <c r="A275" s="25" t="s">
        <v>5876</v>
      </c>
      <c r="B275" s="25" t="s">
        <v>5577</v>
      </c>
      <c r="C275" s="25" t="str">
        <f t="shared" si="12"/>
        <v>Martinez</v>
      </c>
      <c r="D275" s="28">
        <v>124</v>
      </c>
      <c r="E275" s="28">
        <v>72</v>
      </c>
      <c r="F275" s="28">
        <v>78</v>
      </c>
      <c r="G275" s="28">
        <v>195</v>
      </c>
      <c r="H275" s="27">
        <f t="shared" si="11"/>
        <v>469</v>
      </c>
      <c r="I275" s="23" t="s">
        <v>4784</v>
      </c>
    </row>
    <row r="276" spans="1:10">
      <c r="A276" s="25" t="s">
        <v>5897</v>
      </c>
      <c r="B276" s="25" t="s">
        <v>5578</v>
      </c>
      <c r="C276" s="25" t="str">
        <f t="shared" si="12"/>
        <v>Marysville</v>
      </c>
      <c r="D276" s="28">
        <v>38</v>
      </c>
      <c r="E276" s="28">
        <v>23</v>
      </c>
      <c r="F276" s="28">
        <v>31</v>
      </c>
      <c r="G276" s="28">
        <v>75</v>
      </c>
      <c r="H276" s="27">
        <f t="shared" si="11"/>
        <v>167</v>
      </c>
      <c r="I276" s="23" t="s">
        <v>5086</v>
      </c>
      <c r="J276" s="23" t="s">
        <v>4770</v>
      </c>
    </row>
    <row r="277" spans="1:10">
      <c r="A277" s="25" t="s">
        <v>5570</v>
      </c>
      <c r="B277" s="25" t="s">
        <v>5579</v>
      </c>
      <c r="C277" s="25" t="str">
        <f t="shared" si="12"/>
        <v>Maywood</v>
      </c>
      <c r="D277" s="28">
        <v>13</v>
      </c>
      <c r="E277" s="28">
        <v>8</v>
      </c>
      <c r="F277" s="28">
        <v>9</v>
      </c>
      <c r="G277" s="28">
        <v>23</v>
      </c>
      <c r="H277" s="27">
        <f t="shared" si="11"/>
        <v>53</v>
      </c>
      <c r="I277" s="23" t="s">
        <v>4760</v>
      </c>
    </row>
    <row r="278" spans="1:10">
      <c r="A278" s="25" t="s">
        <v>5878</v>
      </c>
      <c r="B278" s="25" t="s">
        <v>5898</v>
      </c>
      <c r="C278" s="25" t="str">
        <f t="shared" si="12"/>
        <v>McFarland</v>
      </c>
      <c r="D278" s="35">
        <v>93</v>
      </c>
      <c r="E278" s="35">
        <v>73</v>
      </c>
      <c r="F278" s="35">
        <v>66</v>
      </c>
      <c r="G278" s="35">
        <v>79</v>
      </c>
      <c r="H278" s="27">
        <f t="shared" si="11"/>
        <v>311</v>
      </c>
      <c r="I278" s="23" t="s">
        <v>4793</v>
      </c>
    </row>
    <row r="279" spans="1:10">
      <c r="A279" s="25" t="s">
        <v>5089</v>
      </c>
      <c r="B279" s="25" t="str">
        <f>A279</f>
        <v>Mendocino County - Unincorporated</v>
      </c>
      <c r="C279" s="25" t="str">
        <f t="shared" si="12"/>
        <v>Mendocino County - Unincorporated</v>
      </c>
      <c r="D279" s="28">
        <v>291</v>
      </c>
      <c r="E279" s="28">
        <v>179</v>
      </c>
      <c r="F279" s="28">
        <v>177</v>
      </c>
      <c r="G279" s="28">
        <v>702</v>
      </c>
      <c r="H279" s="27">
        <f t="shared" si="11"/>
        <v>1349</v>
      </c>
      <c r="I279" s="23" t="s">
        <v>4955</v>
      </c>
      <c r="J279" s="23" t="s">
        <v>4770</v>
      </c>
    </row>
    <row r="280" spans="1:10">
      <c r="A280" s="25" t="s">
        <v>5494</v>
      </c>
      <c r="B280" s="25" t="s">
        <v>5787</v>
      </c>
      <c r="C280" s="25" t="str">
        <f t="shared" si="12"/>
        <v>Mendota</v>
      </c>
      <c r="D280" s="35">
        <v>80</v>
      </c>
      <c r="E280" s="35">
        <v>56</v>
      </c>
      <c r="F280" s="35">
        <v>77</v>
      </c>
      <c r="G280" s="35">
        <v>341</v>
      </c>
      <c r="H280" s="27">
        <f t="shared" si="11"/>
        <v>554</v>
      </c>
      <c r="I280" s="23" t="s">
        <v>4879</v>
      </c>
    </row>
    <row r="281" spans="1:10">
      <c r="A281" s="25" t="s">
        <v>5661</v>
      </c>
      <c r="B281" s="25" t="s">
        <v>5580</v>
      </c>
      <c r="C281" s="25" t="str">
        <f t="shared" si="12"/>
        <v>Menifee</v>
      </c>
      <c r="D281" s="28">
        <v>1488</v>
      </c>
      <c r="E281" s="28">
        <v>1007</v>
      </c>
      <c r="F281" s="28">
        <v>1140</v>
      </c>
      <c r="G281" s="28">
        <v>2610</v>
      </c>
      <c r="H281" s="27">
        <f t="shared" si="11"/>
        <v>6245</v>
      </c>
      <c r="I281" s="23" t="s">
        <v>4808</v>
      </c>
    </row>
    <row r="282" spans="1:10">
      <c r="A282" s="25" t="s">
        <v>5688</v>
      </c>
      <c r="B282" s="25" t="s">
        <v>5581</v>
      </c>
      <c r="C282" s="25" t="str">
        <f t="shared" si="12"/>
        <v>Menlo Park</v>
      </c>
      <c r="D282" s="28">
        <v>233</v>
      </c>
      <c r="E282" s="28">
        <v>129</v>
      </c>
      <c r="F282" s="28">
        <v>143</v>
      </c>
      <c r="G282" s="28">
        <v>150</v>
      </c>
      <c r="H282" s="27">
        <f t="shared" si="11"/>
        <v>655</v>
      </c>
      <c r="I282" s="23" t="s">
        <v>4796</v>
      </c>
    </row>
    <row r="283" spans="1:10">
      <c r="A283" s="25" t="s">
        <v>5582</v>
      </c>
      <c r="B283" s="25" t="s">
        <v>5582</v>
      </c>
      <c r="C283" s="25" t="str">
        <f t="shared" si="12"/>
        <v>Merced</v>
      </c>
      <c r="D283" s="34">
        <v>1351</v>
      </c>
      <c r="E283" s="34">
        <v>966</v>
      </c>
      <c r="F283" s="34">
        <v>886</v>
      </c>
      <c r="G283" s="34">
        <v>2348</v>
      </c>
      <c r="H283" s="27">
        <f t="shared" si="11"/>
        <v>5551</v>
      </c>
      <c r="I283" s="23" t="s">
        <v>4798</v>
      </c>
    </row>
    <row r="284" spans="1:10">
      <c r="A284" s="25" t="s">
        <v>5094</v>
      </c>
      <c r="B284" s="25" t="str">
        <f>A284</f>
        <v>Merced County - Unincorporated</v>
      </c>
      <c r="C284" s="25" t="str">
        <f t="shared" si="12"/>
        <v>Merced County - Unincorporated</v>
      </c>
      <c r="D284" s="34">
        <v>1085</v>
      </c>
      <c r="E284" s="34">
        <v>775</v>
      </c>
      <c r="F284" s="34">
        <v>711</v>
      </c>
      <c r="G284" s="34">
        <v>1885</v>
      </c>
      <c r="H284" s="27">
        <f t="shared" si="11"/>
        <v>4456</v>
      </c>
      <c r="I284" s="23" t="s">
        <v>4798</v>
      </c>
    </row>
    <row r="285" spans="1:10">
      <c r="A285" s="25" t="s">
        <v>5881</v>
      </c>
      <c r="B285" s="25" t="s">
        <v>5583</v>
      </c>
      <c r="C285" s="25" t="str">
        <f t="shared" si="12"/>
        <v>Mill Valley</v>
      </c>
      <c r="D285" s="28">
        <v>41</v>
      </c>
      <c r="E285" s="28">
        <v>24</v>
      </c>
      <c r="F285" s="28">
        <v>26</v>
      </c>
      <c r="G285" s="28">
        <v>38</v>
      </c>
      <c r="H285" s="27">
        <f t="shared" ref="H285:H348" si="13">SUM(D285:G285)</f>
        <v>129</v>
      </c>
      <c r="I285" s="23" t="s">
        <v>4816</v>
      </c>
    </row>
    <row r="286" spans="1:10">
      <c r="A286" s="25" t="s">
        <v>5688</v>
      </c>
      <c r="B286" s="25" t="s">
        <v>5584</v>
      </c>
      <c r="C286" s="25" t="str">
        <f t="shared" si="12"/>
        <v>Millbrae</v>
      </c>
      <c r="D286" s="28">
        <v>193</v>
      </c>
      <c r="E286" s="28">
        <v>101</v>
      </c>
      <c r="F286" s="28">
        <v>112</v>
      </c>
      <c r="G286" s="28">
        <v>257</v>
      </c>
      <c r="H286" s="27">
        <f t="shared" si="13"/>
        <v>663</v>
      </c>
      <c r="I286" s="23" t="s">
        <v>4796</v>
      </c>
    </row>
    <row r="287" spans="1:10">
      <c r="A287" s="25" t="s">
        <v>5695</v>
      </c>
      <c r="B287" s="25" t="s">
        <v>5585</v>
      </c>
      <c r="C287" s="25" t="str">
        <f t="shared" si="12"/>
        <v>Milpitas</v>
      </c>
      <c r="D287" s="28">
        <v>1004</v>
      </c>
      <c r="E287" s="28">
        <v>570</v>
      </c>
      <c r="F287" s="28">
        <v>565</v>
      </c>
      <c r="G287" s="28">
        <v>1151</v>
      </c>
      <c r="H287" s="27">
        <f t="shared" si="13"/>
        <v>3290</v>
      </c>
      <c r="I287" s="23" t="s">
        <v>4850</v>
      </c>
    </row>
    <row r="288" spans="1:10">
      <c r="A288" s="25" t="s">
        <v>5616</v>
      </c>
      <c r="B288" s="25" t="s">
        <v>5586</v>
      </c>
      <c r="C288" s="25" t="str">
        <f t="shared" si="12"/>
        <v>Mission Viejo</v>
      </c>
      <c r="D288" s="28">
        <v>42</v>
      </c>
      <c r="E288" s="28">
        <v>29</v>
      </c>
      <c r="F288" s="28">
        <v>33</v>
      </c>
      <c r="G288" s="28">
        <v>73</v>
      </c>
      <c r="H288" s="27">
        <f t="shared" si="13"/>
        <v>177</v>
      </c>
      <c r="I288" s="23" t="s">
        <v>4767</v>
      </c>
    </row>
    <row r="289" spans="1:10">
      <c r="A289" s="25" t="s">
        <v>5886</v>
      </c>
      <c r="B289" s="25" t="s">
        <v>5587</v>
      </c>
      <c r="C289" s="25" t="str">
        <f t="shared" si="12"/>
        <v>Modesto</v>
      </c>
      <c r="D289" s="29">
        <v>1546</v>
      </c>
      <c r="E289" s="29">
        <v>991</v>
      </c>
      <c r="F289" s="29">
        <v>1100</v>
      </c>
      <c r="G289" s="29">
        <v>2724</v>
      </c>
      <c r="H289" s="27">
        <f t="shared" si="13"/>
        <v>6361</v>
      </c>
      <c r="I289" s="23" t="s">
        <v>4862</v>
      </c>
    </row>
    <row r="290" spans="1:10">
      <c r="A290" s="25" t="s">
        <v>5100</v>
      </c>
      <c r="B290" s="25" t="str">
        <f>A290</f>
        <v>Modoc County - Unincorporated</v>
      </c>
      <c r="C290" s="25" t="str">
        <f t="shared" si="12"/>
        <v>Modoc County - Unincorporated</v>
      </c>
      <c r="D290" s="28">
        <v>3</v>
      </c>
      <c r="E290" s="28">
        <v>2</v>
      </c>
      <c r="F290" s="28">
        <v>3</v>
      </c>
      <c r="G290" s="28">
        <v>5</v>
      </c>
      <c r="H290" s="27">
        <f t="shared" si="13"/>
        <v>13</v>
      </c>
      <c r="I290" s="23" t="s">
        <v>4772</v>
      </c>
      <c r="J290" s="23" t="s">
        <v>4770</v>
      </c>
    </row>
    <row r="291" spans="1:10">
      <c r="A291" s="25" t="s">
        <v>5101</v>
      </c>
      <c r="B291" s="25" t="str">
        <f>A291</f>
        <v>Mono County - Unincorporated</v>
      </c>
      <c r="C291" s="25" t="str">
        <f t="shared" si="12"/>
        <v>Mono County - Unincorporated</v>
      </c>
      <c r="D291" s="28">
        <v>13</v>
      </c>
      <c r="E291" s="28">
        <v>16</v>
      </c>
      <c r="F291" s="28">
        <v>21</v>
      </c>
      <c r="G291" s="28">
        <v>35</v>
      </c>
      <c r="H291" s="27">
        <f t="shared" si="13"/>
        <v>85</v>
      </c>
      <c r="I291" s="23" t="s">
        <v>5076</v>
      </c>
      <c r="J291" s="23" t="s">
        <v>4770</v>
      </c>
    </row>
    <row r="292" spans="1:10">
      <c r="A292" s="25" t="s">
        <v>5570</v>
      </c>
      <c r="B292" s="25" t="s">
        <v>5588</v>
      </c>
      <c r="C292" s="25" t="str">
        <f t="shared" si="12"/>
        <v>Monrovia</v>
      </c>
      <c r="D292" s="28">
        <v>101</v>
      </c>
      <c r="E292" s="28">
        <v>61</v>
      </c>
      <c r="F292" s="28">
        <v>65</v>
      </c>
      <c r="G292" s="28">
        <v>162</v>
      </c>
      <c r="H292" s="27">
        <f t="shared" si="13"/>
        <v>389</v>
      </c>
      <c r="I292" s="23" t="s">
        <v>4760</v>
      </c>
    </row>
    <row r="293" spans="1:10">
      <c r="A293" s="25" t="s">
        <v>5890</v>
      </c>
      <c r="B293" s="25" t="s">
        <v>5589</v>
      </c>
      <c r="C293" s="25" t="str">
        <f t="shared" si="12"/>
        <v>Montague</v>
      </c>
      <c r="D293" s="28">
        <v>5</v>
      </c>
      <c r="E293" s="28">
        <v>3</v>
      </c>
      <c r="F293" s="28">
        <v>3</v>
      </c>
      <c r="G293" s="28">
        <v>8</v>
      </c>
      <c r="H293" s="27">
        <f t="shared" si="13"/>
        <v>19</v>
      </c>
      <c r="I293" s="23" t="s">
        <v>4922</v>
      </c>
    </row>
    <row r="294" spans="1:10">
      <c r="A294" s="25" t="s">
        <v>5823</v>
      </c>
      <c r="B294" s="25" t="s">
        <v>5590</v>
      </c>
      <c r="C294" s="25" t="str">
        <f t="shared" si="12"/>
        <v>Montclair</v>
      </c>
      <c r="D294" s="28">
        <v>164</v>
      </c>
      <c r="E294" s="28">
        <v>114</v>
      </c>
      <c r="F294" s="28">
        <v>125</v>
      </c>
      <c r="G294" s="28">
        <v>294</v>
      </c>
      <c r="H294" s="27">
        <f t="shared" si="13"/>
        <v>697</v>
      </c>
      <c r="I294" s="23" t="s">
        <v>4758</v>
      </c>
    </row>
    <row r="295" spans="1:10">
      <c r="A295" s="25" t="s">
        <v>5695</v>
      </c>
      <c r="B295" s="25" t="s">
        <v>5591</v>
      </c>
      <c r="C295" s="25" t="str">
        <f t="shared" si="12"/>
        <v>Monte Sereno</v>
      </c>
      <c r="D295" s="28">
        <v>23</v>
      </c>
      <c r="E295" s="28">
        <v>13</v>
      </c>
      <c r="F295" s="28">
        <v>13</v>
      </c>
      <c r="G295" s="28">
        <v>12</v>
      </c>
      <c r="H295" s="27">
        <f t="shared" si="13"/>
        <v>61</v>
      </c>
      <c r="I295" s="23" t="s">
        <v>4850</v>
      </c>
    </row>
    <row r="296" spans="1:10">
      <c r="A296" s="25" t="s">
        <v>5570</v>
      </c>
      <c r="B296" s="25" t="s">
        <v>5592</v>
      </c>
      <c r="C296" s="25" t="str">
        <f t="shared" si="12"/>
        <v>Montebello</v>
      </c>
      <c r="D296" s="28">
        <v>269</v>
      </c>
      <c r="E296" s="28">
        <v>161</v>
      </c>
      <c r="F296" s="28">
        <v>175</v>
      </c>
      <c r="G296" s="28">
        <v>461</v>
      </c>
      <c r="H296" s="27">
        <f t="shared" si="13"/>
        <v>1066</v>
      </c>
      <c r="I296" s="23" t="s">
        <v>4760</v>
      </c>
    </row>
    <row r="297" spans="1:10">
      <c r="A297" s="25" t="s">
        <v>5593</v>
      </c>
      <c r="B297" s="25" t="s">
        <v>5593</v>
      </c>
      <c r="C297" s="25" t="str">
        <f t="shared" si="12"/>
        <v>Monterey</v>
      </c>
      <c r="D297" s="31">
        <v>157</v>
      </c>
      <c r="E297" s="31">
        <v>102</v>
      </c>
      <c r="F297" s="31">
        <v>119</v>
      </c>
      <c r="G297" s="31">
        <v>272</v>
      </c>
      <c r="H297" s="36">
        <f t="shared" si="13"/>
        <v>650</v>
      </c>
      <c r="I297" s="23" t="s">
        <v>4857</v>
      </c>
    </row>
    <row r="298" spans="1:10">
      <c r="A298" s="25" t="s">
        <v>5108</v>
      </c>
      <c r="B298" s="25" t="str">
        <f>A298</f>
        <v>Monterey County - Unincorporated</v>
      </c>
      <c r="C298" s="25" t="str">
        <f t="shared" si="12"/>
        <v>Monterey County - Unincorporated</v>
      </c>
      <c r="D298" s="31">
        <v>374</v>
      </c>
      <c r="E298" s="31">
        <v>244</v>
      </c>
      <c r="F298" s="31">
        <v>283</v>
      </c>
      <c r="G298" s="31">
        <v>650</v>
      </c>
      <c r="H298" s="36">
        <f t="shared" si="13"/>
        <v>1551</v>
      </c>
      <c r="I298" s="23" t="s">
        <v>4857</v>
      </c>
    </row>
    <row r="299" spans="1:10">
      <c r="A299" s="25" t="s">
        <v>5570</v>
      </c>
      <c r="B299" s="25" t="s">
        <v>5805</v>
      </c>
      <c r="C299" s="25" t="str">
        <f t="shared" si="12"/>
        <v>Monterey Park</v>
      </c>
      <c r="D299" s="28">
        <v>205</v>
      </c>
      <c r="E299" s="28">
        <v>123</v>
      </c>
      <c r="F299" s="28">
        <v>137</v>
      </c>
      <c r="G299" s="28">
        <v>350</v>
      </c>
      <c r="H299" s="27">
        <f t="shared" si="13"/>
        <v>815</v>
      </c>
      <c r="I299" s="23" t="s">
        <v>4760</v>
      </c>
    </row>
    <row r="300" spans="1:10">
      <c r="A300" s="25" t="s">
        <v>5885</v>
      </c>
      <c r="B300" s="25" t="s">
        <v>5594</v>
      </c>
      <c r="C300" s="25" t="str">
        <f t="shared" si="12"/>
        <v>Moorpark</v>
      </c>
      <c r="D300" s="28">
        <v>289</v>
      </c>
      <c r="E300" s="28">
        <v>197</v>
      </c>
      <c r="F300" s="28">
        <v>216</v>
      </c>
      <c r="G300" s="28">
        <v>462</v>
      </c>
      <c r="H300" s="27">
        <f t="shared" si="13"/>
        <v>1164</v>
      </c>
      <c r="I300" s="23" t="s">
        <v>4848</v>
      </c>
    </row>
    <row r="301" spans="1:10">
      <c r="A301" s="25" t="s">
        <v>5876</v>
      </c>
      <c r="B301" s="25" t="s">
        <v>5595</v>
      </c>
      <c r="C301" s="25" t="str">
        <f t="shared" si="12"/>
        <v>Moraga</v>
      </c>
      <c r="D301" s="28">
        <v>75</v>
      </c>
      <c r="E301" s="28">
        <v>44</v>
      </c>
      <c r="F301" s="28">
        <v>50</v>
      </c>
      <c r="G301" s="28">
        <v>60</v>
      </c>
      <c r="H301" s="27">
        <f t="shared" si="13"/>
        <v>229</v>
      </c>
      <c r="I301" s="23" t="s">
        <v>4784</v>
      </c>
    </row>
    <row r="302" spans="1:10">
      <c r="A302" s="25" t="s">
        <v>5661</v>
      </c>
      <c r="B302" s="25" t="s">
        <v>5596</v>
      </c>
      <c r="C302" s="25" t="str">
        <f t="shared" si="12"/>
        <v>Moreno Valley</v>
      </c>
      <c r="D302" s="28">
        <v>1500</v>
      </c>
      <c r="E302" s="28">
        <v>993</v>
      </c>
      <c r="F302" s="28">
        <v>1112</v>
      </c>
      <c r="G302" s="28">
        <v>2564</v>
      </c>
      <c r="H302" s="27">
        <f t="shared" si="13"/>
        <v>6169</v>
      </c>
      <c r="I302" s="23" t="s">
        <v>4808</v>
      </c>
    </row>
    <row r="303" spans="1:10">
      <c r="A303" s="25" t="s">
        <v>5695</v>
      </c>
      <c r="B303" s="25" t="s">
        <v>5597</v>
      </c>
      <c r="C303" s="25" t="str">
        <f t="shared" si="12"/>
        <v>Morgan Hill</v>
      </c>
      <c r="D303" s="28">
        <v>273</v>
      </c>
      <c r="E303" s="28">
        <v>154</v>
      </c>
      <c r="F303" s="28">
        <v>185</v>
      </c>
      <c r="G303" s="28">
        <v>316</v>
      </c>
      <c r="H303" s="27">
        <f t="shared" si="13"/>
        <v>928</v>
      </c>
      <c r="I303" s="23" t="s">
        <v>4850</v>
      </c>
    </row>
    <row r="304" spans="1:10">
      <c r="A304" s="25" t="s">
        <v>5685</v>
      </c>
      <c r="B304" s="25" t="s">
        <v>5598</v>
      </c>
      <c r="C304" s="25" t="str">
        <f t="shared" si="12"/>
        <v>Morro Bay</v>
      </c>
      <c r="D304" s="28">
        <v>97</v>
      </c>
      <c r="E304" s="28">
        <v>60</v>
      </c>
      <c r="F304" s="28">
        <v>70</v>
      </c>
      <c r="G304" s="28">
        <v>164</v>
      </c>
      <c r="H304" s="27">
        <f t="shared" si="13"/>
        <v>391</v>
      </c>
      <c r="I304" s="23" t="s">
        <v>4790</v>
      </c>
      <c r="J304" s="23" t="s">
        <v>4770</v>
      </c>
    </row>
    <row r="305" spans="1:10">
      <c r="A305" s="25" t="s">
        <v>5890</v>
      </c>
      <c r="B305" s="25" t="s">
        <v>5599</v>
      </c>
      <c r="C305" s="25" t="str">
        <f t="shared" si="12"/>
        <v>Mount Shasta</v>
      </c>
      <c r="D305" s="28">
        <v>11</v>
      </c>
      <c r="E305" s="28">
        <v>7</v>
      </c>
      <c r="F305" s="28">
        <v>8</v>
      </c>
      <c r="G305" s="28">
        <v>19</v>
      </c>
      <c r="H305" s="27">
        <f t="shared" si="13"/>
        <v>45</v>
      </c>
      <c r="I305" s="23" t="s">
        <v>4922</v>
      </c>
    </row>
    <row r="306" spans="1:10">
      <c r="A306" s="25" t="s">
        <v>5695</v>
      </c>
      <c r="B306" s="25" t="s">
        <v>5600</v>
      </c>
      <c r="C306" s="25" t="str">
        <f t="shared" si="12"/>
        <v>Mountain View</v>
      </c>
      <c r="D306" s="28">
        <v>814</v>
      </c>
      <c r="E306" s="28">
        <v>492</v>
      </c>
      <c r="F306" s="28">
        <v>527</v>
      </c>
      <c r="G306" s="28">
        <v>1093</v>
      </c>
      <c r="H306" s="27">
        <f t="shared" si="13"/>
        <v>2926</v>
      </c>
      <c r="I306" s="23" t="s">
        <v>4850</v>
      </c>
    </row>
    <row r="307" spans="1:10">
      <c r="A307" s="25" t="s">
        <v>5661</v>
      </c>
      <c r="B307" s="25" t="s">
        <v>5601</v>
      </c>
      <c r="C307" s="25" t="str">
        <f t="shared" si="12"/>
        <v>Murrieta</v>
      </c>
      <c r="D307" s="28">
        <v>395</v>
      </c>
      <c r="E307" s="28">
        <v>262</v>
      </c>
      <c r="F307" s="28">
        <v>289</v>
      </c>
      <c r="G307" s="28">
        <v>627</v>
      </c>
      <c r="H307" s="27">
        <f t="shared" si="13"/>
        <v>1573</v>
      </c>
      <c r="I307" s="23" t="s">
        <v>4808</v>
      </c>
    </row>
    <row r="308" spans="1:10">
      <c r="A308" s="25" t="s">
        <v>5602</v>
      </c>
      <c r="B308" s="25" t="s">
        <v>5602</v>
      </c>
      <c r="C308" s="25" t="str">
        <f t="shared" si="12"/>
        <v>Napa</v>
      </c>
      <c r="D308" s="28">
        <v>185</v>
      </c>
      <c r="E308" s="28">
        <v>106</v>
      </c>
      <c r="F308" s="28">
        <v>141</v>
      </c>
      <c r="G308" s="28">
        <v>403</v>
      </c>
      <c r="H308" s="27">
        <f t="shared" si="13"/>
        <v>835</v>
      </c>
      <c r="I308" s="23" t="s">
        <v>4777</v>
      </c>
    </row>
    <row r="309" spans="1:10">
      <c r="A309" s="25" t="s">
        <v>5119</v>
      </c>
      <c r="B309" s="25" t="str">
        <f>A309</f>
        <v>Napa County - Unincorporated</v>
      </c>
      <c r="C309" s="25" t="str">
        <f t="shared" si="12"/>
        <v>Napa County - Unincorporated</v>
      </c>
      <c r="D309" s="28">
        <v>51</v>
      </c>
      <c r="E309" s="28">
        <v>30</v>
      </c>
      <c r="F309" s="28">
        <v>32</v>
      </c>
      <c r="G309" s="28">
        <v>67</v>
      </c>
      <c r="H309" s="27">
        <f t="shared" si="13"/>
        <v>180</v>
      </c>
      <c r="I309" s="23" t="s">
        <v>4777</v>
      </c>
    </row>
    <row r="310" spans="1:10">
      <c r="A310" s="25" t="s">
        <v>5674</v>
      </c>
      <c r="B310" s="25" t="s">
        <v>5603</v>
      </c>
      <c r="C310" s="25" t="str">
        <f t="shared" si="12"/>
        <v>National City</v>
      </c>
      <c r="D310" s="28">
        <v>645</v>
      </c>
      <c r="E310" s="28">
        <v>506</v>
      </c>
      <c r="F310" s="28">
        <v>711</v>
      </c>
      <c r="G310" s="28">
        <v>3575</v>
      </c>
      <c r="H310" s="27">
        <f t="shared" si="13"/>
        <v>5437</v>
      </c>
      <c r="I310" s="23" t="s">
        <v>4855</v>
      </c>
      <c r="J310" s="23" t="s">
        <v>4770</v>
      </c>
    </row>
    <row r="311" spans="1:10">
      <c r="A311" s="25" t="s">
        <v>5823</v>
      </c>
      <c r="B311" s="25" t="s">
        <v>5604</v>
      </c>
      <c r="C311" s="25" t="str">
        <f t="shared" si="12"/>
        <v>Needles</v>
      </c>
      <c r="D311" s="28">
        <v>38</v>
      </c>
      <c r="E311" s="28">
        <v>29</v>
      </c>
      <c r="F311" s="28">
        <v>34</v>
      </c>
      <c r="G311" s="28">
        <v>80</v>
      </c>
      <c r="H311" s="27">
        <f t="shared" si="13"/>
        <v>181</v>
      </c>
      <c r="I311" s="23" t="s">
        <v>4758</v>
      </c>
    </row>
    <row r="312" spans="1:10">
      <c r="A312" s="25" t="s">
        <v>5892</v>
      </c>
      <c r="B312" s="25" t="s">
        <v>5371</v>
      </c>
      <c r="C312" s="25" t="str">
        <f t="shared" si="12"/>
        <v>Nevada City</v>
      </c>
      <c r="D312" s="28">
        <v>29</v>
      </c>
      <c r="E312" s="28">
        <v>23</v>
      </c>
      <c r="F312" s="28">
        <v>23</v>
      </c>
      <c r="G312" s="28">
        <v>60</v>
      </c>
      <c r="H312" s="27">
        <f t="shared" si="13"/>
        <v>135</v>
      </c>
      <c r="I312" s="23" t="s">
        <v>4977</v>
      </c>
      <c r="J312" s="23" t="s">
        <v>4770</v>
      </c>
    </row>
    <row r="313" spans="1:10">
      <c r="A313" s="25" t="s">
        <v>5123</v>
      </c>
      <c r="B313" s="25" t="str">
        <f>A313</f>
        <v>Nevada County - Unincorporated</v>
      </c>
      <c r="C313" s="25" t="str">
        <f t="shared" si="12"/>
        <v>Nevada County - Unincorporated</v>
      </c>
      <c r="D313" s="28">
        <v>475</v>
      </c>
      <c r="E313" s="28">
        <v>367</v>
      </c>
      <c r="F313" s="28">
        <v>346</v>
      </c>
      <c r="G313" s="28">
        <v>874</v>
      </c>
      <c r="H313" s="27">
        <f t="shared" si="13"/>
        <v>2062</v>
      </c>
      <c r="I313" s="23" t="s">
        <v>4977</v>
      </c>
      <c r="J313" s="23" t="s">
        <v>4770</v>
      </c>
    </row>
    <row r="314" spans="1:10">
      <c r="A314" s="25" t="s">
        <v>5384</v>
      </c>
      <c r="B314" s="25" t="s">
        <v>5605</v>
      </c>
      <c r="C314" s="25" t="str">
        <f t="shared" si="12"/>
        <v>Newark</v>
      </c>
      <c r="D314" s="28">
        <v>330</v>
      </c>
      <c r="E314" s="28">
        <v>167</v>
      </c>
      <c r="F314" s="28">
        <v>158</v>
      </c>
      <c r="G314" s="28">
        <v>423</v>
      </c>
      <c r="H314" s="27">
        <f t="shared" si="13"/>
        <v>1078</v>
      </c>
      <c r="I314" s="23" t="s">
        <v>4762</v>
      </c>
    </row>
    <row r="315" spans="1:10">
      <c r="A315" s="25" t="s">
        <v>5886</v>
      </c>
      <c r="B315" s="25" t="s">
        <v>5606</v>
      </c>
      <c r="C315" s="25" t="str">
        <f t="shared" si="12"/>
        <v>Newman</v>
      </c>
      <c r="D315" s="29">
        <v>186</v>
      </c>
      <c r="E315" s="29">
        <v>119</v>
      </c>
      <c r="F315" s="29">
        <v>136</v>
      </c>
      <c r="G315" s="29">
        <v>337</v>
      </c>
      <c r="H315" s="27">
        <f t="shared" si="13"/>
        <v>778</v>
      </c>
      <c r="I315" s="23" t="s">
        <v>4862</v>
      </c>
    </row>
    <row r="316" spans="1:10">
      <c r="A316" s="25" t="s">
        <v>5616</v>
      </c>
      <c r="B316" s="25" t="s">
        <v>5607</v>
      </c>
      <c r="C316" s="25" t="str">
        <f t="shared" si="12"/>
        <v>Newport Beach</v>
      </c>
      <c r="D316" s="28">
        <v>1</v>
      </c>
      <c r="E316" s="28">
        <v>1</v>
      </c>
      <c r="F316" s="28">
        <v>1</v>
      </c>
      <c r="G316" s="28">
        <v>2</v>
      </c>
      <c r="H316" s="27">
        <f t="shared" si="13"/>
        <v>5</v>
      </c>
      <c r="I316" s="23" t="s">
        <v>4767</v>
      </c>
    </row>
    <row r="317" spans="1:10">
      <c r="A317" s="25" t="s">
        <v>5661</v>
      </c>
      <c r="B317" s="25" t="s">
        <v>5608</v>
      </c>
      <c r="C317" s="25" t="str">
        <f t="shared" si="12"/>
        <v>Norco</v>
      </c>
      <c r="D317" s="28">
        <v>205</v>
      </c>
      <c r="E317" s="28">
        <v>136</v>
      </c>
      <c r="F317" s="28">
        <v>151</v>
      </c>
      <c r="G317" s="28">
        <v>326</v>
      </c>
      <c r="H317" s="27">
        <f t="shared" si="13"/>
        <v>818</v>
      </c>
      <c r="I317" s="23" t="s">
        <v>4808</v>
      </c>
    </row>
    <row r="318" spans="1:10">
      <c r="A318" s="25" t="s">
        <v>5570</v>
      </c>
      <c r="B318" s="25" t="s">
        <v>5609</v>
      </c>
      <c r="C318" s="25" t="str">
        <f t="shared" si="12"/>
        <v>Norwalk</v>
      </c>
      <c r="D318" s="28">
        <v>52</v>
      </c>
      <c r="E318" s="28">
        <v>31</v>
      </c>
      <c r="F318" s="28">
        <v>33</v>
      </c>
      <c r="G318" s="28">
        <v>85</v>
      </c>
      <c r="H318" s="27">
        <f t="shared" si="13"/>
        <v>201</v>
      </c>
      <c r="I318" s="23" t="s">
        <v>4760</v>
      </c>
    </row>
    <row r="319" spans="1:10">
      <c r="A319" s="25" t="s">
        <v>5881</v>
      </c>
      <c r="B319" s="25" t="s">
        <v>5610</v>
      </c>
      <c r="C319" s="25" t="str">
        <f t="shared" si="12"/>
        <v>Novato</v>
      </c>
      <c r="D319" s="28">
        <v>111</v>
      </c>
      <c r="E319" s="28">
        <v>65</v>
      </c>
      <c r="F319" s="28">
        <v>72</v>
      </c>
      <c r="G319" s="28">
        <v>167</v>
      </c>
      <c r="H319" s="27">
        <f t="shared" si="13"/>
        <v>415</v>
      </c>
      <c r="I319" s="23" t="s">
        <v>4816</v>
      </c>
    </row>
    <row r="320" spans="1:10">
      <c r="A320" s="25" t="s">
        <v>5886</v>
      </c>
      <c r="B320" s="25" t="s">
        <v>5611</v>
      </c>
      <c r="C320" s="25" t="str">
        <f t="shared" si="12"/>
        <v>Oakdale</v>
      </c>
      <c r="D320" s="29">
        <v>315</v>
      </c>
      <c r="E320" s="29">
        <v>202</v>
      </c>
      <c r="F320" s="29">
        <v>210</v>
      </c>
      <c r="G320" s="29">
        <v>520</v>
      </c>
      <c r="H320" s="27">
        <f t="shared" si="13"/>
        <v>1247</v>
      </c>
      <c r="I320" s="23" t="s">
        <v>4862</v>
      </c>
    </row>
    <row r="321" spans="1:10">
      <c r="A321" s="25" t="s">
        <v>5384</v>
      </c>
      <c r="B321" s="25" t="s">
        <v>350</v>
      </c>
      <c r="C321" s="25" t="str">
        <f t="shared" si="12"/>
        <v>Oakland</v>
      </c>
      <c r="D321" s="28">
        <v>2059</v>
      </c>
      <c r="E321" s="28">
        <v>2075</v>
      </c>
      <c r="F321" s="28">
        <v>2815</v>
      </c>
      <c r="G321" s="28">
        <v>7816</v>
      </c>
      <c r="H321" s="27">
        <f t="shared" si="13"/>
        <v>14765</v>
      </c>
      <c r="I321" s="23" t="s">
        <v>4762</v>
      </c>
    </row>
    <row r="322" spans="1:10">
      <c r="A322" s="25" t="s">
        <v>5876</v>
      </c>
      <c r="B322" s="25" t="s">
        <v>5612</v>
      </c>
      <c r="C322" s="25" t="str">
        <f t="shared" ref="C322:C385" si="14">B322</f>
        <v>Oakley</v>
      </c>
      <c r="D322" s="28">
        <v>317</v>
      </c>
      <c r="E322" s="28">
        <v>174</v>
      </c>
      <c r="F322" s="28">
        <v>175</v>
      </c>
      <c r="G322" s="28">
        <v>502</v>
      </c>
      <c r="H322" s="27">
        <f t="shared" si="13"/>
        <v>1168</v>
      </c>
      <c r="I322" s="23" t="s">
        <v>4784</v>
      </c>
    </row>
    <row r="323" spans="1:10">
      <c r="A323" s="25" t="s">
        <v>5674</v>
      </c>
      <c r="B323" s="25" t="s">
        <v>5613</v>
      </c>
      <c r="C323" s="25" t="str">
        <f t="shared" si="14"/>
        <v>Oceanside</v>
      </c>
      <c r="D323" s="28">
        <v>1268</v>
      </c>
      <c r="E323" s="28">
        <v>718</v>
      </c>
      <c r="F323" s="28">
        <v>883</v>
      </c>
      <c r="G323" s="28">
        <v>2574</v>
      </c>
      <c r="H323" s="27">
        <f t="shared" si="13"/>
        <v>5443</v>
      </c>
      <c r="I323" s="23" t="s">
        <v>4855</v>
      </c>
      <c r="J323" s="23" t="s">
        <v>4770</v>
      </c>
    </row>
    <row r="324" spans="1:10">
      <c r="A324" s="25" t="s">
        <v>5885</v>
      </c>
      <c r="B324" s="25" t="s">
        <v>5614</v>
      </c>
      <c r="C324" s="25" t="str">
        <f t="shared" si="14"/>
        <v>Ojai</v>
      </c>
      <c r="D324" s="28">
        <v>87</v>
      </c>
      <c r="E324" s="28">
        <v>59</v>
      </c>
      <c r="F324" s="28">
        <v>70</v>
      </c>
      <c r="G324" s="28">
        <v>155</v>
      </c>
      <c r="H324" s="27">
        <f t="shared" si="13"/>
        <v>371</v>
      </c>
      <c r="I324" s="23" t="s">
        <v>4848</v>
      </c>
    </row>
    <row r="325" spans="1:10">
      <c r="A325" s="25" t="s">
        <v>5823</v>
      </c>
      <c r="B325" s="25" t="s">
        <v>5615</v>
      </c>
      <c r="C325" s="25" t="str">
        <f t="shared" si="14"/>
        <v>Ontario</v>
      </c>
      <c r="D325" s="28">
        <v>2592</v>
      </c>
      <c r="E325" s="28">
        <v>1745</v>
      </c>
      <c r="F325" s="28">
        <v>1977</v>
      </c>
      <c r="G325" s="28">
        <v>4547</v>
      </c>
      <c r="H325" s="27">
        <f t="shared" si="13"/>
        <v>10861</v>
      </c>
      <c r="I325" s="23" t="s">
        <v>4758</v>
      </c>
    </row>
    <row r="326" spans="1:10">
      <c r="A326" s="25" t="s">
        <v>5616</v>
      </c>
      <c r="B326" s="25" t="s">
        <v>5616</v>
      </c>
      <c r="C326" s="25" t="str">
        <f t="shared" si="14"/>
        <v>Orange</v>
      </c>
      <c r="D326" s="28">
        <v>83</v>
      </c>
      <c r="E326" s="28">
        <v>59</v>
      </c>
      <c r="F326" s="28">
        <v>66</v>
      </c>
      <c r="G326" s="28">
        <v>155</v>
      </c>
      <c r="H326" s="27">
        <f t="shared" si="13"/>
        <v>363</v>
      </c>
      <c r="I326" s="23" t="s">
        <v>4767</v>
      </c>
    </row>
    <row r="327" spans="1:10">
      <c r="A327" s="25" t="s">
        <v>5137</v>
      </c>
      <c r="B327" s="25" t="str">
        <f>A327</f>
        <v>Orange County - Unincorporated</v>
      </c>
      <c r="C327" s="25" t="str">
        <f t="shared" si="14"/>
        <v>Orange County - Unincorporated</v>
      </c>
      <c r="D327" s="28">
        <v>1240</v>
      </c>
      <c r="E327" s="28">
        <v>879</v>
      </c>
      <c r="F327" s="28">
        <v>979</v>
      </c>
      <c r="G327" s="28">
        <v>2174</v>
      </c>
      <c r="H327" s="27">
        <f t="shared" si="13"/>
        <v>5272</v>
      </c>
      <c r="I327" s="23" t="s">
        <v>4767</v>
      </c>
    </row>
    <row r="328" spans="1:10">
      <c r="A328" s="25" t="s">
        <v>5494</v>
      </c>
      <c r="B328" s="25" t="s">
        <v>5617</v>
      </c>
      <c r="C328" s="25" t="str">
        <f t="shared" si="14"/>
        <v>Orange Cove</v>
      </c>
      <c r="D328" s="35">
        <v>111</v>
      </c>
      <c r="E328" s="35">
        <v>86</v>
      </c>
      <c r="F328" s="35">
        <v>105</v>
      </c>
      <c r="G328" s="35">
        <v>367</v>
      </c>
      <c r="H328" s="27">
        <f t="shared" si="13"/>
        <v>669</v>
      </c>
      <c r="I328" s="23" t="s">
        <v>4879</v>
      </c>
    </row>
    <row r="329" spans="1:10">
      <c r="A329" s="25" t="s">
        <v>5876</v>
      </c>
      <c r="B329" s="25" t="s">
        <v>5618</v>
      </c>
      <c r="C329" s="25" t="str">
        <f t="shared" si="14"/>
        <v>Orinda</v>
      </c>
      <c r="D329" s="28">
        <v>84</v>
      </c>
      <c r="E329" s="28">
        <v>47</v>
      </c>
      <c r="F329" s="28">
        <v>54</v>
      </c>
      <c r="G329" s="28">
        <v>42</v>
      </c>
      <c r="H329" s="27">
        <f t="shared" si="13"/>
        <v>227</v>
      </c>
      <c r="I329" s="23" t="s">
        <v>4784</v>
      </c>
    </row>
    <row r="330" spans="1:10">
      <c r="A330" s="25" t="s">
        <v>5899</v>
      </c>
      <c r="B330" s="25" t="s">
        <v>5619</v>
      </c>
      <c r="C330" s="25" t="str">
        <f t="shared" si="14"/>
        <v>Orland</v>
      </c>
      <c r="D330" s="28">
        <v>20</v>
      </c>
      <c r="E330" s="28">
        <v>10</v>
      </c>
      <c r="F330" s="28">
        <v>14</v>
      </c>
      <c r="G330" s="28">
        <v>36</v>
      </c>
      <c r="H330" s="27">
        <f t="shared" si="13"/>
        <v>80</v>
      </c>
      <c r="I330" s="23" t="s">
        <v>4972</v>
      </c>
    </row>
    <row r="331" spans="1:10">
      <c r="A331" s="25" t="s">
        <v>5883</v>
      </c>
      <c r="B331" s="25" t="s">
        <v>5620</v>
      </c>
      <c r="C331" s="25" t="str">
        <f t="shared" si="14"/>
        <v>Oroville</v>
      </c>
      <c r="D331" s="28">
        <v>419</v>
      </c>
      <c r="E331" s="28">
        <v>284</v>
      </c>
      <c r="F331" s="28">
        <v>306</v>
      </c>
      <c r="G331" s="28">
        <v>784</v>
      </c>
      <c r="H331" s="27">
        <f t="shared" si="13"/>
        <v>1793</v>
      </c>
      <c r="I331" s="23" t="s">
        <v>4823</v>
      </c>
    </row>
    <row r="332" spans="1:10">
      <c r="A332" s="25" t="s">
        <v>5885</v>
      </c>
      <c r="B332" s="25" t="s">
        <v>5621</v>
      </c>
      <c r="C332" s="25" t="str">
        <f t="shared" si="14"/>
        <v>Oxnard</v>
      </c>
      <c r="D332" s="28">
        <v>1688</v>
      </c>
      <c r="E332" s="28">
        <v>1160</v>
      </c>
      <c r="F332" s="28">
        <v>1351</v>
      </c>
      <c r="G332" s="28">
        <v>3102</v>
      </c>
      <c r="H332" s="27">
        <f t="shared" si="13"/>
        <v>7301</v>
      </c>
      <c r="I332" s="23" t="s">
        <v>4848</v>
      </c>
    </row>
    <row r="333" spans="1:10">
      <c r="A333" s="25" t="s">
        <v>5593</v>
      </c>
      <c r="B333" s="25" t="s">
        <v>5622</v>
      </c>
      <c r="C333" s="25" t="str">
        <f t="shared" si="14"/>
        <v>Pacific Grove</v>
      </c>
      <c r="D333" s="31">
        <v>28</v>
      </c>
      <c r="E333" s="31">
        <v>18</v>
      </c>
      <c r="F333" s="31">
        <v>21</v>
      </c>
      <c r="G333" s="31">
        <v>48</v>
      </c>
      <c r="H333" s="36">
        <f t="shared" si="13"/>
        <v>115</v>
      </c>
      <c r="I333" s="23" t="s">
        <v>4857</v>
      </c>
    </row>
    <row r="334" spans="1:10">
      <c r="A334" s="25" t="s">
        <v>5688</v>
      </c>
      <c r="B334" s="25" t="s">
        <v>5623</v>
      </c>
      <c r="C334" s="25" t="str">
        <f t="shared" si="14"/>
        <v>Pacifica</v>
      </c>
      <c r="D334" s="28">
        <v>121</v>
      </c>
      <c r="E334" s="28">
        <v>68</v>
      </c>
      <c r="F334" s="28">
        <v>70</v>
      </c>
      <c r="G334" s="28">
        <v>154</v>
      </c>
      <c r="H334" s="27">
        <f t="shared" si="13"/>
        <v>413</v>
      </c>
      <c r="I334" s="23" t="s">
        <v>4796</v>
      </c>
    </row>
    <row r="335" spans="1:10">
      <c r="A335" s="25" t="s">
        <v>5661</v>
      </c>
      <c r="B335" s="25" t="s">
        <v>5624</v>
      </c>
      <c r="C335" s="25" t="str">
        <f t="shared" si="14"/>
        <v>Palm Desert</v>
      </c>
      <c r="D335" s="28">
        <v>98</v>
      </c>
      <c r="E335" s="28">
        <v>67</v>
      </c>
      <c r="F335" s="28">
        <v>76</v>
      </c>
      <c r="G335" s="28">
        <v>172</v>
      </c>
      <c r="H335" s="27">
        <f t="shared" si="13"/>
        <v>413</v>
      </c>
      <c r="I335" s="23" t="s">
        <v>4808</v>
      </c>
    </row>
    <row r="336" spans="1:10">
      <c r="A336" s="25" t="s">
        <v>5661</v>
      </c>
      <c r="B336" s="25" t="s">
        <v>5625</v>
      </c>
      <c r="C336" s="25" t="str">
        <f t="shared" si="14"/>
        <v>Palm Springs</v>
      </c>
      <c r="D336" s="28">
        <v>63</v>
      </c>
      <c r="E336" s="28">
        <v>43</v>
      </c>
      <c r="F336" s="28">
        <v>50</v>
      </c>
      <c r="G336" s="28">
        <v>116</v>
      </c>
      <c r="H336" s="27">
        <f t="shared" si="13"/>
        <v>272</v>
      </c>
      <c r="I336" s="23" t="s">
        <v>4808</v>
      </c>
    </row>
    <row r="337" spans="1:10">
      <c r="A337" s="25" t="s">
        <v>5570</v>
      </c>
      <c r="B337" s="25" t="s">
        <v>5788</v>
      </c>
      <c r="C337" s="25" t="str">
        <f t="shared" si="14"/>
        <v>Palmdale</v>
      </c>
      <c r="D337" s="28">
        <v>1395</v>
      </c>
      <c r="E337" s="28">
        <v>827</v>
      </c>
      <c r="F337" s="28">
        <v>898</v>
      </c>
      <c r="G337" s="28">
        <v>2332</v>
      </c>
      <c r="H337" s="27">
        <f t="shared" si="13"/>
        <v>5452</v>
      </c>
      <c r="I337" s="23" t="s">
        <v>4760</v>
      </c>
    </row>
    <row r="338" spans="1:10">
      <c r="A338" s="25" t="s">
        <v>5695</v>
      </c>
      <c r="B338" s="25" t="s">
        <v>5626</v>
      </c>
      <c r="C338" s="25" t="str">
        <f t="shared" si="14"/>
        <v>Palo Alto</v>
      </c>
      <c r="D338" s="28">
        <v>691</v>
      </c>
      <c r="E338" s="28">
        <v>432</v>
      </c>
      <c r="F338" s="28">
        <v>278</v>
      </c>
      <c r="G338" s="28">
        <v>587</v>
      </c>
      <c r="H338" s="27">
        <f t="shared" si="13"/>
        <v>1988</v>
      </c>
      <c r="I338" s="23" t="s">
        <v>4850</v>
      </c>
    </row>
    <row r="339" spans="1:10">
      <c r="A339" s="25" t="s">
        <v>5570</v>
      </c>
      <c r="B339" s="25" t="s">
        <v>5627</v>
      </c>
      <c r="C339" s="25" t="str">
        <f t="shared" si="14"/>
        <v>Palos Verdes Estates</v>
      </c>
      <c r="D339" s="28">
        <v>4</v>
      </c>
      <c r="E339" s="28">
        <v>3</v>
      </c>
      <c r="F339" s="28">
        <v>3</v>
      </c>
      <c r="G339" s="28">
        <v>6</v>
      </c>
      <c r="H339" s="27">
        <f t="shared" si="13"/>
        <v>16</v>
      </c>
      <c r="I339" s="23" t="s">
        <v>4760</v>
      </c>
    </row>
    <row r="340" spans="1:10">
      <c r="A340" s="25" t="s">
        <v>5883</v>
      </c>
      <c r="B340" s="25" t="s">
        <v>5628</v>
      </c>
      <c r="C340" s="25" t="str">
        <f t="shared" si="14"/>
        <v>Paradise</v>
      </c>
      <c r="D340" s="28">
        <v>141</v>
      </c>
      <c r="E340" s="28">
        <v>100</v>
      </c>
      <c r="F340" s="28">
        <v>93</v>
      </c>
      <c r="G340" s="28">
        <v>303</v>
      </c>
      <c r="H340" s="27">
        <f t="shared" si="13"/>
        <v>637</v>
      </c>
      <c r="I340" s="23" t="s">
        <v>4823</v>
      </c>
    </row>
    <row r="341" spans="1:10">
      <c r="A341" s="25" t="s">
        <v>5570</v>
      </c>
      <c r="B341" s="25" t="s">
        <v>5629</v>
      </c>
      <c r="C341" s="25" t="str">
        <f t="shared" si="14"/>
        <v>Paramount</v>
      </c>
      <c r="D341" s="28">
        <v>26</v>
      </c>
      <c r="E341" s="28">
        <v>16</v>
      </c>
      <c r="F341" s="28">
        <v>17</v>
      </c>
      <c r="G341" s="28">
        <v>46</v>
      </c>
      <c r="H341" s="27">
        <f t="shared" si="13"/>
        <v>105</v>
      </c>
      <c r="I341" s="23" t="s">
        <v>4760</v>
      </c>
    </row>
    <row r="342" spans="1:10">
      <c r="A342" s="25" t="s">
        <v>5494</v>
      </c>
      <c r="B342" s="25" t="s">
        <v>5630</v>
      </c>
      <c r="C342" s="25" t="str">
        <f t="shared" si="14"/>
        <v>Parlier</v>
      </c>
      <c r="D342" s="35">
        <v>110</v>
      </c>
      <c r="E342" s="35">
        <v>82</v>
      </c>
      <c r="F342" s="35">
        <v>77</v>
      </c>
      <c r="G342" s="35">
        <v>319</v>
      </c>
      <c r="H342" s="27">
        <f t="shared" si="13"/>
        <v>588</v>
      </c>
      <c r="I342" s="23" t="s">
        <v>4879</v>
      </c>
    </row>
    <row r="343" spans="1:10">
      <c r="A343" s="25" t="s">
        <v>5570</v>
      </c>
      <c r="B343" s="25" t="s">
        <v>5631</v>
      </c>
      <c r="C343" s="25" t="str">
        <f t="shared" si="14"/>
        <v>Pasadena</v>
      </c>
      <c r="D343" s="28">
        <v>340</v>
      </c>
      <c r="E343" s="28">
        <v>207</v>
      </c>
      <c r="F343" s="28">
        <v>224</v>
      </c>
      <c r="G343" s="28">
        <v>561</v>
      </c>
      <c r="H343" s="27">
        <f t="shared" si="13"/>
        <v>1332</v>
      </c>
      <c r="I343" s="23" t="s">
        <v>4760</v>
      </c>
    </row>
    <row r="344" spans="1:10">
      <c r="A344" s="25" t="s">
        <v>5685</v>
      </c>
      <c r="B344" s="25" t="s">
        <v>5632</v>
      </c>
      <c r="C344" s="25" t="str">
        <f t="shared" si="14"/>
        <v>Paso Robles</v>
      </c>
      <c r="D344" s="28">
        <v>356</v>
      </c>
      <c r="E344" s="28">
        <v>224</v>
      </c>
      <c r="F344" s="28">
        <v>259</v>
      </c>
      <c r="G344" s="28">
        <v>607</v>
      </c>
      <c r="H344" s="27">
        <f t="shared" si="13"/>
        <v>1446</v>
      </c>
      <c r="I344" s="23" t="s">
        <v>4790</v>
      </c>
      <c r="J344" s="23" t="s">
        <v>4770</v>
      </c>
    </row>
    <row r="345" spans="1:10">
      <c r="A345" s="25" t="s">
        <v>5886</v>
      </c>
      <c r="B345" s="25" t="s">
        <v>5861</v>
      </c>
      <c r="C345" s="25" t="str">
        <f t="shared" si="14"/>
        <v>Patterson</v>
      </c>
      <c r="D345" s="29">
        <v>636</v>
      </c>
      <c r="E345" s="29">
        <v>408</v>
      </c>
      <c r="F345" s="29">
        <v>416</v>
      </c>
      <c r="G345" s="29">
        <v>1031</v>
      </c>
      <c r="H345" s="27">
        <f t="shared" si="13"/>
        <v>2491</v>
      </c>
      <c r="I345" s="23" t="s">
        <v>4862</v>
      </c>
    </row>
    <row r="346" spans="1:10">
      <c r="A346" s="25" t="s">
        <v>5661</v>
      </c>
      <c r="B346" s="25" t="s">
        <v>5633</v>
      </c>
      <c r="C346" s="25" t="str">
        <f t="shared" si="14"/>
        <v>Perris</v>
      </c>
      <c r="D346" s="28">
        <v>1026</v>
      </c>
      <c r="E346" s="28">
        <v>681</v>
      </c>
      <c r="F346" s="28">
        <v>759</v>
      </c>
      <c r="G346" s="28">
        <v>1814</v>
      </c>
      <c r="H346" s="27">
        <f t="shared" si="13"/>
        <v>4280</v>
      </c>
      <c r="I346" s="23" t="s">
        <v>4808</v>
      </c>
    </row>
    <row r="347" spans="1:10">
      <c r="A347" s="25" t="s">
        <v>5714</v>
      </c>
      <c r="B347" s="25" t="s">
        <v>5634</v>
      </c>
      <c r="C347" s="25" t="str">
        <f t="shared" si="14"/>
        <v>Petaluma</v>
      </c>
      <c r="D347" s="28">
        <v>199</v>
      </c>
      <c r="E347" s="28">
        <v>103</v>
      </c>
      <c r="F347" s="28">
        <v>121</v>
      </c>
      <c r="G347" s="28">
        <v>322</v>
      </c>
      <c r="H347" s="27">
        <f t="shared" si="13"/>
        <v>745</v>
      </c>
      <c r="I347" s="23" t="s">
        <v>4877</v>
      </c>
    </row>
    <row r="348" spans="1:10">
      <c r="A348" s="25" t="s">
        <v>5570</v>
      </c>
      <c r="B348" s="25" t="s">
        <v>5635</v>
      </c>
      <c r="C348" s="25" t="str">
        <f t="shared" si="14"/>
        <v>Pico Rivera</v>
      </c>
      <c r="D348" s="28">
        <v>217</v>
      </c>
      <c r="E348" s="28">
        <v>131</v>
      </c>
      <c r="F348" s="28">
        <v>140</v>
      </c>
      <c r="G348" s="28">
        <v>362</v>
      </c>
      <c r="H348" s="27">
        <f t="shared" si="13"/>
        <v>850</v>
      </c>
      <c r="I348" s="23" t="s">
        <v>4760</v>
      </c>
    </row>
    <row r="349" spans="1:10">
      <c r="A349" s="25" t="s">
        <v>5384</v>
      </c>
      <c r="B349" s="25" t="s">
        <v>5636</v>
      </c>
      <c r="C349" s="25" t="str">
        <f t="shared" si="14"/>
        <v>Piedmont</v>
      </c>
      <c r="D349" s="28">
        <v>24</v>
      </c>
      <c r="E349" s="28">
        <v>14</v>
      </c>
      <c r="F349" s="28">
        <v>15</v>
      </c>
      <c r="G349" s="28">
        <v>7</v>
      </c>
      <c r="H349" s="27">
        <f t="shared" ref="H349:H380" si="15">SUM(D349:G349)</f>
        <v>60</v>
      </c>
      <c r="I349" s="23" t="s">
        <v>4762</v>
      </c>
    </row>
    <row r="350" spans="1:10">
      <c r="A350" s="25" t="s">
        <v>5876</v>
      </c>
      <c r="B350" s="25" t="s">
        <v>5637</v>
      </c>
      <c r="C350" s="25" t="str">
        <f t="shared" si="14"/>
        <v>Pinole</v>
      </c>
      <c r="D350" s="28">
        <v>80</v>
      </c>
      <c r="E350" s="28">
        <v>48</v>
      </c>
      <c r="F350" s="28">
        <v>43</v>
      </c>
      <c r="G350" s="28">
        <v>126</v>
      </c>
      <c r="H350" s="27">
        <f t="shared" si="15"/>
        <v>297</v>
      </c>
      <c r="I350" s="23" t="s">
        <v>4784</v>
      </c>
    </row>
    <row r="351" spans="1:10">
      <c r="A351" s="25" t="s">
        <v>5685</v>
      </c>
      <c r="B351" s="25" t="s">
        <v>5789</v>
      </c>
      <c r="C351" s="25" t="str">
        <f t="shared" si="14"/>
        <v>Pismo Beach</v>
      </c>
      <c r="D351" s="28">
        <v>113</v>
      </c>
      <c r="E351" s="28">
        <v>71</v>
      </c>
      <c r="F351" s="28">
        <v>82</v>
      </c>
      <c r="G351" s="28">
        <v>193</v>
      </c>
      <c r="H351" s="27">
        <f t="shared" si="15"/>
        <v>459</v>
      </c>
      <c r="I351" s="23" t="s">
        <v>4790</v>
      </c>
      <c r="J351" s="23" t="s">
        <v>4770</v>
      </c>
    </row>
    <row r="352" spans="1:10">
      <c r="A352" s="25" t="s">
        <v>5876</v>
      </c>
      <c r="B352" s="25" t="s">
        <v>5638</v>
      </c>
      <c r="C352" s="25" t="str">
        <f t="shared" si="14"/>
        <v>Pittsburg</v>
      </c>
      <c r="D352" s="28">
        <v>392</v>
      </c>
      <c r="E352" s="28">
        <v>254</v>
      </c>
      <c r="F352" s="28">
        <v>316</v>
      </c>
      <c r="G352" s="28">
        <v>1063</v>
      </c>
      <c r="H352" s="27">
        <f t="shared" si="15"/>
        <v>2025</v>
      </c>
      <c r="I352" s="23" t="s">
        <v>4784</v>
      </c>
    </row>
    <row r="353" spans="1:10">
      <c r="A353" s="25" t="s">
        <v>5616</v>
      </c>
      <c r="B353" s="25" t="s">
        <v>5639</v>
      </c>
      <c r="C353" s="25" t="str">
        <f t="shared" si="14"/>
        <v>Placentia</v>
      </c>
      <c r="D353" s="28">
        <v>112</v>
      </c>
      <c r="E353" s="28">
        <v>81</v>
      </c>
      <c r="F353" s="28">
        <v>90</v>
      </c>
      <c r="G353" s="28">
        <v>209</v>
      </c>
      <c r="H353" s="27">
        <f t="shared" si="15"/>
        <v>492</v>
      </c>
      <c r="I353" s="23" t="s">
        <v>4767</v>
      </c>
    </row>
    <row r="354" spans="1:10">
      <c r="A354" s="25" t="s">
        <v>5164</v>
      </c>
      <c r="B354" s="25" t="str">
        <f>A354</f>
        <v>Placer County - Unincorporated</v>
      </c>
      <c r="C354" s="25" t="str">
        <f t="shared" si="14"/>
        <v>Placer County - Unincorporated</v>
      </c>
      <c r="D354" s="28">
        <v>2127</v>
      </c>
      <c r="E354" s="28">
        <v>1282</v>
      </c>
      <c r="F354" s="28">
        <v>1319</v>
      </c>
      <c r="G354" s="28">
        <v>3126</v>
      </c>
      <c r="H354" s="27">
        <f t="shared" si="15"/>
        <v>7854</v>
      </c>
      <c r="I354" s="23" t="s">
        <v>4800</v>
      </c>
      <c r="J354" s="23" t="s">
        <v>4770</v>
      </c>
    </row>
    <row r="355" spans="1:10">
      <c r="A355" s="25" t="s">
        <v>5900</v>
      </c>
      <c r="B355" s="25" t="s">
        <v>5640</v>
      </c>
      <c r="C355" s="25" t="str">
        <f t="shared" si="14"/>
        <v>Placerville</v>
      </c>
      <c r="D355" s="28">
        <v>56</v>
      </c>
      <c r="E355" s="28">
        <v>34</v>
      </c>
      <c r="F355" s="28">
        <v>50</v>
      </c>
      <c r="G355" s="28">
        <v>119</v>
      </c>
      <c r="H355" s="27">
        <f t="shared" si="15"/>
        <v>259</v>
      </c>
      <c r="I355" s="23" t="s">
        <v>4934</v>
      </c>
      <c r="J355" s="23" t="s">
        <v>4770</v>
      </c>
    </row>
    <row r="356" spans="1:10">
      <c r="A356" s="25" t="s">
        <v>5876</v>
      </c>
      <c r="B356" s="25" t="s">
        <v>5641</v>
      </c>
      <c r="C356" s="25" t="str">
        <f t="shared" si="14"/>
        <v>Pleasant Hill</v>
      </c>
      <c r="D356" s="28">
        <v>118</v>
      </c>
      <c r="E356" s="28">
        <v>69</v>
      </c>
      <c r="F356" s="28">
        <v>84</v>
      </c>
      <c r="G356" s="28">
        <v>177</v>
      </c>
      <c r="H356" s="27">
        <f t="shared" si="15"/>
        <v>448</v>
      </c>
      <c r="I356" s="23" t="s">
        <v>4784</v>
      </c>
    </row>
    <row r="357" spans="1:10">
      <c r="A357" s="25" t="s">
        <v>5384</v>
      </c>
      <c r="B357" s="25" t="s">
        <v>5642</v>
      </c>
      <c r="C357" s="25" t="str">
        <f t="shared" si="14"/>
        <v>Pleasanton</v>
      </c>
      <c r="D357" s="28">
        <v>716</v>
      </c>
      <c r="E357" s="28">
        <v>391</v>
      </c>
      <c r="F357" s="28">
        <v>407</v>
      </c>
      <c r="G357" s="28">
        <v>553</v>
      </c>
      <c r="H357" s="27">
        <f t="shared" si="15"/>
        <v>2067</v>
      </c>
      <c r="I357" s="23" t="s">
        <v>4762</v>
      </c>
    </row>
    <row r="358" spans="1:10">
      <c r="A358" s="25" t="s">
        <v>5168</v>
      </c>
      <c r="B358" s="25" t="str">
        <f>A358</f>
        <v>Plumas County - Unincorporated</v>
      </c>
      <c r="C358" s="25" t="str">
        <f t="shared" si="14"/>
        <v>Plumas County - Unincorporated</v>
      </c>
      <c r="D358" s="28">
        <v>1</v>
      </c>
      <c r="E358" s="28">
        <v>1</v>
      </c>
      <c r="F358" s="28">
        <v>0</v>
      </c>
      <c r="G358" s="28">
        <v>2</v>
      </c>
      <c r="H358" s="27">
        <f t="shared" si="15"/>
        <v>4</v>
      </c>
      <c r="I358" s="23" t="s">
        <v>5169</v>
      </c>
      <c r="J358" s="23" t="s">
        <v>4770</v>
      </c>
    </row>
    <row r="359" spans="1:10">
      <c r="A359" s="25" t="s">
        <v>5873</v>
      </c>
      <c r="B359" s="25" t="s">
        <v>5790</v>
      </c>
      <c r="C359" s="25" t="str">
        <f t="shared" si="14"/>
        <v>Plymouth</v>
      </c>
      <c r="D359" s="28">
        <v>1</v>
      </c>
      <c r="E359" s="28">
        <v>1</v>
      </c>
      <c r="F359" s="28">
        <v>1</v>
      </c>
      <c r="G359" s="28">
        <v>1</v>
      </c>
      <c r="H359" s="27">
        <f t="shared" si="15"/>
        <v>4</v>
      </c>
      <c r="I359" s="23" t="s">
        <v>4774</v>
      </c>
    </row>
    <row r="360" spans="1:10">
      <c r="A360" s="25" t="s">
        <v>5891</v>
      </c>
      <c r="B360" s="25" t="s">
        <v>5806</v>
      </c>
      <c r="C360" s="25" t="str">
        <f t="shared" si="14"/>
        <v>Point Arena</v>
      </c>
      <c r="D360" s="28">
        <v>3</v>
      </c>
      <c r="E360" s="28">
        <v>1</v>
      </c>
      <c r="F360" s="28">
        <v>3</v>
      </c>
      <c r="G360" s="28">
        <v>2</v>
      </c>
      <c r="H360" s="27">
        <f t="shared" si="15"/>
        <v>9</v>
      </c>
      <c r="I360" s="23" t="s">
        <v>4955</v>
      </c>
      <c r="J360" s="23" t="s">
        <v>4770</v>
      </c>
    </row>
    <row r="361" spans="1:10">
      <c r="A361" s="25" t="s">
        <v>5570</v>
      </c>
      <c r="B361" s="25" t="s">
        <v>5643</v>
      </c>
      <c r="C361" s="25" t="str">
        <f t="shared" si="14"/>
        <v>Pomona</v>
      </c>
      <c r="D361" s="28">
        <v>919</v>
      </c>
      <c r="E361" s="28">
        <v>543</v>
      </c>
      <c r="F361" s="28">
        <v>592</v>
      </c>
      <c r="G361" s="28">
        <v>1572</v>
      </c>
      <c r="H361" s="27">
        <f t="shared" si="15"/>
        <v>3626</v>
      </c>
      <c r="I361" s="23" t="s">
        <v>4760</v>
      </c>
    </row>
    <row r="362" spans="1:10">
      <c r="A362" s="25" t="s">
        <v>5885</v>
      </c>
      <c r="B362" s="25" t="s">
        <v>5644</v>
      </c>
      <c r="C362" s="25" t="str">
        <f t="shared" si="14"/>
        <v>Port Hueneme</v>
      </c>
      <c r="D362" s="28">
        <v>1</v>
      </c>
      <c r="E362" s="28">
        <v>1</v>
      </c>
      <c r="F362" s="28">
        <v>0</v>
      </c>
      <c r="G362" s="28">
        <v>0</v>
      </c>
      <c r="H362" s="27">
        <f t="shared" si="15"/>
        <v>2</v>
      </c>
      <c r="I362" s="23" t="s">
        <v>4848</v>
      </c>
    </row>
    <row r="363" spans="1:10">
      <c r="A363" s="25" t="s">
        <v>5732</v>
      </c>
      <c r="B363" s="25" t="s">
        <v>5645</v>
      </c>
      <c r="C363" s="25" t="str">
        <f t="shared" si="14"/>
        <v>Porterville</v>
      </c>
      <c r="D363" s="29">
        <v>623</v>
      </c>
      <c r="E363" s="29">
        <v>576</v>
      </c>
      <c r="F363" s="29">
        <v>566</v>
      </c>
      <c r="G363" s="29">
        <v>1431</v>
      </c>
      <c r="H363" s="27">
        <f t="shared" si="15"/>
        <v>3196</v>
      </c>
      <c r="I363" s="23" t="s">
        <v>4919</v>
      </c>
    </row>
    <row r="364" spans="1:10">
      <c r="A364" s="25" t="s">
        <v>5901</v>
      </c>
      <c r="B364" s="25" t="s">
        <v>5807</v>
      </c>
      <c r="C364" s="25" t="str">
        <f t="shared" si="14"/>
        <v>Portola</v>
      </c>
      <c r="D364" s="28">
        <v>3</v>
      </c>
      <c r="E364" s="28">
        <v>2</v>
      </c>
      <c r="F364" s="28">
        <v>3</v>
      </c>
      <c r="G364" s="28">
        <v>5</v>
      </c>
      <c r="H364" s="27">
        <f t="shared" si="15"/>
        <v>13</v>
      </c>
      <c r="I364" s="23" t="s">
        <v>5169</v>
      </c>
      <c r="J364" s="23" t="s">
        <v>4770</v>
      </c>
    </row>
    <row r="365" spans="1:10">
      <c r="A365" s="25" t="s">
        <v>5688</v>
      </c>
      <c r="B365" s="25" t="s">
        <v>5646</v>
      </c>
      <c r="C365" s="25" t="str">
        <f t="shared" si="14"/>
        <v>Portola Valley</v>
      </c>
      <c r="D365" s="28">
        <v>21</v>
      </c>
      <c r="E365" s="28">
        <v>15</v>
      </c>
      <c r="F365" s="28">
        <v>15</v>
      </c>
      <c r="G365" s="28">
        <v>13</v>
      </c>
      <c r="H365" s="27">
        <f t="shared" si="15"/>
        <v>64</v>
      </c>
      <c r="I365" s="23" t="s">
        <v>4796</v>
      </c>
    </row>
    <row r="366" spans="1:10">
      <c r="A366" s="25" t="s">
        <v>5674</v>
      </c>
      <c r="B366" s="25" t="s">
        <v>5647</v>
      </c>
      <c r="C366" s="25" t="str">
        <f t="shared" si="14"/>
        <v>Poway</v>
      </c>
      <c r="D366" s="28">
        <v>468</v>
      </c>
      <c r="E366" s="28">
        <v>268</v>
      </c>
      <c r="F366" s="28">
        <v>241</v>
      </c>
      <c r="G366" s="28">
        <v>342</v>
      </c>
      <c r="H366" s="27">
        <f t="shared" si="15"/>
        <v>1319</v>
      </c>
      <c r="I366" s="23" t="s">
        <v>4855</v>
      </c>
      <c r="J366" s="23" t="s">
        <v>4770</v>
      </c>
    </row>
    <row r="367" spans="1:10">
      <c r="A367" s="25" t="s">
        <v>5668</v>
      </c>
      <c r="B367" s="25" t="s">
        <v>5648</v>
      </c>
      <c r="C367" s="25" t="str">
        <f t="shared" si="14"/>
        <v>Rancho Cordova</v>
      </c>
      <c r="D367" s="28">
        <v>2115</v>
      </c>
      <c r="E367" s="28">
        <v>1274</v>
      </c>
      <c r="F367" s="28">
        <v>1684</v>
      </c>
      <c r="G367" s="28">
        <v>3994</v>
      </c>
      <c r="H367" s="27">
        <f t="shared" si="15"/>
        <v>9067</v>
      </c>
      <c r="I367" s="23" t="s">
        <v>4871</v>
      </c>
      <c r="J367" s="23" t="s">
        <v>4770</v>
      </c>
    </row>
    <row r="368" spans="1:10">
      <c r="A368" s="25" t="s">
        <v>5823</v>
      </c>
      <c r="B368" s="25" t="s">
        <v>5649</v>
      </c>
      <c r="C368" s="25" t="str">
        <f t="shared" si="14"/>
        <v>Rancho Cucamonga</v>
      </c>
      <c r="D368" s="28">
        <v>209</v>
      </c>
      <c r="E368" s="28">
        <v>141</v>
      </c>
      <c r="F368" s="28">
        <v>158</v>
      </c>
      <c r="G368" s="28">
        <v>340</v>
      </c>
      <c r="H368" s="27">
        <f t="shared" si="15"/>
        <v>848</v>
      </c>
      <c r="I368" s="23" t="s">
        <v>4758</v>
      </c>
    </row>
    <row r="369" spans="1:10">
      <c r="A369" s="25" t="s">
        <v>5661</v>
      </c>
      <c r="B369" s="25" t="s">
        <v>5650</v>
      </c>
      <c r="C369" s="25" t="str">
        <f t="shared" si="14"/>
        <v>Rancho Mirage</v>
      </c>
      <c r="D369" s="28">
        <v>23</v>
      </c>
      <c r="E369" s="28">
        <v>15</v>
      </c>
      <c r="F369" s="28">
        <v>18</v>
      </c>
      <c r="G369" s="28">
        <v>39</v>
      </c>
      <c r="H369" s="27">
        <f t="shared" si="15"/>
        <v>95</v>
      </c>
      <c r="I369" s="23" t="s">
        <v>4808</v>
      </c>
    </row>
    <row r="370" spans="1:10">
      <c r="A370" s="25" t="s">
        <v>5570</v>
      </c>
      <c r="B370" s="25" t="s">
        <v>5651</v>
      </c>
      <c r="C370" s="25" t="str">
        <f t="shared" si="14"/>
        <v>Rancho Palos Verdes</v>
      </c>
      <c r="D370" s="28">
        <v>8</v>
      </c>
      <c r="E370" s="28">
        <v>5</v>
      </c>
      <c r="F370" s="28">
        <v>5</v>
      </c>
      <c r="G370" s="28">
        <v>13</v>
      </c>
      <c r="H370" s="27">
        <f t="shared" si="15"/>
        <v>31</v>
      </c>
      <c r="I370" s="23" t="s">
        <v>4760</v>
      </c>
    </row>
    <row r="371" spans="1:10">
      <c r="A371" s="25" t="s">
        <v>5616</v>
      </c>
      <c r="B371" s="25" t="s">
        <v>5791</v>
      </c>
      <c r="C371" s="25" t="str">
        <f t="shared" si="14"/>
        <v>Rancho Santa Margarita</v>
      </c>
      <c r="D371" s="28">
        <v>1</v>
      </c>
      <c r="E371" s="28">
        <v>1</v>
      </c>
      <c r="F371" s="28">
        <v>0</v>
      </c>
      <c r="G371" s="28">
        <v>0</v>
      </c>
      <c r="H371" s="27">
        <f t="shared" si="15"/>
        <v>2</v>
      </c>
      <c r="I371" s="23" t="s">
        <v>4767</v>
      </c>
    </row>
    <row r="372" spans="1:10">
      <c r="A372" s="25" t="s">
        <v>5826</v>
      </c>
      <c r="B372" s="25" t="s">
        <v>5372</v>
      </c>
      <c r="C372" s="25" t="str">
        <f t="shared" si="14"/>
        <v>Red Bluff</v>
      </c>
      <c r="D372" s="28">
        <v>82</v>
      </c>
      <c r="E372" s="28">
        <v>63</v>
      </c>
      <c r="F372" s="28">
        <v>63</v>
      </c>
      <c r="G372" s="28">
        <v>160</v>
      </c>
      <c r="H372" s="27">
        <f t="shared" si="15"/>
        <v>368</v>
      </c>
      <c r="I372" s="23" t="s">
        <v>4894</v>
      </c>
      <c r="J372" s="23" t="s">
        <v>4770</v>
      </c>
    </row>
    <row r="373" spans="1:10">
      <c r="A373" s="25" t="s">
        <v>5874</v>
      </c>
      <c r="B373" s="25" t="s">
        <v>5373</v>
      </c>
      <c r="C373" s="25" t="str">
        <f t="shared" si="14"/>
        <v>Redding</v>
      </c>
      <c r="D373" s="28">
        <v>502</v>
      </c>
      <c r="E373" s="28">
        <v>336</v>
      </c>
      <c r="F373" s="28">
        <v>360</v>
      </c>
      <c r="G373" s="28">
        <v>893</v>
      </c>
      <c r="H373" s="27">
        <f t="shared" si="15"/>
        <v>2091</v>
      </c>
      <c r="I373" s="23" t="s">
        <v>4780</v>
      </c>
      <c r="J373" s="23" t="s">
        <v>4770</v>
      </c>
    </row>
    <row r="374" spans="1:10">
      <c r="A374" s="25" t="s">
        <v>5823</v>
      </c>
      <c r="B374" s="25" t="s">
        <v>5652</v>
      </c>
      <c r="C374" s="25" t="str">
        <f t="shared" si="14"/>
        <v>Redlands</v>
      </c>
      <c r="D374" s="28">
        <v>579</v>
      </c>
      <c r="E374" s="28">
        <v>396</v>
      </c>
      <c r="F374" s="28">
        <v>453</v>
      </c>
      <c r="G374" s="28">
        <v>1001</v>
      </c>
      <c r="H374" s="27">
        <f t="shared" si="15"/>
        <v>2429</v>
      </c>
      <c r="I374" s="23" t="s">
        <v>4758</v>
      </c>
    </row>
    <row r="375" spans="1:10">
      <c r="A375" s="25" t="s">
        <v>5570</v>
      </c>
      <c r="B375" s="25" t="s">
        <v>5653</v>
      </c>
      <c r="C375" s="25" t="str">
        <f t="shared" si="14"/>
        <v>Redondo Beach</v>
      </c>
      <c r="D375" s="28">
        <v>372</v>
      </c>
      <c r="E375" s="28">
        <v>223</v>
      </c>
      <c r="F375" s="28">
        <v>238</v>
      </c>
      <c r="G375" s="28">
        <v>564</v>
      </c>
      <c r="H375" s="27">
        <f t="shared" si="15"/>
        <v>1397</v>
      </c>
      <c r="I375" s="23" t="s">
        <v>4760</v>
      </c>
    </row>
    <row r="376" spans="1:10">
      <c r="A376" s="25" t="s">
        <v>5688</v>
      </c>
      <c r="B376" s="25" t="s">
        <v>5654</v>
      </c>
      <c r="C376" s="25" t="str">
        <f t="shared" si="14"/>
        <v>Redwood City</v>
      </c>
      <c r="D376" s="28">
        <v>706</v>
      </c>
      <c r="E376" s="28">
        <v>429</v>
      </c>
      <c r="F376" s="28">
        <v>502</v>
      </c>
      <c r="G376" s="28">
        <v>1152</v>
      </c>
      <c r="H376" s="27">
        <f t="shared" si="15"/>
        <v>2789</v>
      </c>
      <c r="I376" s="23" t="s">
        <v>4796</v>
      </c>
    </row>
    <row r="377" spans="1:10">
      <c r="A377" s="25" t="s">
        <v>5494</v>
      </c>
      <c r="B377" s="25" t="s">
        <v>5655</v>
      </c>
      <c r="C377" s="25" t="str">
        <f t="shared" si="14"/>
        <v>Reedley</v>
      </c>
      <c r="D377" s="35">
        <v>393</v>
      </c>
      <c r="E377" s="35">
        <v>204</v>
      </c>
      <c r="F377" s="35">
        <v>161</v>
      </c>
      <c r="G377" s="35">
        <v>553</v>
      </c>
      <c r="H377" s="27">
        <f t="shared" si="15"/>
        <v>1311</v>
      </c>
      <c r="I377" s="23" t="s">
        <v>4879</v>
      </c>
    </row>
    <row r="378" spans="1:10">
      <c r="A378" s="25" t="s">
        <v>5823</v>
      </c>
      <c r="B378" s="25" t="s">
        <v>5656</v>
      </c>
      <c r="C378" s="25" t="str">
        <f t="shared" si="14"/>
        <v>Rialto</v>
      </c>
      <c r="D378" s="28">
        <v>636</v>
      </c>
      <c r="E378" s="28">
        <v>432</v>
      </c>
      <c r="F378" s="28">
        <v>496</v>
      </c>
      <c r="G378" s="28">
        <v>1151</v>
      </c>
      <c r="H378" s="27">
        <f t="shared" si="15"/>
        <v>2715</v>
      </c>
      <c r="I378" s="23" t="s">
        <v>4758</v>
      </c>
    </row>
    <row r="379" spans="1:10">
      <c r="A379" s="25" t="s">
        <v>5876</v>
      </c>
      <c r="B379" s="25" t="s">
        <v>5657</v>
      </c>
      <c r="C379" s="25" t="str">
        <f t="shared" si="14"/>
        <v>Richmond</v>
      </c>
      <c r="D379" s="28">
        <v>438</v>
      </c>
      <c r="E379" s="28">
        <v>305</v>
      </c>
      <c r="F379" s="28">
        <v>410</v>
      </c>
      <c r="G379" s="28">
        <v>1282</v>
      </c>
      <c r="H379" s="27">
        <f t="shared" si="15"/>
        <v>2435</v>
      </c>
      <c r="I379" s="23" t="s">
        <v>4784</v>
      </c>
    </row>
    <row r="380" spans="1:10">
      <c r="A380" s="25" t="s">
        <v>5878</v>
      </c>
      <c r="B380" s="25" t="s">
        <v>5658</v>
      </c>
      <c r="C380" s="25" t="str">
        <f t="shared" si="14"/>
        <v>Ridgecrest</v>
      </c>
      <c r="D380" s="35">
        <v>159</v>
      </c>
      <c r="E380" s="35">
        <v>131</v>
      </c>
      <c r="F380" s="35">
        <v>207</v>
      </c>
      <c r="G380" s="35">
        <v>848</v>
      </c>
      <c r="H380" s="27">
        <f t="shared" si="15"/>
        <v>1345</v>
      </c>
      <c r="I380" s="23" t="s">
        <v>4793</v>
      </c>
    </row>
    <row r="381" spans="1:10">
      <c r="A381" s="25" t="s">
        <v>5877</v>
      </c>
      <c r="B381" s="25" t="s">
        <v>5381</v>
      </c>
      <c r="C381" s="25" t="str">
        <f t="shared" si="14"/>
        <v>Rio Dell</v>
      </c>
      <c r="D381" s="28">
        <v>12</v>
      </c>
      <c r="E381" s="28">
        <v>8</v>
      </c>
      <c r="F381" s="28">
        <v>9</v>
      </c>
      <c r="G381" s="28">
        <v>22</v>
      </c>
      <c r="H381" s="27">
        <v>51</v>
      </c>
      <c r="I381" s="23" t="s">
        <v>4788</v>
      </c>
      <c r="J381" s="23" t="s">
        <v>4770</v>
      </c>
    </row>
    <row r="382" spans="1:10">
      <c r="A382" s="25" t="s">
        <v>5882</v>
      </c>
      <c r="B382" s="25" t="s">
        <v>5792</v>
      </c>
      <c r="C382" s="25" t="str">
        <f t="shared" si="14"/>
        <v>Rio Vista</v>
      </c>
      <c r="D382" s="28">
        <v>45</v>
      </c>
      <c r="E382" s="28">
        <v>36</v>
      </c>
      <c r="F382" s="28">
        <v>48</v>
      </c>
      <c r="G382" s="28">
        <v>170</v>
      </c>
      <c r="H382" s="27">
        <f t="shared" ref="H382:H413" si="16">SUM(D382:G382)</f>
        <v>299</v>
      </c>
      <c r="I382" s="23" t="s">
        <v>4818</v>
      </c>
    </row>
    <row r="383" spans="1:10">
      <c r="A383" s="25" t="s">
        <v>5680</v>
      </c>
      <c r="B383" s="25" t="s">
        <v>5659</v>
      </c>
      <c r="C383" s="25" t="str">
        <f t="shared" si="14"/>
        <v>Ripon</v>
      </c>
      <c r="D383" s="34">
        <v>308</v>
      </c>
      <c r="E383" s="34">
        <v>215</v>
      </c>
      <c r="F383" s="34">
        <v>231</v>
      </c>
      <c r="G383" s="34">
        <v>726</v>
      </c>
      <c r="H383" s="27">
        <f t="shared" si="16"/>
        <v>1480</v>
      </c>
      <c r="I383" s="23" t="s">
        <v>4941</v>
      </c>
    </row>
    <row r="384" spans="1:10">
      <c r="A384" s="25" t="s">
        <v>5886</v>
      </c>
      <c r="B384" s="25" t="s">
        <v>5660</v>
      </c>
      <c r="C384" s="25" t="str">
        <f t="shared" si="14"/>
        <v>Riverbank</v>
      </c>
      <c r="D384" s="29">
        <v>321</v>
      </c>
      <c r="E384" s="29">
        <v>206</v>
      </c>
      <c r="F384" s="29">
        <v>217</v>
      </c>
      <c r="G384" s="29">
        <v>536</v>
      </c>
      <c r="H384" s="27">
        <f t="shared" si="16"/>
        <v>1280</v>
      </c>
      <c r="I384" s="23" t="s">
        <v>4862</v>
      </c>
    </row>
    <row r="385" spans="1:10">
      <c r="A385" s="25" t="s">
        <v>5661</v>
      </c>
      <c r="B385" s="25" t="s">
        <v>5661</v>
      </c>
      <c r="C385" s="25" t="str">
        <f t="shared" si="14"/>
        <v>Riverside</v>
      </c>
      <c r="D385" s="28">
        <v>2002</v>
      </c>
      <c r="E385" s="28">
        <v>1336</v>
      </c>
      <c r="F385" s="28">
        <v>1503</v>
      </c>
      <c r="G385" s="28">
        <v>3442</v>
      </c>
      <c r="H385" s="27">
        <f t="shared" si="16"/>
        <v>8283</v>
      </c>
      <c r="I385" s="23" t="s">
        <v>4808</v>
      </c>
    </row>
    <row r="386" spans="1:10">
      <c r="A386" s="25" t="s">
        <v>5197</v>
      </c>
      <c r="B386" s="25" t="str">
        <f>A386</f>
        <v>Riverside County - Unincorporated</v>
      </c>
      <c r="C386" s="25" t="str">
        <f t="shared" ref="C386:C449" si="17">B386</f>
        <v>Riverside County - Unincorporated</v>
      </c>
      <c r="D386" s="28">
        <v>7173</v>
      </c>
      <c r="E386" s="28">
        <v>4871</v>
      </c>
      <c r="F386" s="28">
        <v>5534</v>
      </c>
      <c r="G386" s="28">
        <v>12725</v>
      </c>
      <c r="H386" s="27">
        <f t="shared" si="16"/>
        <v>30303</v>
      </c>
      <c r="I386" s="23" t="s">
        <v>4808</v>
      </c>
    </row>
    <row r="387" spans="1:10">
      <c r="A387" s="25" t="s">
        <v>5879</v>
      </c>
      <c r="B387" s="25" t="s">
        <v>5662</v>
      </c>
      <c r="C387" s="25" t="str">
        <f t="shared" si="17"/>
        <v>Rocklin</v>
      </c>
      <c r="D387" s="28">
        <v>1911</v>
      </c>
      <c r="E387" s="28">
        <v>1151</v>
      </c>
      <c r="F387" s="28">
        <v>771</v>
      </c>
      <c r="G387" s="28">
        <v>1828</v>
      </c>
      <c r="H387" s="27">
        <f t="shared" si="16"/>
        <v>5661</v>
      </c>
      <c r="I387" s="23" t="s">
        <v>4800</v>
      </c>
      <c r="J387" s="23" t="s">
        <v>4770</v>
      </c>
    </row>
    <row r="388" spans="1:10">
      <c r="A388" s="25" t="s">
        <v>5714</v>
      </c>
      <c r="B388" s="25" t="s">
        <v>5663</v>
      </c>
      <c r="C388" s="25" t="str">
        <f t="shared" si="17"/>
        <v>Rohnert Park</v>
      </c>
      <c r="D388" s="28">
        <v>181</v>
      </c>
      <c r="E388" s="28">
        <v>107</v>
      </c>
      <c r="F388" s="28">
        <v>127</v>
      </c>
      <c r="G388" s="28">
        <v>484</v>
      </c>
      <c r="H388" s="27">
        <f t="shared" si="16"/>
        <v>899</v>
      </c>
      <c r="I388" s="23" t="s">
        <v>4877</v>
      </c>
    </row>
    <row r="389" spans="1:10">
      <c r="A389" s="25" t="s">
        <v>5570</v>
      </c>
      <c r="B389" s="25" t="s">
        <v>5862</v>
      </c>
      <c r="C389" s="25" t="str">
        <f t="shared" si="17"/>
        <v>Rolling Hills</v>
      </c>
      <c r="D389" s="28">
        <v>2</v>
      </c>
      <c r="E389" s="28">
        <v>1</v>
      </c>
      <c r="F389" s="28">
        <v>1</v>
      </c>
      <c r="G389" s="28">
        <v>2</v>
      </c>
      <c r="H389" s="27">
        <f t="shared" si="16"/>
        <v>6</v>
      </c>
      <c r="I389" s="23" t="s">
        <v>4760</v>
      </c>
    </row>
    <row r="390" spans="1:10">
      <c r="A390" s="25" t="s">
        <v>5570</v>
      </c>
      <c r="B390" s="25" t="s">
        <v>5664</v>
      </c>
      <c r="C390" s="25" t="str">
        <f t="shared" si="17"/>
        <v>Rolling Hills Estates</v>
      </c>
      <c r="D390" s="28">
        <v>1</v>
      </c>
      <c r="E390" s="28">
        <v>1</v>
      </c>
      <c r="F390" s="28">
        <v>1</v>
      </c>
      <c r="G390" s="28">
        <v>2</v>
      </c>
      <c r="H390" s="27">
        <f t="shared" si="16"/>
        <v>5</v>
      </c>
      <c r="I390" s="23" t="s">
        <v>4760</v>
      </c>
    </row>
    <row r="391" spans="1:10">
      <c r="A391" s="25" t="s">
        <v>5570</v>
      </c>
      <c r="B391" s="25" t="s">
        <v>5665</v>
      </c>
      <c r="C391" s="25" t="str">
        <f t="shared" si="17"/>
        <v>Rosemead</v>
      </c>
      <c r="D391" s="28">
        <v>153</v>
      </c>
      <c r="E391" s="28">
        <v>88</v>
      </c>
      <c r="F391" s="28">
        <v>99</v>
      </c>
      <c r="G391" s="28">
        <v>262</v>
      </c>
      <c r="H391" s="27">
        <f t="shared" si="16"/>
        <v>602</v>
      </c>
      <c r="I391" s="23" t="s">
        <v>4760</v>
      </c>
    </row>
    <row r="392" spans="1:10">
      <c r="A392" s="25" t="s">
        <v>5879</v>
      </c>
      <c r="B392" s="25" t="s">
        <v>5666</v>
      </c>
      <c r="C392" s="25" t="str">
        <f t="shared" si="17"/>
        <v>Roseville</v>
      </c>
      <c r="D392" s="28">
        <v>3855</v>
      </c>
      <c r="E392" s="28">
        <v>2323</v>
      </c>
      <c r="F392" s="28">
        <v>1746</v>
      </c>
      <c r="G392" s="28">
        <v>4142</v>
      </c>
      <c r="H392" s="27">
        <f t="shared" si="16"/>
        <v>12066</v>
      </c>
      <c r="I392" s="23" t="s">
        <v>4800</v>
      </c>
      <c r="J392" s="23" t="s">
        <v>4770</v>
      </c>
    </row>
    <row r="393" spans="1:10">
      <c r="A393" s="25" t="s">
        <v>5881</v>
      </c>
      <c r="B393" s="25" t="s">
        <v>5667</v>
      </c>
      <c r="C393" s="25" t="str">
        <f t="shared" si="17"/>
        <v>Ross</v>
      </c>
      <c r="D393" s="28">
        <v>6</v>
      </c>
      <c r="E393" s="28">
        <v>4</v>
      </c>
      <c r="F393" s="28">
        <v>4</v>
      </c>
      <c r="G393" s="28">
        <v>4</v>
      </c>
      <c r="H393" s="27">
        <f t="shared" si="16"/>
        <v>18</v>
      </c>
      <c r="I393" s="23" t="s">
        <v>4816</v>
      </c>
    </row>
    <row r="394" spans="1:10">
      <c r="A394" s="25" t="s">
        <v>5668</v>
      </c>
      <c r="B394" s="25" t="s">
        <v>5668</v>
      </c>
      <c r="C394" s="25" t="str">
        <f t="shared" si="17"/>
        <v>Sacramento</v>
      </c>
      <c r="D394" s="28">
        <v>10463</v>
      </c>
      <c r="E394" s="28">
        <v>6306</v>
      </c>
      <c r="F394" s="28">
        <v>8545</v>
      </c>
      <c r="G394" s="28">
        <v>20266</v>
      </c>
      <c r="H394" s="27">
        <f t="shared" si="16"/>
        <v>45580</v>
      </c>
      <c r="I394" s="23" t="s">
        <v>4871</v>
      </c>
      <c r="J394" s="23" t="s">
        <v>4770</v>
      </c>
    </row>
    <row r="395" spans="1:10">
      <c r="A395" s="25" t="s">
        <v>5206</v>
      </c>
      <c r="B395" s="25" t="str">
        <f>A395</f>
        <v>Sacramento County - Unincorporated</v>
      </c>
      <c r="C395" s="25" t="str">
        <f t="shared" si="17"/>
        <v>Sacramento County - Unincorporated</v>
      </c>
      <c r="D395" s="28">
        <v>4466</v>
      </c>
      <c r="E395" s="28">
        <v>2692</v>
      </c>
      <c r="F395" s="28">
        <v>4186</v>
      </c>
      <c r="G395" s="28">
        <v>9928</v>
      </c>
      <c r="H395" s="27">
        <f t="shared" si="16"/>
        <v>21272</v>
      </c>
      <c r="I395" s="23" t="s">
        <v>4871</v>
      </c>
      <c r="J395" s="23" t="s">
        <v>4770</v>
      </c>
    </row>
    <row r="396" spans="1:10">
      <c r="A396" s="25" t="s">
        <v>5593</v>
      </c>
      <c r="B396" s="25" t="s">
        <v>5669</v>
      </c>
      <c r="C396" s="25" t="str">
        <f t="shared" si="17"/>
        <v>Salinas</v>
      </c>
      <c r="D396" s="31">
        <v>537</v>
      </c>
      <c r="E396" s="31">
        <v>351</v>
      </c>
      <c r="F396" s="31">
        <v>407</v>
      </c>
      <c r="G396" s="31">
        <v>934</v>
      </c>
      <c r="H396" s="36">
        <f t="shared" si="16"/>
        <v>2229</v>
      </c>
      <c r="I396" s="23" t="s">
        <v>4777</v>
      </c>
    </row>
    <row r="397" spans="1:10">
      <c r="A397" s="25" t="s">
        <v>5881</v>
      </c>
      <c r="B397" s="25" t="s">
        <v>5670</v>
      </c>
      <c r="C397" s="25" t="str">
        <f t="shared" si="17"/>
        <v>San Anselmo</v>
      </c>
      <c r="D397" s="28">
        <v>33</v>
      </c>
      <c r="E397" s="28">
        <v>17</v>
      </c>
      <c r="F397" s="28">
        <v>19</v>
      </c>
      <c r="G397" s="28">
        <v>37</v>
      </c>
      <c r="H397" s="27">
        <f t="shared" si="16"/>
        <v>106</v>
      </c>
      <c r="I397" s="23" t="s">
        <v>4857</v>
      </c>
    </row>
    <row r="398" spans="1:10">
      <c r="A398" s="25" t="s">
        <v>5209</v>
      </c>
      <c r="B398" s="25" t="str">
        <f>A398</f>
        <v>San Benito County - Unincorporated</v>
      </c>
      <c r="C398" s="25" t="str">
        <f t="shared" si="17"/>
        <v>San Benito County - Unincorporated</v>
      </c>
      <c r="D398" s="35">
        <v>198</v>
      </c>
      <c r="E398" s="35">
        <v>120</v>
      </c>
      <c r="F398" s="35">
        <v>164</v>
      </c>
      <c r="G398" s="35">
        <v>355</v>
      </c>
      <c r="H398" s="27">
        <f t="shared" si="16"/>
        <v>837</v>
      </c>
      <c r="I398" s="23" t="s">
        <v>4816</v>
      </c>
    </row>
    <row r="399" spans="1:10">
      <c r="A399" s="25" t="s">
        <v>5823</v>
      </c>
      <c r="B399" s="25" t="s">
        <v>5823</v>
      </c>
      <c r="C399" s="25" t="str">
        <f t="shared" si="17"/>
        <v>San Bernardino</v>
      </c>
      <c r="D399" s="28">
        <v>980</v>
      </c>
      <c r="E399" s="28">
        <v>696</v>
      </c>
      <c r="F399" s="28">
        <v>808</v>
      </c>
      <c r="G399" s="28">
        <v>1900</v>
      </c>
      <c r="H399" s="27">
        <f t="shared" si="16"/>
        <v>4384</v>
      </c>
      <c r="I399" s="23" t="s">
        <v>4997</v>
      </c>
    </row>
    <row r="400" spans="1:10">
      <c r="A400" s="25" t="s">
        <v>5211</v>
      </c>
      <c r="B400" s="25" t="str">
        <f>A400</f>
        <v>San Bernardino County - Unincorporated</v>
      </c>
      <c r="C400" s="25" t="str">
        <f t="shared" si="17"/>
        <v>San Bernardino County - Unincorporated</v>
      </c>
      <c r="D400" s="28">
        <v>9</v>
      </c>
      <c r="E400" s="28">
        <v>6</v>
      </c>
      <c r="F400" s="28">
        <v>7</v>
      </c>
      <c r="G400" s="28">
        <v>17</v>
      </c>
      <c r="H400" s="27">
        <f t="shared" si="16"/>
        <v>39</v>
      </c>
      <c r="I400" s="23" t="s">
        <v>4758</v>
      </c>
    </row>
    <row r="401" spans="1:10">
      <c r="A401" s="25" t="s">
        <v>5688</v>
      </c>
      <c r="B401" s="25" t="s">
        <v>5671</v>
      </c>
      <c r="C401" s="25" t="str">
        <f t="shared" si="17"/>
        <v>San Bruno</v>
      </c>
      <c r="D401" s="28">
        <v>358</v>
      </c>
      <c r="E401" s="28">
        <v>161</v>
      </c>
      <c r="F401" s="28">
        <v>205</v>
      </c>
      <c r="G401" s="28">
        <v>431</v>
      </c>
      <c r="H401" s="27">
        <f t="shared" si="16"/>
        <v>1155</v>
      </c>
      <c r="I401" s="23" t="s">
        <v>4758</v>
      </c>
    </row>
    <row r="402" spans="1:10">
      <c r="A402" s="25" t="s">
        <v>5885</v>
      </c>
      <c r="B402" s="25" t="s">
        <v>5740</v>
      </c>
      <c r="C402" s="25" t="str">
        <f t="shared" si="17"/>
        <v>San Buenaventura</v>
      </c>
      <c r="D402" s="28">
        <v>861</v>
      </c>
      <c r="E402" s="28">
        <v>591</v>
      </c>
      <c r="F402" s="28">
        <v>673</v>
      </c>
      <c r="G402" s="28">
        <v>1529</v>
      </c>
      <c r="H402" s="27">
        <f t="shared" si="16"/>
        <v>3654</v>
      </c>
      <c r="I402" s="23" t="s">
        <v>4848</v>
      </c>
    </row>
    <row r="403" spans="1:10">
      <c r="A403" s="25" t="s">
        <v>5688</v>
      </c>
      <c r="B403" s="25" t="s">
        <v>5672</v>
      </c>
      <c r="C403" s="25" t="str">
        <f t="shared" si="17"/>
        <v>San Carlos</v>
      </c>
      <c r="D403" s="28">
        <v>195</v>
      </c>
      <c r="E403" s="28">
        <v>107</v>
      </c>
      <c r="F403" s="28">
        <v>111</v>
      </c>
      <c r="G403" s="28">
        <v>183</v>
      </c>
      <c r="H403" s="27">
        <f t="shared" si="16"/>
        <v>596</v>
      </c>
      <c r="I403" s="23" t="s">
        <v>4796</v>
      </c>
    </row>
    <row r="404" spans="1:10">
      <c r="A404" s="25" t="s">
        <v>5616</v>
      </c>
      <c r="B404" s="25" t="s">
        <v>5673</v>
      </c>
      <c r="C404" s="25" t="str">
        <f t="shared" si="17"/>
        <v>San Clemente</v>
      </c>
      <c r="D404" s="28">
        <v>134</v>
      </c>
      <c r="E404" s="28">
        <v>95</v>
      </c>
      <c r="F404" s="28">
        <v>108</v>
      </c>
      <c r="G404" s="28">
        <v>244</v>
      </c>
      <c r="H404" s="27">
        <f t="shared" si="16"/>
        <v>581</v>
      </c>
      <c r="I404" s="23" t="s">
        <v>4767</v>
      </c>
    </row>
    <row r="405" spans="1:10">
      <c r="A405" s="25" t="s">
        <v>5674</v>
      </c>
      <c r="B405" s="25" t="s">
        <v>5674</v>
      </c>
      <c r="C405" s="25" t="str">
        <f t="shared" si="17"/>
        <v>San Diego</v>
      </c>
      <c r="D405" s="28">
        <v>27549</v>
      </c>
      <c r="E405" s="28">
        <v>17331</v>
      </c>
      <c r="F405" s="28">
        <v>19319</v>
      </c>
      <c r="G405" s="28">
        <v>43837</v>
      </c>
      <c r="H405" s="27">
        <f t="shared" si="16"/>
        <v>108036</v>
      </c>
      <c r="I405" s="23" t="s">
        <v>4855</v>
      </c>
      <c r="J405" s="23" t="s">
        <v>4770</v>
      </c>
    </row>
    <row r="406" spans="1:10">
      <c r="A406" s="25" t="s">
        <v>5217</v>
      </c>
      <c r="B406" s="25" t="str">
        <f>A406</f>
        <v>San Diego County - Unincorporated</v>
      </c>
      <c r="C406" s="25" t="str">
        <f t="shared" si="17"/>
        <v>San Diego County - Unincorporated</v>
      </c>
      <c r="D406" s="28">
        <v>515</v>
      </c>
      <c r="E406" s="28">
        <v>321</v>
      </c>
      <c r="F406" s="28">
        <v>369</v>
      </c>
      <c r="G406" s="28">
        <v>1356</v>
      </c>
      <c r="H406" s="27">
        <f t="shared" si="16"/>
        <v>2561</v>
      </c>
      <c r="I406" s="23" t="s">
        <v>4855</v>
      </c>
      <c r="J406" s="23" t="s">
        <v>4770</v>
      </c>
    </row>
    <row r="407" spans="1:10">
      <c r="A407" s="25" t="s">
        <v>5570</v>
      </c>
      <c r="B407" s="25" t="s">
        <v>5675</v>
      </c>
      <c r="C407" s="25" t="str">
        <f t="shared" si="17"/>
        <v>San Dimas</v>
      </c>
      <c r="D407" s="28">
        <v>121</v>
      </c>
      <c r="E407" s="28">
        <v>72</v>
      </c>
      <c r="F407" s="28">
        <v>77</v>
      </c>
      <c r="G407" s="28">
        <v>193</v>
      </c>
      <c r="H407" s="27">
        <f t="shared" si="16"/>
        <v>463</v>
      </c>
      <c r="I407" s="23" t="s">
        <v>4760</v>
      </c>
    </row>
    <row r="408" spans="1:10">
      <c r="A408" s="25" t="s">
        <v>5570</v>
      </c>
      <c r="B408" s="25" t="s">
        <v>5676</v>
      </c>
      <c r="C408" s="25" t="str">
        <f t="shared" si="17"/>
        <v>San Fernando</v>
      </c>
      <c r="D408" s="28">
        <v>55</v>
      </c>
      <c r="E408" s="28">
        <v>32</v>
      </c>
      <c r="F408" s="28">
        <v>35</v>
      </c>
      <c r="G408" s="28">
        <v>95</v>
      </c>
      <c r="H408" s="27">
        <f t="shared" si="16"/>
        <v>217</v>
      </c>
      <c r="I408" s="23" t="s">
        <v>4760</v>
      </c>
    </row>
    <row r="409" spans="1:10">
      <c r="A409" s="23" t="s">
        <v>5677</v>
      </c>
      <c r="B409" s="26" t="s">
        <v>5677</v>
      </c>
      <c r="C409" s="25" t="str">
        <f t="shared" si="17"/>
        <v>San Francisco</v>
      </c>
      <c r="D409" s="24">
        <v>6234</v>
      </c>
      <c r="E409" s="24">
        <v>4639</v>
      </c>
      <c r="F409" s="24">
        <v>5460</v>
      </c>
      <c r="G409" s="24">
        <v>12536</v>
      </c>
      <c r="H409" s="27">
        <f t="shared" si="16"/>
        <v>28869</v>
      </c>
      <c r="I409" s="23" t="s">
        <v>5221</v>
      </c>
    </row>
    <row r="410" spans="1:10">
      <c r="A410" s="25" t="s">
        <v>5570</v>
      </c>
      <c r="B410" s="25" t="s">
        <v>5678</v>
      </c>
      <c r="C410" s="25" t="str">
        <f t="shared" si="17"/>
        <v>San Gabriel</v>
      </c>
      <c r="D410" s="28">
        <v>236</v>
      </c>
      <c r="E410" s="28">
        <v>142</v>
      </c>
      <c r="F410" s="28">
        <v>154</v>
      </c>
      <c r="G410" s="28">
        <v>398</v>
      </c>
      <c r="H410" s="27">
        <f t="shared" si="16"/>
        <v>930</v>
      </c>
      <c r="I410" s="23" t="s">
        <v>4760</v>
      </c>
    </row>
    <row r="411" spans="1:10">
      <c r="A411" s="25" t="s">
        <v>5661</v>
      </c>
      <c r="B411" s="25" t="s">
        <v>5679</v>
      </c>
      <c r="C411" s="25" t="str">
        <f t="shared" si="17"/>
        <v>San Jacinto</v>
      </c>
      <c r="D411" s="28">
        <v>562</v>
      </c>
      <c r="E411" s="28">
        <v>394</v>
      </c>
      <c r="F411" s="28">
        <v>441</v>
      </c>
      <c r="G411" s="28">
        <v>1036</v>
      </c>
      <c r="H411" s="27">
        <f t="shared" si="16"/>
        <v>2433</v>
      </c>
      <c r="I411" s="23" t="s">
        <v>4808</v>
      </c>
    </row>
    <row r="412" spans="1:10">
      <c r="A412" s="25" t="s">
        <v>5494</v>
      </c>
      <c r="B412" s="25" t="s">
        <v>5680</v>
      </c>
      <c r="C412" s="25" t="str">
        <f t="shared" si="17"/>
        <v>San Joaquin</v>
      </c>
      <c r="D412" s="35">
        <v>103</v>
      </c>
      <c r="E412" s="35">
        <v>36</v>
      </c>
      <c r="F412" s="35">
        <v>35</v>
      </c>
      <c r="G412" s="35">
        <v>204</v>
      </c>
      <c r="H412" s="27">
        <f t="shared" si="16"/>
        <v>378</v>
      </c>
      <c r="I412" s="23" t="s">
        <v>4879</v>
      </c>
    </row>
    <row r="413" spans="1:10">
      <c r="A413" s="25" t="s">
        <v>5681</v>
      </c>
      <c r="B413" s="25" t="str">
        <f>A413</f>
        <v>San Joaquin County - Unincorporated</v>
      </c>
      <c r="C413" s="25" t="str">
        <f t="shared" si="17"/>
        <v>San Joaquin County - Unincorporated</v>
      </c>
      <c r="D413" s="34">
        <v>2496</v>
      </c>
      <c r="E413" s="34">
        <v>1727</v>
      </c>
      <c r="F413" s="34">
        <v>1724</v>
      </c>
      <c r="G413" s="34">
        <v>4220</v>
      </c>
      <c r="H413" s="27">
        <f t="shared" si="16"/>
        <v>10167</v>
      </c>
      <c r="I413" s="23" t="s">
        <v>4941</v>
      </c>
    </row>
    <row r="414" spans="1:10">
      <c r="A414" s="25" t="s">
        <v>5695</v>
      </c>
      <c r="B414" s="25" t="s">
        <v>5682</v>
      </c>
      <c r="C414" s="25" t="str">
        <f t="shared" si="17"/>
        <v>San Jose</v>
      </c>
      <c r="D414" s="28">
        <v>9233</v>
      </c>
      <c r="E414" s="28">
        <v>5428</v>
      </c>
      <c r="F414" s="28">
        <v>6188</v>
      </c>
      <c r="G414" s="28">
        <v>14231</v>
      </c>
      <c r="H414" s="27">
        <f t="shared" ref="H414:H445" si="18">SUM(D414:G414)</f>
        <v>35080</v>
      </c>
      <c r="I414" s="23" t="s">
        <v>4850</v>
      </c>
    </row>
    <row r="415" spans="1:10">
      <c r="A415" s="25" t="s">
        <v>5893</v>
      </c>
      <c r="B415" s="25" t="s">
        <v>5863</v>
      </c>
      <c r="C415" s="25" t="str">
        <f t="shared" si="17"/>
        <v>San Juan Bautista</v>
      </c>
      <c r="D415" s="35">
        <v>10</v>
      </c>
      <c r="E415" s="35">
        <v>6</v>
      </c>
      <c r="F415" s="35">
        <v>8</v>
      </c>
      <c r="G415" s="35">
        <v>17</v>
      </c>
      <c r="H415" s="27">
        <f t="shared" si="18"/>
        <v>41</v>
      </c>
      <c r="I415" s="23" t="s">
        <v>4997</v>
      </c>
    </row>
    <row r="416" spans="1:10">
      <c r="A416" s="25" t="s">
        <v>5616</v>
      </c>
      <c r="B416" s="25" t="s">
        <v>5683</v>
      </c>
      <c r="C416" s="25" t="str">
        <f t="shared" si="17"/>
        <v>San Juan Capistrano</v>
      </c>
      <c r="D416" s="28">
        <v>147</v>
      </c>
      <c r="E416" s="28">
        <v>104</v>
      </c>
      <c r="F416" s="28">
        <v>120</v>
      </c>
      <c r="G416" s="28">
        <v>267</v>
      </c>
      <c r="H416" s="27">
        <f t="shared" si="18"/>
        <v>638</v>
      </c>
      <c r="I416" s="23" t="s">
        <v>4767</v>
      </c>
    </row>
    <row r="417" spans="1:10">
      <c r="A417" s="25" t="s">
        <v>5384</v>
      </c>
      <c r="B417" s="25" t="s">
        <v>5684</v>
      </c>
      <c r="C417" s="25" t="str">
        <f t="shared" si="17"/>
        <v>San Leandro</v>
      </c>
      <c r="D417" s="28">
        <v>504</v>
      </c>
      <c r="E417" s="28">
        <v>270</v>
      </c>
      <c r="F417" s="28">
        <v>352</v>
      </c>
      <c r="G417" s="28">
        <v>1161</v>
      </c>
      <c r="H417" s="27">
        <f t="shared" si="18"/>
        <v>2287</v>
      </c>
      <c r="I417" s="23" t="s">
        <v>4762</v>
      </c>
    </row>
    <row r="418" spans="1:10">
      <c r="A418" s="25" t="s">
        <v>5685</v>
      </c>
      <c r="B418" s="25" t="s">
        <v>5685</v>
      </c>
      <c r="C418" s="25" t="str">
        <f t="shared" si="17"/>
        <v>San Luis Obispo</v>
      </c>
      <c r="D418" s="28">
        <v>825</v>
      </c>
      <c r="E418" s="28">
        <v>520</v>
      </c>
      <c r="F418" s="28">
        <v>603</v>
      </c>
      <c r="G418" s="28">
        <v>1406</v>
      </c>
      <c r="H418" s="27">
        <f t="shared" si="18"/>
        <v>3354</v>
      </c>
      <c r="I418" s="23" t="s">
        <v>4790</v>
      </c>
      <c r="J418" s="23" t="s">
        <v>4770</v>
      </c>
    </row>
    <row r="419" spans="1:10">
      <c r="A419" s="25" t="s">
        <v>5231</v>
      </c>
      <c r="B419" s="25" t="str">
        <f>A419</f>
        <v>San Luis Obispo County - Unincorporated</v>
      </c>
      <c r="C419" s="25" t="str">
        <f t="shared" si="17"/>
        <v>San Luis Obispo County - Unincorporated</v>
      </c>
      <c r="D419" s="28">
        <v>801</v>
      </c>
      <c r="E419" s="28">
        <v>505</v>
      </c>
      <c r="F419" s="28">
        <v>585</v>
      </c>
      <c r="G419" s="28">
        <v>1365</v>
      </c>
      <c r="H419" s="27">
        <f t="shared" si="18"/>
        <v>3256</v>
      </c>
      <c r="I419" s="23" t="s">
        <v>4790</v>
      </c>
      <c r="J419" s="23" t="s">
        <v>4770</v>
      </c>
    </row>
    <row r="420" spans="1:10">
      <c r="A420" s="25" t="s">
        <v>5674</v>
      </c>
      <c r="B420" s="25" t="s">
        <v>5686</v>
      </c>
      <c r="C420" s="25" t="str">
        <f t="shared" si="17"/>
        <v>San Marcos</v>
      </c>
      <c r="D420" s="28">
        <v>728</v>
      </c>
      <c r="E420" s="28">
        <v>530</v>
      </c>
      <c r="F420" s="28">
        <v>542</v>
      </c>
      <c r="G420" s="28">
        <v>1316</v>
      </c>
      <c r="H420" s="27">
        <f t="shared" si="18"/>
        <v>3116</v>
      </c>
      <c r="I420" s="23" t="s">
        <v>4855</v>
      </c>
      <c r="J420" s="23" t="s">
        <v>4770</v>
      </c>
    </row>
    <row r="421" spans="1:10">
      <c r="A421" s="25" t="s">
        <v>5570</v>
      </c>
      <c r="B421" s="25" t="s">
        <v>5687</v>
      </c>
      <c r="C421" s="25" t="str">
        <f t="shared" si="17"/>
        <v>San Marino</v>
      </c>
      <c r="D421" s="28">
        <v>1</v>
      </c>
      <c r="E421" s="28">
        <v>1</v>
      </c>
      <c r="F421" s="28">
        <v>0</v>
      </c>
      <c r="G421" s="28">
        <v>0</v>
      </c>
      <c r="H421" s="27">
        <f t="shared" si="18"/>
        <v>2</v>
      </c>
      <c r="I421" s="23" t="s">
        <v>4760</v>
      </c>
    </row>
    <row r="422" spans="1:10">
      <c r="A422" s="25" t="s">
        <v>5688</v>
      </c>
      <c r="B422" s="25" t="s">
        <v>5688</v>
      </c>
      <c r="C422" s="25" t="str">
        <f t="shared" si="17"/>
        <v>San Mateo</v>
      </c>
      <c r="D422" s="28">
        <v>859</v>
      </c>
      <c r="E422" s="28">
        <v>469</v>
      </c>
      <c r="F422" s="28">
        <v>530</v>
      </c>
      <c r="G422" s="28">
        <v>1242</v>
      </c>
      <c r="H422" s="27">
        <f t="shared" si="18"/>
        <v>3100</v>
      </c>
      <c r="I422" s="23" t="s">
        <v>4796</v>
      </c>
    </row>
    <row r="423" spans="1:10">
      <c r="A423" s="25" t="s">
        <v>5235</v>
      </c>
      <c r="B423" s="25" t="str">
        <f>A423</f>
        <v>San Mateo County - Unincorporated</v>
      </c>
      <c r="C423" s="25" t="str">
        <f t="shared" si="17"/>
        <v>San Mateo County - Unincorporated</v>
      </c>
      <c r="D423" s="28">
        <v>153</v>
      </c>
      <c r="E423" s="28">
        <v>103</v>
      </c>
      <c r="F423" s="28">
        <v>102</v>
      </c>
      <c r="G423" s="28">
        <v>555</v>
      </c>
      <c r="H423" s="27">
        <f t="shared" si="18"/>
        <v>913</v>
      </c>
      <c r="I423" s="23" t="s">
        <v>4796</v>
      </c>
    </row>
    <row r="424" spans="1:10">
      <c r="A424" s="25" t="s">
        <v>5876</v>
      </c>
      <c r="B424" s="25" t="s">
        <v>5689</v>
      </c>
      <c r="C424" s="25" t="str">
        <f t="shared" si="17"/>
        <v>San Pablo</v>
      </c>
      <c r="D424" s="28">
        <v>56</v>
      </c>
      <c r="E424" s="28">
        <v>53</v>
      </c>
      <c r="F424" s="28">
        <v>75</v>
      </c>
      <c r="G424" s="28">
        <v>265</v>
      </c>
      <c r="H424" s="27">
        <f t="shared" si="18"/>
        <v>449</v>
      </c>
      <c r="I424" s="23" t="s">
        <v>4784</v>
      </c>
    </row>
    <row r="425" spans="1:10">
      <c r="A425" s="25" t="s">
        <v>5881</v>
      </c>
      <c r="B425" s="25" t="s">
        <v>5690</v>
      </c>
      <c r="C425" s="25" t="str">
        <f t="shared" si="17"/>
        <v>San Rafael</v>
      </c>
      <c r="D425" s="28">
        <v>240</v>
      </c>
      <c r="E425" s="28">
        <v>148</v>
      </c>
      <c r="F425" s="28">
        <v>181</v>
      </c>
      <c r="G425" s="28">
        <v>438</v>
      </c>
      <c r="H425" s="27">
        <f t="shared" si="18"/>
        <v>1007</v>
      </c>
      <c r="I425" s="23" t="s">
        <v>4816</v>
      </c>
    </row>
    <row r="426" spans="1:10">
      <c r="A426" s="25" t="s">
        <v>5876</v>
      </c>
      <c r="B426" s="25" t="s">
        <v>5691</v>
      </c>
      <c r="C426" s="25" t="str">
        <f t="shared" si="17"/>
        <v>San Ramon</v>
      </c>
      <c r="D426" s="28">
        <v>516</v>
      </c>
      <c r="E426" s="28">
        <v>279</v>
      </c>
      <c r="F426" s="28">
        <v>282</v>
      </c>
      <c r="G426" s="28">
        <v>340</v>
      </c>
      <c r="H426" s="27">
        <f t="shared" si="18"/>
        <v>1417</v>
      </c>
      <c r="I426" s="23" t="s">
        <v>4784</v>
      </c>
    </row>
    <row r="427" spans="1:10">
      <c r="A427" s="25" t="s">
        <v>5593</v>
      </c>
      <c r="B427" s="25" t="s">
        <v>5793</v>
      </c>
      <c r="C427" s="25" t="str">
        <f t="shared" si="17"/>
        <v>Sand City</v>
      </c>
      <c r="D427" s="31">
        <v>13</v>
      </c>
      <c r="E427" s="31">
        <v>9</v>
      </c>
      <c r="F427" s="31">
        <v>10</v>
      </c>
      <c r="G427" s="31">
        <v>23</v>
      </c>
      <c r="H427" s="36">
        <f t="shared" si="18"/>
        <v>55</v>
      </c>
      <c r="I427" s="23" t="s">
        <v>4857</v>
      </c>
    </row>
    <row r="428" spans="1:10">
      <c r="A428" s="25" t="s">
        <v>5494</v>
      </c>
      <c r="B428" s="25" t="s">
        <v>5692</v>
      </c>
      <c r="C428" s="25" t="str">
        <f t="shared" si="17"/>
        <v>Sanger</v>
      </c>
      <c r="D428" s="35">
        <v>312</v>
      </c>
      <c r="E428" s="35">
        <v>175</v>
      </c>
      <c r="F428" s="35">
        <v>163</v>
      </c>
      <c r="G428" s="35">
        <v>568</v>
      </c>
      <c r="H428" s="27">
        <f t="shared" si="18"/>
        <v>1218</v>
      </c>
      <c r="I428" s="23" t="s">
        <v>4879</v>
      </c>
    </row>
    <row r="429" spans="1:10">
      <c r="A429" s="25" t="s">
        <v>5616</v>
      </c>
      <c r="B429" s="25" t="s">
        <v>5693</v>
      </c>
      <c r="C429" s="25" t="str">
        <f t="shared" si="17"/>
        <v>Santa Ana</v>
      </c>
      <c r="D429" s="28">
        <v>45</v>
      </c>
      <c r="E429" s="28">
        <v>32</v>
      </c>
      <c r="F429" s="28">
        <v>37</v>
      </c>
      <c r="G429" s="28">
        <v>90</v>
      </c>
      <c r="H429" s="27">
        <f t="shared" si="18"/>
        <v>204</v>
      </c>
      <c r="I429" s="23" t="s">
        <v>4767</v>
      </c>
    </row>
    <row r="430" spans="1:10">
      <c r="A430" s="25" t="s">
        <v>5694</v>
      </c>
      <c r="B430" s="25" t="s">
        <v>5694</v>
      </c>
      <c r="C430" s="25" t="str">
        <f t="shared" si="17"/>
        <v>Santa Barbara</v>
      </c>
      <c r="D430" s="32">
        <v>962</v>
      </c>
      <c r="E430" s="32">
        <v>701</v>
      </c>
      <c r="F430" s="32">
        <v>820</v>
      </c>
      <c r="G430" s="32">
        <v>1617</v>
      </c>
      <c r="H430" s="27">
        <f t="shared" si="18"/>
        <v>4100</v>
      </c>
      <c r="I430" s="23" t="s">
        <v>4835</v>
      </c>
    </row>
    <row r="431" spans="1:10">
      <c r="A431" s="25" t="s">
        <v>5243</v>
      </c>
      <c r="B431" s="25" t="str">
        <f>A431</f>
        <v>Santa Barbara County - Unincorporated</v>
      </c>
      <c r="C431" s="25" t="str">
        <f t="shared" si="17"/>
        <v>Santa Barbara County - Unincorporated</v>
      </c>
      <c r="D431" s="32">
        <v>120</v>
      </c>
      <c r="E431" s="32">
        <v>80</v>
      </c>
      <c r="F431" s="32">
        <v>90</v>
      </c>
      <c r="G431" s="32">
        <v>210</v>
      </c>
      <c r="H431" s="27">
        <f t="shared" si="18"/>
        <v>500</v>
      </c>
      <c r="I431" s="23" t="s">
        <v>4835</v>
      </c>
    </row>
    <row r="432" spans="1:10">
      <c r="A432" s="25" t="s">
        <v>5695</v>
      </c>
      <c r="B432" s="25" t="s">
        <v>5695</v>
      </c>
      <c r="C432" s="25" t="str">
        <f t="shared" si="17"/>
        <v>Santa Clara</v>
      </c>
      <c r="D432" s="28">
        <v>1050</v>
      </c>
      <c r="E432" s="28">
        <v>695</v>
      </c>
      <c r="F432" s="28">
        <v>755</v>
      </c>
      <c r="G432" s="28">
        <v>1593</v>
      </c>
      <c r="H432" s="27">
        <f t="shared" si="18"/>
        <v>4093</v>
      </c>
      <c r="I432" s="23" t="s">
        <v>4850</v>
      </c>
    </row>
    <row r="433" spans="1:10">
      <c r="A433" s="25" t="s">
        <v>5245</v>
      </c>
      <c r="B433" s="25" t="str">
        <f>A433</f>
        <v>Santa Clara County - Unincorporated</v>
      </c>
      <c r="C433" s="25" t="str">
        <f t="shared" si="17"/>
        <v>Santa Clara County - Unincorporated</v>
      </c>
      <c r="D433" s="28">
        <v>22</v>
      </c>
      <c r="E433" s="28">
        <v>13</v>
      </c>
      <c r="F433" s="28">
        <v>214</v>
      </c>
      <c r="G433" s="28">
        <v>28</v>
      </c>
      <c r="H433" s="27">
        <f t="shared" si="18"/>
        <v>277</v>
      </c>
      <c r="I433" s="23" t="s">
        <v>4850</v>
      </c>
    </row>
    <row r="434" spans="1:10">
      <c r="A434" s="25" t="s">
        <v>5570</v>
      </c>
      <c r="B434" s="25" t="s">
        <v>5696</v>
      </c>
      <c r="C434" s="25" t="str">
        <f t="shared" si="17"/>
        <v>Santa Clarita</v>
      </c>
      <c r="D434" s="28">
        <v>2645</v>
      </c>
      <c r="E434" s="28">
        <v>1678</v>
      </c>
      <c r="F434" s="28">
        <v>1532</v>
      </c>
      <c r="G434" s="28">
        <v>5126</v>
      </c>
      <c r="H434" s="27">
        <f t="shared" si="18"/>
        <v>10981</v>
      </c>
      <c r="I434" s="23" t="s">
        <v>4760</v>
      </c>
    </row>
    <row r="435" spans="1:10">
      <c r="A435" s="25" t="s">
        <v>5697</v>
      </c>
      <c r="B435" s="25" t="s">
        <v>5697</v>
      </c>
      <c r="C435" s="25" t="str">
        <f t="shared" si="17"/>
        <v>Santa Cruz</v>
      </c>
      <c r="D435" s="31">
        <v>180</v>
      </c>
      <c r="E435" s="31">
        <v>118</v>
      </c>
      <c r="F435" s="31">
        <v>136</v>
      </c>
      <c r="G435" s="31">
        <v>313</v>
      </c>
      <c r="H435" s="27">
        <f t="shared" si="18"/>
        <v>747</v>
      </c>
      <c r="I435" s="23" t="s">
        <v>4853</v>
      </c>
    </row>
    <row r="436" spans="1:10">
      <c r="A436" s="25" t="s">
        <v>5248</v>
      </c>
      <c r="B436" s="25" t="str">
        <f>A436</f>
        <v>Santa Cruz County - Unincorporated</v>
      </c>
      <c r="C436" s="25" t="str">
        <f t="shared" si="17"/>
        <v>Santa Cruz County - Unincorporated</v>
      </c>
      <c r="D436" s="31">
        <v>317</v>
      </c>
      <c r="E436" s="31">
        <v>207</v>
      </c>
      <c r="F436" s="31">
        <v>240</v>
      </c>
      <c r="G436" s="31">
        <v>550</v>
      </c>
      <c r="H436" s="27">
        <f t="shared" si="18"/>
        <v>1314</v>
      </c>
      <c r="I436" s="23" t="s">
        <v>4853</v>
      </c>
    </row>
    <row r="437" spans="1:10">
      <c r="A437" s="25" t="s">
        <v>5570</v>
      </c>
      <c r="B437" s="25" t="s">
        <v>5698</v>
      </c>
      <c r="C437" s="25" t="str">
        <f t="shared" si="17"/>
        <v>Santa Fe Springs</v>
      </c>
      <c r="D437" s="28">
        <v>82</v>
      </c>
      <c r="E437" s="28">
        <v>50</v>
      </c>
      <c r="F437" s="28">
        <v>53</v>
      </c>
      <c r="G437" s="28">
        <v>139</v>
      </c>
      <c r="H437" s="27">
        <f t="shared" si="18"/>
        <v>324</v>
      </c>
      <c r="I437" s="23" t="s">
        <v>4760</v>
      </c>
    </row>
    <row r="438" spans="1:10">
      <c r="A438" s="25" t="s">
        <v>5694</v>
      </c>
      <c r="B438" s="25" t="s">
        <v>5699</v>
      </c>
      <c r="C438" s="25" t="str">
        <f t="shared" si="17"/>
        <v>Santa Maria</v>
      </c>
      <c r="D438" s="32">
        <v>985</v>
      </c>
      <c r="E438" s="32">
        <v>656</v>
      </c>
      <c r="F438" s="32">
        <v>730</v>
      </c>
      <c r="G438" s="32">
        <v>1731</v>
      </c>
      <c r="H438" s="27">
        <f t="shared" si="18"/>
        <v>4102</v>
      </c>
      <c r="I438" s="23" t="s">
        <v>4835</v>
      </c>
    </row>
    <row r="439" spans="1:10">
      <c r="A439" s="25" t="s">
        <v>5570</v>
      </c>
      <c r="B439" s="25" t="s">
        <v>5700</v>
      </c>
      <c r="C439" s="25" t="str">
        <f t="shared" si="17"/>
        <v>Santa Monica</v>
      </c>
      <c r="D439" s="28">
        <v>428</v>
      </c>
      <c r="E439" s="28">
        <v>263</v>
      </c>
      <c r="F439" s="28">
        <v>283</v>
      </c>
      <c r="G439" s="28">
        <v>700</v>
      </c>
      <c r="H439" s="27">
        <f t="shared" si="18"/>
        <v>1674</v>
      </c>
      <c r="I439" s="23" t="s">
        <v>4760</v>
      </c>
    </row>
    <row r="440" spans="1:10">
      <c r="A440" s="25" t="s">
        <v>5885</v>
      </c>
      <c r="B440" s="25" t="s">
        <v>5824</v>
      </c>
      <c r="C440" s="25" t="str">
        <f t="shared" si="17"/>
        <v>Santa Paula</v>
      </c>
      <c r="D440" s="28">
        <v>288</v>
      </c>
      <c r="E440" s="28">
        <v>201</v>
      </c>
      <c r="F440" s="28">
        <v>241</v>
      </c>
      <c r="G440" s="28">
        <v>555</v>
      </c>
      <c r="H440" s="27">
        <f t="shared" si="18"/>
        <v>1285</v>
      </c>
      <c r="I440" s="23" t="s">
        <v>4848</v>
      </c>
    </row>
    <row r="441" spans="1:10">
      <c r="A441" s="25" t="s">
        <v>5714</v>
      </c>
      <c r="B441" s="25" t="s">
        <v>5701</v>
      </c>
      <c r="C441" s="25" t="str">
        <f t="shared" si="17"/>
        <v>Santa Rosa</v>
      </c>
      <c r="D441" s="28">
        <f>947+94</f>
        <v>1041</v>
      </c>
      <c r="E441" s="28">
        <f>581+90</f>
        <v>671</v>
      </c>
      <c r="F441" s="28">
        <v>759</v>
      </c>
      <c r="G441" s="28">
        <f>2375+237</f>
        <v>2612</v>
      </c>
      <c r="H441" s="27">
        <f t="shared" si="18"/>
        <v>5083</v>
      </c>
      <c r="I441" s="23" t="s">
        <v>4877</v>
      </c>
    </row>
    <row r="442" spans="1:10">
      <c r="A442" s="25" t="s">
        <v>5674</v>
      </c>
      <c r="B442" s="25" t="s">
        <v>5702</v>
      </c>
      <c r="C442" s="25" t="str">
        <f t="shared" si="17"/>
        <v>Santee</v>
      </c>
      <c r="D442" s="28">
        <v>406</v>
      </c>
      <c r="E442" s="28">
        <v>200</v>
      </c>
      <c r="F442" s="28">
        <v>188</v>
      </c>
      <c r="G442" s="28">
        <v>425</v>
      </c>
      <c r="H442" s="27">
        <f t="shared" si="18"/>
        <v>1219</v>
      </c>
      <c r="I442" s="23" t="s">
        <v>4855</v>
      </c>
      <c r="J442" s="23" t="s">
        <v>4770</v>
      </c>
    </row>
    <row r="443" spans="1:10">
      <c r="A443" s="25" t="s">
        <v>5695</v>
      </c>
      <c r="B443" s="25" t="s">
        <v>5703</v>
      </c>
      <c r="C443" s="25" t="str">
        <f t="shared" si="17"/>
        <v>Saratoga</v>
      </c>
      <c r="D443" s="28">
        <v>147</v>
      </c>
      <c r="E443" s="28">
        <v>95</v>
      </c>
      <c r="F443" s="28">
        <v>104</v>
      </c>
      <c r="G443" s="28">
        <v>93</v>
      </c>
      <c r="H443" s="27">
        <f t="shared" si="18"/>
        <v>439</v>
      </c>
      <c r="I443" s="23" t="s">
        <v>4850</v>
      </c>
    </row>
    <row r="444" spans="1:10">
      <c r="A444" s="25" t="s">
        <v>5881</v>
      </c>
      <c r="B444" s="25" t="s">
        <v>5704</v>
      </c>
      <c r="C444" s="25" t="str">
        <f t="shared" si="17"/>
        <v>Sausalito</v>
      </c>
      <c r="D444" s="28">
        <v>26</v>
      </c>
      <c r="E444" s="28">
        <v>14</v>
      </c>
      <c r="F444" s="28">
        <v>16</v>
      </c>
      <c r="G444" s="28">
        <v>23</v>
      </c>
      <c r="H444" s="27">
        <f t="shared" si="18"/>
        <v>79</v>
      </c>
      <c r="I444" s="23" t="s">
        <v>4816</v>
      </c>
    </row>
    <row r="445" spans="1:10">
      <c r="A445" s="25" t="s">
        <v>5697</v>
      </c>
      <c r="B445" s="25" t="s">
        <v>5705</v>
      </c>
      <c r="C445" s="25" t="str">
        <f t="shared" si="17"/>
        <v>Scotts Valley</v>
      </c>
      <c r="D445" s="31">
        <v>34</v>
      </c>
      <c r="E445" s="31">
        <v>22</v>
      </c>
      <c r="F445" s="31">
        <v>26</v>
      </c>
      <c r="G445" s="31">
        <v>58</v>
      </c>
      <c r="H445" s="27">
        <f t="shared" si="18"/>
        <v>140</v>
      </c>
      <c r="I445" s="23" t="s">
        <v>4853</v>
      </c>
    </row>
    <row r="446" spans="1:10">
      <c r="A446" s="25" t="s">
        <v>5616</v>
      </c>
      <c r="B446" s="25" t="s">
        <v>5706</v>
      </c>
      <c r="C446" s="25" t="str">
        <f t="shared" si="17"/>
        <v>Seal Beach</v>
      </c>
      <c r="D446" s="28">
        <v>1</v>
      </c>
      <c r="E446" s="28">
        <v>1</v>
      </c>
      <c r="F446" s="28">
        <v>0</v>
      </c>
      <c r="G446" s="28">
        <v>0</v>
      </c>
      <c r="H446" s="27">
        <f t="shared" ref="H446:H477" si="19">SUM(D446:G446)</f>
        <v>2</v>
      </c>
      <c r="I446" s="23" t="s">
        <v>4767</v>
      </c>
    </row>
    <row r="447" spans="1:10">
      <c r="A447" s="25" t="s">
        <v>5593</v>
      </c>
      <c r="B447" s="25" t="s">
        <v>5707</v>
      </c>
      <c r="C447" s="25" t="str">
        <f t="shared" si="17"/>
        <v>Seaside</v>
      </c>
      <c r="D447" s="31">
        <v>95</v>
      </c>
      <c r="E447" s="31">
        <v>62</v>
      </c>
      <c r="F447" s="31">
        <v>72</v>
      </c>
      <c r="G447" s="31">
        <v>164</v>
      </c>
      <c r="H447" s="36">
        <f t="shared" si="19"/>
        <v>393</v>
      </c>
      <c r="I447" s="23" t="s">
        <v>4857</v>
      </c>
    </row>
    <row r="448" spans="1:10">
      <c r="A448" s="25" t="s">
        <v>5714</v>
      </c>
      <c r="B448" s="25" t="s">
        <v>5708</v>
      </c>
      <c r="C448" s="25" t="str">
        <f t="shared" si="17"/>
        <v>Sebastopol</v>
      </c>
      <c r="D448" s="28">
        <v>22</v>
      </c>
      <c r="E448" s="28">
        <v>17</v>
      </c>
      <c r="F448" s="28">
        <v>19</v>
      </c>
      <c r="G448" s="28">
        <v>62</v>
      </c>
      <c r="H448" s="27">
        <f t="shared" si="19"/>
        <v>120</v>
      </c>
      <c r="I448" s="23" t="s">
        <v>4877</v>
      </c>
    </row>
    <row r="449" spans="1:10">
      <c r="A449" s="25" t="s">
        <v>5494</v>
      </c>
      <c r="B449" s="25" t="s">
        <v>5709</v>
      </c>
      <c r="C449" s="25" t="str">
        <f t="shared" si="17"/>
        <v>Selma</v>
      </c>
      <c r="D449" s="35">
        <v>140</v>
      </c>
      <c r="E449" s="35">
        <v>115</v>
      </c>
      <c r="F449" s="35">
        <v>69</v>
      </c>
      <c r="G449" s="35">
        <v>281</v>
      </c>
      <c r="H449" s="27">
        <f t="shared" si="19"/>
        <v>605</v>
      </c>
      <c r="I449" s="23" t="s">
        <v>4879</v>
      </c>
    </row>
    <row r="450" spans="1:10">
      <c r="A450" s="25" t="s">
        <v>5878</v>
      </c>
      <c r="B450" s="25" t="s">
        <v>5864</v>
      </c>
      <c r="C450" s="25" t="str">
        <f t="shared" ref="C450:C513" si="20">B450</f>
        <v>Shafter</v>
      </c>
      <c r="D450" s="35">
        <v>417</v>
      </c>
      <c r="E450" s="35">
        <v>426</v>
      </c>
      <c r="F450" s="35">
        <v>397</v>
      </c>
      <c r="G450" s="35">
        <v>796</v>
      </c>
      <c r="H450" s="27">
        <f t="shared" si="19"/>
        <v>2036</v>
      </c>
      <c r="I450" s="23" t="s">
        <v>4793</v>
      </c>
    </row>
    <row r="451" spans="1:10">
      <c r="A451" s="25" t="s">
        <v>5263</v>
      </c>
      <c r="B451" s="25" t="str">
        <f>A451</f>
        <v>Shasta County - Unincorporated</v>
      </c>
      <c r="C451" s="25" t="str">
        <f t="shared" si="20"/>
        <v>Shasta County - Unincorporated</v>
      </c>
      <c r="D451" s="28">
        <v>273</v>
      </c>
      <c r="E451" s="28">
        <v>179</v>
      </c>
      <c r="F451" s="28">
        <v>193</v>
      </c>
      <c r="G451" s="28">
        <v>460</v>
      </c>
      <c r="H451" s="27">
        <f t="shared" si="19"/>
        <v>1105</v>
      </c>
      <c r="I451" s="23" t="s">
        <v>4780</v>
      </c>
      <c r="J451" s="23" t="s">
        <v>4770</v>
      </c>
    </row>
    <row r="452" spans="1:10">
      <c r="A452" s="25" t="s">
        <v>5874</v>
      </c>
      <c r="B452" s="25" t="s">
        <v>5374</v>
      </c>
      <c r="C452" s="25" t="str">
        <f t="shared" si="20"/>
        <v>Shasta Lake</v>
      </c>
      <c r="D452" s="28">
        <v>56</v>
      </c>
      <c r="E452" s="28">
        <v>39</v>
      </c>
      <c r="F452" s="28">
        <v>42</v>
      </c>
      <c r="G452" s="28">
        <v>101</v>
      </c>
      <c r="H452" s="27">
        <f t="shared" si="19"/>
        <v>238</v>
      </c>
      <c r="I452" s="23" t="s">
        <v>4780</v>
      </c>
      <c r="J452" s="23" t="s">
        <v>4770</v>
      </c>
    </row>
    <row r="453" spans="1:10">
      <c r="A453" s="25" t="s">
        <v>5265</v>
      </c>
      <c r="B453" s="25" t="str">
        <f>A453</f>
        <v>Sierra County - Unincorporated</v>
      </c>
      <c r="C453" s="25" t="str">
        <f t="shared" si="20"/>
        <v>Sierra County - Unincorporated</v>
      </c>
      <c r="D453" s="28">
        <v>1</v>
      </c>
      <c r="E453" s="28">
        <v>1</v>
      </c>
      <c r="F453" s="28">
        <v>0</v>
      </c>
      <c r="G453" s="28">
        <v>2</v>
      </c>
      <c r="H453" s="27">
        <f t="shared" si="19"/>
        <v>4</v>
      </c>
      <c r="I453" s="23" t="s">
        <v>5070</v>
      </c>
      <c r="J453" s="23" t="s">
        <v>4770</v>
      </c>
    </row>
    <row r="454" spans="1:10">
      <c r="A454" s="25" t="s">
        <v>5570</v>
      </c>
      <c r="B454" s="25" t="s">
        <v>5710</v>
      </c>
      <c r="C454" s="25" t="str">
        <f t="shared" si="20"/>
        <v>Sierra Madre</v>
      </c>
      <c r="D454" s="28">
        <v>14</v>
      </c>
      <c r="E454" s="28">
        <v>9</v>
      </c>
      <c r="F454" s="28">
        <v>9</v>
      </c>
      <c r="G454" s="28">
        <v>23</v>
      </c>
      <c r="H454" s="27">
        <f t="shared" si="19"/>
        <v>55</v>
      </c>
      <c r="I454" s="23" t="s">
        <v>4760</v>
      </c>
    </row>
    <row r="455" spans="1:10">
      <c r="A455" s="25" t="s">
        <v>5570</v>
      </c>
      <c r="B455" s="25" t="s">
        <v>5711</v>
      </c>
      <c r="C455" s="25" t="str">
        <f t="shared" si="20"/>
        <v>Signal Hill</v>
      </c>
      <c r="D455" s="28">
        <v>44</v>
      </c>
      <c r="E455" s="28">
        <v>27</v>
      </c>
      <c r="F455" s="28">
        <v>28</v>
      </c>
      <c r="G455" s="28">
        <v>70</v>
      </c>
      <c r="H455" s="27">
        <f t="shared" si="19"/>
        <v>169</v>
      </c>
      <c r="I455" s="23" t="s">
        <v>4760</v>
      </c>
    </row>
    <row r="456" spans="1:10">
      <c r="A456" s="25" t="s">
        <v>5885</v>
      </c>
      <c r="B456" s="25" t="s">
        <v>5712</v>
      </c>
      <c r="C456" s="25" t="str">
        <f t="shared" si="20"/>
        <v>Simi Valley</v>
      </c>
      <c r="D456" s="28">
        <v>310</v>
      </c>
      <c r="E456" s="28">
        <v>208</v>
      </c>
      <c r="F456" s="28">
        <v>229</v>
      </c>
      <c r="G456" s="28">
        <v>509</v>
      </c>
      <c r="H456" s="27">
        <f t="shared" si="19"/>
        <v>1256</v>
      </c>
      <c r="I456" s="23" t="s">
        <v>4848</v>
      </c>
    </row>
    <row r="457" spans="1:10">
      <c r="A457" s="25" t="s">
        <v>5269</v>
      </c>
      <c r="B457" s="25" t="str">
        <f>A457</f>
        <v>Siskiyou County - Unincorporated</v>
      </c>
      <c r="C457" s="25" t="str">
        <f t="shared" si="20"/>
        <v>Siskiyou County - Unincorporated</v>
      </c>
      <c r="D457" s="28">
        <v>65</v>
      </c>
      <c r="E457" s="28">
        <v>40</v>
      </c>
      <c r="F457" s="28">
        <v>43</v>
      </c>
      <c r="G457" s="28">
        <v>110</v>
      </c>
      <c r="H457" s="27">
        <f t="shared" si="19"/>
        <v>258</v>
      </c>
      <c r="I457" s="23" t="s">
        <v>4922</v>
      </c>
    </row>
    <row r="458" spans="1:10">
      <c r="A458" s="25" t="s">
        <v>5674</v>
      </c>
      <c r="B458" s="25" t="s">
        <v>5713</v>
      </c>
      <c r="C458" s="25" t="str">
        <f t="shared" si="20"/>
        <v>Solana Beach</v>
      </c>
      <c r="D458" s="28">
        <v>316</v>
      </c>
      <c r="E458" s="28">
        <v>159</v>
      </c>
      <c r="F458" s="28">
        <v>160</v>
      </c>
      <c r="G458" s="28">
        <v>240</v>
      </c>
      <c r="H458" s="27">
        <f t="shared" si="19"/>
        <v>875</v>
      </c>
      <c r="I458" s="23" t="s">
        <v>4855</v>
      </c>
      <c r="J458" s="23" t="s">
        <v>4770</v>
      </c>
    </row>
    <row r="459" spans="1:10">
      <c r="A459" s="25" t="s">
        <v>5271</v>
      </c>
      <c r="B459" s="25" t="str">
        <f>A459</f>
        <v>Solano County - Unincorporated</v>
      </c>
      <c r="C459" s="25" t="str">
        <f t="shared" si="20"/>
        <v>Solano County - Unincorporated</v>
      </c>
      <c r="D459" s="28">
        <v>26</v>
      </c>
      <c r="E459" s="28">
        <v>15</v>
      </c>
      <c r="F459" s="28">
        <v>19</v>
      </c>
      <c r="G459" s="28">
        <v>43</v>
      </c>
      <c r="H459" s="27">
        <f t="shared" si="19"/>
        <v>103</v>
      </c>
      <c r="I459" s="23" t="s">
        <v>4818</v>
      </c>
    </row>
    <row r="460" spans="1:10">
      <c r="A460" s="25" t="s">
        <v>5593</v>
      </c>
      <c r="B460" s="25" t="s">
        <v>5808</v>
      </c>
      <c r="C460" s="25" t="str">
        <f t="shared" si="20"/>
        <v>Soledad</v>
      </c>
      <c r="D460" s="31">
        <v>46</v>
      </c>
      <c r="E460" s="31">
        <v>30</v>
      </c>
      <c r="F460" s="31">
        <v>35</v>
      </c>
      <c r="G460" s="31">
        <v>80</v>
      </c>
      <c r="H460" s="36">
        <f t="shared" si="19"/>
        <v>191</v>
      </c>
      <c r="I460" s="23" t="s">
        <v>4857</v>
      </c>
    </row>
    <row r="461" spans="1:10">
      <c r="A461" s="33" t="s">
        <v>5694</v>
      </c>
      <c r="B461" s="25" t="s">
        <v>5825</v>
      </c>
      <c r="C461" s="25" t="str">
        <f t="shared" si="20"/>
        <v>Solvang</v>
      </c>
      <c r="D461" s="32">
        <v>42</v>
      </c>
      <c r="E461" s="32">
        <v>28</v>
      </c>
      <c r="F461" s="32">
        <v>30</v>
      </c>
      <c r="G461" s="32">
        <v>75</v>
      </c>
      <c r="H461" s="27">
        <f t="shared" si="19"/>
        <v>175</v>
      </c>
      <c r="I461" s="23" t="s">
        <v>4835</v>
      </c>
    </row>
    <row r="462" spans="1:10">
      <c r="A462" s="25" t="s">
        <v>5714</v>
      </c>
      <c r="B462" s="25" t="s">
        <v>5714</v>
      </c>
      <c r="C462" s="25" t="str">
        <f t="shared" si="20"/>
        <v>Sonoma</v>
      </c>
      <c r="D462" s="28">
        <v>24</v>
      </c>
      <c r="E462" s="28">
        <v>23</v>
      </c>
      <c r="F462" s="28">
        <v>27</v>
      </c>
      <c r="G462" s="28">
        <v>63</v>
      </c>
      <c r="H462" s="27">
        <f t="shared" si="19"/>
        <v>137</v>
      </c>
      <c r="I462" s="23" t="s">
        <v>4877</v>
      </c>
    </row>
    <row r="463" spans="1:10">
      <c r="A463" s="25" t="s">
        <v>5275</v>
      </c>
      <c r="B463" s="25" t="str">
        <f>A463</f>
        <v>Sonoma County - Unincorporated</v>
      </c>
      <c r="C463" s="25" t="str">
        <f t="shared" si="20"/>
        <v>Sonoma County - Unincorporated</v>
      </c>
      <c r="D463" s="28">
        <f>220-94</f>
        <v>126</v>
      </c>
      <c r="E463" s="28">
        <f>127-90</f>
        <v>37</v>
      </c>
      <c r="F463" s="28">
        <v>160</v>
      </c>
      <c r="G463" s="28">
        <f>429-237</f>
        <v>192</v>
      </c>
      <c r="H463" s="27">
        <f t="shared" si="19"/>
        <v>515</v>
      </c>
      <c r="I463" s="23" t="s">
        <v>4877</v>
      </c>
    </row>
    <row r="464" spans="1:10">
      <c r="A464" s="25" t="s">
        <v>5902</v>
      </c>
      <c r="B464" s="25" t="s">
        <v>5375</v>
      </c>
      <c r="C464" s="25" t="str">
        <f t="shared" si="20"/>
        <v>Sonora</v>
      </c>
      <c r="D464" s="28">
        <v>34</v>
      </c>
      <c r="E464" s="28">
        <v>26</v>
      </c>
      <c r="F464" s="28">
        <v>24</v>
      </c>
      <c r="G464" s="28">
        <v>61</v>
      </c>
      <c r="H464" s="27">
        <f t="shared" si="19"/>
        <v>145</v>
      </c>
      <c r="I464" s="23" t="s">
        <v>5277</v>
      </c>
      <c r="J464" s="23" t="s">
        <v>4770</v>
      </c>
    </row>
    <row r="465" spans="1:10">
      <c r="A465" s="25" t="s">
        <v>5570</v>
      </c>
      <c r="B465" s="25" t="s">
        <v>5715</v>
      </c>
      <c r="C465" s="25" t="str">
        <f t="shared" si="20"/>
        <v>South El Monte</v>
      </c>
      <c r="D465" s="28">
        <v>43</v>
      </c>
      <c r="E465" s="28">
        <v>25</v>
      </c>
      <c r="F465" s="28">
        <v>28</v>
      </c>
      <c r="G465" s="28">
        <v>76</v>
      </c>
      <c r="H465" s="27">
        <f t="shared" si="19"/>
        <v>172</v>
      </c>
      <c r="I465" s="23" t="s">
        <v>4760</v>
      </c>
    </row>
    <row r="466" spans="1:10">
      <c r="A466" s="25" t="s">
        <v>5570</v>
      </c>
      <c r="B466" s="25" t="s">
        <v>5716</v>
      </c>
      <c r="C466" s="25" t="str">
        <f t="shared" si="20"/>
        <v>South Gate</v>
      </c>
      <c r="D466" s="28">
        <v>314</v>
      </c>
      <c r="E466" s="28">
        <v>185</v>
      </c>
      <c r="F466" s="28">
        <v>205</v>
      </c>
      <c r="G466" s="28">
        <v>558</v>
      </c>
      <c r="H466" s="27">
        <f t="shared" si="19"/>
        <v>1262</v>
      </c>
      <c r="I466" s="23" t="s">
        <v>4760</v>
      </c>
    </row>
    <row r="467" spans="1:10">
      <c r="A467" s="25" t="s">
        <v>5900</v>
      </c>
      <c r="B467" s="25" t="s">
        <v>5717</v>
      </c>
      <c r="C467" s="25" t="str">
        <f t="shared" si="20"/>
        <v>South Lake Tahoe</v>
      </c>
      <c r="D467" s="28">
        <v>54</v>
      </c>
      <c r="E467" s="28">
        <v>38</v>
      </c>
      <c r="F467" s="28">
        <v>63</v>
      </c>
      <c r="G467" s="28">
        <v>181</v>
      </c>
      <c r="H467" s="27">
        <f t="shared" si="19"/>
        <v>336</v>
      </c>
      <c r="I467" s="23" t="s">
        <v>4934</v>
      </c>
      <c r="J467" s="23" t="s">
        <v>4770</v>
      </c>
    </row>
    <row r="468" spans="1:10">
      <c r="A468" s="25" t="s">
        <v>5570</v>
      </c>
      <c r="B468" s="25" t="s">
        <v>5718</v>
      </c>
      <c r="C468" s="25" t="str">
        <f t="shared" si="20"/>
        <v>South Pasadena</v>
      </c>
      <c r="D468" s="28">
        <v>17</v>
      </c>
      <c r="E468" s="28">
        <v>10</v>
      </c>
      <c r="F468" s="28">
        <v>11</v>
      </c>
      <c r="G468" s="28">
        <v>25</v>
      </c>
      <c r="H468" s="27">
        <f t="shared" si="19"/>
        <v>63</v>
      </c>
      <c r="I468" s="23" t="s">
        <v>4760</v>
      </c>
    </row>
    <row r="469" spans="1:10">
      <c r="A469" s="25" t="s">
        <v>5688</v>
      </c>
      <c r="B469" s="25" t="s">
        <v>5719</v>
      </c>
      <c r="C469" s="25" t="str">
        <f t="shared" si="20"/>
        <v>South San Francisco</v>
      </c>
      <c r="D469" s="28">
        <v>565</v>
      </c>
      <c r="E469" s="28">
        <v>281</v>
      </c>
      <c r="F469" s="28">
        <v>313</v>
      </c>
      <c r="G469" s="28">
        <v>705</v>
      </c>
      <c r="H469" s="27">
        <f t="shared" si="19"/>
        <v>1864</v>
      </c>
      <c r="I469" s="23" t="s">
        <v>4796</v>
      </c>
    </row>
    <row r="470" spans="1:10">
      <c r="A470" s="25" t="s">
        <v>5602</v>
      </c>
      <c r="B470" s="25" t="s">
        <v>5283</v>
      </c>
      <c r="C470" s="25" t="str">
        <f t="shared" si="20"/>
        <v>St. Helena</v>
      </c>
      <c r="D470" s="28">
        <v>8</v>
      </c>
      <c r="E470" s="28">
        <v>5</v>
      </c>
      <c r="F470" s="28">
        <v>5</v>
      </c>
      <c r="G470" s="28">
        <v>13</v>
      </c>
      <c r="H470" s="27">
        <f t="shared" si="19"/>
        <v>31</v>
      </c>
      <c r="I470" s="23" t="s">
        <v>4777</v>
      </c>
    </row>
    <row r="471" spans="1:10">
      <c r="A471" s="25" t="s">
        <v>5284</v>
      </c>
      <c r="B471" s="25" t="str">
        <f>A471</f>
        <v>Stanislaus County - Unincorporated</v>
      </c>
      <c r="C471" s="25" t="str">
        <f t="shared" si="20"/>
        <v>Stanislaus County - Unincorporated</v>
      </c>
      <c r="D471" s="29">
        <v>538</v>
      </c>
      <c r="E471" s="29">
        <v>345</v>
      </c>
      <c r="F471" s="29">
        <v>391</v>
      </c>
      <c r="G471" s="29">
        <v>967</v>
      </c>
      <c r="H471" s="27">
        <f t="shared" si="19"/>
        <v>2241</v>
      </c>
      <c r="I471" s="23" t="s">
        <v>4862</v>
      </c>
    </row>
    <row r="472" spans="1:10">
      <c r="A472" s="25" t="s">
        <v>5616</v>
      </c>
      <c r="B472" s="25" t="s">
        <v>5720</v>
      </c>
      <c r="C472" s="25" t="str">
        <f t="shared" si="20"/>
        <v>Stanton</v>
      </c>
      <c r="D472" s="28">
        <v>68</v>
      </c>
      <c r="E472" s="28">
        <v>49</v>
      </c>
      <c r="F472" s="28">
        <v>56</v>
      </c>
      <c r="G472" s="28">
        <v>140</v>
      </c>
      <c r="H472" s="27">
        <f t="shared" si="19"/>
        <v>313</v>
      </c>
      <c r="I472" s="23" t="s">
        <v>4767</v>
      </c>
    </row>
    <row r="473" spans="1:10">
      <c r="A473" s="25" t="s">
        <v>5680</v>
      </c>
      <c r="B473" s="25" t="s">
        <v>5721</v>
      </c>
      <c r="C473" s="25" t="str">
        <f t="shared" si="20"/>
        <v>Stockton</v>
      </c>
      <c r="D473" s="34">
        <v>3157</v>
      </c>
      <c r="E473" s="34">
        <v>2004</v>
      </c>
      <c r="F473" s="34">
        <v>2103</v>
      </c>
      <c r="G473" s="34">
        <v>4560</v>
      </c>
      <c r="H473" s="27">
        <f t="shared" si="19"/>
        <v>11824</v>
      </c>
      <c r="I473" s="23" t="s">
        <v>4941</v>
      </c>
    </row>
    <row r="474" spans="1:10">
      <c r="A474" s="25" t="s">
        <v>5882</v>
      </c>
      <c r="B474" s="25" t="s">
        <v>5722</v>
      </c>
      <c r="C474" s="25" t="str">
        <f t="shared" si="20"/>
        <v>Suisun City</v>
      </c>
      <c r="D474" s="28">
        <v>147</v>
      </c>
      <c r="E474" s="28">
        <v>57</v>
      </c>
      <c r="F474" s="28">
        <v>60</v>
      </c>
      <c r="G474" s="28">
        <v>241</v>
      </c>
      <c r="H474" s="27">
        <f t="shared" si="19"/>
        <v>505</v>
      </c>
      <c r="I474" s="23" t="s">
        <v>4818</v>
      </c>
    </row>
    <row r="475" spans="1:10">
      <c r="A475" s="25" t="s">
        <v>5695</v>
      </c>
      <c r="B475" s="25" t="s">
        <v>5723</v>
      </c>
      <c r="C475" s="25" t="str">
        <f t="shared" si="20"/>
        <v>Sunnyvale</v>
      </c>
      <c r="D475" s="28">
        <v>1640</v>
      </c>
      <c r="E475" s="28">
        <v>906</v>
      </c>
      <c r="F475" s="28">
        <v>932</v>
      </c>
      <c r="G475" s="28">
        <v>1974</v>
      </c>
      <c r="H475" s="27">
        <f t="shared" si="19"/>
        <v>5452</v>
      </c>
      <c r="I475" s="23" t="s">
        <v>4850</v>
      </c>
    </row>
    <row r="476" spans="1:10">
      <c r="A476" s="25" t="s">
        <v>5903</v>
      </c>
      <c r="B476" s="25" t="s">
        <v>5376</v>
      </c>
      <c r="C476" s="25" t="str">
        <f t="shared" si="20"/>
        <v>Susanville</v>
      </c>
      <c r="D476" s="28">
        <v>14</v>
      </c>
      <c r="E476" s="28">
        <v>9</v>
      </c>
      <c r="F476" s="28">
        <v>11</v>
      </c>
      <c r="G476" s="28">
        <v>24</v>
      </c>
      <c r="H476" s="27">
        <f t="shared" si="19"/>
        <v>58</v>
      </c>
      <c r="I476" s="23" t="s">
        <v>5045</v>
      </c>
      <c r="J476" s="23" t="s">
        <v>4770</v>
      </c>
    </row>
    <row r="477" spans="1:10">
      <c r="A477" s="25" t="s">
        <v>5290</v>
      </c>
      <c r="B477" s="25" t="str">
        <f>A477</f>
        <v>Sutter County - Unincorporated</v>
      </c>
      <c r="C477" s="25" t="str">
        <f t="shared" si="20"/>
        <v>Sutter County - Unincorporated</v>
      </c>
      <c r="D477" s="28">
        <v>177</v>
      </c>
      <c r="E477" s="28">
        <v>107</v>
      </c>
      <c r="F477" s="28">
        <v>132</v>
      </c>
      <c r="G477" s="28">
        <v>313</v>
      </c>
      <c r="H477" s="27">
        <f t="shared" si="19"/>
        <v>729</v>
      </c>
      <c r="I477" s="23" t="s">
        <v>5053</v>
      </c>
      <c r="J477" s="23" t="s">
        <v>4770</v>
      </c>
    </row>
    <row r="478" spans="1:10">
      <c r="A478" s="25" t="s">
        <v>5873</v>
      </c>
      <c r="B478" s="25" t="s">
        <v>5724</v>
      </c>
      <c r="C478" s="25" t="str">
        <f t="shared" si="20"/>
        <v>Sutter Creek</v>
      </c>
      <c r="D478" s="28">
        <v>2</v>
      </c>
      <c r="E478" s="28">
        <v>2</v>
      </c>
      <c r="F478" s="28">
        <v>2</v>
      </c>
      <c r="G478" s="28">
        <v>4</v>
      </c>
      <c r="H478" s="27">
        <f t="shared" ref="H478:H488" si="21">SUM(D478:G478)</f>
        <v>10</v>
      </c>
      <c r="I478" s="23" t="s">
        <v>4774</v>
      </c>
    </row>
    <row r="479" spans="1:10">
      <c r="A479" s="25" t="s">
        <v>5878</v>
      </c>
      <c r="B479" s="25" t="s">
        <v>5725</v>
      </c>
      <c r="C479" s="25" t="str">
        <f t="shared" si="20"/>
        <v>Taft</v>
      </c>
      <c r="D479" s="35">
        <v>52</v>
      </c>
      <c r="E479" s="35">
        <v>26</v>
      </c>
      <c r="F479" s="35">
        <v>30</v>
      </c>
      <c r="G479" s="35">
        <v>146</v>
      </c>
      <c r="H479" s="27">
        <f t="shared" si="21"/>
        <v>254</v>
      </c>
      <c r="I479" s="23" t="s">
        <v>4793</v>
      </c>
    </row>
    <row r="480" spans="1:10">
      <c r="A480" s="25" t="s">
        <v>5878</v>
      </c>
      <c r="B480" s="25" t="s">
        <v>5726</v>
      </c>
      <c r="C480" s="25" t="str">
        <f t="shared" si="20"/>
        <v>Tehachapi</v>
      </c>
      <c r="D480" s="35">
        <v>127</v>
      </c>
      <c r="E480" s="35">
        <v>64</v>
      </c>
      <c r="F480" s="35">
        <v>88</v>
      </c>
      <c r="G480" s="35">
        <v>216</v>
      </c>
      <c r="H480" s="27">
        <f t="shared" si="21"/>
        <v>495</v>
      </c>
      <c r="I480" s="23" t="s">
        <v>4793</v>
      </c>
    </row>
    <row r="481" spans="1:10">
      <c r="A481" s="25" t="s">
        <v>5826</v>
      </c>
      <c r="B481" s="25" t="s">
        <v>5826</v>
      </c>
      <c r="C481" s="25" t="str">
        <f t="shared" si="20"/>
        <v>Tehama</v>
      </c>
      <c r="D481" s="28">
        <v>3</v>
      </c>
      <c r="E481" s="28">
        <v>2</v>
      </c>
      <c r="F481" s="28">
        <v>2</v>
      </c>
      <c r="G481" s="28">
        <v>5</v>
      </c>
      <c r="H481" s="27">
        <f t="shared" si="21"/>
        <v>12</v>
      </c>
      <c r="I481" s="23" t="s">
        <v>4894</v>
      </c>
      <c r="J481" s="23" t="s">
        <v>4770</v>
      </c>
    </row>
    <row r="482" spans="1:10">
      <c r="A482" s="25" t="s">
        <v>5295</v>
      </c>
      <c r="B482" s="25" t="str">
        <f>A482</f>
        <v>Tehama County - Unincorporated</v>
      </c>
      <c r="C482" s="25" t="str">
        <f t="shared" si="20"/>
        <v>Tehama County - Unincorporated</v>
      </c>
      <c r="D482" s="28">
        <v>185</v>
      </c>
      <c r="E482" s="28">
        <v>157</v>
      </c>
      <c r="F482" s="28">
        <v>155</v>
      </c>
      <c r="G482" s="28">
        <v>367</v>
      </c>
      <c r="H482" s="27">
        <f t="shared" si="21"/>
        <v>864</v>
      </c>
      <c r="I482" s="23" t="s">
        <v>4894</v>
      </c>
      <c r="J482" s="23" t="s">
        <v>4770</v>
      </c>
    </row>
    <row r="483" spans="1:10">
      <c r="A483" s="25" t="s">
        <v>5661</v>
      </c>
      <c r="B483" s="25" t="s">
        <v>5727</v>
      </c>
      <c r="C483" s="25" t="str">
        <f t="shared" si="20"/>
        <v>Temecula</v>
      </c>
      <c r="D483" s="28">
        <v>375</v>
      </c>
      <c r="E483" s="28">
        <v>251</v>
      </c>
      <c r="F483" s="28">
        <v>271</v>
      </c>
      <c r="G483" s="28">
        <v>596</v>
      </c>
      <c r="H483" s="27">
        <f t="shared" si="21"/>
        <v>1493</v>
      </c>
      <c r="I483" s="23" t="s">
        <v>4808</v>
      </c>
    </row>
    <row r="484" spans="1:10">
      <c r="A484" s="25" t="s">
        <v>5570</v>
      </c>
      <c r="B484" s="25" t="s">
        <v>5728</v>
      </c>
      <c r="C484" s="25" t="str">
        <f t="shared" si="20"/>
        <v>Temple City</v>
      </c>
      <c r="D484" s="28">
        <v>159</v>
      </c>
      <c r="E484" s="28">
        <v>93</v>
      </c>
      <c r="F484" s="28">
        <v>99</v>
      </c>
      <c r="G484" s="28">
        <v>252</v>
      </c>
      <c r="H484" s="27">
        <f t="shared" si="21"/>
        <v>603</v>
      </c>
      <c r="I484" s="23" t="s">
        <v>4760</v>
      </c>
    </row>
    <row r="485" spans="1:10">
      <c r="A485" s="25" t="s">
        <v>5885</v>
      </c>
      <c r="B485" s="25" t="s">
        <v>5729</v>
      </c>
      <c r="C485" s="25" t="str">
        <f t="shared" si="20"/>
        <v>Thousand Oaks</v>
      </c>
      <c r="D485" s="28">
        <v>47</v>
      </c>
      <c r="E485" s="28">
        <v>32</v>
      </c>
      <c r="F485" s="28">
        <v>36</v>
      </c>
      <c r="G485" s="28">
        <v>77</v>
      </c>
      <c r="H485" s="27">
        <f t="shared" si="21"/>
        <v>192</v>
      </c>
      <c r="I485" s="23" t="s">
        <v>4848</v>
      </c>
    </row>
    <row r="486" spans="1:10">
      <c r="A486" s="25" t="s">
        <v>5881</v>
      </c>
      <c r="B486" s="25" t="s">
        <v>5794</v>
      </c>
      <c r="C486" s="25" t="str">
        <f t="shared" si="20"/>
        <v>Tiburon</v>
      </c>
      <c r="D486" s="28">
        <v>24</v>
      </c>
      <c r="E486" s="28">
        <v>16</v>
      </c>
      <c r="F486" s="28">
        <v>19</v>
      </c>
      <c r="G486" s="28">
        <v>19</v>
      </c>
      <c r="H486" s="27">
        <f t="shared" si="21"/>
        <v>78</v>
      </c>
      <c r="I486" s="23" t="s">
        <v>4816</v>
      </c>
    </row>
    <row r="487" spans="1:10">
      <c r="A487" s="25" t="s">
        <v>5570</v>
      </c>
      <c r="B487" s="25" t="s">
        <v>5730</v>
      </c>
      <c r="C487" s="25" t="str">
        <f t="shared" si="20"/>
        <v>Torrance</v>
      </c>
      <c r="D487" s="28">
        <v>380</v>
      </c>
      <c r="E487" s="28">
        <v>227</v>
      </c>
      <c r="F487" s="28">
        <v>243</v>
      </c>
      <c r="G487" s="28">
        <v>600</v>
      </c>
      <c r="H487" s="27">
        <f t="shared" si="21"/>
        <v>1450</v>
      </c>
      <c r="I487" s="23" t="s">
        <v>4760</v>
      </c>
    </row>
    <row r="488" spans="1:10">
      <c r="A488" s="25" t="s">
        <v>5680</v>
      </c>
      <c r="B488" s="25" t="s">
        <v>5731</v>
      </c>
      <c r="C488" s="25" t="str">
        <f t="shared" si="20"/>
        <v>Tracy</v>
      </c>
      <c r="D488" s="34">
        <v>980</v>
      </c>
      <c r="E488" s="34">
        <v>705</v>
      </c>
      <c r="F488" s="34">
        <v>828</v>
      </c>
      <c r="G488" s="34">
        <v>2463</v>
      </c>
      <c r="H488" s="27">
        <f t="shared" si="21"/>
        <v>4976</v>
      </c>
      <c r="I488" s="23" t="s">
        <v>4941</v>
      </c>
    </row>
    <row r="489" spans="1:10">
      <c r="A489" s="25" t="s">
        <v>5877</v>
      </c>
      <c r="B489" s="25" t="s">
        <v>5795</v>
      </c>
      <c r="C489" s="25" t="str">
        <f t="shared" si="20"/>
        <v>Trinidad</v>
      </c>
      <c r="D489" s="28">
        <v>4</v>
      </c>
      <c r="E489" s="28">
        <v>4</v>
      </c>
      <c r="F489" s="28">
        <v>3</v>
      </c>
      <c r="G489" s="28">
        <v>7</v>
      </c>
      <c r="H489" s="27">
        <v>18</v>
      </c>
      <c r="I489" s="23" t="s">
        <v>4788</v>
      </c>
      <c r="J489" s="23" t="s">
        <v>4770</v>
      </c>
    </row>
    <row r="490" spans="1:10">
      <c r="A490" s="25" t="s">
        <v>5303</v>
      </c>
      <c r="B490" s="25" t="str">
        <f>A490</f>
        <v>Trinity County - Unincorporated</v>
      </c>
      <c r="C490" s="25" t="str">
        <f t="shared" si="20"/>
        <v>Trinity County - Unincorporated</v>
      </c>
      <c r="D490" s="28">
        <v>1</v>
      </c>
      <c r="E490" s="28">
        <v>1</v>
      </c>
      <c r="F490" s="28">
        <v>0</v>
      </c>
      <c r="G490" s="28">
        <v>0</v>
      </c>
      <c r="H490" s="27">
        <f t="shared" ref="H490:H521" si="22">SUM(D490:G490)</f>
        <v>2</v>
      </c>
      <c r="I490" s="23" t="s">
        <v>5304</v>
      </c>
      <c r="J490" s="23" t="s">
        <v>4770</v>
      </c>
    </row>
    <row r="491" spans="1:10">
      <c r="A491" s="25" t="s">
        <v>5892</v>
      </c>
      <c r="B491" s="25" t="s">
        <v>5377</v>
      </c>
      <c r="C491" s="25" t="str">
        <f t="shared" si="20"/>
        <v>Truckee</v>
      </c>
      <c r="D491" s="28">
        <v>187</v>
      </c>
      <c r="E491" s="28">
        <v>140</v>
      </c>
      <c r="F491" s="28">
        <v>128</v>
      </c>
      <c r="G491" s="28">
        <v>300</v>
      </c>
      <c r="H491" s="27">
        <f t="shared" si="22"/>
        <v>755</v>
      </c>
      <c r="I491" s="23" t="s">
        <v>4977</v>
      </c>
      <c r="J491" s="23" t="s">
        <v>4770</v>
      </c>
    </row>
    <row r="492" spans="1:10">
      <c r="A492" s="25" t="s">
        <v>5732</v>
      </c>
      <c r="B492" s="25" t="s">
        <v>5732</v>
      </c>
      <c r="C492" s="25" t="str">
        <f t="shared" si="20"/>
        <v>Tulare</v>
      </c>
      <c r="D492" s="29">
        <v>920</v>
      </c>
      <c r="E492" s="29">
        <v>609</v>
      </c>
      <c r="F492" s="29">
        <v>613</v>
      </c>
      <c r="G492" s="29">
        <v>1452</v>
      </c>
      <c r="H492" s="27">
        <f t="shared" si="22"/>
        <v>3594</v>
      </c>
      <c r="I492" s="23" t="s">
        <v>4919</v>
      </c>
    </row>
    <row r="493" spans="1:10">
      <c r="A493" s="25" t="s">
        <v>5307</v>
      </c>
      <c r="B493" s="25" t="str">
        <f>A493</f>
        <v>Tulare County - Unincorporated</v>
      </c>
      <c r="C493" s="25" t="str">
        <f t="shared" si="20"/>
        <v>Tulare County - Unincorporated</v>
      </c>
      <c r="D493" s="29">
        <v>1477</v>
      </c>
      <c r="E493" s="29">
        <v>1065</v>
      </c>
      <c r="F493" s="29">
        <v>1169</v>
      </c>
      <c r="G493" s="29">
        <v>3370</v>
      </c>
      <c r="H493" s="27">
        <f t="shared" si="22"/>
        <v>7081</v>
      </c>
      <c r="I493" s="23" t="s">
        <v>4919</v>
      </c>
    </row>
    <row r="494" spans="1:10">
      <c r="A494" s="25" t="s">
        <v>5890</v>
      </c>
      <c r="B494" s="25" t="s">
        <v>5866</v>
      </c>
      <c r="C494" s="25" t="str">
        <f t="shared" si="20"/>
        <v>Tulelake</v>
      </c>
      <c r="D494" s="28">
        <v>3</v>
      </c>
      <c r="E494" s="28">
        <v>2</v>
      </c>
      <c r="F494" s="28">
        <v>2</v>
      </c>
      <c r="G494" s="28">
        <v>6</v>
      </c>
      <c r="H494" s="27">
        <f t="shared" si="22"/>
        <v>13</v>
      </c>
      <c r="I494" s="23" t="s">
        <v>4922</v>
      </c>
    </row>
    <row r="495" spans="1:10">
      <c r="A495" s="25" t="s">
        <v>5309</v>
      </c>
      <c r="B495" s="25" t="str">
        <f>A495</f>
        <v>Tuolumne County - Unincorporated</v>
      </c>
      <c r="C495" s="25" t="str">
        <f t="shared" si="20"/>
        <v>Tuolumne County - Unincorporated</v>
      </c>
      <c r="D495" s="28">
        <v>155</v>
      </c>
      <c r="E495" s="28">
        <v>116</v>
      </c>
      <c r="F495" s="28">
        <v>110</v>
      </c>
      <c r="G495" s="28">
        <v>279</v>
      </c>
      <c r="H495" s="27">
        <f t="shared" si="22"/>
        <v>660</v>
      </c>
      <c r="I495" s="23" t="s">
        <v>5277</v>
      </c>
      <c r="J495" s="23" t="s">
        <v>4770</v>
      </c>
    </row>
    <row r="496" spans="1:10">
      <c r="A496" s="25" t="s">
        <v>5886</v>
      </c>
      <c r="B496" s="25" t="s">
        <v>5733</v>
      </c>
      <c r="C496" s="25" t="str">
        <f t="shared" si="20"/>
        <v>Turlock</v>
      </c>
      <c r="D496" s="29">
        <v>877</v>
      </c>
      <c r="E496" s="29">
        <v>562</v>
      </c>
      <c r="F496" s="29">
        <v>627</v>
      </c>
      <c r="G496" s="29">
        <v>1552</v>
      </c>
      <c r="H496" s="27">
        <f t="shared" si="22"/>
        <v>3618</v>
      </c>
      <c r="I496" s="23" t="s">
        <v>4862</v>
      </c>
    </row>
    <row r="497" spans="1:10">
      <c r="A497" s="25" t="s">
        <v>5616</v>
      </c>
      <c r="B497" s="25" t="s">
        <v>5734</v>
      </c>
      <c r="C497" s="25" t="str">
        <f t="shared" si="20"/>
        <v>Tustin</v>
      </c>
      <c r="D497" s="28">
        <v>283</v>
      </c>
      <c r="E497" s="28">
        <v>195</v>
      </c>
      <c r="F497" s="28">
        <v>224</v>
      </c>
      <c r="G497" s="28">
        <v>525</v>
      </c>
      <c r="H497" s="27">
        <f t="shared" si="22"/>
        <v>1227</v>
      </c>
      <c r="I497" s="23" t="s">
        <v>4767</v>
      </c>
    </row>
    <row r="498" spans="1:10">
      <c r="A498" s="25" t="s">
        <v>5823</v>
      </c>
      <c r="B498" s="25" t="s">
        <v>5735</v>
      </c>
      <c r="C498" s="25" t="str">
        <f t="shared" si="20"/>
        <v>Twentynine Palms</v>
      </c>
      <c r="D498" s="28">
        <v>103</v>
      </c>
      <c r="E498" s="28">
        <v>72</v>
      </c>
      <c r="F498" s="28">
        <v>84</v>
      </c>
      <c r="G498" s="28">
        <v>195</v>
      </c>
      <c r="H498" s="27">
        <f t="shared" si="22"/>
        <v>454</v>
      </c>
      <c r="I498" s="23" t="s">
        <v>4758</v>
      </c>
    </row>
    <row r="499" spans="1:10">
      <c r="A499" s="25" t="s">
        <v>5891</v>
      </c>
      <c r="B499" s="25" t="s">
        <v>5378</v>
      </c>
      <c r="C499" s="25" t="str">
        <f t="shared" si="20"/>
        <v>Ukiah</v>
      </c>
      <c r="D499" s="28">
        <v>86</v>
      </c>
      <c r="E499" s="28">
        <v>72</v>
      </c>
      <c r="F499" s="28">
        <v>49</v>
      </c>
      <c r="G499" s="28">
        <v>32</v>
      </c>
      <c r="H499" s="27">
        <f t="shared" si="22"/>
        <v>239</v>
      </c>
      <c r="I499" s="23" t="s">
        <v>4955</v>
      </c>
      <c r="J499" s="23" t="s">
        <v>4770</v>
      </c>
    </row>
    <row r="500" spans="1:10">
      <c r="A500" s="25" t="s">
        <v>5384</v>
      </c>
      <c r="B500" s="25" t="s">
        <v>5736</v>
      </c>
      <c r="C500" s="25" t="str">
        <f t="shared" si="20"/>
        <v>Union City</v>
      </c>
      <c r="D500" s="28">
        <v>317</v>
      </c>
      <c r="E500" s="28">
        <v>180</v>
      </c>
      <c r="F500" s="28">
        <v>192</v>
      </c>
      <c r="G500" s="28">
        <v>417</v>
      </c>
      <c r="H500" s="27">
        <f t="shared" si="22"/>
        <v>1106</v>
      </c>
      <c r="I500" s="23" t="s">
        <v>4762</v>
      </c>
    </row>
    <row r="501" spans="1:10">
      <c r="A501" s="25" t="s">
        <v>5823</v>
      </c>
      <c r="B501" s="25" t="s">
        <v>5737</v>
      </c>
      <c r="C501" s="25" t="str">
        <f t="shared" si="20"/>
        <v>Upland</v>
      </c>
      <c r="D501" s="28">
        <v>382</v>
      </c>
      <c r="E501" s="28">
        <v>260</v>
      </c>
      <c r="F501" s="28">
        <v>294</v>
      </c>
      <c r="G501" s="28">
        <v>653</v>
      </c>
      <c r="H501" s="27">
        <f t="shared" si="22"/>
        <v>1589</v>
      </c>
      <c r="I501" s="23" t="s">
        <v>4758</v>
      </c>
    </row>
    <row r="502" spans="1:10">
      <c r="A502" s="25" t="s">
        <v>5882</v>
      </c>
      <c r="B502" s="25" t="s">
        <v>5738</v>
      </c>
      <c r="C502" s="25" t="str">
        <f t="shared" si="20"/>
        <v>Vacaville</v>
      </c>
      <c r="D502" s="28">
        <v>287</v>
      </c>
      <c r="E502" s="28">
        <v>134</v>
      </c>
      <c r="F502" s="28">
        <v>173</v>
      </c>
      <c r="G502" s="28">
        <v>490</v>
      </c>
      <c r="H502" s="27">
        <f t="shared" si="22"/>
        <v>1084</v>
      </c>
      <c r="I502" s="23" t="s">
        <v>4818</v>
      </c>
    </row>
    <row r="503" spans="1:10">
      <c r="A503" s="25" t="s">
        <v>5882</v>
      </c>
      <c r="B503" s="25" t="s">
        <v>5739</v>
      </c>
      <c r="C503" s="25" t="str">
        <f t="shared" si="20"/>
        <v>Vallejo</v>
      </c>
      <c r="D503" s="28">
        <v>283</v>
      </c>
      <c r="E503" s="28">
        <v>178</v>
      </c>
      <c r="F503" s="28">
        <v>211</v>
      </c>
      <c r="G503" s="28">
        <v>690</v>
      </c>
      <c r="H503" s="27">
        <f t="shared" si="22"/>
        <v>1362</v>
      </c>
      <c r="I503" s="23" t="s">
        <v>4818</v>
      </c>
    </row>
    <row r="504" spans="1:10">
      <c r="A504" s="25" t="s">
        <v>5318</v>
      </c>
      <c r="B504" s="25" t="str">
        <f>A504</f>
        <v>Ventura County - Unincorporated</v>
      </c>
      <c r="C504" s="25" t="str">
        <f t="shared" si="20"/>
        <v>Ventura County - Unincorporated</v>
      </c>
      <c r="D504" s="28">
        <v>246</v>
      </c>
      <c r="E504" s="28">
        <v>168</v>
      </c>
      <c r="F504" s="28">
        <v>189</v>
      </c>
      <c r="G504" s="28">
        <v>412</v>
      </c>
      <c r="H504" s="27">
        <f t="shared" si="22"/>
        <v>1015</v>
      </c>
      <c r="I504" s="23" t="s">
        <v>4848</v>
      </c>
    </row>
    <row r="505" spans="1:10">
      <c r="A505" s="25" t="s">
        <v>5570</v>
      </c>
      <c r="B505" s="25" t="s">
        <v>5867</v>
      </c>
      <c r="C505" s="25" t="str">
        <f t="shared" si="20"/>
        <v>Vernon</v>
      </c>
      <c r="D505" s="28">
        <v>1</v>
      </c>
      <c r="E505" s="28">
        <v>1</v>
      </c>
      <c r="F505" s="28">
        <v>0</v>
      </c>
      <c r="G505" s="28">
        <v>0</v>
      </c>
      <c r="H505" s="27">
        <f t="shared" si="22"/>
        <v>2</v>
      </c>
      <c r="I505" s="23" t="s">
        <v>4760</v>
      </c>
    </row>
    <row r="506" spans="1:10">
      <c r="A506" s="25" t="s">
        <v>5823</v>
      </c>
      <c r="B506" s="25" t="s">
        <v>5741</v>
      </c>
      <c r="C506" s="25" t="str">
        <f t="shared" si="20"/>
        <v>Victorville</v>
      </c>
      <c r="D506" s="28">
        <v>1698</v>
      </c>
      <c r="E506" s="28">
        <v>1207</v>
      </c>
      <c r="F506" s="28">
        <v>1342</v>
      </c>
      <c r="G506" s="28">
        <v>3124</v>
      </c>
      <c r="H506" s="27">
        <f t="shared" si="22"/>
        <v>7371</v>
      </c>
      <c r="I506" s="23" t="s">
        <v>4758</v>
      </c>
    </row>
    <row r="507" spans="1:10">
      <c r="A507" s="25" t="s">
        <v>5616</v>
      </c>
      <c r="B507" s="25" t="s">
        <v>5796</v>
      </c>
      <c r="C507" s="25" t="str">
        <f t="shared" si="20"/>
        <v>Villa Park</v>
      </c>
      <c r="D507" s="28">
        <v>3</v>
      </c>
      <c r="E507" s="28">
        <v>2</v>
      </c>
      <c r="F507" s="28">
        <v>3</v>
      </c>
      <c r="G507" s="28">
        <v>6</v>
      </c>
      <c r="H507" s="27">
        <f t="shared" si="22"/>
        <v>14</v>
      </c>
      <c r="I507" s="23" t="s">
        <v>4767</v>
      </c>
    </row>
    <row r="508" spans="1:10">
      <c r="A508" s="25" t="s">
        <v>5732</v>
      </c>
      <c r="B508" s="25" t="s">
        <v>5742</v>
      </c>
      <c r="C508" s="25" t="str">
        <f t="shared" si="20"/>
        <v>Visalia</v>
      </c>
      <c r="D508" s="29">
        <v>2616</v>
      </c>
      <c r="E508" s="29">
        <v>1931</v>
      </c>
      <c r="F508" s="29">
        <v>1802</v>
      </c>
      <c r="G508" s="29">
        <v>3672</v>
      </c>
      <c r="H508" s="27">
        <f t="shared" si="22"/>
        <v>10021</v>
      </c>
      <c r="I508" s="23" t="s">
        <v>4919</v>
      </c>
    </row>
    <row r="509" spans="1:10">
      <c r="A509" s="25" t="s">
        <v>5674</v>
      </c>
      <c r="B509" s="25" t="s">
        <v>5743</v>
      </c>
      <c r="C509" s="25" t="str">
        <f t="shared" si="20"/>
        <v>Vista</v>
      </c>
      <c r="D509" s="28">
        <v>1834</v>
      </c>
      <c r="E509" s="28">
        <v>992</v>
      </c>
      <c r="F509" s="28">
        <v>1165</v>
      </c>
      <c r="G509" s="28">
        <v>2709</v>
      </c>
      <c r="H509" s="27">
        <f t="shared" si="22"/>
        <v>6700</v>
      </c>
      <c r="I509" s="23" t="s">
        <v>4855</v>
      </c>
      <c r="J509" s="23" t="s">
        <v>4770</v>
      </c>
    </row>
    <row r="510" spans="1:10">
      <c r="A510" s="25" t="s">
        <v>5570</v>
      </c>
      <c r="B510" s="25" t="s">
        <v>5744</v>
      </c>
      <c r="C510" s="25" t="str">
        <f t="shared" si="20"/>
        <v>Walnut</v>
      </c>
      <c r="D510" s="28">
        <v>246</v>
      </c>
      <c r="E510" s="28">
        <v>144</v>
      </c>
      <c r="F510" s="28">
        <v>155</v>
      </c>
      <c r="G510" s="28">
        <v>363</v>
      </c>
      <c r="H510" s="27">
        <f t="shared" si="22"/>
        <v>908</v>
      </c>
      <c r="I510" s="23" t="s">
        <v>4760</v>
      </c>
    </row>
    <row r="511" spans="1:10">
      <c r="A511" s="25" t="s">
        <v>5876</v>
      </c>
      <c r="B511" s="25" t="s">
        <v>5745</v>
      </c>
      <c r="C511" s="25" t="str">
        <f t="shared" si="20"/>
        <v>Walnut Creek</v>
      </c>
      <c r="D511" s="28">
        <v>604</v>
      </c>
      <c r="E511" s="28">
        <v>355</v>
      </c>
      <c r="F511" s="28">
        <v>381</v>
      </c>
      <c r="G511" s="28">
        <v>895</v>
      </c>
      <c r="H511" s="27">
        <f t="shared" si="22"/>
        <v>2235</v>
      </c>
      <c r="I511" s="23" t="s">
        <v>4784</v>
      </c>
    </row>
    <row r="512" spans="1:10">
      <c r="A512" s="25" t="s">
        <v>5878</v>
      </c>
      <c r="B512" s="25" t="s">
        <v>5746</v>
      </c>
      <c r="C512" s="25" t="str">
        <f t="shared" si="20"/>
        <v>Wasco</v>
      </c>
      <c r="D512" s="35">
        <v>350</v>
      </c>
      <c r="E512" s="35">
        <v>275</v>
      </c>
      <c r="F512" s="35">
        <v>280</v>
      </c>
      <c r="G512" s="35">
        <v>521</v>
      </c>
      <c r="H512" s="27">
        <f t="shared" si="22"/>
        <v>1426</v>
      </c>
      <c r="I512" s="23" t="s">
        <v>4793</v>
      </c>
    </row>
    <row r="513" spans="1:10">
      <c r="A513" s="25" t="s">
        <v>5886</v>
      </c>
      <c r="B513" s="25" t="s">
        <v>5747</v>
      </c>
      <c r="C513" s="25" t="str">
        <f t="shared" si="20"/>
        <v>Waterford</v>
      </c>
      <c r="D513" s="29">
        <v>131</v>
      </c>
      <c r="E513" s="29">
        <v>84</v>
      </c>
      <c r="F513" s="29">
        <v>89</v>
      </c>
      <c r="G513" s="29">
        <v>221</v>
      </c>
      <c r="H513" s="27">
        <f t="shared" si="22"/>
        <v>525</v>
      </c>
      <c r="I513" s="23" t="s">
        <v>4862</v>
      </c>
    </row>
    <row r="514" spans="1:10">
      <c r="A514" s="25" t="s">
        <v>5697</v>
      </c>
      <c r="B514" s="25" t="s">
        <v>5748</v>
      </c>
      <c r="C514" s="25" t="str">
        <f t="shared" ref="C514:C540" si="23">B514</f>
        <v>Watsonville</v>
      </c>
      <c r="D514" s="31">
        <v>169</v>
      </c>
      <c r="E514" s="31">
        <v>110</v>
      </c>
      <c r="F514" s="31">
        <v>128</v>
      </c>
      <c r="G514" s="31">
        <v>293</v>
      </c>
      <c r="H514" s="27">
        <f t="shared" si="22"/>
        <v>700</v>
      </c>
      <c r="I514" s="23" t="s">
        <v>4853</v>
      </c>
    </row>
    <row r="515" spans="1:10">
      <c r="A515" s="25" t="s">
        <v>5890</v>
      </c>
      <c r="B515" s="25" t="s">
        <v>5797</v>
      </c>
      <c r="C515" s="25" t="str">
        <f t="shared" si="23"/>
        <v>Weed</v>
      </c>
      <c r="D515" s="28">
        <v>10</v>
      </c>
      <c r="E515" s="28">
        <v>6</v>
      </c>
      <c r="F515" s="28">
        <v>6</v>
      </c>
      <c r="G515" s="28">
        <v>16</v>
      </c>
      <c r="H515" s="27">
        <f t="shared" si="22"/>
        <v>38</v>
      </c>
      <c r="I515" s="23" t="s">
        <v>4922</v>
      </c>
    </row>
    <row r="516" spans="1:10">
      <c r="A516" s="25" t="s">
        <v>5570</v>
      </c>
      <c r="B516" s="25" t="s">
        <v>5749</v>
      </c>
      <c r="C516" s="25" t="str">
        <f t="shared" si="23"/>
        <v>West Covina</v>
      </c>
      <c r="D516" s="28">
        <v>217</v>
      </c>
      <c r="E516" s="28">
        <v>129</v>
      </c>
      <c r="F516" s="28">
        <v>138</v>
      </c>
      <c r="G516" s="28">
        <v>347</v>
      </c>
      <c r="H516" s="27">
        <f t="shared" si="22"/>
        <v>831</v>
      </c>
      <c r="I516" s="23" t="s">
        <v>4760</v>
      </c>
    </row>
    <row r="517" spans="1:10">
      <c r="A517" s="25" t="s">
        <v>5570</v>
      </c>
      <c r="B517" s="25" t="s">
        <v>5750</v>
      </c>
      <c r="C517" s="25" t="str">
        <f t="shared" si="23"/>
        <v>West Hollywood</v>
      </c>
      <c r="D517" s="28">
        <v>19</v>
      </c>
      <c r="E517" s="28">
        <v>12</v>
      </c>
      <c r="F517" s="28">
        <v>13</v>
      </c>
      <c r="G517" s="28">
        <v>33</v>
      </c>
      <c r="H517" s="27">
        <f t="shared" si="22"/>
        <v>77</v>
      </c>
      <c r="I517" s="23" t="s">
        <v>4760</v>
      </c>
    </row>
    <row r="518" spans="1:10">
      <c r="A518" s="25" t="s">
        <v>5889</v>
      </c>
      <c r="B518" s="25" t="s">
        <v>5751</v>
      </c>
      <c r="C518" s="25" t="str">
        <f t="shared" si="23"/>
        <v>West Sacramento</v>
      </c>
      <c r="D518" s="28">
        <v>2287</v>
      </c>
      <c r="E518" s="28">
        <v>1378</v>
      </c>
      <c r="F518" s="28">
        <v>1722</v>
      </c>
      <c r="G518" s="28">
        <v>4084</v>
      </c>
      <c r="H518" s="27">
        <f t="shared" si="22"/>
        <v>9471</v>
      </c>
      <c r="I518" s="23" t="s">
        <v>4911</v>
      </c>
      <c r="J518" s="23" t="s">
        <v>4770</v>
      </c>
    </row>
    <row r="519" spans="1:10">
      <c r="A519" s="25" t="s">
        <v>5570</v>
      </c>
      <c r="B519" s="25" t="s">
        <v>5809</v>
      </c>
      <c r="C519" s="25" t="str">
        <f t="shared" si="23"/>
        <v>Westlake Village</v>
      </c>
      <c r="D519" s="28">
        <v>12</v>
      </c>
      <c r="E519" s="28">
        <v>7</v>
      </c>
      <c r="F519" s="28">
        <v>8</v>
      </c>
      <c r="G519" s="28">
        <v>18</v>
      </c>
      <c r="H519" s="27">
        <f t="shared" si="22"/>
        <v>45</v>
      </c>
      <c r="I519" s="23" t="s">
        <v>4760</v>
      </c>
    </row>
    <row r="520" spans="1:10">
      <c r="A520" s="25" t="s">
        <v>5616</v>
      </c>
      <c r="B520" s="25" t="s">
        <v>5752</v>
      </c>
      <c r="C520" s="25" t="str">
        <f t="shared" si="23"/>
        <v>Westminster</v>
      </c>
      <c r="D520" s="28">
        <v>1</v>
      </c>
      <c r="E520" s="28">
        <v>1</v>
      </c>
      <c r="F520" s="28">
        <v>0</v>
      </c>
      <c r="G520" s="28">
        <v>0</v>
      </c>
      <c r="H520" s="27">
        <f t="shared" si="22"/>
        <v>2</v>
      </c>
      <c r="I520" s="23" t="s">
        <v>4767</v>
      </c>
    </row>
    <row r="521" spans="1:10">
      <c r="A521" s="25" t="s">
        <v>5782</v>
      </c>
      <c r="B521" s="25" t="s">
        <v>5827</v>
      </c>
      <c r="C521" s="25" t="str">
        <f t="shared" si="23"/>
        <v>Westmorland</v>
      </c>
      <c r="D521" s="28">
        <v>57</v>
      </c>
      <c r="E521" s="28">
        <v>35</v>
      </c>
      <c r="F521" s="28">
        <v>36</v>
      </c>
      <c r="G521" s="28">
        <v>105</v>
      </c>
      <c r="H521" s="27">
        <f t="shared" si="22"/>
        <v>233</v>
      </c>
      <c r="I521" s="23" t="s">
        <v>4830</v>
      </c>
    </row>
    <row r="522" spans="1:10">
      <c r="A522" s="25" t="s">
        <v>5897</v>
      </c>
      <c r="B522" s="25" t="s">
        <v>5828</v>
      </c>
      <c r="C522" s="25" t="str">
        <f t="shared" si="23"/>
        <v>Wheatland</v>
      </c>
      <c r="D522" s="28">
        <v>105</v>
      </c>
      <c r="E522" s="28">
        <v>64</v>
      </c>
      <c r="F522" s="28">
        <v>98</v>
      </c>
      <c r="G522" s="28">
        <v>232</v>
      </c>
      <c r="H522" s="27">
        <f t="shared" ref="H522:H540" si="24">SUM(D522:G522)</f>
        <v>499</v>
      </c>
      <c r="I522" s="23" t="s">
        <v>5086</v>
      </c>
      <c r="J522" s="23" t="s">
        <v>4770</v>
      </c>
    </row>
    <row r="523" spans="1:10">
      <c r="A523" s="25" t="s">
        <v>5570</v>
      </c>
      <c r="B523" s="25" t="s">
        <v>5753</v>
      </c>
      <c r="C523" s="25" t="str">
        <f t="shared" si="23"/>
        <v>Whittier</v>
      </c>
      <c r="D523" s="28">
        <v>228</v>
      </c>
      <c r="E523" s="28">
        <v>135</v>
      </c>
      <c r="F523" s="28">
        <v>146</v>
      </c>
      <c r="G523" s="28">
        <v>369</v>
      </c>
      <c r="H523" s="27">
        <f t="shared" si="24"/>
        <v>878</v>
      </c>
      <c r="I523" s="23" t="s">
        <v>4760</v>
      </c>
    </row>
    <row r="524" spans="1:10">
      <c r="A524" s="25" t="s">
        <v>5661</v>
      </c>
      <c r="B524" s="25" t="s">
        <v>5754</v>
      </c>
      <c r="C524" s="25" t="str">
        <f t="shared" si="23"/>
        <v>Wildomar</v>
      </c>
      <c r="D524" s="28">
        <v>621</v>
      </c>
      <c r="E524" s="28">
        <v>415</v>
      </c>
      <c r="F524" s="28">
        <v>461</v>
      </c>
      <c r="G524" s="28">
        <v>1038</v>
      </c>
      <c r="H524" s="27">
        <f t="shared" si="24"/>
        <v>2535</v>
      </c>
      <c r="I524" s="23" t="s">
        <v>4808</v>
      </c>
    </row>
    <row r="525" spans="1:10">
      <c r="A525" s="25" t="s">
        <v>5362</v>
      </c>
      <c r="B525" s="25" t="s">
        <v>5755</v>
      </c>
      <c r="C525" s="25" t="str">
        <f t="shared" si="23"/>
        <v>Williams</v>
      </c>
      <c r="D525" s="28">
        <v>71</v>
      </c>
      <c r="E525" s="28">
        <v>56</v>
      </c>
      <c r="F525" s="28">
        <v>66</v>
      </c>
      <c r="G525" s="28">
        <v>137</v>
      </c>
      <c r="H525" s="27">
        <f t="shared" si="24"/>
        <v>330</v>
      </c>
      <c r="I525" s="23" t="s">
        <v>4886</v>
      </c>
      <c r="J525" s="23" t="s">
        <v>4770</v>
      </c>
    </row>
    <row r="526" spans="1:10">
      <c r="A526" s="25" t="s">
        <v>5891</v>
      </c>
      <c r="B526" s="25" t="s">
        <v>5379</v>
      </c>
      <c r="C526" s="25" t="str">
        <f t="shared" si="23"/>
        <v>Willits</v>
      </c>
      <c r="D526" s="28">
        <v>34</v>
      </c>
      <c r="E526" s="28">
        <v>25</v>
      </c>
      <c r="F526" s="28">
        <v>17</v>
      </c>
      <c r="G526" s="28">
        <v>35</v>
      </c>
      <c r="H526" s="27">
        <f t="shared" si="24"/>
        <v>111</v>
      </c>
      <c r="I526" s="23" t="s">
        <v>4955</v>
      </c>
      <c r="J526" s="23" t="s">
        <v>4770</v>
      </c>
    </row>
    <row r="527" spans="1:10">
      <c r="A527" s="25" t="s">
        <v>5899</v>
      </c>
      <c r="B527" s="25" t="s">
        <v>5756</v>
      </c>
      <c r="C527" s="25" t="str">
        <f t="shared" si="23"/>
        <v>Willows</v>
      </c>
      <c r="D527" s="28">
        <v>15</v>
      </c>
      <c r="E527" s="28">
        <v>11</v>
      </c>
      <c r="F527" s="28">
        <v>11</v>
      </c>
      <c r="G527" s="28">
        <v>26</v>
      </c>
      <c r="H527" s="27">
        <f t="shared" si="24"/>
        <v>63</v>
      </c>
      <c r="I527" s="23" t="s">
        <v>4972</v>
      </c>
      <c r="J527" s="23" t="s">
        <v>4770</v>
      </c>
    </row>
    <row r="528" spans="1:10">
      <c r="A528" s="25" t="s">
        <v>5714</v>
      </c>
      <c r="B528" s="25" t="s">
        <v>5757</v>
      </c>
      <c r="C528" s="25" t="str">
        <f t="shared" si="23"/>
        <v>Windsor</v>
      </c>
      <c r="D528" s="28">
        <v>120</v>
      </c>
      <c r="E528" s="28">
        <v>65</v>
      </c>
      <c r="F528" s="28">
        <v>67</v>
      </c>
      <c r="G528" s="28">
        <v>188</v>
      </c>
      <c r="H528" s="27">
        <f t="shared" si="24"/>
        <v>440</v>
      </c>
      <c r="I528" s="23" t="s">
        <v>4877</v>
      </c>
    </row>
    <row r="529" spans="1:10">
      <c r="A529" s="25" t="s">
        <v>5889</v>
      </c>
      <c r="B529" s="25" t="s">
        <v>5758</v>
      </c>
      <c r="C529" s="25" t="str">
        <f t="shared" si="23"/>
        <v>Winters</v>
      </c>
      <c r="D529" s="28">
        <v>125</v>
      </c>
      <c r="E529" s="28">
        <v>75</v>
      </c>
      <c r="F529" s="28">
        <v>104</v>
      </c>
      <c r="G529" s="28">
        <v>248</v>
      </c>
      <c r="H529" s="27">
        <f t="shared" si="24"/>
        <v>552</v>
      </c>
      <c r="I529" s="23" t="s">
        <v>4911</v>
      </c>
      <c r="J529" s="23" t="s">
        <v>4770</v>
      </c>
    </row>
    <row r="530" spans="1:10">
      <c r="A530" s="25" t="s">
        <v>5732</v>
      </c>
      <c r="B530" s="25" t="s">
        <v>5759</v>
      </c>
      <c r="C530" s="25" t="str">
        <f t="shared" si="23"/>
        <v>Woodlake</v>
      </c>
      <c r="D530" s="30">
        <v>71</v>
      </c>
      <c r="E530" s="30">
        <v>41</v>
      </c>
      <c r="F530" s="30">
        <v>69</v>
      </c>
      <c r="G530" s="30">
        <v>191</v>
      </c>
      <c r="H530" s="27">
        <f t="shared" si="24"/>
        <v>372</v>
      </c>
      <c r="I530" s="23" t="s">
        <v>4919</v>
      </c>
    </row>
    <row r="531" spans="1:10">
      <c r="A531" s="25" t="s">
        <v>5889</v>
      </c>
      <c r="B531" s="25" t="s">
        <v>5760</v>
      </c>
      <c r="C531" s="25" t="str">
        <f t="shared" si="23"/>
        <v>Woodland</v>
      </c>
      <c r="D531" s="28">
        <v>663</v>
      </c>
      <c r="E531" s="28">
        <v>399</v>
      </c>
      <c r="F531" s="28">
        <v>601</v>
      </c>
      <c r="G531" s="28">
        <v>1424</v>
      </c>
      <c r="H531" s="27">
        <f t="shared" si="24"/>
        <v>3087</v>
      </c>
      <c r="I531" s="23" t="s">
        <v>4911</v>
      </c>
      <c r="J531" s="23" t="s">
        <v>4770</v>
      </c>
    </row>
    <row r="532" spans="1:10">
      <c r="A532" s="25" t="s">
        <v>5688</v>
      </c>
      <c r="B532" s="25" t="s">
        <v>5798</v>
      </c>
      <c r="C532" s="25" t="str">
        <f t="shared" si="23"/>
        <v>Woodside</v>
      </c>
      <c r="D532" s="28">
        <v>23</v>
      </c>
      <c r="E532" s="28">
        <v>13</v>
      </c>
      <c r="F532" s="28">
        <v>15</v>
      </c>
      <c r="G532" s="28">
        <v>11</v>
      </c>
      <c r="H532" s="27">
        <f t="shared" si="24"/>
        <v>62</v>
      </c>
      <c r="I532" s="23" t="s">
        <v>4796</v>
      </c>
    </row>
    <row r="533" spans="1:10">
      <c r="A533" s="25" t="s">
        <v>5347</v>
      </c>
      <c r="B533" s="25" t="str">
        <f>A533</f>
        <v>Yolo County - Unincorporated</v>
      </c>
      <c r="C533" s="25" t="str">
        <f t="shared" si="23"/>
        <v>Yolo County - Unincorporated</v>
      </c>
      <c r="D533" s="28">
        <v>14</v>
      </c>
      <c r="E533" s="28">
        <v>9</v>
      </c>
      <c r="F533" s="28">
        <v>10</v>
      </c>
      <c r="G533" s="28">
        <v>24</v>
      </c>
      <c r="H533" s="27">
        <f t="shared" si="24"/>
        <v>57</v>
      </c>
      <c r="I533" s="23" t="s">
        <v>4911</v>
      </c>
      <c r="J533" s="23" t="s">
        <v>4770</v>
      </c>
    </row>
    <row r="534" spans="1:10">
      <c r="A534" s="25" t="s">
        <v>5616</v>
      </c>
      <c r="B534" s="25" t="s">
        <v>5761</v>
      </c>
      <c r="C534" s="25" t="str">
        <f t="shared" si="23"/>
        <v>Yorba Linda</v>
      </c>
      <c r="D534" s="28">
        <v>160</v>
      </c>
      <c r="E534" s="28">
        <v>113</v>
      </c>
      <c r="F534" s="28">
        <v>126</v>
      </c>
      <c r="G534" s="28">
        <v>270</v>
      </c>
      <c r="H534" s="27">
        <f t="shared" si="24"/>
        <v>669</v>
      </c>
      <c r="I534" s="23" t="s">
        <v>4767</v>
      </c>
    </row>
    <row r="535" spans="1:10">
      <c r="A535" s="25" t="s">
        <v>5602</v>
      </c>
      <c r="B535" s="25" t="s">
        <v>5762</v>
      </c>
      <c r="C535" s="25" t="str">
        <f t="shared" si="23"/>
        <v>Yountville</v>
      </c>
      <c r="D535" s="28">
        <v>4</v>
      </c>
      <c r="E535" s="28">
        <v>2</v>
      </c>
      <c r="F535" s="28">
        <v>3</v>
      </c>
      <c r="G535" s="28">
        <v>8</v>
      </c>
      <c r="H535" s="27">
        <f t="shared" si="24"/>
        <v>17</v>
      </c>
      <c r="I535" s="23" t="s">
        <v>4777</v>
      </c>
    </row>
    <row r="536" spans="1:10">
      <c r="A536" s="25" t="s">
        <v>5890</v>
      </c>
      <c r="B536" s="25" t="s">
        <v>5763</v>
      </c>
      <c r="C536" s="25" t="str">
        <f t="shared" si="23"/>
        <v>Yreka</v>
      </c>
      <c r="D536" s="28">
        <v>25</v>
      </c>
      <c r="E536" s="28">
        <v>17</v>
      </c>
      <c r="F536" s="28">
        <v>18</v>
      </c>
      <c r="G536" s="28">
        <v>43</v>
      </c>
      <c r="H536" s="27">
        <f t="shared" si="24"/>
        <v>103</v>
      </c>
      <c r="I536" s="23" t="s">
        <v>4922</v>
      </c>
    </row>
    <row r="537" spans="1:10">
      <c r="A537" s="25" t="s">
        <v>5894</v>
      </c>
      <c r="B537" s="25" t="s">
        <v>5764</v>
      </c>
      <c r="C537" s="25" t="str">
        <f t="shared" si="23"/>
        <v>Yuba City</v>
      </c>
      <c r="D537" s="28">
        <v>756</v>
      </c>
      <c r="E537" s="28">
        <v>455</v>
      </c>
      <c r="F537" s="28">
        <v>622</v>
      </c>
      <c r="G537" s="28">
        <v>1475</v>
      </c>
      <c r="H537" s="27">
        <f t="shared" si="24"/>
        <v>3308</v>
      </c>
      <c r="I537" s="23" t="s">
        <v>5053</v>
      </c>
      <c r="J537" s="23" t="s">
        <v>4770</v>
      </c>
    </row>
    <row r="538" spans="1:10">
      <c r="A538" s="25" t="s">
        <v>5765</v>
      </c>
      <c r="B538" s="25" t="str">
        <f>A538</f>
        <v>Yuba County - Unincorporated</v>
      </c>
      <c r="C538" s="25" t="str">
        <f t="shared" si="23"/>
        <v>Yuba County - Unincorporated</v>
      </c>
      <c r="D538" s="28">
        <v>621</v>
      </c>
      <c r="E538" s="28">
        <v>374</v>
      </c>
      <c r="F538" s="28">
        <v>561</v>
      </c>
      <c r="G538" s="28">
        <v>1331</v>
      </c>
      <c r="H538" s="27">
        <f t="shared" si="24"/>
        <v>2887</v>
      </c>
      <c r="I538" s="23" t="s">
        <v>5086</v>
      </c>
      <c r="J538" s="23" t="s">
        <v>4770</v>
      </c>
    </row>
    <row r="539" spans="1:10">
      <c r="A539" s="25" t="s">
        <v>5823</v>
      </c>
      <c r="B539" s="25" t="s">
        <v>5766</v>
      </c>
      <c r="C539" s="25" t="str">
        <f t="shared" si="23"/>
        <v>Yucaipa</v>
      </c>
      <c r="D539" s="28">
        <v>376</v>
      </c>
      <c r="E539" s="28">
        <v>261</v>
      </c>
      <c r="F539" s="28">
        <v>299</v>
      </c>
      <c r="G539" s="28">
        <v>669</v>
      </c>
      <c r="H539" s="27">
        <f t="shared" si="24"/>
        <v>1605</v>
      </c>
      <c r="I539" s="23" t="s">
        <v>4758</v>
      </c>
    </row>
    <row r="540" spans="1:10">
      <c r="A540" s="25" t="s">
        <v>5823</v>
      </c>
      <c r="B540" s="25" t="s">
        <v>5767</v>
      </c>
      <c r="C540" s="25" t="str">
        <f t="shared" si="23"/>
        <v>Yucca Valley</v>
      </c>
      <c r="D540" s="28">
        <v>209</v>
      </c>
      <c r="E540" s="28">
        <v>149</v>
      </c>
      <c r="F540" s="28">
        <v>172</v>
      </c>
      <c r="G540" s="28">
        <v>400</v>
      </c>
      <c r="H540" s="27">
        <f t="shared" si="24"/>
        <v>930</v>
      </c>
      <c r="I540" s="23" t="s">
        <v>4758</v>
      </c>
    </row>
  </sheetData>
  <autoFilter ref="A1:J540" xr:uid="{57747879-E451-4B28-88B6-B8AC6BE19304}">
    <sortState xmlns:xlrd2="http://schemas.microsoft.com/office/spreadsheetml/2017/richdata2" ref="A2:J540">
      <sortCondition ref="B1:B540"/>
    </sortState>
  </autoFilter>
  <sortState xmlns:xlrd2="http://schemas.microsoft.com/office/spreadsheetml/2017/richdata2" ref="A2:H540">
    <sortCondition ref="C2:C540"/>
  </sortState>
  <phoneticPr fontId="8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theme="3"/>
    <pageSetUpPr fitToPage="1"/>
  </sheetPr>
  <dimension ref="A1:Y671"/>
  <sheetViews>
    <sheetView showZeros="0" zoomScale="80" zoomScaleNormal="80" zoomScaleSheetLayoutView="70" workbookViewId="0">
      <pane ySplit="11" topLeftCell="A12" activePane="bottomLeft" state="frozen"/>
      <selection pane="bottomLeft" activeCell="D21" sqref="D21"/>
    </sheetView>
  </sheetViews>
  <sheetFormatPr defaultColWidth="0" defaultRowHeight="14.25"/>
  <cols>
    <col min="1" max="1" width="19.140625" style="11" customWidth="1"/>
    <col min="2" max="2" width="20.42578125" style="11" customWidth="1"/>
    <col min="3" max="3" width="17.42578125" style="11" customWidth="1"/>
    <col min="4" max="7" width="15.5703125" style="11" customWidth="1"/>
    <col min="8" max="8" width="17.140625" style="11" customWidth="1"/>
    <col min="9" max="16" width="15.5703125" style="11" customWidth="1"/>
    <col min="17" max="17" width="20.5703125" style="11" customWidth="1"/>
    <col min="18" max="18" width="21.42578125" style="11" customWidth="1"/>
    <col min="19" max="19" width="3.140625" style="11" hidden="1" customWidth="1"/>
    <col min="20" max="16384" width="8.85546875" style="11" hidden="1"/>
  </cols>
  <sheetData>
    <row r="1" spans="1:25" s="146" customFormat="1" ht="23.1" customHeight="1">
      <c r="A1" s="181" t="s">
        <v>385</v>
      </c>
      <c r="B1" s="138" t="str">
        <f>'Start Here'!B4</f>
        <v>Oakland</v>
      </c>
      <c r="C1" s="182"/>
      <c r="D1" s="232"/>
      <c r="E1" s="232"/>
      <c r="F1" s="232"/>
      <c r="G1" s="232" t="s">
        <v>386</v>
      </c>
      <c r="H1" s="232"/>
      <c r="I1" s="232"/>
      <c r="J1" s="232"/>
      <c r="K1" s="232"/>
      <c r="L1" s="232"/>
      <c r="M1" s="616" t="s">
        <v>387</v>
      </c>
      <c r="N1" s="617"/>
      <c r="O1" s="617"/>
      <c r="P1" s="618"/>
      <c r="Q1" s="232"/>
      <c r="R1" s="232"/>
      <c r="S1" s="232"/>
      <c r="T1" s="232"/>
      <c r="U1" s="50"/>
      <c r="V1" s="50"/>
      <c r="W1" s="50"/>
      <c r="X1" s="50"/>
      <c r="Y1" s="50"/>
    </row>
    <row r="2" spans="1:25" s="146" customFormat="1" ht="23.1" customHeight="1">
      <c r="A2" s="181" t="s">
        <v>388</v>
      </c>
      <c r="B2" s="137">
        <f>'Start Here'!B5</f>
        <v>2021</v>
      </c>
      <c r="C2" s="183" t="str">
        <f>'Table A2'!C2</f>
        <v>(Jan. 1 - Dec. 31)</v>
      </c>
      <c r="D2" s="232"/>
      <c r="E2" s="232"/>
      <c r="F2" s="232"/>
      <c r="G2" s="232" t="s">
        <v>389</v>
      </c>
      <c r="H2" s="232"/>
      <c r="I2" s="232"/>
      <c r="J2" s="232"/>
      <c r="K2" s="232"/>
      <c r="L2" s="232"/>
      <c r="M2" s="619" t="s">
        <v>390</v>
      </c>
      <c r="N2" s="620"/>
      <c r="O2" s="620"/>
      <c r="P2" s="621"/>
      <c r="Q2" s="232"/>
      <c r="R2" s="232"/>
      <c r="S2" s="232"/>
      <c r="T2" s="232"/>
      <c r="U2" s="51"/>
      <c r="V2" s="51"/>
      <c r="W2" s="51"/>
      <c r="X2" s="51"/>
      <c r="Y2" s="51"/>
    </row>
    <row r="3" spans="1:25" s="146" customFormat="1" ht="15.6" customHeight="1">
      <c r="A3" s="184" t="s">
        <v>391</v>
      </c>
      <c r="B3" s="137" t="str">
        <f>IFERROR(IF(ISBLANK(VLOOKUP(B1,'Planning Periods'!$E$2:$P$540,12)),"5th Cycle",VLOOKUP(B1,'Planning Periods'!$E$2:$P$540,12)),"")</f>
        <v>5th Cycle</v>
      </c>
      <c r="C3" s="357" t="str">
        <f>IF(ISBLANK(B1),"",IFERROR(VLOOKUP(B1,'Planning Periods'!$A$2:$D$540,4),""))</f>
        <v>01/31/2015 - 01/31/2023</v>
      </c>
      <c r="D3" s="52"/>
      <c r="E3" s="52"/>
      <c r="F3" s="52"/>
      <c r="G3" s="593" t="s">
        <v>392</v>
      </c>
      <c r="H3" s="593"/>
      <c r="I3" s="593"/>
      <c r="J3" s="593"/>
      <c r="K3" s="52"/>
      <c r="L3" s="52"/>
      <c r="M3" s="52"/>
      <c r="N3" s="52"/>
      <c r="O3" s="52"/>
      <c r="P3" s="52"/>
      <c r="Q3" s="52"/>
      <c r="R3" s="52"/>
      <c r="S3" s="52"/>
      <c r="T3" s="52"/>
      <c r="U3" s="52"/>
      <c r="V3" s="52"/>
      <c r="W3" s="52"/>
      <c r="X3" s="52"/>
      <c r="Y3" s="52"/>
    </row>
    <row r="4" spans="1:25" s="54" customFormat="1" ht="5.45" customHeight="1">
      <c r="D4" s="53"/>
      <c r="E4" s="53"/>
      <c r="I4" s="53"/>
      <c r="J4" s="53"/>
    </row>
    <row r="5" spans="1:25" s="54" customFormat="1" ht="3" customHeight="1">
      <c r="D5" s="55"/>
      <c r="E5" s="55"/>
      <c r="I5" s="53"/>
      <c r="J5" s="53"/>
    </row>
    <row r="6" spans="1:25" s="194" customFormat="1" ht="11.25" hidden="1">
      <c r="A6" s="194" t="s">
        <v>5904</v>
      </c>
      <c r="B6" s="194" t="s">
        <v>5905</v>
      </c>
      <c r="C6" s="194" t="s">
        <v>5906</v>
      </c>
      <c r="D6" s="194" t="s">
        <v>5907</v>
      </c>
      <c r="E6" s="194" t="s">
        <v>5908</v>
      </c>
      <c r="F6" s="194" t="s">
        <v>5909</v>
      </c>
      <c r="G6" s="194" t="s">
        <v>5910</v>
      </c>
      <c r="H6" s="194" t="s">
        <v>5911</v>
      </c>
      <c r="I6" s="194" t="s">
        <v>5912</v>
      </c>
      <c r="J6" s="194" t="s">
        <v>5913</v>
      </c>
      <c r="K6" s="194" t="s">
        <v>5914</v>
      </c>
      <c r="L6" s="194" t="s">
        <v>5915</v>
      </c>
      <c r="M6" s="194" t="s">
        <v>5916</v>
      </c>
      <c r="N6" s="194" t="s">
        <v>5917</v>
      </c>
      <c r="O6" s="194" t="s">
        <v>5918</v>
      </c>
      <c r="P6" s="194" t="s">
        <v>5919</v>
      </c>
      <c r="Q6" s="194" t="s">
        <v>5920</v>
      </c>
      <c r="R6" s="194" t="s">
        <v>5921</v>
      </c>
    </row>
    <row r="7" spans="1:25" s="141" customFormat="1" ht="15.75">
      <c r="A7" s="633" t="s">
        <v>5922</v>
      </c>
      <c r="B7" s="633"/>
      <c r="C7" s="633"/>
      <c r="D7" s="633"/>
      <c r="E7" s="633"/>
      <c r="F7" s="633"/>
      <c r="G7" s="633"/>
      <c r="H7" s="633"/>
      <c r="I7" s="633"/>
      <c r="J7" s="633"/>
      <c r="K7" s="633"/>
      <c r="L7" s="633"/>
      <c r="M7" s="633"/>
      <c r="N7" s="633"/>
      <c r="O7" s="633"/>
      <c r="P7" s="633"/>
      <c r="Q7" s="633"/>
      <c r="R7" s="634"/>
    </row>
    <row r="8" spans="1:25" s="141" customFormat="1" ht="15.75">
      <c r="A8" s="630" t="s">
        <v>5923</v>
      </c>
      <c r="B8" s="631"/>
      <c r="C8" s="631"/>
      <c r="D8" s="631"/>
      <c r="E8" s="631"/>
      <c r="F8" s="631"/>
      <c r="G8" s="631"/>
      <c r="H8" s="631"/>
      <c r="I8" s="631"/>
      <c r="J8" s="631"/>
      <c r="K8" s="631"/>
      <c r="L8" s="631"/>
      <c r="M8" s="631"/>
      <c r="N8" s="631"/>
      <c r="O8" s="631"/>
      <c r="P8" s="631"/>
      <c r="Q8" s="631"/>
      <c r="R8" s="632"/>
    </row>
    <row r="9" spans="1:25" s="161" customFormat="1" ht="39.75" customHeight="1">
      <c r="A9" s="576" t="s">
        <v>415</v>
      </c>
      <c r="B9" s="627"/>
      <c r="C9" s="627"/>
      <c r="D9" s="627"/>
      <c r="E9" s="442" t="s">
        <v>5924</v>
      </c>
      <c r="F9" s="576" t="s">
        <v>5925</v>
      </c>
      <c r="G9" s="627"/>
      <c r="H9" s="627"/>
      <c r="I9" s="627"/>
      <c r="J9" s="442" t="s">
        <v>5926</v>
      </c>
      <c r="K9" s="576" t="s">
        <v>5927</v>
      </c>
      <c r="L9" s="628"/>
      <c r="M9" s="628"/>
      <c r="N9" s="628"/>
      <c r="O9" s="628"/>
      <c r="P9" s="628"/>
      <c r="Q9" s="628"/>
      <c r="R9" s="628"/>
    </row>
    <row r="10" spans="1:25" s="63" customFormat="1">
      <c r="A10" s="624">
        <v>1</v>
      </c>
      <c r="B10" s="629"/>
      <c r="C10" s="629"/>
      <c r="D10" s="626"/>
      <c r="E10" s="450">
        <v>2</v>
      </c>
      <c r="F10" s="624">
        <v>3</v>
      </c>
      <c r="G10" s="625"/>
      <c r="H10" s="625"/>
      <c r="I10" s="626"/>
      <c r="J10" s="60">
        <v>4</v>
      </c>
      <c r="K10" s="448">
        <v>5</v>
      </c>
      <c r="L10" s="448">
        <v>6</v>
      </c>
      <c r="M10" s="448">
        <v>7</v>
      </c>
      <c r="N10" s="614">
        <v>8</v>
      </c>
      <c r="O10" s="614"/>
      <c r="P10" s="448">
        <v>9</v>
      </c>
      <c r="Q10" s="448">
        <v>10</v>
      </c>
      <c r="R10" s="448">
        <v>11</v>
      </c>
    </row>
    <row r="11" spans="1:25" s="63" customFormat="1" ht="53.25" customHeight="1">
      <c r="A11" s="458" t="s">
        <v>5928</v>
      </c>
      <c r="B11" s="458" t="s">
        <v>370</v>
      </c>
      <c r="C11" s="458" t="s">
        <v>427</v>
      </c>
      <c r="D11" s="458" t="s">
        <v>428</v>
      </c>
      <c r="E11" s="10" t="s">
        <v>5924</v>
      </c>
      <c r="F11" s="458" t="s">
        <v>5929</v>
      </c>
      <c r="G11" s="458" t="s">
        <v>5930</v>
      </c>
      <c r="H11" s="458" t="s">
        <v>5931</v>
      </c>
      <c r="I11" s="458" t="s">
        <v>5932</v>
      </c>
      <c r="J11" s="10" t="s">
        <v>5933</v>
      </c>
      <c r="K11" s="458" t="s">
        <v>5934</v>
      </c>
      <c r="L11" s="458" t="s">
        <v>5935</v>
      </c>
      <c r="M11" s="458" t="s">
        <v>5936</v>
      </c>
      <c r="N11" s="458" t="s">
        <v>5937</v>
      </c>
      <c r="O11" s="458" t="s">
        <v>5938</v>
      </c>
      <c r="P11" s="458" t="s">
        <v>5939</v>
      </c>
      <c r="Q11" s="458" t="s">
        <v>5940</v>
      </c>
      <c r="R11" s="458" t="s">
        <v>5941</v>
      </c>
    </row>
    <row r="12" spans="1:25" s="63" customFormat="1" ht="15" customHeight="1">
      <c r="A12" s="622" t="s">
        <v>447</v>
      </c>
      <c r="B12" s="623"/>
      <c r="C12" s="623"/>
      <c r="D12" s="623"/>
      <c r="E12" s="623"/>
      <c r="F12" s="162">
        <f>SUMPRODUCT((YEAR($E13:$E1000)='Start Here'!$B$5)*F13:F1000)</f>
        <v>0</v>
      </c>
      <c r="G12" s="162">
        <f>SUMPRODUCT((YEAR($E13:$E1000)='Start Here'!$B$5)*G13:G1000)</f>
        <v>0</v>
      </c>
      <c r="H12" s="162">
        <f>SUMPRODUCT((YEAR($E13:$E1000)='Start Here'!$B$5)*H13:H1000)</f>
        <v>0</v>
      </c>
      <c r="I12" s="162">
        <f>SUMPRODUCT((YEAR($E13:$E1000)='Start Here'!$B$5)*I13:I1000)</f>
        <v>0</v>
      </c>
      <c r="J12" s="163"/>
      <c r="K12" s="163"/>
      <c r="L12" s="163"/>
      <c r="M12" s="163"/>
      <c r="N12" s="163"/>
      <c r="O12" s="164"/>
      <c r="P12" s="162">
        <f>SUMPRODUCT((YEAR($E13:$E1000)='Start Here'!$B$5)*P13:P1000)</f>
        <v>0</v>
      </c>
      <c r="Q12" s="162"/>
      <c r="R12" s="165"/>
      <c r="S12" s="166"/>
    </row>
    <row r="13" spans="1:25" s="12" customFormat="1" ht="12.75">
      <c r="A13" s="260"/>
      <c r="B13" s="260"/>
      <c r="C13" s="260"/>
      <c r="D13" s="260"/>
      <c r="E13" s="260"/>
      <c r="F13" s="260"/>
      <c r="G13" s="260"/>
      <c r="H13" s="348"/>
      <c r="I13" s="348"/>
      <c r="J13" s="260"/>
      <c r="K13" s="260"/>
      <c r="L13" s="260"/>
      <c r="M13" s="260"/>
      <c r="N13" s="260"/>
      <c r="O13" s="260"/>
      <c r="P13" s="260"/>
      <c r="Q13" s="260"/>
      <c r="R13" s="260"/>
    </row>
    <row r="14" spans="1:25" s="12" customFormat="1" ht="12.75">
      <c r="A14" s="260"/>
      <c r="B14" s="260"/>
      <c r="C14" s="260"/>
      <c r="D14" s="260"/>
      <c r="E14" s="260"/>
      <c r="F14" s="260"/>
      <c r="G14" s="260"/>
      <c r="H14" s="348"/>
      <c r="I14" s="348"/>
      <c r="J14" s="260"/>
      <c r="K14" s="260"/>
      <c r="L14" s="260"/>
      <c r="M14" s="260"/>
      <c r="N14" s="260"/>
      <c r="O14" s="260"/>
      <c r="P14" s="260"/>
      <c r="Q14" s="260"/>
      <c r="R14" s="260"/>
    </row>
    <row r="15" spans="1:25" s="12" customFormat="1" ht="12.75">
      <c r="A15" s="260"/>
      <c r="B15" s="260"/>
      <c r="C15" s="260"/>
      <c r="D15" s="260"/>
      <c r="E15" s="260"/>
      <c r="F15" s="260"/>
      <c r="G15" s="260"/>
      <c r="H15" s="348"/>
      <c r="I15" s="348"/>
      <c r="J15" s="260"/>
      <c r="K15" s="260"/>
      <c r="L15" s="260"/>
      <c r="M15" s="260"/>
      <c r="N15" s="260"/>
      <c r="O15" s="260"/>
      <c r="P15" s="260"/>
      <c r="Q15" s="260"/>
      <c r="R15" s="260"/>
    </row>
    <row r="16" spans="1:25" s="12" customFormat="1" ht="12.75">
      <c r="A16" s="260"/>
      <c r="B16" s="260"/>
      <c r="C16" s="260"/>
      <c r="D16" s="260"/>
      <c r="E16" s="260"/>
      <c r="F16" s="260"/>
      <c r="G16" s="260"/>
      <c r="H16" s="348"/>
      <c r="I16" s="348"/>
      <c r="J16" s="260"/>
      <c r="K16" s="260"/>
      <c r="L16" s="260"/>
      <c r="M16" s="260"/>
      <c r="N16" s="260"/>
      <c r="O16" s="260"/>
      <c r="P16" s="260"/>
      <c r="Q16" s="260"/>
      <c r="R16" s="260"/>
    </row>
    <row r="17" spans="1:20" s="12" customFormat="1" ht="12.75">
      <c r="A17" s="260"/>
      <c r="B17" s="260"/>
      <c r="C17" s="260"/>
      <c r="D17" s="260"/>
      <c r="E17" s="260"/>
      <c r="F17" s="260"/>
      <c r="G17" s="260"/>
      <c r="H17" s="348"/>
      <c r="I17" s="348"/>
      <c r="J17" s="260"/>
      <c r="K17" s="260"/>
      <c r="L17" s="260"/>
      <c r="M17" s="260"/>
      <c r="N17" s="260"/>
      <c r="O17" s="260"/>
      <c r="P17" s="260"/>
      <c r="Q17" s="260"/>
      <c r="R17" s="260"/>
    </row>
    <row r="18" spans="1:20" s="12" customFormat="1" ht="12.75">
      <c r="A18" s="260"/>
      <c r="B18" s="260"/>
      <c r="C18" s="260"/>
      <c r="D18" s="260"/>
      <c r="E18" s="260"/>
      <c r="F18" s="260"/>
      <c r="G18" s="260"/>
      <c r="H18" s="348"/>
      <c r="I18" s="348"/>
      <c r="J18" s="260"/>
      <c r="K18" s="260"/>
      <c r="L18" s="260"/>
      <c r="M18" s="260"/>
      <c r="N18" s="260"/>
      <c r="O18" s="260"/>
      <c r="P18" s="260"/>
      <c r="Q18" s="260"/>
      <c r="R18" s="260"/>
    </row>
    <row r="19" spans="1:20" s="12" customFormat="1" ht="12.75">
      <c r="A19" s="260"/>
      <c r="B19" s="260"/>
      <c r="C19" s="260"/>
      <c r="D19" s="260"/>
      <c r="E19" s="260"/>
      <c r="F19" s="260"/>
      <c r="G19" s="260"/>
      <c r="H19" s="348"/>
      <c r="I19" s="348"/>
      <c r="J19" s="260"/>
      <c r="K19" s="260"/>
      <c r="L19" s="260"/>
      <c r="M19" s="260"/>
      <c r="N19" s="260"/>
      <c r="O19" s="260"/>
      <c r="P19" s="260"/>
      <c r="Q19" s="260"/>
      <c r="R19" s="260"/>
    </row>
    <row r="20" spans="1:20" s="12" customFormat="1" ht="12.75">
      <c r="A20" s="260"/>
      <c r="B20" s="260"/>
      <c r="C20" s="260"/>
      <c r="D20" s="260"/>
      <c r="E20" s="260"/>
      <c r="F20" s="260"/>
      <c r="G20" s="260"/>
      <c r="H20" s="348"/>
      <c r="I20" s="348"/>
      <c r="J20" s="260"/>
      <c r="K20" s="260"/>
      <c r="L20" s="260"/>
      <c r="M20" s="260"/>
      <c r="N20" s="260"/>
      <c r="O20" s="260"/>
      <c r="P20" s="260"/>
      <c r="Q20" s="260"/>
      <c r="R20" s="260"/>
      <c r="S20" s="127"/>
    </row>
    <row r="21" spans="1:20" s="148" customFormat="1">
      <c r="A21" s="260"/>
      <c r="B21" s="260"/>
      <c r="C21" s="260"/>
      <c r="D21" s="260"/>
      <c r="E21" s="260"/>
      <c r="F21" s="260"/>
      <c r="G21" s="260"/>
      <c r="H21" s="348"/>
      <c r="I21" s="348"/>
      <c r="J21" s="260"/>
      <c r="K21" s="260"/>
      <c r="L21" s="260"/>
      <c r="M21" s="260"/>
      <c r="N21" s="260"/>
      <c r="O21" s="260"/>
      <c r="P21" s="260"/>
      <c r="Q21" s="260"/>
      <c r="R21" s="260"/>
    </row>
    <row r="22" spans="1:20" s="167" customFormat="1" ht="12.75">
      <c r="A22" s="260"/>
      <c r="B22" s="260"/>
      <c r="C22" s="260"/>
      <c r="D22" s="260"/>
      <c r="E22" s="260"/>
      <c r="F22" s="260"/>
      <c r="G22" s="260"/>
      <c r="H22" s="348"/>
      <c r="I22" s="348"/>
      <c r="J22" s="260"/>
      <c r="K22" s="260"/>
      <c r="L22" s="260"/>
      <c r="M22" s="260"/>
      <c r="N22" s="260"/>
      <c r="O22" s="260"/>
      <c r="P22" s="260"/>
      <c r="Q22" s="260"/>
      <c r="R22" s="260"/>
    </row>
    <row r="23" spans="1:20" s="148" customFormat="1">
      <c r="A23" s="260"/>
      <c r="B23" s="260"/>
      <c r="C23" s="260"/>
      <c r="D23" s="260"/>
      <c r="E23" s="260"/>
      <c r="F23" s="260"/>
      <c r="G23" s="260"/>
      <c r="H23" s="348"/>
      <c r="I23" s="348"/>
      <c r="J23" s="260"/>
      <c r="K23" s="260"/>
      <c r="L23" s="260"/>
      <c r="M23" s="260"/>
      <c r="N23" s="260"/>
      <c r="O23" s="260"/>
      <c r="P23" s="260"/>
      <c r="Q23" s="260"/>
      <c r="R23" s="260"/>
    </row>
    <row r="24" spans="1:20" s="148" customFormat="1">
      <c r="A24" s="260"/>
      <c r="B24" s="260"/>
      <c r="C24" s="260"/>
      <c r="D24" s="260"/>
      <c r="E24" s="260"/>
      <c r="F24" s="260"/>
      <c r="G24" s="260"/>
      <c r="H24" s="348"/>
      <c r="I24" s="348"/>
      <c r="J24" s="260"/>
      <c r="K24" s="260"/>
      <c r="L24" s="260"/>
      <c r="M24" s="260"/>
      <c r="N24" s="260"/>
      <c r="O24" s="260"/>
      <c r="P24" s="260"/>
      <c r="Q24" s="260"/>
      <c r="R24" s="260"/>
      <c r="S24" s="149"/>
      <c r="T24" s="149"/>
    </row>
    <row r="25" spans="1:20" s="148" customFormat="1">
      <c r="A25" s="260"/>
      <c r="B25" s="260"/>
      <c r="C25" s="260"/>
      <c r="D25" s="260"/>
      <c r="E25" s="260"/>
      <c r="F25" s="260"/>
      <c r="G25" s="260"/>
      <c r="H25" s="348"/>
      <c r="I25" s="348"/>
      <c r="J25" s="260"/>
      <c r="K25" s="260"/>
      <c r="L25" s="260"/>
      <c r="M25" s="260"/>
      <c r="N25" s="260"/>
      <c r="O25" s="260"/>
      <c r="P25" s="260"/>
      <c r="Q25" s="260"/>
      <c r="R25" s="260"/>
      <c r="S25" s="149"/>
      <c r="T25" s="149"/>
    </row>
    <row r="26" spans="1:20" s="148" customFormat="1">
      <c r="A26" s="260"/>
      <c r="B26" s="260"/>
      <c r="C26" s="260"/>
      <c r="D26" s="260"/>
      <c r="E26" s="260"/>
      <c r="F26" s="260"/>
      <c r="G26" s="260"/>
      <c r="H26" s="348"/>
      <c r="I26" s="348"/>
      <c r="J26" s="260"/>
      <c r="K26" s="260"/>
      <c r="L26" s="260"/>
      <c r="M26" s="260"/>
      <c r="N26" s="260"/>
      <c r="O26" s="260"/>
      <c r="P26" s="260"/>
      <c r="Q26" s="260"/>
      <c r="R26" s="260"/>
      <c r="S26" s="149"/>
      <c r="T26" s="149"/>
    </row>
    <row r="27" spans="1:20" s="148" customFormat="1">
      <c r="A27" s="260"/>
      <c r="B27" s="260"/>
      <c r="C27" s="260"/>
      <c r="D27" s="260"/>
      <c r="E27" s="260"/>
      <c r="F27" s="260"/>
      <c r="G27" s="260"/>
      <c r="H27" s="348"/>
      <c r="I27" s="348"/>
      <c r="J27" s="260"/>
      <c r="K27" s="260"/>
      <c r="L27" s="260"/>
      <c r="M27" s="260"/>
      <c r="N27" s="260"/>
      <c r="O27" s="260"/>
      <c r="P27" s="260"/>
      <c r="Q27" s="260"/>
      <c r="R27" s="260"/>
      <c r="S27" s="149"/>
      <c r="T27" s="149"/>
    </row>
    <row r="28" spans="1:20" s="148" customFormat="1">
      <c r="A28" s="260"/>
      <c r="B28" s="260"/>
      <c r="C28" s="260"/>
      <c r="D28" s="260"/>
      <c r="E28" s="260"/>
      <c r="F28" s="260"/>
      <c r="G28" s="260"/>
      <c r="H28" s="348"/>
      <c r="I28" s="348"/>
      <c r="J28" s="260"/>
      <c r="K28" s="260"/>
      <c r="L28" s="260"/>
      <c r="M28" s="260"/>
      <c r="N28" s="260"/>
      <c r="O28" s="260"/>
      <c r="P28" s="260"/>
      <c r="Q28" s="260"/>
      <c r="R28" s="260"/>
      <c r="S28" s="149"/>
      <c r="T28" s="149"/>
    </row>
    <row r="29" spans="1:20" s="148" customFormat="1">
      <c r="A29" s="260"/>
      <c r="B29" s="260"/>
      <c r="C29" s="260"/>
      <c r="D29" s="260"/>
      <c r="E29" s="260"/>
      <c r="F29" s="260"/>
      <c r="G29" s="260"/>
      <c r="H29" s="348"/>
      <c r="I29" s="348"/>
      <c r="J29" s="260"/>
      <c r="K29" s="260"/>
      <c r="L29" s="260"/>
      <c r="M29" s="260"/>
      <c r="N29" s="260"/>
      <c r="O29" s="260"/>
      <c r="P29" s="260"/>
      <c r="Q29" s="260"/>
      <c r="R29" s="260"/>
      <c r="S29" s="149"/>
      <c r="T29" s="149"/>
    </row>
    <row r="30" spans="1:20" s="148" customFormat="1">
      <c r="A30" s="260"/>
      <c r="B30" s="260"/>
      <c r="C30" s="260"/>
      <c r="D30" s="260"/>
      <c r="E30" s="260"/>
      <c r="F30" s="260"/>
      <c r="G30" s="260"/>
      <c r="H30" s="348"/>
      <c r="I30" s="348"/>
      <c r="J30" s="260"/>
      <c r="K30" s="260"/>
      <c r="L30" s="260"/>
      <c r="M30" s="260"/>
      <c r="N30" s="260"/>
      <c r="O30" s="260"/>
      <c r="P30" s="260"/>
      <c r="Q30" s="260"/>
      <c r="R30" s="260"/>
      <c r="S30" s="149"/>
      <c r="T30" s="149"/>
    </row>
    <row r="31" spans="1:20" s="148" customFormat="1">
      <c r="A31" s="260"/>
      <c r="B31" s="260"/>
      <c r="C31" s="260"/>
      <c r="D31" s="260"/>
      <c r="E31" s="260"/>
      <c r="F31" s="260"/>
      <c r="G31" s="260"/>
      <c r="H31" s="348"/>
      <c r="I31" s="348"/>
      <c r="J31" s="260"/>
      <c r="K31" s="260"/>
      <c r="L31" s="260"/>
      <c r="M31" s="260"/>
      <c r="N31" s="260"/>
      <c r="O31" s="260"/>
      <c r="P31" s="260"/>
      <c r="Q31" s="260"/>
      <c r="R31" s="260"/>
      <c r="S31" s="149"/>
      <c r="T31" s="149"/>
    </row>
    <row r="32" spans="1:20" s="148" customFormat="1">
      <c r="A32" s="260"/>
      <c r="B32" s="260"/>
      <c r="C32" s="260"/>
      <c r="D32" s="260"/>
      <c r="E32" s="260"/>
      <c r="F32" s="260"/>
      <c r="G32" s="260"/>
      <c r="H32" s="348"/>
      <c r="I32" s="348"/>
      <c r="J32" s="260"/>
      <c r="K32" s="260"/>
      <c r="L32" s="260"/>
      <c r="M32" s="260"/>
      <c r="N32" s="260"/>
      <c r="O32" s="260"/>
      <c r="P32" s="260"/>
      <c r="Q32" s="260"/>
      <c r="R32" s="260"/>
      <c r="S32" s="149"/>
      <c r="T32" s="149"/>
    </row>
    <row r="33" spans="1:20" s="148" customFormat="1">
      <c r="A33" s="260"/>
      <c r="B33" s="260"/>
      <c r="C33" s="260"/>
      <c r="D33" s="260"/>
      <c r="E33" s="260"/>
      <c r="F33" s="260"/>
      <c r="G33" s="260"/>
      <c r="H33" s="348"/>
      <c r="I33" s="348"/>
      <c r="J33" s="260"/>
      <c r="K33" s="260"/>
      <c r="L33" s="260"/>
      <c r="M33" s="260"/>
      <c r="N33" s="260"/>
      <c r="O33" s="260"/>
      <c r="P33" s="260"/>
      <c r="Q33" s="260"/>
      <c r="R33" s="260"/>
      <c r="S33" s="149"/>
      <c r="T33" s="149"/>
    </row>
    <row r="34" spans="1:20" s="148" customFormat="1">
      <c r="A34" s="260"/>
      <c r="B34" s="260"/>
      <c r="C34" s="260"/>
      <c r="D34" s="260"/>
      <c r="E34" s="260"/>
      <c r="F34" s="260"/>
      <c r="G34" s="260"/>
      <c r="H34" s="348"/>
      <c r="I34" s="348"/>
      <c r="J34" s="260"/>
      <c r="K34" s="260"/>
      <c r="L34" s="260"/>
      <c r="M34" s="260"/>
      <c r="N34" s="260"/>
      <c r="O34" s="260"/>
      <c r="P34" s="260"/>
      <c r="Q34" s="260"/>
      <c r="R34" s="260"/>
      <c r="S34" s="149"/>
      <c r="T34" s="149"/>
    </row>
    <row r="35" spans="1:20" s="148" customFormat="1">
      <c r="A35" s="260"/>
      <c r="B35" s="260"/>
      <c r="C35" s="260"/>
      <c r="D35" s="260"/>
      <c r="E35" s="260"/>
      <c r="F35" s="260"/>
      <c r="G35" s="260"/>
      <c r="H35" s="348"/>
      <c r="I35" s="348"/>
      <c r="J35" s="260"/>
      <c r="K35" s="260"/>
      <c r="L35" s="260"/>
      <c r="M35" s="260"/>
      <c r="N35" s="260"/>
      <c r="O35" s="260"/>
      <c r="P35" s="260"/>
      <c r="Q35" s="260"/>
      <c r="R35" s="260"/>
      <c r="S35" s="149"/>
      <c r="T35" s="149"/>
    </row>
    <row r="36" spans="1:20" s="148" customFormat="1">
      <c r="A36" s="260"/>
      <c r="B36" s="260"/>
      <c r="C36" s="260"/>
      <c r="D36" s="260"/>
      <c r="E36" s="260"/>
      <c r="F36" s="260"/>
      <c r="G36" s="260"/>
      <c r="H36" s="348"/>
      <c r="I36" s="348"/>
      <c r="J36" s="260"/>
      <c r="K36" s="260"/>
      <c r="L36" s="260"/>
      <c r="M36" s="260"/>
      <c r="N36" s="260"/>
      <c r="O36" s="260"/>
      <c r="P36" s="260"/>
      <c r="Q36" s="260"/>
      <c r="R36" s="260"/>
      <c r="S36" s="149"/>
      <c r="T36" s="149"/>
    </row>
    <row r="37" spans="1:20" s="148" customFormat="1">
      <c r="A37" s="260"/>
      <c r="B37" s="260"/>
      <c r="C37" s="260"/>
      <c r="D37" s="260"/>
      <c r="E37" s="260"/>
      <c r="F37" s="260"/>
      <c r="G37" s="260"/>
      <c r="H37" s="348"/>
      <c r="I37" s="348"/>
      <c r="J37" s="260"/>
      <c r="K37" s="260"/>
      <c r="L37" s="260"/>
      <c r="M37" s="260"/>
      <c r="N37" s="260"/>
      <c r="O37" s="260"/>
      <c r="P37" s="260"/>
      <c r="Q37" s="260"/>
      <c r="R37" s="260"/>
      <c r="S37" s="149"/>
      <c r="T37" s="149"/>
    </row>
    <row r="38" spans="1:20" s="148" customFormat="1">
      <c r="A38" s="260"/>
      <c r="B38" s="260"/>
      <c r="C38" s="260"/>
      <c r="D38" s="260"/>
      <c r="E38" s="260"/>
      <c r="F38" s="260"/>
      <c r="G38" s="260"/>
      <c r="H38" s="348"/>
      <c r="I38" s="348"/>
      <c r="J38" s="260"/>
      <c r="K38" s="260"/>
      <c r="L38" s="260"/>
      <c r="M38" s="260"/>
      <c r="N38" s="260"/>
      <c r="O38" s="260"/>
      <c r="P38" s="260"/>
      <c r="Q38" s="260"/>
      <c r="R38" s="260"/>
      <c r="S38" s="149"/>
      <c r="T38" s="149"/>
    </row>
    <row r="39" spans="1:20" s="148" customFormat="1">
      <c r="A39" s="260"/>
      <c r="B39" s="260"/>
      <c r="C39" s="260"/>
      <c r="D39" s="260"/>
      <c r="E39" s="260"/>
      <c r="F39" s="260"/>
      <c r="G39" s="260"/>
      <c r="H39" s="348"/>
      <c r="I39" s="348"/>
      <c r="J39" s="260"/>
      <c r="K39" s="260"/>
      <c r="L39" s="260"/>
      <c r="M39" s="260"/>
      <c r="N39" s="260"/>
      <c r="O39" s="260"/>
      <c r="P39" s="260"/>
      <c r="Q39" s="260"/>
      <c r="R39" s="260"/>
      <c r="S39" s="149"/>
      <c r="T39" s="149"/>
    </row>
    <row r="40" spans="1:20" s="148" customFormat="1">
      <c r="A40" s="260"/>
      <c r="B40" s="260"/>
      <c r="C40" s="260"/>
      <c r="D40" s="260"/>
      <c r="E40" s="260"/>
      <c r="F40" s="260"/>
      <c r="G40" s="260"/>
      <c r="H40" s="348"/>
      <c r="I40" s="348"/>
      <c r="J40" s="260"/>
      <c r="K40" s="260"/>
      <c r="L40" s="260"/>
      <c r="M40" s="260"/>
      <c r="N40" s="260"/>
      <c r="O40" s="260"/>
      <c r="P40" s="260"/>
      <c r="Q40" s="260"/>
      <c r="R40" s="260"/>
      <c r="S40" s="149"/>
      <c r="T40" s="149"/>
    </row>
    <row r="41" spans="1:20" s="148" customFormat="1">
      <c r="A41" s="260"/>
      <c r="B41" s="260"/>
      <c r="C41" s="260"/>
      <c r="D41" s="260"/>
      <c r="E41" s="260"/>
      <c r="F41" s="260"/>
      <c r="G41" s="260"/>
      <c r="H41" s="348"/>
      <c r="I41" s="348"/>
      <c r="J41" s="260"/>
      <c r="K41" s="260"/>
      <c r="L41" s="260"/>
      <c r="M41" s="260"/>
      <c r="N41" s="260"/>
      <c r="O41" s="260"/>
      <c r="P41" s="260"/>
      <c r="Q41" s="260"/>
      <c r="R41" s="260"/>
      <c r="S41" s="149"/>
      <c r="T41" s="149"/>
    </row>
    <row r="42" spans="1:20" s="148" customFormat="1">
      <c r="A42" s="260"/>
      <c r="B42" s="260"/>
      <c r="C42" s="260"/>
      <c r="D42" s="260"/>
      <c r="E42" s="260"/>
      <c r="F42" s="260"/>
      <c r="G42" s="260"/>
      <c r="H42" s="348"/>
      <c r="I42" s="348"/>
      <c r="J42" s="260"/>
      <c r="K42" s="260"/>
      <c r="L42" s="260"/>
      <c r="M42" s="260"/>
      <c r="N42" s="260"/>
      <c r="O42" s="260"/>
      <c r="P42" s="260"/>
      <c r="Q42" s="260"/>
      <c r="R42" s="260"/>
      <c r="S42" s="149"/>
      <c r="T42" s="149"/>
    </row>
    <row r="43" spans="1:20" s="148" customFormat="1">
      <c r="A43" s="260"/>
      <c r="B43" s="260"/>
      <c r="C43" s="260"/>
      <c r="D43" s="260"/>
      <c r="E43" s="260"/>
      <c r="F43" s="260"/>
      <c r="G43" s="260"/>
      <c r="H43" s="348"/>
      <c r="I43" s="348"/>
      <c r="J43" s="260"/>
      <c r="K43" s="260"/>
      <c r="L43" s="260"/>
      <c r="M43" s="260"/>
      <c r="N43" s="260"/>
      <c r="O43" s="260"/>
      <c r="P43" s="260"/>
      <c r="Q43" s="260"/>
      <c r="R43" s="260"/>
      <c r="S43" s="149"/>
      <c r="T43" s="149"/>
    </row>
    <row r="44" spans="1:20" s="148" customFormat="1">
      <c r="A44" s="260"/>
      <c r="B44" s="260"/>
      <c r="C44" s="260"/>
      <c r="D44" s="260"/>
      <c r="E44" s="260"/>
      <c r="F44" s="260"/>
      <c r="G44" s="260"/>
      <c r="H44" s="348"/>
      <c r="I44" s="348"/>
      <c r="J44" s="260"/>
      <c r="K44" s="260"/>
      <c r="L44" s="260"/>
      <c r="M44" s="260"/>
      <c r="N44" s="260"/>
      <c r="O44" s="260"/>
      <c r="P44" s="260"/>
      <c r="Q44" s="260"/>
      <c r="R44" s="260"/>
      <c r="S44" s="149"/>
      <c r="T44" s="149"/>
    </row>
    <row r="45" spans="1:20" s="148" customFormat="1">
      <c r="A45" s="260"/>
      <c r="B45" s="260"/>
      <c r="C45" s="260"/>
      <c r="D45" s="260"/>
      <c r="E45" s="260"/>
      <c r="F45" s="260"/>
      <c r="G45" s="260"/>
      <c r="H45" s="348"/>
      <c r="I45" s="348"/>
      <c r="J45" s="260"/>
      <c r="K45" s="260"/>
      <c r="L45" s="260"/>
      <c r="M45" s="260"/>
      <c r="N45" s="260"/>
      <c r="O45" s="260"/>
      <c r="P45" s="260"/>
      <c r="Q45" s="260"/>
      <c r="R45" s="260"/>
      <c r="S45" s="149"/>
      <c r="T45" s="149"/>
    </row>
    <row r="46" spans="1:20" s="148" customFormat="1">
      <c r="A46" s="260"/>
      <c r="B46" s="260"/>
      <c r="C46" s="260"/>
      <c r="D46" s="260"/>
      <c r="E46" s="260"/>
      <c r="F46" s="260"/>
      <c r="G46" s="260"/>
      <c r="H46" s="348"/>
      <c r="I46" s="348"/>
      <c r="J46" s="260"/>
      <c r="K46" s="260"/>
      <c r="L46" s="260"/>
      <c r="M46" s="260"/>
      <c r="N46" s="260"/>
      <c r="O46" s="260"/>
      <c r="P46" s="260"/>
      <c r="Q46" s="260"/>
      <c r="R46" s="260"/>
      <c r="S46" s="149"/>
      <c r="T46" s="149"/>
    </row>
    <row r="47" spans="1:20" s="148" customFormat="1">
      <c r="A47" s="260"/>
      <c r="B47" s="260"/>
      <c r="C47" s="260"/>
      <c r="D47" s="260"/>
      <c r="E47" s="260"/>
      <c r="F47" s="260"/>
      <c r="G47" s="260"/>
      <c r="H47" s="348"/>
      <c r="I47" s="348"/>
      <c r="J47" s="260"/>
      <c r="K47" s="260"/>
      <c r="L47" s="260"/>
      <c r="M47" s="260"/>
      <c r="N47" s="260"/>
      <c r="O47" s="260"/>
      <c r="P47" s="260"/>
      <c r="Q47" s="260"/>
      <c r="R47" s="260"/>
      <c r="S47" s="149"/>
      <c r="T47" s="149"/>
    </row>
    <row r="48" spans="1:20" s="148" customFormat="1">
      <c r="A48" s="260"/>
      <c r="B48" s="260"/>
      <c r="C48" s="260"/>
      <c r="D48" s="260"/>
      <c r="E48" s="260"/>
      <c r="F48" s="260"/>
      <c r="G48" s="260"/>
      <c r="H48" s="348"/>
      <c r="I48" s="348"/>
      <c r="J48" s="260"/>
      <c r="K48" s="260"/>
      <c r="L48" s="260"/>
      <c r="M48" s="260"/>
      <c r="N48" s="260"/>
      <c r="O48" s="260"/>
      <c r="P48" s="260"/>
      <c r="Q48" s="260"/>
      <c r="R48" s="260"/>
      <c r="S48" s="149"/>
      <c r="T48" s="149"/>
    </row>
    <row r="49" spans="1:20" s="148" customFormat="1">
      <c r="A49" s="260"/>
      <c r="B49" s="260"/>
      <c r="C49" s="260"/>
      <c r="D49" s="260"/>
      <c r="E49" s="260"/>
      <c r="F49" s="260"/>
      <c r="G49" s="260"/>
      <c r="H49" s="348"/>
      <c r="I49" s="348"/>
      <c r="J49" s="260"/>
      <c r="K49" s="260"/>
      <c r="L49" s="260"/>
      <c r="M49" s="260"/>
      <c r="N49" s="260"/>
      <c r="O49" s="260"/>
      <c r="P49" s="260"/>
      <c r="Q49" s="260"/>
      <c r="R49" s="260"/>
      <c r="S49" s="149"/>
      <c r="T49" s="149"/>
    </row>
    <row r="50" spans="1:20" s="148" customFormat="1">
      <c r="A50" s="260"/>
      <c r="B50" s="260"/>
      <c r="C50" s="260"/>
      <c r="D50" s="260"/>
      <c r="E50" s="260"/>
      <c r="F50" s="260"/>
      <c r="G50" s="260"/>
      <c r="H50" s="348"/>
      <c r="I50" s="348"/>
      <c r="J50" s="260"/>
      <c r="K50" s="260"/>
      <c r="L50" s="260"/>
      <c r="M50" s="260"/>
      <c r="N50" s="260"/>
      <c r="O50" s="260"/>
      <c r="P50" s="260"/>
      <c r="Q50" s="260"/>
      <c r="R50" s="260"/>
      <c r="S50" s="149"/>
      <c r="T50" s="149"/>
    </row>
    <row r="51" spans="1:20" s="148" customFormat="1">
      <c r="A51" s="260"/>
      <c r="B51" s="260"/>
      <c r="C51" s="260"/>
      <c r="D51" s="260"/>
      <c r="E51" s="260"/>
      <c r="F51" s="260"/>
      <c r="G51" s="260"/>
      <c r="H51" s="348"/>
      <c r="I51" s="348"/>
      <c r="J51" s="260"/>
      <c r="K51" s="260"/>
      <c r="L51" s="260"/>
      <c r="M51" s="260"/>
      <c r="N51" s="260"/>
      <c r="O51" s="260"/>
      <c r="P51" s="260"/>
      <c r="Q51" s="260"/>
      <c r="R51" s="260"/>
      <c r="S51" s="149"/>
      <c r="T51" s="149"/>
    </row>
    <row r="52" spans="1:20" s="148" customFormat="1">
      <c r="A52" s="260"/>
      <c r="B52" s="260"/>
      <c r="C52" s="260"/>
      <c r="D52" s="260"/>
      <c r="E52" s="260"/>
      <c r="F52" s="260"/>
      <c r="G52" s="260"/>
      <c r="H52" s="348"/>
      <c r="I52" s="348"/>
      <c r="J52" s="260"/>
      <c r="K52" s="260"/>
      <c r="L52" s="260"/>
      <c r="M52" s="260"/>
      <c r="N52" s="260"/>
      <c r="O52" s="260"/>
      <c r="P52" s="260"/>
      <c r="Q52" s="260"/>
      <c r="R52" s="260"/>
      <c r="S52" s="149"/>
      <c r="T52" s="149"/>
    </row>
    <row r="53" spans="1:20" s="148" customFormat="1">
      <c r="A53" s="260"/>
      <c r="B53" s="260"/>
      <c r="C53" s="260"/>
      <c r="D53" s="260"/>
      <c r="E53" s="260"/>
      <c r="F53" s="260"/>
      <c r="G53" s="260"/>
      <c r="H53" s="348"/>
      <c r="I53" s="348"/>
      <c r="J53" s="260"/>
      <c r="K53" s="260"/>
      <c r="L53" s="260"/>
      <c r="M53" s="260"/>
      <c r="N53" s="260"/>
      <c r="O53" s="260"/>
      <c r="P53" s="260"/>
      <c r="Q53" s="260"/>
      <c r="R53" s="260"/>
      <c r="S53" s="149"/>
      <c r="T53" s="149"/>
    </row>
    <row r="54" spans="1:20" s="148" customFormat="1">
      <c r="A54" s="260"/>
      <c r="B54" s="260"/>
      <c r="C54" s="260"/>
      <c r="D54" s="260"/>
      <c r="E54" s="260"/>
      <c r="F54" s="260"/>
      <c r="G54" s="260"/>
      <c r="H54" s="348"/>
      <c r="I54" s="348"/>
      <c r="J54" s="260"/>
      <c r="K54" s="260"/>
      <c r="L54" s="260"/>
      <c r="M54" s="260"/>
      <c r="N54" s="260"/>
      <c r="O54" s="260"/>
      <c r="P54" s="260"/>
      <c r="Q54" s="260"/>
      <c r="R54" s="260"/>
      <c r="S54" s="149"/>
      <c r="T54" s="149"/>
    </row>
    <row r="55" spans="1:20" s="148" customFormat="1">
      <c r="A55" s="260"/>
      <c r="B55" s="260"/>
      <c r="C55" s="260"/>
      <c r="D55" s="260"/>
      <c r="E55" s="260"/>
      <c r="F55" s="260"/>
      <c r="G55" s="260"/>
      <c r="H55" s="348"/>
      <c r="I55" s="348"/>
      <c r="J55" s="260"/>
      <c r="K55" s="260"/>
      <c r="L55" s="260"/>
      <c r="M55" s="260"/>
      <c r="N55" s="260"/>
      <c r="O55" s="260"/>
      <c r="P55" s="260"/>
      <c r="Q55" s="260"/>
      <c r="R55" s="260"/>
      <c r="S55" s="149"/>
      <c r="T55" s="149"/>
    </row>
    <row r="56" spans="1:20" s="148" customFormat="1">
      <c r="A56" s="260"/>
      <c r="B56" s="260"/>
      <c r="C56" s="260"/>
      <c r="D56" s="260"/>
      <c r="E56" s="260"/>
      <c r="F56" s="260"/>
      <c r="G56" s="260"/>
      <c r="H56" s="348"/>
      <c r="I56" s="348"/>
      <c r="J56" s="260"/>
      <c r="K56" s="260"/>
      <c r="L56" s="260"/>
      <c r="M56" s="260"/>
      <c r="N56" s="260"/>
      <c r="O56" s="260"/>
      <c r="P56" s="260"/>
      <c r="Q56" s="260"/>
      <c r="R56" s="260"/>
      <c r="S56" s="149"/>
      <c r="T56" s="149"/>
    </row>
    <row r="57" spans="1:20" s="148" customFormat="1">
      <c r="A57" s="260"/>
      <c r="B57" s="260"/>
      <c r="C57" s="260"/>
      <c r="D57" s="260"/>
      <c r="E57" s="260"/>
      <c r="F57" s="260"/>
      <c r="G57" s="260"/>
      <c r="H57" s="348"/>
      <c r="I57" s="348"/>
      <c r="J57" s="260"/>
      <c r="K57" s="260"/>
      <c r="L57" s="260"/>
      <c r="M57" s="260"/>
      <c r="N57" s="260"/>
      <c r="O57" s="260"/>
      <c r="P57" s="260"/>
      <c r="Q57" s="260"/>
      <c r="R57" s="260"/>
      <c r="S57" s="149"/>
      <c r="T57" s="149"/>
    </row>
    <row r="58" spans="1:20" s="148" customFormat="1">
      <c r="A58" s="260"/>
      <c r="B58" s="260"/>
      <c r="C58" s="260"/>
      <c r="D58" s="260"/>
      <c r="E58" s="260"/>
      <c r="F58" s="260"/>
      <c r="G58" s="260"/>
      <c r="H58" s="348"/>
      <c r="I58" s="348"/>
      <c r="J58" s="260"/>
      <c r="K58" s="260"/>
      <c r="L58" s="260"/>
      <c r="M58" s="260"/>
      <c r="N58" s="260"/>
      <c r="O58" s="260"/>
      <c r="P58" s="260"/>
      <c r="Q58" s="260"/>
      <c r="R58" s="260"/>
      <c r="S58" s="149"/>
      <c r="T58" s="149"/>
    </row>
    <row r="59" spans="1:20" s="148" customFormat="1">
      <c r="A59" s="260"/>
      <c r="B59" s="260"/>
      <c r="C59" s="260"/>
      <c r="D59" s="260"/>
      <c r="E59" s="260"/>
      <c r="F59" s="260"/>
      <c r="G59" s="260"/>
      <c r="H59" s="348"/>
      <c r="I59" s="348"/>
      <c r="J59" s="260"/>
      <c r="K59" s="260"/>
      <c r="L59" s="260"/>
      <c r="M59" s="260"/>
      <c r="N59" s="260"/>
      <c r="O59" s="260"/>
      <c r="P59" s="260"/>
      <c r="Q59" s="260"/>
      <c r="R59" s="260"/>
      <c r="S59" s="149"/>
      <c r="T59" s="149"/>
    </row>
    <row r="60" spans="1:20" s="148" customFormat="1">
      <c r="A60" s="260"/>
      <c r="B60" s="260"/>
      <c r="C60" s="260"/>
      <c r="D60" s="260"/>
      <c r="E60" s="260"/>
      <c r="F60" s="260"/>
      <c r="G60" s="260"/>
      <c r="H60" s="348"/>
      <c r="I60" s="348"/>
      <c r="J60" s="260"/>
      <c r="K60" s="260"/>
      <c r="L60" s="260"/>
      <c r="M60" s="260"/>
      <c r="N60" s="260"/>
      <c r="O60" s="260"/>
      <c r="P60" s="260"/>
      <c r="Q60" s="260"/>
      <c r="R60" s="260"/>
      <c r="S60" s="149"/>
      <c r="T60" s="149"/>
    </row>
    <row r="61" spans="1:20" s="148" customFormat="1">
      <c r="A61" s="260"/>
      <c r="B61" s="260"/>
      <c r="C61" s="260"/>
      <c r="D61" s="260"/>
      <c r="E61" s="260"/>
      <c r="F61" s="260"/>
      <c r="G61" s="260"/>
      <c r="H61" s="348"/>
      <c r="I61" s="348"/>
      <c r="J61" s="260"/>
      <c r="K61" s="260"/>
      <c r="L61" s="260"/>
      <c r="M61" s="260"/>
      <c r="N61" s="260"/>
      <c r="O61" s="260"/>
      <c r="P61" s="260"/>
      <c r="Q61" s="260"/>
      <c r="R61" s="260"/>
    </row>
    <row r="62" spans="1:20" s="148" customFormat="1">
      <c r="A62" s="260"/>
      <c r="B62" s="260"/>
      <c r="C62" s="260"/>
      <c r="D62" s="260"/>
      <c r="E62" s="260"/>
      <c r="F62" s="260"/>
      <c r="G62" s="260"/>
      <c r="H62" s="348"/>
      <c r="I62" s="348"/>
      <c r="J62" s="260"/>
      <c r="K62" s="260"/>
      <c r="L62" s="260"/>
      <c r="M62" s="260"/>
      <c r="N62" s="260"/>
      <c r="O62" s="260"/>
      <c r="P62" s="260"/>
      <c r="Q62" s="260"/>
      <c r="R62" s="260"/>
    </row>
    <row r="63" spans="1:20" s="148" customFormat="1">
      <c r="A63" s="260"/>
      <c r="B63" s="260"/>
      <c r="C63" s="260"/>
      <c r="D63" s="260"/>
      <c r="E63" s="260"/>
      <c r="F63" s="260"/>
      <c r="G63" s="260"/>
      <c r="H63" s="348"/>
      <c r="I63" s="348"/>
      <c r="J63" s="260"/>
      <c r="K63" s="260"/>
      <c r="L63" s="260"/>
      <c r="M63" s="260"/>
      <c r="N63" s="260"/>
      <c r="O63" s="260"/>
      <c r="P63" s="260"/>
      <c r="Q63" s="260"/>
      <c r="R63" s="260"/>
    </row>
    <row r="64" spans="1:20" s="148" customFormat="1">
      <c r="A64" s="260"/>
      <c r="B64" s="260"/>
      <c r="C64" s="260"/>
      <c r="D64" s="260"/>
      <c r="E64" s="260"/>
      <c r="F64" s="260"/>
      <c r="G64" s="260"/>
      <c r="H64" s="348"/>
      <c r="I64" s="348"/>
      <c r="J64" s="260"/>
      <c r="K64" s="260"/>
      <c r="L64" s="260"/>
      <c r="M64" s="260"/>
      <c r="N64" s="260"/>
      <c r="O64" s="260"/>
      <c r="P64" s="260"/>
      <c r="Q64" s="260"/>
      <c r="R64" s="260"/>
    </row>
    <row r="65" spans="1:18" s="148" customFormat="1">
      <c r="A65" s="260"/>
      <c r="B65" s="260"/>
      <c r="C65" s="260"/>
      <c r="D65" s="260"/>
      <c r="E65" s="260"/>
      <c r="F65" s="260"/>
      <c r="G65" s="260"/>
      <c r="H65" s="348"/>
      <c r="I65" s="348"/>
      <c r="J65" s="260"/>
      <c r="K65" s="260"/>
      <c r="L65" s="260"/>
      <c r="M65" s="260"/>
      <c r="N65" s="260"/>
      <c r="O65" s="260"/>
      <c r="P65" s="260"/>
      <c r="Q65" s="260"/>
      <c r="R65" s="260"/>
    </row>
    <row r="66" spans="1:18" s="148" customFormat="1">
      <c r="A66" s="260"/>
      <c r="B66" s="260"/>
      <c r="C66" s="260"/>
      <c r="D66" s="260"/>
      <c r="E66" s="260"/>
      <c r="F66" s="260"/>
      <c r="G66" s="260"/>
      <c r="H66" s="348"/>
      <c r="I66" s="348"/>
      <c r="J66" s="260"/>
      <c r="K66" s="260"/>
      <c r="L66" s="260"/>
      <c r="M66" s="260"/>
      <c r="N66" s="260"/>
      <c r="O66" s="260"/>
      <c r="P66" s="260"/>
      <c r="Q66" s="260"/>
      <c r="R66" s="260"/>
    </row>
    <row r="67" spans="1:18" s="148" customFormat="1">
      <c r="A67" s="260"/>
      <c r="B67" s="260"/>
      <c r="C67" s="260"/>
      <c r="D67" s="260"/>
      <c r="E67" s="260"/>
      <c r="F67" s="260"/>
      <c r="G67" s="260"/>
      <c r="H67" s="348"/>
      <c r="I67" s="348"/>
      <c r="J67" s="260"/>
      <c r="K67" s="260"/>
      <c r="L67" s="260"/>
      <c r="M67" s="260"/>
      <c r="N67" s="260"/>
      <c r="O67" s="260"/>
      <c r="P67" s="260"/>
      <c r="Q67" s="260"/>
      <c r="R67" s="260"/>
    </row>
    <row r="68" spans="1:18" s="148" customFormat="1">
      <c r="A68" s="260"/>
      <c r="B68" s="260"/>
      <c r="C68" s="260"/>
      <c r="D68" s="260"/>
      <c r="E68" s="260"/>
      <c r="F68" s="260"/>
      <c r="G68" s="260"/>
      <c r="H68" s="348"/>
      <c r="I68" s="348"/>
      <c r="J68" s="260"/>
      <c r="K68" s="260"/>
      <c r="L68" s="260"/>
      <c r="M68" s="260"/>
      <c r="N68" s="260"/>
      <c r="O68" s="260"/>
      <c r="P68" s="260"/>
      <c r="Q68" s="260"/>
      <c r="R68" s="260"/>
    </row>
    <row r="69" spans="1:18" s="148" customFormat="1">
      <c r="A69" s="260"/>
      <c r="B69" s="260"/>
      <c r="C69" s="260"/>
      <c r="D69" s="260"/>
      <c r="E69" s="260"/>
      <c r="F69" s="260"/>
      <c r="G69" s="260"/>
      <c r="H69" s="348"/>
      <c r="I69" s="348"/>
      <c r="J69" s="260"/>
      <c r="K69" s="260"/>
      <c r="L69" s="260"/>
      <c r="M69" s="260"/>
      <c r="N69" s="260"/>
      <c r="O69" s="260"/>
      <c r="P69" s="260"/>
      <c r="Q69" s="260"/>
      <c r="R69" s="260"/>
    </row>
    <row r="70" spans="1:18" s="148" customFormat="1">
      <c r="A70" s="260"/>
      <c r="B70" s="260"/>
      <c r="C70" s="260"/>
      <c r="D70" s="260"/>
      <c r="E70" s="260"/>
      <c r="F70" s="260"/>
      <c r="G70" s="260"/>
      <c r="H70" s="348"/>
      <c r="I70" s="348"/>
      <c r="J70" s="260"/>
      <c r="K70" s="260"/>
      <c r="L70" s="260"/>
      <c r="M70" s="260"/>
      <c r="N70" s="260"/>
      <c r="O70" s="260"/>
      <c r="P70" s="260"/>
      <c r="Q70" s="260"/>
      <c r="R70" s="260"/>
    </row>
    <row r="71" spans="1:18" s="148" customFormat="1">
      <c r="A71" s="260"/>
      <c r="B71" s="260"/>
      <c r="C71" s="260"/>
      <c r="D71" s="260"/>
      <c r="E71" s="260"/>
      <c r="F71" s="260"/>
      <c r="G71" s="260"/>
      <c r="H71" s="348"/>
      <c r="I71" s="348"/>
      <c r="J71" s="260"/>
      <c r="K71" s="260"/>
      <c r="L71" s="260"/>
      <c r="M71" s="260"/>
      <c r="N71" s="260"/>
      <c r="O71" s="260"/>
      <c r="P71" s="260"/>
      <c r="Q71" s="260"/>
      <c r="R71" s="260"/>
    </row>
    <row r="72" spans="1:18" s="148" customFormat="1">
      <c r="A72" s="260"/>
      <c r="B72" s="260"/>
      <c r="C72" s="260"/>
      <c r="D72" s="260"/>
      <c r="E72" s="260"/>
      <c r="F72" s="260"/>
      <c r="G72" s="260"/>
      <c r="H72" s="348"/>
      <c r="I72" s="348"/>
      <c r="J72" s="260"/>
      <c r="K72" s="260"/>
      <c r="L72" s="260"/>
      <c r="M72" s="260"/>
      <c r="N72" s="260"/>
      <c r="O72" s="260"/>
      <c r="P72" s="260"/>
      <c r="Q72" s="260"/>
      <c r="R72" s="260"/>
    </row>
    <row r="73" spans="1:18" s="148" customFormat="1">
      <c r="A73" s="260"/>
      <c r="B73" s="260"/>
      <c r="C73" s="260"/>
      <c r="D73" s="260"/>
      <c r="E73" s="260"/>
      <c r="F73" s="260"/>
      <c r="G73" s="260"/>
      <c r="H73" s="348"/>
      <c r="I73" s="348"/>
      <c r="J73" s="260"/>
      <c r="K73" s="260"/>
      <c r="L73" s="260"/>
      <c r="M73" s="260"/>
      <c r="N73" s="260"/>
      <c r="O73" s="260"/>
      <c r="P73" s="260"/>
      <c r="Q73" s="260"/>
      <c r="R73" s="260"/>
    </row>
    <row r="74" spans="1:18" s="148" customFormat="1">
      <c r="A74" s="260"/>
      <c r="B74" s="260"/>
      <c r="C74" s="260"/>
      <c r="D74" s="260"/>
      <c r="E74" s="260"/>
      <c r="F74" s="260"/>
      <c r="G74" s="260"/>
      <c r="H74" s="348"/>
      <c r="I74" s="348"/>
      <c r="J74" s="260"/>
      <c r="K74" s="260"/>
      <c r="L74" s="260"/>
      <c r="M74" s="260"/>
      <c r="N74" s="260"/>
      <c r="O74" s="260"/>
      <c r="P74" s="260"/>
      <c r="Q74" s="260"/>
      <c r="R74" s="260"/>
    </row>
    <row r="75" spans="1:18" s="148" customFormat="1">
      <c r="A75" s="260"/>
      <c r="B75" s="260"/>
      <c r="C75" s="260"/>
      <c r="D75" s="260"/>
      <c r="E75" s="260"/>
      <c r="F75" s="260"/>
      <c r="G75" s="260"/>
      <c r="H75" s="348"/>
      <c r="I75" s="348"/>
      <c r="J75" s="260"/>
      <c r="K75" s="260"/>
      <c r="L75" s="260"/>
      <c r="M75" s="260"/>
      <c r="N75" s="260"/>
      <c r="O75" s="260"/>
      <c r="P75" s="260"/>
      <c r="Q75" s="260"/>
      <c r="R75" s="260"/>
    </row>
    <row r="76" spans="1:18" s="148" customFormat="1">
      <c r="A76" s="260"/>
      <c r="B76" s="260"/>
      <c r="C76" s="260"/>
      <c r="D76" s="260"/>
      <c r="E76" s="260"/>
      <c r="F76" s="260"/>
      <c r="G76" s="260"/>
      <c r="H76" s="348"/>
      <c r="I76" s="348"/>
      <c r="J76" s="260"/>
      <c r="K76" s="260"/>
      <c r="L76" s="260"/>
      <c r="M76" s="260"/>
      <c r="N76" s="260"/>
      <c r="O76" s="260"/>
      <c r="P76" s="260"/>
      <c r="Q76" s="260"/>
      <c r="R76" s="260"/>
    </row>
    <row r="77" spans="1:18" s="148" customFormat="1">
      <c r="A77" s="260"/>
      <c r="B77" s="260"/>
      <c r="C77" s="260"/>
      <c r="D77" s="260"/>
      <c r="E77" s="260"/>
      <c r="F77" s="260"/>
      <c r="G77" s="260"/>
      <c r="H77" s="348"/>
      <c r="I77" s="348"/>
      <c r="J77" s="260"/>
      <c r="K77" s="260"/>
      <c r="L77" s="260"/>
      <c r="M77" s="260"/>
      <c r="N77" s="260"/>
      <c r="O77" s="260"/>
      <c r="P77" s="260"/>
      <c r="Q77" s="260"/>
      <c r="R77" s="260"/>
    </row>
    <row r="78" spans="1:18" s="148" customFormat="1">
      <c r="A78" s="260"/>
      <c r="B78" s="260"/>
      <c r="C78" s="260"/>
      <c r="D78" s="260"/>
      <c r="E78" s="260"/>
      <c r="F78" s="260"/>
      <c r="G78" s="260"/>
      <c r="H78" s="348"/>
      <c r="I78" s="348"/>
      <c r="J78" s="260"/>
      <c r="K78" s="260"/>
      <c r="L78" s="260"/>
      <c r="M78" s="260"/>
      <c r="N78" s="260"/>
      <c r="O78" s="260"/>
      <c r="P78" s="260"/>
      <c r="Q78" s="260"/>
      <c r="R78" s="260"/>
    </row>
    <row r="79" spans="1:18" s="148" customFormat="1">
      <c r="A79" s="260"/>
      <c r="B79" s="260"/>
      <c r="C79" s="260"/>
      <c r="D79" s="260"/>
      <c r="E79" s="260"/>
      <c r="F79" s="260"/>
      <c r="G79" s="260"/>
      <c r="H79" s="348"/>
      <c r="I79" s="348"/>
      <c r="J79" s="260"/>
      <c r="K79" s="260"/>
      <c r="L79" s="260"/>
      <c r="M79" s="260"/>
      <c r="N79" s="260"/>
      <c r="O79" s="260"/>
      <c r="P79" s="260"/>
      <c r="Q79" s="260"/>
      <c r="R79" s="260"/>
    </row>
    <row r="80" spans="1:18" s="148" customFormat="1">
      <c r="A80" s="260"/>
      <c r="B80" s="260"/>
      <c r="C80" s="260"/>
      <c r="D80" s="260"/>
      <c r="E80" s="260"/>
      <c r="F80" s="260"/>
      <c r="G80" s="260"/>
      <c r="H80" s="348"/>
      <c r="I80" s="348"/>
      <c r="J80" s="260"/>
      <c r="K80" s="260"/>
      <c r="L80" s="260"/>
      <c r="M80" s="260"/>
      <c r="N80" s="260"/>
      <c r="O80" s="260"/>
      <c r="P80" s="260"/>
      <c r="Q80" s="260"/>
      <c r="R80" s="260"/>
    </row>
    <row r="81" spans="1:18" s="148" customFormat="1">
      <c r="A81" s="260"/>
      <c r="B81" s="260"/>
      <c r="C81" s="260"/>
      <c r="D81" s="260"/>
      <c r="E81" s="260"/>
      <c r="F81" s="260"/>
      <c r="G81" s="260"/>
      <c r="H81" s="348"/>
      <c r="I81" s="348"/>
      <c r="J81" s="260"/>
      <c r="K81" s="260"/>
      <c r="L81" s="260"/>
      <c r="M81" s="260"/>
      <c r="N81" s="260"/>
      <c r="O81" s="260"/>
      <c r="P81" s="260"/>
      <c r="Q81" s="260"/>
      <c r="R81" s="260"/>
    </row>
    <row r="82" spans="1:18" s="148" customFormat="1">
      <c r="A82" s="260"/>
      <c r="B82" s="260"/>
      <c r="C82" s="260"/>
      <c r="D82" s="260"/>
      <c r="E82" s="260"/>
      <c r="F82" s="260"/>
      <c r="G82" s="260"/>
      <c r="H82" s="348"/>
      <c r="I82" s="348"/>
      <c r="J82" s="260"/>
      <c r="K82" s="260"/>
      <c r="L82" s="260"/>
      <c r="M82" s="260"/>
      <c r="N82" s="260"/>
      <c r="O82" s="260"/>
      <c r="P82" s="260"/>
      <c r="Q82" s="260"/>
      <c r="R82" s="260"/>
    </row>
    <row r="83" spans="1:18" s="148" customFormat="1">
      <c r="A83" s="260"/>
      <c r="B83" s="260"/>
      <c r="C83" s="260"/>
      <c r="D83" s="260"/>
      <c r="E83" s="260"/>
      <c r="F83" s="260"/>
      <c r="G83" s="260"/>
      <c r="H83" s="348"/>
      <c r="I83" s="348"/>
      <c r="J83" s="260"/>
      <c r="K83" s="260"/>
      <c r="L83" s="260"/>
      <c r="M83" s="260"/>
      <c r="N83" s="260"/>
      <c r="O83" s="260"/>
      <c r="P83" s="260"/>
      <c r="Q83" s="260"/>
      <c r="R83" s="260"/>
    </row>
    <row r="84" spans="1:18" s="148" customFormat="1">
      <c r="A84" s="260"/>
      <c r="B84" s="260"/>
      <c r="C84" s="260"/>
      <c r="D84" s="260"/>
      <c r="E84" s="260"/>
      <c r="F84" s="260"/>
      <c r="G84" s="260"/>
      <c r="H84" s="348"/>
      <c r="I84" s="348"/>
      <c r="J84" s="260"/>
      <c r="K84" s="260"/>
      <c r="L84" s="260"/>
      <c r="M84" s="260"/>
      <c r="N84" s="260"/>
      <c r="O84" s="260"/>
      <c r="P84" s="260"/>
      <c r="Q84" s="260"/>
      <c r="R84" s="260"/>
    </row>
    <row r="85" spans="1:18" s="148" customFormat="1">
      <c r="A85" s="260"/>
      <c r="B85" s="260"/>
      <c r="C85" s="260"/>
      <c r="D85" s="260"/>
      <c r="E85" s="260"/>
      <c r="F85" s="260"/>
      <c r="G85" s="260"/>
      <c r="H85" s="348"/>
      <c r="I85" s="348"/>
      <c r="J85" s="260"/>
      <c r="K85" s="260"/>
      <c r="L85" s="260"/>
      <c r="M85" s="260"/>
      <c r="N85" s="260"/>
      <c r="O85" s="260"/>
      <c r="P85" s="260"/>
      <c r="Q85" s="260"/>
      <c r="R85" s="260"/>
    </row>
    <row r="86" spans="1:18" s="148" customFormat="1">
      <c r="A86" s="260"/>
      <c r="B86" s="260"/>
      <c r="C86" s="260"/>
      <c r="D86" s="260"/>
      <c r="E86" s="260"/>
      <c r="F86" s="260"/>
      <c r="G86" s="260"/>
      <c r="H86" s="348"/>
      <c r="I86" s="348"/>
      <c r="J86" s="260"/>
      <c r="K86" s="260"/>
      <c r="L86" s="260"/>
      <c r="M86" s="260"/>
      <c r="N86" s="260"/>
      <c r="O86" s="260"/>
      <c r="P86" s="260"/>
      <c r="Q86" s="260"/>
      <c r="R86" s="260"/>
    </row>
    <row r="87" spans="1:18" s="148" customFormat="1">
      <c r="A87" s="260"/>
      <c r="B87" s="260"/>
      <c r="C87" s="260"/>
      <c r="D87" s="260"/>
      <c r="E87" s="260"/>
      <c r="F87" s="260"/>
      <c r="G87" s="260"/>
      <c r="H87" s="348"/>
      <c r="I87" s="348"/>
      <c r="J87" s="260"/>
      <c r="K87" s="260"/>
      <c r="L87" s="260"/>
      <c r="M87" s="260"/>
      <c r="N87" s="260"/>
      <c r="O87" s="260"/>
      <c r="P87" s="260"/>
      <c r="Q87" s="260"/>
      <c r="R87" s="260"/>
    </row>
    <row r="88" spans="1:18" s="148" customFormat="1">
      <c r="A88" s="260"/>
      <c r="B88" s="260"/>
      <c r="C88" s="260"/>
      <c r="D88" s="260"/>
      <c r="E88" s="260"/>
      <c r="F88" s="260"/>
      <c r="G88" s="260"/>
      <c r="H88" s="348"/>
      <c r="I88" s="348"/>
      <c r="J88" s="260"/>
      <c r="K88" s="260"/>
      <c r="L88" s="260"/>
      <c r="M88" s="260"/>
      <c r="N88" s="260"/>
      <c r="O88" s="260"/>
      <c r="P88" s="260"/>
      <c r="Q88" s="260"/>
      <c r="R88" s="260"/>
    </row>
    <row r="89" spans="1:18" s="148" customFormat="1">
      <c r="A89" s="260"/>
      <c r="B89" s="260"/>
      <c r="C89" s="260"/>
      <c r="D89" s="260"/>
      <c r="E89" s="260"/>
      <c r="F89" s="260"/>
      <c r="G89" s="260"/>
      <c r="H89" s="348"/>
      <c r="I89" s="348"/>
      <c r="J89" s="260"/>
      <c r="K89" s="260"/>
      <c r="L89" s="260"/>
      <c r="M89" s="260"/>
      <c r="N89" s="260"/>
      <c r="O89" s="260"/>
      <c r="P89" s="260"/>
      <c r="Q89" s="260"/>
      <c r="R89" s="260"/>
    </row>
    <row r="90" spans="1:18" s="148" customFormat="1">
      <c r="A90" s="260"/>
      <c r="B90" s="260"/>
      <c r="C90" s="260"/>
      <c r="D90" s="260"/>
      <c r="E90" s="260"/>
      <c r="F90" s="260"/>
      <c r="G90" s="260"/>
      <c r="H90" s="348"/>
      <c r="I90" s="348"/>
      <c r="J90" s="260"/>
      <c r="K90" s="260"/>
      <c r="L90" s="260"/>
      <c r="M90" s="260"/>
      <c r="N90" s="260"/>
      <c r="O90" s="260"/>
      <c r="P90" s="260"/>
      <c r="Q90" s="260"/>
      <c r="R90" s="260"/>
    </row>
    <row r="91" spans="1:18" s="148" customFormat="1">
      <c r="A91" s="260"/>
      <c r="B91" s="260"/>
      <c r="C91" s="260"/>
      <c r="D91" s="260"/>
      <c r="E91" s="260"/>
      <c r="F91" s="260"/>
      <c r="G91" s="260"/>
      <c r="H91" s="348"/>
      <c r="I91" s="348"/>
      <c r="J91" s="260"/>
      <c r="K91" s="260"/>
      <c r="L91" s="260"/>
      <c r="M91" s="260"/>
      <c r="N91" s="260"/>
      <c r="O91" s="260"/>
      <c r="P91" s="260"/>
      <c r="Q91" s="260"/>
      <c r="R91" s="260"/>
    </row>
    <row r="92" spans="1:18" s="148" customFormat="1">
      <c r="A92" s="260"/>
      <c r="B92" s="260"/>
      <c r="C92" s="260"/>
      <c r="D92" s="260"/>
      <c r="E92" s="260"/>
      <c r="F92" s="260"/>
      <c r="G92" s="260"/>
      <c r="H92" s="348"/>
      <c r="I92" s="348"/>
      <c r="J92" s="260"/>
      <c r="K92" s="260"/>
      <c r="L92" s="260"/>
      <c r="M92" s="260"/>
      <c r="N92" s="260"/>
      <c r="O92" s="260"/>
      <c r="P92" s="260"/>
      <c r="Q92" s="260"/>
      <c r="R92" s="260"/>
    </row>
    <row r="93" spans="1:18" s="148" customFormat="1">
      <c r="A93" s="260"/>
      <c r="B93" s="260"/>
      <c r="C93" s="260"/>
      <c r="D93" s="260"/>
      <c r="E93" s="260"/>
      <c r="F93" s="260"/>
      <c r="G93" s="260"/>
      <c r="H93" s="348"/>
      <c r="I93" s="348"/>
      <c r="J93" s="260"/>
      <c r="K93" s="260"/>
      <c r="L93" s="260"/>
      <c r="M93" s="260"/>
      <c r="N93" s="260"/>
      <c r="O93" s="260"/>
      <c r="P93" s="260"/>
      <c r="Q93" s="260"/>
      <c r="R93" s="260"/>
    </row>
    <row r="94" spans="1:18" s="148" customFormat="1">
      <c r="A94" s="260"/>
      <c r="B94" s="260"/>
      <c r="C94" s="260"/>
      <c r="D94" s="260"/>
      <c r="E94" s="260"/>
      <c r="F94" s="260"/>
      <c r="G94" s="260"/>
      <c r="H94" s="348"/>
      <c r="I94" s="348"/>
      <c r="J94" s="260"/>
      <c r="K94" s="260"/>
      <c r="L94" s="260"/>
      <c r="M94" s="260"/>
      <c r="N94" s="260"/>
      <c r="O94" s="260"/>
      <c r="P94" s="260"/>
      <c r="Q94" s="260"/>
      <c r="R94" s="260"/>
    </row>
    <row r="95" spans="1:18" s="148" customFormat="1">
      <c r="A95" s="260"/>
      <c r="B95" s="260"/>
      <c r="C95" s="260"/>
      <c r="D95" s="260"/>
      <c r="E95" s="260"/>
      <c r="F95" s="260"/>
      <c r="G95" s="260"/>
      <c r="H95" s="348"/>
      <c r="I95" s="348"/>
      <c r="J95" s="260"/>
      <c r="K95" s="260"/>
      <c r="L95" s="260"/>
      <c r="M95" s="260"/>
      <c r="N95" s="260"/>
      <c r="O95" s="260"/>
      <c r="P95" s="260"/>
      <c r="Q95" s="260"/>
      <c r="R95" s="260"/>
    </row>
    <row r="96" spans="1:18" s="148" customFormat="1">
      <c r="A96" s="260"/>
      <c r="B96" s="260"/>
      <c r="C96" s="260"/>
      <c r="D96" s="260"/>
      <c r="E96" s="260"/>
      <c r="F96" s="260"/>
      <c r="G96" s="260"/>
      <c r="H96" s="348"/>
      <c r="I96" s="348"/>
      <c r="J96" s="260"/>
      <c r="K96" s="260"/>
      <c r="L96" s="260"/>
      <c r="M96" s="260"/>
      <c r="N96" s="260"/>
      <c r="O96" s="260"/>
      <c r="P96" s="260"/>
      <c r="Q96" s="260"/>
      <c r="R96" s="260"/>
    </row>
    <row r="97" spans="1:18" s="148" customFormat="1">
      <c r="A97" s="260"/>
      <c r="B97" s="260"/>
      <c r="C97" s="260"/>
      <c r="D97" s="260"/>
      <c r="E97" s="260"/>
      <c r="F97" s="260"/>
      <c r="G97" s="260"/>
      <c r="H97" s="348"/>
      <c r="I97" s="348"/>
      <c r="J97" s="260"/>
      <c r="K97" s="260"/>
      <c r="L97" s="260"/>
      <c r="M97" s="260"/>
      <c r="N97" s="260"/>
      <c r="O97" s="260"/>
      <c r="P97" s="260"/>
      <c r="Q97" s="260"/>
      <c r="R97" s="260"/>
    </row>
    <row r="98" spans="1:18" s="148" customFormat="1">
      <c r="A98" s="260"/>
      <c r="B98" s="260"/>
      <c r="C98" s="260"/>
      <c r="D98" s="260"/>
      <c r="E98" s="260"/>
      <c r="F98" s="260"/>
      <c r="G98" s="260"/>
      <c r="H98" s="348"/>
      <c r="I98" s="348"/>
      <c r="J98" s="260"/>
      <c r="K98" s="260"/>
      <c r="L98" s="260"/>
      <c r="M98" s="260"/>
      <c r="N98" s="260"/>
      <c r="O98" s="260"/>
      <c r="P98" s="260"/>
      <c r="Q98" s="260"/>
      <c r="R98" s="260"/>
    </row>
    <row r="99" spans="1:18" s="148" customFormat="1">
      <c r="A99" s="260"/>
      <c r="B99" s="260"/>
      <c r="C99" s="260"/>
      <c r="D99" s="260"/>
      <c r="E99" s="260"/>
      <c r="F99" s="260"/>
      <c r="G99" s="260"/>
      <c r="H99" s="348"/>
      <c r="I99" s="348"/>
      <c r="J99" s="260"/>
      <c r="K99" s="260"/>
      <c r="L99" s="260"/>
      <c r="M99" s="260"/>
      <c r="N99" s="260"/>
      <c r="O99" s="260"/>
      <c r="P99" s="260"/>
      <c r="Q99" s="260"/>
      <c r="R99" s="260"/>
    </row>
    <row r="100" spans="1:18" s="148" customFormat="1">
      <c r="A100" s="260"/>
      <c r="B100" s="260"/>
      <c r="C100" s="260"/>
      <c r="D100" s="260"/>
      <c r="E100" s="260"/>
      <c r="F100" s="260"/>
      <c r="G100" s="260"/>
      <c r="H100" s="348"/>
      <c r="I100" s="348"/>
      <c r="J100" s="260"/>
      <c r="K100" s="260"/>
      <c r="L100" s="260"/>
      <c r="M100" s="260"/>
      <c r="N100" s="260"/>
      <c r="O100" s="260"/>
      <c r="P100" s="260"/>
      <c r="Q100" s="260"/>
      <c r="R100" s="260"/>
    </row>
    <row r="101" spans="1:18" s="148" customFormat="1">
      <c r="A101" s="260"/>
      <c r="B101" s="260"/>
      <c r="C101" s="260"/>
      <c r="D101" s="260"/>
      <c r="E101" s="260"/>
      <c r="F101" s="260"/>
      <c r="G101" s="260"/>
      <c r="H101" s="348"/>
      <c r="I101" s="348"/>
      <c r="J101" s="260"/>
      <c r="K101" s="260"/>
      <c r="L101" s="260"/>
      <c r="M101" s="260"/>
      <c r="N101" s="260"/>
      <c r="O101" s="260"/>
      <c r="P101" s="260"/>
      <c r="Q101" s="260"/>
      <c r="R101" s="260"/>
    </row>
    <row r="102" spans="1:18" s="148" customFormat="1">
      <c r="A102" s="260"/>
      <c r="B102" s="260"/>
      <c r="C102" s="260"/>
      <c r="D102" s="260"/>
      <c r="E102" s="260"/>
      <c r="F102" s="260"/>
      <c r="G102" s="260"/>
      <c r="H102" s="348"/>
      <c r="I102" s="348"/>
      <c r="J102" s="260"/>
      <c r="K102" s="260"/>
      <c r="L102" s="260"/>
      <c r="M102" s="260"/>
      <c r="N102" s="260"/>
      <c r="O102" s="260"/>
      <c r="P102" s="260"/>
      <c r="Q102" s="260"/>
      <c r="R102" s="260"/>
    </row>
    <row r="103" spans="1:18" s="148" customFormat="1">
      <c r="A103" s="260"/>
      <c r="B103" s="260"/>
      <c r="C103" s="260"/>
      <c r="D103" s="260"/>
      <c r="E103" s="260"/>
      <c r="F103" s="260"/>
      <c r="G103" s="260"/>
      <c r="H103" s="348"/>
      <c r="I103" s="348"/>
      <c r="J103" s="260"/>
      <c r="K103" s="260"/>
      <c r="L103" s="260"/>
      <c r="M103" s="260"/>
      <c r="N103" s="260"/>
      <c r="O103" s="260"/>
      <c r="P103" s="260"/>
      <c r="Q103" s="260"/>
      <c r="R103" s="260"/>
    </row>
    <row r="104" spans="1:18" s="148" customFormat="1">
      <c r="A104" s="260"/>
      <c r="B104" s="260"/>
      <c r="C104" s="260"/>
      <c r="D104" s="260"/>
      <c r="E104" s="260"/>
      <c r="F104" s="260"/>
      <c r="G104" s="260"/>
      <c r="H104" s="348"/>
      <c r="I104" s="348"/>
      <c r="J104" s="260"/>
      <c r="K104" s="260"/>
      <c r="L104" s="260"/>
      <c r="M104" s="260"/>
      <c r="N104" s="260"/>
      <c r="O104" s="260"/>
      <c r="P104" s="260"/>
      <c r="Q104" s="260"/>
      <c r="R104" s="260"/>
    </row>
    <row r="105" spans="1:18" s="148" customFormat="1">
      <c r="A105" s="260"/>
      <c r="B105" s="260"/>
      <c r="C105" s="260"/>
      <c r="D105" s="260"/>
      <c r="E105" s="260"/>
      <c r="F105" s="260"/>
      <c r="G105" s="260"/>
      <c r="H105" s="348"/>
      <c r="I105" s="348"/>
      <c r="J105" s="260"/>
      <c r="K105" s="260"/>
      <c r="L105" s="260"/>
      <c r="M105" s="260"/>
      <c r="N105" s="260"/>
      <c r="O105" s="260"/>
      <c r="P105" s="260"/>
      <c r="Q105" s="260"/>
      <c r="R105" s="260"/>
    </row>
    <row r="106" spans="1:18" s="148" customFormat="1">
      <c r="A106" s="260"/>
      <c r="B106" s="260"/>
      <c r="C106" s="260"/>
      <c r="D106" s="260"/>
      <c r="E106" s="260"/>
      <c r="F106" s="260"/>
      <c r="G106" s="260"/>
      <c r="H106" s="348"/>
      <c r="I106" s="348"/>
      <c r="J106" s="260"/>
      <c r="K106" s="260"/>
      <c r="L106" s="260"/>
      <c r="M106" s="260"/>
      <c r="N106" s="260"/>
      <c r="O106" s="260"/>
      <c r="P106" s="260"/>
      <c r="Q106" s="260"/>
      <c r="R106" s="260"/>
    </row>
    <row r="107" spans="1:18" s="148" customFormat="1">
      <c r="A107" s="260"/>
      <c r="B107" s="260"/>
      <c r="C107" s="260"/>
      <c r="D107" s="260"/>
      <c r="E107" s="260"/>
      <c r="F107" s="260"/>
      <c r="G107" s="260"/>
      <c r="H107" s="348"/>
      <c r="I107" s="348"/>
      <c r="J107" s="260"/>
      <c r="K107" s="260"/>
      <c r="L107" s="260"/>
      <c r="M107" s="260"/>
      <c r="N107" s="260"/>
      <c r="O107" s="260"/>
      <c r="P107" s="260"/>
      <c r="Q107" s="260"/>
      <c r="R107" s="260"/>
    </row>
    <row r="108" spans="1:18" s="148" customFormat="1">
      <c r="A108" s="260"/>
      <c r="B108" s="260"/>
      <c r="C108" s="260"/>
      <c r="D108" s="260"/>
      <c r="E108" s="260"/>
      <c r="F108" s="260"/>
      <c r="G108" s="260"/>
      <c r="H108" s="348"/>
      <c r="I108" s="348"/>
      <c r="J108" s="260"/>
      <c r="K108" s="260"/>
      <c r="L108" s="260"/>
      <c r="M108" s="260"/>
      <c r="N108" s="260"/>
      <c r="O108" s="260"/>
      <c r="P108" s="260"/>
      <c r="Q108" s="260"/>
      <c r="R108" s="260"/>
    </row>
    <row r="109" spans="1:18" s="148" customFormat="1">
      <c r="A109" s="260"/>
      <c r="B109" s="260"/>
      <c r="C109" s="260"/>
      <c r="D109" s="260"/>
      <c r="E109" s="260"/>
      <c r="F109" s="260"/>
      <c r="G109" s="260"/>
      <c r="H109" s="348"/>
      <c r="I109" s="348"/>
      <c r="J109" s="260"/>
      <c r="K109" s="260"/>
      <c r="L109" s="260"/>
      <c r="M109" s="260"/>
      <c r="N109" s="260"/>
      <c r="O109" s="260"/>
      <c r="P109" s="260"/>
      <c r="Q109" s="260"/>
      <c r="R109" s="260"/>
    </row>
    <row r="110" spans="1:18" s="148" customFormat="1">
      <c r="A110" s="260"/>
      <c r="B110" s="260"/>
      <c r="C110" s="260"/>
      <c r="D110" s="260"/>
      <c r="E110" s="260"/>
      <c r="F110" s="260"/>
      <c r="G110" s="260"/>
      <c r="H110" s="348"/>
      <c r="I110" s="348"/>
      <c r="J110" s="260"/>
      <c r="K110" s="260"/>
      <c r="L110" s="260"/>
      <c r="M110" s="260"/>
      <c r="N110" s="260"/>
      <c r="O110" s="260"/>
      <c r="P110" s="260"/>
      <c r="Q110" s="260"/>
      <c r="R110" s="260"/>
    </row>
    <row r="111" spans="1:18" s="148" customFormat="1">
      <c r="A111" s="260"/>
      <c r="B111" s="260"/>
      <c r="C111" s="260"/>
      <c r="D111" s="260"/>
      <c r="E111" s="260"/>
      <c r="F111" s="260"/>
      <c r="G111" s="260"/>
      <c r="H111" s="348"/>
      <c r="I111" s="348"/>
      <c r="J111" s="260"/>
      <c r="K111" s="260"/>
      <c r="L111" s="260"/>
      <c r="M111" s="260"/>
      <c r="N111" s="260"/>
      <c r="O111" s="260"/>
      <c r="P111" s="260"/>
      <c r="Q111" s="260"/>
      <c r="R111" s="260"/>
    </row>
    <row r="112" spans="1:18" s="148" customFormat="1">
      <c r="A112" s="260"/>
      <c r="B112" s="260"/>
      <c r="C112" s="260"/>
      <c r="D112" s="260"/>
      <c r="E112" s="260"/>
      <c r="F112" s="260"/>
      <c r="G112" s="260"/>
      <c r="H112" s="348"/>
      <c r="I112" s="348"/>
      <c r="J112" s="260"/>
      <c r="K112" s="260"/>
      <c r="L112" s="260"/>
      <c r="M112" s="260"/>
      <c r="N112" s="260"/>
      <c r="O112" s="260"/>
      <c r="P112" s="260"/>
      <c r="Q112" s="260"/>
      <c r="R112" s="260"/>
    </row>
    <row r="113" spans="1:18" s="148" customFormat="1">
      <c r="A113" s="260"/>
      <c r="B113" s="260"/>
      <c r="C113" s="260"/>
      <c r="D113" s="260"/>
      <c r="E113" s="260"/>
      <c r="F113" s="260"/>
      <c r="G113" s="260"/>
      <c r="H113" s="348"/>
      <c r="I113" s="348"/>
      <c r="J113" s="260"/>
      <c r="K113" s="260"/>
      <c r="L113" s="260"/>
      <c r="M113" s="260"/>
      <c r="N113" s="260"/>
      <c r="O113" s="260"/>
      <c r="P113" s="260"/>
      <c r="Q113" s="260"/>
      <c r="R113" s="260"/>
    </row>
    <row r="114" spans="1:18" s="148" customFormat="1">
      <c r="A114" s="260"/>
      <c r="B114" s="260"/>
      <c r="C114" s="260"/>
      <c r="D114" s="260"/>
      <c r="E114" s="260"/>
      <c r="F114" s="260"/>
      <c r="G114" s="260"/>
      <c r="H114" s="348"/>
      <c r="I114" s="348"/>
      <c r="J114" s="260"/>
      <c r="K114" s="260"/>
      <c r="L114" s="260"/>
      <c r="M114" s="260"/>
      <c r="N114" s="260"/>
      <c r="O114" s="260"/>
      <c r="P114" s="260"/>
      <c r="Q114" s="260"/>
      <c r="R114" s="260"/>
    </row>
    <row r="115" spans="1:18" s="148" customFormat="1">
      <c r="A115" s="260"/>
      <c r="B115" s="260"/>
      <c r="C115" s="260"/>
      <c r="D115" s="260"/>
      <c r="E115" s="260"/>
      <c r="F115" s="260"/>
      <c r="G115" s="260"/>
      <c r="H115" s="348"/>
      <c r="I115" s="348"/>
      <c r="J115" s="260"/>
      <c r="K115" s="260"/>
      <c r="L115" s="260"/>
      <c r="M115" s="260"/>
      <c r="N115" s="260"/>
      <c r="O115" s="260"/>
      <c r="P115" s="260"/>
      <c r="Q115" s="260"/>
      <c r="R115" s="260"/>
    </row>
    <row r="116" spans="1:18" s="148" customFormat="1">
      <c r="A116" s="260"/>
      <c r="B116" s="260"/>
      <c r="C116" s="260"/>
      <c r="D116" s="260"/>
      <c r="E116" s="260"/>
      <c r="F116" s="260"/>
      <c r="G116" s="260"/>
      <c r="H116" s="348"/>
      <c r="I116" s="348"/>
      <c r="J116" s="260"/>
      <c r="K116" s="260"/>
      <c r="L116" s="260"/>
      <c r="M116" s="260"/>
      <c r="N116" s="260"/>
      <c r="O116" s="260"/>
      <c r="P116" s="260"/>
      <c r="Q116" s="260"/>
      <c r="R116" s="260"/>
    </row>
    <row r="117" spans="1:18" s="148" customFormat="1">
      <c r="A117" s="260"/>
      <c r="B117" s="260"/>
      <c r="C117" s="260"/>
      <c r="D117" s="260"/>
      <c r="E117" s="260"/>
      <c r="F117" s="260"/>
      <c r="G117" s="260"/>
      <c r="H117" s="348"/>
      <c r="I117" s="348"/>
      <c r="J117" s="260"/>
      <c r="K117" s="260"/>
      <c r="L117" s="260"/>
      <c r="M117" s="260"/>
      <c r="N117" s="260"/>
      <c r="O117" s="260"/>
      <c r="P117" s="260"/>
      <c r="Q117" s="260"/>
      <c r="R117" s="260"/>
    </row>
    <row r="118" spans="1:18" s="148" customFormat="1">
      <c r="A118" s="260"/>
      <c r="B118" s="260"/>
      <c r="C118" s="260"/>
      <c r="D118" s="260"/>
      <c r="E118" s="260"/>
      <c r="F118" s="260"/>
      <c r="G118" s="260"/>
      <c r="H118" s="348"/>
      <c r="I118" s="348"/>
      <c r="J118" s="260"/>
      <c r="K118" s="260"/>
      <c r="L118" s="260"/>
      <c r="M118" s="260"/>
      <c r="N118" s="260"/>
      <c r="O118" s="260"/>
      <c r="P118" s="260"/>
      <c r="Q118" s="260"/>
      <c r="R118" s="260"/>
    </row>
    <row r="119" spans="1:18" s="148" customFormat="1">
      <c r="A119" s="260"/>
      <c r="B119" s="260"/>
      <c r="C119" s="260"/>
      <c r="D119" s="260"/>
      <c r="E119" s="260"/>
      <c r="F119" s="260"/>
      <c r="G119" s="260"/>
      <c r="H119" s="348"/>
      <c r="I119" s="348"/>
      <c r="J119" s="260"/>
      <c r="K119" s="260"/>
      <c r="L119" s="260"/>
      <c r="M119" s="260"/>
      <c r="N119" s="260"/>
      <c r="O119" s="260"/>
      <c r="P119" s="260"/>
      <c r="Q119" s="260"/>
      <c r="R119" s="260"/>
    </row>
    <row r="120" spans="1:18" s="148" customFormat="1">
      <c r="A120" s="260"/>
      <c r="B120" s="260"/>
      <c r="C120" s="260"/>
      <c r="D120" s="260"/>
      <c r="E120" s="260"/>
      <c r="F120" s="260"/>
      <c r="G120" s="260"/>
      <c r="H120" s="348"/>
      <c r="I120" s="348"/>
      <c r="J120" s="260"/>
      <c r="K120" s="260"/>
      <c r="L120" s="260"/>
      <c r="M120" s="260"/>
      <c r="N120" s="260"/>
      <c r="O120" s="260"/>
      <c r="P120" s="260"/>
      <c r="Q120" s="260"/>
      <c r="R120" s="260"/>
    </row>
    <row r="121" spans="1:18" s="148" customFormat="1">
      <c r="A121" s="260"/>
      <c r="B121" s="260"/>
      <c r="C121" s="260"/>
      <c r="D121" s="260"/>
      <c r="E121" s="260"/>
      <c r="F121" s="260"/>
      <c r="G121" s="260"/>
      <c r="H121" s="348"/>
      <c r="I121" s="348"/>
      <c r="J121" s="260"/>
      <c r="K121" s="260"/>
      <c r="L121" s="260"/>
      <c r="M121" s="260"/>
      <c r="N121" s="260"/>
      <c r="O121" s="260"/>
      <c r="P121" s="260"/>
      <c r="Q121" s="260"/>
      <c r="R121" s="260"/>
    </row>
    <row r="122" spans="1:18" s="148" customFormat="1">
      <c r="A122" s="260"/>
      <c r="B122" s="260"/>
      <c r="C122" s="260"/>
      <c r="D122" s="260"/>
      <c r="E122" s="260"/>
      <c r="F122" s="260"/>
      <c r="G122" s="260"/>
      <c r="H122" s="348"/>
      <c r="I122" s="348"/>
      <c r="J122" s="260"/>
      <c r="K122" s="260"/>
      <c r="L122" s="260"/>
      <c r="M122" s="260"/>
      <c r="N122" s="260"/>
      <c r="O122" s="260"/>
      <c r="P122" s="260"/>
      <c r="Q122" s="260"/>
      <c r="R122" s="260"/>
    </row>
    <row r="123" spans="1:18" s="148" customFormat="1">
      <c r="A123" s="260"/>
      <c r="B123" s="260"/>
      <c r="C123" s="260"/>
      <c r="D123" s="260"/>
      <c r="E123" s="260"/>
      <c r="F123" s="260"/>
      <c r="G123" s="260"/>
      <c r="H123" s="348"/>
      <c r="I123" s="348"/>
      <c r="J123" s="260"/>
      <c r="K123" s="260"/>
      <c r="L123" s="260"/>
      <c r="M123" s="260"/>
      <c r="N123" s="260"/>
      <c r="O123" s="260"/>
      <c r="P123" s="260"/>
      <c r="Q123" s="260"/>
      <c r="R123" s="260"/>
    </row>
    <row r="124" spans="1:18" s="148" customFormat="1">
      <c r="A124" s="260"/>
      <c r="B124" s="260"/>
      <c r="C124" s="260"/>
      <c r="D124" s="260"/>
      <c r="E124" s="260"/>
      <c r="F124" s="260"/>
      <c r="G124" s="260"/>
      <c r="H124" s="348"/>
      <c r="I124" s="348"/>
      <c r="J124" s="260"/>
      <c r="K124" s="260"/>
      <c r="L124" s="260"/>
      <c r="M124" s="260"/>
      <c r="N124" s="260"/>
      <c r="O124" s="260"/>
      <c r="P124" s="260"/>
      <c r="Q124" s="260"/>
      <c r="R124" s="260"/>
    </row>
    <row r="125" spans="1:18" s="148" customFormat="1">
      <c r="A125" s="260"/>
      <c r="B125" s="260"/>
      <c r="C125" s="260"/>
      <c r="D125" s="260"/>
      <c r="E125" s="260"/>
      <c r="F125" s="260"/>
      <c r="G125" s="260"/>
      <c r="H125" s="348"/>
      <c r="I125" s="348"/>
      <c r="J125" s="260"/>
      <c r="K125" s="260"/>
      <c r="L125" s="260"/>
      <c r="M125" s="260"/>
      <c r="N125" s="260"/>
      <c r="O125" s="260"/>
      <c r="P125" s="260"/>
      <c r="Q125" s="260"/>
      <c r="R125" s="260"/>
    </row>
    <row r="126" spans="1:18" s="148" customFormat="1">
      <c r="A126" s="260"/>
      <c r="B126" s="260"/>
      <c r="C126" s="260"/>
      <c r="D126" s="260"/>
      <c r="E126" s="260"/>
      <c r="F126" s="260"/>
      <c r="G126" s="260"/>
      <c r="H126" s="348"/>
      <c r="I126" s="348"/>
      <c r="J126" s="260"/>
      <c r="K126" s="260"/>
      <c r="L126" s="260"/>
      <c r="M126" s="260"/>
      <c r="N126" s="260"/>
      <c r="O126" s="260"/>
      <c r="P126" s="260"/>
      <c r="Q126" s="260"/>
      <c r="R126" s="260"/>
    </row>
    <row r="127" spans="1:18" s="148" customFormat="1">
      <c r="A127" s="260"/>
      <c r="B127" s="260"/>
      <c r="C127" s="260"/>
      <c r="D127" s="260"/>
      <c r="E127" s="260"/>
      <c r="F127" s="260"/>
      <c r="G127" s="260"/>
      <c r="H127" s="348"/>
      <c r="I127" s="348"/>
      <c r="J127" s="260"/>
      <c r="K127" s="260"/>
      <c r="L127" s="260"/>
      <c r="M127" s="260"/>
      <c r="N127" s="260"/>
      <c r="O127" s="260"/>
      <c r="P127" s="260"/>
      <c r="Q127" s="260"/>
      <c r="R127" s="260"/>
    </row>
    <row r="128" spans="1:18" s="148" customFormat="1">
      <c r="A128" s="260"/>
      <c r="B128" s="260"/>
      <c r="C128" s="260"/>
      <c r="D128" s="260"/>
      <c r="E128" s="260"/>
      <c r="F128" s="260"/>
      <c r="G128" s="260"/>
      <c r="H128" s="348"/>
      <c r="I128" s="348"/>
      <c r="J128" s="260"/>
      <c r="K128" s="260"/>
      <c r="L128" s="260"/>
      <c r="M128" s="260"/>
      <c r="N128" s="260"/>
      <c r="O128" s="260"/>
      <c r="P128" s="260"/>
      <c r="Q128" s="260"/>
      <c r="R128" s="260"/>
    </row>
    <row r="129" spans="1:18" s="148" customFormat="1">
      <c r="A129" s="260"/>
      <c r="B129" s="260"/>
      <c r="C129" s="260"/>
      <c r="D129" s="260"/>
      <c r="E129" s="260"/>
      <c r="F129" s="260"/>
      <c r="G129" s="260"/>
      <c r="H129" s="348"/>
      <c r="I129" s="348"/>
      <c r="J129" s="260"/>
      <c r="K129" s="260"/>
      <c r="L129" s="260"/>
      <c r="M129" s="260"/>
      <c r="N129" s="260"/>
      <c r="O129" s="260"/>
      <c r="P129" s="260"/>
      <c r="Q129" s="260"/>
      <c r="R129" s="260"/>
    </row>
    <row r="130" spans="1:18" s="148" customFormat="1">
      <c r="A130" s="260"/>
      <c r="B130" s="260"/>
      <c r="C130" s="260"/>
      <c r="D130" s="260"/>
      <c r="E130" s="260"/>
      <c r="F130" s="260"/>
      <c r="G130" s="260"/>
      <c r="H130" s="348"/>
      <c r="I130" s="348"/>
      <c r="J130" s="260"/>
      <c r="K130" s="260"/>
      <c r="L130" s="260"/>
      <c r="M130" s="260"/>
      <c r="N130" s="260"/>
      <c r="O130" s="260"/>
      <c r="P130" s="260"/>
      <c r="Q130" s="260"/>
      <c r="R130" s="260"/>
    </row>
    <row r="131" spans="1:18" s="148" customFormat="1">
      <c r="A131" s="260"/>
      <c r="B131" s="260"/>
      <c r="C131" s="260"/>
      <c r="D131" s="260"/>
      <c r="E131" s="260"/>
      <c r="F131" s="260"/>
      <c r="G131" s="260"/>
      <c r="H131" s="348"/>
      <c r="I131" s="348"/>
      <c r="J131" s="260"/>
      <c r="K131" s="260"/>
      <c r="L131" s="260"/>
      <c r="M131" s="260"/>
      <c r="N131" s="260"/>
      <c r="O131" s="260"/>
      <c r="P131" s="260"/>
      <c r="Q131" s="260"/>
      <c r="R131" s="260"/>
    </row>
    <row r="132" spans="1:18" s="148" customFormat="1">
      <c r="A132" s="260"/>
      <c r="B132" s="260"/>
      <c r="C132" s="260"/>
      <c r="D132" s="260"/>
      <c r="E132" s="260"/>
      <c r="F132" s="260"/>
      <c r="G132" s="260"/>
      <c r="H132" s="348"/>
      <c r="I132" s="348"/>
      <c r="J132" s="260"/>
      <c r="K132" s="260"/>
      <c r="L132" s="260"/>
      <c r="M132" s="260"/>
      <c r="N132" s="260"/>
      <c r="O132" s="260"/>
      <c r="P132" s="260"/>
      <c r="Q132" s="260"/>
      <c r="R132" s="260"/>
    </row>
    <row r="133" spans="1:18" s="148" customFormat="1">
      <c r="A133" s="260"/>
      <c r="B133" s="260"/>
      <c r="C133" s="260"/>
      <c r="D133" s="260"/>
      <c r="E133" s="260"/>
      <c r="F133" s="260"/>
      <c r="G133" s="260"/>
      <c r="H133" s="348"/>
      <c r="I133" s="348"/>
      <c r="J133" s="260"/>
      <c r="K133" s="260"/>
      <c r="L133" s="260"/>
      <c r="M133" s="260"/>
      <c r="N133" s="260"/>
      <c r="O133" s="260"/>
      <c r="P133" s="260"/>
      <c r="Q133" s="260"/>
      <c r="R133" s="260"/>
    </row>
    <row r="134" spans="1:18" s="148" customFormat="1">
      <c r="A134" s="260"/>
      <c r="B134" s="260"/>
      <c r="C134" s="260"/>
      <c r="D134" s="260"/>
      <c r="E134" s="260"/>
      <c r="F134" s="260"/>
      <c r="G134" s="260"/>
      <c r="H134" s="348"/>
      <c r="I134" s="348"/>
      <c r="J134" s="260"/>
      <c r="K134" s="260"/>
      <c r="L134" s="260"/>
      <c r="M134" s="260"/>
      <c r="N134" s="260"/>
      <c r="O134" s="260"/>
      <c r="P134" s="260"/>
      <c r="Q134" s="260"/>
      <c r="R134" s="260"/>
    </row>
    <row r="135" spans="1:18" s="148" customFormat="1">
      <c r="A135" s="260"/>
      <c r="B135" s="260"/>
      <c r="C135" s="260"/>
      <c r="D135" s="260"/>
      <c r="E135" s="260"/>
      <c r="F135" s="260"/>
      <c r="G135" s="260"/>
      <c r="H135" s="348"/>
      <c r="I135" s="348"/>
      <c r="J135" s="260"/>
      <c r="K135" s="260"/>
      <c r="L135" s="260"/>
      <c r="M135" s="260"/>
      <c r="N135" s="260"/>
      <c r="O135" s="260"/>
      <c r="P135" s="260"/>
      <c r="Q135" s="260"/>
      <c r="R135" s="260"/>
    </row>
    <row r="136" spans="1:18" s="148" customFormat="1">
      <c r="A136" s="260"/>
      <c r="B136" s="260"/>
      <c r="C136" s="260"/>
      <c r="D136" s="260"/>
      <c r="E136" s="260"/>
      <c r="F136" s="260"/>
      <c r="G136" s="260"/>
      <c r="H136" s="348"/>
      <c r="I136" s="348"/>
      <c r="J136" s="260"/>
      <c r="K136" s="260"/>
      <c r="L136" s="260"/>
      <c r="M136" s="260"/>
      <c r="N136" s="260"/>
      <c r="O136" s="260"/>
      <c r="P136" s="260"/>
      <c r="Q136" s="260"/>
      <c r="R136" s="260"/>
    </row>
    <row r="137" spans="1:18" s="148" customFormat="1">
      <c r="A137" s="260"/>
      <c r="B137" s="260"/>
      <c r="C137" s="260"/>
      <c r="D137" s="260"/>
      <c r="E137" s="260"/>
      <c r="F137" s="260"/>
      <c r="G137" s="260"/>
      <c r="H137" s="348"/>
      <c r="I137" s="348"/>
      <c r="J137" s="260"/>
      <c r="K137" s="260"/>
      <c r="L137" s="260"/>
      <c r="M137" s="260"/>
      <c r="N137" s="260"/>
      <c r="O137" s="260"/>
      <c r="P137" s="260"/>
      <c r="Q137" s="260"/>
      <c r="R137" s="260"/>
    </row>
    <row r="138" spans="1:18" s="148" customFormat="1">
      <c r="A138" s="260"/>
      <c r="B138" s="260"/>
      <c r="C138" s="260"/>
      <c r="D138" s="260"/>
      <c r="E138" s="260"/>
      <c r="F138" s="260"/>
      <c r="G138" s="260"/>
      <c r="H138" s="348"/>
      <c r="I138" s="348"/>
      <c r="J138" s="260"/>
      <c r="K138" s="260"/>
      <c r="L138" s="260"/>
      <c r="M138" s="260"/>
      <c r="N138" s="260"/>
      <c r="O138" s="260"/>
      <c r="P138" s="260"/>
      <c r="Q138" s="260"/>
      <c r="R138" s="260"/>
    </row>
    <row r="139" spans="1:18" s="148" customFormat="1">
      <c r="A139" s="260"/>
      <c r="B139" s="260"/>
      <c r="C139" s="260"/>
      <c r="D139" s="260"/>
      <c r="E139" s="260"/>
      <c r="F139" s="260"/>
      <c r="G139" s="260"/>
      <c r="H139" s="348"/>
      <c r="I139" s="348"/>
      <c r="J139" s="260"/>
      <c r="K139" s="260"/>
      <c r="L139" s="260"/>
      <c r="M139" s="260"/>
      <c r="N139" s="260"/>
      <c r="O139" s="260"/>
      <c r="P139" s="260"/>
      <c r="Q139" s="260"/>
      <c r="R139" s="260"/>
    </row>
    <row r="140" spans="1:18" s="148" customFormat="1">
      <c r="A140" s="260"/>
      <c r="B140" s="260"/>
      <c r="C140" s="260"/>
      <c r="D140" s="260"/>
      <c r="E140" s="260"/>
      <c r="F140" s="260"/>
      <c r="G140" s="260"/>
      <c r="H140" s="348"/>
      <c r="I140" s="348"/>
      <c r="J140" s="260"/>
      <c r="K140" s="260"/>
      <c r="L140" s="260"/>
      <c r="M140" s="260"/>
      <c r="N140" s="260"/>
      <c r="O140" s="260"/>
      <c r="P140" s="260"/>
      <c r="Q140" s="260"/>
      <c r="R140" s="260"/>
    </row>
    <row r="141" spans="1:18" s="148" customFormat="1">
      <c r="A141" s="260"/>
      <c r="B141" s="260"/>
      <c r="C141" s="260"/>
      <c r="D141" s="260"/>
      <c r="E141" s="260"/>
      <c r="F141" s="260"/>
      <c r="G141" s="260"/>
      <c r="H141" s="348"/>
      <c r="I141" s="348"/>
      <c r="J141" s="260"/>
      <c r="K141" s="260"/>
      <c r="L141" s="260"/>
      <c r="M141" s="260"/>
      <c r="N141" s="260"/>
      <c r="O141" s="260"/>
      <c r="P141" s="260"/>
      <c r="Q141" s="260"/>
      <c r="R141" s="260"/>
    </row>
    <row r="142" spans="1:18" s="148" customFormat="1">
      <c r="A142" s="260"/>
      <c r="B142" s="260"/>
      <c r="C142" s="260"/>
      <c r="D142" s="260"/>
      <c r="E142" s="260"/>
      <c r="F142" s="260"/>
      <c r="G142" s="260"/>
      <c r="H142" s="348"/>
      <c r="I142" s="348"/>
      <c r="J142" s="260"/>
      <c r="K142" s="260"/>
      <c r="L142" s="260"/>
      <c r="M142" s="260"/>
      <c r="N142" s="260"/>
      <c r="O142" s="260"/>
      <c r="P142" s="260"/>
      <c r="Q142" s="260"/>
      <c r="R142" s="260"/>
    </row>
    <row r="143" spans="1:18" s="148" customFormat="1">
      <c r="A143" s="260"/>
      <c r="B143" s="260"/>
      <c r="C143" s="260"/>
      <c r="D143" s="260"/>
      <c r="E143" s="260"/>
      <c r="F143" s="260"/>
      <c r="G143" s="260"/>
      <c r="H143" s="348"/>
      <c r="I143" s="348"/>
      <c r="J143" s="260"/>
      <c r="K143" s="260"/>
      <c r="L143" s="260"/>
      <c r="M143" s="260"/>
      <c r="N143" s="260"/>
      <c r="O143" s="260"/>
      <c r="P143" s="260"/>
      <c r="Q143" s="260"/>
      <c r="R143" s="260"/>
    </row>
    <row r="144" spans="1:18" s="148" customFormat="1">
      <c r="A144" s="260"/>
      <c r="B144" s="260"/>
      <c r="C144" s="260"/>
      <c r="D144" s="260"/>
      <c r="E144" s="260"/>
      <c r="F144" s="260"/>
      <c r="G144" s="260"/>
      <c r="H144" s="348"/>
      <c r="I144" s="348"/>
      <c r="J144" s="260"/>
      <c r="K144" s="260"/>
      <c r="L144" s="260"/>
      <c r="M144" s="260"/>
      <c r="N144" s="260"/>
      <c r="O144" s="260"/>
      <c r="P144" s="260"/>
      <c r="Q144" s="260"/>
      <c r="R144" s="260"/>
    </row>
    <row r="145" spans="1:18" s="148" customFormat="1">
      <c r="A145" s="260"/>
      <c r="B145" s="260"/>
      <c r="C145" s="260"/>
      <c r="D145" s="260"/>
      <c r="E145" s="260"/>
      <c r="F145" s="260"/>
      <c r="G145" s="260"/>
      <c r="H145" s="348"/>
      <c r="I145" s="348"/>
      <c r="J145" s="260"/>
      <c r="K145" s="260"/>
      <c r="L145" s="260"/>
      <c r="M145" s="260"/>
      <c r="N145" s="260"/>
      <c r="O145" s="260"/>
      <c r="P145" s="260"/>
      <c r="Q145" s="260"/>
      <c r="R145" s="260"/>
    </row>
    <row r="146" spans="1:18" s="148" customFormat="1">
      <c r="A146" s="260"/>
      <c r="B146" s="260"/>
      <c r="C146" s="260"/>
      <c r="D146" s="260"/>
      <c r="E146" s="260"/>
      <c r="F146" s="260"/>
      <c r="G146" s="260"/>
      <c r="H146" s="348"/>
      <c r="I146" s="348"/>
      <c r="J146" s="260"/>
      <c r="K146" s="260"/>
      <c r="L146" s="260"/>
      <c r="M146" s="260"/>
      <c r="N146" s="260"/>
      <c r="O146" s="260"/>
      <c r="P146" s="260"/>
      <c r="Q146" s="260"/>
      <c r="R146" s="260"/>
    </row>
    <row r="147" spans="1:18" s="148" customFormat="1">
      <c r="A147" s="260"/>
      <c r="B147" s="260"/>
      <c r="C147" s="260"/>
      <c r="D147" s="260"/>
      <c r="E147" s="260"/>
      <c r="F147" s="260"/>
      <c r="G147" s="260"/>
      <c r="H147" s="348"/>
      <c r="I147" s="348"/>
      <c r="J147" s="260"/>
      <c r="K147" s="260"/>
      <c r="L147" s="260"/>
      <c r="M147" s="260"/>
      <c r="N147" s="260"/>
      <c r="O147" s="260"/>
      <c r="P147" s="260"/>
      <c r="Q147" s="260"/>
      <c r="R147" s="260"/>
    </row>
    <row r="148" spans="1:18" s="148" customFormat="1">
      <c r="A148" s="260"/>
      <c r="B148" s="260"/>
      <c r="C148" s="260"/>
      <c r="D148" s="260"/>
      <c r="E148" s="260"/>
      <c r="F148" s="260"/>
      <c r="G148" s="260"/>
      <c r="H148" s="348"/>
      <c r="I148" s="348"/>
      <c r="J148" s="260"/>
      <c r="K148" s="260"/>
      <c r="L148" s="260"/>
      <c r="M148" s="260"/>
      <c r="N148" s="260"/>
      <c r="O148" s="260"/>
      <c r="P148" s="260"/>
      <c r="Q148" s="260"/>
      <c r="R148" s="260"/>
    </row>
    <row r="149" spans="1:18" s="148" customFormat="1">
      <c r="A149" s="260"/>
      <c r="B149" s="260"/>
      <c r="C149" s="260"/>
      <c r="D149" s="260"/>
      <c r="E149" s="260"/>
      <c r="F149" s="260"/>
      <c r="G149" s="260"/>
      <c r="H149" s="348"/>
      <c r="I149" s="348"/>
      <c r="J149" s="260"/>
      <c r="K149" s="260"/>
      <c r="L149" s="260"/>
      <c r="M149" s="260"/>
      <c r="N149" s="260"/>
      <c r="O149" s="260"/>
      <c r="P149" s="260"/>
      <c r="Q149" s="260"/>
      <c r="R149" s="260"/>
    </row>
    <row r="150" spans="1:18" s="148" customFormat="1">
      <c r="A150" s="260"/>
      <c r="B150" s="260"/>
      <c r="C150" s="260"/>
      <c r="D150" s="260"/>
      <c r="E150" s="260"/>
      <c r="F150" s="260"/>
      <c r="G150" s="260"/>
      <c r="H150" s="348"/>
      <c r="I150" s="348"/>
      <c r="J150" s="260"/>
      <c r="K150" s="260"/>
      <c r="L150" s="260"/>
      <c r="M150" s="260"/>
      <c r="N150" s="260"/>
      <c r="O150" s="260"/>
      <c r="P150" s="260"/>
      <c r="Q150" s="260"/>
      <c r="R150" s="260"/>
    </row>
    <row r="151" spans="1:18" s="148" customFormat="1">
      <c r="A151" s="260"/>
      <c r="B151" s="260"/>
      <c r="C151" s="260"/>
      <c r="D151" s="260"/>
      <c r="E151" s="260"/>
      <c r="F151" s="260"/>
      <c r="G151" s="260"/>
      <c r="H151" s="348"/>
      <c r="I151" s="348"/>
      <c r="J151" s="260"/>
      <c r="K151" s="260"/>
      <c r="L151" s="260"/>
      <c r="M151" s="260"/>
      <c r="N151" s="260"/>
      <c r="O151" s="260"/>
      <c r="P151" s="260"/>
      <c r="Q151" s="260"/>
      <c r="R151" s="260"/>
    </row>
    <row r="152" spans="1:18" s="148" customFormat="1">
      <c r="A152" s="260"/>
      <c r="B152" s="260"/>
      <c r="C152" s="260"/>
      <c r="D152" s="260"/>
      <c r="E152" s="260"/>
      <c r="F152" s="260"/>
      <c r="G152" s="260"/>
      <c r="H152" s="348"/>
      <c r="I152" s="348"/>
      <c r="J152" s="260"/>
      <c r="K152" s="260"/>
      <c r="L152" s="260"/>
      <c r="M152" s="260"/>
      <c r="N152" s="260"/>
      <c r="O152" s="260"/>
      <c r="P152" s="260"/>
      <c r="Q152" s="260"/>
      <c r="R152" s="260"/>
    </row>
    <row r="153" spans="1:18" s="148" customFormat="1">
      <c r="A153" s="260"/>
      <c r="B153" s="260"/>
      <c r="C153" s="260"/>
      <c r="D153" s="260"/>
      <c r="E153" s="260"/>
      <c r="F153" s="260"/>
      <c r="G153" s="260"/>
      <c r="H153" s="348"/>
      <c r="I153" s="348"/>
      <c r="J153" s="260"/>
      <c r="K153" s="260"/>
      <c r="L153" s="260"/>
      <c r="M153" s="260"/>
      <c r="N153" s="260"/>
      <c r="O153" s="260"/>
      <c r="P153" s="260"/>
      <c r="Q153" s="260"/>
      <c r="R153" s="260"/>
    </row>
    <row r="154" spans="1:18" s="148" customFormat="1">
      <c r="A154" s="260"/>
      <c r="B154" s="260"/>
      <c r="C154" s="260"/>
      <c r="D154" s="260"/>
      <c r="E154" s="260"/>
      <c r="F154" s="260"/>
      <c r="G154" s="260"/>
      <c r="H154" s="348"/>
      <c r="I154" s="348"/>
      <c r="J154" s="260"/>
      <c r="K154" s="260"/>
      <c r="L154" s="260"/>
      <c r="M154" s="260"/>
      <c r="N154" s="260"/>
      <c r="O154" s="260"/>
      <c r="P154" s="260"/>
      <c r="Q154" s="260"/>
      <c r="R154" s="260"/>
    </row>
    <row r="155" spans="1:18" s="148" customFormat="1">
      <c r="A155" s="260"/>
      <c r="B155" s="260"/>
      <c r="C155" s="260"/>
      <c r="D155" s="260"/>
      <c r="E155" s="260"/>
      <c r="F155" s="260"/>
      <c r="G155" s="260"/>
      <c r="H155" s="348"/>
      <c r="I155" s="348"/>
      <c r="J155" s="260"/>
      <c r="K155" s="260"/>
      <c r="L155" s="260"/>
      <c r="M155" s="260"/>
      <c r="N155" s="260"/>
      <c r="O155" s="260"/>
      <c r="P155" s="260"/>
      <c r="Q155" s="260"/>
      <c r="R155" s="260"/>
    </row>
    <row r="156" spans="1:18" s="148" customFormat="1">
      <c r="A156" s="260"/>
      <c r="B156" s="260"/>
      <c r="C156" s="260"/>
      <c r="D156" s="260"/>
      <c r="E156" s="260"/>
      <c r="F156" s="260"/>
      <c r="G156" s="260"/>
      <c r="H156" s="348"/>
      <c r="I156" s="348"/>
      <c r="J156" s="260"/>
      <c r="K156" s="260"/>
      <c r="L156" s="260"/>
      <c r="M156" s="260"/>
      <c r="N156" s="260"/>
      <c r="O156" s="260"/>
      <c r="P156" s="260"/>
      <c r="Q156" s="260"/>
      <c r="R156" s="260"/>
    </row>
    <row r="157" spans="1:18" s="148" customFormat="1">
      <c r="A157" s="260"/>
      <c r="B157" s="260"/>
      <c r="C157" s="260"/>
      <c r="D157" s="260"/>
      <c r="E157" s="260"/>
      <c r="F157" s="260"/>
      <c r="G157" s="260"/>
      <c r="H157" s="348"/>
      <c r="I157" s="348"/>
      <c r="J157" s="260"/>
      <c r="K157" s="260"/>
      <c r="L157" s="260"/>
      <c r="M157" s="260"/>
      <c r="N157" s="260"/>
      <c r="O157" s="260"/>
      <c r="P157" s="260"/>
      <c r="Q157" s="260"/>
      <c r="R157" s="260"/>
    </row>
    <row r="158" spans="1:18" s="148" customFormat="1">
      <c r="A158" s="260"/>
      <c r="B158" s="260"/>
      <c r="C158" s="260"/>
      <c r="D158" s="260"/>
      <c r="E158" s="260"/>
      <c r="F158" s="260"/>
      <c r="G158" s="260"/>
      <c r="H158" s="348"/>
      <c r="I158" s="348"/>
      <c r="J158" s="260"/>
      <c r="K158" s="260"/>
      <c r="L158" s="260"/>
      <c r="M158" s="260"/>
      <c r="N158" s="260"/>
      <c r="O158" s="260"/>
      <c r="P158" s="260"/>
      <c r="Q158" s="260"/>
      <c r="R158" s="260"/>
    </row>
    <row r="159" spans="1:18" s="148" customFormat="1">
      <c r="A159" s="260"/>
      <c r="B159" s="260"/>
      <c r="C159" s="260"/>
      <c r="D159" s="260"/>
      <c r="E159" s="260"/>
      <c r="F159" s="260"/>
      <c r="G159" s="260"/>
      <c r="H159" s="348"/>
      <c r="I159" s="348"/>
      <c r="J159" s="260"/>
      <c r="K159" s="260"/>
      <c r="L159" s="260"/>
      <c r="M159" s="260"/>
      <c r="N159" s="260"/>
      <c r="O159" s="260"/>
      <c r="P159" s="260"/>
      <c r="Q159" s="260"/>
      <c r="R159" s="260"/>
    </row>
    <row r="160" spans="1:18" s="148" customFormat="1">
      <c r="A160" s="260"/>
      <c r="B160" s="260"/>
      <c r="C160" s="260"/>
      <c r="D160" s="260"/>
      <c r="E160" s="260"/>
      <c r="F160" s="260"/>
      <c r="G160" s="260"/>
      <c r="H160" s="348"/>
      <c r="I160" s="348"/>
      <c r="J160" s="260"/>
      <c r="K160" s="260"/>
      <c r="L160" s="260"/>
      <c r="M160" s="260"/>
      <c r="N160" s="260"/>
      <c r="O160" s="260"/>
      <c r="P160" s="260"/>
      <c r="Q160" s="260"/>
      <c r="R160" s="260"/>
    </row>
    <row r="161" spans="1:18" s="148" customFormat="1">
      <c r="A161" s="260"/>
      <c r="B161" s="260"/>
      <c r="C161" s="260"/>
      <c r="D161" s="260"/>
      <c r="E161" s="260"/>
      <c r="F161" s="260"/>
      <c r="G161" s="260"/>
      <c r="H161" s="348"/>
      <c r="I161" s="348"/>
      <c r="J161" s="260"/>
      <c r="K161" s="260"/>
      <c r="L161" s="260"/>
      <c r="M161" s="260"/>
      <c r="N161" s="260"/>
      <c r="O161" s="260"/>
      <c r="P161" s="260"/>
      <c r="Q161" s="260"/>
      <c r="R161" s="260"/>
    </row>
    <row r="162" spans="1:18" s="148" customFormat="1">
      <c r="A162" s="260"/>
      <c r="B162" s="260"/>
      <c r="C162" s="260"/>
      <c r="D162" s="260"/>
      <c r="E162" s="260"/>
      <c r="F162" s="260"/>
      <c r="G162" s="260"/>
      <c r="H162" s="348"/>
      <c r="I162" s="348"/>
      <c r="J162" s="260"/>
      <c r="K162" s="260"/>
      <c r="L162" s="260"/>
      <c r="M162" s="260"/>
      <c r="N162" s="260"/>
      <c r="O162" s="260"/>
      <c r="P162" s="260"/>
      <c r="Q162" s="260"/>
      <c r="R162" s="260"/>
    </row>
    <row r="163" spans="1:18" s="148" customFormat="1">
      <c r="A163" s="260"/>
      <c r="B163" s="260"/>
      <c r="C163" s="260"/>
      <c r="D163" s="260"/>
      <c r="E163" s="260"/>
      <c r="F163" s="260"/>
      <c r="G163" s="260"/>
      <c r="H163" s="348"/>
      <c r="I163" s="348"/>
      <c r="J163" s="260"/>
      <c r="K163" s="260"/>
      <c r="L163" s="260"/>
      <c r="M163" s="260"/>
      <c r="N163" s="260"/>
      <c r="O163" s="260"/>
      <c r="P163" s="260"/>
      <c r="Q163" s="260"/>
      <c r="R163" s="260"/>
    </row>
    <row r="164" spans="1:18" s="148" customFormat="1">
      <c r="A164" s="260"/>
      <c r="B164" s="260"/>
      <c r="C164" s="260"/>
      <c r="D164" s="260"/>
      <c r="E164" s="260"/>
      <c r="F164" s="260"/>
      <c r="G164" s="260"/>
      <c r="H164" s="348"/>
      <c r="I164" s="348"/>
      <c r="J164" s="260"/>
      <c r="K164" s="260"/>
      <c r="L164" s="260"/>
      <c r="M164" s="260"/>
      <c r="N164" s="260"/>
      <c r="O164" s="260"/>
      <c r="P164" s="260"/>
      <c r="Q164" s="260"/>
      <c r="R164" s="260"/>
    </row>
    <row r="165" spans="1:18" s="148" customFormat="1">
      <c r="A165" s="260"/>
      <c r="B165" s="260"/>
      <c r="C165" s="260"/>
      <c r="D165" s="260"/>
      <c r="E165" s="260"/>
      <c r="F165" s="260"/>
      <c r="G165" s="260"/>
      <c r="H165" s="348"/>
      <c r="I165" s="348"/>
      <c r="J165" s="260"/>
      <c r="K165" s="260"/>
      <c r="L165" s="260"/>
      <c r="M165" s="260"/>
      <c r="N165" s="260"/>
      <c r="O165" s="260"/>
      <c r="P165" s="260"/>
      <c r="Q165" s="260"/>
      <c r="R165" s="260"/>
    </row>
    <row r="166" spans="1:18" s="148" customFormat="1">
      <c r="A166" s="260"/>
      <c r="B166" s="260"/>
      <c r="C166" s="260"/>
      <c r="D166" s="260"/>
      <c r="E166" s="260"/>
      <c r="F166" s="260"/>
      <c r="G166" s="260"/>
      <c r="H166" s="348"/>
      <c r="I166" s="348"/>
      <c r="J166" s="260"/>
      <c r="K166" s="260"/>
      <c r="L166" s="260"/>
      <c r="M166" s="260"/>
      <c r="N166" s="260"/>
      <c r="O166" s="260"/>
      <c r="P166" s="260"/>
      <c r="Q166" s="260"/>
      <c r="R166" s="260"/>
    </row>
    <row r="167" spans="1:18" s="148" customFormat="1">
      <c r="A167" s="260"/>
      <c r="B167" s="260"/>
      <c r="C167" s="260"/>
      <c r="D167" s="260"/>
      <c r="E167" s="260"/>
      <c r="F167" s="260"/>
      <c r="G167" s="260"/>
      <c r="H167" s="348"/>
      <c r="I167" s="348"/>
      <c r="J167" s="260"/>
      <c r="K167" s="260"/>
      <c r="L167" s="260"/>
      <c r="M167" s="260"/>
      <c r="N167" s="260"/>
      <c r="O167" s="260"/>
      <c r="P167" s="260"/>
      <c r="Q167" s="260"/>
      <c r="R167" s="260"/>
    </row>
    <row r="168" spans="1:18" s="148" customFormat="1">
      <c r="A168" s="260"/>
      <c r="B168" s="260"/>
      <c r="C168" s="260"/>
      <c r="D168" s="260"/>
      <c r="E168" s="260"/>
      <c r="F168" s="260"/>
      <c r="G168" s="260"/>
      <c r="H168" s="348"/>
      <c r="I168" s="348"/>
      <c r="J168" s="260"/>
      <c r="K168" s="260"/>
      <c r="L168" s="260"/>
      <c r="M168" s="260"/>
      <c r="N168" s="260"/>
      <c r="O168" s="260"/>
      <c r="P168" s="260"/>
      <c r="Q168" s="260"/>
      <c r="R168" s="260"/>
    </row>
    <row r="169" spans="1:18" s="148" customFormat="1">
      <c r="A169" s="260"/>
      <c r="B169" s="260"/>
      <c r="C169" s="260"/>
      <c r="D169" s="260"/>
      <c r="E169" s="260"/>
      <c r="F169" s="260"/>
      <c r="G169" s="260"/>
      <c r="H169" s="348"/>
      <c r="I169" s="348"/>
      <c r="J169" s="260"/>
      <c r="K169" s="260"/>
      <c r="L169" s="260"/>
      <c r="M169" s="260"/>
      <c r="N169" s="260"/>
      <c r="O169" s="260"/>
      <c r="P169" s="260"/>
      <c r="Q169" s="260"/>
      <c r="R169" s="260"/>
    </row>
    <row r="170" spans="1:18" s="148" customFormat="1">
      <c r="A170" s="260"/>
      <c r="B170" s="260"/>
      <c r="C170" s="260"/>
      <c r="D170" s="260"/>
      <c r="E170" s="260"/>
      <c r="F170" s="260"/>
      <c r="G170" s="260"/>
      <c r="H170" s="348"/>
      <c r="I170" s="348"/>
      <c r="J170" s="260"/>
      <c r="K170" s="260"/>
      <c r="L170" s="260"/>
      <c r="M170" s="260"/>
      <c r="N170" s="260"/>
      <c r="O170" s="260"/>
      <c r="P170" s="260"/>
      <c r="Q170" s="260"/>
      <c r="R170" s="260"/>
    </row>
    <row r="171" spans="1:18" s="148" customFormat="1">
      <c r="A171" s="260"/>
      <c r="B171" s="260"/>
      <c r="C171" s="260"/>
      <c r="D171" s="260"/>
      <c r="E171" s="260"/>
      <c r="F171" s="260"/>
      <c r="G171" s="260"/>
      <c r="H171" s="348"/>
      <c r="I171" s="348"/>
      <c r="J171" s="260"/>
      <c r="K171" s="260"/>
      <c r="L171" s="260"/>
      <c r="M171" s="260"/>
      <c r="N171" s="260"/>
      <c r="O171" s="260"/>
      <c r="P171" s="260"/>
      <c r="Q171" s="260"/>
      <c r="R171" s="260"/>
    </row>
    <row r="172" spans="1:18" s="148" customFormat="1">
      <c r="A172" s="260"/>
      <c r="B172" s="260"/>
      <c r="C172" s="260"/>
      <c r="D172" s="260"/>
      <c r="E172" s="260"/>
      <c r="F172" s="260"/>
      <c r="G172" s="260"/>
      <c r="H172" s="348"/>
      <c r="I172" s="348"/>
      <c r="J172" s="260"/>
      <c r="K172" s="260"/>
      <c r="L172" s="260"/>
      <c r="M172" s="260"/>
      <c r="N172" s="260"/>
      <c r="O172" s="260"/>
      <c r="P172" s="260"/>
      <c r="Q172" s="260"/>
      <c r="R172" s="260"/>
    </row>
    <row r="173" spans="1:18" s="148" customFormat="1">
      <c r="A173" s="260"/>
      <c r="B173" s="260"/>
      <c r="C173" s="260"/>
      <c r="D173" s="260"/>
      <c r="E173" s="260"/>
      <c r="F173" s="260"/>
      <c r="G173" s="260"/>
      <c r="H173" s="348"/>
      <c r="I173" s="348"/>
      <c r="J173" s="260"/>
      <c r="K173" s="260"/>
      <c r="L173" s="260"/>
      <c r="M173" s="260"/>
      <c r="N173" s="260"/>
      <c r="O173" s="260"/>
      <c r="P173" s="260"/>
      <c r="Q173" s="260"/>
      <c r="R173" s="260"/>
    </row>
    <row r="174" spans="1:18" s="148" customFormat="1">
      <c r="A174" s="260"/>
      <c r="B174" s="260"/>
      <c r="C174" s="260"/>
      <c r="D174" s="260"/>
      <c r="E174" s="260"/>
      <c r="F174" s="260"/>
      <c r="G174" s="260"/>
      <c r="H174" s="348"/>
      <c r="I174" s="348"/>
      <c r="J174" s="260"/>
      <c r="K174" s="260"/>
      <c r="L174" s="260"/>
      <c r="M174" s="260"/>
      <c r="N174" s="260"/>
      <c r="O174" s="260"/>
      <c r="P174" s="260"/>
      <c r="Q174" s="260"/>
      <c r="R174" s="260"/>
    </row>
    <row r="175" spans="1:18" s="148" customFormat="1">
      <c r="A175" s="260"/>
      <c r="B175" s="260"/>
      <c r="C175" s="260"/>
      <c r="D175" s="260"/>
      <c r="E175" s="260"/>
      <c r="F175" s="260"/>
      <c r="G175" s="260"/>
      <c r="H175" s="348"/>
      <c r="I175" s="348"/>
      <c r="J175" s="260"/>
      <c r="K175" s="260"/>
      <c r="L175" s="260"/>
      <c r="M175" s="260"/>
      <c r="N175" s="260"/>
      <c r="O175" s="260"/>
      <c r="P175" s="260"/>
      <c r="Q175" s="260"/>
      <c r="R175" s="260"/>
    </row>
    <row r="176" spans="1:18" s="148" customFormat="1">
      <c r="A176" s="260"/>
      <c r="B176" s="260"/>
      <c r="C176" s="260"/>
      <c r="D176" s="260"/>
      <c r="E176" s="260"/>
      <c r="F176" s="260"/>
      <c r="G176" s="260"/>
      <c r="H176" s="348"/>
      <c r="I176" s="348"/>
      <c r="J176" s="260"/>
      <c r="K176" s="260"/>
      <c r="L176" s="260"/>
      <c r="M176" s="260"/>
      <c r="N176" s="260"/>
      <c r="O176" s="260"/>
      <c r="P176" s="260"/>
      <c r="Q176" s="260"/>
      <c r="R176" s="260"/>
    </row>
    <row r="177" spans="1:18" s="148" customFormat="1">
      <c r="A177" s="260"/>
      <c r="B177" s="260"/>
      <c r="C177" s="260"/>
      <c r="D177" s="260"/>
      <c r="E177" s="260"/>
      <c r="F177" s="260"/>
      <c r="G177" s="260"/>
      <c r="H177" s="348"/>
      <c r="I177" s="348"/>
      <c r="J177" s="260"/>
      <c r="K177" s="260"/>
      <c r="L177" s="260"/>
      <c r="M177" s="260"/>
      <c r="N177" s="260"/>
      <c r="O177" s="260"/>
      <c r="P177" s="260"/>
      <c r="Q177" s="260"/>
      <c r="R177" s="260"/>
    </row>
    <row r="178" spans="1:18" s="148" customFormat="1">
      <c r="A178" s="260"/>
      <c r="B178" s="260"/>
      <c r="C178" s="260"/>
      <c r="D178" s="260"/>
      <c r="E178" s="260"/>
      <c r="F178" s="260"/>
      <c r="G178" s="260"/>
      <c r="H178" s="348"/>
      <c r="I178" s="348"/>
      <c r="J178" s="260"/>
      <c r="K178" s="260"/>
      <c r="L178" s="260"/>
      <c r="M178" s="260"/>
      <c r="N178" s="260"/>
      <c r="O178" s="260"/>
      <c r="P178" s="260"/>
      <c r="Q178" s="260"/>
      <c r="R178" s="260"/>
    </row>
    <row r="179" spans="1:18" s="148" customFormat="1">
      <c r="A179" s="260"/>
      <c r="B179" s="260"/>
      <c r="C179" s="260"/>
      <c r="D179" s="260"/>
      <c r="E179" s="260"/>
      <c r="F179" s="260"/>
      <c r="G179" s="260"/>
      <c r="H179" s="348"/>
      <c r="I179" s="348"/>
      <c r="J179" s="260"/>
      <c r="K179" s="260"/>
      <c r="L179" s="260"/>
      <c r="M179" s="260"/>
      <c r="N179" s="260"/>
      <c r="O179" s="260"/>
      <c r="P179" s="260"/>
      <c r="Q179" s="260"/>
      <c r="R179" s="260"/>
    </row>
    <row r="180" spans="1:18" s="148" customFormat="1">
      <c r="A180" s="260"/>
      <c r="B180" s="260"/>
      <c r="C180" s="260"/>
      <c r="D180" s="260"/>
      <c r="E180" s="260"/>
      <c r="F180" s="260"/>
      <c r="G180" s="260"/>
      <c r="H180" s="348"/>
      <c r="I180" s="348"/>
      <c r="J180" s="260"/>
      <c r="K180" s="260"/>
      <c r="L180" s="260"/>
      <c r="M180" s="260"/>
      <c r="N180" s="260"/>
      <c r="O180" s="260"/>
      <c r="P180" s="260"/>
      <c r="Q180" s="260"/>
      <c r="R180" s="260"/>
    </row>
    <row r="181" spans="1:18" s="148" customFormat="1">
      <c r="A181" s="260"/>
      <c r="B181" s="260"/>
      <c r="C181" s="260"/>
      <c r="D181" s="260"/>
      <c r="E181" s="260"/>
      <c r="F181" s="260"/>
      <c r="G181" s="260"/>
      <c r="H181" s="348"/>
      <c r="I181" s="348"/>
      <c r="J181" s="260"/>
      <c r="K181" s="260"/>
      <c r="L181" s="260"/>
      <c r="M181" s="260"/>
      <c r="N181" s="260"/>
      <c r="O181" s="260"/>
      <c r="P181" s="260"/>
      <c r="Q181" s="260"/>
      <c r="R181" s="260"/>
    </row>
    <row r="182" spans="1:18" s="148" customFormat="1">
      <c r="A182" s="260"/>
      <c r="B182" s="260"/>
      <c r="C182" s="260"/>
      <c r="D182" s="260"/>
      <c r="E182" s="260"/>
      <c r="F182" s="260"/>
      <c r="G182" s="260"/>
      <c r="H182" s="348"/>
      <c r="I182" s="348"/>
      <c r="J182" s="260"/>
      <c r="K182" s="260"/>
      <c r="L182" s="260"/>
      <c r="M182" s="260"/>
      <c r="N182" s="260"/>
      <c r="O182" s="260"/>
      <c r="P182" s="260"/>
      <c r="Q182" s="260"/>
      <c r="R182" s="260"/>
    </row>
    <row r="183" spans="1:18" s="148" customFormat="1">
      <c r="A183" s="260"/>
      <c r="B183" s="260"/>
      <c r="C183" s="260"/>
      <c r="D183" s="260"/>
      <c r="E183" s="260"/>
      <c r="F183" s="260"/>
      <c r="G183" s="260"/>
      <c r="H183" s="348"/>
      <c r="I183" s="348"/>
      <c r="J183" s="260"/>
      <c r="K183" s="260"/>
      <c r="L183" s="260"/>
      <c r="M183" s="260"/>
      <c r="N183" s="260"/>
      <c r="O183" s="260"/>
      <c r="P183" s="260"/>
      <c r="Q183" s="260"/>
      <c r="R183" s="260"/>
    </row>
    <row r="184" spans="1:18" s="148" customFormat="1">
      <c r="A184" s="260"/>
      <c r="B184" s="260"/>
      <c r="C184" s="260"/>
      <c r="D184" s="260"/>
      <c r="E184" s="260"/>
      <c r="F184" s="260"/>
      <c r="G184" s="260"/>
      <c r="H184" s="348"/>
      <c r="I184" s="348"/>
      <c r="J184" s="260"/>
      <c r="K184" s="260"/>
      <c r="L184" s="260"/>
      <c r="M184" s="260"/>
      <c r="N184" s="260"/>
      <c r="O184" s="260"/>
      <c r="P184" s="260"/>
      <c r="Q184" s="260"/>
      <c r="R184" s="260"/>
    </row>
    <row r="185" spans="1:18" s="148" customFormat="1">
      <c r="A185" s="260"/>
      <c r="B185" s="260"/>
      <c r="C185" s="260"/>
      <c r="D185" s="260"/>
      <c r="E185" s="260"/>
      <c r="F185" s="260"/>
      <c r="G185" s="260"/>
      <c r="H185" s="348"/>
      <c r="I185" s="348"/>
      <c r="J185" s="260"/>
      <c r="K185" s="260"/>
      <c r="L185" s="260"/>
      <c r="M185" s="260"/>
      <c r="N185" s="260"/>
      <c r="O185" s="260"/>
      <c r="P185" s="260"/>
      <c r="Q185" s="260"/>
      <c r="R185" s="260"/>
    </row>
    <row r="186" spans="1:18" s="148" customFormat="1">
      <c r="A186" s="260"/>
      <c r="B186" s="260"/>
      <c r="C186" s="260"/>
      <c r="D186" s="260"/>
      <c r="E186" s="260"/>
      <c r="F186" s="260"/>
      <c r="G186" s="260"/>
      <c r="H186" s="348"/>
      <c r="I186" s="348"/>
      <c r="J186" s="260"/>
      <c r="K186" s="260"/>
      <c r="L186" s="260"/>
      <c r="M186" s="260"/>
      <c r="N186" s="260"/>
      <c r="O186" s="260"/>
      <c r="P186" s="260"/>
      <c r="Q186" s="260"/>
      <c r="R186" s="260"/>
    </row>
    <row r="187" spans="1:18" s="148" customFormat="1">
      <c r="A187" s="260"/>
      <c r="B187" s="260"/>
      <c r="C187" s="260"/>
      <c r="D187" s="260"/>
      <c r="E187" s="260"/>
      <c r="F187" s="260"/>
      <c r="G187" s="260"/>
      <c r="H187" s="348"/>
      <c r="I187" s="348"/>
      <c r="J187" s="260"/>
      <c r="K187" s="260"/>
      <c r="L187" s="260"/>
      <c r="M187" s="260"/>
      <c r="N187" s="260"/>
      <c r="O187" s="260"/>
      <c r="P187" s="260"/>
      <c r="Q187" s="260"/>
      <c r="R187" s="260"/>
    </row>
    <row r="188" spans="1:18" s="148" customFormat="1">
      <c r="A188" s="260"/>
      <c r="B188" s="260"/>
      <c r="C188" s="260"/>
      <c r="D188" s="260"/>
      <c r="E188" s="260"/>
      <c r="F188" s="260"/>
      <c r="G188" s="260"/>
      <c r="H188" s="348"/>
      <c r="I188" s="348"/>
      <c r="J188" s="260"/>
      <c r="K188" s="260"/>
      <c r="L188" s="260"/>
      <c r="M188" s="260"/>
      <c r="N188" s="260"/>
      <c r="O188" s="260"/>
      <c r="P188" s="260"/>
      <c r="Q188" s="260"/>
      <c r="R188" s="260"/>
    </row>
    <row r="189" spans="1:18" s="148" customFormat="1">
      <c r="A189" s="260"/>
      <c r="B189" s="260"/>
      <c r="C189" s="260"/>
      <c r="D189" s="260"/>
      <c r="E189" s="260"/>
      <c r="F189" s="260"/>
      <c r="G189" s="260"/>
      <c r="H189" s="348"/>
      <c r="I189" s="348"/>
      <c r="J189" s="260"/>
      <c r="K189" s="260"/>
      <c r="L189" s="260"/>
      <c r="M189" s="260"/>
      <c r="N189" s="260"/>
      <c r="O189" s="260"/>
      <c r="P189" s="260"/>
      <c r="Q189" s="260"/>
      <c r="R189" s="260"/>
    </row>
    <row r="190" spans="1:18" s="148" customFormat="1">
      <c r="A190" s="260"/>
      <c r="B190" s="260"/>
      <c r="C190" s="260"/>
      <c r="D190" s="260"/>
      <c r="E190" s="260"/>
      <c r="F190" s="260"/>
      <c r="G190" s="260"/>
      <c r="H190" s="348"/>
      <c r="I190" s="348"/>
      <c r="J190" s="260"/>
      <c r="K190" s="260"/>
      <c r="L190" s="260"/>
      <c r="M190" s="260"/>
      <c r="N190" s="260"/>
      <c r="O190" s="260"/>
      <c r="P190" s="260"/>
      <c r="Q190" s="260"/>
      <c r="R190" s="260"/>
    </row>
    <row r="191" spans="1:18" s="148" customFormat="1">
      <c r="A191" s="260"/>
      <c r="B191" s="260"/>
      <c r="C191" s="260"/>
      <c r="D191" s="260"/>
      <c r="E191" s="260"/>
      <c r="F191" s="260"/>
      <c r="G191" s="260"/>
      <c r="H191" s="348"/>
      <c r="I191" s="348"/>
      <c r="J191" s="260"/>
      <c r="K191" s="260"/>
      <c r="L191" s="260"/>
      <c r="M191" s="260"/>
      <c r="N191" s="260"/>
      <c r="O191" s="260"/>
      <c r="P191" s="260"/>
      <c r="Q191" s="260"/>
      <c r="R191" s="260"/>
    </row>
    <row r="192" spans="1:18" s="148" customFormat="1">
      <c r="A192" s="260"/>
      <c r="B192" s="260"/>
      <c r="C192" s="260"/>
      <c r="D192" s="260"/>
      <c r="E192" s="260"/>
      <c r="F192" s="260"/>
      <c r="G192" s="260"/>
      <c r="H192" s="348"/>
      <c r="I192" s="348"/>
      <c r="J192" s="260"/>
      <c r="K192" s="260"/>
      <c r="L192" s="260"/>
      <c r="M192" s="260"/>
      <c r="N192" s="260"/>
      <c r="O192" s="260"/>
      <c r="P192" s="260"/>
      <c r="Q192" s="260"/>
      <c r="R192" s="260"/>
    </row>
    <row r="193" spans="1:18" s="148" customFormat="1">
      <c r="A193" s="260"/>
      <c r="B193" s="260"/>
      <c r="C193" s="260"/>
      <c r="D193" s="260"/>
      <c r="E193" s="260"/>
      <c r="F193" s="260"/>
      <c r="G193" s="260"/>
      <c r="H193" s="348"/>
      <c r="I193" s="348"/>
      <c r="J193" s="260"/>
      <c r="K193" s="260"/>
      <c r="L193" s="260"/>
      <c r="M193" s="260"/>
      <c r="N193" s="260"/>
      <c r="O193" s="260"/>
      <c r="P193" s="260"/>
      <c r="Q193" s="260"/>
      <c r="R193" s="260"/>
    </row>
    <row r="194" spans="1:18" s="148" customFormat="1">
      <c r="A194" s="260"/>
      <c r="B194" s="260"/>
      <c r="C194" s="260"/>
      <c r="D194" s="260"/>
      <c r="E194" s="260"/>
      <c r="F194" s="260"/>
      <c r="G194" s="260"/>
      <c r="H194" s="348"/>
      <c r="I194" s="348"/>
      <c r="J194" s="260"/>
      <c r="K194" s="260"/>
      <c r="L194" s="260"/>
      <c r="M194" s="260"/>
      <c r="N194" s="260"/>
      <c r="O194" s="260"/>
      <c r="P194" s="260"/>
      <c r="Q194" s="260"/>
      <c r="R194" s="260"/>
    </row>
    <row r="195" spans="1:18" s="148" customFormat="1">
      <c r="A195" s="260"/>
      <c r="B195" s="260"/>
      <c r="C195" s="260"/>
      <c r="D195" s="260"/>
      <c r="E195" s="260"/>
      <c r="F195" s="260"/>
      <c r="G195" s="260"/>
      <c r="H195" s="348"/>
      <c r="I195" s="348"/>
      <c r="J195" s="260"/>
      <c r="K195" s="260"/>
      <c r="L195" s="260"/>
      <c r="M195" s="260"/>
      <c r="N195" s="260"/>
      <c r="O195" s="260"/>
      <c r="P195" s="260"/>
      <c r="Q195" s="260"/>
      <c r="R195" s="260"/>
    </row>
    <row r="196" spans="1:18" s="148" customFormat="1">
      <c r="A196" s="260"/>
      <c r="B196" s="260"/>
      <c r="C196" s="260"/>
      <c r="D196" s="260"/>
      <c r="E196" s="260"/>
      <c r="F196" s="260"/>
      <c r="G196" s="260"/>
      <c r="H196" s="348"/>
      <c r="I196" s="348"/>
      <c r="J196" s="260"/>
      <c r="K196" s="260"/>
      <c r="L196" s="260"/>
      <c r="M196" s="260"/>
      <c r="N196" s="260"/>
      <c r="O196" s="260"/>
      <c r="P196" s="260"/>
      <c r="Q196" s="260"/>
      <c r="R196" s="260"/>
    </row>
    <row r="197" spans="1:18" s="148" customFormat="1">
      <c r="A197" s="260"/>
      <c r="B197" s="260"/>
      <c r="C197" s="260"/>
      <c r="D197" s="260"/>
      <c r="E197" s="260"/>
      <c r="F197" s="260"/>
      <c r="G197" s="260"/>
      <c r="H197" s="348"/>
      <c r="I197" s="348"/>
      <c r="J197" s="260"/>
      <c r="K197" s="260"/>
      <c r="L197" s="260"/>
      <c r="M197" s="260"/>
      <c r="N197" s="260"/>
      <c r="O197" s="260"/>
      <c r="P197" s="260"/>
      <c r="Q197" s="260"/>
      <c r="R197" s="260"/>
    </row>
    <row r="198" spans="1:18" s="148" customFormat="1">
      <c r="A198" s="260"/>
      <c r="B198" s="260"/>
      <c r="C198" s="260"/>
      <c r="D198" s="260"/>
      <c r="E198" s="260"/>
      <c r="F198" s="260"/>
      <c r="G198" s="260"/>
      <c r="H198" s="348"/>
      <c r="I198" s="348"/>
      <c r="J198" s="260"/>
      <c r="K198" s="260"/>
      <c r="L198" s="260"/>
      <c r="M198" s="260"/>
      <c r="N198" s="260"/>
      <c r="O198" s="260"/>
      <c r="P198" s="260"/>
      <c r="Q198" s="260"/>
      <c r="R198" s="260"/>
    </row>
    <row r="199" spans="1:18" s="148" customFormat="1">
      <c r="A199" s="260"/>
      <c r="B199" s="260"/>
      <c r="C199" s="260"/>
      <c r="D199" s="260"/>
      <c r="E199" s="260"/>
      <c r="F199" s="260"/>
      <c r="G199" s="260"/>
      <c r="H199" s="348"/>
      <c r="I199" s="348"/>
      <c r="J199" s="260"/>
      <c r="K199" s="260"/>
      <c r="L199" s="260"/>
      <c r="M199" s="260"/>
      <c r="N199" s="260"/>
      <c r="O199" s="260"/>
      <c r="P199" s="260"/>
      <c r="Q199" s="260"/>
      <c r="R199" s="260"/>
    </row>
    <row r="200" spans="1:18" s="148" customFormat="1">
      <c r="A200" s="260"/>
      <c r="B200" s="260"/>
      <c r="C200" s="260"/>
      <c r="D200" s="260"/>
      <c r="E200" s="260"/>
      <c r="F200" s="260"/>
      <c r="G200" s="260"/>
      <c r="H200" s="348"/>
      <c r="I200" s="348"/>
      <c r="J200" s="260"/>
      <c r="K200" s="260"/>
      <c r="L200" s="260"/>
      <c r="M200" s="260"/>
      <c r="N200" s="260"/>
      <c r="O200" s="260"/>
      <c r="P200" s="260"/>
      <c r="Q200" s="260"/>
      <c r="R200" s="260"/>
    </row>
    <row r="201" spans="1:18" s="148" customFormat="1">
      <c r="A201" s="260"/>
      <c r="B201" s="260"/>
      <c r="C201" s="260"/>
      <c r="D201" s="260"/>
      <c r="E201" s="260"/>
      <c r="F201" s="260"/>
      <c r="G201" s="260"/>
      <c r="H201" s="348"/>
      <c r="I201" s="348"/>
      <c r="J201" s="260"/>
      <c r="K201" s="260"/>
      <c r="L201" s="260"/>
      <c r="M201" s="260"/>
      <c r="N201" s="260"/>
      <c r="O201" s="260"/>
      <c r="P201" s="260"/>
      <c r="Q201" s="260"/>
      <c r="R201" s="260"/>
    </row>
    <row r="202" spans="1:18" s="148" customFormat="1">
      <c r="A202" s="260"/>
      <c r="B202" s="260"/>
      <c r="C202" s="260"/>
      <c r="D202" s="260"/>
      <c r="E202" s="260"/>
      <c r="F202" s="260"/>
      <c r="G202" s="260"/>
      <c r="H202" s="348"/>
      <c r="I202" s="348"/>
      <c r="J202" s="260"/>
      <c r="K202" s="260"/>
      <c r="L202" s="260"/>
      <c r="M202" s="260"/>
      <c r="N202" s="260"/>
      <c r="O202" s="260"/>
      <c r="P202" s="260"/>
      <c r="Q202" s="260"/>
      <c r="R202" s="260"/>
    </row>
    <row r="203" spans="1:18" s="148" customFormat="1">
      <c r="A203" s="260"/>
      <c r="B203" s="260"/>
      <c r="C203" s="260"/>
      <c r="D203" s="260"/>
      <c r="E203" s="260"/>
      <c r="F203" s="260"/>
      <c r="G203" s="260"/>
      <c r="H203" s="348"/>
      <c r="I203" s="348"/>
      <c r="J203" s="260"/>
      <c r="K203" s="260"/>
      <c r="L203" s="260"/>
      <c r="M203" s="260"/>
      <c r="N203" s="260"/>
      <c r="O203" s="260"/>
      <c r="P203" s="260"/>
      <c r="Q203" s="260"/>
      <c r="R203" s="260"/>
    </row>
    <row r="204" spans="1:18" s="148" customFormat="1">
      <c r="A204" s="260"/>
      <c r="B204" s="260"/>
      <c r="C204" s="260"/>
      <c r="D204" s="260"/>
      <c r="E204" s="260"/>
      <c r="F204" s="260"/>
      <c r="G204" s="260"/>
      <c r="H204" s="348"/>
      <c r="I204" s="348"/>
      <c r="J204" s="260"/>
      <c r="K204" s="260"/>
      <c r="L204" s="260"/>
      <c r="M204" s="260"/>
      <c r="N204" s="260"/>
      <c r="O204" s="260"/>
      <c r="P204" s="260"/>
      <c r="Q204" s="260"/>
      <c r="R204" s="260"/>
    </row>
    <row r="205" spans="1:18" s="148" customFormat="1">
      <c r="A205" s="260"/>
      <c r="B205" s="260"/>
      <c r="C205" s="260"/>
      <c r="D205" s="260"/>
      <c r="E205" s="260"/>
      <c r="F205" s="260"/>
      <c r="G205" s="260"/>
      <c r="H205" s="348"/>
      <c r="I205" s="348"/>
      <c r="J205" s="260"/>
      <c r="K205" s="260"/>
      <c r="L205" s="260"/>
      <c r="M205" s="260"/>
      <c r="N205" s="260"/>
      <c r="O205" s="260"/>
      <c r="P205" s="260"/>
      <c r="Q205" s="260"/>
      <c r="R205" s="260"/>
    </row>
    <row r="206" spans="1:18" s="148" customFormat="1">
      <c r="A206" s="260"/>
      <c r="B206" s="260"/>
      <c r="C206" s="260"/>
      <c r="D206" s="260"/>
      <c r="E206" s="260"/>
      <c r="F206" s="260"/>
      <c r="G206" s="260"/>
      <c r="H206" s="348"/>
      <c r="I206" s="348"/>
      <c r="J206" s="260"/>
      <c r="K206" s="260"/>
      <c r="L206" s="260"/>
      <c r="M206" s="260"/>
      <c r="N206" s="260"/>
      <c r="O206" s="260"/>
      <c r="P206" s="260"/>
      <c r="Q206" s="260"/>
      <c r="R206" s="260"/>
    </row>
    <row r="207" spans="1:18" s="148" customFormat="1">
      <c r="A207" s="260"/>
      <c r="B207" s="260"/>
      <c r="C207" s="260"/>
      <c r="D207" s="260"/>
      <c r="E207" s="260"/>
      <c r="F207" s="260"/>
      <c r="G207" s="260"/>
      <c r="H207" s="348"/>
      <c r="I207" s="348"/>
      <c r="J207" s="260"/>
      <c r="K207" s="260"/>
      <c r="L207" s="260"/>
      <c r="M207" s="260"/>
      <c r="N207" s="260"/>
      <c r="O207" s="260"/>
      <c r="P207" s="260"/>
      <c r="Q207" s="260"/>
      <c r="R207" s="260"/>
    </row>
    <row r="208" spans="1:18" s="148" customFormat="1">
      <c r="A208" s="260"/>
      <c r="B208" s="260"/>
      <c r="C208" s="260"/>
      <c r="D208" s="260"/>
      <c r="E208" s="260"/>
      <c r="F208" s="260"/>
      <c r="G208" s="260"/>
      <c r="H208" s="348"/>
      <c r="I208" s="348"/>
      <c r="J208" s="260"/>
      <c r="K208" s="260"/>
      <c r="L208" s="260"/>
      <c r="M208" s="260"/>
      <c r="N208" s="260"/>
      <c r="O208" s="260"/>
      <c r="P208" s="260"/>
      <c r="Q208" s="260"/>
      <c r="R208" s="260"/>
    </row>
    <row r="209" spans="1:18" s="148" customFormat="1">
      <c r="A209" s="260"/>
      <c r="B209" s="260"/>
      <c r="C209" s="260"/>
      <c r="D209" s="260"/>
      <c r="E209" s="260"/>
      <c r="F209" s="260"/>
      <c r="G209" s="260"/>
      <c r="H209" s="348"/>
      <c r="I209" s="348"/>
      <c r="J209" s="260"/>
      <c r="K209" s="260"/>
      <c r="L209" s="260"/>
      <c r="M209" s="260"/>
      <c r="N209" s="260"/>
      <c r="O209" s="260"/>
      <c r="P209" s="260"/>
      <c r="Q209" s="260"/>
      <c r="R209" s="260"/>
    </row>
    <row r="210" spans="1:18" s="148" customFormat="1">
      <c r="A210" s="260"/>
      <c r="B210" s="260"/>
      <c r="C210" s="260"/>
      <c r="D210" s="260"/>
      <c r="E210" s="260"/>
      <c r="F210" s="260"/>
      <c r="G210" s="260"/>
      <c r="H210" s="348"/>
      <c r="I210" s="348"/>
      <c r="J210" s="260"/>
      <c r="K210" s="260"/>
      <c r="L210" s="260"/>
      <c r="M210" s="260"/>
      <c r="N210" s="260"/>
      <c r="O210" s="260"/>
      <c r="P210" s="260"/>
      <c r="Q210" s="260"/>
      <c r="R210" s="260"/>
    </row>
    <row r="211" spans="1:18" s="148" customFormat="1">
      <c r="A211" s="260"/>
      <c r="B211" s="260"/>
      <c r="C211" s="260"/>
      <c r="D211" s="260"/>
      <c r="E211" s="260"/>
      <c r="F211" s="260"/>
      <c r="G211" s="260"/>
      <c r="H211" s="348"/>
      <c r="I211" s="348"/>
      <c r="J211" s="260"/>
      <c r="K211" s="260"/>
      <c r="L211" s="260"/>
      <c r="M211" s="260"/>
      <c r="N211" s="260"/>
      <c r="O211" s="260"/>
      <c r="P211" s="260"/>
      <c r="Q211" s="260"/>
      <c r="R211" s="260"/>
    </row>
    <row r="212" spans="1:18" s="148" customFormat="1">
      <c r="A212" s="260"/>
      <c r="B212" s="260"/>
      <c r="C212" s="260"/>
      <c r="D212" s="260"/>
      <c r="E212" s="260"/>
      <c r="F212" s="260"/>
      <c r="G212" s="260"/>
      <c r="H212" s="348"/>
      <c r="I212" s="348"/>
      <c r="J212" s="260"/>
      <c r="K212" s="260"/>
      <c r="L212" s="260"/>
      <c r="M212" s="260"/>
      <c r="N212" s="260"/>
      <c r="O212" s="260"/>
      <c r="P212" s="260"/>
      <c r="Q212" s="260"/>
      <c r="R212" s="260"/>
    </row>
    <row r="213" spans="1:18" s="148" customFormat="1">
      <c r="A213" s="260"/>
      <c r="B213" s="260"/>
      <c r="C213" s="260"/>
      <c r="D213" s="260"/>
      <c r="E213" s="260"/>
      <c r="F213" s="260"/>
      <c r="G213" s="260"/>
      <c r="H213" s="348"/>
      <c r="I213" s="348"/>
      <c r="J213" s="260"/>
      <c r="K213" s="260"/>
      <c r="L213" s="260"/>
      <c r="M213" s="260"/>
      <c r="N213" s="260"/>
      <c r="O213" s="260"/>
      <c r="P213" s="260"/>
      <c r="Q213" s="260"/>
      <c r="R213" s="260"/>
    </row>
    <row r="214" spans="1:18" s="148" customFormat="1">
      <c r="A214" s="260"/>
      <c r="B214" s="260"/>
      <c r="C214" s="260"/>
      <c r="D214" s="260"/>
      <c r="E214" s="260"/>
      <c r="F214" s="260"/>
      <c r="G214" s="260"/>
      <c r="H214" s="348"/>
      <c r="I214" s="348"/>
      <c r="J214" s="260"/>
      <c r="K214" s="260"/>
      <c r="L214" s="260"/>
      <c r="M214" s="260"/>
      <c r="N214" s="260"/>
      <c r="O214" s="260"/>
      <c r="P214" s="260"/>
      <c r="Q214" s="260"/>
      <c r="R214" s="260"/>
    </row>
    <row r="215" spans="1:18" s="148" customFormat="1">
      <c r="A215" s="260"/>
      <c r="B215" s="260"/>
      <c r="C215" s="260"/>
      <c r="D215" s="260"/>
      <c r="E215" s="260"/>
      <c r="F215" s="260"/>
      <c r="G215" s="260"/>
      <c r="H215" s="348"/>
      <c r="I215" s="348"/>
      <c r="J215" s="260"/>
      <c r="K215" s="260"/>
      <c r="L215" s="260"/>
      <c r="M215" s="260"/>
      <c r="N215" s="260"/>
      <c r="O215" s="260"/>
      <c r="P215" s="260"/>
      <c r="Q215" s="260"/>
      <c r="R215" s="260"/>
    </row>
    <row r="216" spans="1:18" s="148" customFormat="1">
      <c r="A216" s="260"/>
      <c r="B216" s="260"/>
      <c r="C216" s="260"/>
      <c r="D216" s="260"/>
      <c r="E216" s="260"/>
      <c r="F216" s="260"/>
      <c r="G216" s="260"/>
      <c r="H216" s="348"/>
      <c r="I216" s="348"/>
      <c r="J216" s="260"/>
      <c r="K216" s="260"/>
      <c r="L216" s="260"/>
      <c r="M216" s="260"/>
      <c r="N216" s="260"/>
      <c r="O216" s="260"/>
      <c r="P216" s="260"/>
      <c r="Q216" s="260"/>
      <c r="R216" s="260"/>
    </row>
    <row r="217" spans="1:18" s="148" customFormat="1">
      <c r="A217" s="260"/>
      <c r="B217" s="260"/>
      <c r="C217" s="260"/>
      <c r="D217" s="260"/>
      <c r="E217" s="260"/>
      <c r="F217" s="260"/>
      <c r="G217" s="260"/>
      <c r="H217" s="348"/>
      <c r="I217" s="348"/>
      <c r="J217" s="260"/>
      <c r="K217" s="260"/>
      <c r="L217" s="260"/>
      <c r="M217" s="260"/>
      <c r="N217" s="260"/>
      <c r="O217" s="260"/>
      <c r="P217" s="260"/>
      <c r="Q217" s="260"/>
      <c r="R217" s="260"/>
    </row>
    <row r="218" spans="1:18" s="148" customFormat="1">
      <c r="A218" s="260"/>
      <c r="B218" s="260"/>
      <c r="C218" s="260"/>
      <c r="D218" s="260"/>
      <c r="E218" s="260"/>
      <c r="F218" s="260"/>
      <c r="G218" s="260"/>
      <c r="H218" s="348"/>
      <c r="I218" s="348"/>
      <c r="J218" s="260"/>
      <c r="K218" s="260"/>
      <c r="L218" s="260"/>
      <c r="M218" s="260"/>
      <c r="N218" s="260"/>
      <c r="O218" s="260"/>
      <c r="P218" s="260"/>
      <c r="Q218" s="260"/>
      <c r="R218" s="260"/>
    </row>
    <row r="219" spans="1:18" s="148" customFormat="1">
      <c r="A219" s="260"/>
      <c r="B219" s="260"/>
      <c r="C219" s="260"/>
      <c r="D219" s="260"/>
      <c r="E219" s="260"/>
      <c r="F219" s="260"/>
      <c r="G219" s="260"/>
      <c r="H219" s="348"/>
      <c r="I219" s="348"/>
      <c r="J219" s="260"/>
      <c r="K219" s="260"/>
      <c r="L219" s="260"/>
      <c r="M219" s="260"/>
      <c r="N219" s="260"/>
      <c r="O219" s="260"/>
      <c r="P219" s="260"/>
      <c r="Q219" s="260"/>
      <c r="R219" s="260"/>
    </row>
    <row r="220" spans="1:18" s="148" customFormat="1">
      <c r="A220" s="260"/>
      <c r="B220" s="260"/>
      <c r="C220" s="260"/>
      <c r="D220" s="260"/>
      <c r="E220" s="260"/>
      <c r="F220" s="260"/>
      <c r="G220" s="260"/>
      <c r="H220" s="348"/>
      <c r="I220" s="348"/>
      <c r="J220" s="260"/>
      <c r="K220" s="260"/>
      <c r="L220" s="260"/>
      <c r="M220" s="260"/>
      <c r="N220" s="260"/>
      <c r="O220" s="260"/>
      <c r="P220" s="260"/>
      <c r="Q220" s="260"/>
      <c r="R220" s="260"/>
    </row>
    <row r="221" spans="1:18" s="148" customFormat="1">
      <c r="A221" s="260"/>
      <c r="B221" s="260"/>
      <c r="C221" s="260"/>
      <c r="D221" s="260"/>
      <c r="E221" s="260"/>
      <c r="F221" s="260"/>
      <c r="G221" s="260"/>
      <c r="H221" s="348"/>
      <c r="I221" s="348"/>
      <c r="J221" s="260"/>
      <c r="K221" s="260"/>
      <c r="L221" s="260"/>
      <c r="M221" s="260"/>
      <c r="N221" s="260"/>
      <c r="O221" s="260"/>
      <c r="P221" s="260"/>
      <c r="Q221" s="260"/>
      <c r="R221" s="260"/>
    </row>
    <row r="222" spans="1:18" s="148" customFormat="1">
      <c r="A222" s="260"/>
      <c r="B222" s="260"/>
      <c r="C222" s="260"/>
      <c r="D222" s="260"/>
      <c r="E222" s="260"/>
      <c r="F222" s="260"/>
      <c r="G222" s="260"/>
      <c r="H222" s="348"/>
      <c r="I222" s="348"/>
      <c r="J222" s="260"/>
      <c r="K222" s="260"/>
      <c r="L222" s="260"/>
      <c r="M222" s="260"/>
      <c r="N222" s="260"/>
      <c r="O222" s="260"/>
      <c r="P222" s="260"/>
      <c r="Q222" s="260"/>
      <c r="R222" s="260"/>
    </row>
    <row r="223" spans="1:18" s="148" customFormat="1">
      <c r="A223" s="260"/>
      <c r="B223" s="260"/>
      <c r="C223" s="260"/>
      <c r="D223" s="260"/>
      <c r="E223" s="260"/>
      <c r="F223" s="260"/>
      <c r="G223" s="260"/>
      <c r="H223" s="348"/>
      <c r="I223" s="348"/>
      <c r="J223" s="260"/>
      <c r="K223" s="260"/>
      <c r="L223" s="260"/>
      <c r="M223" s="260"/>
      <c r="N223" s="260"/>
      <c r="O223" s="260"/>
      <c r="P223" s="260"/>
      <c r="Q223" s="260"/>
      <c r="R223" s="260"/>
    </row>
    <row r="224" spans="1:18" s="148" customFormat="1">
      <c r="A224" s="260"/>
      <c r="B224" s="260"/>
      <c r="C224" s="260"/>
      <c r="D224" s="260"/>
      <c r="E224" s="260"/>
      <c r="F224" s="260"/>
      <c r="G224" s="260"/>
      <c r="H224" s="348"/>
      <c r="I224" s="348"/>
      <c r="J224" s="260"/>
      <c r="K224" s="260"/>
      <c r="L224" s="260"/>
      <c r="M224" s="260"/>
      <c r="N224" s="260"/>
      <c r="O224" s="260"/>
      <c r="P224" s="260"/>
      <c r="Q224" s="260"/>
      <c r="R224" s="260"/>
    </row>
    <row r="225" spans="1:18" s="148" customFormat="1">
      <c r="A225" s="260"/>
      <c r="B225" s="260"/>
      <c r="C225" s="260"/>
      <c r="D225" s="260"/>
      <c r="E225" s="260"/>
      <c r="F225" s="260"/>
      <c r="G225" s="260"/>
      <c r="H225" s="348"/>
      <c r="I225" s="348"/>
      <c r="J225" s="260"/>
      <c r="K225" s="260"/>
      <c r="L225" s="260"/>
      <c r="M225" s="260"/>
      <c r="N225" s="260"/>
      <c r="O225" s="260"/>
      <c r="P225" s="260"/>
      <c r="Q225" s="260"/>
      <c r="R225" s="260"/>
    </row>
    <row r="226" spans="1:18" s="148" customFormat="1">
      <c r="A226" s="260"/>
      <c r="B226" s="260"/>
      <c r="C226" s="260"/>
      <c r="D226" s="260"/>
      <c r="E226" s="260"/>
      <c r="F226" s="260"/>
      <c r="G226" s="260"/>
      <c r="H226" s="348"/>
      <c r="I226" s="348"/>
      <c r="J226" s="260"/>
      <c r="K226" s="260"/>
      <c r="L226" s="260"/>
      <c r="M226" s="260"/>
      <c r="N226" s="260"/>
      <c r="O226" s="260"/>
      <c r="P226" s="260"/>
      <c r="Q226" s="260"/>
      <c r="R226" s="260"/>
    </row>
    <row r="227" spans="1:18" s="148" customFormat="1">
      <c r="A227" s="260"/>
      <c r="B227" s="260"/>
      <c r="C227" s="260"/>
      <c r="D227" s="260"/>
      <c r="E227" s="260"/>
      <c r="F227" s="260"/>
      <c r="G227" s="260"/>
      <c r="H227" s="348"/>
      <c r="I227" s="348"/>
      <c r="J227" s="260"/>
      <c r="K227" s="260"/>
      <c r="L227" s="260"/>
      <c r="M227" s="260"/>
      <c r="N227" s="260"/>
      <c r="O227" s="260"/>
      <c r="P227" s="260"/>
      <c r="Q227" s="260"/>
      <c r="R227" s="260"/>
    </row>
    <row r="228" spans="1:18" s="148" customFormat="1">
      <c r="A228" s="260"/>
      <c r="B228" s="260"/>
      <c r="C228" s="260"/>
      <c r="D228" s="260"/>
      <c r="E228" s="260"/>
      <c r="F228" s="260"/>
      <c r="G228" s="260"/>
      <c r="H228" s="348"/>
      <c r="I228" s="348"/>
      <c r="J228" s="260"/>
      <c r="K228" s="260"/>
      <c r="L228" s="260"/>
      <c r="M228" s="260"/>
      <c r="N228" s="260"/>
      <c r="O228" s="260"/>
      <c r="P228" s="260"/>
      <c r="Q228" s="260"/>
      <c r="R228" s="260"/>
    </row>
    <row r="229" spans="1:18" s="148" customFormat="1">
      <c r="A229" s="260"/>
      <c r="B229" s="260"/>
      <c r="C229" s="260"/>
      <c r="D229" s="260"/>
      <c r="E229" s="260"/>
      <c r="F229" s="260"/>
      <c r="G229" s="260"/>
      <c r="H229" s="348"/>
      <c r="I229" s="348"/>
      <c r="J229" s="260"/>
      <c r="K229" s="260"/>
      <c r="L229" s="260"/>
      <c r="M229" s="260"/>
      <c r="N229" s="260"/>
      <c r="O229" s="260"/>
      <c r="P229" s="260"/>
      <c r="Q229" s="260"/>
      <c r="R229" s="260"/>
    </row>
    <row r="230" spans="1:18" s="148" customFormat="1">
      <c r="A230" s="260"/>
      <c r="B230" s="260"/>
      <c r="C230" s="260"/>
      <c r="D230" s="260"/>
      <c r="E230" s="260"/>
      <c r="F230" s="260"/>
      <c r="G230" s="260"/>
      <c r="H230" s="348"/>
      <c r="I230" s="348"/>
      <c r="J230" s="260"/>
      <c r="K230" s="260"/>
      <c r="L230" s="260"/>
      <c r="M230" s="260"/>
      <c r="N230" s="260"/>
      <c r="O230" s="260"/>
      <c r="P230" s="260"/>
      <c r="Q230" s="260"/>
      <c r="R230" s="260"/>
    </row>
    <row r="231" spans="1:18" s="148" customFormat="1">
      <c r="A231" s="260"/>
      <c r="B231" s="260"/>
      <c r="C231" s="260"/>
      <c r="D231" s="260"/>
      <c r="E231" s="260"/>
      <c r="F231" s="260"/>
      <c r="G231" s="260"/>
      <c r="H231" s="348"/>
      <c r="I231" s="348"/>
      <c r="J231" s="260"/>
      <c r="K231" s="260"/>
      <c r="L231" s="260"/>
      <c r="M231" s="260"/>
      <c r="N231" s="260"/>
      <c r="O231" s="260"/>
      <c r="P231" s="260"/>
      <c r="Q231" s="260"/>
      <c r="R231" s="260"/>
    </row>
    <row r="232" spans="1:18" s="148" customFormat="1">
      <c r="A232" s="260"/>
      <c r="B232" s="260"/>
      <c r="C232" s="260"/>
      <c r="D232" s="260"/>
      <c r="E232" s="260"/>
      <c r="F232" s="260"/>
      <c r="G232" s="260"/>
      <c r="H232" s="348"/>
      <c r="I232" s="348"/>
      <c r="J232" s="260"/>
      <c r="K232" s="260"/>
      <c r="L232" s="260"/>
      <c r="M232" s="260"/>
      <c r="N232" s="260"/>
      <c r="O232" s="260"/>
      <c r="P232" s="260"/>
      <c r="Q232" s="260"/>
      <c r="R232" s="260"/>
    </row>
    <row r="233" spans="1:18" s="148" customFormat="1">
      <c r="A233" s="260"/>
      <c r="B233" s="260"/>
      <c r="C233" s="260"/>
      <c r="D233" s="260"/>
      <c r="E233" s="260"/>
      <c r="F233" s="260"/>
      <c r="G233" s="260"/>
      <c r="H233" s="348"/>
      <c r="I233" s="348"/>
      <c r="J233" s="260"/>
      <c r="K233" s="260"/>
      <c r="L233" s="260"/>
      <c r="M233" s="260"/>
      <c r="N233" s="260"/>
      <c r="O233" s="260"/>
      <c r="P233" s="260"/>
      <c r="Q233" s="260"/>
      <c r="R233" s="260"/>
    </row>
    <row r="234" spans="1:18" s="148" customFormat="1">
      <c r="A234" s="260"/>
      <c r="B234" s="260"/>
      <c r="C234" s="260"/>
      <c r="D234" s="260"/>
      <c r="E234" s="260"/>
      <c r="F234" s="260"/>
      <c r="G234" s="260"/>
      <c r="H234" s="348"/>
      <c r="I234" s="348"/>
      <c r="J234" s="260"/>
      <c r="K234" s="260"/>
      <c r="L234" s="260"/>
      <c r="M234" s="260"/>
      <c r="N234" s="260"/>
      <c r="O234" s="260"/>
      <c r="P234" s="260"/>
      <c r="Q234" s="260"/>
      <c r="R234" s="260"/>
    </row>
    <row r="235" spans="1:18" s="148" customFormat="1">
      <c r="A235" s="260"/>
      <c r="B235" s="260"/>
      <c r="C235" s="260"/>
      <c r="D235" s="260"/>
      <c r="E235" s="260"/>
      <c r="F235" s="260"/>
      <c r="G235" s="260"/>
      <c r="H235" s="348"/>
      <c r="I235" s="348"/>
      <c r="J235" s="260"/>
      <c r="K235" s="260"/>
      <c r="L235" s="260"/>
      <c r="M235" s="260"/>
      <c r="N235" s="260"/>
      <c r="O235" s="260"/>
      <c r="P235" s="260"/>
      <c r="Q235" s="260"/>
      <c r="R235" s="260"/>
    </row>
    <row r="236" spans="1:18" s="148" customFormat="1">
      <c r="A236" s="260"/>
      <c r="B236" s="260"/>
      <c r="C236" s="260"/>
      <c r="D236" s="260"/>
      <c r="E236" s="260"/>
      <c r="F236" s="260"/>
      <c r="G236" s="260"/>
      <c r="H236" s="348"/>
      <c r="I236" s="348"/>
      <c r="J236" s="260"/>
      <c r="K236" s="260"/>
      <c r="L236" s="260"/>
      <c r="M236" s="260"/>
      <c r="N236" s="260"/>
      <c r="O236" s="260"/>
      <c r="P236" s="260"/>
      <c r="Q236" s="260"/>
      <c r="R236" s="260"/>
    </row>
    <row r="237" spans="1:18" s="148" customFormat="1">
      <c r="A237" s="260"/>
      <c r="B237" s="260"/>
      <c r="C237" s="260"/>
      <c r="D237" s="260"/>
      <c r="E237" s="260"/>
      <c r="F237" s="260"/>
      <c r="G237" s="260"/>
      <c r="H237" s="348"/>
      <c r="I237" s="348"/>
      <c r="J237" s="260"/>
      <c r="K237" s="260"/>
      <c r="L237" s="260"/>
      <c r="M237" s="260"/>
      <c r="N237" s="260"/>
      <c r="O237" s="260"/>
      <c r="P237" s="260"/>
      <c r="Q237" s="260"/>
      <c r="R237" s="260"/>
    </row>
    <row r="238" spans="1:18" s="148" customFormat="1">
      <c r="A238" s="260"/>
      <c r="B238" s="260"/>
      <c r="C238" s="260"/>
      <c r="D238" s="260"/>
      <c r="E238" s="260"/>
      <c r="F238" s="260"/>
      <c r="G238" s="260"/>
      <c r="H238" s="348"/>
      <c r="I238" s="348"/>
      <c r="J238" s="260"/>
      <c r="K238" s="260"/>
      <c r="L238" s="260"/>
      <c r="M238" s="260"/>
      <c r="N238" s="260"/>
      <c r="O238" s="260"/>
      <c r="P238" s="260"/>
      <c r="Q238" s="260"/>
      <c r="R238" s="260"/>
    </row>
    <row r="239" spans="1:18" s="148" customFormat="1">
      <c r="A239" s="260"/>
      <c r="B239" s="260"/>
      <c r="C239" s="260"/>
      <c r="D239" s="260"/>
      <c r="E239" s="260"/>
      <c r="F239" s="260"/>
      <c r="G239" s="260"/>
      <c r="H239" s="348"/>
      <c r="I239" s="348"/>
      <c r="J239" s="260"/>
      <c r="K239" s="260"/>
      <c r="L239" s="260"/>
      <c r="M239" s="260"/>
      <c r="N239" s="260"/>
      <c r="O239" s="260"/>
      <c r="P239" s="260"/>
      <c r="Q239" s="260"/>
      <c r="R239" s="260"/>
    </row>
    <row r="240" spans="1:18" s="148" customFormat="1">
      <c r="A240" s="260"/>
      <c r="B240" s="260"/>
      <c r="C240" s="260"/>
      <c r="D240" s="260"/>
      <c r="E240" s="260"/>
      <c r="F240" s="260"/>
      <c r="G240" s="260"/>
      <c r="H240" s="348"/>
      <c r="I240" s="348"/>
      <c r="J240" s="260"/>
      <c r="K240" s="260"/>
      <c r="L240" s="260"/>
      <c r="M240" s="260"/>
      <c r="N240" s="260"/>
      <c r="O240" s="260"/>
      <c r="P240" s="260"/>
      <c r="Q240" s="260"/>
      <c r="R240" s="260"/>
    </row>
    <row r="241" spans="1:18" s="148" customFormat="1">
      <c r="A241" s="260"/>
      <c r="B241" s="260"/>
      <c r="C241" s="260"/>
      <c r="D241" s="260"/>
      <c r="E241" s="260"/>
      <c r="F241" s="260"/>
      <c r="G241" s="260"/>
      <c r="H241" s="348"/>
      <c r="I241" s="348"/>
      <c r="J241" s="260"/>
      <c r="K241" s="260"/>
      <c r="L241" s="260"/>
      <c r="M241" s="260"/>
      <c r="N241" s="260"/>
      <c r="O241" s="260"/>
      <c r="P241" s="260"/>
      <c r="Q241" s="260"/>
      <c r="R241" s="260"/>
    </row>
    <row r="242" spans="1:18" s="148" customFormat="1">
      <c r="A242" s="260"/>
      <c r="B242" s="260"/>
      <c r="C242" s="260"/>
      <c r="D242" s="260"/>
      <c r="E242" s="260"/>
      <c r="F242" s="260"/>
      <c r="G242" s="260"/>
      <c r="H242" s="348"/>
      <c r="I242" s="348"/>
      <c r="J242" s="260"/>
      <c r="K242" s="260"/>
      <c r="L242" s="260"/>
      <c r="M242" s="260"/>
      <c r="N242" s="260"/>
      <c r="O242" s="260"/>
      <c r="P242" s="260"/>
      <c r="Q242" s="260"/>
      <c r="R242" s="260"/>
    </row>
    <row r="243" spans="1:18" s="148" customFormat="1">
      <c r="A243" s="260"/>
      <c r="B243" s="260"/>
      <c r="C243" s="260"/>
      <c r="D243" s="260"/>
      <c r="E243" s="260"/>
      <c r="F243" s="260"/>
      <c r="G243" s="260"/>
      <c r="H243" s="348"/>
      <c r="I243" s="348"/>
      <c r="J243" s="260"/>
      <c r="K243" s="260"/>
      <c r="L243" s="260"/>
      <c r="M243" s="260"/>
      <c r="N243" s="260"/>
      <c r="O243" s="260"/>
      <c r="P243" s="260"/>
      <c r="Q243" s="260"/>
      <c r="R243" s="260"/>
    </row>
    <row r="244" spans="1:18" s="148" customFormat="1">
      <c r="A244" s="260"/>
      <c r="B244" s="260"/>
      <c r="C244" s="260"/>
      <c r="D244" s="260"/>
      <c r="E244" s="260"/>
      <c r="F244" s="260"/>
      <c r="G244" s="260"/>
      <c r="H244" s="348"/>
      <c r="I244" s="348"/>
      <c r="J244" s="260"/>
      <c r="K244" s="260"/>
      <c r="L244" s="260"/>
      <c r="M244" s="260"/>
      <c r="N244" s="260"/>
      <c r="O244" s="260"/>
      <c r="P244" s="260"/>
      <c r="Q244" s="260"/>
      <c r="R244" s="260"/>
    </row>
    <row r="245" spans="1:18" s="148" customFormat="1">
      <c r="A245" s="260"/>
      <c r="B245" s="260"/>
      <c r="C245" s="260"/>
      <c r="D245" s="260"/>
      <c r="E245" s="260"/>
      <c r="F245" s="260"/>
      <c r="G245" s="260"/>
      <c r="H245" s="348"/>
      <c r="I245" s="348"/>
      <c r="J245" s="260"/>
      <c r="K245" s="260"/>
      <c r="L245" s="260"/>
      <c r="M245" s="260"/>
      <c r="N245" s="260"/>
      <c r="O245" s="260"/>
      <c r="P245" s="260"/>
      <c r="Q245" s="260"/>
      <c r="R245" s="260"/>
    </row>
    <row r="246" spans="1:18" s="148" customFormat="1">
      <c r="A246" s="260"/>
      <c r="B246" s="260"/>
      <c r="C246" s="260"/>
      <c r="D246" s="260"/>
      <c r="E246" s="260"/>
      <c r="F246" s="260"/>
      <c r="G246" s="260"/>
      <c r="H246" s="348"/>
      <c r="I246" s="348"/>
      <c r="J246" s="260"/>
      <c r="K246" s="260"/>
      <c r="L246" s="260"/>
      <c r="M246" s="260"/>
      <c r="N246" s="260"/>
      <c r="O246" s="260"/>
      <c r="P246" s="260"/>
      <c r="Q246" s="260"/>
      <c r="R246" s="260"/>
    </row>
    <row r="247" spans="1:18" s="148" customFormat="1">
      <c r="A247" s="260"/>
      <c r="B247" s="260"/>
      <c r="C247" s="260"/>
      <c r="D247" s="260"/>
      <c r="E247" s="260"/>
      <c r="F247" s="260"/>
      <c r="G247" s="260"/>
      <c r="H247" s="348"/>
      <c r="I247" s="348"/>
      <c r="J247" s="260"/>
      <c r="K247" s="260"/>
      <c r="L247" s="260"/>
      <c r="M247" s="260"/>
      <c r="N247" s="260"/>
      <c r="O247" s="260"/>
      <c r="P247" s="260"/>
      <c r="Q247" s="260"/>
      <c r="R247" s="260"/>
    </row>
    <row r="248" spans="1:18" s="148" customFormat="1">
      <c r="A248" s="260"/>
      <c r="B248" s="260"/>
      <c r="C248" s="260"/>
      <c r="D248" s="260"/>
      <c r="E248" s="260"/>
      <c r="F248" s="260"/>
      <c r="G248" s="260"/>
      <c r="H248" s="348"/>
      <c r="I248" s="348"/>
      <c r="J248" s="260"/>
      <c r="K248" s="260"/>
      <c r="L248" s="260"/>
      <c r="M248" s="260"/>
      <c r="N248" s="260"/>
      <c r="O248" s="260"/>
      <c r="P248" s="260"/>
      <c r="Q248" s="260"/>
      <c r="R248" s="260"/>
    </row>
    <row r="249" spans="1:18" s="148" customFormat="1">
      <c r="A249" s="260"/>
      <c r="B249" s="260"/>
      <c r="C249" s="260"/>
      <c r="D249" s="260"/>
      <c r="E249" s="260"/>
      <c r="F249" s="260"/>
      <c r="G249" s="260"/>
      <c r="H249" s="348"/>
      <c r="I249" s="348"/>
      <c r="J249" s="260"/>
      <c r="K249" s="260"/>
      <c r="L249" s="260"/>
      <c r="M249" s="260"/>
      <c r="N249" s="260"/>
      <c r="O249" s="260"/>
      <c r="P249" s="260"/>
      <c r="Q249" s="260"/>
      <c r="R249" s="260"/>
    </row>
    <row r="250" spans="1:18" s="148" customFormat="1">
      <c r="A250" s="260"/>
      <c r="B250" s="260"/>
      <c r="C250" s="260"/>
      <c r="D250" s="260"/>
      <c r="E250" s="260"/>
      <c r="F250" s="260"/>
      <c r="G250" s="260"/>
      <c r="H250" s="348"/>
      <c r="I250" s="348"/>
      <c r="J250" s="260"/>
      <c r="K250" s="260"/>
      <c r="L250" s="260"/>
      <c r="M250" s="260"/>
      <c r="N250" s="260"/>
      <c r="O250" s="260"/>
      <c r="P250" s="260"/>
      <c r="Q250" s="260"/>
      <c r="R250" s="260"/>
    </row>
    <row r="251" spans="1:18" s="148" customFormat="1">
      <c r="A251" s="260"/>
      <c r="B251" s="260"/>
      <c r="C251" s="260"/>
      <c r="D251" s="260"/>
      <c r="E251" s="260"/>
      <c r="F251" s="260"/>
      <c r="G251" s="260"/>
      <c r="H251" s="348"/>
      <c r="I251" s="348"/>
      <c r="J251" s="260"/>
      <c r="K251" s="260"/>
      <c r="L251" s="260"/>
      <c r="M251" s="260"/>
      <c r="N251" s="260"/>
      <c r="O251" s="260"/>
      <c r="P251" s="260"/>
      <c r="Q251" s="260"/>
      <c r="R251" s="260"/>
    </row>
    <row r="252" spans="1:18" s="148" customFormat="1">
      <c r="A252" s="260"/>
      <c r="B252" s="260"/>
      <c r="C252" s="260"/>
      <c r="D252" s="260"/>
      <c r="E252" s="260"/>
      <c r="F252" s="260"/>
      <c r="G252" s="260"/>
      <c r="H252" s="348"/>
      <c r="I252" s="348"/>
      <c r="J252" s="260"/>
      <c r="K252" s="260"/>
      <c r="L252" s="260"/>
      <c r="M252" s="260"/>
      <c r="N252" s="260"/>
      <c r="O252" s="260"/>
      <c r="P252" s="260"/>
      <c r="Q252" s="260"/>
      <c r="R252" s="260"/>
    </row>
    <row r="253" spans="1:18" s="148" customFormat="1">
      <c r="A253" s="260"/>
      <c r="B253" s="260"/>
      <c r="C253" s="260"/>
      <c r="D253" s="260"/>
      <c r="E253" s="260"/>
      <c r="F253" s="260"/>
      <c r="G253" s="260"/>
      <c r="H253" s="348"/>
      <c r="I253" s="348"/>
      <c r="J253" s="260"/>
      <c r="K253" s="260"/>
      <c r="L253" s="260"/>
      <c r="M253" s="260"/>
      <c r="N253" s="260"/>
      <c r="O253" s="260"/>
      <c r="P253" s="260"/>
      <c r="Q253" s="260"/>
      <c r="R253" s="260"/>
    </row>
    <row r="254" spans="1:18" s="148" customFormat="1">
      <c r="A254" s="260"/>
      <c r="B254" s="260"/>
      <c r="C254" s="260"/>
      <c r="D254" s="260"/>
      <c r="E254" s="260"/>
      <c r="F254" s="260"/>
      <c r="G254" s="260"/>
      <c r="H254" s="348"/>
      <c r="I254" s="348"/>
      <c r="J254" s="260"/>
      <c r="K254" s="260"/>
      <c r="L254" s="260"/>
      <c r="M254" s="260"/>
      <c r="N254" s="260"/>
      <c r="O254" s="260"/>
      <c r="P254" s="260"/>
      <c r="Q254" s="260"/>
      <c r="R254" s="260"/>
    </row>
    <row r="255" spans="1:18" s="148" customFormat="1">
      <c r="A255" s="260"/>
      <c r="B255" s="260"/>
      <c r="C255" s="260"/>
      <c r="D255" s="260"/>
      <c r="E255" s="260"/>
      <c r="F255" s="260"/>
      <c r="G255" s="260"/>
      <c r="H255" s="348"/>
      <c r="I255" s="348"/>
      <c r="J255" s="260"/>
      <c r="K255" s="260"/>
      <c r="L255" s="260"/>
      <c r="M255" s="260"/>
      <c r="N255" s="260"/>
      <c r="O255" s="260"/>
      <c r="P255" s="260"/>
      <c r="Q255" s="260"/>
      <c r="R255" s="260"/>
    </row>
    <row r="256" spans="1:18" s="148" customFormat="1">
      <c r="A256" s="260"/>
      <c r="B256" s="260"/>
      <c r="C256" s="260"/>
      <c r="D256" s="260"/>
      <c r="E256" s="260"/>
      <c r="F256" s="260"/>
      <c r="G256" s="260"/>
      <c r="H256" s="348"/>
      <c r="I256" s="348"/>
      <c r="J256" s="260"/>
      <c r="K256" s="260"/>
      <c r="L256" s="260"/>
      <c r="M256" s="260"/>
      <c r="N256" s="260"/>
      <c r="O256" s="260"/>
      <c r="P256" s="260"/>
      <c r="Q256" s="260"/>
      <c r="R256" s="260"/>
    </row>
    <row r="257" spans="1:18" s="148" customFormat="1">
      <c r="A257" s="260"/>
      <c r="B257" s="260"/>
      <c r="C257" s="260"/>
      <c r="D257" s="260"/>
      <c r="E257" s="260"/>
      <c r="F257" s="260"/>
      <c r="G257" s="260"/>
      <c r="H257" s="348"/>
      <c r="I257" s="348"/>
      <c r="J257" s="260"/>
      <c r="K257" s="260"/>
      <c r="L257" s="260"/>
      <c r="M257" s="260"/>
      <c r="N257" s="260"/>
      <c r="O257" s="260"/>
      <c r="P257" s="260"/>
      <c r="Q257" s="260"/>
      <c r="R257" s="260"/>
    </row>
    <row r="258" spans="1:18" s="148" customFormat="1">
      <c r="A258" s="260"/>
      <c r="B258" s="260"/>
      <c r="C258" s="260"/>
      <c r="D258" s="260"/>
      <c r="E258" s="260"/>
      <c r="F258" s="260"/>
      <c r="G258" s="260"/>
      <c r="H258" s="348"/>
      <c r="I258" s="348"/>
      <c r="J258" s="260"/>
      <c r="K258" s="260"/>
      <c r="L258" s="260"/>
      <c r="M258" s="260"/>
      <c r="N258" s="260"/>
      <c r="O258" s="260"/>
      <c r="P258" s="260"/>
      <c r="Q258" s="260"/>
      <c r="R258" s="260"/>
    </row>
    <row r="259" spans="1:18" s="148" customFormat="1">
      <c r="A259" s="260"/>
      <c r="B259" s="260"/>
      <c r="C259" s="260"/>
      <c r="D259" s="260"/>
      <c r="E259" s="260"/>
      <c r="F259" s="260"/>
      <c r="G259" s="260"/>
      <c r="H259" s="348"/>
      <c r="I259" s="348"/>
      <c r="J259" s="260"/>
      <c r="K259" s="260"/>
      <c r="L259" s="260"/>
      <c r="M259" s="260"/>
      <c r="N259" s="260"/>
      <c r="O259" s="260"/>
      <c r="P259" s="260"/>
      <c r="Q259" s="260"/>
      <c r="R259" s="260"/>
    </row>
    <row r="260" spans="1:18" s="148" customFormat="1">
      <c r="A260" s="260"/>
      <c r="B260" s="260"/>
      <c r="C260" s="260"/>
      <c r="D260" s="260"/>
      <c r="E260" s="260"/>
      <c r="F260" s="260"/>
      <c r="G260" s="260"/>
      <c r="H260" s="348"/>
      <c r="I260" s="348"/>
      <c r="J260" s="260"/>
      <c r="K260" s="260"/>
      <c r="L260" s="260"/>
      <c r="M260" s="260"/>
      <c r="N260" s="260"/>
      <c r="O260" s="260"/>
      <c r="P260" s="260"/>
      <c r="Q260" s="260"/>
      <c r="R260" s="260"/>
    </row>
    <row r="261" spans="1:18" s="148" customFormat="1">
      <c r="A261" s="260"/>
      <c r="B261" s="260"/>
      <c r="C261" s="260"/>
      <c r="D261" s="260"/>
      <c r="E261" s="260"/>
      <c r="F261" s="260"/>
      <c r="G261" s="260"/>
      <c r="H261" s="348"/>
      <c r="I261" s="348"/>
      <c r="J261" s="260"/>
      <c r="K261" s="260"/>
      <c r="L261" s="260"/>
      <c r="M261" s="260"/>
      <c r="N261" s="260"/>
      <c r="O261" s="260"/>
      <c r="P261" s="260"/>
      <c r="Q261" s="260"/>
      <c r="R261" s="260"/>
    </row>
    <row r="262" spans="1:18" s="148" customFormat="1">
      <c r="A262" s="260"/>
      <c r="B262" s="260"/>
      <c r="C262" s="260"/>
      <c r="D262" s="260"/>
      <c r="E262" s="260"/>
      <c r="F262" s="260"/>
      <c r="G262" s="260"/>
      <c r="H262" s="348"/>
      <c r="I262" s="348"/>
      <c r="J262" s="260"/>
      <c r="K262" s="260"/>
      <c r="L262" s="260"/>
      <c r="M262" s="260"/>
      <c r="N262" s="260"/>
      <c r="O262" s="260"/>
      <c r="P262" s="260"/>
      <c r="Q262" s="260"/>
      <c r="R262" s="260"/>
    </row>
    <row r="263" spans="1:18" s="148" customFormat="1">
      <c r="A263" s="260"/>
      <c r="B263" s="260"/>
      <c r="C263" s="260"/>
      <c r="D263" s="260"/>
      <c r="E263" s="260"/>
      <c r="F263" s="260"/>
      <c r="G263" s="260"/>
      <c r="H263" s="348"/>
      <c r="I263" s="348"/>
      <c r="J263" s="260"/>
      <c r="K263" s="260"/>
      <c r="L263" s="260"/>
      <c r="M263" s="260"/>
      <c r="N263" s="260"/>
      <c r="O263" s="260"/>
      <c r="P263" s="260"/>
      <c r="Q263" s="260"/>
      <c r="R263" s="260"/>
    </row>
    <row r="264" spans="1:18" s="148" customFormat="1">
      <c r="A264" s="260"/>
      <c r="B264" s="260"/>
      <c r="C264" s="260"/>
      <c r="D264" s="260"/>
      <c r="E264" s="260"/>
      <c r="F264" s="260"/>
      <c r="G264" s="260"/>
      <c r="H264" s="348"/>
      <c r="I264" s="348"/>
      <c r="J264" s="260"/>
      <c r="K264" s="260"/>
      <c r="L264" s="260"/>
      <c r="M264" s="260"/>
      <c r="N264" s="260"/>
      <c r="O264" s="260"/>
      <c r="P264" s="260"/>
      <c r="Q264" s="260"/>
      <c r="R264" s="260"/>
    </row>
    <row r="265" spans="1:18" s="148" customFormat="1">
      <c r="A265" s="260"/>
      <c r="B265" s="260"/>
      <c r="C265" s="260"/>
      <c r="D265" s="260"/>
      <c r="E265" s="260"/>
      <c r="F265" s="260"/>
      <c r="G265" s="260"/>
      <c r="H265" s="348"/>
      <c r="I265" s="348"/>
      <c r="J265" s="260"/>
      <c r="K265" s="260"/>
      <c r="L265" s="260"/>
      <c r="M265" s="260"/>
      <c r="N265" s="260"/>
      <c r="O265" s="260"/>
      <c r="P265" s="260"/>
      <c r="Q265" s="260"/>
      <c r="R265" s="260"/>
    </row>
    <row r="266" spans="1:18" s="148" customFormat="1">
      <c r="A266" s="260"/>
      <c r="B266" s="260"/>
      <c r="C266" s="260"/>
      <c r="D266" s="260"/>
      <c r="E266" s="260"/>
      <c r="F266" s="260"/>
      <c r="G266" s="260"/>
      <c r="H266" s="348"/>
      <c r="I266" s="348"/>
      <c r="J266" s="260"/>
      <c r="K266" s="260"/>
      <c r="L266" s="260"/>
      <c r="M266" s="260"/>
      <c r="N266" s="260"/>
      <c r="O266" s="260"/>
      <c r="P266" s="260"/>
      <c r="Q266" s="260"/>
      <c r="R266" s="260"/>
    </row>
    <row r="267" spans="1:18" s="148" customFormat="1">
      <c r="A267" s="260"/>
      <c r="B267" s="260"/>
      <c r="C267" s="260"/>
      <c r="D267" s="260"/>
      <c r="E267" s="260"/>
      <c r="F267" s="260"/>
      <c r="G267" s="260"/>
      <c r="H267" s="348"/>
      <c r="I267" s="348"/>
      <c r="J267" s="260"/>
      <c r="K267" s="260"/>
      <c r="L267" s="260"/>
      <c r="M267" s="260"/>
      <c r="N267" s="260"/>
      <c r="O267" s="260"/>
      <c r="P267" s="260"/>
      <c r="Q267" s="260"/>
      <c r="R267" s="260"/>
    </row>
    <row r="268" spans="1:18" s="148" customFormat="1">
      <c r="A268" s="260"/>
      <c r="B268" s="260"/>
      <c r="C268" s="260"/>
      <c r="D268" s="260"/>
      <c r="E268" s="260"/>
      <c r="F268" s="260"/>
      <c r="G268" s="260"/>
      <c r="H268" s="348"/>
      <c r="I268" s="348"/>
      <c r="J268" s="260"/>
      <c r="K268" s="260"/>
      <c r="L268" s="260"/>
      <c r="M268" s="260"/>
      <c r="N268" s="260"/>
      <c r="O268" s="260"/>
      <c r="P268" s="260"/>
      <c r="Q268" s="260"/>
      <c r="R268" s="260"/>
    </row>
    <row r="269" spans="1:18" s="148" customFormat="1">
      <c r="A269" s="260"/>
      <c r="B269" s="260"/>
      <c r="C269" s="260"/>
      <c r="D269" s="260"/>
      <c r="E269" s="260"/>
      <c r="F269" s="260"/>
      <c r="G269" s="260"/>
      <c r="H269" s="348"/>
      <c r="I269" s="348"/>
      <c r="J269" s="260"/>
      <c r="K269" s="260"/>
      <c r="L269" s="260"/>
      <c r="M269" s="260"/>
      <c r="N269" s="260"/>
      <c r="O269" s="260"/>
      <c r="P269" s="260"/>
      <c r="Q269" s="260"/>
      <c r="R269" s="260"/>
    </row>
    <row r="270" spans="1:18" s="148" customFormat="1">
      <c r="A270" s="260"/>
      <c r="B270" s="260"/>
      <c r="C270" s="260"/>
      <c r="D270" s="260"/>
      <c r="E270" s="260"/>
      <c r="F270" s="260"/>
      <c r="G270" s="260"/>
      <c r="H270" s="348"/>
      <c r="I270" s="348"/>
      <c r="J270" s="260"/>
      <c r="K270" s="260"/>
      <c r="L270" s="260"/>
      <c r="M270" s="260"/>
      <c r="N270" s="260"/>
      <c r="O270" s="260"/>
      <c r="P270" s="260"/>
      <c r="Q270" s="260"/>
      <c r="R270" s="260"/>
    </row>
    <row r="271" spans="1:18" s="148" customFormat="1">
      <c r="A271" s="260"/>
      <c r="B271" s="260"/>
      <c r="C271" s="260"/>
      <c r="D271" s="260"/>
      <c r="E271" s="260"/>
      <c r="F271" s="260"/>
      <c r="G271" s="260"/>
      <c r="H271" s="348"/>
      <c r="I271" s="348"/>
      <c r="J271" s="260"/>
      <c r="K271" s="260"/>
      <c r="L271" s="260"/>
      <c r="M271" s="260"/>
      <c r="N271" s="260"/>
      <c r="O271" s="260"/>
      <c r="P271" s="260"/>
      <c r="Q271" s="260"/>
      <c r="R271" s="260"/>
    </row>
    <row r="272" spans="1:18" s="148" customFormat="1">
      <c r="A272" s="260"/>
      <c r="B272" s="260"/>
      <c r="C272" s="260"/>
      <c r="D272" s="260"/>
      <c r="E272" s="260"/>
      <c r="F272" s="260"/>
      <c r="G272" s="260"/>
      <c r="H272" s="348"/>
      <c r="I272" s="348"/>
      <c r="J272" s="260"/>
      <c r="K272" s="260"/>
      <c r="L272" s="260"/>
      <c r="M272" s="260"/>
      <c r="N272" s="260"/>
      <c r="O272" s="260"/>
      <c r="P272" s="260"/>
      <c r="Q272" s="260"/>
      <c r="R272" s="260"/>
    </row>
    <row r="273" spans="1:18" s="148" customFormat="1">
      <c r="A273" s="260"/>
      <c r="B273" s="260"/>
      <c r="C273" s="260"/>
      <c r="D273" s="260"/>
      <c r="E273" s="260"/>
      <c r="F273" s="260"/>
      <c r="G273" s="260"/>
      <c r="H273" s="348"/>
      <c r="I273" s="348"/>
      <c r="J273" s="260"/>
      <c r="K273" s="260"/>
      <c r="L273" s="260"/>
      <c r="M273" s="260"/>
      <c r="N273" s="260"/>
      <c r="O273" s="260"/>
      <c r="P273" s="260"/>
      <c r="Q273" s="260"/>
      <c r="R273" s="260"/>
    </row>
    <row r="274" spans="1:18" s="148" customFormat="1">
      <c r="A274" s="260"/>
      <c r="B274" s="260"/>
      <c r="C274" s="260"/>
      <c r="D274" s="260"/>
      <c r="E274" s="260"/>
      <c r="F274" s="260"/>
      <c r="G274" s="260"/>
      <c r="H274" s="348"/>
      <c r="I274" s="348"/>
      <c r="J274" s="260"/>
      <c r="K274" s="260"/>
      <c r="L274" s="260"/>
      <c r="M274" s="260"/>
      <c r="N274" s="260"/>
      <c r="O274" s="260"/>
      <c r="P274" s="260"/>
      <c r="Q274" s="260"/>
      <c r="R274" s="260"/>
    </row>
    <row r="275" spans="1:18" s="148" customFormat="1">
      <c r="A275" s="260"/>
      <c r="B275" s="260"/>
      <c r="C275" s="260"/>
      <c r="D275" s="260"/>
      <c r="E275" s="260"/>
      <c r="F275" s="260"/>
      <c r="G275" s="260"/>
      <c r="H275" s="348"/>
      <c r="I275" s="348"/>
      <c r="J275" s="260"/>
      <c r="K275" s="260"/>
      <c r="L275" s="260"/>
      <c r="M275" s="260"/>
      <c r="N275" s="260"/>
      <c r="O275" s="260"/>
      <c r="P275" s="260"/>
      <c r="Q275" s="260"/>
      <c r="R275" s="260"/>
    </row>
    <row r="276" spans="1:18" s="148" customFormat="1">
      <c r="A276" s="260"/>
      <c r="B276" s="260"/>
      <c r="C276" s="260"/>
      <c r="D276" s="260"/>
      <c r="E276" s="260"/>
      <c r="F276" s="260"/>
      <c r="G276" s="260"/>
      <c r="H276" s="348"/>
      <c r="I276" s="348"/>
      <c r="J276" s="260"/>
      <c r="K276" s="260"/>
      <c r="L276" s="260"/>
      <c r="M276" s="260"/>
      <c r="N276" s="260"/>
      <c r="O276" s="260"/>
      <c r="P276" s="260"/>
      <c r="Q276" s="260"/>
      <c r="R276" s="260"/>
    </row>
    <row r="277" spans="1:18" s="148" customFormat="1">
      <c r="A277" s="260"/>
      <c r="B277" s="260"/>
      <c r="C277" s="260"/>
      <c r="D277" s="260"/>
      <c r="E277" s="260"/>
      <c r="F277" s="260"/>
      <c r="G277" s="260"/>
      <c r="H277" s="348"/>
      <c r="I277" s="348"/>
      <c r="J277" s="260"/>
      <c r="K277" s="260"/>
      <c r="L277" s="260"/>
      <c r="M277" s="260"/>
      <c r="N277" s="260"/>
      <c r="O277" s="260"/>
      <c r="P277" s="260"/>
      <c r="Q277" s="260"/>
      <c r="R277" s="260"/>
    </row>
    <row r="278" spans="1:18" s="148" customFormat="1">
      <c r="A278" s="260"/>
      <c r="B278" s="260"/>
      <c r="C278" s="260"/>
      <c r="D278" s="260"/>
      <c r="E278" s="260"/>
      <c r="F278" s="260"/>
      <c r="G278" s="260"/>
      <c r="H278" s="348"/>
      <c r="I278" s="348"/>
      <c r="J278" s="260"/>
      <c r="K278" s="260"/>
      <c r="L278" s="260"/>
      <c r="M278" s="260"/>
      <c r="N278" s="260"/>
      <c r="O278" s="260"/>
      <c r="P278" s="260"/>
      <c r="Q278" s="260"/>
      <c r="R278" s="260"/>
    </row>
    <row r="279" spans="1:18" s="148" customFormat="1">
      <c r="A279" s="260"/>
      <c r="B279" s="260"/>
      <c r="C279" s="260"/>
      <c r="D279" s="260"/>
      <c r="E279" s="260"/>
      <c r="F279" s="260"/>
      <c r="G279" s="260"/>
      <c r="H279" s="348"/>
      <c r="I279" s="348"/>
      <c r="J279" s="260"/>
      <c r="K279" s="260"/>
      <c r="L279" s="260"/>
      <c r="M279" s="260"/>
      <c r="N279" s="260"/>
      <c r="O279" s="260"/>
      <c r="P279" s="260"/>
      <c r="Q279" s="260"/>
      <c r="R279" s="260"/>
    </row>
    <row r="280" spans="1:18" s="148" customFormat="1">
      <c r="A280" s="260"/>
      <c r="B280" s="260"/>
      <c r="C280" s="260"/>
      <c r="D280" s="260"/>
      <c r="E280" s="260"/>
      <c r="F280" s="260"/>
      <c r="G280" s="260"/>
      <c r="H280" s="348"/>
      <c r="I280" s="348"/>
      <c r="J280" s="260"/>
      <c r="K280" s="260"/>
      <c r="L280" s="260"/>
      <c r="M280" s="260"/>
      <c r="N280" s="260"/>
      <c r="O280" s="260"/>
      <c r="P280" s="260"/>
      <c r="Q280" s="260"/>
      <c r="R280" s="260"/>
    </row>
    <row r="281" spans="1:18" s="148" customFormat="1">
      <c r="A281" s="260"/>
      <c r="B281" s="260"/>
      <c r="C281" s="260"/>
      <c r="D281" s="260"/>
      <c r="E281" s="260"/>
      <c r="F281" s="260"/>
      <c r="G281" s="260"/>
      <c r="H281" s="348"/>
      <c r="I281" s="348"/>
      <c r="J281" s="260"/>
      <c r="K281" s="260"/>
      <c r="L281" s="260"/>
      <c r="M281" s="260"/>
      <c r="N281" s="260"/>
      <c r="O281" s="260"/>
      <c r="P281" s="260"/>
      <c r="Q281" s="260"/>
      <c r="R281" s="260"/>
    </row>
    <row r="282" spans="1:18" s="148" customFormat="1">
      <c r="A282" s="260"/>
      <c r="B282" s="260"/>
      <c r="C282" s="260"/>
      <c r="D282" s="260"/>
      <c r="E282" s="260"/>
      <c r="F282" s="260"/>
      <c r="G282" s="260"/>
      <c r="H282" s="348"/>
      <c r="I282" s="348"/>
      <c r="J282" s="260"/>
      <c r="K282" s="260"/>
      <c r="L282" s="260"/>
      <c r="M282" s="260"/>
      <c r="N282" s="260"/>
      <c r="O282" s="260"/>
      <c r="P282" s="260"/>
      <c r="Q282" s="260"/>
      <c r="R282" s="260"/>
    </row>
    <row r="283" spans="1:18" s="148" customFormat="1">
      <c r="A283" s="260"/>
      <c r="B283" s="260"/>
      <c r="C283" s="260"/>
      <c r="D283" s="260"/>
      <c r="E283" s="260"/>
      <c r="F283" s="260"/>
      <c r="G283" s="260"/>
      <c r="H283" s="348"/>
      <c r="I283" s="348"/>
      <c r="J283" s="260"/>
      <c r="K283" s="260"/>
      <c r="L283" s="260"/>
      <c r="M283" s="260"/>
      <c r="N283" s="260"/>
      <c r="O283" s="260"/>
      <c r="P283" s="260"/>
      <c r="Q283" s="260"/>
      <c r="R283" s="260"/>
    </row>
    <row r="284" spans="1:18" s="148" customFormat="1">
      <c r="A284" s="260"/>
      <c r="B284" s="260"/>
      <c r="C284" s="260"/>
      <c r="D284" s="260"/>
      <c r="E284" s="260"/>
      <c r="F284" s="260"/>
      <c r="G284" s="260"/>
      <c r="H284" s="348"/>
      <c r="I284" s="348"/>
      <c r="J284" s="260"/>
      <c r="K284" s="260"/>
      <c r="L284" s="260"/>
      <c r="M284" s="260"/>
      <c r="N284" s="260"/>
      <c r="O284" s="260"/>
      <c r="P284" s="260"/>
      <c r="Q284" s="260"/>
      <c r="R284" s="260"/>
    </row>
    <row r="285" spans="1:18" s="148" customFormat="1">
      <c r="A285" s="260"/>
      <c r="B285" s="260"/>
      <c r="C285" s="260"/>
      <c r="D285" s="260"/>
      <c r="E285" s="260"/>
      <c r="F285" s="260"/>
      <c r="G285" s="260"/>
      <c r="H285" s="348"/>
      <c r="I285" s="348"/>
      <c r="J285" s="260"/>
      <c r="K285" s="260"/>
      <c r="L285" s="260"/>
      <c r="M285" s="260"/>
      <c r="N285" s="260"/>
      <c r="O285" s="260"/>
      <c r="P285" s="260"/>
      <c r="Q285" s="260"/>
      <c r="R285" s="260"/>
    </row>
    <row r="286" spans="1:18" s="148" customFormat="1">
      <c r="A286" s="260"/>
      <c r="B286" s="260"/>
      <c r="C286" s="260"/>
      <c r="D286" s="260"/>
      <c r="E286" s="260"/>
      <c r="F286" s="260"/>
      <c r="G286" s="260"/>
      <c r="H286" s="348"/>
      <c r="I286" s="348"/>
      <c r="J286" s="260"/>
      <c r="K286" s="260"/>
      <c r="L286" s="260"/>
      <c r="M286" s="260"/>
      <c r="N286" s="260"/>
      <c r="O286" s="260"/>
      <c r="P286" s="260"/>
      <c r="Q286" s="260"/>
      <c r="R286" s="260"/>
    </row>
    <row r="287" spans="1:18" s="148" customFormat="1">
      <c r="A287" s="260"/>
      <c r="B287" s="260"/>
      <c r="C287" s="260"/>
      <c r="D287" s="260"/>
      <c r="E287" s="260"/>
      <c r="F287" s="260"/>
      <c r="G287" s="260"/>
      <c r="H287" s="348"/>
      <c r="I287" s="348"/>
      <c r="J287" s="260"/>
      <c r="K287" s="260"/>
      <c r="L287" s="260"/>
      <c r="M287" s="260"/>
      <c r="N287" s="260"/>
      <c r="O287" s="260"/>
      <c r="P287" s="260"/>
      <c r="Q287" s="260"/>
      <c r="R287" s="260"/>
    </row>
    <row r="288" spans="1:18" s="148" customFormat="1">
      <c r="A288" s="260"/>
      <c r="B288" s="260"/>
      <c r="C288" s="260"/>
      <c r="D288" s="260"/>
      <c r="E288" s="260"/>
      <c r="F288" s="260"/>
      <c r="G288" s="260"/>
      <c r="H288" s="348"/>
      <c r="I288" s="348"/>
      <c r="J288" s="260"/>
      <c r="K288" s="260"/>
      <c r="L288" s="260"/>
      <c r="M288" s="260"/>
      <c r="N288" s="260"/>
      <c r="O288" s="260"/>
      <c r="P288" s="260"/>
      <c r="Q288" s="260"/>
      <c r="R288" s="260"/>
    </row>
    <row r="289" spans="1:18" s="148" customFormat="1">
      <c r="A289" s="260"/>
      <c r="B289" s="260"/>
      <c r="C289" s="260"/>
      <c r="D289" s="260"/>
      <c r="E289" s="260"/>
      <c r="F289" s="260"/>
      <c r="G289" s="260"/>
      <c r="H289" s="348"/>
      <c r="I289" s="348"/>
      <c r="J289" s="260"/>
      <c r="K289" s="260"/>
      <c r="L289" s="260"/>
      <c r="M289" s="260"/>
      <c r="N289" s="260"/>
      <c r="O289" s="260"/>
      <c r="P289" s="260"/>
      <c r="Q289" s="260"/>
      <c r="R289" s="260"/>
    </row>
    <row r="290" spans="1:18" s="148" customFormat="1">
      <c r="A290" s="260"/>
      <c r="B290" s="260"/>
      <c r="C290" s="260"/>
      <c r="D290" s="260"/>
      <c r="E290" s="260"/>
      <c r="F290" s="260"/>
      <c r="G290" s="260"/>
      <c r="H290" s="348"/>
      <c r="I290" s="348"/>
      <c r="J290" s="260"/>
      <c r="K290" s="260"/>
      <c r="L290" s="260"/>
      <c r="M290" s="260"/>
      <c r="N290" s="260"/>
      <c r="O290" s="260"/>
      <c r="P290" s="260"/>
      <c r="Q290" s="260"/>
      <c r="R290" s="260"/>
    </row>
    <row r="291" spans="1:18" s="148" customFormat="1">
      <c r="A291" s="260"/>
      <c r="B291" s="260"/>
      <c r="C291" s="260"/>
      <c r="D291" s="260"/>
      <c r="E291" s="260"/>
      <c r="F291" s="260"/>
      <c r="G291" s="260"/>
      <c r="H291" s="348"/>
      <c r="I291" s="348"/>
      <c r="J291" s="260"/>
      <c r="K291" s="260"/>
      <c r="L291" s="260"/>
      <c r="M291" s="260"/>
      <c r="N291" s="260"/>
      <c r="O291" s="260"/>
      <c r="P291" s="260"/>
      <c r="Q291" s="260"/>
      <c r="R291" s="260"/>
    </row>
    <row r="292" spans="1:18" s="148" customFormat="1">
      <c r="A292" s="260"/>
      <c r="B292" s="260"/>
      <c r="C292" s="260"/>
      <c r="D292" s="260"/>
      <c r="E292" s="260"/>
      <c r="F292" s="260"/>
      <c r="G292" s="260"/>
      <c r="H292" s="348"/>
      <c r="I292" s="348"/>
      <c r="J292" s="260"/>
      <c r="K292" s="260"/>
      <c r="L292" s="260"/>
      <c r="M292" s="260"/>
      <c r="N292" s="260"/>
      <c r="O292" s="260"/>
      <c r="P292" s="260"/>
      <c r="Q292" s="260"/>
      <c r="R292" s="260"/>
    </row>
    <row r="293" spans="1:18" s="148" customFormat="1">
      <c r="A293" s="260"/>
      <c r="B293" s="260"/>
      <c r="C293" s="260"/>
      <c r="D293" s="260"/>
      <c r="E293" s="260"/>
      <c r="F293" s="260"/>
      <c r="G293" s="260"/>
      <c r="H293" s="348"/>
      <c r="I293" s="348"/>
      <c r="J293" s="260"/>
      <c r="K293" s="260"/>
      <c r="L293" s="260"/>
      <c r="M293" s="260"/>
      <c r="N293" s="260"/>
      <c r="O293" s="260"/>
      <c r="P293" s="260"/>
      <c r="Q293" s="260"/>
      <c r="R293" s="260"/>
    </row>
    <row r="294" spans="1:18" s="148" customFormat="1">
      <c r="A294" s="260"/>
      <c r="B294" s="260"/>
      <c r="C294" s="260"/>
      <c r="D294" s="260"/>
      <c r="E294" s="260"/>
      <c r="F294" s="260"/>
      <c r="G294" s="260"/>
      <c r="H294" s="348"/>
      <c r="I294" s="348"/>
      <c r="J294" s="260"/>
      <c r="K294" s="260"/>
      <c r="L294" s="260"/>
      <c r="M294" s="260"/>
      <c r="N294" s="260"/>
      <c r="O294" s="260"/>
      <c r="P294" s="260"/>
      <c r="Q294" s="260"/>
      <c r="R294" s="260"/>
    </row>
    <row r="295" spans="1:18" s="148" customFormat="1">
      <c r="A295" s="260"/>
      <c r="B295" s="260"/>
      <c r="C295" s="260"/>
      <c r="D295" s="260"/>
      <c r="E295" s="260"/>
      <c r="F295" s="260"/>
      <c r="G295" s="260"/>
      <c r="H295" s="348"/>
      <c r="I295" s="348"/>
      <c r="J295" s="260"/>
      <c r="K295" s="260"/>
      <c r="L295" s="260"/>
      <c r="M295" s="260"/>
      <c r="N295" s="260"/>
      <c r="O295" s="260"/>
      <c r="P295" s="260"/>
      <c r="Q295" s="260"/>
      <c r="R295" s="260"/>
    </row>
    <row r="296" spans="1:18" s="148" customFormat="1">
      <c r="A296" s="260"/>
      <c r="B296" s="260"/>
      <c r="C296" s="260"/>
      <c r="D296" s="260"/>
      <c r="E296" s="260"/>
      <c r="F296" s="260"/>
      <c r="G296" s="260"/>
      <c r="H296" s="348"/>
      <c r="I296" s="348"/>
      <c r="J296" s="260"/>
      <c r="K296" s="260"/>
      <c r="L296" s="260"/>
      <c r="M296" s="260"/>
      <c r="N296" s="260"/>
      <c r="O296" s="260"/>
      <c r="P296" s="260"/>
      <c r="Q296" s="260"/>
      <c r="R296" s="260"/>
    </row>
    <row r="297" spans="1:18" s="148" customFormat="1">
      <c r="A297" s="260"/>
      <c r="B297" s="260"/>
      <c r="C297" s="260"/>
      <c r="D297" s="260"/>
      <c r="E297" s="260"/>
      <c r="F297" s="260"/>
      <c r="G297" s="260"/>
      <c r="H297" s="348"/>
      <c r="I297" s="348"/>
      <c r="J297" s="260"/>
      <c r="K297" s="260"/>
      <c r="L297" s="260"/>
      <c r="M297" s="260"/>
      <c r="N297" s="260"/>
      <c r="O297" s="260"/>
      <c r="P297" s="260"/>
      <c r="Q297" s="260"/>
      <c r="R297" s="260"/>
    </row>
    <row r="298" spans="1:18" s="148" customFormat="1">
      <c r="A298" s="260"/>
      <c r="B298" s="260"/>
      <c r="C298" s="260"/>
      <c r="D298" s="260"/>
      <c r="E298" s="260"/>
      <c r="F298" s="260"/>
      <c r="G298" s="260"/>
      <c r="H298" s="348"/>
      <c r="I298" s="348"/>
      <c r="J298" s="260"/>
      <c r="K298" s="260"/>
      <c r="L298" s="260"/>
      <c r="M298" s="260"/>
      <c r="N298" s="260"/>
      <c r="O298" s="260"/>
      <c r="P298" s="260"/>
      <c r="Q298" s="260"/>
      <c r="R298" s="260"/>
    </row>
    <row r="299" spans="1:18" s="148" customFormat="1">
      <c r="A299" s="260"/>
      <c r="B299" s="260"/>
      <c r="C299" s="260"/>
      <c r="D299" s="260"/>
      <c r="E299" s="260"/>
      <c r="F299" s="260"/>
      <c r="G299" s="260"/>
      <c r="H299" s="348"/>
      <c r="I299" s="348"/>
      <c r="J299" s="260"/>
      <c r="K299" s="260"/>
      <c r="L299" s="260"/>
      <c r="M299" s="260"/>
      <c r="N299" s="260"/>
      <c r="O299" s="260"/>
      <c r="P299" s="260"/>
      <c r="Q299" s="260"/>
      <c r="R299" s="260"/>
    </row>
    <row r="300" spans="1:18" s="148" customFormat="1">
      <c r="A300" s="260"/>
      <c r="B300" s="260"/>
      <c r="C300" s="260"/>
      <c r="D300" s="260"/>
      <c r="E300" s="260"/>
      <c r="F300" s="260"/>
      <c r="G300" s="260"/>
      <c r="H300" s="348"/>
      <c r="I300" s="348"/>
      <c r="J300" s="260"/>
      <c r="K300" s="260"/>
      <c r="L300" s="260"/>
      <c r="M300" s="260"/>
      <c r="N300" s="260"/>
      <c r="O300" s="260"/>
      <c r="P300" s="260"/>
      <c r="Q300" s="260"/>
      <c r="R300" s="260"/>
    </row>
    <row r="301" spans="1:18" s="148" customFormat="1">
      <c r="A301" s="260"/>
      <c r="B301" s="260"/>
      <c r="C301" s="260"/>
      <c r="D301" s="260"/>
      <c r="E301" s="260"/>
      <c r="F301" s="260"/>
      <c r="G301" s="260"/>
      <c r="H301" s="348"/>
      <c r="I301" s="348"/>
      <c r="J301" s="260"/>
      <c r="K301" s="260"/>
      <c r="L301" s="260"/>
      <c r="M301" s="260"/>
      <c r="N301" s="260"/>
      <c r="O301" s="260"/>
      <c r="P301" s="260"/>
      <c r="Q301" s="260"/>
      <c r="R301" s="260"/>
    </row>
    <row r="302" spans="1:18" s="148" customFormat="1">
      <c r="A302" s="260"/>
      <c r="B302" s="260"/>
      <c r="C302" s="260"/>
      <c r="D302" s="260"/>
      <c r="E302" s="260"/>
      <c r="F302" s="260"/>
      <c r="G302" s="260"/>
      <c r="H302" s="348"/>
      <c r="I302" s="348"/>
      <c r="J302" s="260"/>
      <c r="K302" s="260"/>
      <c r="L302" s="260"/>
      <c r="M302" s="260"/>
      <c r="N302" s="260"/>
      <c r="O302" s="260"/>
      <c r="P302" s="260"/>
      <c r="Q302" s="260"/>
      <c r="R302" s="260"/>
    </row>
    <row r="303" spans="1:18" s="148" customFormat="1">
      <c r="A303" s="260"/>
      <c r="B303" s="260"/>
      <c r="C303" s="260"/>
      <c r="D303" s="260"/>
      <c r="E303" s="260"/>
      <c r="F303" s="260"/>
      <c r="G303" s="260"/>
      <c r="H303" s="348"/>
      <c r="I303" s="348"/>
      <c r="J303" s="260"/>
      <c r="K303" s="260"/>
      <c r="L303" s="260"/>
      <c r="M303" s="260"/>
      <c r="N303" s="260"/>
      <c r="O303" s="260"/>
      <c r="P303" s="260"/>
      <c r="Q303" s="260"/>
      <c r="R303" s="260"/>
    </row>
    <row r="304" spans="1:18" s="148" customFormat="1">
      <c r="A304" s="260"/>
      <c r="B304" s="260"/>
      <c r="C304" s="260"/>
      <c r="D304" s="260"/>
      <c r="E304" s="260"/>
      <c r="F304" s="260"/>
      <c r="G304" s="260"/>
      <c r="H304" s="348"/>
      <c r="I304" s="348"/>
      <c r="J304" s="260"/>
      <c r="K304" s="260"/>
      <c r="L304" s="260"/>
      <c r="M304" s="260"/>
      <c r="N304" s="260"/>
      <c r="O304" s="260"/>
      <c r="P304" s="260"/>
      <c r="Q304" s="260"/>
      <c r="R304" s="260"/>
    </row>
    <row r="305" spans="1:18" s="148" customFormat="1">
      <c r="A305" s="260"/>
      <c r="B305" s="260"/>
      <c r="C305" s="260"/>
      <c r="D305" s="260"/>
      <c r="E305" s="260"/>
      <c r="F305" s="260"/>
      <c r="G305" s="260"/>
      <c r="H305" s="348"/>
      <c r="I305" s="348"/>
      <c r="J305" s="260"/>
      <c r="K305" s="260"/>
      <c r="L305" s="260"/>
      <c r="M305" s="260"/>
      <c r="N305" s="260"/>
      <c r="O305" s="260"/>
      <c r="P305" s="260"/>
      <c r="Q305" s="260"/>
      <c r="R305" s="260"/>
    </row>
    <row r="306" spans="1:18" s="148" customFormat="1">
      <c r="A306" s="260"/>
      <c r="B306" s="260"/>
      <c r="C306" s="260"/>
      <c r="D306" s="260"/>
      <c r="E306" s="260"/>
      <c r="F306" s="260"/>
      <c r="G306" s="260"/>
      <c r="H306" s="348"/>
      <c r="I306" s="348"/>
      <c r="J306" s="260"/>
      <c r="K306" s="260"/>
      <c r="L306" s="260"/>
      <c r="M306" s="260"/>
      <c r="N306" s="260"/>
      <c r="O306" s="260"/>
      <c r="P306" s="260"/>
      <c r="Q306" s="260"/>
      <c r="R306" s="260"/>
    </row>
    <row r="307" spans="1:18" s="148" customFormat="1">
      <c r="A307" s="260"/>
      <c r="B307" s="260"/>
      <c r="C307" s="260"/>
      <c r="D307" s="260"/>
      <c r="E307" s="260"/>
      <c r="F307" s="260"/>
      <c r="G307" s="260"/>
      <c r="H307" s="348"/>
      <c r="I307" s="348"/>
      <c r="J307" s="260"/>
      <c r="K307" s="260"/>
      <c r="L307" s="260"/>
      <c r="M307" s="260"/>
      <c r="N307" s="260"/>
      <c r="O307" s="260"/>
      <c r="P307" s="260"/>
      <c r="Q307" s="260"/>
      <c r="R307" s="260"/>
    </row>
    <row r="308" spans="1:18" s="148" customFormat="1">
      <c r="A308" s="260"/>
      <c r="B308" s="260"/>
      <c r="C308" s="260"/>
      <c r="D308" s="260"/>
      <c r="E308" s="260"/>
      <c r="F308" s="260"/>
      <c r="G308" s="260"/>
      <c r="H308" s="348"/>
      <c r="I308" s="348"/>
      <c r="J308" s="260"/>
      <c r="K308" s="260"/>
      <c r="L308" s="260"/>
      <c r="M308" s="260"/>
      <c r="N308" s="260"/>
      <c r="O308" s="260"/>
      <c r="P308" s="260"/>
      <c r="Q308" s="260"/>
      <c r="R308" s="260"/>
    </row>
    <row r="309" spans="1:18" s="148" customFormat="1">
      <c r="A309" s="260"/>
      <c r="B309" s="260"/>
      <c r="C309" s="260"/>
      <c r="D309" s="260"/>
      <c r="E309" s="260"/>
      <c r="F309" s="260"/>
      <c r="G309" s="260"/>
      <c r="H309" s="348"/>
      <c r="I309" s="348"/>
      <c r="J309" s="260"/>
      <c r="K309" s="260"/>
      <c r="L309" s="260"/>
      <c r="M309" s="260"/>
      <c r="N309" s="260"/>
      <c r="O309" s="260"/>
      <c r="P309" s="260"/>
      <c r="Q309" s="260"/>
      <c r="R309" s="260"/>
    </row>
    <row r="310" spans="1:18" s="148" customFormat="1">
      <c r="A310" s="260"/>
      <c r="B310" s="260"/>
      <c r="C310" s="260"/>
      <c r="D310" s="260"/>
      <c r="E310" s="260"/>
      <c r="F310" s="260"/>
      <c r="G310" s="260"/>
      <c r="H310" s="348"/>
      <c r="I310" s="348"/>
      <c r="J310" s="260"/>
      <c r="K310" s="260"/>
      <c r="L310" s="260"/>
      <c r="M310" s="260"/>
      <c r="N310" s="260"/>
      <c r="O310" s="260"/>
      <c r="P310" s="260"/>
      <c r="Q310" s="260"/>
      <c r="R310" s="260"/>
    </row>
    <row r="311" spans="1:18" s="148" customFormat="1">
      <c r="A311" s="260"/>
      <c r="B311" s="260"/>
      <c r="C311" s="260"/>
      <c r="D311" s="260"/>
      <c r="E311" s="260"/>
      <c r="F311" s="260"/>
      <c r="G311" s="260"/>
      <c r="H311" s="348"/>
      <c r="I311" s="348"/>
      <c r="J311" s="260"/>
      <c r="K311" s="260"/>
      <c r="L311" s="260"/>
      <c r="M311" s="260"/>
      <c r="N311" s="260"/>
      <c r="O311" s="260"/>
      <c r="P311" s="260"/>
      <c r="Q311" s="260"/>
      <c r="R311" s="260"/>
    </row>
    <row r="312" spans="1:18" s="148" customFormat="1">
      <c r="A312" s="260"/>
      <c r="B312" s="260"/>
      <c r="C312" s="260"/>
      <c r="D312" s="260"/>
      <c r="E312" s="260"/>
      <c r="F312" s="260"/>
      <c r="G312" s="260"/>
      <c r="H312" s="348"/>
      <c r="I312" s="348"/>
      <c r="J312" s="260"/>
      <c r="K312" s="260"/>
      <c r="L312" s="260"/>
      <c r="M312" s="260"/>
      <c r="N312" s="260"/>
      <c r="O312" s="260"/>
      <c r="P312" s="260"/>
      <c r="Q312" s="260"/>
      <c r="R312" s="260"/>
    </row>
    <row r="313" spans="1:18" s="148" customFormat="1">
      <c r="A313" s="260"/>
      <c r="B313" s="260"/>
      <c r="C313" s="260"/>
      <c r="D313" s="260"/>
      <c r="E313" s="260"/>
      <c r="F313" s="260"/>
      <c r="G313" s="260"/>
      <c r="H313" s="348"/>
      <c r="I313" s="348"/>
      <c r="J313" s="260"/>
      <c r="K313" s="260"/>
      <c r="L313" s="260"/>
      <c r="M313" s="260"/>
      <c r="N313" s="260"/>
      <c r="O313" s="260"/>
      <c r="P313" s="260"/>
      <c r="Q313" s="260"/>
      <c r="R313" s="260"/>
    </row>
    <row r="314" spans="1:18" s="148" customFormat="1">
      <c r="A314" s="260"/>
      <c r="B314" s="260"/>
      <c r="C314" s="260"/>
      <c r="D314" s="260"/>
      <c r="E314" s="260"/>
      <c r="F314" s="260"/>
      <c r="G314" s="260"/>
      <c r="H314" s="348"/>
      <c r="I314" s="348"/>
      <c r="J314" s="260"/>
      <c r="K314" s="260"/>
      <c r="L314" s="260"/>
      <c r="M314" s="260"/>
      <c r="N314" s="260"/>
      <c r="O314" s="260"/>
      <c r="P314" s="260"/>
      <c r="Q314" s="260"/>
      <c r="R314" s="260"/>
    </row>
    <row r="315" spans="1:18" s="148" customFormat="1">
      <c r="A315" s="260"/>
      <c r="B315" s="260"/>
      <c r="C315" s="260"/>
      <c r="D315" s="260"/>
      <c r="E315" s="260"/>
      <c r="F315" s="260"/>
      <c r="G315" s="260"/>
      <c r="H315" s="348"/>
      <c r="I315" s="348"/>
      <c r="J315" s="260"/>
      <c r="K315" s="260"/>
      <c r="L315" s="260"/>
      <c r="M315" s="260"/>
      <c r="N315" s="260"/>
      <c r="O315" s="260"/>
      <c r="P315" s="260"/>
      <c r="Q315" s="260"/>
      <c r="R315" s="260"/>
    </row>
    <row r="316" spans="1:18" s="148" customFormat="1">
      <c r="A316" s="260"/>
      <c r="B316" s="260"/>
      <c r="C316" s="260"/>
      <c r="D316" s="260"/>
      <c r="E316" s="260"/>
      <c r="F316" s="260"/>
      <c r="G316" s="260"/>
      <c r="H316" s="348"/>
      <c r="I316" s="348"/>
      <c r="J316" s="260"/>
      <c r="K316" s="260"/>
      <c r="L316" s="260"/>
      <c r="M316" s="260"/>
      <c r="N316" s="260"/>
      <c r="O316" s="260"/>
      <c r="P316" s="260"/>
      <c r="Q316" s="260"/>
      <c r="R316" s="260"/>
    </row>
    <row r="317" spans="1:18" s="148" customFormat="1">
      <c r="A317" s="260"/>
      <c r="B317" s="260"/>
      <c r="C317" s="260"/>
      <c r="D317" s="260"/>
      <c r="E317" s="260"/>
      <c r="F317" s="260"/>
      <c r="G317" s="260"/>
      <c r="H317" s="348"/>
      <c r="I317" s="348"/>
      <c r="J317" s="260"/>
      <c r="K317" s="260"/>
      <c r="L317" s="260"/>
      <c r="M317" s="260"/>
      <c r="N317" s="260"/>
      <c r="O317" s="260"/>
      <c r="P317" s="260"/>
      <c r="Q317" s="260"/>
      <c r="R317" s="260"/>
    </row>
    <row r="318" spans="1:18" s="148" customFormat="1">
      <c r="A318" s="260"/>
      <c r="B318" s="260"/>
      <c r="C318" s="260"/>
      <c r="D318" s="260"/>
      <c r="E318" s="260"/>
      <c r="F318" s="260"/>
      <c r="G318" s="260"/>
      <c r="H318" s="348"/>
      <c r="I318" s="348"/>
      <c r="J318" s="260"/>
      <c r="K318" s="260"/>
      <c r="L318" s="260"/>
      <c r="M318" s="260"/>
      <c r="N318" s="260"/>
      <c r="O318" s="260"/>
      <c r="P318" s="260"/>
      <c r="Q318" s="260"/>
      <c r="R318" s="260"/>
    </row>
    <row r="319" spans="1:18" s="148" customFormat="1">
      <c r="A319" s="260"/>
      <c r="B319" s="260"/>
      <c r="C319" s="260"/>
      <c r="D319" s="260"/>
      <c r="E319" s="260"/>
      <c r="F319" s="260"/>
      <c r="G319" s="260"/>
      <c r="H319" s="348"/>
      <c r="I319" s="348"/>
      <c r="J319" s="260"/>
      <c r="K319" s="260"/>
      <c r="L319" s="260"/>
      <c r="M319" s="260"/>
      <c r="N319" s="260"/>
      <c r="O319" s="260"/>
      <c r="P319" s="260"/>
      <c r="Q319" s="260"/>
      <c r="R319" s="260"/>
    </row>
    <row r="320" spans="1:18" s="148" customFormat="1">
      <c r="A320" s="260"/>
      <c r="B320" s="260"/>
      <c r="C320" s="260"/>
      <c r="D320" s="260"/>
      <c r="E320" s="260"/>
      <c r="F320" s="260"/>
      <c r="G320" s="260"/>
      <c r="H320" s="348"/>
      <c r="I320" s="348"/>
      <c r="J320" s="260"/>
      <c r="K320" s="260"/>
      <c r="L320" s="260"/>
      <c r="M320" s="260"/>
      <c r="N320" s="260"/>
      <c r="O320" s="260"/>
      <c r="P320" s="260"/>
      <c r="Q320" s="260"/>
      <c r="R320" s="260"/>
    </row>
    <row r="321" spans="1:18" s="148" customFormat="1">
      <c r="A321" s="260"/>
      <c r="B321" s="260"/>
      <c r="C321" s="260"/>
      <c r="D321" s="260"/>
      <c r="E321" s="260"/>
      <c r="F321" s="260"/>
      <c r="G321" s="260"/>
      <c r="H321" s="348"/>
      <c r="I321" s="348"/>
      <c r="J321" s="260"/>
      <c r="K321" s="260"/>
      <c r="L321" s="260"/>
      <c r="M321" s="260"/>
      <c r="N321" s="260"/>
      <c r="O321" s="260"/>
      <c r="P321" s="260"/>
      <c r="Q321" s="260"/>
      <c r="R321" s="260"/>
    </row>
    <row r="322" spans="1:18" s="148" customFormat="1">
      <c r="A322" s="260"/>
      <c r="B322" s="260"/>
      <c r="C322" s="260"/>
      <c r="D322" s="260"/>
      <c r="E322" s="260"/>
      <c r="F322" s="260"/>
      <c r="G322" s="260"/>
      <c r="H322" s="348"/>
      <c r="I322" s="348"/>
      <c r="J322" s="260"/>
      <c r="K322" s="260"/>
      <c r="L322" s="260"/>
      <c r="M322" s="260"/>
      <c r="N322" s="260"/>
      <c r="O322" s="260"/>
      <c r="P322" s="260"/>
      <c r="Q322" s="260"/>
      <c r="R322" s="260"/>
    </row>
    <row r="323" spans="1:18" s="148" customFormat="1">
      <c r="A323" s="260"/>
      <c r="B323" s="260"/>
      <c r="C323" s="260"/>
      <c r="D323" s="260"/>
      <c r="E323" s="260"/>
      <c r="F323" s="260"/>
      <c r="G323" s="260"/>
      <c r="H323" s="348"/>
      <c r="I323" s="348"/>
      <c r="J323" s="260"/>
      <c r="K323" s="260"/>
      <c r="L323" s="260"/>
      <c r="M323" s="260"/>
      <c r="N323" s="260"/>
      <c r="O323" s="260"/>
      <c r="P323" s="260"/>
      <c r="Q323" s="260"/>
      <c r="R323" s="260"/>
    </row>
    <row r="324" spans="1:18" s="148" customFormat="1">
      <c r="A324" s="260"/>
      <c r="B324" s="260"/>
      <c r="C324" s="260"/>
      <c r="D324" s="260"/>
      <c r="E324" s="260"/>
      <c r="F324" s="260"/>
      <c r="G324" s="260"/>
      <c r="H324" s="348"/>
      <c r="I324" s="348"/>
      <c r="J324" s="260"/>
      <c r="K324" s="260"/>
      <c r="L324" s="260"/>
      <c r="M324" s="260"/>
      <c r="N324" s="260"/>
      <c r="O324" s="260"/>
      <c r="P324" s="260"/>
      <c r="Q324" s="260"/>
      <c r="R324" s="260"/>
    </row>
    <row r="325" spans="1:18" s="148" customFormat="1">
      <c r="A325" s="260"/>
      <c r="B325" s="260"/>
      <c r="C325" s="260"/>
      <c r="D325" s="260"/>
      <c r="E325" s="260"/>
      <c r="F325" s="260"/>
      <c r="G325" s="260"/>
      <c r="H325" s="348"/>
      <c r="I325" s="348"/>
      <c r="J325" s="260"/>
      <c r="K325" s="260"/>
      <c r="L325" s="260"/>
      <c r="M325" s="260"/>
      <c r="N325" s="260"/>
      <c r="O325" s="260"/>
      <c r="P325" s="260"/>
      <c r="Q325" s="260"/>
      <c r="R325" s="260"/>
    </row>
    <row r="326" spans="1:18" s="148" customFormat="1">
      <c r="A326" s="260"/>
      <c r="B326" s="260"/>
      <c r="C326" s="260"/>
      <c r="D326" s="260"/>
      <c r="E326" s="260"/>
      <c r="F326" s="260"/>
      <c r="G326" s="260"/>
      <c r="H326" s="348"/>
      <c r="I326" s="348"/>
      <c r="J326" s="260"/>
      <c r="K326" s="260"/>
      <c r="L326" s="260"/>
      <c r="M326" s="260"/>
      <c r="N326" s="260"/>
      <c r="O326" s="260"/>
      <c r="P326" s="260"/>
      <c r="Q326" s="260"/>
      <c r="R326" s="260"/>
    </row>
    <row r="327" spans="1:18" s="148" customFormat="1">
      <c r="A327" s="260"/>
      <c r="B327" s="260"/>
      <c r="C327" s="260"/>
      <c r="D327" s="260"/>
      <c r="E327" s="260"/>
      <c r="F327" s="260"/>
      <c r="G327" s="260"/>
      <c r="H327" s="348"/>
      <c r="I327" s="348"/>
      <c r="J327" s="260"/>
      <c r="K327" s="260"/>
      <c r="L327" s="260"/>
      <c r="M327" s="260"/>
      <c r="N327" s="260"/>
      <c r="O327" s="260"/>
      <c r="P327" s="260"/>
      <c r="Q327" s="260"/>
      <c r="R327" s="260"/>
    </row>
    <row r="328" spans="1:18" s="148" customFormat="1">
      <c r="A328" s="260"/>
      <c r="B328" s="260"/>
      <c r="C328" s="260"/>
      <c r="D328" s="260"/>
      <c r="E328" s="260"/>
      <c r="F328" s="260"/>
      <c r="G328" s="260"/>
      <c r="H328" s="348"/>
      <c r="I328" s="348"/>
      <c r="J328" s="260"/>
      <c r="K328" s="260"/>
      <c r="L328" s="260"/>
      <c r="M328" s="260"/>
      <c r="N328" s="260"/>
      <c r="O328" s="260"/>
      <c r="P328" s="260"/>
      <c r="Q328" s="260"/>
      <c r="R328" s="260"/>
    </row>
    <row r="329" spans="1:18" s="148" customFormat="1">
      <c r="A329" s="260"/>
      <c r="B329" s="260"/>
      <c r="C329" s="260"/>
      <c r="D329" s="260"/>
      <c r="E329" s="260"/>
      <c r="F329" s="260"/>
      <c r="G329" s="260"/>
      <c r="H329" s="348"/>
      <c r="I329" s="348"/>
      <c r="J329" s="260"/>
      <c r="K329" s="260"/>
      <c r="L329" s="260"/>
      <c r="M329" s="260"/>
      <c r="N329" s="260"/>
      <c r="O329" s="260"/>
      <c r="P329" s="260"/>
      <c r="Q329" s="260"/>
      <c r="R329" s="260"/>
    </row>
    <row r="330" spans="1:18" s="148" customFormat="1">
      <c r="A330" s="260"/>
      <c r="B330" s="260"/>
      <c r="C330" s="260"/>
      <c r="D330" s="260"/>
      <c r="E330" s="260"/>
      <c r="F330" s="260"/>
      <c r="G330" s="260"/>
      <c r="H330" s="348"/>
      <c r="I330" s="348"/>
      <c r="J330" s="260"/>
      <c r="K330" s="260"/>
      <c r="L330" s="260"/>
      <c r="M330" s="260"/>
      <c r="N330" s="260"/>
      <c r="O330" s="260"/>
      <c r="P330" s="260"/>
      <c r="Q330" s="260"/>
      <c r="R330" s="260"/>
    </row>
    <row r="331" spans="1:18" s="148" customFormat="1">
      <c r="A331" s="260"/>
      <c r="B331" s="260"/>
      <c r="C331" s="260"/>
      <c r="D331" s="260"/>
      <c r="E331" s="260"/>
      <c r="F331" s="260"/>
      <c r="G331" s="260"/>
      <c r="H331" s="348"/>
      <c r="I331" s="348"/>
      <c r="J331" s="260"/>
      <c r="K331" s="260"/>
      <c r="L331" s="260"/>
      <c r="M331" s="260"/>
      <c r="N331" s="260"/>
      <c r="O331" s="260"/>
      <c r="P331" s="260"/>
      <c r="Q331" s="260"/>
      <c r="R331" s="260"/>
    </row>
    <row r="332" spans="1:18" s="148" customFormat="1">
      <c r="A332" s="260"/>
      <c r="B332" s="260"/>
      <c r="C332" s="260"/>
      <c r="D332" s="260"/>
      <c r="E332" s="260"/>
      <c r="F332" s="260"/>
      <c r="G332" s="260"/>
      <c r="H332" s="348"/>
      <c r="I332" s="348"/>
      <c r="J332" s="260"/>
      <c r="K332" s="260"/>
      <c r="L332" s="260"/>
      <c r="M332" s="260"/>
      <c r="N332" s="260"/>
      <c r="O332" s="260"/>
      <c r="P332" s="260"/>
      <c r="Q332" s="260"/>
      <c r="R332" s="260"/>
    </row>
    <row r="333" spans="1:18" s="148" customFormat="1">
      <c r="A333" s="260"/>
      <c r="B333" s="260"/>
      <c r="C333" s="260"/>
      <c r="D333" s="260"/>
      <c r="E333" s="260"/>
      <c r="F333" s="260"/>
      <c r="G333" s="260"/>
      <c r="H333" s="348"/>
      <c r="I333" s="348"/>
      <c r="J333" s="260"/>
      <c r="K333" s="260"/>
      <c r="L333" s="260"/>
      <c r="M333" s="260"/>
      <c r="N333" s="260"/>
      <c r="O333" s="260"/>
      <c r="P333" s="260"/>
      <c r="Q333" s="260"/>
      <c r="R333" s="260"/>
    </row>
    <row r="334" spans="1:18" s="148" customFormat="1">
      <c r="A334" s="260"/>
      <c r="B334" s="260"/>
      <c r="C334" s="260"/>
      <c r="D334" s="260"/>
      <c r="E334" s="260"/>
      <c r="F334" s="260"/>
      <c r="G334" s="260"/>
      <c r="H334" s="348"/>
      <c r="I334" s="348"/>
      <c r="J334" s="260"/>
      <c r="K334" s="260"/>
      <c r="L334" s="260"/>
      <c r="M334" s="260"/>
      <c r="N334" s="260"/>
      <c r="O334" s="260"/>
      <c r="P334" s="260"/>
      <c r="Q334" s="260"/>
      <c r="R334" s="260"/>
    </row>
    <row r="335" spans="1:18" s="148" customFormat="1">
      <c r="A335" s="260"/>
      <c r="B335" s="260"/>
      <c r="C335" s="260"/>
      <c r="D335" s="260"/>
      <c r="E335" s="260"/>
      <c r="F335" s="260"/>
      <c r="G335" s="260"/>
      <c r="H335" s="348"/>
      <c r="I335" s="348"/>
      <c r="J335" s="260"/>
      <c r="K335" s="260"/>
      <c r="L335" s="260"/>
      <c r="M335" s="260"/>
      <c r="N335" s="260"/>
      <c r="O335" s="260"/>
      <c r="P335" s="260"/>
      <c r="Q335" s="260"/>
      <c r="R335" s="260"/>
    </row>
    <row r="336" spans="1:18" s="148" customFormat="1">
      <c r="A336" s="260"/>
      <c r="B336" s="260"/>
      <c r="C336" s="260"/>
      <c r="D336" s="260"/>
      <c r="E336" s="260"/>
      <c r="F336" s="260"/>
      <c r="G336" s="260"/>
      <c r="H336" s="348"/>
      <c r="I336" s="348"/>
      <c r="J336" s="260"/>
      <c r="K336" s="260"/>
      <c r="L336" s="260"/>
      <c r="M336" s="260"/>
      <c r="N336" s="260"/>
      <c r="O336" s="260"/>
      <c r="P336" s="260"/>
      <c r="Q336" s="260"/>
      <c r="R336" s="260"/>
    </row>
    <row r="337" spans="1:18" s="148" customFormat="1">
      <c r="A337" s="260"/>
      <c r="B337" s="260"/>
      <c r="C337" s="260"/>
      <c r="D337" s="260"/>
      <c r="E337" s="260"/>
      <c r="F337" s="260"/>
      <c r="G337" s="260"/>
      <c r="H337" s="348"/>
      <c r="I337" s="348"/>
      <c r="J337" s="260"/>
      <c r="K337" s="260"/>
      <c r="L337" s="260"/>
      <c r="M337" s="260"/>
      <c r="N337" s="260"/>
      <c r="O337" s="260"/>
      <c r="P337" s="260"/>
      <c r="Q337" s="260"/>
      <c r="R337" s="260"/>
    </row>
    <row r="338" spans="1:18" s="148" customFormat="1">
      <c r="A338" s="260"/>
      <c r="B338" s="260"/>
      <c r="C338" s="260"/>
      <c r="D338" s="260"/>
      <c r="E338" s="260"/>
      <c r="F338" s="260"/>
      <c r="G338" s="260"/>
      <c r="H338" s="348"/>
      <c r="I338" s="348"/>
      <c r="J338" s="260"/>
      <c r="K338" s="260"/>
      <c r="L338" s="260"/>
      <c r="M338" s="260"/>
      <c r="N338" s="260"/>
      <c r="O338" s="260"/>
      <c r="P338" s="260"/>
      <c r="Q338" s="260"/>
      <c r="R338" s="260"/>
    </row>
    <row r="339" spans="1:18" s="148" customFormat="1">
      <c r="A339" s="260"/>
      <c r="B339" s="260"/>
      <c r="C339" s="260"/>
      <c r="D339" s="260"/>
      <c r="E339" s="260"/>
      <c r="F339" s="260"/>
      <c r="G339" s="260"/>
      <c r="H339" s="348"/>
      <c r="I339" s="348"/>
      <c r="J339" s="260"/>
      <c r="K339" s="260"/>
      <c r="L339" s="260"/>
      <c r="M339" s="260"/>
      <c r="N339" s="260"/>
      <c r="O339" s="260"/>
      <c r="P339" s="260"/>
      <c r="Q339" s="260"/>
      <c r="R339" s="260"/>
    </row>
    <row r="340" spans="1:18" s="148" customFormat="1">
      <c r="A340" s="260"/>
      <c r="B340" s="260"/>
      <c r="C340" s="260"/>
      <c r="D340" s="260"/>
      <c r="E340" s="260"/>
      <c r="F340" s="260"/>
      <c r="G340" s="260"/>
      <c r="H340" s="348"/>
      <c r="I340" s="348"/>
      <c r="J340" s="260"/>
      <c r="K340" s="260"/>
      <c r="L340" s="260"/>
      <c r="M340" s="260"/>
      <c r="N340" s="260"/>
      <c r="O340" s="260"/>
      <c r="P340" s="260"/>
      <c r="Q340" s="260"/>
      <c r="R340" s="260"/>
    </row>
    <row r="341" spans="1:18" s="148" customFormat="1">
      <c r="A341" s="260"/>
      <c r="B341" s="260"/>
      <c r="C341" s="260"/>
      <c r="D341" s="260"/>
      <c r="E341" s="260"/>
      <c r="F341" s="260"/>
      <c r="G341" s="260"/>
      <c r="H341" s="348"/>
      <c r="I341" s="348"/>
      <c r="J341" s="260"/>
      <c r="K341" s="260"/>
      <c r="L341" s="260"/>
      <c r="M341" s="260"/>
      <c r="N341" s="260"/>
      <c r="O341" s="260"/>
      <c r="P341" s="260"/>
      <c r="Q341" s="260"/>
      <c r="R341" s="260"/>
    </row>
    <row r="342" spans="1:18" s="148" customFormat="1">
      <c r="A342" s="260"/>
      <c r="B342" s="260"/>
      <c r="C342" s="260"/>
      <c r="D342" s="260"/>
      <c r="E342" s="260"/>
      <c r="F342" s="260"/>
      <c r="G342" s="260"/>
      <c r="H342" s="348"/>
      <c r="I342" s="348"/>
      <c r="J342" s="260"/>
      <c r="K342" s="260"/>
      <c r="L342" s="260"/>
      <c r="M342" s="260"/>
      <c r="N342" s="260"/>
      <c r="O342" s="260"/>
      <c r="P342" s="260"/>
      <c r="Q342" s="260"/>
      <c r="R342" s="260"/>
    </row>
    <row r="343" spans="1:18" s="148" customFormat="1">
      <c r="A343" s="260"/>
      <c r="B343" s="260"/>
      <c r="C343" s="260"/>
      <c r="D343" s="260"/>
      <c r="E343" s="260"/>
      <c r="F343" s="260"/>
      <c r="G343" s="260"/>
      <c r="H343" s="348"/>
      <c r="I343" s="348"/>
      <c r="J343" s="260"/>
      <c r="K343" s="260"/>
      <c r="L343" s="260"/>
      <c r="M343" s="260"/>
      <c r="N343" s="260"/>
      <c r="O343" s="260"/>
      <c r="P343" s="260"/>
      <c r="Q343" s="260"/>
      <c r="R343" s="260"/>
    </row>
    <row r="344" spans="1:18" s="148" customFormat="1">
      <c r="A344" s="260"/>
      <c r="B344" s="260"/>
      <c r="C344" s="260"/>
      <c r="D344" s="260"/>
      <c r="E344" s="260"/>
      <c r="F344" s="260"/>
      <c r="G344" s="260"/>
      <c r="H344" s="348"/>
      <c r="I344" s="348"/>
      <c r="J344" s="260"/>
      <c r="K344" s="260"/>
      <c r="L344" s="260"/>
      <c r="M344" s="260"/>
      <c r="N344" s="260"/>
      <c r="O344" s="260"/>
      <c r="P344" s="260"/>
      <c r="Q344" s="260"/>
      <c r="R344" s="260"/>
    </row>
    <row r="345" spans="1:18" s="148" customFormat="1">
      <c r="A345" s="260"/>
      <c r="B345" s="260"/>
      <c r="C345" s="260"/>
      <c r="D345" s="260"/>
      <c r="E345" s="260"/>
      <c r="F345" s="260"/>
      <c r="G345" s="260"/>
      <c r="H345" s="348"/>
      <c r="I345" s="348"/>
      <c r="J345" s="260"/>
      <c r="K345" s="260"/>
      <c r="L345" s="260"/>
      <c r="M345" s="260"/>
      <c r="N345" s="260"/>
      <c r="O345" s="260"/>
      <c r="P345" s="260"/>
      <c r="Q345" s="260"/>
      <c r="R345" s="260"/>
    </row>
    <row r="346" spans="1:18" s="148" customFormat="1">
      <c r="A346" s="260"/>
      <c r="B346" s="260"/>
      <c r="C346" s="260"/>
      <c r="D346" s="260"/>
      <c r="E346" s="260"/>
      <c r="F346" s="260"/>
      <c r="G346" s="260"/>
      <c r="H346" s="348"/>
      <c r="I346" s="348"/>
      <c r="J346" s="260"/>
      <c r="K346" s="260"/>
      <c r="L346" s="260"/>
      <c r="M346" s="260"/>
      <c r="N346" s="260"/>
      <c r="O346" s="260"/>
      <c r="P346" s="260"/>
      <c r="Q346" s="260"/>
      <c r="R346" s="260"/>
    </row>
    <row r="347" spans="1:18" s="148" customFormat="1">
      <c r="A347" s="260"/>
      <c r="B347" s="260"/>
      <c r="C347" s="260"/>
      <c r="D347" s="260"/>
      <c r="E347" s="260"/>
      <c r="F347" s="260"/>
      <c r="G347" s="260"/>
      <c r="H347" s="348"/>
      <c r="I347" s="348"/>
      <c r="J347" s="260"/>
      <c r="K347" s="260"/>
      <c r="L347" s="260"/>
      <c r="M347" s="260"/>
      <c r="N347" s="260"/>
      <c r="O347" s="260"/>
      <c r="P347" s="260"/>
      <c r="Q347" s="260"/>
      <c r="R347" s="260"/>
    </row>
    <row r="348" spans="1:18" s="148" customFormat="1">
      <c r="A348" s="260"/>
      <c r="B348" s="260"/>
      <c r="C348" s="260"/>
      <c r="D348" s="260"/>
      <c r="E348" s="260"/>
      <c r="F348" s="260"/>
      <c r="G348" s="260"/>
      <c r="H348" s="348"/>
      <c r="I348" s="348"/>
      <c r="J348" s="260"/>
      <c r="K348" s="260"/>
      <c r="L348" s="260"/>
      <c r="M348" s="260"/>
      <c r="N348" s="260"/>
      <c r="O348" s="260"/>
      <c r="P348" s="260"/>
      <c r="Q348" s="260"/>
      <c r="R348" s="260"/>
    </row>
    <row r="349" spans="1:18" s="148" customFormat="1">
      <c r="A349" s="260"/>
      <c r="B349" s="260"/>
      <c r="C349" s="260"/>
      <c r="D349" s="260"/>
      <c r="E349" s="260"/>
      <c r="F349" s="260"/>
      <c r="G349" s="260"/>
      <c r="H349" s="348"/>
      <c r="I349" s="348"/>
      <c r="J349" s="260"/>
      <c r="K349" s="260"/>
      <c r="L349" s="260"/>
      <c r="M349" s="260"/>
      <c r="N349" s="260"/>
      <c r="O349" s="260"/>
      <c r="P349" s="260"/>
      <c r="Q349" s="260"/>
      <c r="R349" s="260"/>
    </row>
    <row r="350" spans="1:18" s="148" customFormat="1">
      <c r="A350" s="260"/>
      <c r="B350" s="260"/>
      <c r="C350" s="260"/>
      <c r="D350" s="260"/>
      <c r="E350" s="260"/>
      <c r="F350" s="260"/>
      <c r="G350" s="260"/>
      <c r="H350" s="348"/>
      <c r="I350" s="348"/>
      <c r="J350" s="260"/>
      <c r="K350" s="260"/>
      <c r="L350" s="260"/>
      <c r="M350" s="260"/>
      <c r="N350" s="260"/>
      <c r="O350" s="260"/>
      <c r="P350" s="260"/>
      <c r="Q350" s="260"/>
      <c r="R350" s="260"/>
    </row>
    <row r="351" spans="1:18" s="148" customFormat="1">
      <c r="A351" s="260"/>
      <c r="B351" s="260"/>
      <c r="C351" s="260"/>
      <c r="D351" s="260"/>
      <c r="E351" s="260"/>
      <c r="F351" s="260"/>
      <c r="G351" s="260"/>
      <c r="H351" s="348"/>
      <c r="I351" s="348"/>
      <c r="J351" s="260"/>
      <c r="K351" s="260"/>
      <c r="L351" s="260"/>
      <c r="M351" s="260"/>
      <c r="N351" s="260"/>
      <c r="O351" s="260"/>
      <c r="P351" s="260"/>
      <c r="Q351" s="260"/>
      <c r="R351" s="260"/>
    </row>
    <row r="352" spans="1:18" s="148" customFormat="1">
      <c r="A352" s="260"/>
      <c r="B352" s="260"/>
      <c r="C352" s="260"/>
      <c r="D352" s="260"/>
      <c r="E352" s="260"/>
      <c r="F352" s="260"/>
      <c r="G352" s="260"/>
      <c r="H352" s="348"/>
      <c r="I352" s="348"/>
      <c r="J352" s="260"/>
      <c r="K352" s="260"/>
      <c r="L352" s="260"/>
      <c r="M352" s="260"/>
      <c r="N352" s="260"/>
      <c r="O352" s="260"/>
      <c r="P352" s="260"/>
      <c r="Q352" s="260"/>
      <c r="R352" s="260"/>
    </row>
    <row r="353" spans="1:18" s="148" customFormat="1">
      <c r="A353" s="260"/>
      <c r="B353" s="260"/>
      <c r="C353" s="260"/>
      <c r="D353" s="260"/>
      <c r="E353" s="260"/>
      <c r="F353" s="260"/>
      <c r="G353" s="260"/>
      <c r="H353" s="348"/>
      <c r="I353" s="348"/>
      <c r="J353" s="260"/>
      <c r="K353" s="260"/>
      <c r="L353" s="260"/>
      <c r="M353" s="260"/>
      <c r="N353" s="260"/>
      <c r="O353" s="260"/>
      <c r="P353" s="260"/>
      <c r="Q353" s="260"/>
      <c r="R353" s="260"/>
    </row>
    <row r="354" spans="1:18" s="148" customFormat="1">
      <c r="A354" s="260"/>
      <c r="B354" s="260"/>
      <c r="C354" s="260"/>
      <c r="D354" s="260"/>
      <c r="E354" s="260"/>
      <c r="F354" s="260"/>
      <c r="G354" s="260"/>
      <c r="H354" s="348"/>
      <c r="I354" s="348"/>
      <c r="J354" s="260"/>
      <c r="K354" s="260"/>
      <c r="L354" s="260"/>
      <c r="M354" s="260"/>
      <c r="N354" s="260"/>
      <c r="O354" s="260"/>
      <c r="P354" s="260"/>
      <c r="Q354" s="260"/>
      <c r="R354" s="260"/>
    </row>
    <row r="355" spans="1:18" s="148" customFormat="1">
      <c r="A355" s="260"/>
      <c r="B355" s="260"/>
      <c r="C355" s="260"/>
      <c r="D355" s="260"/>
      <c r="E355" s="260"/>
      <c r="F355" s="260"/>
      <c r="G355" s="260"/>
      <c r="H355" s="348"/>
      <c r="I355" s="348"/>
      <c r="J355" s="260"/>
      <c r="K355" s="260"/>
      <c r="L355" s="260"/>
      <c r="M355" s="260"/>
      <c r="N355" s="260"/>
      <c r="O355" s="260"/>
      <c r="P355" s="260"/>
      <c r="Q355" s="260"/>
      <c r="R355" s="260"/>
    </row>
    <row r="356" spans="1:18" s="148" customFormat="1">
      <c r="A356" s="260"/>
      <c r="B356" s="260"/>
      <c r="C356" s="260"/>
      <c r="D356" s="260"/>
      <c r="E356" s="260"/>
      <c r="F356" s="260"/>
      <c r="G356" s="260"/>
      <c r="H356" s="348"/>
      <c r="I356" s="348"/>
      <c r="J356" s="260"/>
      <c r="K356" s="260"/>
      <c r="L356" s="260"/>
      <c r="M356" s="260"/>
      <c r="N356" s="260"/>
      <c r="O356" s="260"/>
      <c r="P356" s="260"/>
      <c r="Q356" s="260"/>
      <c r="R356" s="260"/>
    </row>
    <row r="357" spans="1:18" s="148" customFormat="1">
      <c r="A357" s="260"/>
      <c r="B357" s="260"/>
      <c r="C357" s="260"/>
      <c r="D357" s="260"/>
      <c r="E357" s="260"/>
      <c r="F357" s="260"/>
      <c r="G357" s="260"/>
      <c r="H357" s="348"/>
      <c r="I357" s="348"/>
      <c r="J357" s="260"/>
      <c r="K357" s="260"/>
      <c r="L357" s="260"/>
      <c r="M357" s="260"/>
      <c r="N357" s="260"/>
      <c r="O357" s="260"/>
      <c r="P357" s="260"/>
      <c r="Q357" s="260"/>
      <c r="R357" s="260"/>
    </row>
    <row r="358" spans="1:18" s="148" customFormat="1">
      <c r="A358" s="260"/>
      <c r="B358" s="260"/>
      <c r="C358" s="260"/>
      <c r="D358" s="260"/>
      <c r="E358" s="260"/>
      <c r="F358" s="260"/>
      <c r="G358" s="260"/>
      <c r="H358" s="348"/>
      <c r="I358" s="348"/>
      <c r="J358" s="260"/>
      <c r="K358" s="260"/>
      <c r="L358" s="260"/>
      <c r="M358" s="260"/>
      <c r="N358" s="260"/>
      <c r="O358" s="260"/>
      <c r="P358" s="260"/>
      <c r="Q358" s="260"/>
      <c r="R358" s="260"/>
    </row>
    <row r="359" spans="1:18" s="148" customFormat="1">
      <c r="A359" s="260"/>
      <c r="B359" s="260"/>
      <c r="C359" s="260"/>
      <c r="D359" s="260"/>
      <c r="E359" s="260"/>
      <c r="F359" s="260"/>
      <c r="G359" s="260"/>
      <c r="H359" s="348"/>
      <c r="I359" s="348"/>
      <c r="J359" s="260"/>
      <c r="K359" s="260"/>
      <c r="L359" s="260"/>
      <c r="M359" s="260"/>
      <c r="N359" s="260"/>
      <c r="O359" s="260"/>
      <c r="P359" s="260"/>
      <c r="Q359" s="260"/>
      <c r="R359" s="260"/>
    </row>
    <row r="360" spans="1:18" s="148" customFormat="1">
      <c r="A360" s="260"/>
      <c r="B360" s="260"/>
      <c r="C360" s="260"/>
      <c r="D360" s="260"/>
      <c r="E360" s="260"/>
      <c r="F360" s="260"/>
      <c r="G360" s="260"/>
      <c r="H360" s="348"/>
      <c r="I360" s="348"/>
      <c r="J360" s="260"/>
      <c r="K360" s="260"/>
      <c r="L360" s="260"/>
      <c r="M360" s="260"/>
      <c r="N360" s="260"/>
      <c r="O360" s="260"/>
      <c r="P360" s="260"/>
      <c r="Q360" s="260"/>
      <c r="R360" s="260"/>
    </row>
    <row r="361" spans="1:18" s="148" customFormat="1">
      <c r="A361" s="260"/>
      <c r="B361" s="260"/>
      <c r="C361" s="260"/>
      <c r="D361" s="260"/>
      <c r="E361" s="260"/>
      <c r="F361" s="260"/>
      <c r="G361" s="260"/>
      <c r="H361" s="348"/>
      <c r="I361" s="348"/>
      <c r="J361" s="260"/>
      <c r="K361" s="260"/>
      <c r="L361" s="260"/>
      <c r="M361" s="260"/>
      <c r="N361" s="260"/>
      <c r="O361" s="260"/>
      <c r="P361" s="260"/>
      <c r="Q361" s="260"/>
      <c r="R361" s="260"/>
    </row>
    <row r="362" spans="1:18" s="148" customFormat="1">
      <c r="A362" s="260"/>
      <c r="B362" s="260"/>
      <c r="C362" s="260"/>
      <c r="D362" s="260"/>
      <c r="E362" s="260"/>
      <c r="F362" s="260"/>
      <c r="G362" s="260"/>
      <c r="H362" s="348"/>
      <c r="I362" s="348"/>
      <c r="J362" s="260"/>
      <c r="K362" s="260"/>
      <c r="L362" s="260"/>
      <c r="M362" s="260"/>
      <c r="N362" s="260"/>
      <c r="O362" s="260"/>
      <c r="P362" s="260"/>
      <c r="Q362" s="260"/>
      <c r="R362" s="260"/>
    </row>
    <row r="363" spans="1:18" s="148" customFormat="1">
      <c r="A363" s="260"/>
      <c r="B363" s="260"/>
      <c r="C363" s="260"/>
      <c r="D363" s="260"/>
      <c r="E363" s="260"/>
      <c r="F363" s="260"/>
      <c r="G363" s="260"/>
      <c r="H363" s="348"/>
      <c r="I363" s="348"/>
      <c r="J363" s="260"/>
      <c r="K363" s="260"/>
      <c r="L363" s="260"/>
      <c r="M363" s="260"/>
      <c r="N363" s="260"/>
      <c r="O363" s="260"/>
      <c r="P363" s="260"/>
      <c r="Q363" s="260"/>
      <c r="R363" s="260"/>
    </row>
    <row r="364" spans="1:18" s="148" customFormat="1">
      <c r="A364" s="260"/>
      <c r="B364" s="260"/>
      <c r="C364" s="260"/>
      <c r="D364" s="260"/>
      <c r="E364" s="260"/>
      <c r="F364" s="260"/>
      <c r="G364" s="260"/>
      <c r="H364" s="348"/>
      <c r="I364" s="348"/>
      <c r="J364" s="260"/>
      <c r="K364" s="260"/>
      <c r="L364" s="260"/>
      <c r="M364" s="260"/>
      <c r="N364" s="260"/>
      <c r="O364" s="260"/>
      <c r="P364" s="260"/>
      <c r="Q364" s="260"/>
      <c r="R364" s="260"/>
    </row>
    <row r="365" spans="1:18" s="148" customFormat="1">
      <c r="A365" s="260"/>
      <c r="B365" s="260"/>
      <c r="C365" s="260"/>
      <c r="D365" s="260"/>
      <c r="E365" s="260"/>
      <c r="F365" s="260"/>
      <c r="G365" s="260"/>
      <c r="H365" s="348"/>
      <c r="I365" s="348"/>
      <c r="J365" s="260"/>
      <c r="K365" s="260"/>
      <c r="L365" s="260"/>
      <c r="M365" s="260"/>
      <c r="N365" s="260"/>
      <c r="O365" s="260"/>
      <c r="P365" s="260"/>
      <c r="Q365" s="260"/>
      <c r="R365" s="260"/>
    </row>
    <row r="366" spans="1:18" s="148" customFormat="1">
      <c r="A366" s="260"/>
      <c r="B366" s="260"/>
      <c r="C366" s="260"/>
      <c r="D366" s="260"/>
      <c r="E366" s="260"/>
      <c r="F366" s="260"/>
      <c r="G366" s="260"/>
      <c r="H366" s="348"/>
      <c r="I366" s="348"/>
      <c r="J366" s="260"/>
      <c r="K366" s="260"/>
      <c r="L366" s="260"/>
      <c r="M366" s="260"/>
      <c r="N366" s="260"/>
      <c r="O366" s="260"/>
      <c r="P366" s="260"/>
      <c r="Q366" s="260"/>
      <c r="R366" s="260"/>
    </row>
    <row r="367" spans="1:18" s="148" customFormat="1">
      <c r="A367" s="260"/>
      <c r="B367" s="260"/>
      <c r="C367" s="260"/>
      <c r="D367" s="260"/>
      <c r="E367" s="260"/>
      <c r="F367" s="260"/>
      <c r="G367" s="260"/>
      <c r="H367" s="348"/>
      <c r="I367" s="348"/>
      <c r="J367" s="260"/>
      <c r="K367" s="260"/>
      <c r="L367" s="260"/>
      <c r="M367" s="260"/>
      <c r="N367" s="260"/>
      <c r="O367" s="260"/>
      <c r="P367" s="260"/>
      <c r="Q367" s="260"/>
      <c r="R367" s="260"/>
    </row>
    <row r="368" spans="1:18" s="148" customFormat="1">
      <c r="A368" s="260"/>
      <c r="B368" s="260"/>
      <c r="C368" s="260"/>
      <c r="D368" s="260"/>
      <c r="E368" s="260"/>
      <c r="F368" s="260"/>
      <c r="G368" s="260"/>
      <c r="H368" s="348"/>
      <c r="I368" s="348"/>
      <c r="J368" s="260"/>
      <c r="K368" s="260"/>
      <c r="L368" s="260"/>
      <c r="M368" s="260"/>
      <c r="N368" s="260"/>
      <c r="O368" s="260"/>
      <c r="P368" s="260"/>
      <c r="Q368" s="260"/>
      <c r="R368" s="260"/>
    </row>
    <row r="369" spans="1:18" s="148" customFormat="1">
      <c r="A369" s="260"/>
      <c r="B369" s="260"/>
      <c r="C369" s="260"/>
      <c r="D369" s="260"/>
      <c r="E369" s="260"/>
      <c r="F369" s="260"/>
      <c r="G369" s="260"/>
      <c r="H369" s="348"/>
      <c r="I369" s="348"/>
      <c r="J369" s="260"/>
      <c r="K369" s="260"/>
      <c r="L369" s="260"/>
      <c r="M369" s="260"/>
      <c r="N369" s="260"/>
      <c r="O369" s="260"/>
      <c r="P369" s="260"/>
      <c r="Q369" s="260"/>
      <c r="R369" s="260"/>
    </row>
    <row r="370" spans="1:18" s="148" customFormat="1">
      <c r="A370" s="260"/>
      <c r="B370" s="260"/>
      <c r="C370" s="260"/>
      <c r="D370" s="260"/>
      <c r="E370" s="260"/>
      <c r="F370" s="260"/>
      <c r="G370" s="260"/>
      <c r="H370" s="348"/>
      <c r="I370" s="348"/>
      <c r="J370" s="260"/>
      <c r="K370" s="260"/>
      <c r="L370" s="260"/>
      <c r="M370" s="260"/>
      <c r="N370" s="260"/>
      <c r="O370" s="260"/>
      <c r="P370" s="260"/>
      <c r="Q370" s="260"/>
      <c r="R370" s="260"/>
    </row>
    <row r="371" spans="1:18" s="148" customFormat="1">
      <c r="A371" s="260"/>
      <c r="B371" s="260"/>
      <c r="C371" s="260"/>
      <c r="D371" s="260"/>
      <c r="E371" s="260"/>
      <c r="F371" s="260"/>
      <c r="G371" s="260"/>
      <c r="H371" s="348"/>
      <c r="I371" s="348"/>
      <c r="J371" s="260"/>
      <c r="K371" s="260"/>
      <c r="L371" s="260"/>
      <c r="M371" s="260"/>
      <c r="N371" s="260"/>
      <c r="O371" s="260"/>
      <c r="P371" s="260"/>
      <c r="Q371" s="260"/>
      <c r="R371" s="260"/>
    </row>
    <row r="372" spans="1:18" s="148" customFormat="1">
      <c r="A372" s="260"/>
      <c r="B372" s="260"/>
      <c r="C372" s="260"/>
      <c r="D372" s="260"/>
      <c r="E372" s="260"/>
      <c r="F372" s="260"/>
      <c r="G372" s="260"/>
      <c r="H372" s="348"/>
      <c r="I372" s="348"/>
      <c r="J372" s="260"/>
      <c r="K372" s="260"/>
      <c r="L372" s="260"/>
      <c r="M372" s="260"/>
      <c r="N372" s="260"/>
      <c r="O372" s="260"/>
      <c r="P372" s="260"/>
      <c r="Q372" s="260"/>
      <c r="R372" s="260"/>
    </row>
    <row r="373" spans="1:18" s="148" customFormat="1">
      <c r="A373" s="260"/>
      <c r="B373" s="260"/>
      <c r="C373" s="260"/>
      <c r="D373" s="260"/>
      <c r="E373" s="260"/>
      <c r="F373" s="260"/>
      <c r="G373" s="260"/>
      <c r="H373" s="348"/>
      <c r="I373" s="348"/>
      <c r="J373" s="260"/>
      <c r="K373" s="260"/>
      <c r="L373" s="260"/>
      <c r="M373" s="260"/>
      <c r="N373" s="260"/>
      <c r="O373" s="260"/>
      <c r="P373" s="260"/>
      <c r="Q373" s="260"/>
      <c r="R373" s="260"/>
    </row>
    <row r="374" spans="1:18" s="148" customFormat="1">
      <c r="A374" s="260"/>
      <c r="B374" s="260"/>
      <c r="C374" s="260"/>
      <c r="D374" s="260"/>
      <c r="E374" s="260"/>
      <c r="F374" s="260"/>
      <c r="G374" s="260"/>
      <c r="H374" s="348"/>
      <c r="I374" s="348"/>
      <c r="J374" s="260"/>
      <c r="K374" s="260"/>
      <c r="L374" s="260"/>
      <c r="M374" s="260"/>
      <c r="N374" s="260"/>
      <c r="O374" s="260"/>
      <c r="P374" s="260"/>
      <c r="Q374" s="260"/>
      <c r="R374" s="260"/>
    </row>
    <row r="375" spans="1:18" s="148" customFormat="1">
      <c r="A375" s="260"/>
      <c r="B375" s="260"/>
      <c r="C375" s="260"/>
      <c r="D375" s="260"/>
      <c r="E375" s="260"/>
      <c r="F375" s="260"/>
      <c r="G375" s="260"/>
      <c r="H375" s="348"/>
      <c r="I375" s="348"/>
      <c r="J375" s="260"/>
      <c r="K375" s="260"/>
      <c r="L375" s="260"/>
      <c r="M375" s="260"/>
      <c r="N375" s="260"/>
      <c r="O375" s="260"/>
      <c r="P375" s="260"/>
      <c r="Q375" s="260"/>
      <c r="R375" s="260"/>
    </row>
    <row r="376" spans="1:18" s="148" customFormat="1">
      <c r="A376" s="260"/>
      <c r="B376" s="260"/>
      <c r="C376" s="260"/>
      <c r="D376" s="260"/>
      <c r="E376" s="260"/>
      <c r="F376" s="260"/>
      <c r="G376" s="260"/>
      <c r="H376" s="348"/>
      <c r="I376" s="348"/>
      <c r="J376" s="260"/>
      <c r="K376" s="260"/>
      <c r="L376" s="260"/>
      <c r="M376" s="260"/>
      <c r="N376" s="260"/>
      <c r="O376" s="260"/>
      <c r="P376" s="260"/>
      <c r="Q376" s="260"/>
      <c r="R376" s="260"/>
    </row>
    <row r="377" spans="1:18" s="148" customFormat="1">
      <c r="A377" s="260"/>
      <c r="B377" s="260"/>
      <c r="C377" s="260"/>
      <c r="D377" s="260"/>
      <c r="E377" s="260"/>
      <c r="F377" s="260"/>
      <c r="G377" s="260"/>
      <c r="H377" s="348"/>
      <c r="I377" s="348"/>
      <c r="J377" s="260"/>
      <c r="K377" s="260"/>
      <c r="L377" s="260"/>
      <c r="M377" s="260"/>
      <c r="N377" s="260"/>
      <c r="O377" s="260"/>
      <c r="P377" s="260"/>
      <c r="Q377" s="260"/>
      <c r="R377" s="260"/>
    </row>
    <row r="378" spans="1:18" s="148" customFormat="1">
      <c r="A378" s="260"/>
      <c r="B378" s="260"/>
      <c r="C378" s="260"/>
      <c r="D378" s="260"/>
      <c r="E378" s="260"/>
      <c r="F378" s="260"/>
      <c r="G378" s="260"/>
      <c r="H378" s="348"/>
      <c r="I378" s="348"/>
      <c r="J378" s="260"/>
      <c r="K378" s="260"/>
      <c r="L378" s="260"/>
      <c r="M378" s="260"/>
      <c r="N378" s="260"/>
      <c r="O378" s="260"/>
      <c r="P378" s="260"/>
      <c r="Q378" s="260"/>
      <c r="R378" s="260"/>
    </row>
    <row r="379" spans="1:18" s="148" customFormat="1">
      <c r="A379" s="260"/>
      <c r="B379" s="260"/>
      <c r="C379" s="260"/>
      <c r="D379" s="260"/>
      <c r="E379" s="260"/>
      <c r="F379" s="260"/>
      <c r="G379" s="260"/>
      <c r="H379" s="348"/>
      <c r="I379" s="348"/>
      <c r="J379" s="260"/>
      <c r="K379" s="260"/>
      <c r="L379" s="260"/>
      <c r="M379" s="260"/>
      <c r="N379" s="260"/>
      <c r="O379" s="260"/>
      <c r="P379" s="260"/>
      <c r="Q379" s="260"/>
      <c r="R379" s="260"/>
    </row>
    <row r="380" spans="1:18" s="148" customFormat="1">
      <c r="A380" s="260"/>
      <c r="B380" s="260"/>
      <c r="C380" s="260"/>
      <c r="D380" s="260"/>
      <c r="E380" s="260"/>
      <c r="F380" s="260"/>
      <c r="G380" s="260"/>
      <c r="H380" s="348"/>
      <c r="I380" s="348"/>
      <c r="J380" s="260"/>
      <c r="K380" s="260"/>
      <c r="L380" s="260"/>
      <c r="M380" s="260"/>
      <c r="N380" s="260"/>
      <c r="O380" s="260"/>
      <c r="P380" s="260"/>
      <c r="Q380" s="260"/>
      <c r="R380" s="260"/>
    </row>
    <row r="381" spans="1:18" s="148" customFormat="1">
      <c r="A381" s="260"/>
      <c r="B381" s="260"/>
      <c r="C381" s="260"/>
      <c r="D381" s="260"/>
      <c r="E381" s="260"/>
      <c r="F381" s="260"/>
      <c r="G381" s="260"/>
      <c r="H381" s="348"/>
      <c r="I381" s="348"/>
      <c r="J381" s="260"/>
      <c r="K381" s="260"/>
      <c r="L381" s="260"/>
      <c r="M381" s="260"/>
      <c r="N381" s="260"/>
      <c r="O381" s="260"/>
      <c r="P381" s="260"/>
      <c r="Q381" s="260"/>
      <c r="R381" s="260"/>
    </row>
    <row r="382" spans="1:18" s="148" customFormat="1">
      <c r="A382" s="260"/>
      <c r="B382" s="260"/>
      <c r="C382" s="260"/>
      <c r="D382" s="260"/>
      <c r="E382" s="260"/>
      <c r="F382" s="260"/>
      <c r="G382" s="260"/>
      <c r="H382" s="348"/>
      <c r="I382" s="348"/>
      <c r="J382" s="260"/>
      <c r="K382" s="260"/>
      <c r="L382" s="260"/>
      <c r="M382" s="260"/>
      <c r="N382" s="260"/>
      <c r="O382" s="260"/>
      <c r="P382" s="260"/>
      <c r="Q382" s="260"/>
      <c r="R382" s="260"/>
    </row>
    <row r="383" spans="1:18" s="148" customFormat="1">
      <c r="A383" s="260"/>
      <c r="B383" s="260"/>
      <c r="C383" s="260"/>
      <c r="D383" s="260"/>
      <c r="E383" s="260"/>
      <c r="F383" s="260"/>
      <c r="G383" s="260"/>
      <c r="H383" s="348"/>
      <c r="I383" s="348"/>
      <c r="J383" s="260"/>
      <c r="K383" s="260"/>
      <c r="L383" s="260"/>
      <c r="M383" s="260"/>
      <c r="N383" s="260"/>
      <c r="O383" s="260"/>
      <c r="P383" s="260"/>
      <c r="Q383" s="260"/>
      <c r="R383" s="260"/>
    </row>
    <row r="384" spans="1:18" s="148" customFormat="1">
      <c r="A384" s="260"/>
      <c r="B384" s="260"/>
      <c r="C384" s="260"/>
      <c r="D384" s="260"/>
      <c r="E384" s="260"/>
      <c r="F384" s="260"/>
      <c r="G384" s="260"/>
      <c r="H384" s="348"/>
      <c r="I384" s="348"/>
      <c r="J384" s="260"/>
      <c r="K384" s="260"/>
      <c r="L384" s="260"/>
      <c r="M384" s="260"/>
      <c r="N384" s="260"/>
      <c r="O384" s="260"/>
      <c r="P384" s="260"/>
      <c r="Q384" s="260"/>
      <c r="R384" s="260"/>
    </row>
    <row r="385" spans="1:18" s="148" customFormat="1">
      <c r="A385" s="260"/>
      <c r="B385" s="260"/>
      <c r="C385" s="260"/>
      <c r="D385" s="260"/>
      <c r="E385" s="260"/>
      <c r="F385" s="260"/>
      <c r="G385" s="260"/>
      <c r="H385" s="348"/>
      <c r="I385" s="348"/>
      <c r="J385" s="260"/>
      <c r="K385" s="260"/>
      <c r="L385" s="260"/>
      <c r="M385" s="260"/>
      <c r="N385" s="260"/>
      <c r="O385" s="260"/>
      <c r="P385" s="260"/>
      <c r="Q385" s="260"/>
      <c r="R385" s="260"/>
    </row>
    <row r="386" spans="1:18" s="148" customFormat="1">
      <c r="A386" s="260"/>
      <c r="B386" s="260"/>
      <c r="C386" s="260"/>
      <c r="D386" s="260"/>
      <c r="E386" s="260"/>
      <c r="F386" s="260"/>
      <c r="G386" s="260"/>
      <c r="H386" s="348"/>
      <c r="I386" s="348"/>
      <c r="J386" s="260"/>
      <c r="K386" s="260"/>
      <c r="L386" s="260"/>
      <c r="M386" s="260"/>
      <c r="N386" s="260"/>
      <c r="O386" s="260"/>
      <c r="P386" s="260"/>
      <c r="Q386" s="260"/>
      <c r="R386" s="260"/>
    </row>
    <row r="387" spans="1:18" s="148" customFormat="1">
      <c r="A387" s="260"/>
      <c r="B387" s="260"/>
      <c r="C387" s="260"/>
      <c r="D387" s="260"/>
      <c r="E387" s="260"/>
      <c r="F387" s="260"/>
      <c r="G387" s="260"/>
      <c r="H387" s="348"/>
      <c r="I387" s="348"/>
      <c r="J387" s="260"/>
      <c r="K387" s="260"/>
      <c r="L387" s="260"/>
      <c r="M387" s="260"/>
      <c r="N387" s="260"/>
      <c r="O387" s="260"/>
      <c r="P387" s="260"/>
      <c r="Q387" s="260"/>
      <c r="R387" s="260"/>
    </row>
    <row r="388" spans="1:18" s="148" customFormat="1">
      <c r="A388" s="260"/>
      <c r="B388" s="260"/>
      <c r="C388" s="260"/>
      <c r="D388" s="260"/>
      <c r="E388" s="260"/>
      <c r="F388" s="260"/>
      <c r="G388" s="260"/>
      <c r="H388" s="348"/>
      <c r="I388" s="348"/>
      <c r="J388" s="260"/>
      <c r="K388" s="260"/>
      <c r="L388" s="260"/>
      <c r="M388" s="260"/>
      <c r="N388" s="260"/>
      <c r="O388" s="260"/>
      <c r="P388" s="260"/>
      <c r="Q388" s="260"/>
      <c r="R388" s="260"/>
    </row>
    <row r="389" spans="1:18" s="148" customFormat="1">
      <c r="A389" s="260"/>
      <c r="B389" s="260"/>
      <c r="C389" s="260"/>
      <c r="D389" s="260"/>
      <c r="E389" s="260"/>
      <c r="F389" s="260"/>
      <c r="G389" s="260"/>
      <c r="H389" s="348"/>
      <c r="I389" s="348"/>
      <c r="J389" s="260"/>
      <c r="K389" s="260"/>
      <c r="L389" s="260"/>
      <c r="M389" s="260"/>
      <c r="N389" s="260"/>
      <c r="O389" s="260"/>
      <c r="P389" s="260"/>
      <c r="Q389" s="260"/>
      <c r="R389" s="260"/>
    </row>
    <row r="390" spans="1:18" s="148" customFormat="1">
      <c r="A390" s="260"/>
      <c r="B390" s="260"/>
      <c r="C390" s="260"/>
      <c r="D390" s="260"/>
      <c r="E390" s="260"/>
      <c r="F390" s="260"/>
      <c r="G390" s="260"/>
      <c r="H390" s="348"/>
      <c r="I390" s="348"/>
      <c r="J390" s="260"/>
      <c r="K390" s="260"/>
      <c r="L390" s="260"/>
      <c r="M390" s="260"/>
      <c r="N390" s="260"/>
      <c r="O390" s="260"/>
      <c r="P390" s="260"/>
      <c r="Q390" s="260"/>
      <c r="R390" s="260"/>
    </row>
    <row r="391" spans="1:18" s="148" customFormat="1">
      <c r="A391" s="260"/>
      <c r="B391" s="260"/>
      <c r="C391" s="260"/>
      <c r="D391" s="260"/>
      <c r="E391" s="260"/>
      <c r="F391" s="260"/>
      <c r="G391" s="260"/>
      <c r="H391" s="348"/>
      <c r="I391" s="348"/>
      <c r="J391" s="260"/>
      <c r="K391" s="260"/>
      <c r="L391" s="260"/>
      <c r="M391" s="260"/>
      <c r="N391" s="260"/>
      <c r="O391" s="260"/>
      <c r="P391" s="260"/>
      <c r="Q391" s="260"/>
      <c r="R391" s="260"/>
    </row>
    <row r="392" spans="1:18" s="148" customFormat="1">
      <c r="A392" s="260"/>
      <c r="B392" s="260"/>
      <c r="C392" s="260"/>
      <c r="D392" s="260"/>
      <c r="E392" s="260"/>
      <c r="F392" s="260"/>
      <c r="G392" s="260"/>
      <c r="H392" s="348"/>
      <c r="I392" s="348"/>
      <c r="J392" s="260"/>
      <c r="K392" s="260"/>
      <c r="L392" s="260"/>
      <c r="M392" s="260"/>
      <c r="N392" s="260"/>
      <c r="O392" s="260"/>
      <c r="P392" s="260"/>
      <c r="Q392" s="260"/>
      <c r="R392" s="260"/>
    </row>
    <row r="393" spans="1:18" s="148" customFormat="1">
      <c r="A393" s="260"/>
      <c r="B393" s="260"/>
      <c r="C393" s="260"/>
      <c r="D393" s="260"/>
      <c r="E393" s="260"/>
      <c r="F393" s="260"/>
      <c r="G393" s="260"/>
      <c r="H393" s="348"/>
      <c r="I393" s="348"/>
      <c r="J393" s="260"/>
      <c r="K393" s="260"/>
      <c r="L393" s="260"/>
      <c r="M393" s="260"/>
      <c r="N393" s="260"/>
      <c r="O393" s="260"/>
      <c r="P393" s="260"/>
      <c r="Q393" s="260"/>
      <c r="R393" s="260"/>
    </row>
    <row r="394" spans="1:18" s="148" customFormat="1">
      <c r="A394" s="260"/>
      <c r="B394" s="260"/>
      <c r="C394" s="260"/>
      <c r="D394" s="260"/>
      <c r="E394" s="260"/>
      <c r="F394" s="260"/>
      <c r="G394" s="260"/>
      <c r="H394" s="348"/>
      <c r="I394" s="348"/>
      <c r="J394" s="260"/>
      <c r="K394" s="260"/>
      <c r="L394" s="260"/>
      <c r="M394" s="260"/>
      <c r="N394" s="260"/>
      <c r="O394" s="260"/>
      <c r="P394" s="260"/>
      <c r="Q394" s="260"/>
      <c r="R394" s="260"/>
    </row>
    <row r="395" spans="1:18" s="148" customFormat="1">
      <c r="A395" s="260"/>
      <c r="B395" s="260"/>
      <c r="C395" s="260"/>
      <c r="D395" s="260"/>
      <c r="E395" s="260"/>
      <c r="F395" s="260"/>
      <c r="G395" s="260"/>
      <c r="H395" s="348"/>
      <c r="I395" s="348"/>
      <c r="J395" s="260"/>
      <c r="K395" s="260"/>
      <c r="L395" s="260"/>
      <c r="M395" s="260"/>
      <c r="N395" s="260"/>
      <c r="O395" s="260"/>
      <c r="P395" s="260"/>
      <c r="Q395" s="260"/>
      <c r="R395" s="260"/>
    </row>
    <row r="396" spans="1:18" s="148" customFormat="1">
      <c r="A396" s="260"/>
      <c r="B396" s="260"/>
      <c r="C396" s="260"/>
      <c r="D396" s="260"/>
      <c r="E396" s="260"/>
      <c r="F396" s="260"/>
      <c r="G396" s="260"/>
      <c r="H396" s="348"/>
      <c r="I396" s="348"/>
      <c r="J396" s="260"/>
      <c r="K396" s="260"/>
      <c r="L396" s="260"/>
      <c r="M396" s="260"/>
      <c r="N396" s="260"/>
      <c r="O396" s="260"/>
      <c r="P396" s="260"/>
      <c r="Q396" s="260"/>
      <c r="R396" s="260"/>
    </row>
    <row r="397" spans="1:18" s="148" customFormat="1">
      <c r="A397" s="260"/>
      <c r="B397" s="260"/>
      <c r="C397" s="260"/>
      <c r="D397" s="260"/>
      <c r="E397" s="260"/>
      <c r="F397" s="260"/>
      <c r="G397" s="260"/>
      <c r="H397" s="348"/>
      <c r="I397" s="348"/>
      <c r="J397" s="260"/>
      <c r="K397" s="260"/>
      <c r="L397" s="260"/>
      <c r="M397" s="260"/>
      <c r="N397" s="260"/>
      <c r="O397" s="260"/>
      <c r="P397" s="260"/>
      <c r="Q397" s="260"/>
      <c r="R397" s="260"/>
    </row>
    <row r="398" spans="1:18" s="148" customFormat="1">
      <c r="A398" s="260"/>
      <c r="B398" s="260"/>
      <c r="C398" s="260"/>
      <c r="D398" s="260"/>
      <c r="E398" s="260"/>
      <c r="F398" s="260"/>
      <c r="G398" s="260"/>
      <c r="H398" s="348"/>
      <c r="I398" s="348"/>
      <c r="J398" s="260"/>
      <c r="K398" s="260"/>
      <c r="L398" s="260"/>
      <c r="M398" s="260"/>
      <c r="N398" s="260"/>
      <c r="O398" s="260"/>
      <c r="P398" s="260"/>
      <c r="Q398" s="260"/>
      <c r="R398" s="260"/>
    </row>
    <row r="399" spans="1:18" s="148" customFormat="1">
      <c r="A399" s="260"/>
      <c r="B399" s="260"/>
      <c r="C399" s="260"/>
      <c r="D399" s="260"/>
      <c r="E399" s="260"/>
      <c r="F399" s="260"/>
      <c r="G399" s="260"/>
      <c r="H399" s="348"/>
      <c r="I399" s="348"/>
      <c r="J399" s="260"/>
      <c r="K399" s="260"/>
      <c r="L399" s="260"/>
      <c r="M399" s="260"/>
      <c r="N399" s="260"/>
      <c r="O399" s="260"/>
      <c r="P399" s="260"/>
      <c r="Q399" s="260"/>
      <c r="R399" s="260"/>
    </row>
    <row r="400" spans="1:18" s="148" customFormat="1">
      <c r="A400" s="260"/>
      <c r="B400" s="260"/>
      <c r="C400" s="260"/>
      <c r="D400" s="260"/>
      <c r="E400" s="260"/>
      <c r="F400" s="260"/>
      <c r="G400" s="260"/>
      <c r="H400" s="348"/>
      <c r="I400" s="348"/>
      <c r="J400" s="260"/>
      <c r="K400" s="260"/>
      <c r="L400" s="260"/>
      <c r="M400" s="260"/>
      <c r="N400" s="260"/>
      <c r="O400" s="260"/>
      <c r="P400" s="260"/>
      <c r="Q400" s="260"/>
      <c r="R400" s="260"/>
    </row>
    <row r="401" spans="1:18" s="148" customFormat="1">
      <c r="A401" s="260"/>
      <c r="B401" s="260"/>
      <c r="C401" s="260"/>
      <c r="D401" s="260"/>
      <c r="E401" s="260"/>
      <c r="F401" s="260"/>
      <c r="G401" s="260"/>
      <c r="H401" s="348"/>
      <c r="I401" s="348"/>
      <c r="J401" s="260"/>
      <c r="K401" s="260"/>
      <c r="L401" s="260"/>
      <c r="M401" s="260"/>
      <c r="N401" s="260"/>
      <c r="O401" s="260"/>
      <c r="P401" s="260"/>
      <c r="Q401" s="260"/>
      <c r="R401" s="260"/>
    </row>
    <row r="402" spans="1:18" s="148" customFormat="1">
      <c r="A402" s="260"/>
      <c r="B402" s="260"/>
      <c r="C402" s="260"/>
      <c r="D402" s="260"/>
      <c r="E402" s="260"/>
      <c r="F402" s="260"/>
      <c r="G402" s="260"/>
      <c r="H402" s="348"/>
      <c r="I402" s="348"/>
      <c r="J402" s="260"/>
      <c r="K402" s="260"/>
      <c r="L402" s="260"/>
      <c r="M402" s="260"/>
      <c r="N402" s="260"/>
      <c r="O402" s="260"/>
      <c r="P402" s="260"/>
      <c r="Q402" s="260"/>
      <c r="R402" s="260"/>
    </row>
    <row r="403" spans="1:18" s="148" customFormat="1">
      <c r="A403" s="260"/>
      <c r="B403" s="260"/>
      <c r="C403" s="260"/>
      <c r="D403" s="260"/>
      <c r="E403" s="260"/>
      <c r="F403" s="260"/>
      <c r="G403" s="260"/>
      <c r="H403" s="348"/>
      <c r="I403" s="348"/>
      <c r="J403" s="260"/>
      <c r="K403" s="260"/>
      <c r="L403" s="260"/>
      <c r="M403" s="260"/>
      <c r="N403" s="260"/>
      <c r="O403" s="260"/>
      <c r="P403" s="260"/>
      <c r="Q403" s="260"/>
      <c r="R403" s="260"/>
    </row>
    <row r="404" spans="1:18" s="148" customFormat="1">
      <c r="A404" s="260"/>
      <c r="B404" s="260"/>
      <c r="C404" s="260"/>
      <c r="D404" s="260"/>
      <c r="E404" s="260"/>
      <c r="F404" s="260"/>
      <c r="G404" s="260"/>
      <c r="H404" s="348"/>
      <c r="I404" s="348"/>
      <c r="J404" s="260"/>
      <c r="K404" s="260"/>
      <c r="L404" s="260"/>
      <c r="M404" s="260"/>
      <c r="N404" s="260"/>
      <c r="O404" s="260"/>
      <c r="P404" s="260"/>
      <c r="Q404" s="260"/>
      <c r="R404" s="260"/>
    </row>
    <row r="405" spans="1:18" s="148" customFormat="1">
      <c r="A405" s="260"/>
      <c r="B405" s="260"/>
      <c r="C405" s="260"/>
      <c r="D405" s="260"/>
      <c r="E405" s="260"/>
      <c r="F405" s="260"/>
      <c r="G405" s="260"/>
      <c r="H405" s="348"/>
      <c r="I405" s="348"/>
      <c r="J405" s="260"/>
      <c r="K405" s="260"/>
      <c r="L405" s="260"/>
      <c r="M405" s="260"/>
      <c r="N405" s="260"/>
      <c r="O405" s="260"/>
      <c r="P405" s="260"/>
      <c r="Q405" s="260"/>
      <c r="R405" s="260"/>
    </row>
    <row r="406" spans="1:18" s="148" customFormat="1">
      <c r="A406" s="260"/>
      <c r="B406" s="260"/>
      <c r="C406" s="260"/>
      <c r="D406" s="260"/>
      <c r="E406" s="260"/>
      <c r="F406" s="260"/>
      <c r="G406" s="260"/>
      <c r="H406" s="348"/>
      <c r="I406" s="348"/>
      <c r="J406" s="260"/>
      <c r="K406" s="260"/>
      <c r="L406" s="260"/>
      <c r="M406" s="260"/>
      <c r="N406" s="260"/>
      <c r="O406" s="260"/>
      <c r="P406" s="260"/>
      <c r="Q406" s="260"/>
      <c r="R406" s="260"/>
    </row>
    <row r="407" spans="1:18" s="148" customFormat="1">
      <c r="A407" s="260"/>
      <c r="B407" s="260"/>
      <c r="C407" s="260"/>
      <c r="D407" s="260"/>
      <c r="E407" s="260"/>
      <c r="F407" s="260"/>
      <c r="G407" s="260"/>
      <c r="H407" s="348"/>
      <c r="I407" s="348"/>
      <c r="J407" s="260"/>
      <c r="K407" s="260"/>
      <c r="L407" s="260"/>
      <c r="M407" s="260"/>
      <c r="N407" s="260"/>
      <c r="O407" s="260"/>
      <c r="P407" s="260"/>
      <c r="Q407" s="260"/>
      <c r="R407" s="260"/>
    </row>
    <row r="408" spans="1:18" s="148" customFormat="1">
      <c r="A408" s="260"/>
      <c r="B408" s="260"/>
      <c r="C408" s="260"/>
      <c r="D408" s="260"/>
      <c r="E408" s="260"/>
      <c r="F408" s="260"/>
      <c r="G408" s="260"/>
      <c r="H408" s="348"/>
      <c r="I408" s="348"/>
      <c r="J408" s="260"/>
      <c r="K408" s="260"/>
      <c r="L408" s="260"/>
      <c r="M408" s="260"/>
      <c r="N408" s="260"/>
      <c r="O408" s="260"/>
      <c r="P408" s="260"/>
      <c r="Q408" s="260"/>
      <c r="R408" s="260"/>
    </row>
    <row r="409" spans="1:18" s="148" customFormat="1">
      <c r="A409" s="260"/>
      <c r="B409" s="260"/>
      <c r="C409" s="260"/>
      <c r="D409" s="260"/>
      <c r="E409" s="260"/>
      <c r="F409" s="260"/>
      <c r="G409" s="260"/>
      <c r="H409" s="348"/>
      <c r="I409" s="348"/>
      <c r="J409" s="260"/>
      <c r="K409" s="260"/>
      <c r="L409" s="260"/>
      <c r="M409" s="260"/>
      <c r="N409" s="260"/>
      <c r="O409" s="260"/>
      <c r="P409" s="260"/>
      <c r="Q409" s="260"/>
      <c r="R409" s="260"/>
    </row>
    <row r="410" spans="1:18" s="148" customFormat="1">
      <c r="A410" s="260"/>
      <c r="B410" s="260"/>
      <c r="C410" s="260"/>
      <c r="D410" s="260"/>
      <c r="E410" s="260"/>
      <c r="F410" s="260"/>
      <c r="G410" s="260"/>
      <c r="H410" s="348"/>
      <c r="I410" s="348"/>
      <c r="J410" s="260"/>
      <c r="K410" s="260"/>
      <c r="L410" s="260"/>
      <c r="M410" s="260"/>
      <c r="N410" s="260"/>
      <c r="O410" s="260"/>
      <c r="P410" s="260"/>
      <c r="Q410" s="260"/>
      <c r="R410" s="260"/>
    </row>
    <row r="411" spans="1:18" s="148" customFormat="1">
      <c r="A411" s="260"/>
      <c r="B411" s="260"/>
      <c r="C411" s="260"/>
      <c r="D411" s="260"/>
      <c r="E411" s="260"/>
      <c r="F411" s="260"/>
      <c r="G411" s="260"/>
      <c r="H411" s="348"/>
      <c r="I411" s="348"/>
      <c r="J411" s="260"/>
      <c r="K411" s="260"/>
      <c r="L411" s="260"/>
      <c r="M411" s="260"/>
      <c r="N411" s="260"/>
      <c r="O411" s="260"/>
      <c r="P411" s="260"/>
      <c r="Q411" s="260"/>
      <c r="R411" s="260"/>
    </row>
    <row r="412" spans="1:18" s="148" customFormat="1">
      <c r="A412" s="260"/>
      <c r="B412" s="260"/>
      <c r="C412" s="260"/>
      <c r="D412" s="260"/>
      <c r="E412" s="260"/>
      <c r="F412" s="260"/>
      <c r="G412" s="260"/>
      <c r="H412" s="348"/>
      <c r="I412" s="348"/>
      <c r="J412" s="260"/>
      <c r="K412" s="260"/>
      <c r="L412" s="260"/>
      <c r="M412" s="260"/>
      <c r="N412" s="260"/>
      <c r="O412" s="260"/>
      <c r="P412" s="260"/>
      <c r="Q412" s="260"/>
      <c r="R412" s="260"/>
    </row>
    <row r="413" spans="1:18" s="148" customFormat="1">
      <c r="A413" s="260"/>
      <c r="B413" s="260"/>
      <c r="C413" s="260"/>
      <c r="D413" s="260"/>
      <c r="E413" s="260"/>
      <c r="F413" s="260"/>
      <c r="G413" s="260"/>
      <c r="H413" s="348"/>
      <c r="I413" s="348"/>
      <c r="J413" s="260"/>
      <c r="K413" s="260"/>
      <c r="L413" s="260"/>
      <c r="M413" s="260"/>
      <c r="N413" s="260"/>
      <c r="O413" s="260"/>
      <c r="P413" s="260"/>
      <c r="Q413" s="260"/>
      <c r="R413" s="260"/>
    </row>
    <row r="414" spans="1:18" s="148" customFormat="1">
      <c r="A414" s="260"/>
      <c r="B414" s="260"/>
      <c r="C414" s="260"/>
      <c r="D414" s="260"/>
      <c r="E414" s="260"/>
      <c r="F414" s="260"/>
      <c r="G414" s="260"/>
      <c r="H414" s="348"/>
      <c r="I414" s="348"/>
      <c r="J414" s="260"/>
      <c r="K414" s="260"/>
      <c r="L414" s="260"/>
      <c r="M414" s="260"/>
      <c r="N414" s="260"/>
      <c r="O414" s="260"/>
      <c r="P414" s="260"/>
      <c r="Q414" s="260"/>
      <c r="R414" s="260"/>
    </row>
    <row r="415" spans="1:18" s="148" customFormat="1">
      <c r="A415" s="260"/>
      <c r="B415" s="260"/>
      <c r="C415" s="260"/>
      <c r="D415" s="260"/>
      <c r="E415" s="260"/>
      <c r="F415" s="260"/>
      <c r="G415" s="260"/>
      <c r="H415" s="348"/>
      <c r="I415" s="348"/>
      <c r="J415" s="260"/>
      <c r="K415" s="260"/>
      <c r="L415" s="260"/>
      <c r="M415" s="260"/>
      <c r="N415" s="260"/>
      <c r="O415" s="260"/>
      <c r="P415" s="260"/>
      <c r="Q415" s="260"/>
      <c r="R415" s="260"/>
    </row>
    <row r="416" spans="1:18" s="148" customFormat="1">
      <c r="A416" s="260"/>
      <c r="B416" s="260"/>
      <c r="C416" s="260"/>
      <c r="D416" s="260"/>
      <c r="E416" s="260"/>
      <c r="F416" s="260"/>
      <c r="G416" s="260"/>
      <c r="H416" s="348"/>
      <c r="I416" s="348"/>
      <c r="J416" s="260"/>
      <c r="K416" s="260"/>
      <c r="L416" s="260"/>
      <c r="M416" s="260"/>
      <c r="N416" s="260"/>
      <c r="O416" s="260"/>
      <c r="P416" s="260"/>
      <c r="Q416" s="260"/>
      <c r="R416" s="260"/>
    </row>
    <row r="417" spans="1:18" s="148" customFormat="1">
      <c r="A417" s="260"/>
      <c r="B417" s="260"/>
      <c r="C417" s="260"/>
      <c r="D417" s="260"/>
      <c r="E417" s="260"/>
      <c r="F417" s="260"/>
      <c r="G417" s="260"/>
      <c r="H417" s="348"/>
      <c r="I417" s="348"/>
      <c r="J417" s="260"/>
      <c r="K417" s="260"/>
      <c r="L417" s="260"/>
      <c r="M417" s="260"/>
      <c r="N417" s="260"/>
      <c r="O417" s="260"/>
      <c r="P417" s="260"/>
      <c r="Q417" s="260"/>
      <c r="R417" s="260"/>
    </row>
    <row r="418" spans="1:18" s="148" customFormat="1">
      <c r="A418" s="260"/>
      <c r="B418" s="260"/>
      <c r="C418" s="260"/>
      <c r="D418" s="260"/>
      <c r="E418" s="260"/>
      <c r="F418" s="260"/>
      <c r="G418" s="260"/>
      <c r="H418" s="348"/>
      <c r="I418" s="348"/>
      <c r="J418" s="260"/>
      <c r="K418" s="260"/>
      <c r="L418" s="260"/>
      <c r="M418" s="260"/>
      <c r="N418" s="260"/>
      <c r="O418" s="260"/>
      <c r="P418" s="260"/>
      <c r="Q418" s="260"/>
      <c r="R418" s="260"/>
    </row>
    <row r="419" spans="1:18" s="148" customFormat="1">
      <c r="A419" s="260"/>
      <c r="B419" s="260"/>
      <c r="C419" s="260"/>
      <c r="D419" s="260"/>
      <c r="E419" s="260"/>
      <c r="F419" s="260"/>
      <c r="G419" s="260"/>
      <c r="H419" s="348"/>
      <c r="I419" s="348"/>
      <c r="J419" s="260"/>
      <c r="K419" s="260"/>
      <c r="L419" s="260"/>
      <c r="M419" s="260"/>
      <c r="N419" s="260"/>
      <c r="O419" s="260"/>
      <c r="P419" s="260"/>
      <c r="Q419" s="260"/>
      <c r="R419" s="260"/>
    </row>
    <row r="420" spans="1:18" s="148" customFormat="1">
      <c r="A420" s="260"/>
      <c r="B420" s="260"/>
      <c r="C420" s="260"/>
      <c r="D420" s="260"/>
      <c r="E420" s="260"/>
      <c r="F420" s="260"/>
      <c r="G420" s="260"/>
      <c r="H420" s="348"/>
      <c r="I420" s="348"/>
      <c r="J420" s="260"/>
      <c r="K420" s="260"/>
      <c r="L420" s="260"/>
      <c r="M420" s="260"/>
      <c r="N420" s="260"/>
      <c r="O420" s="260"/>
      <c r="P420" s="260"/>
      <c r="Q420" s="260"/>
      <c r="R420" s="260"/>
    </row>
    <row r="421" spans="1:18" s="148" customFormat="1">
      <c r="A421" s="260"/>
      <c r="B421" s="260"/>
      <c r="C421" s="260"/>
      <c r="D421" s="260"/>
      <c r="E421" s="260"/>
      <c r="F421" s="260"/>
      <c r="G421" s="260"/>
      <c r="H421" s="348"/>
      <c r="I421" s="348"/>
      <c r="J421" s="260"/>
      <c r="K421" s="260"/>
      <c r="L421" s="260"/>
      <c r="M421" s="260"/>
      <c r="N421" s="260"/>
      <c r="O421" s="260"/>
      <c r="P421" s="260"/>
      <c r="Q421" s="260"/>
      <c r="R421" s="260"/>
    </row>
    <row r="422" spans="1:18" s="148" customFormat="1">
      <c r="A422" s="260"/>
      <c r="B422" s="260"/>
      <c r="C422" s="260"/>
      <c r="D422" s="260"/>
      <c r="E422" s="260"/>
      <c r="F422" s="260"/>
      <c r="G422" s="260"/>
      <c r="H422" s="348"/>
      <c r="I422" s="348"/>
      <c r="J422" s="260"/>
      <c r="K422" s="260"/>
      <c r="L422" s="260"/>
      <c r="M422" s="260"/>
      <c r="N422" s="260"/>
      <c r="O422" s="260"/>
      <c r="P422" s="260"/>
      <c r="Q422" s="260"/>
      <c r="R422" s="260"/>
    </row>
    <row r="423" spans="1:18" s="148" customFormat="1">
      <c r="A423" s="260"/>
      <c r="B423" s="260"/>
      <c r="C423" s="260"/>
      <c r="D423" s="260"/>
      <c r="E423" s="260"/>
      <c r="F423" s="260"/>
      <c r="G423" s="260"/>
      <c r="H423" s="348"/>
      <c r="I423" s="348"/>
      <c r="J423" s="260"/>
      <c r="K423" s="260"/>
      <c r="L423" s="260"/>
      <c r="M423" s="260"/>
      <c r="N423" s="260"/>
      <c r="O423" s="260"/>
      <c r="P423" s="260"/>
      <c r="Q423" s="260"/>
      <c r="R423" s="260"/>
    </row>
    <row r="424" spans="1:18" s="148" customFormat="1">
      <c r="A424" s="260"/>
      <c r="B424" s="260"/>
      <c r="C424" s="260"/>
      <c r="D424" s="260"/>
      <c r="E424" s="260"/>
      <c r="F424" s="260"/>
      <c r="G424" s="260"/>
      <c r="H424" s="348"/>
      <c r="I424" s="348"/>
      <c r="J424" s="260"/>
      <c r="K424" s="260"/>
      <c r="L424" s="260"/>
      <c r="M424" s="260"/>
      <c r="N424" s="260"/>
      <c r="O424" s="260"/>
      <c r="P424" s="260"/>
      <c r="Q424" s="260"/>
      <c r="R424" s="260"/>
    </row>
    <row r="425" spans="1:18" s="148" customFormat="1">
      <c r="A425" s="260"/>
      <c r="B425" s="260"/>
      <c r="C425" s="260"/>
      <c r="D425" s="260"/>
      <c r="E425" s="260"/>
      <c r="F425" s="260"/>
      <c r="G425" s="260"/>
      <c r="H425" s="348"/>
      <c r="I425" s="348"/>
      <c r="J425" s="260"/>
      <c r="K425" s="260"/>
      <c r="L425" s="260"/>
      <c r="M425" s="260"/>
      <c r="N425" s="260"/>
      <c r="O425" s="260"/>
      <c r="P425" s="260"/>
      <c r="Q425" s="260"/>
      <c r="R425" s="260"/>
    </row>
    <row r="426" spans="1:18" s="148" customFormat="1">
      <c r="A426" s="260"/>
      <c r="B426" s="260"/>
      <c r="C426" s="260"/>
      <c r="D426" s="260"/>
      <c r="E426" s="260"/>
      <c r="F426" s="260"/>
      <c r="G426" s="260"/>
      <c r="H426" s="348"/>
      <c r="I426" s="348"/>
      <c r="J426" s="260"/>
      <c r="K426" s="260"/>
      <c r="L426" s="260"/>
      <c r="M426" s="260"/>
      <c r="N426" s="260"/>
      <c r="O426" s="260"/>
      <c r="P426" s="260"/>
      <c r="Q426" s="260"/>
      <c r="R426" s="260"/>
    </row>
    <row r="427" spans="1:18" s="148" customFormat="1">
      <c r="A427" s="260"/>
      <c r="B427" s="260"/>
      <c r="C427" s="260"/>
      <c r="D427" s="260"/>
      <c r="E427" s="260"/>
      <c r="F427" s="260"/>
      <c r="G427" s="260"/>
      <c r="H427" s="348"/>
      <c r="I427" s="348"/>
      <c r="J427" s="260"/>
      <c r="K427" s="260"/>
      <c r="L427" s="260"/>
      <c r="M427" s="260"/>
      <c r="N427" s="260"/>
      <c r="O427" s="260"/>
      <c r="P427" s="260"/>
      <c r="Q427" s="260"/>
      <c r="R427" s="260"/>
    </row>
    <row r="428" spans="1:18" s="148" customFormat="1">
      <c r="A428" s="260"/>
      <c r="B428" s="260"/>
      <c r="C428" s="260"/>
      <c r="D428" s="260"/>
      <c r="E428" s="260"/>
      <c r="F428" s="260"/>
      <c r="G428" s="260"/>
      <c r="H428" s="348"/>
      <c r="I428" s="348"/>
      <c r="J428" s="260"/>
      <c r="K428" s="260"/>
      <c r="L428" s="260"/>
      <c r="M428" s="260"/>
      <c r="N428" s="260"/>
      <c r="O428" s="260"/>
      <c r="P428" s="260"/>
      <c r="Q428" s="260"/>
      <c r="R428" s="260"/>
    </row>
    <row r="429" spans="1:18" s="148" customFormat="1">
      <c r="A429" s="260"/>
      <c r="B429" s="260"/>
      <c r="C429" s="260"/>
      <c r="D429" s="260"/>
      <c r="E429" s="260"/>
      <c r="F429" s="260"/>
      <c r="G429" s="260"/>
      <c r="H429" s="348"/>
      <c r="I429" s="348"/>
      <c r="J429" s="260"/>
      <c r="K429" s="260"/>
      <c r="L429" s="260"/>
      <c r="M429" s="260"/>
      <c r="N429" s="260"/>
      <c r="O429" s="260"/>
      <c r="P429" s="260"/>
      <c r="Q429" s="260"/>
      <c r="R429" s="260"/>
    </row>
    <row r="430" spans="1:18" s="148" customFormat="1">
      <c r="A430" s="260"/>
      <c r="B430" s="260"/>
      <c r="C430" s="260"/>
      <c r="D430" s="260"/>
      <c r="E430" s="260"/>
      <c r="F430" s="260"/>
      <c r="G430" s="260"/>
      <c r="H430" s="348"/>
      <c r="I430" s="348"/>
      <c r="J430" s="260"/>
      <c r="K430" s="260"/>
      <c r="L430" s="260"/>
      <c r="M430" s="260"/>
      <c r="N430" s="260"/>
      <c r="O430" s="260"/>
      <c r="P430" s="260"/>
      <c r="Q430" s="260"/>
      <c r="R430" s="260"/>
    </row>
    <row r="431" spans="1:18" s="148" customFormat="1">
      <c r="A431" s="260"/>
      <c r="B431" s="260"/>
      <c r="C431" s="260"/>
      <c r="D431" s="260"/>
      <c r="E431" s="260"/>
      <c r="F431" s="260"/>
      <c r="G431" s="260"/>
      <c r="H431" s="348"/>
      <c r="I431" s="348"/>
      <c r="J431" s="260"/>
      <c r="K431" s="260"/>
      <c r="L431" s="260"/>
      <c r="M431" s="260"/>
      <c r="N431" s="260"/>
      <c r="O431" s="260"/>
      <c r="P431" s="260"/>
      <c r="Q431" s="260"/>
      <c r="R431" s="260"/>
    </row>
    <row r="432" spans="1:18" s="148" customFormat="1">
      <c r="A432" s="260"/>
      <c r="B432" s="260"/>
      <c r="C432" s="260"/>
      <c r="D432" s="260"/>
      <c r="E432" s="260"/>
      <c r="F432" s="260"/>
      <c r="G432" s="260"/>
      <c r="H432" s="348"/>
      <c r="I432" s="348"/>
      <c r="J432" s="260"/>
      <c r="K432" s="260"/>
      <c r="L432" s="260"/>
      <c r="M432" s="260"/>
      <c r="N432" s="260"/>
      <c r="O432" s="260"/>
      <c r="P432" s="260"/>
      <c r="Q432" s="260"/>
      <c r="R432" s="260"/>
    </row>
    <row r="433" spans="1:18" s="148" customFormat="1">
      <c r="A433" s="260"/>
      <c r="B433" s="260"/>
      <c r="C433" s="260"/>
      <c r="D433" s="260"/>
      <c r="E433" s="260"/>
      <c r="F433" s="260"/>
      <c r="G433" s="260"/>
      <c r="H433" s="348"/>
      <c r="I433" s="348"/>
      <c r="J433" s="260"/>
      <c r="K433" s="260"/>
      <c r="L433" s="260"/>
      <c r="M433" s="260"/>
      <c r="N433" s="260"/>
      <c r="O433" s="260"/>
      <c r="P433" s="260"/>
      <c r="Q433" s="260"/>
      <c r="R433" s="260"/>
    </row>
    <row r="434" spans="1:18" s="148" customFormat="1">
      <c r="A434" s="260"/>
      <c r="B434" s="260"/>
      <c r="C434" s="260"/>
      <c r="D434" s="260"/>
      <c r="E434" s="260"/>
      <c r="F434" s="260"/>
      <c r="G434" s="260"/>
      <c r="H434" s="348"/>
      <c r="I434" s="348"/>
      <c r="J434" s="260"/>
      <c r="K434" s="260"/>
      <c r="L434" s="260"/>
      <c r="M434" s="260"/>
      <c r="N434" s="260"/>
      <c r="O434" s="260"/>
      <c r="P434" s="260"/>
      <c r="Q434" s="260"/>
      <c r="R434" s="260"/>
    </row>
    <row r="435" spans="1:18" s="148" customFormat="1">
      <c r="A435" s="260"/>
      <c r="B435" s="260"/>
      <c r="C435" s="260"/>
      <c r="D435" s="260"/>
      <c r="E435" s="260"/>
      <c r="F435" s="260"/>
      <c r="G435" s="260"/>
      <c r="H435" s="348"/>
      <c r="I435" s="348"/>
      <c r="J435" s="260"/>
      <c r="K435" s="260"/>
      <c r="L435" s="260"/>
      <c r="M435" s="260"/>
      <c r="N435" s="260"/>
      <c r="O435" s="260"/>
      <c r="P435" s="260"/>
      <c r="Q435" s="260"/>
      <c r="R435" s="260"/>
    </row>
    <row r="436" spans="1:18" s="148" customFormat="1">
      <c r="A436" s="260"/>
      <c r="B436" s="260"/>
      <c r="C436" s="260"/>
      <c r="D436" s="260"/>
      <c r="E436" s="260"/>
      <c r="F436" s="260"/>
      <c r="G436" s="260"/>
      <c r="H436" s="348"/>
      <c r="I436" s="348"/>
      <c r="J436" s="260"/>
      <c r="K436" s="260"/>
      <c r="L436" s="260"/>
      <c r="M436" s="260"/>
      <c r="N436" s="260"/>
      <c r="O436" s="260"/>
      <c r="P436" s="260"/>
      <c r="Q436" s="260"/>
      <c r="R436" s="260"/>
    </row>
    <row r="437" spans="1:18" s="148" customFormat="1">
      <c r="A437" s="260"/>
      <c r="B437" s="260"/>
      <c r="C437" s="260"/>
      <c r="D437" s="260"/>
      <c r="E437" s="260"/>
      <c r="F437" s="260"/>
      <c r="G437" s="260"/>
      <c r="H437" s="348"/>
      <c r="I437" s="348"/>
      <c r="J437" s="260"/>
      <c r="K437" s="260"/>
      <c r="L437" s="260"/>
      <c r="M437" s="260"/>
      <c r="N437" s="260"/>
      <c r="O437" s="260"/>
      <c r="P437" s="260"/>
      <c r="Q437" s="260"/>
      <c r="R437" s="260"/>
    </row>
    <row r="438" spans="1:18" s="148" customFormat="1">
      <c r="A438" s="260"/>
      <c r="B438" s="260"/>
      <c r="C438" s="260"/>
      <c r="D438" s="260"/>
      <c r="E438" s="260"/>
      <c r="F438" s="260"/>
      <c r="G438" s="260"/>
      <c r="H438" s="348"/>
      <c r="I438" s="348"/>
      <c r="J438" s="260"/>
      <c r="K438" s="260"/>
      <c r="L438" s="260"/>
      <c r="M438" s="260"/>
      <c r="N438" s="260"/>
      <c r="O438" s="260"/>
      <c r="P438" s="260"/>
      <c r="Q438" s="260"/>
      <c r="R438" s="260"/>
    </row>
    <row r="439" spans="1:18" s="148" customFormat="1">
      <c r="A439" s="260"/>
      <c r="B439" s="260"/>
      <c r="C439" s="260"/>
      <c r="D439" s="260"/>
      <c r="E439" s="260"/>
      <c r="F439" s="260"/>
      <c r="G439" s="260"/>
      <c r="H439" s="348"/>
      <c r="I439" s="348"/>
      <c r="J439" s="260"/>
      <c r="K439" s="260"/>
      <c r="L439" s="260"/>
      <c r="M439" s="260"/>
      <c r="N439" s="260"/>
      <c r="O439" s="260"/>
      <c r="P439" s="260"/>
      <c r="Q439" s="260"/>
      <c r="R439" s="260"/>
    </row>
    <row r="440" spans="1:18" s="148" customFormat="1">
      <c r="A440" s="260"/>
      <c r="B440" s="260"/>
      <c r="C440" s="260"/>
      <c r="D440" s="260"/>
      <c r="E440" s="260"/>
      <c r="F440" s="260"/>
      <c r="G440" s="260"/>
      <c r="H440" s="348"/>
      <c r="I440" s="348"/>
      <c r="J440" s="260"/>
      <c r="K440" s="260"/>
      <c r="L440" s="260"/>
      <c r="M440" s="260"/>
      <c r="N440" s="260"/>
      <c r="O440" s="260"/>
      <c r="P440" s="260"/>
      <c r="Q440" s="260"/>
      <c r="R440" s="260"/>
    </row>
    <row r="441" spans="1:18" s="148" customFormat="1">
      <c r="A441" s="260"/>
      <c r="B441" s="260"/>
      <c r="C441" s="260"/>
      <c r="D441" s="260"/>
      <c r="E441" s="260"/>
      <c r="F441" s="260"/>
      <c r="G441" s="260"/>
      <c r="H441" s="348"/>
      <c r="I441" s="348"/>
      <c r="J441" s="260"/>
      <c r="K441" s="260"/>
      <c r="L441" s="260"/>
      <c r="M441" s="260"/>
      <c r="N441" s="260"/>
      <c r="O441" s="260"/>
      <c r="P441" s="260"/>
      <c r="Q441" s="260"/>
      <c r="R441" s="260"/>
    </row>
    <row r="442" spans="1:18" s="148" customFormat="1">
      <c r="A442" s="260"/>
      <c r="B442" s="260"/>
      <c r="C442" s="260"/>
      <c r="D442" s="260"/>
      <c r="E442" s="260"/>
      <c r="F442" s="260"/>
      <c r="G442" s="260"/>
      <c r="H442" s="348"/>
      <c r="I442" s="348"/>
      <c r="J442" s="260"/>
      <c r="K442" s="260"/>
      <c r="L442" s="260"/>
      <c r="M442" s="260"/>
      <c r="N442" s="260"/>
      <c r="O442" s="260"/>
      <c r="P442" s="260"/>
      <c r="Q442" s="260"/>
      <c r="R442" s="260"/>
    </row>
    <row r="443" spans="1:18" s="148" customFormat="1">
      <c r="A443" s="260"/>
      <c r="B443" s="260"/>
      <c r="C443" s="260"/>
      <c r="D443" s="260"/>
      <c r="E443" s="260"/>
      <c r="F443" s="260"/>
      <c r="G443" s="260"/>
      <c r="H443" s="348"/>
      <c r="I443" s="348"/>
      <c r="J443" s="260"/>
      <c r="K443" s="260"/>
      <c r="L443" s="260"/>
      <c r="M443" s="260"/>
      <c r="N443" s="260"/>
      <c r="O443" s="260"/>
      <c r="P443" s="260"/>
      <c r="Q443" s="260"/>
      <c r="R443" s="260"/>
    </row>
    <row r="444" spans="1:18" s="148" customFormat="1">
      <c r="A444" s="260"/>
      <c r="B444" s="260"/>
      <c r="C444" s="260"/>
      <c r="D444" s="260"/>
      <c r="E444" s="260"/>
      <c r="F444" s="260"/>
      <c r="G444" s="260"/>
      <c r="H444" s="348"/>
      <c r="I444" s="348"/>
      <c r="J444" s="260"/>
      <c r="K444" s="260"/>
      <c r="L444" s="260"/>
      <c r="M444" s="260"/>
      <c r="N444" s="260"/>
      <c r="O444" s="260"/>
      <c r="P444" s="260"/>
      <c r="Q444" s="260"/>
      <c r="R444" s="260"/>
    </row>
    <row r="445" spans="1:18" s="148" customFormat="1">
      <c r="A445" s="260"/>
      <c r="B445" s="260"/>
      <c r="C445" s="260"/>
      <c r="D445" s="260"/>
      <c r="E445" s="260"/>
      <c r="F445" s="260"/>
      <c r="G445" s="260"/>
      <c r="H445" s="348"/>
      <c r="I445" s="348"/>
      <c r="J445" s="260"/>
      <c r="K445" s="260"/>
      <c r="L445" s="260"/>
      <c r="M445" s="260"/>
      <c r="N445" s="260"/>
      <c r="O445" s="260"/>
      <c r="P445" s="260"/>
      <c r="Q445" s="260"/>
      <c r="R445" s="260"/>
    </row>
    <row r="446" spans="1:18" s="148" customFormat="1">
      <c r="A446" s="260"/>
      <c r="B446" s="260"/>
      <c r="C446" s="260"/>
      <c r="D446" s="260"/>
      <c r="E446" s="260"/>
      <c r="F446" s="260"/>
      <c r="G446" s="260"/>
      <c r="H446" s="348"/>
      <c r="I446" s="348"/>
      <c r="J446" s="260"/>
      <c r="K446" s="260"/>
      <c r="L446" s="260"/>
      <c r="M446" s="260"/>
      <c r="N446" s="260"/>
      <c r="O446" s="260"/>
      <c r="P446" s="260"/>
      <c r="Q446" s="260"/>
      <c r="R446" s="260"/>
    </row>
    <row r="447" spans="1:18" s="148" customFormat="1">
      <c r="A447" s="260"/>
      <c r="B447" s="260"/>
      <c r="C447" s="260"/>
      <c r="D447" s="260"/>
      <c r="E447" s="260"/>
      <c r="F447" s="260"/>
      <c r="G447" s="260"/>
      <c r="H447" s="348"/>
      <c r="I447" s="348"/>
      <c r="J447" s="260"/>
      <c r="K447" s="260"/>
      <c r="L447" s="260"/>
      <c r="M447" s="260"/>
      <c r="N447" s="260"/>
      <c r="O447" s="260"/>
      <c r="P447" s="260"/>
      <c r="Q447" s="260"/>
      <c r="R447" s="260"/>
    </row>
    <row r="448" spans="1:18" s="148" customFormat="1">
      <c r="A448" s="260"/>
      <c r="B448" s="260"/>
      <c r="C448" s="260"/>
      <c r="D448" s="260"/>
      <c r="E448" s="260"/>
      <c r="F448" s="260"/>
      <c r="G448" s="260"/>
      <c r="H448" s="348"/>
      <c r="I448" s="348"/>
      <c r="J448" s="260"/>
      <c r="K448" s="260"/>
      <c r="L448" s="260"/>
      <c r="M448" s="260"/>
      <c r="N448" s="260"/>
      <c r="O448" s="260"/>
      <c r="P448" s="260"/>
      <c r="Q448" s="260"/>
      <c r="R448" s="260"/>
    </row>
    <row r="449" spans="1:18" s="148" customFormat="1">
      <c r="A449" s="260"/>
      <c r="B449" s="260"/>
      <c r="C449" s="260"/>
      <c r="D449" s="260"/>
      <c r="E449" s="260"/>
      <c r="F449" s="260"/>
      <c r="G449" s="260"/>
      <c r="H449" s="348"/>
      <c r="I449" s="348"/>
      <c r="J449" s="260"/>
      <c r="K449" s="260"/>
      <c r="L449" s="260"/>
      <c r="M449" s="260"/>
      <c r="N449" s="260"/>
      <c r="O449" s="260"/>
      <c r="P449" s="260"/>
      <c r="Q449" s="260"/>
      <c r="R449" s="260"/>
    </row>
    <row r="450" spans="1:18" s="148" customFormat="1">
      <c r="A450" s="260"/>
      <c r="B450" s="260"/>
      <c r="C450" s="260"/>
      <c r="D450" s="260"/>
      <c r="E450" s="260"/>
      <c r="F450" s="260"/>
      <c r="G450" s="260"/>
      <c r="H450" s="348"/>
      <c r="I450" s="348"/>
      <c r="J450" s="260"/>
      <c r="K450" s="260"/>
      <c r="L450" s="260"/>
      <c r="M450" s="260"/>
      <c r="N450" s="260"/>
      <c r="O450" s="260"/>
      <c r="P450" s="260"/>
      <c r="Q450" s="260"/>
      <c r="R450" s="260"/>
    </row>
    <row r="451" spans="1:18" s="148" customFormat="1">
      <c r="A451" s="260"/>
      <c r="B451" s="260"/>
      <c r="C451" s="260"/>
      <c r="D451" s="260"/>
      <c r="E451" s="260"/>
      <c r="F451" s="260"/>
      <c r="G451" s="260"/>
      <c r="H451" s="348"/>
      <c r="I451" s="348"/>
      <c r="J451" s="260"/>
      <c r="K451" s="260"/>
      <c r="L451" s="260"/>
      <c r="M451" s="260"/>
      <c r="N451" s="260"/>
      <c r="O451" s="260"/>
      <c r="P451" s="260"/>
      <c r="Q451" s="260"/>
      <c r="R451" s="260"/>
    </row>
    <row r="452" spans="1:18" s="148" customFormat="1">
      <c r="A452" s="260"/>
      <c r="B452" s="260"/>
      <c r="C452" s="260"/>
      <c r="D452" s="260"/>
      <c r="E452" s="260"/>
      <c r="F452" s="260"/>
      <c r="G452" s="260"/>
      <c r="H452" s="348"/>
      <c r="I452" s="348"/>
      <c r="J452" s="260"/>
      <c r="K452" s="260"/>
      <c r="L452" s="260"/>
      <c r="M452" s="260"/>
      <c r="N452" s="260"/>
      <c r="O452" s="260"/>
      <c r="P452" s="260"/>
      <c r="Q452" s="260"/>
      <c r="R452" s="260"/>
    </row>
    <row r="453" spans="1:18" s="148" customFormat="1">
      <c r="A453" s="260"/>
      <c r="B453" s="260"/>
      <c r="C453" s="260"/>
      <c r="D453" s="260"/>
      <c r="E453" s="260"/>
      <c r="F453" s="260"/>
      <c r="G453" s="260"/>
      <c r="H453" s="348"/>
      <c r="I453" s="348"/>
      <c r="J453" s="260"/>
      <c r="K453" s="260"/>
      <c r="L453" s="260"/>
      <c r="M453" s="260"/>
      <c r="N453" s="260"/>
      <c r="O453" s="260"/>
      <c r="P453" s="260"/>
      <c r="Q453" s="260"/>
      <c r="R453" s="260"/>
    </row>
    <row r="454" spans="1:18" s="148" customFormat="1">
      <c r="A454" s="260"/>
      <c r="B454" s="260"/>
      <c r="C454" s="260"/>
      <c r="D454" s="260"/>
      <c r="E454" s="260"/>
      <c r="F454" s="260"/>
      <c r="G454" s="260"/>
      <c r="H454" s="348"/>
      <c r="I454" s="348"/>
      <c r="J454" s="260"/>
      <c r="K454" s="260"/>
      <c r="L454" s="260"/>
      <c r="M454" s="260"/>
      <c r="N454" s="260"/>
      <c r="O454" s="260"/>
      <c r="P454" s="260"/>
      <c r="Q454" s="260"/>
      <c r="R454" s="260"/>
    </row>
    <row r="455" spans="1:18" s="148" customFormat="1">
      <c r="A455" s="260"/>
      <c r="B455" s="260"/>
      <c r="C455" s="260"/>
      <c r="D455" s="260"/>
      <c r="E455" s="260"/>
      <c r="F455" s="260"/>
      <c r="G455" s="260"/>
      <c r="H455" s="348"/>
      <c r="I455" s="348"/>
      <c r="J455" s="260"/>
      <c r="K455" s="260"/>
      <c r="L455" s="260"/>
      <c r="M455" s="260"/>
      <c r="N455" s="260"/>
      <c r="O455" s="260"/>
      <c r="P455" s="260"/>
      <c r="Q455" s="260"/>
      <c r="R455" s="260"/>
    </row>
    <row r="456" spans="1:18" s="148" customFormat="1">
      <c r="A456" s="260"/>
      <c r="B456" s="260"/>
      <c r="C456" s="260"/>
      <c r="D456" s="260"/>
      <c r="E456" s="260"/>
      <c r="F456" s="260"/>
      <c r="G456" s="260"/>
      <c r="H456" s="348"/>
      <c r="I456" s="348"/>
      <c r="J456" s="260"/>
      <c r="K456" s="260"/>
      <c r="L456" s="260"/>
      <c r="M456" s="260"/>
      <c r="N456" s="260"/>
      <c r="O456" s="260"/>
      <c r="P456" s="260"/>
      <c r="Q456" s="260"/>
      <c r="R456" s="260"/>
    </row>
    <row r="457" spans="1:18" s="148" customFormat="1">
      <c r="A457" s="260"/>
      <c r="B457" s="260"/>
      <c r="C457" s="260"/>
      <c r="D457" s="260"/>
      <c r="E457" s="260"/>
      <c r="F457" s="260"/>
      <c r="G457" s="260"/>
      <c r="H457" s="348"/>
      <c r="I457" s="348"/>
      <c r="J457" s="260"/>
      <c r="K457" s="260"/>
      <c r="L457" s="260"/>
      <c r="M457" s="260"/>
      <c r="N457" s="260"/>
      <c r="O457" s="260"/>
      <c r="P457" s="260"/>
      <c r="Q457" s="260"/>
      <c r="R457" s="260"/>
    </row>
    <row r="458" spans="1:18" s="148" customFormat="1">
      <c r="A458" s="260"/>
      <c r="B458" s="260"/>
      <c r="C458" s="260"/>
      <c r="D458" s="260"/>
      <c r="E458" s="260"/>
      <c r="F458" s="260"/>
      <c r="G458" s="260"/>
      <c r="H458" s="348"/>
      <c r="I458" s="348"/>
      <c r="J458" s="260"/>
      <c r="K458" s="260"/>
      <c r="L458" s="260"/>
      <c r="M458" s="260"/>
      <c r="N458" s="260"/>
      <c r="O458" s="260"/>
      <c r="P458" s="260"/>
      <c r="Q458" s="260"/>
      <c r="R458" s="260"/>
    </row>
    <row r="459" spans="1:18" s="148" customFormat="1">
      <c r="A459" s="260"/>
      <c r="B459" s="260"/>
      <c r="C459" s="260"/>
      <c r="D459" s="260"/>
      <c r="E459" s="260"/>
      <c r="F459" s="260"/>
      <c r="G459" s="260"/>
      <c r="H459" s="348"/>
      <c r="I459" s="348"/>
      <c r="J459" s="260"/>
      <c r="K459" s="260"/>
      <c r="L459" s="260"/>
      <c r="M459" s="260"/>
      <c r="N459" s="260"/>
      <c r="O459" s="260"/>
      <c r="P459" s="260"/>
      <c r="Q459" s="260"/>
      <c r="R459" s="260"/>
    </row>
    <row r="460" spans="1:18" s="148" customFormat="1">
      <c r="A460" s="260"/>
      <c r="B460" s="260"/>
      <c r="C460" s="260"/>
      <c r="D460" s="260"/>
      <c r="E460" s="260"/>
      <c r="F460" s="260"/>
      <c r="G460" s="260"/>
      <c r="H460" s="348"/>
      <c r="I460" s="348"/>
      <c r="J460" s="260"/>
      <c r="K460" s="260"/>
      <c r="L460" s="260"/>
      <c r="M460" s="260"/>
      <c r="N460" s="260"/>
      <c r="O460" s="260"/>
      <c r="P460" s="260"/>
      <c r="Q460" s="260"/>
      <c r="R460" s="260"/>
    </row>
    <row r="461" spans="1:18" s="148" customFormat="1">
      <c r="A461" s="260"/>
      <c r="B461" s="260"/>
      <c r="C461" s="260"/>
      <c r="D461" s="260"/>
      <c r="E461" s="260"/>
      <c r="F461" s="260"/>
      <c r="G461" s="260"/>
      <c r="H461" s="348"/>
      <c r="I461" s="348"/>
      <c r="J461" s="260"/>
      <c r="K461" s="260"/>
      <c r="L461" s="260"/>
      <c r="M461" s="260"/>
      <c r="N461" s="260"/>
      <c r="O461" s="260"/>
      <c r="P461" s="260"/>
      <c r="Q461" s="260"/>
      <c r="R461" s="260"/>
    </row>
    <row r="462" spans="1:18" s="148" customFormat="1">
      <c r="A462" s="260"/>
      <c r="B462" s="260"/>
      <c r="C462" s="260"/>
      <c r="D462" s="260"/>
      <c r="E462" s="260"/>
      <c r="F462" s="260"/>
      <c r="G462" s="260"/>
      <c r="H462" s="348"/>
      <c r="I462" s="348"/>
      <c r="J462" s="260"/>
      <c r="K462" s="260"/>
      <c r="L462" s="260"/>
      <c r="M462" s="260"/>
      <c r="N462" s="260"/>
      <c r="O462" s="260"/>
      <c r="P462" s="260"/>
      <c r="Q462" s="260"/>
      <c r="R462" s="260"/>
    </row>
    <row r="463" spans="1:18" s="148" customFormat="1">
      <c r="A463" s="260"/>
      <c r="B463" s="260"/>
      <c r="C463" s="260"/>
      <c r="D463" s="260"/>
      <c r="E463" s="260"/>
      <c r="F463" s="260"/>
      <c r="G463" s="260"/>
      <c r="H463" s="348"/>
      <c r="I463" s="348"/>
      <c r="J463" s="260"/>
      <c r="K463" s="260"/>
      <c r="L463" s="260"/>
      <c r="M463" s="260"/>
      <c r="N463" s="260"/>
      <c r="O463" s="260"/>
      <c r="P463" s="260"/>
      <c r="Q463" s="260"/>
      <c r="R463" s="260"/>
    </row>
    <row r="464" spans="1:18" s="148" customFormat="1">
      <c r="A464" s="260"/>
      <c r="B464" s="260"/>
      <c r="C464" s="260"/>
      <c r="D464" s="260"/>
      <c r="E464" s="260"/>
      <c r="F464" s="260"/>
      <c r="G464" s="260"/>
      <c r="H464" s="348"/>
      <c r="I464" s="348"/>
      <c r="J464" s="260"/>
      <c r="K464" s="260"/>
      <c r="L464" s="260"/>
      <c r="M464" s="260"/>
      <c r="N464" s="260"/>
      <c r="O464" s="260"/>
      <c r="P464" s="260"/>
      <c r="Q464" s="260"/>
      <c r="R464" s="260"/>
    </row>
    <row r="465" spans="1:18" s="148" customFormat="1">
      <c r="A465" s="260"/>
      <c r="B465" s="260"/>
      <c r="C465" s="260"/>
      <c r="D465" s="260"/>
      <c r="E465" s="260"/>
      <c r="F465" s="260"/>
      <c r="G465" s="260"/>
      <c r="H465" s="348"/>
      <c r="I465" s="348"/>
      <c r="J465" s="260"/>
      <c r="K465" s="260"/>
      <c r="L465" s="260"/>
      <c r="M465" s="260"/>
      <c r="N465" s="260"/>
      <c r="O465" s="260"/>
      <c r="P465" s="260"/>
      <c r="Q465" s="260"/>
      <c r="R465" s="260"/>
    </row>
    <row r="466" spans="1:18" s="148" customFormat="1">
      <c r="A466" s="260"/>
      <c r="B466" s="260"/>
      <c r="C466" s="260"/>
      <c r="D466" s="260"/>
      <c r="E466" s="260"/>
      <c r="F466" s="260"/>
      <c r="G466" s="260"/>
      <c r="H466" s="348"/>
      <c r="I466" s="348"/>
      <c r="J466" s="260"/>
      <c r="K466" s="260"/>
      <c r="L466" s="260"/>
      <c r="M466" s="260"/>
      <c r="N466" s="260"/>
      <c r="O466" s="260"/>
      <c r="P466" s="260"/>
      <c r="Q466" s="260"/>
      <c r="R466" s="260"/>
    </row>
    <row r="467" spans="1:18" s="148" customFormat="1">
      <c r="A467" s="260"/>
      <c r="B467" s="260"/>
      <c r="C467" s="260"/>
      <c r="D467" s="260"/>
      <c r="E467" s="260"/>
      <c r="F467" s="260"/>
      <c r="G467" s="260"/>
      <c r="H467" s="348"/>
      <c r="I467" s="348"/>
      <c r="J467" s="260"/>
      <c r="K467" s="260"/>
      <c r="L467" s="260"/>
      <c r="M467" s="260"/>
      <c r="N467" s="260"/>
      <c r="O467" s="260"/>
      <c r="P467" s="260"/>
      <c r="Q467" s="260"/>
      <c r="R467" s="260"/>
    </row>
    <row r="468" spans="1:18" s="148" customFormat="1">
      <c r="A468" s="260"/>
      <c r="B468" s="260"/>
      <c r="C468" s="260"/>
      <c r="D468" s="260"/>
      <c r="E468" s="260"/>
      <c r="F468" s="260"/>
      <c r="G468" s="260"/>
      <c r="H468" s="348"/>
      <c r="I468" s="348"/>
      <c r="J468" s="260"/>
      <c r="K468" s="260"/>
      <c r="L468" s="260"/>
      <c r="M468" s="260"/>
      <c r="N468" s="260"/>
      <c r="O468" s="260"/>
      <c r="P468" s="260"/>
      <c r="Q468" s="260"/>
      <c r="R468" s="260"/>
    </row>
    <row r="469" spans="1:18" s="148" customFormat="1">
      <c r="A469" s="260"/>
      <c r="B469" s="260"/>
      <c r="C469" s="260"/>
      <c r="D469" s="260"/>
      <c r="E469" s="260"/>
      <c r="F469" s="260"/>
      <c r="G469" s="260"/>
      <c r="H469" s="348"/>
      <c r="I469" s="348"/>
      <c r="J469" s="260"/>
      <c r="K469" s="260"/>
      <c r="L469" s="260"/>
      <c r="M469" s="260"/>
      <c r="N469" s="260"/>
      <c r="O469" s="260"/>
      <c r="P469" s="260"/>
      <c r="Q469" s="260"/>
      <c r="R469" s="260"/>
    </row>
    <row r="470" spans="1:18" s="148" customFormat="1">
      <c r="A470" s="260"/>
      <c r="B470" s="260"/>
      <c r="C470" s="260"/>
      <c r="D470" s="260"/>
      <c r="E470" s="260"/>
      <c r="F470" s="260"/>
      <c r="G470" s="260"/>
      <c r="H470" s="348"/>
      <c r="I470" s="348"/>
      <c r="J470" s="260"/>
      <c r="K470" s="260"/>
      <c r="L470" s="260"/>
      <c r="M470" s="260"/>
      <c r="N470" s="260"/>
      <c r="O470" s="260"/>
      <c r="P470" s="260"/>
      <c r="Q470" s="260"/>
      <c r="R470" s="260"/>
    </row>
    <row r="471" spans="1:18" s="148" customFormat="1">
      <c r="A471" s="260"/>
      <c r="B471" s="260"/>
      <c r="C471" s="260"/>
      <c r="D471" s="260"/>
      <c r="E471" s="260"/>
      <c r="F471" s="260"/>
      <c r="G471" s="260"/>
      <c r="H471" s="348"/>
      <c r="I471" s="348"/>
      <c r="J471" s="260"/>
      <c r="K471" s="260"/>
      <c r="L471" s="260"/>
      <c r="M471" s="260"/>
      <c r="N471" s="260"/>
      <c r="O471" s="260"/>
      <c r="P471" s="260"/>
      <c r="Q471" s="260"/>
      <c r="R471" s="260"/>
    </row>
    <row r="472" spans="1:18" s="148" customFormat="1">
      <c r="A472" s="260"/>
      <c r="B472" s="260"/>
      <c r="C472" s="260"/>
      <c r="D472" s="260"/>
      <c r="E472" s="260"/>
      <c r="F472" s="260"/>
      <c r="G472" s="260"/>
      <c r="H472" s="348"/>
      <c r="I472" s="348"/>
      <c r="J472" s="260"/>
      <c r="K472" s="260"/>
      <c r="L472" s="260"/>
      <c r="M472" s="260"/>
      <c r="N472" s="260"/>
      <c r="O472" s="260"/>
      <c r="P472" s="260"/>
      <c r="Q472" s="260"/>
      <c r="R472" s="260"/>
    </row>
    <row r="473" spans="1:18" s="148" customFormat="1">
      <c r="A473" s="260"/>
      <c r="B473" s="260"/>
      <c r="C473" s="260"/>
      <c r="D473" s="260"/>
      <c r="E473" s="260"/>
      <c r="F473" s="260"/>
      <c r="G473" s="260"/>
      <c r="H473" s="348"/>
      <c r="I473" s="348"/>
      <c r="J473" s="260"/>
      <c r="K473" s="260"/>
      <c r="L473" s="260"/>
      <c r="M473" s="260"/>
      <c r="N473" s="260"/>
      <c r="O473" s="260"/>
      <c r="P473" s="260"/>
      <c r="Q473" s="260"/>
      <c r="R473" s="260"/>
    </row>
    <row r="474" spans="1:18" s="148" customFormat="1">
      <c r="A474" s="260"/>
      <c r="B474" s="260"/>
      <c r="C474" s="260"/>
      <c r="D474" s="260"/>
      <c r="E474" s="260"/>
      <c r="F474" s="260"/>
      <c r="G474" s="260"/>
      <c r="H474" s="348"/>
      <c r="I474" s="348"/>
      <c r="J474" s="260"/>
      <c r="K474" s="260"/>
      <c r="L474" s="260"/>
      <c r="M474" s="260"/>
      <c r="N474" s="260"/>
      <c r="O474" s="260"/>
      <c r="P474" s="260"/>
      <c r="Q474" s="260"/>
      <c r="R474" s="260"/>
    </row>
    <row r="475" spans="1:18" s="148" customFormat="1">
      <c r="A475" s="260"/>
      <c r="B475" s="260"/>
      <c r="C475" s="260"/>
      <c r="D475" s="260"/>
      <c r="E475" s="260"/>
      <c r="F475" s="260"/>
      <c r="G475" s="260"/>
      <c r="H475" s="348"/>
      <c r="I475" s="348"/>
      <c r="J475" s="260"/>
      <c r="K475" s="260"/>
      <c r="L475" s="260"/>
      <c r="M475" s="260"/>
      <c r="N475" s="260"/>
      <c r="O475" s="260"/>
      <c r="P475" s="260"/>
      <c r="Q475" s="260"/>
      <c r="R475" s="260"/>
    </row>
    <row r="476" spans="1:18" s="148" customFormat="1">
      <c r="A476" s="260"/>
      <c r="B476" s="260"/>
      <c r="C476" s="260"/>
      <c r="D476" s="260"/>
      <c r="E476" s="260"/>
      <c r="F476" s="260"/>
      <c r="G476" s="260"/>
      <c r="H476" s="348"/>
      <c r="I476" s="348"/>
      <c r="J476" s="260"/>
      <c r="K476" s="260"/>
      <c r="L476" s="260"/>
      <c r="M476" s="260"/>
      <c r="N476" s="260"/>
      <c r="O476" s="260"/>
      <c r="P476" s="260"/>
      <c r="Q476" s="260"/>
      <c r="R476" s="260"/>
    </row>
    <row r="477" spans="1:18" s="148" customFormat="1">
      <c r="A477" s="260"/>
      <c r="B477" s="260"/>
      <c r="C477" s="260"/>
      <c r="D477" s="260"/>
      <c r="E477" s="260"/>
      <c r="F477" s="260"/>
      <c r="G477" s="260"/>
      <c r="H477" s="348"/>
      <c r="I477" s="348"/>
      <c r="J477" s="260"/>
      <c r="K477" s="260"/>
      <c r="L477" s="260"/>
      <c r="M477" s="260"/>
      <c r="N477" s="260"/>
      <c r="O477" s="260"/>
      <c r="P477" s="260"/>
      <c r="Q477" s="260"/>
      <c r="R477" s="260"/>
    </row>
    <row r="478" spans="1:18" s="148" customFormat="1">
      <c r="A478" s="260"/>
      <c r="B478" s="260"/>
      <c r="C478" s="260"/>
      <c r="D478" s="260"/>
      <c r="E478" s="260"/>
      <c r="F478" s="260"/>
      <c r="G478" s="260"/>
      <c r="H478" s="348"/>
      <c r="I478" s="348"/>
      <c r="J478" s="260"/>
      <c r="K478" s="260"/>
      <c r="L478" s="260"/>
      <c r="M478" s="260"/>
      <c r="N478" s="260"/>
      <c r="O478" s="260"/>
      <c r="P478" s="260"/>
      <c r="Q478" s="260"/>
      <c r="R478" s="260"/>
    </row>
    <row r="479" spans="1:18" s="148" customFormat="1">
      <c r="A479" s="260"/>
      <c r="B479" s="260"/>
      <c r="C479" s="260"/>
      <c r="D479" s="260"/>
      <c r="E479" s="260"/>
      <c r="F479" s="260"/>
      <c r="G479" s="260"/>
      <c r="H479" s="348"/>
      <c r="I479" s="348"/>
      <c r="J479" s="260"/>
      <c r="K479" s="260"/>
      <c r="L479" s="260"/>
      <c r="M479" s="260"/>
      <c r="N479" s="260"/>
      <c r="O479" s="260"/>
      <c r="P479" s="260"/>
      <c r="Q479" s="260"/>
      <c r="R479" s="260"/>
    </row>
    <row r="480" spans="1:18" s="148" customFormat="1">
      <c r="A480" s="260"/>
      <c r="B480" s="260"/>
      <c r="C480" s="260"/>
      <c r="D480" s="260"/>
      <c r="E480" s="260"/>
      <c r="F480" s="260"/>
      <c r="G480" s="260"/>
      <c r="H480" s="348"/>
      <c r="I480" s="348"/>
      <c r="J480" s="260"/>
      <c r="K480" s="260"/>
      <c r="L480" s="260"/>
      <c r="M480" s="260"/>
      <c r="N480" s="260"/>
      <c r="O480" s="260"/>
      <c r="P480" s="260"/>
      <c r="Q480" s="260"/>
      <c r="R480" s="260"/>
    </row>
    <row r="481" spans="1:18" s="148" customFormat="1">
      <c r="A481" s="260"/>
      <c r="B481" s="260"/>
      <c r="C481" s="260"/>
      <c r="D481" s="260"/>
      <c r="E481" s="260"/>
      <c r="F481" s="260"/>
      <c r="G481" s="260"/>
      <c r="H481" s="348"/>
      <c r="I481" s="348"/>
      <c r="J481" s="260"/>
      <c r="K481" s="260"/>
      <c r="L481" s="260"/>
      <c r="M481" s="260"/>
      <c r="N481" s="260"/>
      <c r="O481" s="260"/>
      <c r="P481" s="260"/>
      <c r="Q481" s="260"/>
      <c r="R481" s="260"/>
    </row>
    <row r="482" spans="1:18" s="148" customFormat="1">
      <c r="A482" s="260"/>
      <c r="B482" s="260"/>
      <c r="C482" s="260"/>
      <c r="D482" s="260"/>
      <c r="E482" s="260"/>
      <c r="F482" s="260"/>
      <c r="G482" s="260"/>
      <c r="H482" s="348"/>
      <c r="I482" s="348"/>
      <c r="J482" s="260"/>
      <c r="K482" s="260"/>
      <c r="L482" s="260"/>
      <c r="M482" s="260"/>
      <c r="N482" s="260"/>
      <c r="O482" s="260"/>
      <c r="P482" s="260"/>
      <c r="Q482" s="260"/>
      <c r="R482" s="260"/>
    </row>
    <row r="483" spans="1:18" s="148" customFormat="1">
      <c r="A483" s="260"/>
      <c r="B483" s="260"/>
      <c r="C483" s="260"/>
      <c r="D483" s="260"/>
      <c r="E483" s="260"/>
      <c r="F483" s="260"/>
      <c r="G483" s="260"/>
      <c r="H483" s="348"/>
      <c r="I483" s="348"/>
      <c r="J483" s="260"/>
      <c r="K483" s="260"/>
      <c r="L483" s="260"/>
      <c r="M483" s="260"/>
      <c r="N483" s="260"/>
      <c r="O483" s="260"/>
      <c r="P483" s="260"/>
      <c r="Q483" s="260"/>
      <c r="R483" s="260"/>
    </row>
    <row r="484" spans="1:18" s="148" customFormat="1">
      <c r="A484" s="260"/>
      <c r="B484" s="260"/>
      <c r="C484" s="260"/>
      <c r="D484" s="260"/>
      <c r="E484" s="260"/>
      <c r="F484" s="260"/>
      <c r="G484" s="260"/>
      <c r="H484" s="348"/>
      <c r="I484" s="348"/>
      <c r="J484" s="260"/>
      <c r="K484" s="260"/>
      <c r="L484" s="260"/>
      <c r="M484" s="260"/>
      <c r="N484" s="260"/>
      <c r="O484" s="260"/>
      <c r="P484" s="260"/>
      <c r="Q484" s="260"/>
      <c r="R484" s="260"/>
    </row>
    <row r="485" spans="1:18" s="148" customFormat="1">
      <c r="A485" s="260"/>
      <c r="B485" s="260"/>
      <c r="C485" s="260"/>
      <c r="D485" s="260"/>
      <c r="E485" s="260"/>
      <c r="F485" s="260"/>
      <c r="G485" s="260"/>
      <c r="H485" s="348"/>
      <c r="I485" s="348"/>
      <c r="J485" s="260"/>
      <c r="K485" s="260"/>
      <c r="L485" s="260"/>
      <c r="M485" s="260"/>
      <c r="N485" s="260"/>
      <c r="O485" s="260"/>
      <c r="P485" s="260"/>
      <c r="Q485" s="260"/>
      <c r="R485" s="260"/>
    </row>
    <row r="486" spans="1:18" s="148" customFormat="1">
      <c r="A486" s="260"/>
      <c r="B486" s="260"/>
      <c r="C486" s="260"/>
      <c r="D486" s="260"/>
      <c r="E486" s="260"/>
      <c r="F486" s="260"/>
      <c r="G486" s="260"/>
      <c r="H486" s="348"/>
      <c r="I486" s="348"/>
      <c r="J486" s="260"/>
      <c r="K486" s="260"/>
      <c r="L486" s="260"/>
      <c r="M486" s="260"/>
      <c r="N486" s="260"/>
      <c r="O486" s="260"/>
      <c r="P486" s="260"/>
      <c r="Q486" s="260"/>
      <c r="R486" s="260"/>
    </row>
    <row r="487" spans="1:18" s="148" customFormat="1">
      <c r="A487" s="260"/>
      <c r="B487" s="260"/>
      <c r="C487" s="260"/>
      <c r="D487" s="260"/>
      <c r="E487" s="260"/>
      <c r="F487" s="260"/>
      <c r="G487" s="260"/>
      <c r="H487" s="348"/>
      <c r="I487" s="348"/>
      <c r="J487" s="260"/>
      <c r="K487" s="260"/>
      <c r="L487" s="260"/>
      <c r="M487" s="260"/>
      <c r="N487" s="260"/>
      <c r="O487" s="260"/>
      <c r="P487" s="260"/>
      <c r="Q487" s="260"/>
      <c r="R487" s="260"/>
    </row>
    <row r="488" spans="1:18" s="148" customFormat="1">
      <c r="A488" s="260"/>
      <c r="B488" s="260"/>
      <c r="C488" s="260"/>
      <c r="D488" s="260"/>
      <c r="E488" s="260"/>
      <c r="F488" s="260"/>
      <c r="G488" s="260"/>
      <c r="H488" s="348"/>
      <c r="I488" s="348"/>
      <c r="J488" s="260"/>
      <c r="K488" s="260"/>
      <c r="L488" s="260"/>
      <c r="M488" s="260"/>
      <c r="N488" s="260"/>
      <c r="O488" s="260"/>
      <c r="P488" s="260"/>
      <c r="Q488" s="260"/>
      <c r="R488" s="260"/>
    </row>
    <row r="489" spans="1:18" s="148" customFormat="1">
      <c r="A489" s="260"/>
      <c r="B489" s="260"/>
      <c r="C489" s="260"/>
      <c r="D489" s="260"/>
      <c r="E489" s="260"/>
      <c r="F489" s="260"/>
      <c r="G489" s="260"/>
      <c r="H489" s="348"/>
      <c r="I489" s="348"/>
      <c r="J489" s="260"/>
      <c r="K489" s="260"/>
      <c r="L489" s="260"/>
      <c r="M489" s="260"/>
      <c r="N489" s="260"/>
      <c r="O489" s="260"/>
      <c r="P489" s="260"/>
      <c r="Q489" s="260"/>
      <c r="R489" s="260"/>
    </row>
    <row r="490" spans="1:18" s="148" customFormat="1">
      <c r="A490" s="260"/>
      <c r="B490" s="260"/>
      <c r="C490" s="260"/>
      <c r="D490" s="260"/>
      <c r="E490" s="260"/>
      <c r="F490" s="260"/>
      <c r="G490" s="260"/>
      <c r="H490" s="348"/>
      <c r="I490" s="348"/>
      <c r="J490" s="260"/>
      <c r="K490" s="260"/>
      <c r="L490" s="260"/>
      <c r="M490" s="260"/>
      <c r="N490" s="260"/>
      <c r="O490" s="260"/>
      <c r="P490" s="260"/>
      <c r="Q490" s="260"/>
      <c r="R490" s="260"/>
    </row>
    <row r="491" spans="1:18" s="148" customFormat="1">
      <c r="A491" s="260"/>
      <c r="B491" s="260"/>
      <c r="C491" s="260"/>
      <c r="D491" s="260"/>
      <c r="E491" s="260"/>
      <c r="F491" s="260"/>
      <c r="G491" s="260"/>
      <c r="H491" s="348"/>
      <c r="I491" s="348"/>
      <c r="J491" s="260"/>
      <c r="K491" s="260"/>
      <c r="L491" s="260"/>
      <c r="M491" s="260"/>
      <c r="N491" s="260"/>
      <c r="O491" s="260"/>
      <c r="P491" s="260"/>
      <c r="Q491" s="260"/>
      <c r="R491" s="260"/>
    </row>
    <row r="492" spans="1:18" s="148" customFormat="1">
      <c r="A492" s="260"/>
      <c r="B492" s="260"/>
      <c r="C492" s="260"/>
      <c r="D492" s="260"/>
      <c r="E492" s="260"/>
      <c r="F492" s="260"/>
      <c r="G492" s="260"/>
      <c r="H492" s="348"/>
      <c r="I492" s="348"/>
      <c r="J492" s="260"/>
      <c r="K492" s="260"/>
      <c r="L492" s="260"/>
      <c r="M492" s="260"/>
      <c r="N492" s="260"/>
      <c r="O492" s="260"/>
      <c r="P492" s="260"/>
      <c r="Q492" s="260"/>
      <c r="R492" s="260"/>
    </row>
    <row r="493" spans="1:18" s="148" customFormat="1">
      <c r="A493" s="260"/>
      <c r="B493" s="260"/>
      <c r="C493" s="260"/>
      <c r="D493" s="260"/>
      <c r="E493" s="260"/>
      <c r="F493" s="260"/>
      <c r="G493" s="260"/>
      <c r="H493" s="348"/>
      <c r="I493" s="348"/>
      <c r="J493" s="260"/>
      <c r="K493" s="260"/>
      <c r="L493" s="260"/>
      <c r="M493" s="260"/>
      <c r="N493" s="260"/>
      <c r="O493" s="260"/>
      <c r="P493" s="260"/>
      <c r="Q493" s="260"/>
      <c r="R493" s="260"/>
    </row>
    <row r="494" spans="1:18" s="148" customFormat="1">
      <c r="A494" s="260"/>
      <c r="B494" s="260"/>
      <c r="C494" s="260"/>
      <c r="D494" s="260"/>
      <c r="E494" s="260"/>
      <c r="F494" s="260"/>
      <c r="G494" s="260"/>
      <c r="H494" s="348"/>
      <c r="I494" s="348"/>
      <c r="J494" s="260"/>
      <c r="K494" s="260"/>
      <c r="L494" s="260"/>
      <c r="M494" s="260"/>
      <c r="N494" s="260"/>
      <c r="O494" s="260"/>
      <c r="P494" s="260"/>
      <c r="Q494" s="260"/>
      <c r="R494" s="260"/>
    </row>
    <row r="495" spans="1:18" s="148" customFormat="1">
      <c r="A495" s="260"/>
      <c r="B495" s="260"/>
      <c r="C495" s="260"/>
      <c r="D495" s="260"/>
      <c r="E495" s="260"/>
      <c r="F495" s="260"/>
      <c r="G495" s="260"/>
      <c r="H495" s="348"/>
      <c r="I495" s="348"/>
      <c r="J495" s="260"/>
      <c r="K495" s="260"/>
      <c r="L495" s="260"/>
      <c r="M495" s="260"/>
      <c r="N495" s="260"/>
      <c r="O495" s="260"/>
      <c r="P495" s="260"/>
      <c r="Q495" s="260"/>
      <c r="R495" s="260"/>
    </row>
    <row r="496" spans="1:18" s="148" customFormat="1">
      <c r="A496" s="260"/>
      <c r="B496" s="260"/>
      <c r="C496" s="260"/>
      <c r="D496" s="260"/>
      <c r="E496" s="260"/>
      <c r="F496" s="260"/>
      <c r="G496" s="260"/>
      <c r="H496" s="348"/>
      <c r="I496" s="348"/>
      <c r="J496" s="260"/>
      <c r="K496" s="260"/>
      <c r="L496" s="260"/>
      <c r="M496" s="260"/>
      <c r="N496" s="260"/>
      <c r="O496" s="260"/>
      <c r="P496" s="260"/>
      <c r="Q496" s="260"/>
      <c r="R496" s="260"/>
    </row>
    <row r="497" spans="1:18" s="148" customFormat="1">
      <c r="A497" s="260"/>
      <c r="B497" s="260"/>
      <c r="C497" s="260"/>
      <c r="D497" s="260"/>
      <c r="E497" s="260"/>
      <c r="F497" s="260"/>
      <c r="G497" s="260"/>
      <c r="H497" s="348"/>
      <c r="I497" s="348"/>
      <c r="J497" s="260"/>
      <c r="K497" s="260"/>
      <c r="L497" s="260"/>
      <c r="M497" s="260"/>
      <c r="N497" s="260"/>
      <c r="O497" s="260"/>
      <c r="P497" s="260"/>
      <c r="Q497" s="260"/>
      <c r="R497" s="260"/>
    </row>
    <row r="498" spans="1:18" s="148" customFormat="1">
      <c r="A498" s="260"/>
      <c r="B498" s="260"/>
      <c r="C498" s="260"/>
      <c r="D498" s="260"/>
      <c r="E498" s="260"/>
      <c r="F498" s="260"/>
      <c r="G498" s="260"/>
      <c r="H498" s="348"/>
      <c r="I498" s="348"/>
      <c r="J498" s="260"/>
      <c r="K498" s="260"/>
      <c r="L498" s="260"/>
      <c r="M498" s="260"/>
      <c r="N498" s="260"/>
      <c r="O498" s="260"/>
      <c r="P498" s="260"/>
      <c r="Q498" s="260"/>
      <c r="R498" s="260"/>
    </row>
    <row r="499" spans="1:18" s="148" customFormat="1">
      <c r="A499" s="260"/>
      <c r="B499" s="260"/>
      <c r="C499" s="260"/>
      <c r="D499" s="260"/>
      <c r="E499" s="260"/>
      <c r="F499" s="260"/>
      <c r="G499" s="260"/>
      <c r="H499" s="348"/>
      <c r="I499" s="348"/>
      <c r="J499" s="260"/>
      <c r="K499" s="260"/>
      <c r="L499" s="260"/>
      <c r="M499" s="260"/>
      <c r="N499" s="260"/>
      <c r="O499" s="260"/>
      <c r="P499" s="260"/>
      <c r="Q499" s="260"/>
      <c r="R499" s="260"/>
    </row>
    <row r="500" spans="1:18" s="148" customFormat="1"/>
    <row r="501" spans="1:18" s="148" customFormat="1"/>
    <row r="502" spans="1:18" s="148" customFormat="1"/>
    <row r="503" spans="1:18" s="148" customFormat="1"/>
    <row r="504" spans="1:18" s="148" customFormat="1"/>
    <row r="505" spans="1:18" s="148" customFormat="1"/>
    <row r="506" spans="1:18" s="148" customFormat="1"/>
    <row r="507" spans="1:18" s="148" customFormat="1"/>
    <row r="508" spans="1:18" s="148" customFormat="1"/>
    <row r="509" spans="1:18" s="148" customFormat="1"/>
    <row r="510" spans="1:18" s="148" customFormat="1"/>
    <row r="511" spans="1:18" s="148" customFormat="1"/>
    <row r="512" spans="1:18" s="148" customFormat="1"/>
    <row r="513" s="148" customFormat="1"/>
    <row r="514" s="148" customFormat="1"/>
    <row r="515" s="148" customFormat="1"/>
    <row r="516" s="148" customFormat="1"/>
    <row r="517" s="148" customFormat="1"/>
    <row r="518" s="148" customFormat="1"/>
    <row r="519" s="148" customFormat="1"/>
    <row r="520" s="148" customFormat="1"/>
    <row r="521" s="148" customFormat="1"/>
    <row r="522" s="148" customFormat="1"/>
    <row r="523" s="148" customFormat="1"/>
    <row r="524" s="148" customFormat="1"/>
    <row r="525" s="148" customFormat="1"/>
    <row r="526" s="148" customFormat="1"/>
    <row r="527" s="148" customFormat="1"/>
    <row r="528" s="148" customFormat="1"/>
    <row r="529" s="148" customFormat="1"/>
    <row r="530" s="148" customFormat="1"/>
    <row r="531" s="148" customFormat="1"/>
    <row r="532" s="148" customFormat="1"/>
    <row r="533" s="148" customFormat="1"/>
    <row r="534" s="148" customFormat="1"/>
    <row r="535" s="148" customFormat="1"/>
    <row r="536" s="148" customFormat="1"/>
    <row r="537" s="148" customFormat="1"/>
    <row r="538" s="148" customFormat="1"/>
    <row r="539" s="148" customFormat="1"/>
    <row r="540" s="148" customFormat="1"/>
    <row r="541" s="148" customFormat="1"/>
    <row r="542" s="148" customFormat="1"/>
    <row r="543" s="148" customFormat="1"/>
    <row r="544" s="148" customFormat="1"/>
    <row r="545" s="148" customFormat="1"/>
    <row r="546" s="148" customFormat="1"/>
    <row r="547" s="148" customFormat="1"/>
    <row r="548" s="148" customFormat="1"/>
    <row r="549" s="148" customFormat="1"/>
    <row r="550" s="148" customFormat="1"/>
    <row r="551" s="148" customFormat="1"/>
    <row r="552" s="148" customFormat="1"/>
    <row r="553" s="148" customFormat="1"/>
    <row r="554" s="148" customFormat="1"/>
    <row r="555" s="148" customFormat="1"/>
    <row r="556" s="148" customFormat="1"/>
    <row r="557" s="148" customFormat="1"/>
    <row r="558" s="148" customFormat="1"/>
    <row r="559" s="148" customFormat="1"/>
    <row r="560" s="148" customFormat="1"/>
    <row r="561" s="148" customFormat="1"/>
    <row r="562" s="148" customFormat="1"/>
    <row r="563" s="148" customFormat="1"/>
    <row r="564" s="148" customFormat="1"/>
    <row r="565" s="148" customFormat="1"/>
    <row r="566" s="148" customFormat="1"/>
    <row r="567" s="148" customFormat="1"/>
    <row r="568" s="148" customFormat="1"/>
    <row r="569" s="148" customFormat="1"/>
    <row r="570" s="148" customFormat="1"/>
    <row r="571" s="148" customFormat="1"/>
    <row r="572" s="148" customFormat="1"/>
    <row r="573" s="148" customFormat="1"/>
    <row r="574" s="148" customFormat="1"/>
    <row r="575" s="148" customFormat="1"/>
    <row r="576" s="148" customFormat="1"/>
    <row r="577" s="148" customFormat="1"/>
    <row r="578" s="148" customFormat="1"/>
    <row r="579" s="148" customFormat="1"/>
    <row r="580" s="148" customFormat="1"/>
    <row r="581" s="148" customFormat="1"/>
    <row r="582" s="148" customFormat="1"/>
    <row r="583" s="148" customFormat="1"/>
    <row r="584" s="148" customFormat="1"/>
    <row r="585" s="148" customFormat="1"/>
    <row r="586" s="148" customFormat="1"/>
    <row r="587" s="148" customFormat="1"/>
    <row r="588" s="148" customFormat="1"/>
    <row r="589" s="148" customFormat="1"/>
    <row r="590" s="148" customFormat="1"/>
    <row r="591" s="148" customFormat="1"/>
    <row r="592" s="148" customFormat="1"/>
    <row r="593" s="148" customFormat="1"/>
    <row r="594" s="148" customFormat="1"/>
    <row r="595" s="148" customFormat="1"/>
    <row r="596" s="148" customFormat="1"/>
    <row r="597" s="148" customFormat="1"/>
    <row r="598" s="148" customFormat="1"/>
    <row r="599" s="148" customFormat="1"/>
    <row r="600" s="148" customFormat="1"/>
    <row r="601" s="148" customFormat="1"/>
    <row r="602" s="148" customFormat="1"/>
    <row r="603" s="148" customFormat="1"/>
    <row r="604" s="148" customFormat="1"/>
    <row r="605" s="148" customFormat="1"/>
    <row r="606" s="148" customFormat="1"/>
    <row r="607" s="148" customFormat="1"/>
    <row r="608" s="148" customFormat="1"/>
    <row r="609" s="148" customFormat="1"/>
    <row r="610" s="148" customFormat="1"/>
    <row r="611" s="148" customFormat="1"/>
    <row r="612" s="148" customFormat="1"/>
    <row r="613" s="148" customFormat="1"/>
    <row r="614" s="148" customFormat="1"/>
    <row r="615" s="148" customFormat="1"/>
    <row r="616" s="148" customFormat="1"/>
    <row r="617" s="148" customFormat="1"/>
    <row r="618" s="148" customFormat="1"/>
    <row r="619" s="148" customFormat="1"/>
    <row r="620" s="148" customFormat="1"/>
    <row r="621" s="148" customFormat="1"/>
    <row r="622" s="148" customFormat="1"/>
    <row r="623" s="148" customFormat="1"/>
    <row r="624" s="148" customFormat="1"/>
    <row r="625" s="148" customFormat="1"/>
    <row r="626" s="148" customFormat="1"/>
    <row r="627" s="148" customFormat="1"/>
    <row r="628" s="148" customFormat="1"/>
    <row r="629" s="148" customFormat="1"/>
    <row r="630" s="148" customFormat="1"/>
    <row r="631" s="148" customFormat="1"/>
    <row r="632" s="148" customFormat="1"/>
    <row r="633" s="148" customFormat="1"/>
    <row r="634" s="148" customFormat="1"/>
    <row r="635" s="148" customFormat="1"/>
    <row r="636" s="148" customFormat="1"/>
    <row r="637" s="148" customFormat="1"/>
    <row r="638" s="148" customFormat="1"/>
    <row r="639" s="148" customFormat="1"/>
    <row r="640" s="148" customFormat="1"/>
    <row r="641" s="148" customFormat="1"/>
    <row r="642" s="148" customFormat="1"/>
    <row r="643" s="148" customFormat="1"/>
    <row r="644" s="148" customFormat="1"/>
    <row r="645" s="148" customFormat="1"/>
    <row r="646" s="148" customFormat="1"/>
    <row r="647" s="148" customFormat="1"/>
    <row r="648" s="148" customFormat="1"/>
    <row r="649" s="148" customFormat="1"/>
    <row r="650" s="148" customFormat="1"/>
    <row r="651" s="148" customFormat="1"/>
    <row r="652" s="148" customFormat="1"/>
    <row r="653" s="148" customFormat="1"/>
    <row r="654" s="148" customFormat="1"/>
    <row r="655" s="148" customFormat="1"/>
    <row r="656" s="148" customFormat="1"/>
    <row r="657" s="148" customFormat="1"/>
    <row r="658" s="148" customFormat="1"/>
    <row r="659" s="148" customFormat="1"/>
    <row r="660" s="148" customFormat="1"/>
    <row r="661" s="148" customFormat="1"/>
    <row r="662" s="148" customFormat="1"/>
    <row r="663" s="148" customFormat="1"/>
    <row r="664" s="148" customFormat="1"/>
    <row r="665" s="148" customFormat="1"/>
    <row r="666" s="148" customFormat="1"/>
    <row r="667" s="148" customFormat="1"/>
    <row r="668" s="148" customFormat="1"/>
    <row r="669" s="148" customFormat="1"/>
    <row r="670" s="148" customFormat="1"/>
    <row r="671" s="148" customFormat="1"/>
  </sheetData>
  <sheetProtection algorithmName="SHA-512" hashValue="m7+EjcSDw+8rfpQkF9S7VlQzrfVQparIXgi6StOQZzOLybsrjla1cz1rK6CBkn/9QCjMrpdH9iF4/WmfJ78iJg==" saltValue="QpS2bgemfoQKlN1IH4uJQg=="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59" priority="4">
      <formula>AND(ISBLANK(A13),SUM(COUNTIF($A13:$R13,"&lt;&gt;"&amp;"")&gt;0))</formula>
    </cfRule>
  </conditionalFormatting>
  <conditionalFormatting sqref="B13:B499">
    <cfRule type="expression" dxfId="58" priority="3">
      <formula>AND(ISBLANK(B13),SUM(COUNTIF($A13:$R13,"&lt;&gt;"&amp;"")&gt;0))</formula>
    </cfRule>
  </conditionalFormatting>
  <conditionalFormatting sqref="E13:E499">
    <cfRule type="expression" dxfId="57" priority="6">
      <formula>AND(ISBLANK(E13),SUM(COUNTIF($A13:$R13,"&lt;&gt;"&amp;"")&gt;0))</formula>
    </cfRule>
  </conditionalFormatting>
  <conditionalFormatting sqref="J13:Q499">
    <cfRule type="expression" dxfId="56" priority="5">
      <formula>AND(ISBLANK(J13),SUM(COUNTIF($A13:$R13,"&lt;&gt;"&amp;"")&gt;0))</formula>
    </cfRule>
  </conditionalFormatting>
  <conditionalFormatting sqref="A13:A499">
    <cfRule type="expression" dxfId="55" priority="8">
      <formula>LEN(A13)&gt;40</formula>
    </cfRule>
  </conditionalFormatting>
  <conditionalFormatting sqref="B13:D499">
    <cfRule type="expression" dxfId="54" priority="7">
      <formula>LEN(B13)&gt;256</formula>
    </cfRule>
  </conditionalFormatting>
  <conditionalFormatting sqref="R13:R499">
    <cfRule type="expression" dxfId="53" priority="2">
      <formula>LEN(R13)&gt;256</formula>
    </cfRule>
  </conditionalFormatting>
  <conditionalFormatting sqref="F13:G13">
    <cfRule type="expression" dxfId="52" priority="1">
      <formula>AND(ISBLANK(F13),SUM(COUNTIF($A13:$R13,"&lt;&gt;"&amp;"")&gt;0))</formula>
    </cfRule>
  </conditionalFormatting>
  <dataValidations count="12">
    <dataValidation type="date" allowBlank="1" showInputMessage="1" showErrorMessage="1" error="Please enter a date" sqref="E7:E11 E4:E5 E13:E1048576" xr:uid="{00000000-0002-0000-1800-000000000000}">
      <formula1>18264</formula1>
      <formula2>54789</formula2>
    </dataValidation>
    <dataValidation type="decimal" allowBlank="1" showInputMessage="1" showErrorMessage="1" error="Please enter a number" sqref="P4:P5 P7:P11 P13:P1048576 K7:K1048576" xr:uid="{00000000-0002-0000-1800-000001000000}">
      <formula1>0</formula1>
      <formula2>100000</formula2>
    </dataValidation>
    <dataValidation type="whole" allowBlank="1" showInputMessage="1" showErrorMessage="1" error="Please enter a number" sqref="I4:I5 M2 P12:Q12 F7:I8 F10:I10 F12: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No Net Loss&quot; &quot;Unaccomodated Need&quot;, or &quot;Shortfall of Sites&quot;" sqref="J13:J499" xr:uid="{00000000-0002-0000-1800-000005000000}">
      <formula1>"No Net Loss, Unaccommodated Need, Shortfall of Sites"</formula1>
    </dataValidation>
    <dataValidation type="list" allowBlank="1" showInputMessage="1" showErrorMessage="1" error="Please enter &quot;Vacant&quot;, or &quot;Non-Vacant&quot;" sqref="Q13:Q1048576 Q7:Q9"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s>
  <printOptions horizontalCentered="1"/>
  <pageMargins left="0.7" right="0.7" top="0.75" bottom="0.75" header="0.3" footer="0.3"/>
  <pageSetup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781D0-737A-44F1-80F5-AFFE05BB9F97}">
  <sheetPr codeName="Sheet5">
    <tabColor theme="3"/>
  </sheetPr>
  <dimension ref="A1:D189"/>
  <sheetViews>
    <sheetView topLeftCell="A125" workbookViewId="0">
      <selection activeCell="D162" sqref="D162"/>
    </sheetView>
  </sheetViews>
  <sheetFormatPr defaultColWidth="8.85546875" defaultRowHeight="15"/>
  <cols>
    <col min="1" max="1" width="30.42578125" style="408" customWidth="1"/>
    <col min="2" max="2" width="35" style="11" customWidth="1"/>
    <col min="3" max="3" width="23.42578125" style="11" customWidth="1"/>
    <col min="4" max="4" width="101.42578125" style="11" customWidth="1"/>
    <col min="5" max="16384" width="8.85546875" style="11"/>
  </cols>
  <sheetData>
    <row r="1" spans="1:4" s="159" customFormat="1" ht="23.25">
      <c r="A1" s="644" t="s">
        <v>386</v>
      </c>
      <c r="B1" s="644"/>
      <c r="C1" s="644"/>
      <c r="D1" s="644"/>
    </row>
    <row r="2" spans="1:4" s="159" customFormat="1" ht="23.25">
      <c r="A2" s="644" t="s">
        <v>389</v>
      </c>
      <c r="B2" s="644"/>
      <c r="C2" s="644"/>
      <c r="D2" s="644"/>
    </row>
    <row r="3" spans="1:4" s="159" customFormat="1">
      <c r="A3" s="586" t="s">
        <v>392</v>
      </c>
      <c r="B3" s="586"/>
      <c r="C3" s="586"/>
      <c r="D3" s="586"/>
    </row>
    <row r="4" spans="1:4" s="1" customFormat="1" ht="12.75">
      <c r="A4" s="185" t="s">
        <v>385</v>
      </c>
      <c r="B4" s="396" t="s">
        <v>350</v>
      </c>
      <c r="C4" s="186"/>
      <c r="D4" s="56"/>
    </row>
    <row r="5" spans="1:4" s="1" customFormat="1" ht="12.75">
      <c r="A5" s="185" t="s">
        <v>388</v>
      </c>
      <c r="B5" s="397">
        <v>2021</v>
      </c>
      <c r="C5" s="187"/>
      <c r="D5" s="398"/>
    </row>
    <row r="6" spans="1:4" s="312" customFormat="1" ht="11.25" hidden="1">
      <c r="A6" s="405" t="s">
        <v>5942</v>
      </c>
      <c r="B6" s="312" t="s">
        <v>5943</v>
      </c>
      <c r="C6" s="312" t="s">
        <v>5944</v>
      </c>
      <c r="D6" s="312" t="s">
        <v>5945</v>
      </c>
    </row>
    <row r="7" spans="1:4" ht="15.75">
      <c r="A7" s="645" t="s">
        <v>5946</v>
      </c>
      <c r="B7" s="645"/>
      <c r="C7" s="645"/>
      <c r="D7" s="645"/>
    </row>
    <row r="8" spans="1:4" ht="15.75">
      <c r="A8" s="587" t="s">
        <v>5947</v>
      </c>
      <c r="B8" s="588"/>
      <c r="C8" s="588"/>
      <c r="D8" s="594"/>
    </row>
    <row r="9" spans="1:4" s="12" customFormat="1" ht="12.75">
      <c r="A9" s="646" t="s">
        <v>5948</v>
      </c>
      <c r="B9" s="647"/>
      <c r="C9" s="647"/>
      <c r="D9" s="648"/>
    </row>
    <row r="10" spans="1:4" s="12" customFormat="1" ht="12.75">
      <c r="A10" s="124">
        <v>1</v>
      </c>
      <c r="B10" s="124">
        <v>2</v>
      </c>
      <c r="C10" s="124">
        <v>3</v>
      </c>
      <c r="D10" s="123">
        <v>4</v>
      </c>
    </row>
    <row r="11" spans="1:4" s="12" customFormat="1" ht="12.75">
      <c r="A11" s="449" t="s">
        <v>5949</v>
      </c>
      <c r="B11" s="449" t="s">
        <v>5950</v>
      </c>
      <c r="C11" s="449" t="s">
        <v>5951</v>
      </c>
      <c r="D11" s="449" t="s">
        <v>5952</v>
      </c>
    </row>
    <row r="12" spans="1:4" s="12" customFormat="1" ht="114.75">
      <c r="A12" s="535" t="s">
        <v>5953</v>
      </c>
      <c r="B12" s="399" t="s">
        <v>5954</v>
      </c>
      <c r="C12" s="399" t="s">
        <v>5955</v>
      </c>
      <c r="D12" s="400" t="s">
        <v>5956</v>
      </c>
    </row>
    <row r="13" spans="1:4" s="168" customFormat="1" ht="38.25">
      <c r="A13" s="237" t="s">
        <v>5953</v>
      </c>
      <c r="B13" s="399" t="s">
        <v>5957</v>
      </c>
      <c r="C13" s="399" t="s">
        <v>5958</v>
      </c>
      <c r="D13" s="400" t="s">
        <v>5959</v>
      </c>
    </row>
    <row r="14" spans="1:4" s="168" customFormat="1" ht="63.75">
      <c r="A14" s="237" t="s">
        <v>5953</v>
      </c>
      <c r="B14" s="399" t="s">
        <v>5960</v>
      </c>
      <c r="C14" s="399" t="s">
        <v>5958</v>
      </c>
      <c r="D14" s="400" t="s">
        <v>5961</v>
      </c>
    </row>
    <row r="15" spans="1:4" s="168" customFormat="1" ht="409.5">
      <c r="A15" s="237" t="s">
        <v>5953</v>
      </c>
      <c r="B15" s="399" t="s">
        <v>5962</v>
      </c>
      <c r="C15" s="399" t="s">
        <v>5963</v>
      </c>
      <c r="D15" s="400" t="s">
        <v>5964</v>
      </c>
    </row>
    <row r="16" spans="1:4" s="168" customFormat="1" ht="51">
      <c r="A16" s="237" t="s">
        <v>5953</v>
      </c>
      <c r="B16" s="399" t="s">
        <v>5965</v>
      </c>
      <c r="C16" s="399" t="s">
        <v>5966</v>
      </c>
      <c r="D16" s="400" t="s">
        <v>5967</v>
      </c>
    </row>
    <row r="17" spans="1:4" s="168" customFormat="1" ht="76.5">
      <c r="A17" s="237" t="s">
        <v>5968</v>
      </c>
      <c r="B17" s="399" t="s">
        <v>5969</v>
      </c>
      <c r="C17" s="399" t="s">
        <v>5970</v>
      </c>
      <c r="D17" s="400" t="s">
        <v>5971</v>
      </c>
    </row>
    <row r="18" spans="1:4" s="168" customFormat="1" ht="140.25">
      <c r="A18" s="237" t="s">
        <v>5972</v>
      </c>
      <c r="B18" s="399" t="s">
        <v>5973</v>
      </c>
      <c r="C18" s="399" t="s">
        <v>5958</v>
      </c>
      <c r="D18" s="400" t="s">
        <v>5974</v>
      </c>
    </row>
    <row r="19" spans="1:4" s="168" customFormat="1" ht="63.75">
      <c r="A19" s="237" t="s">
        <v>5972</v>
      </c>
      <c r="B19" s="399" t="s">
        <v>5975</v>
      </c>
      <c r="C19" s="399" t="s">
        <v>5958</v>
      </c>
      <c r="D19" s="400" t="s">
        <v>5976</v>
      </c>
    </row>
    <row r="20" spans="1:4" s="168" customFormat="1" ht="63.75">
      <c r="A20" s="237" t="s">
        <v>5972</v>
      </c>
      <c r="B20" s="399" t="s">
        <v>5977</v>
      </c>
      <c r="C20" s="399" t="s">
        <v>5958</v>
      </c>
      <c r="D20" s="400" t="s">
        <v>5978</v>
      </c>
    </row>
    <row r="21" spans="1:4" s="168" customFormat="1" ht="38.25">
      <c r="A21" s="237" t="s">
        <v>5972</v>
      </c>
      <c r="B21" s="399" t="s">
        <v>5979</v>
      </c>
      <c r="C21" s="399" t="s">
        <v>5958</v>
      </c>
      <c r="D21" s="400" t="s">
        <v>5980</v>
      </c>
    </row>
    <row r="22" spans="1:4" s="168" customFormat="1" ht="51">
      <c r="A22" s="237" t="s">
        <v>5972</v>
      </c>
      <c r="B22" s="399" t="s">
        <v>5981</v>
      </c>
      <c r="C22" s="399" t="s">
        <v>5958</v>
      </c>
      <c r="D22" s="400" t="s">
        <v>5982</v>
      </c>
    </row>
    <row r="23" spans="1:4" s="168" customFormat="1" ht="280.5">
      <c r="A23" s="237" t="s">
        <v>5972</v>
      </c>
      <c r="B23" s="399" t="s">
        <v>5983</v>
      </c>
      <c r="C23" s="399" t="s">
        <v>5958</v>
      </c>
      <c r="D23" s="400" t="s">
        <v>5984</v>
      </c>
    </row>
    <row r="24" spans="1:4" s="168" customFormat="1" ht="63.75">
      <c r="A24" s="237" t="s">
        <v>5985</v>
      </c>
      <c r="B24" s="399" t="s">
        <v>5986</v>
      </c>
      <c r="C24" s="399" t="s">
        <v>5987</v>
      </c>
      <c r="D24" s="400" t="s">
        <v>5988</v>
      </c>
    </row>
    <row r="25" spans="1:4" s="168" customFormat="1" ht="63.75">
      <c r="A25" s="237" t="s">
        <v>5985</v>
      </c>
      <c r="B25" s="399" t="s">
        <v>5989</v>
      </c>
      <c r="C25" s="399" t="s">
        <v>5987</v>
      </c>
      <c r="D25" s="400" t="s">
        <v>5990</v>
      </c>
    </row>
    <row r="26" spans="1:4" s="168" customFormat="1" ht="25.5">
      <c r="A26" s="237" t="s">
        <v>5991</v>
      </c>
      <c r="B26" s="399" t="s">
        <v>5992</v>
      </c>
      <c r="C26" s="399" t="s">
        <v>5958</v>
      </c>
      <c r="D26" s="400" t="s">
        <v>5993</v>
      </c>
    </row>
    <row r="27" spans="1:4" s="168" customFormat="1" ht="38.25">
      <c r="A27" s="237" t="s">
        <v>5994</v>
      </c>
      <c r="B27" s="399" t="s">
        <v>5995</v>
      </c>
      <c r="C27" s="399" t="s">
        <v>5958</v>
      </c>
      <c r="D27" s="400" t="s">
        <v>5996</v>
      </c>
    </row>
    <row r="28" spans="1:4" s="168" customFormat="1" ht="63.75">
      <c r="A28" s="237" t="s">
        <v>5997</v>
      </c>
      <c r="B28" s="399" t="s">
        <v>5998</v>
      </c>
      <c r="C28" s="399" t="s">
        <v>5958</v>
      </c>
      <c r="D28" s="400" t="s">
        <v>5999</v>
      </c>
    </row>
    <row r="29" spans="1:4" s="168" customFormat="1" ht="114.75">
      <c r="A29" s="237" t="s">
        <v>6000</v>
      </c>
      <c r="B29" s="399" t="s">
        <v>6001</v>
      </c>
      <c r="C29" s="399" t="s">
        <v>5958</v>
      </c>
      <c r="D29" s="400" t="s">
        <v>6002</v>
      </c>
    </row>
    <row r="30" spans="1:4" s="168" customFormat="1" ht="25.5">
      <c r="A30" s="237" t="s">
        <v>6000</v>
      </c>
      <c r="B30" s="399" t="s">
        <v>6003</v>
      </c>
      <c r="C30" s="399" t="s">
        <v>5958</v>
      </c>
      <c r="D30" s="400" t="s">
        <v>6004</v>
      </c>
    </row>
    <row r="31" spans="1:4" s="168" customFormat="1" ht="331.5">
      <c r="A31" s="237" t="s">
        <v>6000</v>
      </c>
      <c r="B31" s="399" t="s">
        <v>6005</v>
      </c>
      <c r="C31" s="399" t="s">
        <v>5958</v>
      </c>
      <c r="D31" s="400" t="s">
        <v>6006</v>
      </c>
    </row>
    <row r="32" spans="1:4" s="168" customFormat="1" ht="51">
      <c r="A32" s="237" t="s">
        <v>6007</v>
      </c>
      <c r="B32" s="399" t="s">
        <v>6008</v>
      </c>
      <c r="C32" s="399" t="s">
        <v>5958</v>
      </c>
      <c r="D32" s="400" t="s">
        <v>6009</v>
      </c>
    </row>
    <row r="33" spans="1:4" s="168" customFormat="1" ht="89.25">
      <c r="A33" s="237" t="s">
        <v>6010</v>
      </c>
      <c r="B33" s="399" t="s">
        <v>6011</v>
      </c>
      <c r="C33" s="399" t="s">
        <v>6012</v>
      </c>
      <c r="D33" s="400" t="s">
        <v>6013</v>
      </c>
    </row>
    <row r="34" spans="1:4" s="168" customFormat="1" ht="38.25">
      <c r="A34" s="237" t="s">
        <v>6014</v>
      </c>
      <c r="B34" s="399" t="s">
        <v>6015</v>
      </c>
      <c r="C34" s="399" t="s">
        <v>5958</v>
      </c>
      <c r="D34" s="400" t="s">
        <v>6016</v>
      </c>
    </row>
    <row r="35" spans="1:4" s="168" customFormat="1" ht="89.25">
      <c r="A35" s="237" t="s">
        <v>6014</v>
      </c>
      <c r="B35" s="399" t="s">
        <v>6017</v>
      </c>
      <c r="C35" s="399" t="s">
        <v>6018</v>
      </c>
      <c r="D35" s="400" t="s">
        <v>6019</v>
      </c>
    </row>
    <row r="36" spans="1:4" s="168" customFormat="1" ht="89.25">
      <c r="A36" s="237" t="s">
        <v>6014</v>
      </c>
      <c r="B36" s="399" t="s">
        <v>6020</v>
      </c>
      <c r="C36" s="399" t="s">
        <v>6018</v>
      </c>
      <c r="D36" s="400" t="s">
        <v>6021</v>
      </c>
    </row>
    <row r="37" spans="1:4" s="168" customFormat="1" ht="89.25">
      <c r="A37" s="237" t="s">
        <v>6014</v>
      </c>
      <c r="B37" s="399" t="s">
        <v>6022</v>
      </c>
      <c r="C37" s="399" t="s">
        <v>6018</v>
      </c>
      <c r="D37" s="400" t="s">
        <v>6023</v>
      </c>
    </row>
    <row r="38" spans="1:4" s="168" customFormat="1" ht="51">
      <c r="A38" s="237" t="s">
        <v>6014</v>
      </c>
      <c r="B38" s="399" t="s">
        <v>6024</v>
      </c>
      <c r="C38" s="399" t="s">
        <v>6018</v>
      </c>
      <c r="D38" s="400" t="s">
        <v>6025</v>
      </c>
    </row>
    <row r="39" spans="1:4" s="168" customFormat="1" ht="76.5">
      <c r="A39" s="237" t="s">
        <v>6026</v>
      </c>
      <c r="B39" s="399" t="s">
        <v>6027</v>
      </c>
      <c r="C39" s="399" t="s">
        <v>5958</v>
      </c>
      <c r="D39" s="400" t="s">
        <v>6028</v>
      </c>
    </row>
    <row r="40" spans="1:4" s="168" customFormat="1" ht="89.25">
      <c r="A40" s="237" t="s">
        <v>6029</v>
      </c>
      <c r="B40" s="399" t="s">
        <v>6030</v>
      </c>
      <c r="C40" s="399" t="s">
        <v>6031</v>
      </c>
      <c r="D40" s="400" t="s">
        <v>6032</v>
      </c>
    </row>
    <row r="41" spans="1:4" s="168" customFormat="1" ht="25.5">
      <c r="A41" s="237" t="s">
        <v>6029</v>
      </c>
      <c r="B41" s="399" t="s">
        <v>6033</v>
      </c>
      <c r="C41" s="399" t="s">
        <v>5958</v>
      </c>
      <c r="D41" s="400" t="s">
        <v>6034</v>
      </c>
    </row>
    <row r="42" spans="1:4" s="168" customFormat="1" ht="76.5">
      <c r="A42" s="237" t="s">
        <v>6035</v>
      </c>
      <c r="B42" s="399" t="s">
        <v>6036</v>
      </c>
      <c r="C42" s="399" t="s">
        <v>5958</v>
      </c>
      <c r="D42" s="400" t="s">
        <v>6037</v>
      </c>
    </row>
    <row r="43" spans="1:4" s="168" customFormat="1" ht="76.5">
      <c r="A43" s="237" t="s">
        <v>6035</v>
      </c>
      <c r="B43" s="399" t="s">
        <v>6038</v>
      </c>
      <c r="C43" s="399" t="s">
        <v>5958</v>
      </c>
      <c r="D43" s="400" t="s">
        <v>6039</v>
      </c>
    </row>
    <row r="44" spans="1:4" s="168" customFormat="1" ht="25.5">
      <c r="A44" s="237" t="s">
        <v>6035</v>
      </c>
      <c r="B44" s="399" t="s">
        <v>6040</v>
      </c>
      <c r="C44" s="399" t="s">
        <v>5958</v>
      </c>
      <c r="D44" s="400" t="s">
        <v>6041</v>
      </c>
    </row>
    <row r="45" spans="1:4" s="168" customFormat="1" ht="38.25">
      <c r="A45" s="237" t="s">
        <v>6042</v>
      </c>
      <c r="B45" s="399" t="s">
        <v>6043</v>
      </c>
      <c r="C45" s="399" t="s">
        <v>5958</v>
      </c>
      <c r="D45" s="400" t="s">
        <v>6044</v>
      </c>
    </row>
    <row r="46" spans="1:4" s="168" customFormat="1" ht="63.75">
      <c r="A46" s="237" t="s">
        <v>6045</v>
      </c>
      <c r="B46" s="399" t="s">
        <v>6046</v>
      </c>
      <c r="C46" s="399" t="s">
        <v>5958</v>
      </c>
      <c r="D46" s="400" t="s">
        <v>6047</v>
      </c>
    </row>
    <row r="47" spans="1:4" s="168" customFormat="1" ht="165.75">
      <c r="A47" s="237" t="s">
        <v>6045</v>
      </c>
      <c r="B47" s="399" t="s">
        <v>6048</v>
      </c>
      <c r="C47" s="399" t="s">
        <v>6049</v>
      </c>
      <c r="D47" s="400" t="s">
        <v>6050</v>
      </c>
    </row>
    <row r="48" spans="1:4" s="168" customFormat="1" ht="318.75">
      <c r="A48" s="237" t="s">
        <v>6045</v>
      </c>
      <c r="B48" s="399" t="s">
        <v>6051</v>
      </c>
      <c r="C48" s="399" t="s">
        <v>5958</v>
      </c>
      <c r="D48" s="400" t="s">
        <v>6052</v>
      </c>
    </row>
    <row r="49" spans="1:4" s="168" customFormat="1" ht="76.5">
      <c r="A49" s="237" t="s">
        <v>6045</v>
      </c>
      <c r="B49" s="399" t="s">
        <v>6053</v>
      </c>
      <c r="C49" s="399" t="s">
        <v>6054</v>
      </c>
      <c r="D49" s="400" t="s">
        <v>6055</v>
      </c>
    </row>
    <row r="50" spans="1:4" s="168" customFormat="1" ht="76.5">
      <c r="A50" s="237" t="s">
        <v>6056</v>
      </c>
      <c r="B50" s="399" t="s">
        <v>6057</v>
      </c>
      <c r="C50" s="399" t="s">
        <v>5958</v>
      </c>
      <c r="D50" s="400" t="s">
        <v>6058</v>
      </c>
    </row>
    <row r="51" spans="1:4" s="168" customFormat="1" ht="38.25">
      <c r="A51" s="237" t="s">
        <v>6056</v>
      </c>
      <c r="B51" s="399" t="s">
        <v>6059</v>
      </c>
      <c r="C51" s="399" t="s">
        <v>6060</v>
      </c>
      <c r="D51" s="400" t="s">
        <v>6061</v>
      </c>
    </row>
    <row r="52" spans="1:4" s="168" customFormat="1" ht="369.75">
      <c r="A52" s="237" t="s">
        <v>6062</v>
      </c>
      <c r="B52" s="399" t="s">
        <v>6063</v>
      </c>
      <c r="C52" s="399" t="s">
        <v>5958</v>
      </c>
      <c r="D52" s="400" t="s">
        <v>6064</v>
      </c>
    </row>
    <row r="53" spans="1:4" s="168" customFormat="1" ht="89.25">
      <c r="A53" s="237" t="s">
        <v>6062</v>
      </c>
      <c r="B53" s="399" t="s">
        <v>6065</v>
      </c>
      <c r="C53" s="399" t="s">
        <v>5958</v>
      </c>
      <c r="D53" s="400" t="s">
        <v>6066</v>
      </c>
    </row>
    <row r="54" spans="1:4" s="168" customFormat="1" ht="409.5">
      <c r="A54" s="237" t="s">
        <v>6062</v>
      </c>
      <c r="B54" s="399" t="s">
        <v>6067</v>
      </c>
      <c r="C54" s="399" t="s">
        <v>5958</v>
      </c>
      <c r="D54" s="400" t="s">
        <v>6068</v>
      </c>
    </row>
    <row r="55" spans="1:4" s="168" customFormat="1" ht="344.25">
      <c r="A55" s="237" t="s">
        <v>6062</v>
      </c>
      <c r="B55" s="399" t="s">
        <v>6069</v>
      </c>
      <c r="C55" s="399" t="s">
        <v>5958</v>
      </c>
      <c r="D55" s="400" t="s">
        <v>6070</v>
      </c>
    </row>
    <row r="56" spans="1:4" s="168" customFormat="1" ht="153">
      <c r="A56" s="237" t="s">
        <v>6062</v>
      </c>
      <c r="B56" s="399" t="s">
        <v>6071</v>
      </c>
      <c r="C56" s="399" t="s">
        <v>5958</v>
      </c>
      <c r="D56" s="400" t="s">
        <v>6072</v>
      </c>
    </row>
    <row r="57" spans="1:4" s="168" customFormat="1" ht="89.25">
      <c r="A57" s="237" t="s">
        <v>6062</v>
      </c>
      <c r="B57" s="399" t="s">
        <v>6073</v>
      </c>
      <c r="C57" s="399" t="s">
        <v>5958</v>
      </c>
      <c r="D57" s="400" t="s">
        <v>6074</v>
      </c>
    </row>
    <row r="58" spans="1:4" s="168" customFormat="1" ht="102">
      <c r="A58" s="237" t="s">
        <v>6062</v>
      </c>
      <c r="B58" s="399" t="s">
        <v>6075</v>
      </c>
      <c r="C58" s="399" t="s">
        <v>5958</v>
      </c>
      <c r="D58" s="400" t="s">
        <v>6076</v>
      </c>
    </row>
    <row r="59" spans="1:4" s="168" customFormat="1" ht="114.75">
      <c r="A59" s="237" t="s">
        <v>6062</v>
      </c>
      <c r="B59" s="399" t="s">
        <v>6077</v>
      </c>
      <c r="C59" s="399" t="s">
        <v>5958</v>
      </c>
      <c r="D59" s="400" t="s">
        <v>6078</v>
      </c>
    </row>
    <row r="60" spans="1:4" s="168" customFormat="1" ht="38.25">
      <c r="A60" s="237" t="s">
        <v>6079</v>
      </c>
      <c r="B60" s="399" t="s">
        <v>6080</v>
      </c>
      <c r="C60" s="399" t="s">
        <v>5958</v>
      </c>
      <c r="D60" s="400" t="s">
        <v>6081</v>
      </c>
    </row>
    <row r="61" spans="1:4" s="168" customFormat="1" ht="63.75">
      <c r="A61" s="237" t="s">
        <v>6079</v>
      </c>
      <c r="B61" s="399" t="s">
        <v>6082</v>
      </c>
      <c r="C61" s="399" t="s">
        <v>6083</v>
      </c>
      <c r="D61" s="400" t="s">
        <v>6084</v>
      </c>
    </row>
    <row r="62" spans="1:4" s="168" customFormat="1" ht="191.25">
      <c r="A62" s="237" t="s">
        <v>6079</v>
      </c>
      <c r="B62" s="399" t="s">
        <v>6085</v>
      </c>
      <c r="C62" s="399" t="s">
        <v>5958</v>
      </c>
      <c r="D62" s="400" t="s">
        <v>6086</v>
      </c>
    </row>
    <row r="63" spans="1:4" s="168" customFormat="1" ht="38.25">
      <c r="A63" s="237" t="s">
        <v>6079</v>
      </c>
      <c r="B63" s="399" t="s">
        <v>6087</v>
      </c>
      <c r="C63" s="399" t="s">
        <v>5958</v>
      </c>
      <c r="D63" s="400" t="s">
        <v>6088</v>
      </c>
    </row>
    <row r="64" spans="1:4" s="168" customFormat="1" ht="38.25">
      <c r="A64" s="237" t="s">
        <v>6079</v>
      </c>
      <c r="B64" s="399" t="s">
        <v>6089</v>
      </c>
      <c r="C64" s="399" t="s">
        <v>5958</v>
      </c>
      <c r="D64" s="400" t="s">
        <v>6090</v>
      </c>
    </row>
    <row r="65" spans="1:4" s="168" customFormat="1" ht="89.25">
      <c r="A65" s="237" t="s">
        <v>6079</v>
      </c>
      <c r="B65" s="399" t="s">
        <v>6091</v>
      </c>
      <c r="C65" s="399" t="s">
        <v>5958</v>
      </c>
      <c r="D65" s="400" t="s">
        <v>6092</v>
      </c>
    </row>
    <row r="66" spans="1:4" s="168" customFormat="1" ht="165.75">
      <c r="A66" s="237" t="s">
        <v>6079</v>
      </c>
      <c r="B66" s="399" t="s">
        <v>6093</v>
      </c>
      <c r="C66" s="399" t="s">
        <v>6094</v>
      </c>
      <c r="D66" s="400" t="s">
        <v>6095</v>
      </c>
    </row>
    <row r="67" spans="1:4" s="168" customFormat="1" ht="25.5">
      <c r="A67" s="237" t="s">
        <v>6096</v>
      </c>
      <c r="B67" s="399" t="s">
        <v>6097</v>
      </c>
      <c r="C67" s="399" t="s">
        <v>5958</v>
      </c>
      <c r="D67" s="400" t="s">
        <v>6098</v>
      </c>
    </row>
    <row r="68" spans="1:4" s="168" customFormat="1" ht="89.25">
      <c r="A68" s="237" t="s">
        <v>6096</v>
      </c>
      <c r="B68" s="399" t="s">
        <v>6099</v>
      </c>
      <c r="C68" s="399" t="s">
        <v>5958</v>
      </c>
      <c r="D68" s="400" t="s">
        <v>6100</v>
      </c>
    </row>
    <row r="69" spans="1:4" s="168" customFormat="1" ht="38.25">
      <c r="A69" s="237" t="s">
        <v>6096</v>
      </c>
      <c r="B69" s="399" t="s">
        <v>6101</v>
      </c>
      <c r="C69" s="399" t="s">
        <v>5987</v>
      </c>
      <c r="D69" s="400" t="s">
        <v>6102</v>
      </c>
    </row>
    <row r="70" spans="1:4" s="168" customFormat="1" ht="89.25">
      <c r="A70" s="237" t="s">
        <v>6096</v>
      </c>
      <c r="B70" s="399" t="s">
        <v>6103</v>
      </c>
      <c r="C70" s="399" t="s">
        <v>5987</v>
      </c>
      <c r="D70" s="400" t="s">
        <v>6104</v>
      </c>
    </row>
    <row r="71" spans="1:4" s="168" customFormat="1" ht="38.25">
      <c r="A71" s="237" t="s">
        <v>6105</v>
      </c>
      <c r="B71" s="399" t="s">
        <v>6106</v>
      </c>
      <c r="C71" s="399" t="s">
        <v>5958</v>
      </c>
      <c r="D71" s="400" t="s">
        <v>6107</v>
      </c>
    </row>
    <row r="72" spans="1:4" s="168" customFormat="1" ht="102">
      <c r="A72" s="237" t="s">
        <v>6105</v>
      </c>
      <c r="B72" s="399" t="s">
        <v>6108</v>
      </c>
      <c r="C72" s="399" t="s">
        <v>5958</v>
      </c>
      <c r="D72" s="400" t="s">
        <v>6109</v>
      </c>
    </row>
    <row r="73" spans="1:4" s="168" customFormat="1" ht="38.25">
      <c r="A73" s="237" t="s">
        <v>6110</v>
      </c>
      <c r="B73" s="399" t="s">
        <v>6111</v>
      </c>
      <c r="C73" s="399" t="s">
        <v>5958</v>
      </c>
      <c r="D73" s="400" t="s">
        <v>6112</v>
      </c>
    </row>
    <row r="74" spans="1:4" s="168" customFormat="1" ht="102">
      <c r="A74" s="237" t="s">
        <v>6110</v>
      </c>
      <c r="B74" s="399" t="s">
        <v>6113</v>
      </c>
      <c r="C74" s="399" t="s">
        <v>5958</v>
      </c>
      <c r="D74" s="400" t="s">
        <v>6114</v>
      </c>
    </row>
    <row r="75" spans="1:4" s="168" customFormat="1" ht="102">
      <c r="A75" s="237" t="s">
        <v>6115</v>
      </c>
      <c r="B75" s="399" t="s">
        <v>6116</v>
      </c>
      <c r="C75" s="399" t="s">
        <v>6117</v>
      </c>
      <c r="D75" s="400" t="s">
        <v>6118</v>
      </c>
    </row>
    <row r="76" spans="1:4" s="168" customFormat="1" ht="63.75">
      <c r="A76" s="237" t="s">
        <v>6115</v>
      </c>
      <c r="B76" s="399" t="s">
        <v>6119</v>
      </c>
      <c r="C76" s="399" t="s">
        <v>6120</v>
      </c>
      <c r="D76" s="400" t="s">
        <v>6121</v>
      </c>
    </row>
    <row r="77" spans="1:4" s="168" customFormat="1" ht="102">
      <c r="A77" s="237" t="s">
        <v>6122</v>
      </c>
      <c r="B77" s="399" t="s">
        <v>6123</v>
      </c>
      <c r="C77" s="399" t="s">
        <v>6124</v>
      </c>
      <c r="D77" s="400" t="s">
        <v>6125</v>
      </c>
    </row>
    <row r="78" spans="1:4" s="168" customFormat="1" ht="76.5">
      <c r="A78" s="237" t="s">
        <v>6126</v>
      </c>
      <c r="B78" s="399" t="s">
        <v>6127</v>
      </c>
      <c r="C78" s="399" t="s">
        <v>5958</v>
      </c>
      <c r="D78" s="400" t="s">
        <v>6128</v>
      </c>
    </row>
    <row r="79" spans="1:4" s="168" customFormat="1" ht="38.25">
      <c r="A79" s="237" t="s">
        <v>6129</v>
      </c>
      <c r="B79" s="399" t="s">
        <v>6130</v>
      </c>
      <c r="C79" s="399" t="s">
        <v>6131</v>
      </c>
      <c r="D79" s="400" t="s">
        <v>6132</v>
      </c>
    </row>
    <row r="80" spans="1:4" s="168" customFormat="1" ht="38.25">
      <c r="A80" s="237" t="s">
        <v>6129</v>
      </c>
      <c r="B80" s="399" t="s">
        <v>6133</v>
      </c>
      <c r="C80" s="399" t="s">
        <v>6131</v>
      </c>
      <c r="D80" s="400" t="s">
        <v>6134</v>
      </c>
    </row>
    <row r="81" spans="1:4" s="168" customFormat="1" ht="12.75">
      <c r="A81" s="237" t="s">
        <v>6135</v>
      </c>
      <c r="B81" s="399" t="s">
        <v>6136</v>
      </c>
      <c r="C81" s="399" t="s">
        <v>6131</v>
      </c>
      <c r="D81" s="400" t="s">
        <v>6137</v>
      </c>
    </row>
    <row r="82" spans="1:4" s="168" customFormat="1" ht="12.75">
      <c r="A82" s="237" t="s">
        <v>6135</v>
      </c>
      <c r="B82" s="399" t="s">
        <v>6138</v>
      </c>
      <c r="C82" s="399" t="s">
        <v>6131</v>
      </c>
      <c r="D82" s="400" t="s">
        <v>6139</v>
      </c>
    </row>
    <row r="83" spans="1:4" s="168" customFormat="1" ht="25.5">
      <c r="A83" s="237" t="s">
        <v>6135</v>
      </c>
      <c r="B83" s="399" t="s">
        <v>6140</v>
      </c>
      <c r="C83" s="399" t="s">
        <v>6131</v>
      </c>
      <c r="D83" s="400" t="s">
        <v>6141</v>
      </c>
    </row>
    <row r="84" spans="1:4" s="168" customFormat="1" ht="38.25">
      <c r="A84" s="237" t="s">
        <v>6135</v>
      </c>
      <c r="B84" s="399" t="s">
        <v>6142</v>
      </c>
      <c r="C84" s="399" t="s">
        <v>6131</v>
      </c>
      <c r="D84" s="400" t="s">
        <v>6143</v>
      </c>
    </row>
    <row r="85" spans="1:4" s="168" customFormat="1" ht="76.5">
      <c r="A85" s="237" t="s">
        <v>6135</v>
      </c>
      <c r="B85" s="399" t="s">
        <v>6144</v>
      </c>
      <c r="C85" s="399" t="s">
        <v>6131</v>
      </c>
      <c r="D85" s="400" t="s">
        <v>6145</v>
      </c>
    </row>
    <row r="86" spans="1:4" s="168" customFormat="1" ht="38.25">
      <c r="A86" s="237" t="s">
        <v>6135</v>
      </c>
      <c r="B86" s="399" t="s">
        <v>6146</v>
      </c>
      <c r="C86" s="399" t="s">
        <v>6131</v>
      </c>
      <c r="D86" s="400" t="s">
        <v>6147</v>
      </c>
    </row>
    <row r="87" spans="1:4" s="168" customFormat="1" ht="76.5">
      <c r="A87" s="237" t="s">
        <v>6148</v>
      </c>
      <c r="B87" s="399" t="s">
        <v>6149</v>
      </c>
      <c r="C87" s="399" t="s">
        <v>6131</v>
      </c>
      <c r="D87" s="400" t="s">
        <v>6150</v>
      </c>
    </row>
    <row r="88" spans="1:4" s="168" customFormat="1" ht="63.75">
      <c r="A88" s="237" t="s">
        <v>6148</v>
      </c>
      <c r="B88" s="399" t="s">
        <v>6151</v>
      </c>
      <c r="C88" s="399" t="s">
        <v>6152</v>
      </c>
      <c r="D88" s="400" t="s">
        <v>6153</v>
      </c>
    </row>
    <row r="89" spans="1:4" s="168" customFormat="1" ht="38.25">
      <c r="A89" s="237" t="s">
        <v>6148</v>
      </c>
      <c r="B89" s="399" t="s">
        <v>6154</v>
      </c>
      <c r="C89" s="399" t="s">
        <v>6131</v>
      </c>
      <c r="D89" s="400" t="s">
        <v>6155</v>
      </c>
    </row>
    <row r="90" spans="1:4" s="168" customFormat="1" ht="178.5">
      <c r="A90" s="237" t="s">
        <v>6148</v>
      </c>
      <c r="B90" s="399" t="s">
        <v>6156</v>
      </c>
      <c r="C90" s="399" t="s">
        <v>6018</v>
      </c>
      <c r="D90" s="400" t="s">
        <v>6157</v>
      </c>
    </row>
    <row r="91" spans="1:4" s="168" customFormat="1" ht="63.75">
      <c r="A91" s="237" t="s">
        <v>6148</v>
      </c>
      <c r="B91" s="399" t="s">
        <v>6158</v>
      </c>
      <c r="C91" s="399" t="s">
        <v>6131</v>
      </c>
      <c r="D91" s="400" t="s">
        <v>6159</v>
      </c>
    </row>
    <row r="92" spans="1:4" s="168" customFormat="1" ht="242.25">
      <c r="A92" s="237" t="s">
        <v>6148</v>
      </c>
      <c r="B92" s="399" t="s">
        <v>6160</v>
      </c>
      <c r="C92" s="399" t="s">
        <v>6131</v>
      </c>
      <c r="D92" s="400" t="s">
        <v>6161</v>
      </c>
    </row>
    <row r="93" spans="1:4" s="168" customFormat="1" ht="25.5">
      <c r="A93" s="237" t="s">
        <v>6148</v>
      </c>
      <c r="B93" s="399" t="s">
        <v>6162</v>
      </c>
      <c r="C93" s="399" t="s">
        <v>6018</v>
      </c>
      <c r="D93" s="400" t="s">
        <v>6163</v>
      </c>
    </row>
    <row r="94" spans="1:4" s="168" customFormat="1" ht="165.75">
      <c r="A94" s="237" t="s">
        <v>6148</v>
      </c>
      <c r="B94" s="399" t="s">
        <v>6164</v>
      </c>
      <c r="C94" s="399" t="s">
        <v>6165</v>
      </c>
      <c r="D94" s="400" t="s">
        <v>6166</v>
      </c>
    </row>
    <row r="95" spans="1:4" s="168" customFormat="1" ht="76.5">
      <c r="A95" s="237" t="s">
        <v>6148</v>
      </c>
      <c r="B95" s="399" t="s">
        <v>6167</v>
      </c>
      <c r="C95" s="399" t="s">
        <v>6165</v>
      </c>
      <c r="D95" s="400" t="s">
        <v>6168</v>
      </c>
    </row>
    <row r="96" spans="1:4" s="168" customFormat="1" ht="76.5">
      <c r="A96" s="237" t="s">
        <v>6169</v>
      </c>
      <c r="B96" s="399" t="s">
        <v>6170</v>
      </c>
      <c r="C96" s="399" t="s">
        <v>6171</v>
      </c>
      <c r="D96" s="400" t="s">
        <v>6172</v>
      </c>
    </row>
    <row r="97" spans="1:4" s="168" customFormat="1" ht="63.75">
      <c r="A97" s="237" t="s">
        <v>6173</v>
      </c>
      <c r="B97" s="399" t="s">
        <v>6174</v>
      </c>
      <c r="C97" s="399" t="s">
        <v>6175</v>
      </c>
      <c r="D97" s="400" t="s">
        <v>6176</v>
      </c>
    </row>
    <row r="98" spans="1:4" s="168" customFormat="1" ht="229.5">
      <c r="A98" s="237" t="s">
        <v>6173</v>
      </c>
      <c r="B98" s="399" t="s">
        <v>6177</v>
      </c>
      <c r="C98" s="399">
        <v>0</v>
      </c>
      <c r="D98" s="400" t="s">
        <v>6178</v>
      </c>
    </row>
    <row r="99" spans="1:4" s="168" customFormat="1" ht="25.5">
      <c r="A99" s="237" t="s">
        <v>6173</v>
      </c>
      <c r="B99" s="399" t="s">
        <v>6179</v>
      </c>
      <c r="C99" s="399" t="s">
        <v>6131</v>
      </c>
      <c r="D99" s="400" t="s">
        <v>6180</v>
      </c>
    </row>
    <row r="100" spans="1:4" s="168" customFormat="1" ht="153">
      <c r="A100" s="237" t="s">
        <v>6173</v>
      </c>
      <c r="B100" s="399" t="s">
        <v>6181</v>
      </c>
      <c r="C100" s="399" t="s">
        <v>6131</v>
      </c>
      <c r="D100" s="400" t="s">
        <v>6182</v>
      </c>
    </row>
    <row r="101" spans="1:4" s="168" customFormat="1" ht="409.5">
      <c r="A101" s="237" t="s">
        <v>6173</v>
      </c>
      <c r="B101" s="399" t="s">
        <v>6183</v>
      </c>
      <c r="C101" s="399" t="s">
        <v>6131</v>
      </c>
      <c r="D101" s="400" t="s">
        <v>6184</v>
      </c>
    </row>
    <row r="102" spans="1:4" s="168" customFormat="1" ht="267.75">
      <c r="A102" s="237" t="s">
        <v>6185</v>
      </c>
      <c r="B102" s="399" t="s">
        <v>6186</v>
      </c>
      <c r="C102" s="399" t="s">
        <v>6131</v>
      </c>
      <c r="D102" s="400" t="s">
        <v>6187</v>
      </c>
    </row>
    <row r="103" spans="1:4" s="168" customFormat="1" ht="114.75">
      <c r="A103" s="237" t="s">
        <v>6185</v>
      </c>
      <c r="B103" s="399" t="s">
        <v>6188</v>
      </c>
      <c r="C103" s="399" t="s">
        <v>6131</v>
      </c>
      <c r="D103" s="400" t="s">
        <v>6189</v>
      </c>
    </row>
    <row r="104" spans="1:4" s="168" customFormat="1" ht="25.5">
      <c r="A104" s="237" t="s">
        <v>6190</v>
      </c>
      <c r="B104" s="399" t="s">
        <v>6191</v>
      </c>
      <c r="C104" s="399" t="s">
        <v>6131</v>
      </c>
      <c r="D104" s="400" t="s">
        <v>6192</v>
      </c>
    </row>
    <row r="105" spans="1:4" s="168" customFormat="1" ht="25.5">
      <c r="A105" s="237" t="s">
        <v>6190</v>
      </c>
      <c r="B105" s="399" t="s">
        <v>6193</v>
      </c>
      <c r="C105" s="399" t="s">
        <v>6131</v>
      </c>
      <c r="D105" s="400" t="s">
        <v>6194</v>
      </c>
    </row>
    <row r="106" spans="1:4" s="168" customFormat="1" ht="38.25">
      <c r="A106" s="237" t="s">
        <v>6190</v>
      </c>
      <c r="B106" s="399" t="s">
        <v>6195</v>
      </c>
      <c r="C106" s="399" t="s">
        <v>6131</v>
      </c>
      <c r="D106" s="400" t="s">
        <v>6196</v>
      </c>
    </row>
    <row r="107" spans="1:4" s="168" customFormat="1" ht="63.75">
      <c r="A107" s="237" t="s">
        <v>6197</v>
      </c>
      <c r="B107" s="399" t="s">
        <v>6198</v>
      </c>
      <c r="C107" s="399" t="s">
        <v>6131</v>
      </c>
      <c r="D107" s="400" t="s">
        <v>6199</v>
      </c>
    </row>
    <row r="108" spans="1:4" s="168" customFormat="1" ht="51">
      <c r="A108" s="237" t="s">
        <v>6200</v>
      </c>
      <c r="B108" s="399" t="s">
        <v>6201</v>
      </c>
      <c r="C108" s="399" t="s">
        <v>6131</v>
      </c>
      <c r="D108" s="400" t="s">
        <v>6202</v>
      </c>
    </row>
    <row r="109" spans="1:4" s="168" customFormat="1" ht="38.25">
      <c r="A109" s="237" t="s">
        <v>6203</v>
      </c>
      <c r="B109" s="399" t="s">
        <v>6204</v>
      </c>
      <c r="C109" s="399" t="s">
        <v>6171</v>
      </c>
      <c r="D109" s="400" t="s">
        <v>6205</v>
      </c>
    </row>
    <row r="110" spans="1:4" s="168" customFormat="1" ht="331.5">
      <c r="A110" s="237" t="s">
        <v>6206</v>
      </c>
      <c r="B110" s="399" t="s">
        <v>6207</v>
      </c>
      <c r="C110" s="399" t="s">
        <v>6131</v>
      </c>
      <c r="D110" s="400" t="s">
        <v>6208</v>
      </c>
    </row>
    <row r="111" spans="1:4" s="168" customFormat="1" ht="140.25">
      <c r="A111" s="237" t="s">
        <v>6209</v>
      </c>
      <c r="B111" s="399" t="s">
        <v>6210</v>
      </c>
      <c r="C111" s="399" t="s">
        <v>6131</v>
      </c>
      <c r="D111" s="400" t="s">
        <v>6211</v>
      </c>
    </row>
    <row r="112" spans="1:4" s="168" customFormat="1" ht="89.25">
      <c r="A112" s="237" t="s">
        <v>6209</v>
      </c>
      <c r="B112" s="399" t="s">
        <v>6212</v>
      </c>
      <c r="C112" s="399" t="s">
        <v>6131</v>
      </c>
      <c r="D112" s="400" t="s">
        <v>6213</v>
      </c>
    </row>
    <row r="113" spans="1:4" s="168" customFormat="1" ht="76.5">
      <c r="A113" s="237" t="s">
        <v>6209</v>
      </c>
      <c r="B113" s="399" t="s">
        <v>6214</v>
      </c>
      <c r="C113" s="399" t="s">
        <v>6131</v>
      </c>
      <c r="D113" s="400" t="s">
        <v>6215</v>
      </c>
    </row>
    <row r="114" spans="1:4" s="168" customFormat="1" ht="89.25">
      <c r="A114" s="237" t="s">
        <v>6209</v>
      </c>
      <c r="B114" s="399" t="s">
        <v>6216</v>
      </c>
      <c r="C114" s="399" t="s">
        <v>6131</v>
      </c>
      <c r="D114" s="400" t="s">
        <v>6217</v>
      </c>
    </row>
    <row r="115" spans="1:4" s="168" customFormat="1" ht="63.75">
      <c r="A115" s="237" t="s">
        <v>6218</v>
      </c>
      <c r="B115" s="399" t="s">
        <v>6219</v>
      </c>
      <c r="C115" s="399" t="s">
        <v>6131</v>
      </c>
      <c r="D115" s="400" t="s">
        <v>6220</v>
      </c>
    </row>
    <row r="116" spans="1:4" s="168" customFormat="1" ht="178.5">
      <c r="A116" s="237" t="s">
        <v>6218</v>
      </c>
      <c r="B116" s="399" t="s">
        <v>6221</v>
      </c>
      <c r="C116" s="399" t="s">
        <v>6131</v>
      </c>
      <c r="D116" s="400" t="s">
        <v>6222</v>
      </c>
    </row>
    <row r="117" spans="1:4" s="168" customFormat="1" ht="38.25">
      <c r="A117" s="237" t="s">
        <v>6223</v>
      </c>
      <c r="B117" s="399" t="s">
        <v>6224</v>
      </c>
      <c r="C117" s="399" t="s">
        <v>6131</v>
      </c>
      <c r="D117" s="400" t="s">
        <v>6225</v>
      </c>
    </row>
    <row r="118" spans="1:4" s="168" customFormat="1" ht="165.75">
      <c r="A118" s="237" t="s">
        <v>6226</v>
      </c>
      <c r="B118" s="399" t="s">
        <v>6227</v>
      </c>
      <c r="C118" s="399" t="s">
        <v>6131</v>
      </c>
      <c r="D118" s="400" t="s">
        <v>6228</v>
      </c>
    </row>
    <row r="119" spans="1:4" s="168" customFormat="1" ht="89.25">
      <c r="A119" s="237" t="s">
        <v>6226</v>
      </c>
      <c r="B119" s="399" t="s">
        <v>6229</v>
      </c>
      <c r="C119" s="399" t="s">
        <v>6131</v>
      </c>
      <c r="D119" s="400" t="s">
        <v>6230</v>
      </c>
    </row>
    <row r="120" spans="1:4" s="168" customFormat="1" ht="76.5">
      <c r="A120" s="237" t="s">
        <v>6226</v>
      </c>
      <c r="B120" s="399" t="s">
        <v>6231</v>
      </c>
      <c r="C120" s="399" t="s">
        <v>6131</v>
      </c>
      <c r="D120" s="400" t="s">
        <v>6232</v>
      </c>
    </row>
    <row r="121" spans="1:4" s="168" customFormat="1" ht="51">
      <c r="A121" s="237" t="s">
        <v>6233</v>
      </c>
      <c r="B121" s="399" t="s">
        <v>6234</v>
      </c>
      <c r="C121" s="399" t="s">
        <v>6235</v>
      </c>
      <c r="D121" s="400" t="s">
        <v>6236</v>
      </c>
    </row>
    <row r="122" spans="1:4" s="168" customFormat="1" ht="51">
      <c r="A122" s="237" t="s">
        <v>6237</v>
      </c>
      <c r="B122" s="399" t="s">
        <v>6238</v>
      </c>
      <c r="C122" s="399" t="s">
        <v>6131</v>
      </c>
      <c r="D122" s="400" t="s">
        <v>6239</v>
      </c>
    </row>
    <row r="123" spans="1:4" s="168" customFormat="1" ht="51">
      <c r="A123" s="237" t="s">
        <v>6237</v>
      </c>
      <c r="B123" s="399" t="s">
        <v>6240</v>
      </c>
      <c r="C123" s="399" t="s">
        <v>6131</v>
      </c>
      <c r="D123" s="400" t="s">
        <v>6241</v>
      </c>
    </row>
    <row r="124" spans="1:4" s="168" customFormat="1" ht="51">
      <c r="A124" s="237" t="s">
        <v>6237</v>
      </c>
      <c r="B124" s="399" t="s">
        <v>6242</v>
      </c>
      <c r="C124" s="399" t="s">
        <v>6131</v>
      </c>
      <c r="D124" s="400" t="s">
        <v>6243</v>
      </c>
    </row>
    <row r="125" spans="1:4" s="168" customFormat="1" ht="204">
      <c r="A125" s="237" t="s">
        <v>6244</v>
      </c>
      <c r="B125" s="399" t="s">
        <v>6245</v>
      </c>
      <c r="C125" s="399" t="s">
        <v>6131</v>
      </c>
      <c r="D125" s="400" t="s">
        <v>6246</v>
      </c>
    </row>
    <row r="126" spans="1:4" s="168" customFormat="1" ht="140.25">
      <c r="A126" s="237" t="s">
        <v>6244</v>
      </c>
      <c r="B126" s="399" t="s">
        <v>6247</v>
      </c>
      <c r="C126" s="399" t="s">
        <v>6131</v>
      </c>
      <c r="D126" s="400" t="s">
        <v>6248</v>
      </c>
    </row>
    <row r="127" spans="1:4" s="168" customFormat="1" ht="25.5">
      <c r="A127" s="237" t="s">
        <v>6244</v>
      </c>
      <c r="B127" s="399" t="s">
        <v>6249</v>
      </c>
      <c r="C127" s="399" t="s">
        <v>6131</v>
      </c>
      <c r="D127" s="400" t="s">
        <v>6250</v>
      </c>
    </row>
    <row r="128" spans="1:4" s="168" customFormat="1" ht="140.25">
      <c r="A128" s="237" t="s">
        <v>6244</v>
      </c>
      <c r="B128" s="399" t="s">
        <v>6251</v>
      </c>
      <c r="C128" s="399" t="s">
        <v>6131</v>
      </c>
      <c r="D128" s="400" t="s">
        <v>6252</v>
      </c>
    </row>
    <row r="129" spans="1:4" s="168" customFormat="1" ht="38.25">
      <c r="A129" s="237" t="s">
        <v>6244</v>
      </c>
      <c r="B129" s="399" t="s">
        <v>6253</v>
      </c>
      <c r="C129" s="399" t="s">
        <v>6131</v>
      </c>
      <c r="D129" s="400" t="s">
        <v>6254</v>
      </c>
    </row>
    <row r="130" spans="1:4" s="168" customFormat="1" ht="89.25">
      <c r="A130" s="237" t="s">
        <v>6255</v>
      </c>
      <c r="B130" s="399" t="s">
        <v>6256</v>
      </c>
      <c r="C130" s="399" t="s">
        <v>6131</v>
      </c>
      <c r="D130" s="400" t="s">
        <v>6257</v>
      </c>
    </row>
    <row r="131" spans="1:4" s="168" customFormat="1" ht="102">
      <c r="A131" s="237" t="s">
        <v>6255</v>
      </c>
      <c r="B131" s="399" t="s">
        <v>6258</v>
      </c>
      <c r="C131" s="399" t="s">
        <v>6259</v>
      </c>
      <c r="D131" s="400" t="s">
        <v>6260</v>
      </c>
    </row>
    <row r="132" spans="1:4" s="168" customFormat="1" ht="165.75">
      <c r="A132" s="237" t="s">
        <v>6255</v>
      </c>
      <c r="B132" s="399" t="s">
        <v>6261</v>
      </c>
      <c r="C132" s="399" t="s">
        <v>6131</v>
      </c>
      <c r="D132" s="400" t="s">
        <v>6262</v>
      </c>
    </row>
    <row r="133" spans="1:4" s="168" customFormat="1" ht="38.25">
      <c r="A133" s="237" t="s">
        <v>6255</v>
      </c>
      <c r="B133" s="399" t="s">
        <v>6263</v>
      </c>
      <c r="C133" s="399" t="s">
        <v>6131</v>
      </c>
      <c r="D133" s="400" t="s">
        <v>6264</v>
      </c>
    </row>
    <row r="134" spans="1:4" s="168" customFormat="1" ht="102">
      <c r="A134" s="237" t="s">
        <v>6255</v>
      </c>
      <c r="B134" s="399" t="s">
        <v>6265</v>
      </c>
      <c r="C134" s="399" t="s">
        <v>6131</v>
      </c>
      <c r="D134" s="400" t="s">
        <v>6266</v>
      </c>
    </row>
    <row r="135" spans="1:4" s="168" customFormat="1" ht="38.25">
      <c r="A135" s="237" t="s">
        <v>6267</v>
      </c>
      <c r="B135" s="399" t="s">
        <v>6268</v>
      </c>
      <c r="C135" s="399" t="s">
        <v>6131</v>
      </c>
      <c r="D135" s="400" t="s">
        <v>6269</v>
      </c>
    </row>
    <row r="136" spans="1:4" s="168" customFormat="1" ht="51">
      <c r="A136" s="237" t="s">
        <v>6267</v>
      </c>
      <c r="B136" s="399" t="s">
        <v>6270</v>
      </c>
      <c r="C136" s="399" t="s">
        <v>6131</v>
      </c>
      <c r="D136" s="400" t="s">
        <v>6271</v>
      </c>
    </row>
    <row r="137" spans="1:4" s="168" customFormat="1" ht="38.25">
      <c r="A137" s="237" t="s">
        <v>6267</v>
      </c>
      <c r="B137" s="399" t="s">
        <v>6272</v>
      </c>
      <c r="C137" s="399" t="s">
        <v>6131</v>
      </c>
      <c r="D137" s="400" t="s">
        <v>6273</v>
      </c>
    </row>
    <row r="138" spans="1:4" s="168" customFormat="1" ht="38.25">
      <c r="A138" s="237" t="s">
        <v>6267</v>
      </c>
      <c r="B138" s="399" t="s">
        <v>6274</v>
      </c>
      <c r="C138" s="399" t="s">
        <v>6131</v>
      </c>
      <c r="D138" s="400" t="s">
        <v>6275</v>
      </c>
    </row>
    <row r="139" spans="1:4" s="168" customFormat="1" ht="51">
      <c r="A139" s="237" t="s">
        <v>6267</v>
      </c>
      <c r="B139" s="399" t="s">
        <v>6276</v>
      </c>
      <c r="C139" s="399" t="s">
        <v>6131</v>
      </c>
      <c r="D139" s="400" t="s">
        <v>6277</v>
      </c>
    </row>
    <row r="140" spans="1:4" s="168" customFormat="1" ht="63.75">
      <c r="A140" s="237" t="s">
        <v>6267</v>
      </c>
      <c r="B140" s="399" t="s">
        <v>6278</v>
      </c>
      <c r="C140" s="399" t="s">
        <v>6131</v>
      </c>
      <c r="D140" s="400" t="s">
        <v>6279</v>
      </c>
    </row>
    <row r="141" spans="1:4" s="168" customFormat="1" ht="165.75">
      <c r="A141" s="237" t="s">
        <v>6280</v>
      </c>
      <c r="B141" s="399" t="s">
        <v>6281</v>
      </c>
      <c r="C141" s="399" t="s">
        <v>6131</v>
      </c>
      <c r="D141" s="400" t="s">
        <v>6282</v>
      </c>
    </row>
    <row r="142" spans="1:4" s="168" customFormat="1" ht="255">
      <c r="A142" s="237" t="s">
        <v>6280</v>
      </c>
      <c r="B142" s="399" t="s">
        <v>6283</v>
      </c>
      <c r="C142" s="399" t="s">
        <v>6131</v>
      </c>
      <c r="D142" s="400" t="s">
        <v>6284</v>
      </c>
    </row>
    <row r="143" spans="1:4" s="168" customFormat="1" ht="12.75">
      <c r="A143" s="237"/>
      <c r="B143" s="237"/>
      <c r="C143" s="237"/>
      <c r="D143" s="237"/>
    </row>
    <row r="144" spans="1:4" s="168" customFormat="1" ht="12.75">
      <c r="A144" s="237"/>
      <c r="B144" s="237"/>
      <c r="C144" s="237"/>
      <c r="D144" s="237"/>
    </row>
    <row r="145" spans="1:4" s="168" customFormat="1" ht="12.75">
      <c r="A145" s="237"/>
      <c r="B145" s="237"/>
      <c r="C145" s="237"/>
      <c r="D145" s="237"/>
    </row>
    <row r="146" spans="1:4" s="168" customFormat="1" ht="12.75">
      <c r="A146" s="237"/>
      <c r="B146" s="237"/>
      <c r="C146" s="237"/>
      <c r="D146" s="237"/>
    </row>
    <row r="147" spans="1:4" s="168" customFormat="1" ht="12.75">
      <c r="A147" s="237"/>
      <c r="B147" s="237"/>
      <c r="C147" s="237"/>
      <c r="D147" s="237"/>
    </row>
    <row r="148" spans="1:4" s="168" customFormat="1" ht="12.75">
      <c r="A148" s="237"/>
      <c r="B148" s="237"/>
      <c r="C148" s="237"/>
      <c r="D148" s="237"/>
    </row>
    <row r="149" spans="1:4" s="168" customFormat="1" ht="12.75">
      <c r="A149" s="237"/>
      <c r="B149" s="237"/>
      <c r="C149" s="237"/>
      <c r="D149" s="237"/>
    </row>
    <row r="150" spans="1:4" s="168" customFormat="1" ht="12.75">
      <c r="A150" s="237"/>
      <c r="B150" s="237"/>
      <c r="C150" s="237"/>
      <c r="D150" s="237"/>
    </row>
    <row r="151" spans="1:4" s="168" customFormat="1" ht="12.75">
      <c r="A151" s="237"/>
      <c r="B151" s="237"/>
      <c r="C151" s="237"/>
      <c r="D151" s="237"/>
    </row>
    <row r="152" spans="1:4" s="168" customFormat="1" ht="12.75">
      <c r="A152" s="237"/>
      <c r="B152" s="237"/>
      <c r="C152" s="237"/>
      <c r="D152" s="237"/>
    </row>
    <row r="153" spans="1:4" s="168" customFormat="1" ht="12.75">
      <c r="A153" s="237"/>
      <c r="B153" s="237"/>
      <c r="C153" s="237"/>
      <c r="D153" s="237"/>
    </row>
    <row r="154" spans="1:4" s="168" customFormat="1" ht="12.75">
      <c r="A154" s="237"/>
      <c r="B154" s="237"/>
      <c r="C154" s="237"/>
      <c r="D154" s="237"/>
    </row>
    <row r="155" spans="1:4" s="168" customFormat="1" ht="12.75">
      <c r="A155" s="237"/>
      <c r="B155" s="237"/>
      <c r="C155" s="237"/>
      <c r="D155" s="237"/>
    </row>
    <row r="156" spans="1:4" s="168" customFormat="1" ht="12.75">
      <c r="A156" s="237"/>
      <c r="B156" s="237"/>
      <c r="C156" s="237"/>
      <c r="D156" s="237"/>
    </row>
    <row r="157" spans="1:4" s="168" customFormat="1" ht="12.75">
      <c r="A157" s="237"/>
      <c r="B157" s="237"/>
      <c r="C157" s="237"/>
      <c r="D157" s="237"/>
    </row>
    <row r="158" spans="1:4" s="168" customFormat="1" ht="12.75">
      <c r="A158" s="237"/>
      <c r="B158" s="237"/>
      <c r="C158" s="237"/>
      <c r="D158" s="237"/>
    </row>
    <row r="159" spans="1:4" s="168" customFormat="1" ht="12.75">
      <c r="A159" s="237"/>
      <c r="B159" s="237"/>
      <c r="C159" s="237"/>
      <c r="D159" s="237"/>
    </row>
    <row r="160" spans="1:4" s="168" customFormat="1" ht="12.75">
      <c r="A160" s="237"/>
      <c r="B160" s="237"/>
      <c r="C160" s="237"/>
      <c r="D160" s="237"/>
    </row>
    <row r="161" spans="1:4" s="168" customFormat="1" ht="12.75">
      <c r="A161" s="237"/>
      <c r="B161" s="237"/>
      <c r="C161" s="237"/>
      <c r="D161" s="237"/>
    </row>
    <row r="162" spans="1:4" s="168" customFormat="1" ht="12.75">
      <c r="A162" s="237"/>
      <c r="B162" s="237"/>
      <c r="C162" s="237"/>
      <c r="D162" s="237"/>
    </row>
    <row r="163" spans="1:4" s="168" customFormat="1" ht="12.75">
      <c r="A163" s="237"/>
      <c r="B163" s="237"/>
      <c r="C163" s="237"/>
      <c r="D163" s="237"/>
    </row>
    <row r="164" spans="1:4" s="168" customFormat="1" ht="12.75">
      <c r="A164" s="237"/>
      <c r="B164" s="237"/>
      <c r="C164" s="237"/>
      <c r="D164" s="237"/>
    </row>
    <row r="165" spans="1:4" s="168" customFormat="1" ht="12.75">
      <c r="A165" s="237"/>
      <c r="B165" s="237"/>
      <c r="C165" s="237"/>
      <c r="D165" s="237"/>
    </row>
    <row r="166" spans="1:4" s="168" customFormat="1" ht="12.75">
      <c r="A166" s="237"/>
      <c r="B166" s="237"/>
      <c r="C166" s="237"/>
      <c r="D166" s="237"/>
    </row>
    <row r="167" spans="1:4" s="168" customFormat="1" ht="12.75">
      <c r="A167" s="237"/>
      <c r="B167" s="237"/>
      <c r="C167" s="237"/>
      <c r="D167" s="237"/>
    </row>
    <row r="168" spans="1:4" s="168" customFormat="1" ht="12.75">
      <c r="A168" s="237"/>
      <c r="B168" s="237"/>
      <c r="C168" s="237"/>
      <c r="D168" s="237"/>
    </row>
    <row r="169" spans="1:4" s="168" customFormat="1" ht="12.75">
      <c r="A169" s="237"/>
      <c r="B169" s="237"/>
      <c r="C169" s="237"/>
      <c r="D169" s="237"/>
    </row>
    <row r="170" spans="1:4" s="168" customFormat="1" ht="12.75">
      <c r="A170" s="237"/>
      <c r="B170" s="237"/>
      <c r="C170" s="237"/>
      <c r="D170" s="237"/>
    </row>
    <row r="171" spans="1:4" s="168" customFormat="1" ht="12.75">
      <c r="A171" s="401" t="s">
        <v>6285</v>
      </c>
      <c r="B171" s="402"/>
      <c r="C171" s="402"/>
      <c r="D171" s="403"/>
    </row>
    <row r="172" spans="1:4" s="168" customFormat="1" ht="12.75">
      <c r="A172" s="635"/>
      <c r="B172" s="636"/>
      <c r="C172" s="636"/>
      <c r="D172" s="637"/>
    </row>
    <row r="173" spans="1:4" s="168" customFormat="1" ht="12.75">
      <c r="A173" s="638"/>
      <c r="B173" s="639"/>
      <c r="C173" s="639"/>
      <c r="D173" s="640"/>
    </row>
    <row r="174" spans="1:4" s="168" customFormat="1" ht="12.75">
      <c r="A174" s="638"/>
      <c r="B174" s="639"/>
      <c r="C174" s="639"/>
      <c r="D174" s="640"/>
    </row>
    <row r="175" spans="1:4" s="168" customFormat="1" ht="12.75">
      <c r="A175" s="638"/>
      <c r="B175" s="639"/>
      <c r="C175" s="639"/>
      <c r="D175" s="640"/>
    </row>
    <row r="176" spans="1:4" s="168" customFormat="1" ht="12.75">
      <c r="A176" s="638"/>
      <c r="B176" s="639"/>
      <c r="C176" s="639"/>
      <c r="D176" s="640"/>
    </row>
    <row r="177" spans="1:4" s="168" customFormat="1" ht="12.75">
      <c r="A177" s="638"/>
      <c r="B177" s="639"/>
      <c r="C177" s="639"/>
      <c r="D177" s="640"/>
    </row>
    <row r="178" spans="1:4" s="168" customFormat="1" ht="12.75">
      <c r="A178" s="638"/>
      <c r="B178" s="639"/>
      <c r="C178" s="639"/>
      <c r="D178" s="640"/>
    </row>
    <row r="179" spans="1:4" s="168" customFormat="1" ht="12.75">
      <c r="A179" s="641"/>
      <c r="B179" s="642"/>
      <c r="C179" s="642"/>
      <c r="D179" s="643"/>
    </row>
    <row r="180" spans="1:4" s="168" customFormat="1" ht="12.75">
      <c r="A180" s="406"/>
      <c r="B180" s="218"/>
      <c r="C180" s="218"/>
      <c r="D180" s="218"/>
    </row>
    <row r="181" spans="1:4" s="12" customFormat="1" ht="12.75">
      <c r="A181" s="406"/>
      <c r="B181" s="218"/>
      <c r="C181" s="218"/>
      <c r="D181" s="218"/>
    </row>
    <row r="182" spans="1:4" s="12" customFormat="1" ht="12.75">
      <c r="A182" s="406"/>
      <c r="B182" s="218"/>
      <c r="C182" s="218"/>
      <c r="D182" s="218"/>
    </row>
    <row r="183" spans="1:4" s="12" customFormat="1" ht="12.75">
      <c r="A183" s="406"/>
      <c r="B183" s="218"/>
      <c r="C183" s="218"/>
      <c r="D183" s="218"/>
    </row>
    <row r="184" spans="1:4" s="12" customFormat="1" ht="12.75">
      <c r="A184" s="406"/>
      <c r="B184" s="218"/>
      <c r="C184" s="218"/>
      <c r="D184" s="218"/>
    </row>
    <row r="185" spans="1:4" s="12" customFormat="1" ht="12.75">
      <c r="A185" s="406"/>
      <c r="B185" s="218"/>
      <c r="C185" s="218"/>
      <c r="D185" s="218"/>
    </row>
    <row r="186" spans="1:4" s="12" customFormat="1" ht="12.75">
      <c r="A186" s="406"/>
      <c r="B186" s="218"/>
      <c r="C186" s="218"/>
      <c r="D186" s="218"/>
    </row>
    <row r="187" spans="1:4" s="12" customFormat="1" ht="12.75">
      <c r="A187" s="406"/>
      <c r="B187" s="218"/>
      <c r="C187" s="218"/>
      <c r="D187" s="218"/>
    </row>
    <row r="188" spans="1:4" s="12" customFormat="1" ht="12.75">
      <c r="A188" s="406"/>
      <c r="B188" s="218"/>
      <c r="C188" s="218"/>
      <c r="D188" s="218"/>
    </row>
    <row r="189" spans="1:4" s="12" customFormat="1" ht="12.75">
      <c r="A189" s="407"/>
      <c r="B189" s="404"/>
      <c r="C189" s="404"/>
      <c r="D189" s="404"/>
    </row>
  </sheetData>
  <sheetProtection sheet="1" objects="1" scenarios="1" formatCells="0" formatColumns="0" formatRows="0" sort="0"/>
  <mergeCells count="7">
    <mergeCell ref="A172:D179"/>
    <mergeCell ref="A1:D1"/>
    <mergeCell ref="A2:D2"/>
    <mergeCell ref="A3:D3"/>
    <mergeCell ref="A7:D7"/>
    <mergeCell ref="A8:D8"/>
    <mergeCell ref="A9:D9"/>
  </mergeCells>
  <conditionalFormatting sqref="A143:D170 A12:C142">
    <cfRule type="expression" dxfId="51" priority="41">
      <formula>AND(ISBLANK(A12),SUM(COUNTIF($A12:$D12,"&lt;&gt;"&amp;"")&gt;0))</formula>
    </cfRule>
  </conditionalFormatting>
  <conditionalFormatting sqref="A1:D1048576">
    <cfRule type="expression" dxfId="50" priority="42">
      <formula>LEN(A1)&gt;5000</formula>
    </cfRule>
  </conditionalFormatting>
  <conditionalFormatting sqref="A172">
    <cfRule type="expression" dxfId="49" priority="40">
      <formula>LEN($A$172)&gt;10000</formula>
    </cfRule>
  </conditionalFormatting>
  <conditionalFormatting sqref="D13">
    <cfRule type="expression" dxfId="48" priority="39">
      <formula>LEN(D13)&gt;5000</formula>
    </cfRule>
  </conditionalFormatting>
  <conditionalFormatting sqref="D136">
    <cfRule type="expression" dxfId="47" priority="38">
      <formula>LEN(D136)&gt;5000</formula>
    </cfRule>
  </conditionalFormatting>
  <conditionalFormatting sqref="D27">
    <cfRule type="expression" dxfId="46" priority="37">
      <formula>LEN(D27)&gt;5000</formula>
    </cfRule>
  </conditionalFormatting>
  <conditionalFormatting sqref="D60">
    <cfRule type="expression" dxfId="45" priority="36">
      <formula>LEN(D60)&gt;5000</formula>
    </cfRule>
  </conditionalFormatting>
  <conditionalFormatting sqref="D62">
    <cfRule type="expression" dxfId="44" priority="35">
      <formula>LEN(D62)&gt;5000</formula>
    </cfRule>
  </conditionalFormatting>
  <conditionalFormatting sqref="D64">
    <cfRule type="expression" dxfId="43" priority="34">
      <formula>LEN(D64)&gt;5000</formula>
    </cfRule>
  </conditionalFormatting>
  <conditionalFormatting sqref="D65">
    <cfRule type="expression" dxfId="42" priority="33">
      <formula>LEN(D65)&gt;5000</formula>
    </cfRule>
  </conditionalFormatting>
  <conditionalFormatting sqref="D69">
    <cfRule type="expression" dxfId="41" priority="32">
      <formula>LEN(D69)&gt;5000</formula>
    </cfRule>
  </conditionalFormatting>
  <conditionalFormatting sqref="D122">
    <cfRule type="expression" dxfId="40" priority="31">
      <formula>LEN(D122)&gt;5000</formula>
    </cfRule>
  </conditionalFormatting>
  <conditionalFormatting sqref="D123">
    <cfRule type="expression" dxfId="39" priority="30">
      <formula>LEN(D123)&gt;5000</formula>
    </cfRule>
  </conditionalFormatting>
  <conditionalFormatting sqref="D137">
    <cfRule type="expression" dxfId="38" priority="29">
      <formula>LEN(D137)&gt;5000</formula>
    </cfRule>
  </conditionalFormatting>
  <conditionalFormatting sqref="D138">
    <cfRule type="expression" dxfId="37" priority="28">
      <formula>LEN(D138)&gt;5000</formula>
    </cfRule>
  </conditionalFormatting>
  <conditionalFormatting sqref="D140">
    <cfRule type="expression" dxfId="36" priority="27">
      <formula>LEN(D140)&gt;5000</formula>
    </cfRule>
  </conditionalFormatting>
  <conditionalFormatting sqref="D55">
    <cfRule type="expression" dxfId="35" priority="26">
      <formula>LEN(D55)&gt;5000</formula>
    </cfRule>
  </conditionalFormatting>
  <conditionalFormatting sqref="D56">
    <cfRule type="expression" dxfId="34" priority="25">
      <formula>LEN(D56)&gt;5000</formula>
    </cfRule>
  </conditionalFormatting>
  <conditionalFormatting sqref="D125">
    <cfRule type="expression" dxfId="33" priority="24">
      <formula>LEN(D125)&gt;5000</formula>
    </cfRule>
  </conditionalFormatting>
  <conditionalFormatting sqref="D126">
    <cfRule type="expression" dxfId="32" priority="23">
      <formula>LEN(D126)&gt;5000</formula>
    </cfRule>
  </conditionalFormatting>
  <conditionalFormatting sqref="D141">
    <cfRule type="expression" dxfId="31" priority="22">
      <formula>LEN(D141)&gt;5000</formula>
    </cfRule>
  </conditionalFormatting>
  <conditionalFormatting sqref="D23">
    <cfRule type="expression" dxfId="30" priority="21">
      <formula>LEN(D23)&gt;5000</formula>
    </cfRule>
  </conditionalFormatting>
  <conditionalFormatting sqref="D29">
    <cfRule type="expression" dxfId="29" priority="20">
      <formula>LEN(D29)&gt;5000</formula>
    </cfRule>
  </conditionalFormatting>
  <conditionalFormatting sqref="D61">
    <cfRule type="expression" dxfId="28" priority="19">
      <formula>LEN(D61)&gt;5000</formula>
    </cfRule>
  </conditionalFormatting>
  <conditionalFormatting sqref="D86">
    <cfRule type="expression" dxfId="27" priority="18">
      <formula>LEN(D86)&gt;5000</formula>
    </cfRule>
  </conditionalFormatting>
  <conditionalFormatting sqref="D116">
    <cfRule type="expression" dxfId="26" priority="17">
      <formula>LEN(D116)&gt;5000</formula>
    </cfRule>
  </conditionalFormatting>
  <conditionalFormatting sqref="D131">
    <cfRule type="expression" dxfId="25" priority="16">
      <formula>LEN(D131)&gt;5000</formula>
    </cfRule>
  </conditionalFormatting>
  <conditionalFormatting sqref="D70">
    <cfRule type="expression" dxfId="24" priority="15">
      <formula>LEN(D70)&gt;5000</formula>
    </cfRule>
  </conditionalFormatting>
  <conditionalFormatting sqref="D28">
    <cfRule type="expression" dxfId="23" priority="14">
      <formula>LEN(D28)&gt;5000</formula>
    </cfRule>
  </conditionalFormatting>
  <conditionalFormatting sqref="D45">
    <cfRule type="expression" dxfId="22" priority="13">
      <formula>LEN(D45)&gt;5000</formula>
    </cfRule>
  </conditionalFormatting>
  <conditionalFormatting sqref="D72">
    <cfRule type="expression" dxfId="21" priority="12">
      <formula>LEN(D72)&gt;5000</formula>
    </cfRule>
  </conditionalFormatting>
  <conditionalFormatting sqref="D94">
    <cfRule type="expression" dxfId="20" priority="11">
      <formula>LEN(D94)&gt;5000</formula>
    </cfRule>
  </conditionalFormatting>
  <conditionalFormatting sqref="D107">
    <cfRule type="expression" dxfId="19" priority="10">
      <formula>LEN(D107)&gt;5000</formula>
    </cfRule>
  </conditionalFormatting>
  <conditionalFormatting sqref="D108">
    <cfRule type="expression" dxfId="18" priority="9">
      <formula>LEN(D108)&gt;5000</formula>
    </cfRule>
  </conditionalFormatting>
  <conditionalFormatting sqref="D117">
    <cfRule type="expression" dxfId="17" priority="8">
      <formula>LEN(D117)&gt;5000</formula>
    </cfRule>
  </conditionalFormatting>
  <conditionalFormatting sqref="D130">
    <cfRule type="expression" dxfId="16" priority="7">
      <formula>LEN(D130)&gt;5000</formula>
    </cfRule>
  </conditionalFormatting>
  <conditionalFormatting sqref="D135">
    <cfRule type="expression" dxfId="15" priority="6">
      <formula>LEN(D135)&gt;5000</formula>
    </cfRule>
  </conditionalFormatting>
  <conditionalFormatting sqref="D42">
    <cfRule type="expression" dxfId="14" priority="5">
      <formula>LEN(D42)&gt;5000</formula>
    </cfRule>
  </conditionalFormatting>
  <conditionalFormatting sqref="D58">
    <cfRule type="expression" dxfId="13" priority="4">
      <formula>LEN(D58)&gt;5000</formula>
    </cfRule>
  </conditionalFormatting>
  <conditionalFormatting sqref="D75">
    <cfRule type="expression" dxfId="12" priority="3">
      <formula>LEN(D75)&gt;5000</formula>
    </cfRule>
  </conditionalFormatting>
  <conditionalFormatting sqref="D98">
    <cfRule type="expression" dxfId="11" priority="2">
      <formula>LEN(D98)&gt;5000</formula>
    </cfRule>
  </conditionalFormatting>
  <conditionalFormatting sqref="D12:D142">
    <cfRule type="expression" dxfId="10" priority="1">
      <formula>LEN(D12)&gt;5000</formula>
    </cfRule>
  </conditionalFormatting>
  <conditionalFormatting sqref="D13 D64:D65 D122:D123 D55:D56 D125:D126 D140:D141 D23 D60:D62 D86 D69:D70 D27:D29 D45 D72 D94 D107:D108 D116:D117 D130:D131 D135:D138 D42 D58 D75 D98">
    <cfRule type="expression" dxfId="9" priority="43">
      <formula>AND(ISBLANK(D13),SUM(COUNTIF($B13:$D13,"&lt;&gt;"&amp;"")&gt;0))</formula>
    </cfRule>
  </conditionalFormatting>
  <dataValidations count="1">
    <dataValidation operator="greaterThan" allowBlank="1" showInputMessage="1" showErrorMessage="1" error="Please enter a date later than 01/01/1900" sqref="C180:C188 C143:C170" xr:uid="{F8B6004B-44BA-45B0-B4B1-5C2C6BF0AB81}"/>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pageSetUpPr fitToPage="1"/>
  </sheetPr>
  <dimension ref="A1:V1382"/>
  <sheetViews>
    <sheetView showZeros="0" zoomScale="78" zoomScaleNormal="78" zoomScaleSheetLayoutView="70" workbookViewId="0">
      <selection activeCell="I13" sqref="I13"/>
    </sheetView>
  </sheetViews>
  <sheetFormatPr defaultColWidth="0" defaultRowHeight="14.25"/>
  <cols>
    <col min="1" max="7" width="16.5703125" style="11" customWidth="1"/>
    <col min="8" max="9" width="25.5703125" style="11" customWidth="1"/>
    <col min="10" max="10" width="31.140625" style="11" customWidth="1"/>
    <col min="11" max="11" width="4.5703125" style="11" hidden="1" customWidth="1"/>
    <col min="12" max="16384" width="8.85546875" style="11" hidden="1"/>
  </cols>
  <sheetData>
    <row r="1" spans="1:22" s="146" customFormat="1" ht="23.1" customHeight="1">
      <c r="A1" s="181" t="s">
        <v>385</v>
      </c>
      <c r="B1" s="138" t="str">
        <f>'Start Here'!B4:E4</f>
        <v>Oakland</v>
      </c>
      <c r="C1" s="182"/>
      <c r="D1" s="232"/>
      <c r="E1" s="232"/>
      <c r="F1" s="232" t="s">
        <v>386</v>
      </c>
      <c r="G1" s="232"/>
      <c r="H1" s="232"/>
      <c r="I1" s="232"/>
      <c r="J1" s="654" t="s">
        <v>387</v>
      </c>
      <c r="K1" s="655"/>
      <c r="L1" s="656"/>
      <c r="M1" s="232"/>
      <c r="N1" s="232"/>
      <c r="O1" s="232"/>
      <c r="P1" s="232"/>
      <c r="Q1" s="232"/>
      <c r="R1" s="232"/>
      <c r="S1" s="232"/>
      <c r="T1" s="232"/>
      <c r="U1" s="50"/>
      <c r="V1" s="50"/>
    </row>
    <row r="2" spans="1:22" s="146" customFormat="1" ht="31.35" customHeight="1">
      <c r="A2" s="181" t="s">
        <v>6286</v>
      </c>
      <c r="B2" s="137">
        <f>'Start Here'!B5</f>
        <v>2021</v>
      </c>
      <c r="C2" s="183" t="str">
        <f>'Table A2'!C2</f>
        <v>(Jan. 1 - Dec. 31)</v>
      </c>
      <c r="D2" s="232"/>
      <c r="E2" s="232"/>
      <c r="F2" s="232" t="s">
        <v>389</v>
      </c>
      <c r="G2" s="232"/>
      <c r="H2" s="232"/>
      <c r="I2" s="232"/>
      <c r="J2" s="659" t="s">
        <v>390</v>
      </c>
      <c r="K2" s="660"/>
      <c r="L2" s="169"/>
      <c r="M2" s="232"/>
      <c r="N2" s="232"/>
      <c r="O2" s="232"/>
      <c r="P2" s="232"/>
      <c r="Q2" s="232"/>
      <c r="R2" s="232"/>
      <c r="S2" s="232"/>
      <c r="T2" s="232"/>
      <c r="U2" s="51"/>
      <c r="V2" s="51"/>
    </row>
    <row r="3" spans="1:22" s="146" customFormat="1" ht="15.6" customHeight="1">
      <c r="A3" s="184" t="s">
        <v>391</v>
      </c>
      <c r="B3" s="137" t="str">
        <f>IFERROR(IF(ISBLANK(VLOOKUP(B1,'Planning Periods'!$E$2:$P$540,12)),"5th Cycle",VLOOKUP(B1,'Planning Periods'!$E$2:$P$540,12)),"")</f>
        <v>5th Cycle</v>
      </c>
      <c r="C3" s="357" t="str">
        <f>IF(ISBLANK(B1),"",IFERROR(VLOOKUP(B1,'Planning Periods'!$A$2:$D$540,4),""))</f>
        <v>01/31/2015 - 01/31/2023</v>
      </c>
      <c r="D3" s="52"/>
      <c r="E3" s="52"/>
      <c r="F3" s="593" t="s">
        <v>392</v>
      </c>
      <c r="G3" s="593"/>
      <c r="H3" s="593"/>
      <c r="I3" s="52"/>
      <c r="J3" s="52"/>
      <c r="K3" s="52"/>
      <c r="L3" s="52"/>
      <c r="M3" s="52"/>
      <c r="N3" s="52"/>
      <c r="O3" s="52"/>
      <c r="P3" s="52"/>
      <c r="Q3" s="52"/>
      <c r="R3" s="52"/>
      <c r="S3" s="52"/>
      <c r="T3" s="52"/>
      <c r="U3" s="52"/>
      <c r="V3" s="52"/>
    </row>
    <row r="4" spans="1:22" s="54" customFormat="1" ht="7.35" customHeight="1">
      <c r="D4" s="53"/>
      <c r="E4" s="53"/>
      <c r="F4" s="53"/>
      <c r="G4" s="53"/>
      <c r="K4" s="178"/>
    </row>
    <row r="5" spans="1:22" s="54" customFormat="1" ht="5.0999999999999996" customHeight="1">
      <c r="D5" s="6"/>
      <c r="E5" s="53"/>
      <c r="F5" s="53"/>
      <c r="G5" s="53"/>
    </row>
    <row r="6" spans="1:22" s="194" customFormat="1" ht="11.25" hidden="1">
      <c r="A6" s="194" t="s">
        <v>6287</v>
      </c>
      <c r="B6" s="194" t="s">
        <v>6288</v>
      </c>
      <c r="C6" s="194" t="s">
        <v>6289</v>
      </c>
      <c r="D6" s="194" t="s">
        <v>6290</v>
      </c>
      <c r="E6" s="194" t="s">
        <v>6291</v>
      </c>
      <c r="F6" s="194" t="s">
        <v>6292</v>
      </c>
      <c r="G6" s="194" t="s">
        <v>6293</v>
      </c>
      <c r="H6" s="194" t="s">
        <v>6294</v>
      </c>
      <c r="I6" s="194" t="s">
        <v>6295</v>
      </c>
      <c r="J6" s="194" t="s">
        <v>6296</v>
      </c>
    </row>
    <row r="7" spans="1:22" s="141" customFormat="1" ht="15.75">
      <c r="A7" s="653" t="s">
        <v>6297</v>
      </c>
      <c r="B7" s="653"/>
      <c r="C7" s="653"/>
      <c r="D7" s="653"/>
      <c r="E7" s="653"/>
      <c r="F7" s="653"/>
      <c r="G7" s="653"/>
      <c r="H7" s="653"/>
      <c r="I7" s="653"/>
      <c r="J7" s="634"/>
    </row>
    <row r="8" spans="1:22" s="141" customFormat="1" ht="15.75">
      <c r="A8" s="653" t="s">
        <v>6298</v>
      </c>
      <c r="B8" s="653"/>
      <c r="C8" s="653"/>
      <c r="D8" s="653"/>
      <c r="E8" s="653"/>
      <c r="F8" s="653"/>
      <c r="G8" s="653"/>
      <c r="H8" s="653"/>
      <c r="I8" s="653"/>
      <c r="J8" s="634"/>
    </row>
    <row r="9" spans="1:22" s="141" customFormat="1" ht="45" customHeight="1">
      <c r="A9" s="595" t="s">
        <v>415</v>
      </c>
      <c r="B9" s="657"/>
      <c r="C9" s="657"/>
      <c r="D9" s="658"/>
      <c r="E9" s="652" t="s">
        <v>6299</v>
      </c>
      <c r="F9" s="652"/>
      <c r="G9" s="652"/>
      <c r="H9" s="652"/>
      <c r="I9" s="455" t="s">
        <v>6300</v>
      </c>
      <c r="J9" s="455" t="s">
        <v>6301</v>
      </c>
    </row>
    <row r="10" spans="1:22" s="141" customFormat="1" ht="14.25" customHeight="1">
      <c r="A10" s="577">
        <v>1</v>
      </c>
      <c r="B10" s="578"/>
      <c r="C10" s="578"/>
      <c r="D10" s="580"/>
      <c r="E10" s="577">
        <v>2</v>
      </c>
      <c r="F10" s="579"/>
      <c r="G10" s="579"/>
      <c r="H10" s="580"/>
      <c r="I10" s="442">
        <v>3</v>
      </c>
      <c r="J10" s="442">
        <v>4</v>
      </c>
    </row>
    <row r="11" spans="1:22" s="141" customFormat="1" ht="66.75" customHeight="1">
      <c r="A11" s="458" t="s">
        <v>5928</v>
      </c>
      <c r="B11" s="458" t="s">
        <v>370</v>
      </c>
      <c r="C11" s="458" t="s">
        <v>427</v>
      </c>
      <c r="D11" s="458" t="s">
        <v>428</v>
      </c>
      <c r="E11" s="458" t="s">
        <v>6302</v>
      </c>
      <c r="F11" s="458" t="s">
        <v>6303</v>
      </c>
      <c r="G11" s="458" t="s">
        <v>6304</v>
      </c>
      <c r="H11" s="458" t="s">
        <v>6305</v>
      </c>
      <c r="I11" s="458" t="s">
        <v>6300</v>
      </c>
      <c r="J11" s="458" t="s">
        <v>6301</v>
      </c>
    </row>
    <row r="12" spans="1:22" s="172" customFormat="1">
      <c r="A12" s="649" t="s">
        <v>447</v>
      </c>
      <c r="B12" s="650"/>
      <c r="C12" s="651"/>
      <c r="D12" s="114"/>
      <c r="E12" s="170">
        <f>SUMPRODUCT((YEAR($J13:$J1000)='Start Here'!$B$5)*E13:E1000)</f>
        <v>0</v>
      </c>
      <c r="F12" s="170">
        <f>SUMPRODUCT((YEAR($J13:$J1000)='Start Here'!$B$5)*F13:F1000)</f>
        <v>0</v>
      </c>
      <c r="G12" s="170">
        <f>SUMPRODUCT((YEAR($J13:$J1000)='Start Here'!$B$5)*G13:G1000)</f>
        <v>0</v>
      </c>
      <c r="H12" s="170">
        <f>SUMPRODUCT((YEAR($J13:$J1000)='Start Here'!$B$5)*H13:H1000)</f>
        <v>0</v>
      </c>
      <c r="I12" s="170"/>
      <c r="J12" s="171"/>
    </row>
    <row r="13" spans="1:22" s="148" customFormat="1">
      <c r="A13" s="260"/>
      <c r="B13" s="260"/>
      <c r="C13" s="260"/>
      <c r="D13" s="260"/>
      <c r="E13" s="260"/>
      <c r="F13" s="260"/>
      <c r="G13" s="260"/>
      <c r="H13" s="260"/>
      <c r="I13" s="158"/>
      <c r="J13" s="173"/>
    </row>
    <row r="14" spans="1:22" s="148" customFormat="1">
      <c r="A14" s="260"/>
      <c r="B14" s="260"/>
      <c r="C14" s="260"/>
      <c r="D14" s="260"/>
      <c r="E14" s="260"/>
      <c r="F14" s="260"/>
      <c r="G14" s="260"/>
      <c r="H14" s="260"/>
      <c r="I14" s="158"/>
      <c r="J14" s="173"/>
    </row>
    <row r="15" spans="1:22" s="148" customFormat="1">
      <c r="A15" s="260"/>
      <c r="B15" s="260"/>
      <c r="C15" s="260"/>
      <c r="D15" s="260"/>
      <c r="E15" s="260"/>
      <c r="F15" s="260"/>
      <c r="G15" s="260"/>
      <c r="H15" s="260"/>
      <c r="I15" s="158"/>
      <c r="J15" s="173"/>
    </row>
    <row r="16" spans="1:22" s="148" customFormat="1">
      <c r="A16" s="260"/>
      <c r="B16" s="260"/>
      <c r="C16" s="260"/>
      <c r="D16" s="260"/>
      <c r="E16" s="260"/>
      <c r="F16" s="260"/>
      <c r="G16" s="260"/>
      <c r="H16" s="260"/>
      <c r="I16" s="158"/>
      <c r="J16" s="173"/>
    </row>
    <row r="17" spans="1:10" s="148" customFormat="1">
      <c r="A17" s="260"/>
      <c r="B17" s="260"/>
      <c r="C17" s="260"/>
      <c r="D17" s="260"/>
      <c r="E17" s="260"/>
      <c r="F17" s="260"/>
      <c r="G17" s="260"/>
      <c r="H17" s="260"/>
      <c r="I17" s="158"/>
      <c r="J17" s="173"/>
    </row>
    <row r="18" spans="1:10" s="148" customFormat="1">
      <c r="A18" s="260"/>
      <c r="B18" s="260"/>
      <c r="C18" s="260"/>
      <c r="D18" s="260"/>
      <c r="E18" s="260"/>
      <c r="F18" s="260"/>
      <c r="G18" s="260"/>
      <c r="H18" s="260"/>
      <c r="I18" s="158"/>
      <c r="J18" s="173"/>
    </row>
    <row r="19" spans="1:10" s="148" customFormat="1">
      <c r="A19" s="260"/>
      <c r="B19" s="260"/>
      <c r="C19" s="260"/>
      <c r="D19" s="260"/>
      <c r="E19" s="260"/>
      <c r="F19" s="260"/>
      <c r="G19" s="260"/>
      <c r="H19" s="260"/>
      <c r="I19" s="158"/>
      <c r="J19" s="173"/>
    </row>
    <row r="20" spans="1:10" s="148" customFormat="1">
      <c r="A20" s="260"/>
      <c r="B20" s="260"/>
      <c r="C20" s="260"/>
      <c r="D20" s="260"/>
      <c r="E20" s="260"/>
      <c r="F20" s="260"/>
      <c r="G20" s="260"/>
      <c r="H20" s="260"/>
      <c r="I20" s="158"/>
      <c r="J20" s="173"/>
    </row>
    <row r="21" spans="1:10" s="148" customFormat="1">
      <c r="A21" s="260"/>
      <c r="B21" s="260"/>
      <c r="C21" s="260"/>
      <c r="D21" s="260"/>
      <c r="E21" s="260"/>
      <c r="F21" s="260"/>
      <c r="G21" s="260"/>
      <c r="H21" s="260"/>
      <c r="I21" s="158"/>
      <c r="J21" s="173"/>
    </row>
    <row r="22" spans="1:10" s="148" customFormat="1">
      <c r="A22" s="260"/>
      <c r="B22" s="260"/>
      <c r="C22" s="260"/>
      <c r="D22" s="260"/>
      <c r="E22" s="260"/>
      <c r="F22" s="260"/>
      <c r="G22" s="260"/>
      <c r="H22" s="260"/>
      <c r="I22" s="158"/>
      <c r="J22" s="173"/>
    </row>
    <row r="23" spans="1:10" s="148" customFormat="1">
      <c r="A23" s="260"/>
      <c r="B23" s="260"/>
      <c r="C23" s="260"/>
      <c r="D23" s="260"/>
      <c r="E23" s="260"/>
      <c r="F23" s="260"/>
      <c r="G23" s="260"/>
      <c r="H23" s="260"/>
      <c r="I23" s="158"/>
      <c r="J23" s="173"/>
    </row>
    <row r="24" spans="1:10" s="148" customFormat="1">
      <c r="A24" s="260"/>
      <c r="B24" s="260"/>
      <c r="C24" s="260"/>
      <c r="D24" s="260"/>
      <c r="E24" s="260"/>
      <c r="F24" s="260"/>
      <c r="G24" s="260"/>
      <c r="H24" s="260"/>
      <c r="I24" s="158"/>
      <c r="J24" s="173"/>
    </row>
    <row r="25" spans="1:10" s="148" customFormat="1">
      <c r="A25" s="260"/>
      <c r="B25" s="260"/>
      <c r="C25" s="260"/>
      <c r="D25" s="260"/>
      <c r="E25" s="260"/>
      <c r="F25" s="260"/>
      <c r="G25" s="260"/>
      <c r="H25" s="260"/>
      <c r="I25" s="158"/>
      <c r="J25" s="173"/>
    </row>
    <row r="26" spans="1:10" s="148" customFormat="1">
      <c r="A26" s="260"/>
      <c r="B26" s="260"/>
      <c r="C26" s="260"/>
      <c r="D26" s="260"/>
      <c r="E26" s="260"/>
      <c r="F26" s="260"/>
      <c r="G26" s="260"/>
      <c r="H26" s="260"/>
      <c r="I26" s="158"/>
      <c r="J26" s="173"/>
    </row>
    <row r="27" spans="1:10" s="148" customFormat="1">
      <c r="A27" s="260"/>
      <c r="B27" s="260"/>
      <c r="C27" s="260"/>
      <c r="D27" s="260"/>
      <c r="E27" s="260"/>
      <c r="F27" s="260"/>
      <c r="G27" s="260"/>
      <c r="H27" s="260"/>
      <c r="I27" s="158"/>
      <c r="J27" s="173"/>
    </row>
    <row r="28" spans="1:10" s="148" customFormat="1">
      <c r="A28" s="260"/>
      <c r="B28" s="260"/>
      <c r="C28" s="260"/>
      <c r="D28" s="260"/>
      <c r="E28" s="260"/>
      <c r="F28" s="260"/>
      <c r="G28" s="260"/>
      <c r="H28" s="260"/>
      <c r="I28" s="158"/>
      <c r="J28" s="173"/>
    </row>
    <row r="29" spans="1:10" s="148" customFormat="1">
      <c r="A29" s="260"/>
      <c r="B29" s="260"/>
      <c r="C29" s="260"/>
      <c r="D29" s="260"/>
      <c r="E29" s="260"/>
      <c r="F29" s="260"/>
      <c r="G29" s="260"/>
      <c r="H29" s="260"/>
      <c r="I29" s="158"/>
      <c r="J29" s="173"/>
    </row>
    <row r="30" spans="1:10" s="148" customFormat="1">
      <c r="A30" s="260"/>
      <c r="B30" s="260"/>
      <c r="C30" s="260"/>
      <c r="D30" s="260"/>
      <c r="E30" s="260"/>
      <c r="F30" s="260"/>
      <c r="G30" s="260"/>
      <c r="H30" s="260"/>
      <c r="I30" s="158"/>
      <c r="J30" s="173"/>
    </row>
    <row r="31" spans="1:10" s="148" customFormat="1">
      <c r="A31" s="260"/>
      <c r="B31" s="260"/>
      <c r="C31" s="260"/>
      <c r="D31" s="260"/>
      <c r="E31" s="260"/>
      <c r="F31" s="260"/>
      <c r="G31" s="260"/>
      <c r="H31" s="260"/>
      <c r="I31" s="158"/>
      <c r="J31" s="173"/>
    </row>
    <row r="32" spans="1:10" s="148" customFormat="1">
      <c r="A32" s="260"/>
      <c r="B32" s="260"/>
      <c r="C32" s="260"/>
      <c r="D32" s="260"/>
      <c r="E32" s="260"/>
      <c r="F32" s="260"/>
      <c r="G32" s="260"/>
      <c r="H32" s="260"/>
      <c r="I32" s="158"/>
      <c r="J32" s="173"/>
    </row>
    <row r="33" spans="1:10" s="148" customFormat="1">
      <c r="A33" s="260"/>
      <c r="B33" s="260"/>
      <c r="C33" s="260"/>
      <c r="D33" s="260"/>
      <c r="E33" s="260"/>
      <c r="F33" s="260"/>
      <c r="G33" s="260"/>
      <c r="H33" s="260"/>
      <c r="I33" s="158"/>
      <c r="J33" s="173"/>
    </row>
    <row r="34" spans="1:10" s="148" customFormat="1">
      <c r="A34" s="260"/>
      <c r="B34" s="260"/>
      <c r="C34" s="260"/>
      <c r="D34" s="260"/>
      <c r="E34" s="260"/>
      <c r="F34" s="260"/>
      <c r="G34" s="260"/>
      <c r="H34" s="260"/>
      <c r="I34" s="158"/>
      <c r="J34" s="173"/>
    </row>
    <row r="35" spans="1:10" s="148" customFormat="1">
      <c r="A35" s="260"/>
      <c r="B35" s="260"/>
      <c r="C35" s="260"/>
      <c r="D35" s="260"/>
      <c r="E35" s="260"/>
      <c r="F35" s="260"/>
      <c r="G35" s="260"/>
      <c r="H35" s="260"/>
      <c r="I35" s="158"/>
      <c r="J35" s="173"/>
    </row>
    <row r="36" spans="1:10" s="148" customFormat="1">
      <c r="A36" s="260"/>
      <c r="B36" s="260"/>
      <c r="C36" s="260"/>
      <c r="D36" s="260"/>
      <c r="E36" s="260"/>
      <c r="F36" s="260"/>
      <c r="G36" s="260"/>
      <c r="H36" s="260"/>
      <c r="I36" s="158"/>
      <c r="J36" s="173"/>
    </row>
    <row r="37" spans="1:10" s="148" customFormat="1">
      <c r="A37" s="260"/>
      <c r="B37" s="260"/>
      <c r="C37" s="260"/>
      <c r="D37" s="260"/>
      <c r="E37" s="260"/>
      <c r="F37" s="260"/>
      <c r="G37" s="260"/>
      <c r="H37" s="260"/>
      <c r="I37" s="158"/>
      <c r="J37" s="173"/>
    </row>
    <row r="38" spans="1:10" s="148" customFormat="1">
      <c r="A38" s="260"/>
      <c r="B38" s="260"/>
      <c r="C38" s="260"/>
      <c r="D38" s="260"/>
      <c r="E38" s="260"/>
      <c r="F38" s="260"/>
      <c r="G38" s="260"/>
      <c r="H38" s="260"/>
      <c r="I38" s="158"/>
      <c r="J38" s="173"/>
    </row>
    <row r="39" spans="1:10" s="148" customFormat="1">
      <c r="A39" s="260"/>
      <c r="B39" s="260"/>
      <c r="C39" s="260"/>
      <c r="D39" s="260"/>
      <c r="E39" s="260"/>
      <c r="F39" s="260"/>
      <c r="G39" s="260"/>
      <c r="H39" s="260"/>
      <c r="I39" s="158"/>
      <c r="J39" s="173"/>
    </row>
    <row r="40" spans="1:10" s="148" customFormat="1">
      <c r="A40" s="260"/>
      <c r="B40" s="260"/>
      <c r="C40" s="260"/>
      <c r="D40" s="260"/>
      <c r="E40" s="260"/>
      <c r="F40" s="260"/>
      <c r="G40" s="260"/>
      <c r="H40" s="260"/>
      <c r="I40" s="158"/>
      <c r="J40" s="173"/>
    </row>
    <row r="41" spans="1:10" s="148" customFormat="1">
      <c r="A41" s="260"/>
      <c r="B41" s="260"/>
      <c r="C41" s="260"/>
      <c r="D41" s="260"/>
      <c r="E41" s="260"/>
      <c r="F41" s="260"/>
      <c r="G41" s="260"/>
      <c r="H41" s="260"/>
      <c r="I41" s="158"/>
      <c r="J41" s="173"/>
    </row>
    <row r="42" spans="1:10" s="148" customFormat="1">
      <c r="A42" s="260"/>
      <c r="B42" s="260"/>
      <c r="C42" s="260"/>
      <c r="D42" s="260"/>
      <c r="E42" s="260"/>
      <c r="F42" s="260"/>
      <c r="G42" s="260"/>
      <c r="H42" s="260"/>
      <c r="I42" s="158"/>
      <c r="J42" s="173"/>
    </row>
    <row r="43" spans="1:10" s="148" customFormat="1">
      <c r="A43" s="260"/>
      <c r="B43" s="260"/>
      <c r="C43" s="260"/>
      <c r="D43" s="260"/>
      <c r="E43" s="260"/>
      <c r="F43" s="260"/>
      <c r="G43" s="260"/>
      <c r="H43" s="260"/>
      <c r="I43" s="158"/>
      <c r="J43" s="173"/>
    </row>
    <row r="44" spans="1:10" s="148" customFormat="1">
      <c r="A44" s="260"/>
      <c r="B44" s="260"/>
      <c r="C44" s="260"/>
      <c r="D44" s="260"/>
      <c r="E44" s="260"/>
      <c r="F44" s="260"/>
      <c r="G44" s="260"/>
      <c r="H44" s="260"/>
      <c r="I44" s="158"/>
      <c r="J44" s="173"/>
    </row>
    <row r="45" spans="1:10" s="148" customFormat="1">
      <c r="A45" s="260"/>
      <c r="B45" s="260"/>
      <c r="C45" s="260"/>
      <c r="D45" s="260"/>
      <c r="E45" s="260"/>
      <c r="F45" s="260"/>
      <c r="G45" s="260"/>
      <c r="H45" s="260"/>
      <c r="I45" s="158"/>
      <c r="J45" s="173"/>
    </row>
    <row r="46" spans="1:10" s="148" customFormat="1">
      <c r="A46" s="260"/>
      <c r="B46" s="260"/>
      <c r="C46" s="260"/>
      <c r="D46" s="260"/>
      <c r="E46" s="260"/>
      <c r="F46" s="260"/>
      <c r="G46" s="260"/>
      <c r="H46" s="260"/>
      <c r="I46" s="158"/>
      <c r="J46" s="173"/>
    </row>
    <row r="47" spans="1:10" s="148" customFormat="1">
      <c r="A47" s="260"/>
      <c r="B47" s="260"/>
      <c r="C47" s="260"/>
      <c r="D47" s="260"/>
      <c r="E47" s="260"/>
      <c r="F47" s="260"/>
      <c r="G47" s="260"/>
      <c r="H47" s="260"/>
      <c r="I47" s="158"/>
      <c r="J47" s="173"/>
    </row>
    <row r="48" spans="1:10" s="148" customFormat="1">
      <c r="A48" s="260"/>
      <c r="B48" s="260"/>
      <c r="C48" s="260"/>
      <c r="D48" s="260"/>
      <c r="E48" s="260"/>
      <c r="F48" s="260"/>
      <c r="G48" s="260"/>
      <c r="H48" s="260"/>
      <c r="I48" s="158"/>
      <c r="J48" s="173"/>
    </row>
    <row r="49" spans="1:10" s="148" customFormat="1">
      <c r="A49" s="260"/>
      <c r="B49" s="260"/>
      <c r="C49" s="260"/>
      <c r="D49" s="260"/>
      <c r="E49" s="260"/>
      <c r="F49" s="260"/>
      <c r="G49" s="260"/>
      <c r="H49" s="260"/>
      <c r="I49" s="158"/>
      <c r="J49" s="173"/>
    </row>
    <row r="50" spans="1:10" s="148" customFormat="1">
      <c r="A50" s="260"/>
      <c r="B50" s="260"/>
      <c r="C50" s="260"/>
      <c r="D50" s="260"/>
      <c r="E50" s="260"/>
      <c r="F50" s="260"/>
      <c r="G50" s="260"/>
      <c r="H50" s="260"/>
      <c r="I50" s="158"/>
      <c r="J50" s="173"/>
    </row>
    <row r="51" spans="1:10" s="148" customFormat="1">
      <c r="A51" s="260"/>
      <c r="B51" s="260"/>
      <c r="C51" s="260"/>
      <c r="D51" s="260"/>
      <c r="E51" s="260"/>
      <c r="F51" s="260"/>
      <c r="G51" s="260"/>
      <c r="H51" s="260"/>
      <c r="I51" s="158"/>
      <c r="J51" s="173"/>
    </row>
    <row r="52" spans="1:10" s="148" customFormat="1">
      <c r="A52" s="260"/>
      <c r="B52" s="260"/>
      <c r="C52" s="260"/>
      <c r="D52" s="260"/>
      <c r="E52" s="260"/>
      <c r="F52" s="260"/>
      <c r="G52" s="260"/>
      <c r="H52" s="260"/>
      <c r="I52" s="158"/>
      <c r="J52" s="173"/>
    </row>
    <row r="53" spans="1:10" s="148" customFormat="1">
      <c r="A53" s="260"/>
      <c r="B53" s="260"/>
      <c r="C53" s="260"/>
      <c r="D53" s="260"/>
      <c r="E53" s="260"/>
      <c r="F53" s="260"/>
      <c r="G53" s="260"/>
      <c r="H53" s="260"/>
      <c r="I53" s="158"/>
      <c r="J53" s="173"/>
    </row>
    <row r="54" spans="1:10" s="148" customFormat="1">
      <c r="A54" s="260"/>
      <c r="B54" s="260"/>
      <c r="C54" s="260"/>
      <c r="D54" s="260"/>
      <c r="E54" s="260"/>
      <c r="F54" s="260"/>
      <c r="G54" s="260"/>
      <c r="H54" s="260"/>
      <c r="I54" s="158"/>
      <c r="J54" s="173"/>
    </row>
    <row r="55" spans="1:10" s="148" customFormat="1">
      <c r="A55" s="260"/>
      <c r="B55" s="260"/>
      <c r="C55" s="260"/>
      <c r="D55" s="260"/>
      <c r="E55" s="260"/>
      <c r="F55" s="260"/>
      <c r="G55" s="260"/>
      <c r="H55" s="260"/>
      <c r="I55" s="158"/>
      <c r="J55" s="173"/>
    </row>
    <row r="56" spans="1:10" s="148" customFormat="1">
      <c r="A56" s="260"/>
      <c r="B56" s="260"/>
      <c r="C56" s="260"/>
      <c r="D56" s="260"/>
      <c r="E56" s="260"/>
      <c r="F56" s="260"/>
      <c r="G56" s="260"/>
      <c r="H56" s="260"/>
      <c r="I56" s="158"/>
      <c r="J56" s="173"/>
    </row>
    <row r="57" spans="1:10" s="148" customFormat="1">
      <c r="A57" s="260"/>
      <c r="B57" s="260"/>
      <c r="C57" s="260"/>
      <c r="D57" s="260"/>
      <c r="E57" s="260"/>
      <c r="F57" s="260"/>
      <c r="G57" s="260"/>
      <c r="H57" s="260"/>
      <c r="I57" s="158"/>
      <c r="J57" s="173"/>
    </row>
    <row r="58" spans="1:10" s="148" customFormat="1">
      <c r="A58" s="260"/>
      <c r="B58" s="260"/>
      <c r="C58" s="260"/>
      <c r="D58" s="260"/>
      <c r="E58" s="260"/>
      <c r="F58" s="260"/>
      <c r="G58" s="260"/>
      <c r="H58" s="260"/>
      <c r="I58" s="158"/>
      <c r="J58" s="173"/>
    </row>
    <row r="59" spans="1:10" s="148" customFormat="1">
      <c r="A59" s="260"/>
      <c r="B59" s="260"/>
      <c r="C59" s="260"/>
      <c r="D59" s="260"/>
      <c r="E59" s="260"/>
      <c r="F59" s="260"/>
      <c r="G59" s="260"/>
      <c r="H59" s="260"/>
      <c r="I59" s="158"/>
      <c r="J59" s="173"/>
    </row>
    <row r="60" spans="1:10" s="148" customFormat="1">
      <c r="A60" s="260"/>
      <c r="B60" s="260"/>
      <c r="C60" s="260"/>
      <c r="D60" s="260"/>
      <c r="E60" s="260"/>
      <c r="F60" s="260"/>
      <c r="G60" s="260"/>
      <c r="H60" s="260"/>
      <c r="I60" s="158"/>
      <c r="J60" s="173"/>
    </row>
    <row r="61" spans="1:10" s="148" customFormat="1">
      <c r="A61" s="260"/>
      <c r="B61" s="260"/>
      <c r="C61" s="260"/>
      <c r="D61" s="260"/>
      <c r="E61" s="260"/>
      <c r="F61" s="260"/>
      <c r="G61" s="260"/>
      <c r="H61" s="260"/>
      <c r="I61" s="158"/>
      <c r="J61" s="173"/>
    </row>
    <row r="62" spans="1:10" s="148" customFormat="1">
      <c r="A62" s="260"/>
      <c r="B62" s="260"/>
      <c r="C62" s="260"/>
      <c r="D62" s="260"/>
      <c r="E62" s="260"/>
      <c r="F62" s="260"/>
      <c r="G62" s="260"/>
      <c r="H62" s="260"/>
      <c r="I62" s="158"/>
      <c r="J62" s="173"/>
    </row>
    <row r="63" spans="1:10" s="148" customFormat="1">
      <c r="A63" s="260"/>
      <c r="B63" s="260"/>
      <c r="C63" s="260"/>
      <c r="D63" s="260"/>
      <c r="E63" s="260"/>
      <c r="F63" s="260"/>
      <c r="G63" s="260"/>
      <c r="H63" s="260"/>
      <c r="I63" s="158"/>
      <c r="J63" s="173"/>
    </row>
    <row r="64" spans="1:10" s="148" customFormat="1">
      <c r="A64" s="260"/>
      <c r="B64" s="260"/>
      <c r="C64" s="260"/>
      <c r="D64" s="260"/>
      <c r="E64" s="260"/>
      <c r="F64" s="260"/>
      <c r="G64" s="260"/>
      <c r="H64" s="260"/>
      <c r="I64" s="158"/>
      <c r="J64" s="173"/>
    </row>
    <row r="65" spans="1:10" s="148" customFormat="1">
      <c r="A65" s="260"/>
      <c r="B65" s="260"/>
      <c r="C65" s="260"/>
      <c r="D65" s="260"/>
      <c r="E65" s="260"/>
      <c r="F65" s="260"/>
      <c r="G65" s="260"/>
      <c r="H65" s="260"/>
      <c r="I65" s="158"/>
      <c r="J65" s="173"/>
    </row>
    <row r="66" spans="1:10" s="148" customFormat="1">
      <c r="A66" s="260"/>
      <c r="B66" s="260"/>
      <c r="C66" s="260"/>
      <c r="D66" s="260"/>
      <c r="E66" s="260"/>
      <c r="F66" s="260"/>
      <c r="G66" s="260"/>
      <c r="H66" s="260"/>
      <c r="I66" s="158"/>
      <c r="J66" s="173"/>
    </row>
    <row r="67" spans="1:10" s="148" customFormat="1">
      <c r="A67" s="260"/>
      <c r="B67" s="260"/>
      <c r="C67" s="260"/>
      <c r="D67" s="260"/>
      <c r="E67" s="260"/>
      <c r="F67" s="260"/>
      <c r="G67" s="260"/>
      <c r="H67" s="260"/>
      <c r="I67" s="158"/>
      <c r="J67" s="173"/>
    </row>
    <row r="68" spans="1:10" s="148" customFormat="1">
      <c r="A68" s="260"/>
      <c r="B68" s="260"/>
      <c r="C68" s="260"/>
      <c r="D68" s="260"/>
      <c r="E68" s="260"/>
      <c r="F68" s="260"/>
      <c r="G68" s="260"/>
      <c r="H68" s="260"/>
      <c r="I68" s="158"/>
      <c r="J68" s="173"/>
    </row>
    <row r="69" spans="1:10" s="148" customFormat="1">
      <c r="A69" s="260"/>
      <c r="B69" s="260"/>
      <c r="C69" s="260"/>
      <c r="D69" s="260"/>
      <c r="E69" s="260"/>
      <c r="F69" s="260"/>
      <c r="G69" s="260"/>
      <c r="H69" s="260"/>
      <c r="I69" s="158"/>
      <c r="J69" s="173"/>
    </row>
    <row r="70" spans="1:10" s="148" customFormat="1">
      <c r="A70" s="260"/>
      <c r="B70" s="260"/>
      <c r="C70" s="260"/>
      <c r="D70" s="260"/>
      <c r="E70" s="260"/>
      <c r="F70" s="260"/>
      <c r="G70" s="260"/>
      <c r="H70" s="260"/>
      <c r="I70" s="158"/>
      <c r="J70" s="173"/>
    </row>
    <row r="71" spans="1:10" s="148" customFormat="1">
      <c r="A71" s="260"/>
      <c r="B71" s="260"/>
      <c r="C71" s="260"/>
      <c r="D71" s="260"/>
      <c r="E71" s="260"/>
      <c r="F71" s="260"/>
      <c r="G71" s="260"/>
      <c r="H71" s="260"/>
      <c r="I71" s="158"/>
      <c r="J71" s="173"/>
    </row>
    <row r="72" spans="1:10" s="148" customFormat="1">
      <c r="A72" s="260"/>
      <c r="B72" s="260"/>
      <c r="C72" s="260"/>
      <c r="D72" s="260"/>
      <c r="E72" s="260"/>
      <c r="F72" s="260"/>
      <c r="G72" s="260"/>
      <c r="H72" s="260"/>
      <c r="I72" s="158"/>
      <c r="J72" s="173"/>
    </row>
    <row r="73" spans="1:10" s="148" customFormat="1">
      <c r="A73" s="260"/>
      <c r="B73" s="260"/>
      <c r="C73" s="260"/>
      <c r="D73" s="260"/>
      <c r="E73" s="260"/>
      <c r="F73" s="260"/>
      <c r="G73" s="260"/>
      <c r="H73" s="260"/>
      <c r="I73" s="158"/>
      <c r="J73" s="173"/>
    </row>
    <row r="74" spans="1:10" s="148" customFormat="1">
      <c r="A74" s="260"/>
      <c r="B74" s="260"/>
      <c r="C74" s="260"/>
      <c r="D74" s="260"/>
      <c r="E74" s="260"/>
      <c r="F74" s="260"/>
      <c r="G74" s="260"/>
      <c r="H74" s="260"/>
      <c r="I74" s="158"/>
      <c r="J74" s="173"/>
    </row>
    <row r="75" spans="1:10" s="148" customFormat="1">
      <c r="A75" s="260"/>
      <c r="B75" s="260"/>
      <c r="C75" s="260"/>
      <c r="D75" s="260"/>
      <c r="E75" s="260"/>
      <c r="F75" s="260"/>
      <c r="G75" s="260"/>
      <c r="H75" s="260"/>
      <c r="I75" s="158"/>
      <c r="J75" s="173"/>
    </row>
    <row r="76" spans="1:10" s="148" customFormat="1">
      <c r="A76" s="260"/>
      <c r="B76" s="260"/>
      <c r="C76" s="260"/>
      <c r="D76" s="260"/>
      <c r="E76" s="260"/>
      <c r="F76" s="260"/>
      <c r="G76" s="260"/>
      <c r="H76" s="260"/>
      <c r="I76" s="158"/>
      <c r="J76" s="173"/>
    </row>
    <row r="77" spans="1:10" s="148" customFormat="1">
      <c r="A77" s="260"/>
      <c r="B77" s="260"/>
      <c r="C77" s="260"/>
      <c r="D77" s="260"/>
      <c r="E77" s="260"/>
      <c r="F77" s="260"/>
      <c r="G77" s="260"/>
      <c r="H77" s="260"/>
      <c r="I77" s="158"/>
      <c r="J77" s="173"/>
    </row>
    <row r="78" spans="1:10" s="148" customFormat="1">
      <c r="A78" s="260"/>
      <c r="B78" s="260"/>
      <c r="C78" s="260"/>
      <c r="D78" s="260"/>
      <c r="E78" s="260"/>
      <c r="F78" s="260"/>
      <c r="G78" s="260"/>
      <c r="H78" s="260"/>
      <c r="I78" s="158"/>
      <c r="J78" s="173"/>
    </row>
    <row r="79" spans="1:10" s="148" customFormat="1">
      <c r="A79" s="260"/>
      <c r="B79" s="260"/>
      <c r="C79" s="260"/>
      <c r="D79" s="260"/>
      <c r="E79" s="260"/>
      <c r="F79" s="260"/>
      <c r="G79" s="260"/>
      <c r="H79" s="260"/>
      <c r="I79" s="158"/>
      <c r="J79" s="173"/>
    </row>
    <row r="80" spans="1:10" s="148" customFormat="1">
      <c r="A80" s="260"/>
      <c r="B80" s="260"/>
      <c r="C80" s="260"/>
      <c r="D80" s="260"/>
      <c r="E80" s="260"/>
      <c r="F80" s="260"/>
      <c r="G80" s="260"/>
      <c r="H80" s="260"/>
      <c r="I80" s="158"/>
      <c r="J80" s="173"/>
    </row>
    <row r="81" spans="1:10" s="148" customFormat="1">
      <c r="A81" s="260"/>
      <c r="B81" s="260"/>
      <c r="C81" s="260"/>
      <c r="D81" s="260"/>
      <c r="E81" s="260"/>
      <c r="F81" s="260"/>
      <c r="G81" s="260"/>
      <c r="H81" s="260"/>
      <c r="I81" s="158"/>
      <c r="J81" s="173"/>
    </row>
    <row r="82" spans="1:10" s="148" customFormat="1">
      <c r="A82" s="260"/>
      <c r="B82" s="260"/>
      <c r="C82" s="260"/>
      <c r="D82" s="260"/>
      <c r="E82" s="260"/>
      <c r="F82" s="260"/>
      <c r="G82" s="260"/>
      <c r="H82" s="260"/>
      <c r="I82" s="158"/>
      <c r="J82" s="173"/>
    </row>
    <row r="83" spans="1:10" s="148" customFormat="1">
      <c r="A83" s="260"/>
      <c r="B83" s="260"/>
      <c r="C83" s="260"/>
      <c r="D83" s="260"/>
      <c r="E83" s="260"/>
      <c r="F83" s="260"/>
      <c r="G83" s="260"/>
      <c r="H83" s="260"/>
      <c r="I83" s="158"/>
      <c r="J83" s="173"/>
    </row>
    <row r="84" spans="1:10" s="148" customFormat="1">
      <c r="A84" s="260"/>
      <c r="B84" s="260"/>
      <c r="C84" s="260"/>
      <c r="D84" s="260"/>
      <c r="E84" s="260"/>
      <c r="F84" s="260"/>
      <c r="G84" s="260"/>
      <c r="H84" s="260"/>
      <c r="I84" s="158"/>
      <c r="J84" s="173"/>
    </row>
    <row r="85" spans="1:10" s="148" customFormat="1">
      <c r="A85" s="260"/>
      <c r="B85" s="260"/>
      <c r="C85" s="260"/>
      <c r="D85" s="260"/>
      <c r="E85" s="260"/>
      <c r="F85" s="260"/>
      <c r="G85" s="260"/>
      <c r="H85" s="260"/>
      <c r="I85" s="158"/>
      <c r="J85" s="173"/>
    </row>
    <row r="86" spans="1:10" s="148" customFormat="1">
      <c r="A86" s="260"/>
      <c r="B86" s="260"/>
      <c r="C86" s="260"/>
      <c r="D86" s="260"/>
      <c r="E86" s="260"/>
      <c r="F86" s="260"/>
      <c r="G86" s="260"/>
      <c r="H86" s="260"/>
      <c r="I86" s="158"/>
      <c r="J86" s="173"/>
    </row>
    <row r="87" spans="1:10" s="148" customFormat="1">
      <c r="A87" s="260"/>
      <c r="B87" s="260"/>
      <c r="C87" s="260"/>
      <c r="D87" s="260"/>
      <c r="E87" s="260"/>
      <c r="F87" s="260"/>
      <c r="G87" s="260"/>
      <c r="H87" s="260"/>
      <c r="I87" s="158"/>
      <c r="J87" s="173"/>
    </row>
    <row r="88" spans="1:10" s="148" customFormat="1">
      <c r="A88" s="260"/>
      <c r="B88" s="260"/>
      <c r="C88" s="260"/>
      <c r="D88" s="260"/>
      <c r="E88" s="260"/>
      <c r="F88" s="260"/>
      <c r="G88" s="260"/>
      <c r="H88" s="260"/>
      <c r="I88" s="158"/>
      <c r="J88" s="173"/>
    </row>
    <row r="89" spans="1:10" s="148" customFormat="1">
      <c r="A89" s="260"/>
      <c r="B89" s="260"/>
      <c r="C89" s="260"/>
      <c r="D89" s="260"/>
      <c r="E89" s="260"/>
      <c r="F89" s="260"/>
      <c r="G89" s="260"/>
      <c r="H89" s="260"/>
      <c r="I89" s="158"/>
      <c r="J89" s="173"/>
    </row>
    <row r="90" spans="1:10" s="148" customFormat="1">
      <c r="A90" s="260"/>
      <c r="B90" s="260"/>
      <c r="C90" s="260"/>
      <c r="D90" s="260"/>
      <c r="E90" s="260"/>
      <c r="F90" s="260"/>
      <c r="G90" s="260"/>
      <c r="H90" s="260"/>
      <c r="I90" s="158"/>
      <c r="J90" s="173"/>
    </row>
    <row r="91" spans="1:10" s="148" customFormat="1">
      <c r="A91" s="260"/>
      <c r="B91" s="260"/>
      <c r="C91" s="260"/>
      <c r="D91" s="260"/>
      <c r="E91" s="260"/>
      <c r="F91" s="260"/>
      <c r="G91" s="260"/>
      <c r="H91" s="260"/>
      <c r="I91" s="158"/>
      <c r="J91" s="173"/>
    </row>
    <row r="92" spans="1:10" s="148" customFormat="1">
      <c r="A92" s="260"/>
      <c r="B92" s="260"/>
      <c r="C92" s="260"/>
      <c r="D92" s="260"/>
      <c r="E92" s="260"/>
      <c r="F92" s="260"/>
      <c r="G92" s="260"/>
      <c r="H92" s="260"/>
      <c r="I92" s="158"/>
      <c r="J92" s="173"/>
    </row>
    <row r="93" spans="1:10" s="148" customFormat="1">
      <c r="A93" s="260"/>
      <c r="B93" s="260"/>
      <c r="C93" s="260"/>
      <c r="D93" s="260"/>
      <c r="E93" s="260"/>
      <c r="F93" s="260"/>
      <c r="G93" s="260"/>
      <c r="H93" s="260"/>
      <c r="I93" s="158"/>
      <c r="J93" s="173"/>
    </row>
    <row r="94" spans="1:10" s="148" customFormat="1">
      <c r="A94" s="260"/>
      <c r="B94" s="260"/>
      <c r="C94" s="260"/>
      <c r="D94" s="260"/>
      <c r="E94" s="260"/>
      <c r="F94" s="260"/>
      <c r="G94" s="260"/>
      <c r="H94" s="260"/>
      <c r="I94" s="158"/>
      <c r="J94" s="173"/>
    </row>
    <row r="95" spans="1:10" s="148" customFormat="1">
      <c r="A95" s="260"/>
      <c r="B95" s="260"/>
      <c r="C95" s="260"/>
      <c r="D95" s="260"/>
      <c r="E95" s="260"/>
      <c r="F95" s="260"/>
      <c r="G95" s="260"/>
      <c r="H95" s="260"/>
      <c r="I95" s="158"/>
      <c r="J95" s="173"/>
    </row>
    <row r="96" spans="1:10" s="148" customFormat="1">
      <c r="A96" s="260"/>
      <c r="B96" s="260"/>
      <c r="C96" s="260"/>
      <c r="D96" s="260"/>
      <c r="E96" s="260"/>
      <c r="F96" s="260"/>
      <c r="G96" s="260"/>
      <c r="H96" s="260"/>
      <c r="I96" s="158"/>
      <c r="J96" s="173"/>
    </row>
    <row r="97" spans="1:10" s="148" customFormat="1">
      <c r="A97" s="260"/>
      <c r="B97" s="260"/>
      <c r="C97" s="260"/>
      <c r="D97" s="260"/>
      <c r="E97" s="260"/>
      <c r="F97" s="260"/>
      <c r="G97" s="260"/>
      <c r="H97" s="260"/>
      <c r="I97" s="158"/>
      <c r="J97" s="173"/>
    </row>
    <row r="98" spans="1:10" s="148" customFormat="1">
      <c r="A98" s="260"/>
      <c r="B98" s="260"/>
      <c r="C98" s="260"/>
      <c r="D98" s="260"/>
      <c r="E98" s="260"/>
      <c r="F98" s="260"/>
      <c r="G98" s="260"/>
      <c r="H98" s="260"/>
      <c r="I98" s="158"/>
      <c r="J98" s="173"/>
    </row>
    <row r="99" spans="1:10" s="148" customFormat="1">
      <c r="A99" s="260"/>
      <c r="B99" s="260"/>
      <c r="C99" s="260"/>
      <c r="D99" s="260"/>
      <c r="E99" s="260"/>
      <c r="F99" s="260"/>
      <c r="G99" s="260"/>
      <c r="H99" s="260"/>
      <c r="I99" s="158"/>
      <c r="J99" s="173"/>
    </row>
    <row r="100" spans="1:10" s="148" customFormat="1">
      <c r="J100" s="174"/>
    </row>
    <row r="101" spans="1:10" s="148" customFormat="1">
      <c r="D101" s="56"/>
      <c r="E101" s="56"/>
      <c r="F101" s="56"/>
      <c r="G101" s="56"/>
      <c r="H101" s="56"/>
      <c r="I101" s="56"/>
      <c r="J101" s="174"/>
    </row>
    <row r="102" spans="1:10" s="148" customFormat="1">
      <c r="J102" s="174"/>
    </row>
    <row r="103" spans="1:10" s="148" customFormat="1">
      <c r="J103" s="174"/>
    </row>
    <row r="104" spans="1:10" s="148" customFormat="1">
      <c r="J104" s="174"/>
    </row>
    <row r="105" spans="1:10" s="148" customFormat="1">
      <c r="J105" s="174"/>
    </row>
    <row r="106" spans="1:10" s="148" customFormat="1">
      <c r="J106" s="174"/>
    </row>
    <row r="107" spans="1:10" s="148" customFormat="1">
      <c r="J107" s="174"/>
    </row>
    <row r="108" spans="1:10" s="148" customFormat="1">
      <c r="J108" s="174"/>
    </row>
    <row r="109" spans="1:10" s="148" customFormat="1">
      <c r="J109" s="174"/>
    </row>
    <row r="110" spans="1:10" s="148" customFormat="1">
      <c r="J110" s="174"/>
    </row>
    <row r="111" spans="1:10" s="148" customFormat="1">
      <c r="J111" s="174"/>
    </row>
    <row r="112" spans="1:10" s="148" customFormat="1">
      <c r="J112" s="174"/>
    </row>
    <row r="113" spans="10:10" s="148" customFormat="1">
      <c r="J113" s="174"/>
    </row>
    <row r="114" spans="10:10" s="148" customFormat="1">
      <c r="J114" s="174"/>
    </row>
    <row r="115" spans="10:10" s="148" customFormat="1">
      <c r="J115" s="174"/>
    </row>
    <row r="116" spans="10:10" s="148" customFormat="1">
      <c r="J116" s="174"/>
    </row>
    <row r="117" spans="10:10" s="148" customFormat="1">
      <c r="J117" s="174"/>
    </row>
    <row r="118" spans="10:10" s="148" customFormat="1">
      <c r="J118" s="174"/>
    </row>
    <row r="119" spans="10:10" s="148" customFormat="1">
      <c r="J119" s="174"/>
    </row>
    <row r="120" spans="10:10" s="148" customFormat="1">
      <c r="J120" s="174"/>
    </row>
    <row r="121" spans="10:10" s="148" customFormat="1">
      <c r="J121" s="174"/>
    </row>
    <row r="122" spans="10:10" s="148" customFormat="1">
      <c r="J122" s="174"/>
    </row>
    <row r="123" spans="10:10" s="148" customFormat="1">
      <c r="J123" s="174"/>
    </row>
    <row r="124" spans="10:10" s="148" customFormat="1">
      <c r="J124" s="174"/>
    </row>
    <row r="125" spans="10:10" s="148" customFormat="1">
      <c r="J125" s="174"/>
    </row>
    <row r="126" spans="10:10" s="148" customFormat="1">
      <c r="J126" s="174"/>
    </row>
    <row r="127" spans="10:10" s="148" customFormat="1">
      <c r="J127" s="174"/>
    </row>
    <row r="128" spans="10:10" s="148" customFormat="1">
      <c r="J128" s="174"/>
    </row>
    <row r="129" spans="10:10" s="148" customFormat="1">
      <c r="J129" s="174"/>
    </row>
    <row r="130" spans="10:10" s="148" customFormat="1">
      <c r="J130" s="174"/>
    </row>
    <row r="131" spans="10:10" s="148" customFormat="1">
      <c r="J131" s="174"/>
    </row>
    <row r="132" spans="10:10" s="148" customFormat="1">
      <c r="J132" s="174"/>
    </row>
    <row r="133" spans="10:10" s="148" customFormat="1">
      <c r="J133" s="174"/>
    </row>
    <row r="134" spans="10:10" s="148" customFormat="1">
      <c r="J134" s="174"/>
    </row>
    <row r="135" spans="10:10" s="148" customFormat="1">
      <c r="J135" s="174"/>
    </row>
    <row r="136" spans="10:10" s="148" customFormat="1">
      <c r="J136" s="174"/>
    </row>
    <row r="137" spans="10:10" s="148" customFormat="1">
      <c r="J137" s="174"/>
    </row>
    <row r="138" spans="10:10" s="148" customFormat="1">
      <c r="J138" s="174"/>
    </row>
    <row r="139" spans="10:10" s="148" customFormat="1">
      <c r="J139" s="174"/>
    </row>
    <row r="140" spans="10:10" s="148" customFormat="1">
      <c r="J140" s="174"/>
    </row>
    <row r="141" spans="10:10" s="148" customFormat="1">
      <c r="J141" s="174"/>
    </row>
    <row r="142" spans="10:10" s="148" customFormat="1">
      <c r="J142" s="174"/>
    </row>
    <row r="143" spans="10:10" s="148" customFormat="1">
      <c r="J143" s="174"/>
    </row>
    <row r="144" spans="10:10" s="148" customFormat="1">
      <c r="J144" s="174"/>
    </row>
    <row r="145" spans="10:10" s="148" customFormat="1">
      <c r="J145" s="174"/>
    </row>
    <row r="146" spans="10:10" s="148" customFormat="1">
      <c r="J146" s="174"/>
    </row>
    <row r="147" spans="10:10" s="148" customFormat="1">
      <c r="J147" s="174"/>
    </row>
    <row r="148" spans="10:10" s="148" customFormat="1">
      <c r="J148" s="174"/>
    </row>
    <row r="149" spans="10:10" s="148" customFormat="1">
      <c r="J149" s="174"/>
    </row>
    <row r="150" spans="10:10" s="148" customFormat="1">
      <c r="J150" s="174"/>
    </row>
    <row r="151" spans="10:10" s="148" customFormat="1">
      <c r="J151" s="174"/>
    </row>
    <row r="152" spans="10:10" s="148" customFormat="1">
      <c r="J152" s="174"/>
    </row>
    <row r="153" spans="10:10" s="148" customFormat="1">
      <c r="J153" s="174"/>
    </row>
    <row r="154" spans="10:10" s="148" customFormat="1">
      <c r="J154" s="174"/>
    </row>
    <row r="155" spans="10:10" s="148" customFormat="1">
      <c r="J155" s="174"/>
    </row>
    <row r="156" spans="10:10" s="148" customFormat="1">
      <c r="J156" s="174"/>
    </row>
    <row r="157" spans="10:10" s="148" customFormat="1">
      <c r="J157" s="174"/>
    </row>
    <row r="158" spans="10:10" s="148" customFormat="1">
      <c r="J158" s="174"/>
    </row>
    <row r="159" spans="10:10" s="148" customFormat="1">
      <c r="J159" s="174"/>
    </row>
    <row r="160" spans="10:10" s="148" customFormat="1">
      <c r="J160" s="174"/>
    </row>
    <row r="161" spans="10:10" s="148" customFormat="1">
      <c r="J161" s="174"/>
    </row>
    <row r="162" spans="10:10" s="148" customFormat="1">
      <c r="J162" s="174"/>
    </row>
    <row r="163" spans="10:10" s="148" customFormat="1">
      <c r="J163" s="174"/>
    </row>
    <row r="164" spans="10:10" s="148" customFormat="1">
      <c r="J164" s="174"/>
    </row>
    <row r="165" spans="10:10" s="148" customFormat="1">
      <c r="J165" s="174"/>
    </row>
    <row r="166" spans="10:10" s="148" customFormat="1">
      <c r="J166" s="174"/>
    </row>
    <row r="167" spans="10:10" s="148" customFormat="1">
      <c r="J167" s="174"/>
    </row>
    <row r="168" spans="10:10" s="148" customFormat="1">
      <c r="J168" s="174"/>
    </row>
    <row r="169" spans="10:10" s="148" customFormat="1">
      <c r="J169" s="174"/>
    </row>
    <row r="170" spans="10:10" s="148" customFormat="1">
      <c r="J170" s="174"/>
    </row>
    <row r="171" spans="10:10" s="148" customFormat="1">
      <c r="J171" s="174"/>
    </row>
    <row r="172" spans="10:10" s="148" customFormat="1">
      <c r="J172" s="174"/>
    </row>
    <row r="173" spans="10:10" s="148" customFormat="1">
      <c r="J173" s="174"/>
    </row>
    <row r="174" spans="10:10" s="148" customFormat="1">
      <c r="J174" s="174"/>
    </row>
    <row r="175" spans="10:10" s="148" customFormat="1">
      <c r="J175" s="174"/>
    </row>
    <row r="176" spans="10:10" s="148" customFormat="1">
      <c r="J176" s="174"/>
    </row>
    <row r="177" spans="10:10" s="148" customFormat="1">
      <c r="J177" s="174"/>
    </row>
    <row r="178" spans="10:10" s="148" customFormat="1">
      <c r="J178" s="174"/>
    </row>
    <row r="179" spans="10:10" s="148" customFormat="1">
      <c r="J179" s="174"/>
    </row>
    <row r="180" spans="10:10" s="148" customFormat="1">
      <c r="J180" s="174"/>
    </row>
    <row r="181" spans="10:10" s="148" customFormat="1">
      <c r="J181" s="174"/>
    </row>
    <row r="182" spans="10:10" s="148" customFormat="1">
      <c r="J182" s="174"/>
    </row>
    <row r="183" spans="10:10" s="148" customFormat="1">
      <c r="J183" s="174"/>
    </row>
    <row r="184" spans="10:10" s="148" customFormat="1">
      <c r="J184" s="174"/>
    </row>
    <row r="185" spans="10:10" s="148" customFormat="1">
      <c r="J185" s="174"/>
    </row>
    <row r="186" spans="10:10" s="148" customFormat="1">
      <c r="J186" s="174"/>
    </row>
    <row r="187" spans="10:10" s="148" customFormat="1">
      <c r="J187" s="174"/>
    </row>
    <row r="188" spans="10:10" s="148" customFormat="1">
      <c r="J188" s="174"/>
    </row>
    <row r="189" spans="10:10" s="148" customFormat="1">
      <c r="J189" s="174"/>
    </row>
    <row r="190" spans="10:10" s="148" customFormat="1">
      <c r="J190" s="174"/>
    </row>
    <row r="191" spans="10:10" s="148" customFormat="1">
      <c r="J191" s="174"/>
    </row>
    <row r="192" spans="10:10" s="148" customFormat="1">
      <c r="J192" s="174"/>
    </row>
    <row r="193" spans="10:10" s="148" customFormat="1">
      <c r="J193" s="174"/>
    </row>
    <row r="194" spans="10:10" s="148" customFormat="1">
      <c r="J194" s="174"/>
    </row>
    <row r="195" spans="10:10" s="148" customFormat="1">
      <c r="J195" s="174"/>
    </row>
    <row r="196" spans="10:10" s="148" customFormat="1">
      <c r="J196" s="174"/>
    </row>
    <row r="197" spans="10:10" s="148" customFormat="1">
      <c r="J197" s="174"/>
    </row>
    <row r="198" spans="10:10" s="148" customFormat="1">
      <c r="J198" s="174"/>
    </row>
    <row r="199" spans="10:10" s="148" customFormat="1">
      <c r="J199" s="174"/>
    </row>
    <row r="200" spans="10:10" s="148" customFormat="1">
      <c r="J200" s="174"/>
    </row>
    <row r="201" spans="10:10" s="148" customFormat="1">
      <c r="J201" s="174"/>
    </row>
    <row r="202" spans="10:10" s="148" customFormat="1">
      <c r="J202" s="174"/>
    </row>
    <row r="203" spans="10:10" s="148" customFormat="1">
      <c r="J203" s="174"/>
    </row>
    <row r="204" spans="10:10" s="148" customFormat="1">
      <c r="J204" s="174"/>
    </row>
    <row r="205" spans="10:10" s="148" customFormat="1">
      <c r="J205" s="174"/>
    </row>
    <row r="206" spans="10:10" s="148" customFormat="1">
      <c r="J206" s="174"/>
    </row>
    <row r="207" spans="10:10" s="148" customFormat="1">
      <c r="J207" s="174"/>
    </row>
    <row r="208" spans="10:10" s="148" customFormat="1">
      <c r="J208" s="174"/>
    </row>
    <row r="209" spans="10:10" s="148" customFormat="1">
      <c r="J209" s="174"/>
    </row>
    <row r="210" spans="10:10" s="148" customFormat="1">
      <c r="J210" s="174"/>
    </row>
    <row r="211" spans="10:10" s="148" customFormat="1">
      <c r="J211" s="174"/>
    </row>
    <row r="212" spans="10:10" s="148" customFormat="1">
      <c r="J212" s="174"/>
    </row>
    <row r="213" spans="10:10" s="148" customFormat="1">
      <c r="J213" s="174"/>
    </row>
    <row r="214" spans="10:10" s="148" customFormat="1">
      <c r="J214" s="174"/>
    </row>
    <row r="215" spans="10:10" s="148" customFormat="1">
      <c r="J215" s="174"/>
    </row>
    <row r="216" spans="10:10" s="148" customFormat="1">
      <c r="J216" s="174"/>
    </row>
    <row r="217" spans="10:10" s="148" customFormat="1">
      <c r="J217" s="174"/>
    </row>
    <row r="218" spans="10:10" s="148" customFormat="1">
      <c r="J218" s="174"/>
    </row>
    <row r="219" spans="10:10" s="148" customFormat="1">
      <c r="J219" s="174"/>
    </row>
    <row r="220" spans="10:10" s="148" customFormat="1">
      <c r="J220" s="174"/>
    </row>
    <row r="221" spans="10:10" s="148" customFormat="1">
      <c r="J221" s="174"/>
    </row>
    <row r="222" spans="10:10" s="148" customFormat="1">
      <c r="J222" s="174"/>
    </row>
    <row r="223" spans="10:10" s="148" customFormat="1">
      <c r="J223" s="174"/>
    </row>
    <row r="224" spans="10:10" s="148" customFormat="1">
      <c r="J224" s="174"/>
    </row>
    <row r="225" spans="10:10" s="148" customFormat="1">
      <c r="J225" s="174"/>
    </row>
    <row r="226" spans="10:10" s="148" customFormat="1">
      <c r="J226" s="174"/>
    </row>
    <row r="227" spans="10:10" s="148" customFormat="1">
      <c r="J227" s="174"/>
    </row>
    <row r="228" spans="10:10" s="148" customFormat="1">
      <c r="J228" s="174"/>
    </row>
    <row r="229" spans="10:10" s="148" customFormat="1">
      <c r="J229" s="174"/>
    </row>
    <row r="230" spans="10:10" s="148" customFormat="1">
      <c r="J230" s="174"/>
    </row>
    <row r="231" spans="10:10" s="148" customFormat="1">
      <c r="J231" s="174"/>
    </row>
    <row r="232" spans="10:10" s="148" customFormat="1">
      <c r="J232" s="174"/>
    </row>
    <row r="233" spans="10:10" s="148" customFormat="1">
      <c r="J233" s="174"/>
    </row>
    <row r="234" spans="10:10" s="148" customFormat="1">
      <c r="J234" s="174"/>
    </row>
    <row r="235" spans="10:10" s="148" customFormat="1">
      <c r="J235" s="174"/>
    </row>
    <row r="236" spans="10:10" s="148" customFormat="1">
      <c r="J236" s="174"/>
    </row>
    <row r="237" spans="10:10" s="148" customFormat="1">
      <c r="J237" s="174"/>
    </row>
    <row r="238" spans="10:10" s="148" customFormat="1">
      <c r="J238" s="174"/>
    </row>
    <row r="239" spans="10:10" s="148" customFormat="1">
      <c r="J239" s="174"/>
    </row>
    <row r="240" spans="10:10" s="148" customFormat="1">
      <c r="J240" s="174"/>
    </row>
    <row r="241" spans="10:10" s="148" customFormat="1">
      <c r="J241" s="174"/>
    </row>
    <row r="242" spans="10:10" s="148" customFormat="1">
      <c r="J242" s="174"/>
    </row>
    <row r="243" spans="10:10" s="148" customFormat="1">
      <c r="J243" s="174"/>
    </row>
    <row r="244" spans="10:10" s="148" customFormat="1">
      <c r="J244" s="174"/>
    </row>
    <row r="245" spans="10:10" s="148" customFormat="1">
      <c r="J245" s="174"/>
    </row>
    <row r="246" spans="10:10" s="148" customFormat="1">
      <c r="J246" s="174"/>
    </row>
    <row r="247" spans="10:10" s="148" customFormat="1">
      <c r="J247" s="174"/>
    </row>
    <row r="248" spans="10:10" s="148" customFormat="1">
      <c r="J248" s="174"/>
    </row>
    <row r="249" spans="10:10" s="148" customFormat="1">
      <c r="J249" s="174"/>
    </row>
    <row r="250" spans="10:10" s="148" customFormat="1">
      <c r="J250" s="174"/>
    </row>
    <row r="251" spans="10:10" s="148" customFormat="1">
      <c r="J251" s="174"/>
    </row>
    <row r="252" spans="10:10" s="148" customFormat="1">
      <c r="J252" s="174"/>
    </row>
    <row r="253" spans="10:10" s="148" customFormat="1">
      <c r="J253" s="174"/>
    </row>
    <row r="254" spans="10:10" s="148" customFormat="1">
      <c r="J254" s="174"/>
    </row>
    <row r="255" spans="10:10" s="148" customFormat="1">
      <c r="J255" s="174"/>
    </row>
    <row r="256" spans="10:10" s="148" customFormat="1">
      <c r="J256" s="174"/>
    </row>
    <row r="257" spans="10:10" s="148" customFormat="1">
      <c r="J257" s="174"/>
    </row>
    <row r="258" spans="10:10" s="148" customFormat="1">
      <c r="J258" s="174"/>
    </row>
    <row r="259" spans="10:10" s="148" customFormat="1">
      <c r="J259" s="174"/>
    </row>
    <row r="260" spans="10:10" s="148" customFormat="1">
      <c r="J260" s="174"/>
    </row>
    <row r="261" spans="10:10" s="148" customFormat="1">
      <c r="J261" s="174"/>
    </row>
    <row r="262" spans="10:10" s="148" customFormat="1">
      <c r="J262" s="174"/>
    </row>
    <row r="263" spans="10:10" s="148" customFormat="1">
      <c r="J263" s="174"/>
    </row>
    <row r="264" spans="10:10" s="148" customFormat="1">
      <c r="J264" s="174"/>
    </row>
    <row r="265" spans="10:10" s="148" customFormat="1">
      <c r="J265" s="174"/>
    </row>
    <row r="266" spans="10:10" s="148" customFormat="1">
      <c r="J266" s="174"/>
    </row>
    <row r="267" spans="10:10" s="148" customFormat="1">
      <c r="J267" s="174"/>
    </row>
    <row r="268" spans="10:10" s="148" customFormat="1">
      <c r="J268" s="174"/>
    </row>
    <row r="269" spans="10:10" s="148" customFormat="1">
      <c r="J269" s="174"/>
    </row>
    <row r="270" spans="10:10" s="148" customFormat="1">
      <c r="J270" s="174"/>
    </row>
    <row r="271" spans="10:10" s="148" customFormat="1">
      <c r="J271" s="174"/>
    </row>
    <row r="272" spans="10:10" s="148" customFormat="1">
      <c r="J272" s="174"/>
    </row>
    <row r="273" spans="10:10" s="148" customFormat="1">
      <c r="J273" s="174"/>
    </row>
    <row r="274" spans="10:10" s="148" customFormat="1">
      <c r="J274" s="174"/>
    </row>
    <row r="275" spans="10:10" s="148" customFormat="1">
      <c r="J275" s="174"/>
    </row>
    <row r="276" spans="10:10" s="148" customFormat="1">
      <c r="J276" s="174"/>
    </row>
    <row r="277" spans="10:10" s="148" customFormat="1">
      <c r="J277" s="174"/>
    </row>
    <row r="278" spans="10:10" s="148" customFormat="1">
      <c r="J278" s="174"/>
    </row>
    <row r="279" spans="10:10" s="148" customFormat="1">
      <c r="J279" s="174"/>
    </row>
    <row r="280" spans="10:10" s="148" customFormat="1">
      <c r="J280" s="174"/>
    </row>
    <row r="281" spans="10:10" s="148" customFormat="1">
      <c r="J281" s="174"/>
    </row>
    <row r="282" spans="10:10" s="148" customFormat="1">
      <c r="J282" s="174"/>
    </row>
    <row r="283" spans="10:10" s="148" customFormat="1">
      <c r="J283" s="174"/>
    </row>
    <row r="284" spans="10:10" s="148" customFormat="1">
      <c r="J284" s="174"/>
    </row>
    <row r="285" spans="10:10" s="148" customFormat="1">
      <c r="J285" s="174"/>
    </row>
    <row r="286" spans="10:10" s="148" customFormat="1">
      <c r="J286" s="174"/>
    </row>
    <row r="287" spans="10:10" s="148" customFormat="1">
      <c r="J287" s="174"/>
    </row>
    <row r="288" spans="10:10" s="148" customFormat="1">
      <c r="J288" s="174"/>
    </row>
    <row r="289" spans="10:10" s="148" customFormat="1">
      <c r="J289" s="174"/>
    </row>
    <row r="290" spans="10:10" s="148" customFormat="1">
      <c r="J290" s="174"/>
    </row>
    <row r="291" spans="10:10" s="148" customFormat="1">
      <c r="J291" s="174"/>
    </row>
    <row r="292" spans="10:10" s="148" customFormat="1">
      <c r="J292" s="174"/>
    </row>
    <row r="293" spans="10:10" s="148" customFormat="1">
      <c r="J293" s="174"/>
    </row>
    <row r="294" spans="10:10" s="148" customFormat="1">
      <c r="J294" s="174"/>
    </row>
    <row r="295" spans="10:10" s="148" customFormat="1">
      <c r="J295" s="174"/>
    </row>
    <row r="296" spans="10:10" s="148" customFormat="1">
      <c r="J296" s="174"/>
    </row>
    <row r="297" spans="10:10" s="148" customFormat="1">
      <c r="J297" s="174"/>
    </row>
    <row r="298" spans="10:10" s="148" customFormat="1">
      <c r="J298" s="174"/>
    </row>
    <row r="299" spans="10:10" s="148" customFormat="1">
      <c r="J299" s="174"/>
    </row>
    <row r="300" spans="10:10" s="148" customFormat="1">
      <c r="J300" s="174"/>
    </row>
    <row r="301" spans="10:10" s="148" customFormat="1">
      <c r="J301" s="174"/>
    </row>
    <row r="302" spans="10:10" s="148" customFormat="1">
      <c r="J302" s="174"/>
    </row>
    <row r="303" spans="10:10" s="148" customFormat="1">
      <c r="J303" s="174"/>
    </row>
    <row r="304" spans="10:10" s="148" customFormat="1">
      <c r="J304" s="174"/>
    </row>
    <row r="305" spans="10:10" s="148" customFormat="1">
      <c r="J305" s="174"/>
    </row>
    <row r="306" spans="10:10" s="148" customFormat="1">
      <c r="J306" s="174"/>
    </row>
    <row r="307" spans="10:10" s="148" customFormat="1">
      <c r="J307" s="174"/>
    </row>
    <row r="308" spans="10:10" s="148" customFormat="1">
      <c r="J308" s="174"/>
    </row>
    <row r="309" spans="10:10" s="148" customFormat="1">
      <c r="J309" s="174"/>
    </row>
    <row r="310" spans="10:10" s="148" customFormat="1">
      <c r="J310" s="174"/>
    </row>
    <row r="311" spans="10:10" s="148" customFormat="1">
      <c r="J311" s="174"/>
    </row>
    <row r="312" spans="10:10" s="148" customFormat="1">
      <c r="J312" s="174"/>
    </row>
    <row r="313" spans="10:10" s="148" customFormat="1">
      <c r="J313" s="174"/>
    </row>
    <row r="314" spans="10:10" s="148" customFormat="1">
      <c r="J314" s="174"/>
    </row>
    <row r="315" spans="10:10" s="148" customFormat="1">
      <c r="J315" s="174"/>
    </row>
    <row r="316" spans="10:10" s="148" customFormat="1">
      <c r="J316" s="174"/>
    </row>
    <row r="317" spans="10:10" s="148" customFormat="1">
      <c r="J317" s="174"/>
    </row>
    <row r="318" spans="10:10" s="148" customFormat="1">
      <c r="J318" s="174"/>
    </row>
    <row r="319" spans="10:10" s="148" customFormat="1">
      <c r="J319" s="174"/>
    </row>
    <row r="320" spans="10:10" s="148" customFormat="1">
      <c r="J320" s="174"/>
    </row>
    <row r="321" spans="10:10" s="148" customFormat="1">
      <c r="J321" s="174"/>
    </row>
    <row r="322" spans="10:10" s="148" customFormat="1">
      <c r="J322" s="174"/>
    </row>
    <row r="323" spans="10:10" s="148" customFormat="1">
      <c r="J323" s="174"/>
    </row>
    <row r="324" spans="10:10" s="148" customFormat="1">
      <c r="J324" s="174"/>
    </row>
    <row r="325" spans="10:10" s="148" customFormat="1">
      <c r="J325" s="174"/>
    </row>
    <row r="326" spans="10:10" s="148" customFormat="1">
      <c r="J326" s="174"/>
    </row>
    <row r="327" spans="10:10" s="148" customFormat="1">
      <c r="J327" s="174"/>
    </row>
    <row r="328" spans="10:10" s="148" customFormat="1">
      <c r="J328" s="174"/>
    </row>
    <row r="329" spans="10:10" s="148" customFormat="1">
      <c r="J329" s="174"/>
    </row>
    <row r="330" spans="10:10" s="148" customFormat="1">
      <c r="J330" s="174"/>
    </row>
    <row r="331" spans="10:10" s="148" customFormat="1">
      <c r="J331" s="174"/>
    </row>
    <row r="332" spans="10:10" s="148" customFormat="1">
      <c r="J332" s="174"/>
    </row>
    <row r="333" spans="10:10" s="148" customFormat="1">
      <c r="J333" s="174"/>
    </row>
    <row r="334" spans="10:10" s="148" customFormat="1">
      <c r="J334" s="174"/>
    </row>
    <row r="335" spans="10:10" s="148" customFormat="1">
      <c r="J335" s="174"/>
    </row>
    <row r="336" spans="10:10" s="148" customFormat="1">
      <c r="J336" s="174"/>
    </row>
    <row r="337" spans="10:10" s="148" customFormat="1">
      <c r="J337" s="174"/>
    </row>
    <row r="338" spans="10:10" s="148" customFormat="1">
      <c r="J338" s="174"/>
    </row>
    <row r="339" spans="10:10" s="148" customFormat="1">
      <c r="J339" s="174"/>
    </row>
    <row r="340" spans="10:10" s="148" customFormat="1">
      <c r="J340" s="174"/>
    </row>
    <row r="341" spans="10:10" s="148" customFormat="1">
      <c r="J341" s="174"/>
    </row>
    <row r="342" spans="10:10" s="148" customFormat="1">
      <c r="J342" s="174"/>
    </row>
    <row r="343" spans="10:10" s="148" customFormat="1">
      <c r="J343" s="174"/>
    </row>
    <row r="344" spans="10:10" s="148" customFormat="1">
      <c r="J344" s="174"/>
    </row>
    <row r="345" spans="10:10" s="148" customFormat="1">
      <c r="J345" s="174"/>
    </row>
    <row r="346" spans="10:10" s="148" customFormat="1">
      <c r="J346" s="174"/>
    </row>
    <row r="347" spans="10:10" s="148" customFormat="1">
      <c r="J347" s="174"/>
    </row>
    <row r="348" spans="10:10" s="148" customFormat="1">
      <c r="J348" s="174"/>
    </row>
    <row r="349" spans="10:10" s="148" customFormat="1">
      <c r="J349" s="174"/>
    </row>
    <row r="350" spans="10:10" s="148" customFormat="1">
      <c r="J350" s="174"/>
    </row>
    <row r="351" spans="10:10" s="148" customFormat="1">
      <c r="J351" s="174"/>
    </row>
    <row r="352" spans="10:10" s="148" customFormat="1">
      <c r="J352" s="174"/>
    </row>
    <row r="353" spans="10:10" s="148" customFormat="1">
      <c r="J353" s="174"/>
    </row>
    <row r="354" spans="10:10" s="148" customFormat="1">
      <c r="J354" s="174"/>
    </row>
    <row r="355" spans="10:10" s="148" customFormat="1">
      <c r="J355" s="174"/>
    </row>
    <row r="356" spans="10:10" s="148" customFormat="1">
      <c r="J356" s="174"/>
    </row>
    <row r="357" spans="10:10" s="148" customFormat="1">
      <c r="J357" s="174"/>
    </row>
    <row r="358" spans="10:10" s="148" customFormat="1">
      <c r="J358" s="174"/>
    </row>
    <row r="359" spans="10:10" s="148" customFormat="1">
      <c r="J359" s="174"/>
    </row>
    <row r="360" spans="10:10" s="148" customFormat="1">
      <c r="J360" s="174"/>
    </row>
    <row r="361" spans="10:10" s="148" customFormat="1">
      <c r="J361" s="174"/>
    </row>
    <row r="362" spans="10:10" s="148" customFormat="1">
      <c r="J362" s="174"/>
    </row>
    <row r="363" spans="10:10" s="148" customFormat="1">
      <c r="J363" s="174"/>
    </row>
    <row r="364" spans="10:10" s="148" customFormat="1">
      <c r="J364" s="174"/>
    </row>
    <row r="365" spans="10:10" s="148" customFormat="1">
      <c r="J365" s="174"/>
    </row>
    <row r="366" spans="10:10" s="148" customFormat="1">
      <c r="J366" s="174"/>
    </row>
    <row r="367" spans="10:10" s="148" customFormat="1">
      <c r="J367" s="174"/>
    </row>
    <row r="368" spans="10:10" s="148" customFormat="1">
      <c r="J368" s="174"/>
    </row>
    <row r="369" spans="10:10" s="148" customFormat="1">
      <c r="J369" s="174"/>
    </row>
    <row r="370" spans="10:10" s="148" customFormat="1">
      <c r="J370" s="174"/>
    </row>
    <row r="371" spans="10:10" s="148" customFormat="1">
      <c r="J371" s="174"/>
    </row>
    <row r="372" spans="10:10" s="148" customFormat="1">
      <c r="J372" s="174"/>
    </row>
    <row r="373" spans="10:10" s="148" customFormat="1">
      <c r="J373" s="174"/>
    </row>
    <row r="374" spans="10:10" s="148" customFormat="1">
      <c r="J374" s="174"/>
    </row>
    <row r="375" spans="10:10" s="148" customFormat="1">
      <c r="J375" s="174"/>
    </row>
    <row r="376" spans="10:10" s="148" customFormat="1">
      <c r="J376" s="174"/>
    </row>
    <row r="377" spans="10:10" s="148" customFormat="1">
      <c r="J377" s="174"/>
    </row>
    <row r="378" spans="10:10" s="148" customFormat="1">
      <c r="J378" s="174"/>
    </row>
    <row r="379" spans="10:10" s="148" customFormat="1">
      <c r="J379" s="174"/>
    </row>
    <row r="380" spans="10:10" s="148" customFormat="1">
      <c r="J380" s="174"/>
    </row>
    <row r="381" spans="10:10" s="148" customFormat="1">
      <c r="J381" s="174"/>
    </row>
    <row r="382" spans="10:10" s="148" customFormat="1">
      <c r="J382" s="174"/>
    </row>
    <row r="383" spans="10:10" s="148" customFormat="1">
      <c r="J383" s="174"/>
    </row>
    <row r="384" spans="10:10" s="148" customFormat="1">
      <c r="J384" s="174"/>
    </row>
    <row r="385" spans="10:10" s="148" customFormat="1">
      <c r="J385" s="174"/>
    </row>
    <row r="386" spans="10:10" s="148" customFormat="1">
      <c r="J386" s="174"/>
    </row>
    <row r="387" spans="10:10" s="148" customFormat="1">
      <c r="J387" s="174"/>
    </row>
    <row r="388" spans="10:10" s="148" customFormat="1">
      <c r="J388" s="174"/>
    </row>
    <row r="389" spans="10:10" s="148" customFormat="1">
      <c r="J389" s="174"/>
    </row>
    <row r="390" spans="10:10" s="148" customFormat="1">
      <c r="J390" s="174"/>
    </row>
    <row r="391" spans="10:10" s="148" customFormat="1">
      <c r="J391" s="174"/>
    </row>
    <row r="392" spans="10:10" s="148" customFormat="1">
      <c r="J392" s="174"/>
    </row>
    <row r="393" spans="10:10" s="148" customFormat="1">
      <c r="J393" s="174"/>
    </row>
    <row r="394" spans="10:10" s="148" customFormat="1">
      <c r="J394" s="174"/>
    </row>
    <row r="395" spans="10:10" s="148" customFormat="1">
      <c r="J395" s="174"/>
    </row>
    <row r="396" spans="10:10" s="148" customFormat="1">
      <c r="J396" s="174"/>
    </row>
    <row r="397" spans="10:10" s="148" customFormat="1">
      <c r="J397" s="174"/>
    </row>
    <row r="398" spans="10:10" s="148" customFormat="1">
      <c r="J398" s="174"/>
    </row>
    <row r="399" spans="10:10" s="148" customFormat="1">
      <c r="J399" s="174"/>
    </row>
    <row r="400" spans="10:10" s="148" customFormat="1">
      <c r="J400" s="174"/>
    </row>
    <row r="401" spans="10:10" s="148" customFormat="1">
      <c r="J401" s="174"/>
    </row>
    <row r="402" spans="10:10" s="148" customFormat="1">
      <c r="J402" s="174"/>
    </row>
    <row r="403" spans="10:10" s="148" customFormat="1">
      <c r="J403" s="174"/>
    </row>
    <row r="404" spans="10:10" s="148" customFormat="1">
      <c r="J404" s="174"/>
    </row>
    <row r="405" spans="10:10" s="148" customFormat="1">
      <c r="J405" s="174"/>
    </row>
    <row r="406" spans="10:10" s="148" customFormat="1">
      <c r="J406" s="174"/>
    </row>
    <row r="407" spans="10:10" s="148" customFormat="1">
      <c r="J407" s="174"/>
    </row>
    <row r="408" spans="10:10" s="148" customFormat="1">
      <c r="J408" s="174"/>
    </row>
    <row r="409" spans="10:10" s="148" customFormat="1">
      <c r="J409" s="174"/>
    </row>
    <row r="410" spans="10:10" s="148" customFormat="1">
      <c r="J410" s="174"/>
    </row>
    <row r="411" spans="10:10" s="148" customFormat="1">
      <c r="J411" s="174"/>
    </row>
    <row r="412" spans="10:10" s="148" customFormat="1">
      <c r="J412" s="174"/>
    </row>
    <row r="413" spans="10:10" s="148" customFormat="1">
      <c r="J413" s="174"/>
    </row>
    <row r="414" spans="10:10" s="148" customFormat="1">
      <c r="J414" s="174"/>
    </row>
    <row r="415" spans="10:10" s="148" customFormat="1">
      <c r="J415" s="174"/>
    </row>
    <row r="416" spans="10:10" s="148" customFormat="1">
      <c r="J416" s="174"/>
    </row>
    <row r="417" spans="10:10" s="148" customFormat="1">
      <c r="J417" s="174"/>
    </row>
    <row r="418" spans="10:10" s="148" customFormat="1">
      <c r="J418" s="174"/>
    </row>
    <row r="419" spans="10:10" s="148" customFormat="1">
      <c r="J419" s="174"/>
    </row>
    <row r="420" spans="10:10" s="148" customFormat="1">
      <c r="J420" s="174"/>
    </row>
    <row r="421" spans="10:10" s="148" customFormat="1">
      <c r="J421" s="174"/>
    </row>
    <row r="422" spans="10:10" s="148" customFormat="1">
      <c r="J422" s="174"/>
    </row>
    <row r="423" spans="10:10" s="148" customFormat="1">
      <c r="J423" s="174"/>
    </row>
    <row r="424" spans="10:10" s="148" customFormat="1">
      <c r="J424" s="174"/>
    </row>
    <row r="425" spans="10:10" s="148" customFormat="1">
      <c r="J425" s="174"/>
    </row>
    <row r="426" spans="10:10" s="148" customFormat="1">
      <c r="J426" s="174"/>
    </row>
    <row r="427" spans="10:10" s="148" customFormat="1">
      <c r="J427" s="174"/>
    </row>
    <row r="428" spans="10:10" s="148" customFormat="1">
      <c r="J428" s="174"/>
    </row>
    <row r="429" spans="10:10" s="148" customFormat="1">
      <c r="J429" s="174"/>
    </row>
    <row r="430" spans="10:10" s="148" customFormat="1">
      <c r="J430" s="174"/>
    </row>
    <row r="431" spans="10:10" s="148" customFormat="1">
      <c r="J431" s="174"/>
    </row>
    <row r="432" spans="10:10" s="148" customFormat="1">
      <c r="J432" s="174"/>
    </row>
    <row r="433" spans="10:10" s="148" customFormat="1">
      <c r="J433" s="174"/>
    </row>
    <row r="434" spans="10:10" s="148" customFormat="1">
      <c r="J434" s="174"/>
    </row>
    <row r="435" spans="10:10" s="148" customFormat="1">
      <c r="J435" s="174"/>
    </row>
    <row r="436" spans="10:10" s="148" customFormat="1">
      <c r="J436" s="174"/>
    </row>
    <row r="437" spans="10:10" s="148" customFormat="1">
      <c r="J437" s="174"/>
    </row>
    <row r="438" spans="10:10" s="148" customFormat="1">
      <c r="J438" s="174"/>
    </row>
    <row r="439" spans="10:10" s="148" customFormat="1">
      <c r="J439" s="174"/>
    </row>
    <row r="440" spans="10:10" s="148" customFormat="1">
      <c r="J440" s="174"/>
    </row>
    <row r="441" spans="10:10" s="148" customFormat="1">
      <c r="J441" s="174"/>
    </row>
    <row r="442" spans="10:10" s="148" customFormat="1">
      <c r="J442" s="174"/>
    </row>
    <row r="443" spans="10:10" s="148" customFormat="1">
      <c r="J443" s="174"/>
    </row>
    <row r="444" spans="10:10" s="148" customFormat="1">
      <c r="J444" s="174"/>
    </row>
    <row r="445" spans="10:10" s="148" customFormat="1">
      <c r="J445" s="174"/>
    </row>
    <row r="446" spans="10:10" s="148" customFormat="1">
      <c r="J446" s="174"/>
    </row>
    <row r="447" spans="10:10" s="148" customFormat="1">
      <c r="J447" s="174"/>
    </row>
    <row r="448" spans="10:10" s="148" customFormat="1">
      <c r="J448" s="174"/>
    </row>
    <row r="449" spans="10:10" s="148" customFormat="1">
      <c r="J449" s="174"/>
    </row>
    <row r="450" spans="10:10" s="148" customFormat="1">
      <c r="J450" s="174"/>
    </row>
    <row r="451" spans="10:10" s="148" customFormat="1">
      <c r="J451" s="174"/>
    </row>
    <row r="452" spans="10:10" s="148" customFormat="1">
      <c r="J452" s="174"/>
    </row>
    <row r="453" spans="10:10" s="148" customFormat="1">
      <c r="J453" s="174"/>
    </row>
    <row r="454" spans="10:10" s="148" customFormat="1">
      <c r="J454" s="174"/>
    </row>
    <row r="455" spans="10:10" s="148" customFormat="1">
      <c r="J455" s="174"/>
    </row>
    <row r="456" spans="10:10" s="148" customFormat="1">
      <c r="J456" s="174"/>
    </row>
    <row r="457" spans="10:10" s="148" customFormat="1">
      <c r="J457" s="174"/>
    </row>
    <row r="458" spans="10:10" s="148" customFormat="1">
      <c r="J458" s="174"/>
    </row>
    <row r="459" spans="10:10" s="148" customFormat="1">
      <c r="J459" s="174"/>
    </row>
    <row r="460" spans="10:10" s="148" customFormat="1">
      <c r="J460" s="174"/>
    </row>
    <row r="461" spans="10:10" s="148" customFormat="1">
      <c r="J461" s="174"/>
    </row>
    <row r="462" spans="10:10" s="148" customFormat="1">
      <c r="J462" s="174"/>
    </row>
    <row r="463" spans="10:10" s="148" customFormat="1">
      <c r="J463" s="174"/>
    </row>
    <row r="464" spans="10:10" s="148" customFormat="1">
      <c r="J464" s="174"/>
    </row>
    <row r="465" spans="10:10" s="148" customFormat="1">
      <c r="J465" s="174"/>
    </row>
    <row r="466" spans="10:10" s="148" customFormat="1">
      <c r="J466" s="174"/>
    </row>
    <row r="467" spans="10:10" s="148" customFormat="1">
      <c r="J467" s="174"/>
    </row>
    <row r="468" spans="10:10" s="148" customFormat="1">
      <c r="J468" s="174"/>
    </row>
    <row r="469" spans="10:10" s="148" customFormat="1">
      <c r="J469" s="174"/>
    </row>
    <row r="470" spans="10:10" s="148" customFormat="1">
      <c r="J470" s="174"/>
    </row>
    <row r="471" spans="10:10" s="148" customFormat="1">
      <c r="J471" s="174"/>
    </row>
    <row r="472" spans="10:10" s="148" customFormat="1">
      <c r="J472" s="174"/>
    </row>
    <row r="473" spans="10:10" s="148" customFormat="1">
      <c r="J473" s="174"/>
    </row>
    <row r="474" spans="10:10" s="148" customFormat="1">
      <c r="J474" s="174"/>
    </row>
    <row r="475" spans="10:10" s="148" customFormat="1">
      <c r="J475" s="174"/>
    </row>
    <row r="476" spans="10:10" s="148" customFormat="1">
      <c r="J476" s="174"/>
    </row>
    <row r="477" spans="10:10" s="148" customFormat="1">
      <c r="J477" s="174"/>
    </row>
    <row r="478" spans="10:10" s="148" customFormat="1">
      <c r="J478" s="174"/>
    </row>
    <row r="479" spans="10:10" s="148" customFormat="1">
      <c r="J479" s="174"/>
    </row>
    <row r="480" spans="10:10" s="148" customFormat="1">
      <c r="J480" s="174"/>
    </row>
    <row r="481" spans="10:10" s="148" customFormat="1">
      <c r="J481" s="174"/>
    </row>
    <row r="482" spans="10:10" s="148" customFormat="1">
      <c r="J482" s="174"/>
    </row>
    <row r="483" spans="10:10" s="148" customFormat="1">
      <c r="J483" s="174"/>
    </row>
    <row r="484" spans="10:10" s="148" customFormat="1">
      <c r="J484" s="174"/>
    </row>
    <row r="485" spans="10:10" s="148" customFormat="1">
      <c r="J485" s="174"/>
    </row>
    <row r="486" spans="10:10" s="148" customFormat="1">
      <c r="J486" s="174"/>
    </row>
    <row r="487" spans="10:10" s="148" customFormat="1">
      <c r="J487" s="174"/>
    </row>
    <row r="488" spans="10:10" s="148" customFormat="1">
      <c r="J488" s="174"/>
    </row>
    <row r="489" spans="10:10" s="148" customFormat="1">
      <c r="J489" s="174"/>
    </row>
    <row r="490" spans="10:10" s="148" customFormat="1">
      <c r="J490" s="174"/>
    </row>
    <row r="491" spans="10:10" s="148" customFormat="1">
      <c r="J491" s="174"/>
    </row>
    <row r="492" spans="10:10" s="148" customFormat="1">
      <c r="J492" s="174"/>
    </row>
    <row r="493" spans="10:10" s="148" customFormat="1">
      <c r="J493" s="174"/>
    </row>
    <row r="494" spans="10:10" s="148" customFormat="1">
      <c r="J494" s="174"/>
    </row>
    <row r="495" spans="10:10" s="148" customFormat="1">
      <c r="J495" s="174"/>
    </row>
    <row r="496" spans="10:10" s="148" customFormat="1">
      <c r="J496" s="174"/>
    </row>
    <row r="497" spans="10:10" s="148" customFormat="1">
      <c r="J497" s="174"/>
    </row>
    <row r="498" spans="10:10" s="148" customFormat="1">
      <c r="J498" s="174"/>
    </row>
    <row r="499" spans="10:10" s="148" customFormat="1">
      <c r="J499" s="174"/>
    </row>
    <row r="500" spans="10:10" s="148" customFormat="1">
      <c r="J500" s="174"/>
    </row>
    <row r="501" spans="10:10" s="148" customFormat="1">
      <c r="J501" s="174"/>
    </row>
    <row r="502" spans="10:10" s="148" customFormat="1">
      <c r="J502" s="174"/>
    </row>
    <row r="503" spans="10:10" s="148" customFormat="1">
      <c r="J503" s="174"/>
    </row>
    <row r="504" spans="10:10" s="148" customFormat="1">
      <c r="J504" s="174"/>
    </row>
    <row r="505" spans="10:10" s="148" customFormat="1">
      <c r="J505" s="174"/>
    </row>
    <row r="506" spans="10:10" s="148" customFormat="1">
      <c r="J506" s="174"/>
    </row>
    <row r="507" spans="10:10" s="148" customFormat="1">
      <c r="J507" s="174"/>
    </row>
    <row r="508" spans="10:10" s="148" customFormat="1">
      <c r="J508" s="174"/>
    </row>
    <row r="509" spans="10:10" s="148" customFormat="1">
      <c r="J509" s="174"/>
    </row>
    <row r="510" spans="10:10" s="148" customFormat="1">
      <c r="J510" s="174"/>
    </row>
    <row r="511" spans="10:10" s="148" customFormat="1">
      <c r="J511" s="174"/>
    </row>
    <row r="512" spans="10:10" s="148" customFormat="1">
      <c r="J512" s="174"/>
    </row>
    <row r="513" spans="10:10" s="148" customFormat="1">
      <c r="J513" s="174"/>
    </row>
    <row r="514" spans="10:10" s="148" customFormat="1">
      <c r="J514" s="174"/>
    </row>
    <row r="515" spans="10:10" s="148" customFormat="1">
      <c r="J515" s="174"/>
    </row>
    <row r="516" spans="10:10" s="148" customFormat="1">
      <c r="J516" s="174"/>
    </row>
    <row r="517" spans="10:10" s="148" customFormat="1">
      <c r="J517" s="174"/>
    </row>
    <row r="518" spans="10:10" s="148" customFormat="1">
      <c r="J518" s="174"/>
    </row>
    <row r="519" spans="10:10" s="148" customFormat="1">
      <c r="J519" s="174"/>
    </row>
    <row r="520" spans="10:10" s="148" customFormat="1">
      <c r="J520" s="174"/>
    </row>
    <row r="521" spans="10:10" s="148" customFormat="1">
      <c r="J521" s="174"/>
    </row>
    <row r="522" spans="10:10" s="148" customFormat="1">
      <c r="J522" s="174"/>
    </row>
    <row r="523" spans="10:10" s="148" customFormat="1">
      <c r="J523" s="174"/>
    </row>
    <row r="524" spans="10:10" s="148" customFormat="1">
      <c r="J524" s="174"/>
    </row>
    <row r="525" spans="10:10" s="148" customFormat="1">
      <c r="J525" s="174"/>
    </row>
    <row r="526" spans="10:10" s="148" customFormat="1">
      <c r="J526" s="174"/>
    </row>
    <row r="527" spans="10:10" s="148" customFormat="1">
      <c r="J527" s="174"/>
    </row>
    <row r="528" spans="10:10" s="148" customFormat="1">
      <c r="J528" s="174"/>
    </row>
    <row r="529" spans="10:10" s="148" customFormat="1">
      <c r="J529" s="174"/>
    </row>
    <row r="530" spans="10:10" s="148" customFormat="1">
      <c r="J530" s="174"/>
    </row>
    <row r="531" spans="10:10" s="148" customFormat="1">
      <c r="J531" s="174"/>
    </row>
    <row r="532" spans="10:10" s="148" customFormat="1">
      <c r="J532" s="174"/>
    </row>
    <row r="533" spans="10:10" s="148" customFormat="1">
      <c r="J533" s="174"/>
    </row>
    <row r="534" spans="10:10" s="148" customFormat="1">
      <c r="J534" s="174"/>
    </row>
    <row r="535" spans="10:10" s="148" customFormat="1">
      <c r="J535" s="174"/>
    </row>
    <row r="536" spans="10:10" s="148" customFormat="1">
      <c r="J536" s="174"/>
    </row>
    <row r="537" spans="10:10" s="148" customFormat="1">
      <c r="J537" s="174"/>
    </row>
    <row r="538" spans="10:10" s="148" customFormat="1">
      <c r="J538" s="174"/>
    </row>
    <row r="539" spans="10:10" s="148" customFormat="1">
      <c r="J539" s="174"/>
    </row>
    <row r="540" spans="10:10" s="148" customFormat="1">
      <c r="J540" s="174"/>
    </row>
    <row r="541" spans="10:10" s="148" customFormat="1">
      <c r="J541" s="174"/>
    </row>
    <row r="542" spans="10:10" s="148" customFormat="1">
      <c r="J542" s="174"/>
    </row>
    <row r="543" spans="10:10" s="148" customFormat="1">
      <c r="J543" s="174"/>
    </row>
    <row r="544" spans="10:10" s="148" customFormat="1">
      <c r="J544" s="174"/>
    </row>
    <row r="545" spans="10:10" s="148" customFormat="1">
      <c r="J545" s="174"/>
    </row>
    <row r="546" spans="10:10" s="148" customFormat="1">
      <c r="J546" s="174"/>
    </row>
    <row r="547" spans="10:10" s="148" customFormat="1">
      <c r="J547" s="174"/>
    </row>
    <row r="548" spans="10:10" s="148" customFormat="1">
      <c r="J548" s="174"/>
    </row>
    <row r="549" spans="10:10" s="148" customFormat="1">
      <c r="J549" s="174"/>
    </row>
    <row r="550" spans="10:10" s="148" customFormat="1">
      <c r="J550" s="174"/>
    </row>
    <row r="551" spans="10:10" s="148" customFormat="1">
      <c r="J551" s="174"/>
    </row>
    <row r="552" spans="10:10" s="148" customFormat="1">
      <c r="J552" s="174"/>
    </row>
    <row r="553" spans="10:10" s="148" customFormat="1">
      <c r="J553" s="174"/>
    </row>
    <row r="554" spans="10:10" s="148" customFormat="1">
      <c r="J554" s="174"/>
    </row>
    <row r="555" spans="10:10" s="148" customFormat="1">
      <c r="J555" s="174"/>
    </row>
    <row r="556" spans="10:10" s="148" customFormat="1">
      <c r="J556" s="174"/>
    </row>
    <row r="557" spans="10:10" s="148" customFormat="1">
      <c r="J557" s="174"/>
    </row>
    <row r="558" spans="10:10" s="148" customFormat="1">
      <c r="J558" s="174"/>
    </row>
    <row r="559" spans="10:10" s="148" customFormat="1">
      <c r="J559" s="174"/>
    </row>
    <row r="560" spans="10:10" s="148" customFormat="1">
      <c r="J560" s="174"/>
    </row>
    <row r="561" spans="10:10" s="148" customFormat="1">
      <c r="J561" s="174"/>
    </row>
    <row r="562" spans="10:10" s="148" customFormat="1">
      <c r="J562" s="174"/>
    </row>
    <row r="563" spans="10:10" s="148" customFormat="1">
      <c r="J563" s="174"/>
    </row>
    <row r="564" spans="10:10" s="148" customFormat="1">
      <c r="J564" s="174"/>
    </row>
    <row r="565" spans="10:10" s="148" customFormat="1">
      <c r="J565" s="174"/>
    </row>
    <row r="566" spans="10:10" s="148" customFormat="1">
      <c r="J566" s="174"/>
    </row>
    <row r="567" spans="10:10" s="148" customFormat="1">
      <c r="J567" s="174"/>
    </row>
    <row r="568" spans="10:10" s="148" customFormat="1">
      <c r="J568" s="174"/>
    </row>
    <row r="569" spans="10:10" s="148" customFormat="1">
      <c r="J569" s="174"/>
    </row>
    <row r="570" spans="10:10" s="148" customFormat="1">
      <c r="J570" s="174"/>
    </row>
    <row r="571" spans="10:10" s="148" customFormat="1">
      <c r="J571" s="174"/>
    </row>
    <row r="572" spans="10:10" s="148" customFormat="1">
      <c r="J572" s="174"/>
    </row>
    <row r="573" spans="10:10" s="148" customFormat="1">
      <c r="J573" s="174"/>
    </row>
    <row r="574" spans="10:10" s="148" customFormat="1">
      <c r="J574" s="174"/>
    </row>
    <row r="575" spans="10:10" s="148" customFormat="1">
      <c r="J575" s="174"/>
    </row>
    <row r="576" spans="10:10" s="148" customFormat="1">
      <c r="J576" s="174"/>
    </row>
    <row r="577" spans="10:10" s="148" customFormat="1">
      <c r="J577" s="174"/>
    </row>
    <row r="578" spans="10:10" s="148" customFormat="1">
      <c r="J578" s="174"/>
    </row>
    <row r="579" spans="10:10" s="148" customFormat="1">
      <c r="J579" s="174"/>
    </row>
    <row r="580" spans="10:10" s="148" customFormat="1"/>
    <row r="581" spans="10:10" s="148" customFormat="1"/>
    <row r="582" spans="10:10" s="148" customFormat="1"/>
    <row r="583" spans="10:10" s="148" customFormat="1"/>
    <row r="584" spans="10:10" s="148" customFormat="1"/>
    <row r="585" spans="10:10" s="148" customFormat="1"/>
    <row r="586" spans="10:10" s="148" customFormat="1"/>
    <row r="587" spans="10:10" s="148" customFormat="1"/>
    <row r="588" spans="10:10" s="148" customFormat="1"/>
    <row r="589" spans="10:10" s="148" customFormat="1"/>
    <row r="590" spans="10:10" s="148" customFormat="1"/>
    <row r="591" spans="10:10" s="148" customFormat="1"/>
    <row r="592" spans="10:10" s="148" customFormat="1"/>
    <row r="593" s="148" customFormat="1"/>
    <row r="594" s="148" customFormat="1"/>
    <row r="595" s="148" customFormat="1"/>
    <row r="596" s="148" customFormat="1"/>
    <row r="597" s="148" customFormat="1"/>
    <row r="598" s="148" customFormat="1"/>
    <row r="599" s="148" customFormat="1"/>
    <row r="600" s="148" customFormat="1"/>
    <row r="601" s="148" customFormat="1"/>
    <row r="602" s="148" customFormat="1"/>
    <row r="603" s="148" customFormat="1"/>
    <row r="604" s="148" customFormat="1"/>
    <row r="605" s="148" customFormat="1"/>
    <row r="606" s="148" customFormat="1"/>
    <row r="607" s="148" customFormat="1"/>
    <row r="608" s="148" customFormat="1"/>
    <row r="609" s="148" customFormat="1"/>
    <row r="610" s="148" customFormat="1"/>
    <row r="611" s="148" customFormat="1"/>
    <row r="612" s="148" customFormat="1"/>
    <row r="613" s="148" customFormat="1"/>
    <row r="614" s="148" customFormat="1"/>
    <row r="615" s="148" customFormat="1"/>
    <row r="616" s="148" customFormat="1"/>
    <row r="617" s="148" customFormat="1"/>
    <row r="618" s="148" customFormat="1"/>
    <row r="619" s="148" customFormat="1"/>
    <row r="620" s="148" customFormat="1"/>
    <row r="621" s="148" customFormat="1"/>
    <row r="622" s="148" customFormat="1"/>
    <row r="623" s="148" customFormat="1"/>
    <row r="624" s="148" customFormat="1"/>
    <row r="625" s="148" customFormat="1"/>
    <row r="626" s="148" customFormat="1"/>
    <row r="627" s="148" customFormat="1"/>
    <row r="628" s="148" customFormat="1"/>
    <row r="629" s="148" customFormat="1"/>
    <row r="630" s="148" customFormat="1"/>
    <row r="631" s="148" customFormat="1"/>
    <row r="632" s="148" customFormat="1"/>
    <row r="633" s="148" customFormat="1"/>
    <row r="634" s="148" customFormat="1"/>
    <row r="635" s="148" customFormat="1"/>
    <row r="636" s="148" customFormat="1"/>
    <row r="637" s="148" customFormat="1"/>
    <row r="638" s="148" customFormat="1"/>
    <row r="639" s="148" customFormat="1"/>
    <row r="640" s="148" customFormat="1"/>
    <row r="641" s="148" customFormat="1"/>
    <row r="642" s="148" customFormat="1"/>
    <row r="643" s="148" customFormat="1"/>
    <row r="644" s="148" customFormat="1"/>
    <row r="645" s="148" customFormat="1"/>
    <row r="646" s="148" customFormat="1"/>
    <row r="647" s="148" customFormat="1"/>
    <row r="648" s="148" customFormat="1"/>
    <row r="649" s="148" customFormat="1"/>
    <row r="650" s="148" customFormat="1"/>
    <row r="651" s="148" customFormat="1"/>
    <row r="652" s="148" customFormat="1"/>
    <row r="653" s="148" customFormat="1"/>
    <row r="654" s="148" customFormat="1"/>
    <row r="655" s="148" customFormat="1"/>
    <row r="656" s="148" customFormat="1"/>
    <row r="657" s="148" customFormat="1"/>
    <row r="658" s="148" customFormat="1"/>
    <row r="659" s="148" customFormat="1"/>
    <row r="660" s="148" customFormat="1"/>
    <row r="661" s="148" customFormat="1"/>
    <row r="662" s="148" customFormat="1"/>
    <row r="663" s="148" customFormat="1"/>
    <row r="664" s="148" customFormat="1"/>
    <row r="665" s="148" customFormat="1"/>
    <row r="666" s="148" customFormat="1"/>
    <row r="667" s="148" customFormat="1"/>
    <row r="668" s="148" customFormat="1"/>
    <row r="669" s="148" customFormat="1"/>
    <row r="670" s="148" customFormat="1"/>
    <row r="671" s="148" customFormat="1"/>
    <row r="672" s="148" customFormat="1"/>
    <row r="673" s="148" customFormat="1"/>
    <row r="674" s="148" customFormat="1"/>
    <row r="675" s="148" customFormat="1"/>
    <row r="676" s="148" customFormat="1"/>
    <row r="677" s="148" customFormat="1"/>
    <row r="678" s="148" customFormat="1"/>
    <row r="679" s="148" customFormat="1"/>
    <row r="680" s="148" customFormat="1"/>
    <row r="681" s="148" customFormat="1"/>
    <row r="682" s="148" customFormat="1"/>
    <row r="683" s="148" customFormat="1"/>
    <row r="684" s="148" customFormat="1"/>
    <row r="685" s="148" customFormat="1"/>
    <row r="686" s="148" customFormat="1"/>
    <row r="687" s="148" customFormat="1"/>
    <row r="688" s="148" customFormat="1"/>
    <row r="689" s="148" customFormat="1"/>
    <row r="690" s="148" customFormat="1"/>
    <row r="691" s="148" customFormat="1"/>
    <row r="692" s="148" customFormat="1"/>
    <row r="693" s="148" customFormat="1"/>
    <row r="694" s="148" customFormat="1"/>
    <row r="695" s="148" customFormat="1"/>
    <row r="696" s="148" customFormat="1"/>
    <row r="697" s="148" customFormat="1"/>
    <row r="698" s="148" customFormat="1"/>
    <row r="699" s="148" customFormat="1"/>
    <row r="700" s="148" customFormat="1"/>
    <row r="701" s="148" customFormat="1"/>
    <row r="702" s="148" customFormat="1"/>
    <row r="703" s="148" customFormat="1"/>
    <row r="704" s="148" customFormat="1"/>
    <row r="705" s="148" customFormat="1"/>
    <row r="706" s="148" customFormat="1"/>
    <row r="707" s="148" customFormat="1"/>
    <row r="708" s="148" customFormat="1"/>
    <row r="709" s="148" customFormat="1"/>
    <row r="710" s="148" customFormat="1"/>
    <row r="711" s="148" customFormat="1"/>
    <row r="712" s="148" customFormat="1"/>
    <row r="713" s="148" customFormat="1"/>
    <row r="714" s="148" customFormat="1"/>
    <row r="715" s="148" customFormat="1"/>
    <row r="716" s="148" customFormat="1"/>
    <row r="717" s="148" customFormat="1"/>
    <row r="718" s="148" customFormat="1"/>
    <row r="719" s="148" customFormat="1"/>
    <row r="720" s="148" customFormat="1"/>
    <row r="721" s="148" customFormat="1"/>
    <row r="722" s="148" customFormat="1"/>
    <row r="723" s="148" customFormat="1"/>
    <row r="724" s="148" customFormat="1"/>
    <row r="725" s="148" customFormat="1"/>
    <row r="726" s="148" customFormat="1"/>
    <row r="727" s="148" customFormat="1"/>
    <row r="728" s="148" customFormat="1"/>
    <row r="729" s="148" customFormat="1"/>
    <row r="730" s="148" customFormat="1"/>
    <row r="731" s="148" customFormat="1"/>
    <row r="732" s="148" customFormat="1"/>
    <row r="733" s="148" customFormat="1"/>
    <row r="734" s="148" customFormat="1"/>
    <row r="735" s="148" customFormat="1"/>
    <row r="736" s="148" customFormat="1"/>
    <row r="737" s="148" customFormat="1"/>
    <row r="738" s="148" customFormat="1"/>
    <row r="739" s="148" customFormat="1"/>
    <row r="740" s="148" customFormat="1"/>
    <row r="741" s="148" customFormat="1"/>
    <row r="742" s="148" customFormat="1"/>
    <row r="743" s="148" customFormat="1"/>
    <row r="744" s="148" customFormat="1"/>
    <row r="745" s="148" customFormat="1"/>
    <row r="746" s="148" customFormat="1"/>
    <row r="747" s="148" customFormat="1"/>
    <row r="748" s="148" customFormat="1"/>
    <row r="749" s="148" customFormat="1"/>
    <row r="750" s="148" customFormat="1"/>
    <row r="751" s="148" customFormat="1"/>
    <row r="752" s="148" customFormat="1"/>
    <row r="753" s="148" customFormat="1"/>
    <row r="754" s="148" customFormat="1"/>
    <row r="755" s="148" customFormat="1"/>
    <row r="756" s="148" customFormat="1"/>
    <row r="757" s="148" customFormat="1"/>
    <row r="758" s="148" customFormat="1"/>
    <row r="759" s="148" customFormat="1"/>
    <row r="760" s="148" customFormat="1"/>
    <row r="761" s="148" customFormat="1"/>
    <row r="762" s="148" customFormat="1"/>
    <row r="763" s="148" customFormat="1"/>
    <row r="764" s="148" customFormat="1"/>
    <row r="765" s="148" customFormat="1"/>
    <row r="766" s="148" customFormat="1"/>
    <row r="767" s="148" customFormat="1"/>
    <row r="768" s="148" customFormat="1"/>
    <row r="769" s="148" customFormat="1"/>
    <row r="770" s="148" customFormat="1"/>
    <row r="771" s="148" customFormat="1"/>
    <row r="772" s="148" customFormat="1"/>
    <row r="773" s="148" customFormat="1"/>
    <row r="774" s="148" customFormat="1"/>
    <row r="775" s="148" customFormat="1"/>
    <row r="776" s="148" customFormat="1"/>
    <row r="777" s="148" customFormat="1"/>
    <row r="778" s="148" customFormat="1"/>
    <row r="779" s="148" customFormat="1"/>
    <row r="780" s="148" customFormat="1"/>
    <row r="781" s="148" customFormat="1"/>
    <row r="782" s="148" customFormat="1"/>
    <row r="783" s="148" customFormat="1"/>
    <row r="784" s="148" customFormat="1"/>
    <row r="785" s="148" customFormat="1"/>
    <row r="786" s="148" customFormat="1"/>
    <row r="787" s="148" customFormat="1"/>
    <row r="788" s="148" customFormat="1"/>
    <row r="789" s="148" customFormat="1"/>
    <row r="790" s="148" customFormat="1"/>
    <row r="791" s="148" customFormat="1"/>
    <row r="792" s="148" customFormat="1"/>
    <row r="793" s="148" customFormat="1"/>
    <row r="794" s="148" customFormat="1"/>
    <row r="795" s="148" customFormat="1"/>
    <row r="796" s="148" customFormat="1"/>
    <row r="797" s="148" customFormat="1"/>
    <row r="798" s="148" customFormat="1"/>
    <row r="799" s="148" customFormat="1"/>
    <row r="800" s="148" customFormat="1"/>
    <row r="801" s="148" customFormat="1"/>
    <row r="802" s="148" customFormat="1"/>
    <row r="803" s="148" customFormat="1"/>
    <row r="804" s="148" customFormat="1"/>
    <row r="805" s="148" customFormat="1"/>
    <row r="806" s="148" customFormat="1"/>
    <row r="807" s="148" customFormat="1"/>
    <row r="808" s="148" customFormat="1"/>
    <row r="809" s="148" customFormat="1"/>
    <row r="810" s="148" customFormat="1"/>
    <row r="811" s="148" customFormat="1"/>
    <row r="812" s="148" customFormat="1"/>
    <row r="813" s="148" customFormat="1"/>
    <row r="814" s="148" customFormat="1"/>
    <row r="815" s="148" customFormat="1"/>
    <row r="816" s="148" customFormat="1"/>
    <row r="817" s="148" customFormat="1"/>
    <row r="818" s="148" customFormat="1"/>
    <row r="819" s="148" customFormat="1"/>
    <row r="820" s="148" customFormat="1"/>
    <row r="821" s="148" customFormat="1"/>
    <row r="822" s="148" customFormat="1"/>
    <row r="823" s="148" customFormat="1"/>
    <row r="824" s="148" customFormat="1"/>
    <row r="825" s="148" customFormat="1"/>
    <row r="826" s="148" customFormat="1"/>
    <row r="827" s="148" customFormat="1"/>
    <row r="828" s="148" customFormat="1"/>
    <row r="829" s="148" customFormat="1"/>
    <row r="830" s="148" customFormat="1"/>
    <row r="831" s="148" customFormat="1"/>
    <row r="832" s="148" customFormat="1"/>
    <row r="833" s="148" customFormat="1"/>
    <row r="834" s="148" customFormat="1"/>
    <row r="835" s="148" customFormat="1"/>
    <row r="836" s="148" customFormat="1"/>
    <row r="837" s="148" customFormat="1"/>
    <row r="838" s="148" customFormat="1"/>
    <row r="839" s="148" customFormat="1"/>
    <row r="840" s="148" customFormat="1"/>
    <row r="841" s="148" customFormat="1"/>
    <row r="842" s="148" customFormat="1"/>
    <row r="843" s="148" customFormat="1"/>
    <row r="844" s="148" customFormat="1"/>
    <row r="845" s="148" customFormat="1"/>
    <row r="846" s="148" customFormat="1"/>
    <row r="847" s="148" customFormat="1"/>
    <row r="848" s="148" customFormat="1"/>
    <row r="849" s="148" customFormat="1"/>
    <row r="850" s="148" customFormat="1"/>
    <row r="851" s="148" customFormat="1"/>
    <row r="852" s="148" customFormat="1"/>
    <row r="853" s="148" customFormat="1"/>
    <row r="854" s="148" customFormat="1"/>
    <row r="855" s="148" customFormat="1"/>
    <row r="856" s="148" customFormat="1"/>
    <row r="857" s="148" customFormat="1"/>
    <row r="858" s="148" customFormat="1"/>
    <row r="859" s="148" customFormat="1"/>
    <row r="860" s="148" customFormat="1"/>
    <row r="861" s="148" customFormat="1"/>
    <row r="862" s="148" customFormat="1"/>
    <row r="863" s="148" customFormat="1"/>
    <row r="864" s="148" customFormat="1"/>
    <row r="865" s="148" customFormat="1"/>
    <row r="866" s="148" customFormat="1"/>
    <row r="867" s="148" customFormat="1"/>
    <row r="868" s="148" customFormat="1"/>
    <row r="869" s="148" customFormat="1"/>
    <row r="870" s="148" customFormat="1"/>
    <row r="871" s="148" customFormat="1"/>
    <row r="872" s="148" customFormat="1"/>
    <row r="873" s="148" customFormat="1"/>
    <row r="874" s="148" customFormat="1"/>
    <row r="875" s="148" customFormat="1"/>
    <row r="876" s="148" customFormat="1"/>
    <row r="877" s="148" customFormat="1"/>
    <row r="878" s="148" customFormat="1"/>
    <row r="879" s="148" customFormat="1"/>
    <row r="880" s="148" customFormat="1"/>
    <row r="881" s="148" customFormat="1"/>
    <row r="882" s="148" customFormat="1"/>
    <row r="883" s="148" customFormat="1"/>
    <row r="884" s="148" customFormat="1"/>
    <row r="885" s="148" customFormat="1"/>
    <row r="886" s="148" customFormat="1"/>
    <row r="887" s="148" customFormat="1"/>
    <row r="888" s="148" customFormat="1"/>
    <row r="889" s="148" customFormat="1"/>
    <row r="890" s="148" customFormat="1"/>
    <row r="891" s="148" customFormat="1"/>
    <row r="892" s="148" customFormat="1"/>
    <row r="893" s="148" customFormat="1"/>
    <row r="894" s="148" customFormat="1"/>
    <row r="895" s="148" customFormat="1"/>
    <row r="896" s="148" customFormat="1"/>
    <row r="897" s="148" customFormat="1"/>
    <row r="898" s="148" customFormat="1"/>
    <row r="899" s="148" customFormat="1"/>
    <row r="900" s="148" customFormat="1"/>
    <row r="901" s="148" customFormat="1"/>
    <row r="902" s="148" customFormat="1"/>
    <row r="903" s="148" customFormat="1"/>
    <row r="904" s="148" customFormat="1"/>
    <row r="905" s="148" customFormat="1"/>
    <row r="906" s="148" customFormat="1"/>
    <row r="907" s="148" customFormat="1"/>
    <row r="908" s="148" customFormat="1"/>
    <row r="909" s="148" customFormat="1"/>
    <row r="910" s="148" customFormat="1"/>
    <row r="911" s="148" customFormat="1"/>
    <row r="912" s="148" customFormat="1"/>
    <row r="913" s="148" customFormat="1"/>
    <row r="914" s="148" customFormat="1"/>
    <row r="915" s="148" customFormat="1"/>
    <row r="916" s="148" customFormat="1"/>
    <row r="917" s="148" customFormat="1"/>
    <row r="918" s="148" customFormat="1"/>
    <row r="919" s="148" customFormat="1"/>
    <row r="920" s="148" customFormat="1"/>
    <row r="921" s="148" customFormat="1"/>
    <row r="922" s="148" customFormat="1"/>
    <row r="923" s="148" customFormat="1"/>
    <row r="924" s="148" customFormat="1"/>
    <row r="925" s="148" customFormat="1"/>
    <row r="926" s="148" customFormat="1"/>
    <row r="927" s="148" customFormat="1"/>
    <row r="928" s="148" customFormat="1"/>
    <row r="929" s="148" customFormat="1"/>
    <row r="930" s="148" customFormat="1"/>
    <row r="931" s="148" customFormat="1"/>
    <row r="932" s="148" customFormat="1"/>
    <row r="933" s="148" customFormat="1"/>
    <row r="934" s="148" customFormat="1"/>
    <row r="935" s="148" customFormat="1"/>
    <row r="936" s="148" customFormat="1"/>
    <row r="937" s="148" customFormat="1"/>
    <row r="938" s="148" customFormat="1"/>
    <row r="939" s="148" customFormat="1"/>
    <row r="940" s="148" customFormat="1"/>
    <row r="941" s="148" customFormat="1"/>
    <row r="942" s="148" customFormat="1"/>
    <row r="943" s="148" customFormat="1"/>
    <row r="944" s="148" customFormat="1"/>
    <row r="945" s="148" customFormat="1"/>
    <row r="946" s="148" customFormat="1"/>
    <row r="947" s="148" customFormat="1"/>
    <row r="948" s="148" customFormat="1"/>
    <row r="949" s="148" customFormat="1"/>
    <row r="950" s="148" customFormat="1"/>
    <row r="951" s="148" customFormat="1"/>
    <row r="952" s="148" customFormat="1"/>
    <row r="953" s="148" customFormat="1"/>
    <row r="954" s="148" customFormat="1"/>
    <row r="955" s="148" customFormat="1"/>
    <row r="956" s="148" customFormat="1"/>
    <row r="957" s="148" customFormat="1"/>
    <row r="958" s="148" customFormat="1"/>
    <row r="959" s="148" customFormat="1"/>
    <row r="960" s="148" customFormat="1"/>
    <row r="961" s="148" customFormat="1"/>
    <row r="962" s="148" customFormat="1"/>
    <row r="963" s="148" customFormat="1"/>
    <row r="964" s="148" customFormat="1"/>
    <row r="965" s="148" customFormat="1"/>
    <row r="966" s="148" customFormat="1"/>
    <row r="967" s="148" customFormat="1"/>
    <row r="968" s="148" customFormat="1"/>
    <row r="969" s="148" customFormat="1"/>
    <row r="970" s="148" customFormat="1"/>
    <row r="971" s="148" customFormat="1"/>
    <row r="972" s="148" customFormat="1"/>
    <row r="973" s="148" customFormat="1"/>
    <row r="974" s="148" customFormat="1"/>
    <row r="975" s="148" customFormat="1"/>
    <row r="976" s="148" customFormat="1"/>
    <row r="977" s="148" customFormat="1"/>
    <row r="978" s="148" customFormat="1"/>
    <row r="979" s="148" customFormat="1"/>
    <row r="980" s="148" customFormat="1"/>
    <row r="981" s="148" customFormat="1"/>
    <row r="982" s="148" customFormat="1"/>
    <row r="983" s="148" customFormat="1"/>
    <row r="984" s="148" customFormat="1"/>
    <row r="985" s="148" customFormat="1"/>
    <row r="986" s="148" customFormat="1"/>
    <row r="987" s="148" customFormat="1"/>
    <row r="988" s="148" customFormat="1"/>
    <row r="989" s="148" customFormat="1"/>
    <row r="990" s="148" customFormat="1"/>
    <row r="991" s="148" customFormat="1"/>
    <row r="992" s="148" customFormat="1"/>
    <row r="993" s="148" customFormat="1"/>
    <row r="994" s="148" customFormat="1"/>
    <row r="995" s="148" customFormat="1"/>
    <row r="996" s="148" customFormat="1"/>
    <row r="997" s="148" customFormat="1"/>
    <row r="998" s="148" customFormat="1"/>
    <row r="999" s="148" customFormat="1"/>
    <row r="1000" s="148" customFormat="1"/>
    <row r="1001" s="148" customFormat="1"/>
    <row r="1002" s="148" customFormat="1"/>
    <row r="1003" s="148" customFormat="1"/>
    <row r="1004" s="148" customFormat="1"/>
    <row r="1005" s="148" customFormat="1"/>
    <row r="1006" s="148" customFormat="1"/>
    <row r="1007" s="148" customFormat="1"/>
    <row r="1008" s="148" customFormat="1"/>
    <row r="1009" s="148" customFormat="1"/>
    <row r="1010" s="148" customFormat="1"/>
    <row r="1011" s="148" customFormat="1"/>
    <row r="1012" s="148" customFormat="1"/>
    <row r="1013" s="148" customFormat="1"/>
    <row r="1014" s="148" customFormat="1"/>
    <row r="1015" s="148" customFormat="1"/>
    <row r="1016" s="148" customFormat="1"/>
    <row r="1017" s="148" customFormat="1"/>
    <row r="1018" s="148" customFormat="1"/>
    <row r="1019" s="148" customFormat="1"/>
    <row r="1020" s="148" customFormat="1"/>
    <row r="1021" s="148" customFormat="1"/>
    <row r="1022" s="148" customFormat="1"/>
    <row r="1023" s="148" customFormat="1"/>
    <row r="1024" s="148" customFormat="1"/>
    <row r="1025" s="148" customFormat="1"/>
    <row r="1026" s="148" customFormat="1"/>
    <row r="1027" s="148" customFormat="1"/>
    <row r="1028" s="148" customFormat="1"/>
    <row r="1029" s="148" customFormat="1"/>
    <row r="1030" s="148" customFormat="1"/>
    <row r="1031" s="148" customFormat="1"/>
    <row r="1032" s="148" customFormat="1"/>
    <row r="1033" s="148" customFormat="1"/>
    <row r="1034" s="148" customFormat="1"/>
    <row r="1035" s="148" customFormat="1"/>
    <row r="1036" s="148" customFormat="1"/>
    <row r="1037" s="148" customFormat="1"/>
    <row r="1038" s="148" customFormat="1"/>
    <row r="1039" s="148" customFormat="1"/>
    <row r="1040" s="148" customFormat="1"/>
    <row r="1041" s="148" customFormat="1"/>
    <row r="1042" s="148" customFormat="1"/>
    <row r="1043" s="148" customFormat="1"/>
    <row r="1044" s="148" customFormat="1"/>
    <row r="1045" s="148" customFormat="1"/>
    <row r="1046" s="148" customFormat="1"/>
    <row r="1047" s="148" customFormat="1"/>
    <row r="1048" s="148" customFormat="1"/>
    <row r="1049" s="148" customFormat="1"/>
    <row r="1050" s="148" customFormat="1"/>
    <row r="1051" s="148" customFormat="1"/>
    <row r="1052" s="148" customFormat="1"/>
    <row r="1053" s="148" customFormat="1"/>
    <row r="1054" s="148" customFormat="1"/>
    <row r="1055" s="148" customFormat="1"/>
    <row r="1056" s="148" customFormat="1"/>
    <row r="1057" s="148" customFormat="1"/>
    <row r="1058" s="148" customFormat="1"/>
    <row r="1059" s="148" customFormat="1"/>
    <row r="1060" s="148" customFormat="1"/>
    <row r="1061" s="148" customFormat="1"/>
    <row r="1062" s="148" customFormat="1"/>
    <row r="1063" s="148" customFormat="1"/>
    <row r="1064" s="148" customFormat="1"/>
    <row r="1065" s="148" customFormat="1"/>
    <row r="1066" s="148" customFormat="1"/>
    <row r="1067" s="148" customFormat="1"/>
    <row r="1068" s="148" customFormat="1"/>
    <row r="1069" s="148" customFormat="1"/>
    <row r="1070" s="148" customFormat="1"/>
    <row r="1071" s="148" customFormat="1"/>
    <row r="1072" s="148" customFormat="1"/>
    <row r="1073" s="148" customFormat="1"/>
    <row r="1074" s="148" customFormat="1"/>
    <row r="1075" s="148" customFormat="1"/>
    <row r="1076" s="148" customFormat="1"/>
    <row r="1077" s="148" customFormat="1"/>
    <row r="1078" s="148" customFormat="1"/>
    <row r="1079" s="148" customFormat="1"/>
    <row r="1080" s="148" customFormat="1"/>
    <row r="1081" s="148" customFormat="1"/>
    <row r="1082" s="148" customFormat="1"/>
    <row r="1083" s="148" customFormat="1"/>
    <row r="1084" s="148" customFormat="1"/>
    <row r="1085" s="148" customFormat="1"/>
    <row r="1086" s="148" customFormat="1"/>
    <row r="1087" s="148" customFormat="1"/>
    <row r="1088" s="148" customFormat="1"/>
    <row r="1089" s="148" customFormat="1"/>
    <row r="1090" s="148" customFormat="1"/>
    <row r="1091" s="148" customFormat="1"/>
    <row r="1092" s="148" customFormat="1"/>
    <row r="1093" s="148" customFormat="1"/>
    <row r="1094" s="148" customFormat="1"/>
    <row r="1095" s="148" customFormat="1"/>
    <row r="1096" s="148" customFormat="1"/>
    <row r="1097" s="148" customFormat="1"/>
    <row r="1098" s="148" customFormat="1"/>
    <row r="1099" s="148" customFormat="1"/>
    <row r="1100" s="148" customFormat="1"/>
    <row r="1101" s="148" customFormat="1"/>
    <row r="1102" s="148" customFormat="1"/>
    <row r="1103" s="148" customFormat="1"/>
    <row r="1104" s="148" customFormat="1"/>
    <row r="1105" s="148" customFormat="1"/>
    <row r="1106" s="148" customFormat="1"/>
    <row r="1107" s="148" customFormat="1"/>
    <row r="1108" s="148" customFormat="1"/>
    <row r="1109" s="148" customFormat="1"/>
    <row r="1110" s="148" customFormat="1"/>
    <row r="1111" s="148" customFormat="1"/>
    <row r="1112" s="148" customFormat="1"/>
    <row r="1113" s="148" customFormat="1"/>
    <row r="1114" s="148" customFormat="1"/>
    <row r="1115" s="148" customFormat="1"/>
    <row r="1116" s="148" customFormat="1"/>
    <row r="1117" s="148" customFormat="1"/>
    <row r="1118" s="148" customFormat="1"/>
    <row r="1119" s="148" customFormat="1"/>
    <row r="1120" s="148" customFormat="1"/>
    <row r="1121" s="148" customFormat="1"/>
    <row r="1122" s="148" customFormat="1"/>
    <row r="1123" s="148" customFormat="1"/>
    <row r="1124" s="148" customFormat="1"/>
    <row r="1125" s="148" customFormat="1"/>
    <row r="1126" s="148" customFormat="1"/>
    <row r="1127" s="148" customFormat="1"/>
    <row r="1128" s="148" customFormat="1"/>
    <row r="1129" s="148" customFormat="1"/>
    <row r="1130" s="148" customFormat="1"/>
    <row r="1131" s="148" customFormat="1"/>
    <row r="1132" s="148" customFormat="1"/>
    <row r="1133" s="148" customFormat="1"/>
    <row r="1134" s="148" customFormat="1"/>
    <row r="1135" s="148" customFormat="1"/>
    <row r="1136" s="148" customFormat="1"/>
    <row r="1137" s="148" customFormat="1"/>
    <row r="1138" s="148" customFormat="1"/>
    <row r="1139" s="148" customFormat="1"/>
    <row r="1140" s="148" customFormat="1"/>
    <row r="1141" s="148" customFormat="1"/>
    <row r="1142" s="148" customFormat="1"/>
    <row r="1143" s="148" customFormat="1"/>
    <row r="1144" s="148" customFormat="1"/>
    <row r="1145" s="148" customFormat="1"/>
    <row r="1146" s="148" customFormat="1"/>
    <row r="1147" s="148" customFormat="1"/>
    <row r="1148" s="148" customFormat="1"/>
    <row r="1149" s="148" customFormat="1"/>
    <row r="1150" s="148" customFormat="1"/>
    <row r="1151" s="148" customFormat="1"/>
    <row r="1152" s="148" customFormat="1"/>
    <row r="1153" s="148" customFormat="1"/>
    <row r="1154" s="148" customFormat="1"/>
    <row r="1155" s="148" customFormat="1"/>
    <row r="1156" s="148" customFormat="1"/>
    <row r="1157" s="148" customFormat="1"/>
    <row r="1158" s="148" customFormat="1"/>
    <row r="1159" s="148" customFormat="1"/>
    <row r="1160" s="148" customFormat="1"/>
    <row r="1161" s="148" customFormat="1"/>
    <row r="1162" s="148" customFormat="1"/>
    <row r="1163" s="148" customFormat="1"/>
    <row r="1164" s="148" customFormat="1"/>
    <row r="1165" s="148" customFormat="1"/>
    <row r="1166" s="148" customFormat="1"/>
    <row r="1167" s="148" customFormat="1"/>
    <row r="1168" s="148" customFormat="1"/>
    <row r="1169" s="148" customFormat="1"/>
    <row r="1170" s="148" customFormat="1"/>
    <row r="1171" s="148" customFormat="1"/>
    <row r="1172" s="148" customFormat="1"/>
    <row r="1173" s="148" customFormat="1"/>
    <row r="1174" s="148" customFormat="1"/>
    <row r="1175" s="148" customFormat="1"/>
    <row r="1176" s="148" customFormat="1"/>
    <row r="1177" s="148" customFormat="1"/>
    <row r="1178" s="148" customFormat="1"/>
    <row r="1179" s="148" customFormat="1"/>
    <row r="1180" s="148" customFormat="1"/>
    <row r="1181" s="148" customFormat="1"/>
    <row r="1182" s="148" customFormat="1"/>
    <row r="1183" s="148" customFormat="1"/>
    <row r="1184" s="148" customFormat="1"/>
    <row r="1185" s="148" customFormat="1"/>
    <row r="1186" s="148" customFormat="1"/>
    <row r="1187" s="148" customFormat="1"/>
    <row r="1188" s="148" customFormat="1"/>
    <row r="1189" s="148" customFormat="1"/>
    <row r="1190" s="148" customFormat="1"/>
    <row r="1191" s="148" customFormat="1"/>
    <row r="1192" s="148" customFormat="1"/>
    <row r="1193" s="148" customFormat="1"/>
    <row r="1194" s="148" customFormat="1"/>
    <row r="1195" s="148" customFormat="1"/>
    <row r="1196" s="148" customFormat="1"/>
    <row r="1197" s="148" customFormat="1"/>
    <row r="1198" s="148" customFormat="1"/>
    <row r="1199" s="148" customFormat="1"/>
    <row r="1200" s="148" customFormat="1"/>
    <row r="1201" s="148" customFormat="1"/>
    <row r="1202" s="148" customFormat="1"/>
    <row r="1203" s="148" customFormat="1"/>
    <row r="1204" s="148" customFormat="1"/>
    <row r="1205" s="148" customFormat="1"/>
    <row r="1206" s="148" customFormat="1"/>
    <row r="1207" s="148" customFormat="1"/>
    <row r="1208" s="148" customFormat="1"/>
    <row r="1209" s="148" customFormat="1"/>
    <row r="1210" s="148" customFormat="1"/>
    <row r="1211" s="148" customFormat="1"/>
    <row r="1212" s="148" customFormat="1"/>
    <row r="1213" s="148" customFormat="1"/>
    <row r="1214" s="148" customFormat="1"/>
    <row r="1215" s="148" customFormat="1"/>
    <row r="1216" s="148" customFormat="1"/>
    <row r="1217" s="148" customFormat="1"/>
    <row r="1218" s="148" customFormat="1"/>
    <row r="1219" s="148" customFormat="1"/>
    <row r="1220" s="148" customFormat="1"/>
    <row r="1221" s="148" customFormat="1"/>
    <row r="1222" s="148" customFormat="1"/>
    <row r="1223" s="148" customFormat="1"/>
    <row r="1224" s="148" customFormat="1"/>
    <row r="1225" s="148" customFormat="1"/>
    <row r="1226" s="148" customFormat="1"/>
    <row r="1227" s="148" customFormat="1"/>
    <row r="1228" s="148" customFormat="1"/>
    <row r="1229" s="148" customFormat="1"/>
    <row r="1230" s="148" customFormat="1"/>
    <row r="1231" s="148" customFormat="1"/>
    <row r="1232" s="148" customFormat="1"/>
    <row r="1233" s="148" customFormat="1"/>
    <row r="1234" s="148" customFormat="1"/>
    <row r="1235" s="148" customFormat="1"/>
    <row r="1236" s="148" customFormat="1"/>
    <row r="1237" s="148" customFormat="1"/>
    <row r="1238" s="148" customFormat="1"/>
    <row r="1239" s="148" customFormat="1"/>
    <row r="1240" s="148" customFormat="1"/>
    <row r="1241" s="148" customFormat="1"/>
    <row r="1242" s="148" customFormat="1"/>
    <row r="1243" s="148" customFormat="1"/>
    <row r="1244" s="148" customFormat="1"/>
    <row r="1245" s="148" customFormat="1"/>
    <row r="1246" s="148" customFormat="1"/>
    <row r="1247" s="148" customFormat="1"/>
    <row r="1248" s="148" customFormat="1"/>
    <row r="1249" s="148" customFormat="1"/>
    <row r="1250" s="148" customFormat="1"/>
    <row r="1251" s="148" customFormat="1"/>
    <row r="1252" s="148" customFormat="1"/>
    <row r="1253" s="148" customFormat="1"/>
    <row r="1254" s="148" customFormat="1"/>
    <row r="1255" s="148" customFormat="1"/>
    <row r="1256" s="148" customFormat="1"/>
    <row r="1257" s="148" customFormat="1"/>
    <row r="1258" s="148" customFormat="1"/>
    <row r="1259" s="148" customFormat="1"/>
    <row r="1260" s="148" customFormat="1"/>
    <row r="1261" s="148" customFormat="1"/>
    <row r="1262" s="148" customFormat="1"/>
    <row r="1263" s="148" customFormat="1"/>
    <row r="1264" s="148" customFormat="1"/>
    <row r="1265" s="148" customFormat="1"/>
    <row r="1266" s="148" customFormat="1"/>
    <row r="1267" s="148" customFormat="1"/>
    <row r="1268" s="148" customFormat="1"/>
    <row r="1269" s="148" customFormat="1"/>
    <row r="1270" s="148" customFormat="1"/>
    <row r="1271" s="148" customFormat="1"/>
    <row r="1272" s="148" customFormat="1"/>
    <row r="1273" s="148" customFormat="1"/>
    <row r="1274" s="148" customFormat="1"/>
    <row r="1275" s="148" customFormat="1"/>
    <row r="1276" s="148" customFormat="1"/>
    <row r="1277" s="148" customFormat="1"/>
    <row r="1278" s="148" customFormat="1"/>
    <row r="1279" s="148" customFormat="1"/>
    <row r="1280" s="148" customFormat="1"/>
    <row r="1281" s="148" customFormat="1"/>
    <row r="1282" s="148" customFormat="1"/>
    <row r="1283" s="148" customFormat="1"/>
    <row r="1284" s="148" customFormat="1"/>
    <row r="1285" s="148" customFormat="1"/>
    <row r="1286" s="148" customFormat="1"/>
    <row r="1287" s="148" customFormat="1"/>
    <row r="1288" s="148" customFormat="1"/>
    <row r="1289" s="148" customFormat="1"/>
    <row r="1290" s="148" customFormat="1"/>
    <row r="1291" s="148" customFormat="1"/>
    <row r="1292" s="148" customFormat="1"/>
    <row r="1293" s="148" customFormat="1"/>
    <row r="1294" s="148" customFormat="1"/>
    <row r="1295" s="148" customFormat="1"/>
    <row r="1296" s="148" customFormat="1"/>
    <row r="1297" s="148" customFormat="1"/>
    <row r="1298" s="148" customFormat="1"/>
    <row r="1299" s="148" customFormat="1"/>
    <row r="1300" s="148" customFormat="1"/>
    <row r="1301" s="148" customFormat="1"/>
    <row r="1302" s="148" customFormat="1"/>
    <row r="1303" s="148" customFormat="1"/>
    <row r="1304" s="148" customFormat="1"/>
    <row r="1305" s="148" customFormat="1"/>
    <row r="1306" s="148" customFormat="1"/>
    <row r="1307" s="148" customFormat="1"/>
    <row r="1308" s="148" customFormat="1"/>
    <row r="1309" s="148" customFormat="1"/>
    <row r="1310" s="148" customFormat="1"/>
    <row r="1311" s="148" customFormat="1"/>
    <row r="1312" s="148" customFormat="1"/>
    <row r="1313" s="148" customFormat="1"/>
    <row r="1314" s="148" customFormat="1"/>
    <row r="1315" s="148" customFormat="1"/>
    <row r="1316" s="148" customFormat="1"/>
    <row r="1317" s="148" customFormat="1"/>
    <row r="1318" s="148" customFormat="1"/>
    <row r="1319" s="148" customFormat="1"/>
    <row r="1320" s="148" customFormat="1"/>
    <row r="1321" s="148" customFormat="1"/>
    <row r="1322" s="148" customFormat="1"/>
    <row r="1323" s="148" customFormat="1"/>
    <row r="1324" s="148" customFormat="1"/>
    <row r="1325" s="148" customFormat="1"/>
    <row r="1326" s="148" customFormat="1"/>
    <row r="1327" s="148" customFormat="1"/>
    <row r="1328" s="148" customFormat="1"/>
    <row r="1329" s="148" customFormat="1"/>
    <row r="1330" s="148" customFormat="1"/>
    <row r="1331" s="148" customFormat="1"/>
    <row r="1332" s="148" customFormat="1"/>
    <row r="1333" s="148" customFormat="1"/>
    <row r="1334" s="148" customFormat="1"/>
    <row r="1335" s="148" customFormat="1"/>
    <row r="1336" s="148" customFormat="1"/>
    <row r="1337" s="148" customFormat="1"/>
    <row r="1338" s="148" customFormat="1"/>
    <row r="1339" s="148" customFormat="1"/>
    <row r="1340" s="148" customFormat="1"/>
    <row r="1341" s="148" customFormat="1"/>
    <row r="1342" s="148" customFormat="1"/>
    <row r="1343" s="148" customFormat="1"/>
    <row r="1344" s="148" customFormat="1"/>
    <row r="1345" s="148" customFormat="1"/>
    <row r="1346" s="148" customFormat="1"/>
    <row r="1347" s="148" customFormat="1"/>
    <row r="1348" s="148" customFormat="1"/>
    <row r="1349" s="148" customFormat="1"/>
    <row r="1350" s="148" customFormat="1"/>
    <row r="1351" s="148" customFormat="1"/>
    <row r="1352" s="148" customFormat="1"/>
    <row r="1353" s="148" customFormat="1"/>
    <row r="1354" s="148" customFormat="1"/>
    <row r="1355" s="148" customFormat="1"/>
    <row r="1356" s="148" customFormat="1"/>
    <row r="1357" s="148" customFormat="1"/>
    <row r="1358" s="148" customFormat="1"/>
    <row r="1359" s="148" customFormat="1"/>
    <row r="1360" s="148" customFormat="1"/>
    <row r="1361" s="148" customFormat="1"/>
    <row r="1362" s="148" customFormat="1"/>
    <row r="1363" s="148" customFormat="1"/>
    <row r="1364" s="148" customFormat="1"/>
    <row r="1365" s="148" customFormat="1"/>
    <row r="1366" s="148" customFormat="1"/>
    <row r="1367" s="148" customFormat="1"/>
    <row r="1368" s="148" customFormat="1"/>
    <row r="1369" s="148" customFormat="1"/>
    <row r="1370" s="148" customFormat="1"/>
    <row r="1371" s="148" customFormat="1"/>
    <row r="1372" s="148" customFormat="1"/>
    <row r="1373" s="148" customFormat="1"/>
    <row r="1374" s="148" customFormat="1"/>
    <row r="1375" s="148" customFormat="1"/>
    <row r="1376" s="148" customFormat="1"/>
    <row r="1377" s="148" customFormat="1"/>
    <row r="1378" s="148" customFormat="1"/>
    <row r="1379" s="148" customFormat="1"/>
    <row r="1380" s="148" customFormat="1"/>
    <row r="1381" s="148" customFormat="1"/>
    <row r="1382" s="148" customFormat="1"/>
  </sheetData>
  <sheetProtection algorithmName="SHA-512" hashValue="4NNKWGfnt7f31KSs1mWzNOff5QgBRn6DacuBdgbJ5PAPZ1cXuE12teJXprOniw/5KpYtGYrvvCataVafpiAzUQ==" saltValue="DVq+Z67l/v4kgpKXwOdt/g=="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6">
    <dataValidation type="whole" operator="greaterThanOrEqual" allowBlank="1" showInputMessage="1" showErrorMessage="1" error="Please enter a number greater than or equal to 0." sqref="E13:H99" xr:uid="{00000000-0002-0000-1A00-000000000000}">
      <formula1>0</formula1>
    </dataValidation>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3: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theme="3"/>
    <pageSetUpPr fitToPage="1"/>
  </sheetPr>
  <dimension ref="A1:AS19"/>
  <sheetViews>
    <sheetView showZeros="0" zoomScale="80" zoomScaleNormal="80" zoomScaleSheetLayoutView="70" workbookViewId="0">
      <selection activeCell="J19" sqref="J19"/>
    </sheetView>
  </sheetViews>
  <sheetFormatPr defaultColWidth="0" defaultRowHeight="14.25"/>
  <cols>
    <col min="1" max="1" width="30" style="11" customWidth="1"/>
    <col min="2" max="5" width="16.5703125" style="11" customWidth="1"/>
    <col min="6" max="6" width="17.5703125" style="11" customWidth="1"/>
    <col min="7" max="7" width="12.85546875" style="11" customWidth="1"/>
    <col min="8" max="8" width="15.42578125" style="11" customWidth="1"/>
    <col min="9" max="9" width="13.140625" style="11" customWidth="1"/>
    <col min="10" max="10" width="47.5703125" style="11" customWidth="1"/>
    <col min="11" max="11" width="3.140625" style="11" hidden="1" customWidth="1"/>
    <col min="12" max="45" width="0" style="11" hidden="1" customWidth="1"/>
    <col min="46" max="16384" width="8.85546875" style="11" hidden="1"/>
  </cols>
  <sheetData>
    <row r="1" spans="1:45" s="159" customFormat="1" ht="23.1" customHeight="1">
      <c r="A1" s="188" t="s">
        <v>385</v>
      </c>
      <c r="B1" s="138" t="str">
        <f>'Start Here'!B4</f>
        <v>Oakland</v>
      </c>
      <c r="C1" s="186"/>
      <c r="D1" s="232"/>
      <c r="E1" s="234" t="s">
        <v>386</v>
      </c>
      <c r="F1" s="232"/>
      <c r="G1" s="232"/>
      <c r="H1" s="232"/>
      <c r="I1" s="232"/>
      <c r="J1" s="239" t="s">
        <v>387</v>
      </c>
      <c r="K1" s="240"/>
      <c r="L1" s="232"/>
      <c r="M1" s="232"/>
      <c r="N1" s="232"/>
      <c r="O1" s="232"/>
      <c r="P1" s="232"/>
      <c r="Q1" s="232"/>
      <c r="R1" s="232"/>
      <c r="S1" s="232"/>
      <c r="T1" s="232"/>
      <c r="U1" s="2"/>
    </row>
    <row r="2" spans="1:45" s="159" customFormat="1" ht="23.1" customHeight="1">
      <c r="A2" s="188" t="s">
        <v>6286</v>
      </c>
      <c r="B2" s="137">
        <f>'Start Here'!B5</f>
        <v>2021</v>
      </c>
      <c r="C2" s="187" t="str">
        <f>'Table A2'!C2</f>
        <v>(Jan. 1 - Dec. 31)</v>
      </c>
      <c r="D2" s="232"/>
      <c r="E2" s="234" t="s">
        <v>389</v>
      </c>
      <c r="F2" s="232"/>
      <c r="G2" s="232"/>
      <c r="H2" s="232"/>
      <c r="I2" s="232"/>
      <c r="J2" s="241" t="s">
        <v>390</v>
      </c>
      <c r="K2" s="135"/>
      <c r="L2" s="232"/>
      <c r="M2" s="232"/>
      <c r="N2" s="232"/>
      <c r="O2" s="232"/>
      <c r="P2" s="232"/>
      <c r="Q2" s="232"/>
      <c r="R2" s="232"/>
      <c r="S2" s="232"/>
      <c r="T2" s="232"/>
      <c r="U2" s="3"/>
    </row>
    <row r="3" spans="1:45" s="159" customFormat="1" ht="15">
      <c r="A3" s="184" t="s">
        <v>391</v>
      </c>
      <c r="B3" s="137" t="str">
        <f>IFERROR(IF(ISBLANK(VLOOKUP(B1,'Planning Periods'!$E$2:$P$540,12)),"5th Cycle",VLOOKUP(B1,'Planning Periods'!$E$2:$P$540,12)),"")</f>
        <v>5th Cycle</v>
      </c>
      <c r="C3" s="357" t="str">
        <f>IF(ISBLANK(B1),"",IFERROR(VLOOKUP(B1,'Planning Periods'!$A$2:$D$540,4),""))</f>
        <v>01/31/2015 - 01/31/2023</v>
      </c>
      <c r="D3" s="236"/>
      <c r="E3" s="236" t="s">
        <v>392</v>
      </c>
      <c r="F3" s="236"/>
      <c r="G3" s="236"/>
      <c r="H3" s="236"/>
      <c r="I3" s="236"/>
      <c r="J3" s="236"/>
      <c r="K3" s="236"/>
      <c r="L3" s="236"/>
      <c r="M3" s="236"/>
      <c r="N3" s="236"/>
      <c r="O3" s="236"/>
      <c r="P3" s="236"/>
      <c r="Q3" s="236"/>
      <c r="R3" s="236"/>
      <c r="S3" s="236"/>
      <c r="T3" s="236"/>
      <c r="U3" s="13"/>
    </row>
    <row r="4" spans="1:45" s="1" customFormat="1" ht="3.75" customHeight="1">
      <c r="D4" s="122"/>
      <c r="E4" s="122"/>
      <c r="F4" s="122"/>
      <c r="G4" s="122"/>
      <c r="H4" s="122"/>
      <c r="K4" s="178"/>
      <c r="L4" s="178"/>
      <c r="M4" s="661"/>
      <c r="N4" s="661"/>
      <c r="O4" s="661"/>
      <c r="P4" s="661"/>
    </row>
    <row r="5" spans="1:45" s="1" customFormat="1" ht="4.3499999999999996" customHeight="1">
      <c r="D5" s="5"/>
      <c r="E5" s="122"/>
      <c r="F5" s="122"/>
      <c r="K5" s="128"/>
      <c r="L5" s="128"/>
      <c r="M5" s="128"/>
      <c r="N5" s="128"/>
      <c r="O5" s="128"/>
      <c r="P5" s="128"/>
    </row>
    <row r="6" spans="1:45" s="194" customFormat="1" ht="11.25" hidden="1">
      <c r="A6" s="194" t="s">
        <v>6306</v>
      </c>
      <c r="B6" s="194" t="s">
        <v>6307</v>
      </c>
      <c r="C6" s="194" t="s">
        <v>6308</v>
      </c>
      <c r="D6" s="194" t="s">
        <v>6309</v>
      </c>
      <c r="E6" s="194" t="s">
        <v>6310</v>
      </c>
      <c r="F6" s="194" t="s">
        <v>6311</v>
      </c>
      <c r="G6" s="194" t="s">
        <v>6312</v>
      </c>
      <c r="H6" s="194" t="s">
        <v>6313</v>
      </c>
      <c r="I6" s="194" t="s">
        <v>6314</v>
      </c>
      <c r="J6" s="194" t="s">
        <v>6315</v>
      </c>
    </row>
    <row r="7" spans="1:45" ht="15.75">
      <c r="A7" s="581" t="s">
        <v>6316</v>
      </c>
      <c r="B7" s="584"/>
      <c r="C7" s="584"/>
      <c r="D7" s="584"/>
      <c r="E7" s="584"/>
      <c r="F7" s="584"/>
      <c r="G7" s="584"/>
      <c r="H7" s="584"/>
      <c r="I7" s="584"/>
      <c r="J7" s="585"/>
    </row>
    <row r="8" spans="1:45" ht="15.75" customHeight="1">
      <c r="A8" s="581" t="s">
        <v>6317</v>
      </c>
      <c r="B8" s="584"/>
      <c r="C8" s="584"/>
      <c r="D8" s="584"/>
      <c r="E8" s="584"/>
      <c r="F8" s="584"/>
      <c r="G8" s="584"/>
      <c r="H8" s="584"/>
      <c r="I8" s="584"/>
      <c r="J8" s="585"/>
    </row>
    <row r="9" spans="1:45" ht="58.5" customHeight="1">
      <c r="A9" s="662" t="s">
        <v>6318</v>
      </c>
      <c r="B9" s="663"/>
      <c r="C9" s="663"/>
      <c r="D9" s="663"/>
      <c r="E9" s="663"/>
      <c r="F9" s="663"/>
      <c r="G9" s="663"/>
      <c r="H9" s="663"/>
      <c r="I9" s="663"/>
      <c r="J9" s="664"/>
    </row>
    <row r="10" spans="1:45" ht="77.25" customHeight="1">
      <c r="A10" s="665" t="s">
        <v>6319</v>
      </c>
      <c r="B10" s="666" t="s">
        <v>6320</v>
      </c>
      <c r="C10" s="667"/>
      <c r="D10" s="667"/>
      <c r="E10" s="668"/>
      <c r="F10" s="665" t="s">
        <v>6321</v>
      </c>
      <c r="G10" s="665"/>
      <c r="H10" s="665"/>
      <c r="I10" s="665"/>
      <c r="J10" s="665" t="s">
        <v>6322</v>
      </c>
    </row>
    <row r="11" spans="1:45" ht="60" customHeight="1" thickBot="1">
      <c r="A11" s="665"/>
      <c r="B11" s="291" t="s">
        <v>6323</v>
      </c>
      <c r="C11" s="291" t="s">
        <v>6324</v>
      </c>
      <c r="D11" s="291" t="s">
        <v>6325</v>
      </c>
      <c r="E11" s="291" t="s">
        <v>6326</v>
      </c>
      <c r="F11" s="291" t="s">
        <v>6323</v>
      </c>
      <c r="G11" s="291" t="s">
        <v>6324</v>
      </c>
      <c r="H11" s="291" t="s">
        <v>6325</v>
      </c>
      <c r="I11" s="291" t="s">
        <v>6326</v>
      </c>
      <c r="J11" s="665"/>
    </row>
    <row r="12" spans="1:45" s="113" customFormat="1" ht="15" customHeight="1" thickTop="1">
      <c r="A12" s="155"/>
      <c r="B12" s="155"/>
      <c r="C12" s="156"/>
      <c r="D12" s="157"/>
      <c r="E12" s="155"/>
      <c r="F12" s="155"/>
      <c r="G12" s="156"/>
      <c r="H12" s="156"/>
      <c r="I12" s="156"/>
      <c r="J12" s="156"/>
      <c r="K12" s="156"/>
      <c r="L12" s="156"/>
      <c r="M12" s="156"/>
      <c r="N12" s="156"/>
      <c r="O12" s="156"/>
      <c r="P12" s="156"/>
      <c r="Q12" s="156"/>
      <c r="R12" s="156"/>
      <c r="S12" s="156"/>
      <c r="T12" s="156"/>
      <c r="U12" s="156"/>
      <c r="V12" s="156"/>
      <c r="W12" s="156"/>
      <c r="X12" s="147"/>
      <c r="Y12" s="156"/>
      <c r="Z12" s="156"/>
      <c r="AA12" s="156"/>
      <c r="AB12" s="156"/>
      <c r="AC12" s="156"/>
      <c r="AD12" s="156"/>
      <c r="AE12" s="156"/>
      <c r="AF12" s="156"/>
      <c r="AG12" s="147"/>
      <c r="AH12" s="111"/>
      <c r="AI12" s="112"/>
      <c r="AJ12" s="177"/>
      <c r="AK12" s="177"/>
      <c r="AL12" s="177"/>
      <c r="AM12" s="177"/>
      <c r="AN12" s="177"/>
      <c r="AO12" s="116"/>
      <c r="AP12" s="116"/>
      <c r="AQ12" s="116"/>
      <c r="AR12" s="115"/>
      <c r="AS12" s="175"/>
    </row>
    <row r="13" spans="1:45" ht="26.25" customHeight="1">
      <c r="A13" s="107" t="s">
        <v>6327</v>
      </c>
      <c r="B13" s="260"/>
      <c r="C13" s="260"/>
      <c r="D13" s="260">
        <f>65+6</f>
        <v>71</v>
      </c>
      <c r="E13" s="108">
        <f>SUM(B13:D13)</f>
        <v>71</v>
      </c>
      <c r="F13" s="109"/>
      <c r="G13" s="109"/>
      <c r="H13" s="109"/>
      <c r="I13" s="110">
        <f>SUM(F13:H13)</f>
        <v>0</v>
      </c>
      <c r="J13" s="106" t="s">
        <v>6328</v>
      </c>
      <c r="K13" s="195" t="s">
        <v>6329</v>
      </c>
    </row>
    <row r="14" spans="1:45" ht="33.75" customHeight="1">
      <c r="A14" s="107" t="s">
        <v>6330</v>
      </c>
      <c r="B14" s="260"/>
      <c r="C14" s="260"/>
      <c r="D14" s="260"/>
      <c r="E14" s="108">
        <f t="shared" ref="E14:E17" si="0">SUM(B14:D14)</f>
        <v>0</v>
      </c>
      <c r="F14" s="109"/>
      <c r="G14" s="109"/>
      <c r="H14" s="109"/>
      <c r="I14" s="110">
        <f t="shared" ref="I14:I17" si="1">SUM(F14:H14)</f>
        <v>0</v>
      </c>
      <c r="J14" s="106"/>
      <c r="K14" s="195" t="s">
        <v>6331</v>
      </c>
    </row>
    <row r="15" spans="1:45" ht="28.5" customHeight="1">
      <c r="A15" s="292" t="s">
        <v>6332</v>
      </c>
      <c r="B15" s="293"/>
      <c r="C15" s="293"/>
      <c r="D15" s="293">
        <f>24+23</f>
        <v>47</v>
      </c>
      <c r="E15" s="294">
        <f t="shared" si="0"/>
        <v>47</v>
      </c>
      <c r="F15" s="295"/>
      <c r="G15" s="295"/>
      <c r="H15" s="295"/>
      <c r="I15" s="296">
        <f t="shared" si="1"/>
        <v>0</v>
      </c>
      <c r="J15" s="297" t="s">
        <v>6333</v>
      </c>
      <c r="K15" s="195" t="s">
        <v>6334</v>
      </c>
    </row>
    <row r="16" spans="1:45" s="299" customFormat="1" ht="28.5" customHeight="1" thickBot="1">
      <c r="A16" s="292" t="s">
        <v>6335</v>
      </c>
      <c r="B16" s="293"/>
      <c r="C16" s="293"/>
      <c r="D16" s="293"/>
      <c r="E16" s="294">
        <f t="shared" si="0"/>
        <v>0</v>
      </c>
      <c r="F16" s="295"/>
      <c r="G16" s="295"/>
      <c r="H16" s="295"/>
      <c r="I16" s="296">
        <f t="shared" si="1"/>
        <v>0</v>
      </c>
      <c r="J16" s="297"/>
      <c r="K16" s="298"/>
    </row>
    <row r="17" spans="1:11" ht="27" customHeight="1" thickTop="1">
      <c r="A17" s="301" t="s">
        <v>6336</v>
      </c>
      <c r="B17" s="302">
        <f>SUM(B13:B16)</f>
        <v>0</v>
      </c>
      <c r="C17" s="302">
        <f t="shared" ref="C17" si="2">SUM(C13:C16)</f>
        <v>0</v>
      </c>
      <c r="D17" s="302">
        <f>SUM(D13:D16)</f>
        <v>118</v>
      </c>
      <c r="E17" s="303">
        <f t="shared" si="0"/>
        <v>118</v>
      </c>
      <c r="F17" s="304">
        <f t="shared" ref="F17:H17" si="3">SUM(F13:F16)</f>
        <v>0</v>
      </c>
      <c r="G17" s="304">
        <f t="shared" si="3"/>
        <v>0</v>
      </c>
      <c r="H17" s="304">
        <f t="shared" si="3"/>
        <v>0</v>
      </c>
      <c r="I17" s="305">
        <f t="shared" si="1"/>
        <v>0</v>
      </c>
      <c r="J17" s="306"/>
      <c r="K17" s="195" t="s">
        <v>6337</v>
      </c>
    </row>
    <row r="18" spans="1:11" ht="20.25" customHeight="1">
      <c r="I18" s="300"/>
      <c r="J18" s="93"/>
    </row>
    <row r="19" spans="1:11">
      <c r="B19" s="12"/>
      <c r="C19" s="12"/>
      <c r="D19" s="12"/>
      <c r="E19" s="12"/>
    </row>
  </sheetData>
  <sheetProtection formatCells="0" formatColumns="0" formatRows="0" sort="0"/>
  <mergeCells count="8">
    <mergeCell ref="M4:P4"/>
    <mergeCell ref="A7:J7"/>
    <mergeCell ref="A9:J9"/>
    <mergeCell ref="A10:A11"/>
    <mergeCell ref="B10:E10"/>
    <mergeCell ref="F10:I10"/>
    <mergeCell ref="J10:J11"/>
    <mergeCell ref="A8:J8"/>
  </mergeCells>
  <conditionalFormatting sqref="J18">
    <cfRule type="containsText" dxfId="8" priority="2" operator="containsText" text="Greater">
      <formula>NOT(ISERROR(SEARCH("Greater",J18)))</formula>
    </cfRule>
  </conditionalFormatting>
  <dataValidations count="6">
    <dataValidation type="whole" operator="greaterThanOrEqual" allowBlank="1" showInputMessage="1" showErrorMessage="1" error="Please enter a number." sqref="F13:H16" xr:uid="{00000000-0002-0000-1B00-000000000000}">
      <formula1>0</formula1>
    </dataValidation>
    <dataValidation type="whole" operator="greaterThanOrEqual" allowBlank="1" showInputMessage="1" showErrorMessage="1" error="Please enter a number" sqref="B13:D16" xr:uid="{00000000-0002-0000-1B00-000001000000}">
      <formula1>0</formula1>
    </dataValidation>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s>
  <printOptions horizontalCentered="1"/>
  <pageMargins left="0.7" right="0.7" top="0.75" bottom="0.75" header="0.3" footer="0.3"/>
  <pageSetup paperSize="5" scale="79" orientation="landscape" r:id="rId1"/>
  <headerFooter>
    <oddFooter>&amp;L&amp;"Arial,Bold"&amp;18&amp;K0070C0Annual Progress Report  &amp;R&amp;12January 2020</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theme="3"/>
    <pageSetUpPr fitToPage="1"/>
  </sheetPr>
  <dimension ref="A1:S1384"/>
  <sheetViews>
    <sheetView workbookViewId="0">
      <selection activeCell="A22" sqref="A22:XFD22"/>
    </sheetView>
  </sheetViews>
  <sheetFormatPr defaultColWidth="0" defaultRowHeight="14.25"/>
  <cols>
    <col min="1" max="1" width="16.5703125" style="11" customWidth="1"/>
    <col min="2" max="2" width="32" style="11" customWidth="1"/>
    <col min="3" max="3" width="42.5703125" style="11" customWidth="1"/>
    <col min="4" max="5" width="16.5703125" style="11" customWidth="1"/>
    <col min="6" max="6" width="25.5703125" style="11" customWidth="1"/>
    <col min="7" max="7" width="31.140625" style="276" customWidth="1"/>
    <col min="8" max="8" width="4.5703125" style="11" hidden="1" customWidth="1"/>
    <col min="9" max="16384" width="8.85546875" style="11" hidden="1"/>
  </cols>
  <sheetData>
    <row r="1" spans="1:19" s="146" customFormat="1" ht="23.25">
      <c r="A1" s="181" t="s">
        <v>385</v>
      </c>
      <c r="B1" s="138" t="str">
        <f>'Start Here'!B4:E4</f>
        <v>Oakland</v>
      </c>
      <c r="C1" s="182"/>
      <c r="D1" s="670" t="s">
        <v>6338</v>
      </c>
      <c r="E1" s="671"/>
      <c r="F1" s="672"/>
      <c r="G1" s="654" t="s">
        <v>387</v>
      </c>
      <c r="H1" s="655"/>
      <c r="I1" s="656"/>
      <c r="J1" s="232"/>
      <c r="K1" s="232"/>
      <c r="L1" s="232"/>
      <c r="M1" s="232"/>
      <c r="N1" s="232"/>
      <c r="O1" s="232"/>
      <c r="P1" s="232"/>
      <c r="Q1" s="232"/>
      <c r="R1" s="50"/>
      <c r="S1" s="50"/>
    </row>
    <row r="2" spans="1:19" s="146" customFormat="1" ht="23.25">
      <c r="A2" s="181" t="s">
        <v>6286</v>
      </c>
      <c r="B2" s="137">
        <f>'Start Here'!B5</f>
        <v>2021</v>
      </c>
      <c r="C2" s="183" t="str">
        <f>'Table A2'!C2</f>
        <v>(Jan. 1 - Dec. 31)</v>
      </c>
      <c r="D2" s="670"/>
      <c r="E2" s="671"/>
      <c r="F2" s="672"/>
      <c r="G2" s="659" t="s">
        <v>390</v>
      </c>
      <c r="H2" s="660"/>
      <c r="I2" s="169"/>
      <c r="J2" s="232"/>
      <c r="K2" s="232"/>
      <c r="L2" s="232"/>
      <c r="M2" s="232"/>
      <c r="N2" s="232"/>
      <c r="O2" s="232"/>
      <c r="P2" s="232"/>
      <c r="Q2" s="232"/>
      <c r="R2" s="51"/>
      <c r="S2" s="51"/>
    </row>
    <row r="3" spans="1:19" s="146" customFormat="1" ht="23.25">
      <c r="A3" s="184" t="s">
        <v>391</v>
      </c>
      <c r="B3" s="137" t="str">
        <f>IFERROR(IF(ISBLANK(VLOOKUP(B1,'Planning Periods'!$E$2:$P$540,12)),"5th Cycle",VLOOKUP(B1,'Planning Periods'!$E$2:$P$540,12)),"")</f>
        <v>5th Cycle</v>
      </c>
      <c r="C3" s="357" t="str">
        <f>IF(ISBLANK(B1),"",IFERROR(VLOOKUP(B1,'Planning Periods'!$A$2:$D$540,4),""))</f>
        <v>01/31/2015 - 01/31/2023</v>
      </c>
      <c r="D3" s="270" t="s">
        <v>386</v>
      </c>
      <c r="E3" s="459"/>
      <c r="F3" s="266"/>
      <c r="G3" s="271"/>
      <c r="H3" s="441"/>
      <c r="I3" s="61"/>
      <c r="J3" s="232"/>
      <c r="K3" s="232"/>
      <c r="L3" s="232"/>
      <c r="M3" s="232"/>
      <c r="N3" s="232"/>
      <c r="O3" s="232"/>
      <c r="P3" s="232"/>
      <c r="Q3" s="232"/>
      <c r="R3" s="51"/>
      <c r="S3" s="51"/>
    </row>
    <row r="4" spans="1:19" s="146" customFormat="1" ht="23.25">
      <c r="A4" s="267"/>
      <c r="B4" s="268"/>
      <c r="C4" s="269"/>
      <c r="D4" s="270" t="s">
        <v>389</v>
      </c>
      <c r="E4" s="459"/>
      <c r="F4" s="266"/>
      <c r="G4" s="271"/>
      <c r="H4" s="441"/>
      <c r="I4" s="61"/>
      <c r="J4" s="232"/>
      <c r="K4" s="232"/>
      <c r="L4" s="232"/>
      <c r="M4" s="232"/>
      <c r="N4" s="232"/>
      <c r="O4" s="232"/>
      <c r="P4" s="232"/>
      <c r="Q4" s="232"/>
      <c r="R4" s="51"/>
      <c r="S4" s="51"/>
    </row>
    <row r="5" spans="1:19" s="146" customFormat="1" ht="15">
      <c r="A5" s="593" t="s">
        <v>392</v>
      </c>
      <c r="B5" s="593"/>
      <c r="C5" s="593"/>
      <c r="D5" s="593"/>
      <c r="E5" s="593"/>
      <c r="F5" s="593"/>
      <c r="G5" s="593"/>
      <c r="H5" s="593"/>
      <c r="I5" s="593"/>
      <c r="J5" s="593"/>
      <c r="K5" s="593"/>
      <c r="L5" s="593"/>
      <c r="M5" s="593"/>
      <c r="N5" s="593"/>
      <c r="O5" s="593"/>
      <c r="P5" s="593"/>
      <c r="Q5" s="593"/>
      <c r="R5" s="52"/>
      <c r="S5" s="52"/>
    </row>
    <row r="6" spans="1:19" s="54" customFormat="1" ht="12.75">
      <c r="D6" s="53"/>
      <c r="E6" s="53"/>
      <c r="G6" s="272"/>
      <c r="H6" s="178"/>
    </row>
    <row r="7" spans="1:19" s="54" customFormat="1" ht="12.75">
      <c r="D7" s="6"/>
      <c r="E7" s="6"/>
      <c r="G7" s="272"/>
    </row>
    <row r="8" spans="1:19" s="194" customFormat="1" ht="11.25" hidden="1">
      <c r="A8" s="194" t="s">
        <v>6287</v>
      </c>
      <c r="B8" s="194" t="s">
        <v>6288</v>
      </c>
      <c r="C8" s="194" t="s">
        <v>6289</v>
      </c>
      <c r="D8" s="194" t="s">
        <v>6290</v>
      </c>
      <c r="F8" s="194" t="s">
        <v>6294</v>
      </c>
      <c r="G8" s="273" t="s">
        <v>6296</v>
      </c>
    </row>
    <row r="9" spans="1:19" s="141" customFormat="1" ht="15.75">
      <c r="A9" s="653" t="s">
        <v>289</v>
      </c>
      <c r="B9" s="653"/>
      <c r="C9" s="653"/>
      <c r="D9" s="653"/>
      <c r="E9" s="653"/>
      <c r="F9" s="653"/>
      <c r="G9" s="634"/>
    </row>
    <row r="10" spans="1:19" s="141" customFormat="1">
      <c r="A10" s="576" t="s">
        <v>6339</v>
      </c>
      <c r="B10" s="576"/>
      <c r="C10" s="576"/>
      <c r="D10" s="576"/>
      <c r="E10" s="576"/>
      <c r="F10" s="576"/>
      <c r="G10" s="669"/>
    </row>
    <row r="11" spans="1:19" s="141" customFormat="1">
      <c r="A11" s="595" t="s">
        <v>415</v>
      </c>
      <c r="B11" s="657"/>
      <c r="C11" s="657"/>
      <c r="D11" s="658"/>
      <c r="E11" s="457"/>
      <c r="F11" s="455"/>
      <c r="G11" s="455"/>
    </row>
    <row r="12" spans="1:19" s="141" customFormat="1" ht="15">
      <c r="A12" s="577">
        <v>1</v>
      </c>
      <c r="B12" s="578"/>
      <c r="C12" s="578"/>
      <c r="D12" s="580"/>
      <c r="E12" s="337">
        <v>2</v>
      </c>
      <c r="F12" s="337">
        <v>3</v>
      </c>
      <c r="G12" s="442">
        <v>4</v>
      </c>
    </row>
    <row r="13" spans="1:19" s="141" customFormat="1" ht="51">
      <c r="A13" s="458" t="s">
        <v>5928</v>
      </c>
      <c r="B13" s="458" t="s">
        <v>370</v>
      </c>
      <c r="C13" s="458" t="s">
        <v>427</v>
      </c>
      <c r="D13" s="458" t="s">
        <v>428</v>
      </c>
      <c r="E13" s="458" t="s">
        <v>6340</v>
      </c>
      <c r="F13" s="458" t="s">
        <v>6341</v>
      </c>
      <c r="G13" s="458" t="s">
        <v>6342</v>
      </c>
    </row>
    <row r="14" spans="1:19" s="172" customFormat="1">
      <c r="A14" s="649" t="s">
        <v>447</v>
      </c>
      <c r="B14" s="650"/>
      <c r="C14" s="651"/>
      <c r="D14" s="114"/>
      <c r="E14" s="114"/>
      <c r="F14" s="170"/>
      <c r="G14" s="171"/>
    </row>
    <row r="15" spans="1:19" s="148" customFormat="1">
      <c r="A15" s="259" t="s">
        <v>6343</v>
      </c>
      <c r="B15" s="259" t="s">
        <v>6344</v>
      </c>
      <c r="C15" s="260" t="s">
        <v>6345</v>
      </c>
      <c r="D15" s="260"/>
      <c r="E15" s="259">
        <v>181</v>
      </c>
      <c r="F15" s="259" t="s">
        <v>6346</v>
      </c>
      <c r="G15" s="259" t="s">
        <v>6347</v>
      </c>
    </row>
    <row r="16" spans="1:19" s="148" customFormat="1">
      <c r="A16" s="259" t="s">
        <v>6348</v>
      </c>
      <c r="B16" s="259" t="s">
        <v>6349</v>
      </c>
      <c r="C16" s="260" t="s">
        <v>6350</v>
      </c>
      <c r="D16" s="260"/>
      <c r="E16" s="259">
        <v>57</v>
      </c>
      <c r="F16" s="259" t="s">
        <v>6351</v>
      </c>
      <c r="G16" s="259" t="s">
        <v>6347</v>
      </c>
    </row>
    <row r="17" spans="1:7" s="148" customFormat="1">
      <c r="A17" s="259" t="s">
        <v>6352</v>
      </c>
      <c r="B17" s="259" t="s">
        <v>6353</v>
      </c>
      <c r="C17" s="260" t="s">
        <v>6350</v>
      </c>
      <c r="D17" s="260"/>
      <c r="E17" s="259">
        <v>57</v>
      </c>
      <c r="F17" s="259" t="s">
        <v>6351</v>
      </c>
      <c r="G17" s="259" t="s">
        <v>6347</v>
      </c>
    </row>
    <row r="18" spans="1:7" s="148" customFormat="1">
      <c r="A18" s="259" t="s">
        <v>6354</v>
      </c>
      <c r="B18" s="259" t="s">
        <v>6355</v>
      </c>
      <c r="C18" s="260" t="s">
        <v>6350</v>
      </c>
      <c r="D18" s="260"/>
      <c r="E18" s="259">
        <v>57</v>
      </c>
      <c r="F18" s="259" t="s">
        <v>6351</v>
      </c>
      <c r="G18" s="259" t="s">
        <v>6347</v>
      </c>
    </row>
    <row r="19" spans="1:7" s="148" customFormat="1">
      <c r="A19" s="259" t="s">
        <v>6356</v>
      </c>
      <c r="B19" s="259" t="s">
        <v>6357</v>
      </c>
      <c r="C19" s="260" t="s">
        <v>6350</v>
      </c>
      <c r="D19" s="260"/>
      <c r="E19" s="259">
        <v>57</v>
      </c>
      <c r="F19" s="259" t="s">
        <v>6351</v>
      </c>
      <c r="G19" s="259" t="s">
        <v>6347</v>
      </c>
    </row>
    <row r="20" spans="1:7" s="148" customFormat="1">
      <c r="A20" s="259" t="s">
        <v>6358</v>
      </c>
      <c r="B20" s="259" t="s">
        <v>6359</v>
      </c>
      <c r="C20" s="260" t="s">
        <v>6350</v>
      </c>
      <c r="D20" s="260"/>
      <c r="E20" s="259">
        <v>57</v>
      </c>
      <c r="F20" s="259" t="s">
        <v>6351</v>
      </c>
      <c r="G20" s="259" t="s">
        <v>6347</v>
      </c>
    </row>
    <row r="21" spans="1:7" s="148" customFormat="1">
      <c r="A21" s="259" t="s">
        <v>6360</v>
      </c>
      <c r="B21" s="259" t="s">
        <v>6361</v>
      </c>
      <c r="C21" s="260" t="s">
        <v>6350</v>
      </c>
      <c r="D21" s="260"/>
      <c r="E21" s="259">
        <v>57</v>
      </c>
      <c r="F21" s="259" t="s">
        <v>6351</v>
      </c>
      <c r="G21" s="259" t="s">
        <v>6347</v>
      </c>
    </row>
    <row r="22" spans="1:7" s="148" customFormat="1">
      <c r="A22" s="259" t="s">
        <v>6362</v>
      </c>
      <c r="B22" s="259" t="s">
        <v>6363</v>
      </c>
      <c r="C22" s="260" t="s">
        <v>6350</v>
      </c>
      <c r="D22" s="260"/>
      <c r="E22" s="259">
        <v>57</v>
      </c>
      <c r="F22" s="259" t="s">
        <v>6351</v>
      </c>
      <c r="G22" s="259" t="s">
        <v>6347</v>
      </c>
    </row>
    <row r="23" spans="1:7" s="148" customFormat="1">
      <c r="A23" s="259"/>
      <c r="B23" s="259"/>
      <c r="C23" s="260"/>
      <c r="D23" s="260"/>
      <c r="E23" s="259"/>
      <c r="F23" s="259"/>
      <c r="G23" s="259"/>
    </row>
    <row r="24" spans="1:7" s="148" customFormat="1">
      <c r="A24" s="259"/>
      <c r="B24" s="259"/>
      <c r="C24" s="260"/>
      <c r="D24" s="260"/>
      <c r="E24" s="259"/>
      <c r="F24" s="259"/>
      <c r="G24" s="259"/>
    </row>
    <row r="25" spans="1:7" s="148" customFormat="1">
      <c r="A25" s="259"/>
      <c r="B25" s="259"/>
      <c r="C25" s="260"/>
      <c r="D25" s="260"/>
      <c r="E25" s="259"/>
      <c r="F25" s="259"/>
      <c r="G25" s="259"/>
    </row>
    <row r="26" spans="1:7" s="148" customFormat="1">
      <c r="A26" s="259"/>
      <c r="B26" s="259"/>
      <c r="C26" s="260"/>
      <c r="D26" s="260"/>
      <c r="E26" s="259"/>
      <c r="F26" s="259"/>
      <c r="G26" s="259"/>
    </row>
    <row r="27" spans="1:7" s="148" customFormat="1">
      <c r="A27" s="259"/>
      <c r="B27" s="259"/>
      <c r="C27" s="260"/>
      <c r="D27" s="260"/>
      <c r="E27" s="259"/>
      <c r="F27" s="259"/>
      <c r="G27" s="259"/>
    </row>
    <row r="28" spans="1:7" s="148" customFormat="1">
      <c r="A28" s="259"/>
      <c r="B28" s="259"/>
      <c r="C28" s="260"/>
      <c r="D28" s="260"/>
      <c r="E28" s="259"/>
      <c r="F28" s="259"/>
      <c r="G28" s="259"/>
    </row>
    <row r="29" spans="1:7" s="148" customFormat="1">
      <c r="A29" s="259"/>
      <c r="B29" s="259"/>
      <c r="C29" s="260"/>
      <c r="D29" s="260"/>
      <c r="E29" s="259"/>
      <c r="F29" s="259"/>
      <c r="G29" s="259"/>
    </row>
    <row r="30" spans="1:7" s="148" customFormat="1">
      <c r="A30" s="259"/>
      <c r="B30" s="259"/>
      <c r="C30" s="260"/>
      <c r="D30" s="260"/>
      <c r="E30" s="259"/>
      <c r="F30" s="259"/>
      <c r="G30" s="259"/>
    </row>
    <row r="31" spans="1:7" s="148" customFormat="1">
      <c r="A31" s="259"/>
      <c r="B31" s="259"/>
      <c r="C31" s="260"/>
      <c r="D31" s="260"/>
      <c r="E31" s="259"/>
      <c r="F31" s="259"/>
      <c r="G31" s="259"/>
    </row>
    <row r="32" spans="1:7" s="148" customFormat="1">
      <c r="A32" s="259"/>
      <c r="B32" s="259"/>
      <c r="C32" s="260"/>
      <c r="D32" s="260"/>
      <c r="E32" s="259"/>
      <c r="F32" s="259"/>
      <c r="G32" s="259"/>
    </row>
    <row r="33" spans="1:7" s="148" customFormat="1">
      <c r="A33" s="259"/>
      <c r="B33" s="259"/>
      <c r="C33" s="260"/>
      <c r="D33" s="260"/>
      <c r="E33" s="259"/>
      <c r="F33" s="259"/>
      <c r="G33" s="259"/>
    </row>
    <row r="34" spans="1:7" s="148" customFormat="1">
      <c r="A34" s="259"/>
      <c r="B34" s="259"/>
      <c r="C34" s="260"/>
      <c r="D34" s="260"/>
      <c r="E34" s="259"/>
      <c r="F34" s="259"/>
      <c r="G34" s="259"/>
    </row>
    <row r="35" spans="1:7" s="148" customFormat="1">
      <c r="A35" s="259"/>
      <c r="B35" s="259"/>
      <c r="C35" s="260"/>
      <c r="D35" s="260"/>
      <c r="E35" s="259"/>
      <c r="F35" s="259"/>
      <c r="G35" s="259"/>
    </row>
    <row r="36" spans="1:7" s="148" customFormat="1">
      <c r="A36" s="259"/>
      <c r="B36" s="259"/>
      <c r="C36" s="260"/>
      <c r="D36" s="260"/>
      <c r="E36" s="259"/>
      <c r="F36" s="259"/>
      <c r="G36" s="259"/>
    </row>
    <row r="37" spans="1:7" s="148" customFormat="1">
      <c r="A37" s="259"/>
      <c r="B37" s="259"/>
      <c r="C37" s="260"/>
      <c r="D37" s="260"/>
      <c r="E37" s="259"/>
      <c r="F37" s="259"/>
      <c r="G37" s="259"/>
    </row>
    <row r="38" spans="1:7" s="148" customFormat="1">
      <c r="A38" s="259"/>
      <c r="B38" s="259"/>
      <c r="C38" s="260"/>
      <c r="D38" s="260"/>
      <c r="E38" s="259"/>
      <c r="F38" s="259"/>
      <c r="G38" s="259"/>
    </row>
    <row r="39" spans="1:7" s="148" customFormat="1">
      <c r="A39" s="259"/>
      <c r="B39" s="259"/>
      <c r="C39" s="260"/>
      <c r="D39" s="260"/>
      <c r="E39" s="259"/>
      <c r="F39" s="259"/>
      <c r="G39" s="259"/>
    </row>
    <row r="40" spans="1:7" s="148" customFormat="1">
      <c r="A40" s="259"/>
      <c r="B40" s="259"/>
      <c r="C40" s="260"/>
      <c r="D40" s="260"/>
      <c r="E40" s="259"/>
      <c r="F40" s="259"/>
      <c r="G40" s="259"/>
    </row>
    <row r="41" spans="1:7" s="148" customFormat="1">
      <c r="A41" s="259"/>
      <c r="B41" s="259"/>
      <c r="C41" s="260"/>
      <c r="D41" s="260"/>
      <c r="E41" s="259"/>
      <c r="F41" s="259"/>
      <c r="G41" s="259"/>
    </row>
    <row r="42" spans="1:7" s="148" customFormat="1">
      <c r="A42" s="259"/>
      <c r="B42" s="259"/>
      <c r="C42" s="260"/>
      <c r="D42" s="260"/>
      <c r="E42" s="259"/>
      <c r="F42" s="259"/>
      <c r="G42" s="259"/>
    </row>
    <row r="43" spans="1:7" s="148" customFormat="1">
      <c r="A43" s="259"/>
      <c r="B43" s="259"/>
      <c r="C43" s="260"/>
      <c r="D43" s="260"/>
      <c r="E43" s="259"/>
      <c r="F43" s="259"/>
      <c r="G43" s="259"/>
    </row>
    <row r="44" spans="1:7" s="148" customFormat="1">
      <c r="A44" s="259"/>
      <c r="B44" s="259"/>
      <c r="C44" s="260"/>
      <c r="D44" s="260"/>
      <c r="E44" s="259"/>
      <c r="F44" s="259"/>
      <c r="G44" s="259"/>
    </row>
    <row r="45" spans="1:7" s="148" customFormat="1">
      <c r="A45" s="259"/>
      <c r="B45" s="259"/>
      <c r="C45" s="260"/>
      <c r="D45" s="260"/>
      <c r="E45" s="259"/>
      <c r="F45" s="259"/>
      <c r="G45" s="259"/>
    </row>
    <row r="46" spans="1:7" s="148" customFormat="1">
      <c r="A46" s="259"/>
      <c r="B46" s="259"/>
      <c r="C46" s="260"/>
      <c r="D46" s="260"/>
      <c r="E46" s="259"/>
      <c r="F46" s="259"/>
      <c r="G46" s="259"/>
    </row>
    <row r="47" spans="1:7" s="148" customFormat="1">
      <c r="A47" s="259"/>
      <c r="B47" s="259"/>
      <c r="C47" s="260"/>
      <c r="D47" s="260"/>
      <c r="E47" s="259"/>
      <c r="F47" s="259"/>
      <c r="G47" s="259"/>
    </row>
    <row r="48" spans="1:7" s="148" customFormat="1">
      <c r="A48" s="259"/>
      <c r="B48" s="259"/>
      <c r="C48" s="260"/>
      <c r="D48" s="260"/>
      <c r="E48" s="259"/>
      <c r="F48" s="259"/>
      <c r="G48" s="259"/>
    </row>
    <row r="49" spans="1:7" s="148" customFormat="1">
      <c r="A49" s="259"/>
      <c r="B49" s="259"/>
      <c r="C49" s="260"/>
      <c r="D49" s="260"/>
      <c r="E49" s="259"/>
      <c r="F49" s="259"/>
      <c r="G49" s="259"/>
    </row>
    <row r="50" spans="1:7" s="148" customFormat="1">
      <c r="A50" s="259"/>
      <c r="B50" s="259"/>
      <c r="C50" s="260"/>
      <c r="D50" s="260"/>
      <c r="E50" s="259"/>
      <c r="F50" s="259"/>
      <c r="G50" s="259"/>
    </row>
    <row r="51" spans="1:7" s="148" customFormat="1">
      <c r="A51" s="259"/>
      <c r="B51" s="259"/>
      <c r="C51" s="260"/>
      <c r="D51" s="260"/>
      <c r="E51" s="259"/>
      <c r="F51" s="259"/>
      <c r="G51" s="259"/>
    </row>
    <row r="52" spans="1:7" s="148" customFormat="1">
      <c r="A52" s="259"/>
      <c r="B52" s="259"/>
      <c r="C52" s="260"/>
      <c r="D52" s="260"/>
      <c r="E52" s="259"/>
      <c r="F52" s="259"/>
      <c r="G52" s="259"/>
    </row>
    <row r="53" spans="1:7" s="148" customFormat="1">
      <c r="A53" s="259"/>
      <c r="B53" s="259"/>
      <c r="C53" s="260"/>
      <c r="D53" s="260"/>
      <c r="E53" s="259"/>
      <c r="F53" s="259"/>
      <c r="G53" s="259"/>
    </row>
    <row r="54" spans="1:7" s="148" customFormat="1">
      <c r="A54" s="259"/>
      <c r="B54" s="259"/>
      <c r="C54" s="260"/>
      <c r="D54" s="260"/>
      <c r="E54" s="259"/>
      <c r="F54" s="259"/>
      <c r="G54" s="259"/>
    </row>
    <row r="55" spans="1:7" s="148" customFormat="1">
      <c r="A55" s="259"/>
      <c r="B55" s="259"/>
      <c r="C55" s="260"/>
      <c r="D55" s="260"/>
      <c r="E55" s="259"/>
      <c r="F55" s="259"/>
      <c r="G55" s="259"/>
    </row>
    <row r="56" spans="1:7" s="148" customFormat="1">
      <c r="A56" s="259"/>
      <c r="B56" s="259"/>
      <c r="C56" s="260"/>
      <c r="D56" s="260"/>
      <c r="E56" s="259"/>
      <c r="F56" s="259"/>
      <c r="G56" s="259"/>
    </row>
    <row r="57" spans="1:7" s="148" customFormat="1">
      <c r="A57" s="259"/>
      <c r="B57" s="259"/>
      <c r="C57" s="260"/>
      <c r="D57" s="260"/>
      <c r="E57" s="259"/>
      <c r="F57" s="259"/>
      <c r="G57" s="259"/>
    </row>
    <row r="58" spans="1:7" s="148" customFormat="1">
      <c r="A58" s="259"/>
      <c r="B58" s="259"/>
      <c r="C58" s="260"/>
      <c r="D58" s="260"/>
      <c r="E58" s="259"/>
      <c r="F58" s="259"/>
      <c r="G58" s="259"/>
    </row>
    <row r="59" spans="1:7" s="148" customFormat="1">
      <c r="A59" s="259"/>
      <c r="B59" s="259"/>
      <c r="C59" s="260"/>
      <c r="D59" s="260"/>
      <c r="E59" s="259"/>
      <c r="F59" s="259"/>
      <c r="G59" s="259"/>
    </row>
    <row r="60" spans="1:7" s="148" customFormat="1">
      <c r="A60" s="259"/>
      <c r="B60" s="259"/>
      <c r="C60" s="260"/>
      <c r="D60" s="260"/>
      <c r="E60" s="259"/>
      <c r="F60" s="259"/>
      <c r="G60" s="259"/>
    </row>
    <row r="61" spans="1:7" s="148" customFormat="1">
      <c r="A61" s="259"/>
      <c r="B61" s="259"/>
      <c r="C61" s="260"/>
      <c r="D61" s="260"/>
      <c r="E61" s="259"/>
      <c r="F61" s="259"/>
      <c r="G61" s="259"/>
    </row>
    <row r="62" spans="1:7" s="148" customFormat="1">
      <c r="A62" s="259"/>
      <c r="B62" s="259"/>
      <c r="C62" s="260"/>
      <c r="D62" s="260"/>
      <c r="E62" s="259"/>
      <c r="F62" s="259"/>
      <c r="G62" s="259"/>
    </row>
    <row r="63" spans="1:7" s="148" customFormat="1">
      <c r="A63" s="259"/>
      <c r="B63" s="259"/>
      <c r="C63" s="260"/>
      <c r="D63" s="260"/>
      <c r="E63" s="259"/>
      <c r="F63" s="259"/>
      <c r="G63" s="259"/>
    </row>
    <row r="64" spans="1:7" s="148" customFormat="1">
      <c r="A64" s="259"/>
      <c r="B64" s="259"/>
      <c r="C64" s="260"/>
      <c r="D64" s="260"/>
      <c r="E64" s="259"/>
      <c r="F64" s="259"/>
      <c r="G64" s="259"/>
    </row>
    <row r="65" spans="1:7" s="148" customFormat="1">
      <c r="A65" s="259"/>
      <c r="B65" s="259"/>
      <c r="C65" s="260"/>
      <c r="D65" s="260"/>
      <c r="E65" s="259"/>
      <c r="F65" s="259"/>
      <c r="G65" s="259"/>
    </row>
    <row r="66" spans="1:7" s="148" customFormat="1">
      <c r="A66" s="259"/>
      <c r="B66" s="259"/>
      <c r="C66" s="260"/>
      <c r="D66" s="260"/>
      <c r="E66" s="259"/>
      <c r="F66" s="259"/>
      <c r="G66" s="259"/>
    </row>
    <row r="67" spans="1:7" s="148" customFormat="1">
      <c r="A67" s="259"/>
      <c r="B67" s="259"/>
      <c r="C67" s="260"/>
      <c r="D67" s="260"/>
      <c r="E67" s="259"/>
      <c r="F67" s="259"/>
      <c r="G67" s="259"/>
    </row>
    <row r="68" spans="1:7" s="148" customFormat="1">
      <c r="A68" s="259"/>
      <c r="B68" s="259"/>
      <c r="C68" s="260"/>
      <c r="D68" s="260"/>
      <c r="E68" s="259"/>
      <c r="F68" s="259"/>
      <c r="G68" s="259"/>
    </row>
    <row r="69" spans="1:7" s="148" customFormat="1">
      <c r="A69" s="259"/>
      <c r="B69" s="259"/>
      <c r="C69" s="260"/>
      <c r="D69" s="260"/>
      <c r="E69" s="259"/>
      <c r="F69" s="259"/>
      <c r="G69" s="259"/>
    </row>
    <row r="70" spans="1:7" s="148" customFormat="1">
      <c r="A70" s="259"/>
      <c r="B70" s="259"/>
      <c r="C70" s="260"/>
      <c r="D70" s="260"/>
      <c r="E70" s="259"/>
      <c r="F70" s="259"/>
      <c r="G70" s="259"/>
    </row>
    <row r="71" spans="1:7" s="148" customFormat="1">
      <c r="A71" s="259"/>
      <c r="B71" s="259"/>
      <c r="C71" s="260"/>
      <c r="D71" s="260"/>
      <c r="E71" s="259"/>
      <c r="F71" s="259"/>
      <c r="G71" s="259"/>
    </row>
    <row r="72" spans="1:7" s="148" customFormat="1">
      <c r="A72" s="259"/>
      <c r="B72" s="259"/>
      <c r="C72" s="260"/>
      <c r="D72" s="260"/>
      <c r="E72" s="259"/>
      <c r="F72" s="259"/>
      <c r="G72" s="259"/>
    </row>
    <row r="73" spans="1:7" s="148" customFormat="1">
      <c r="A73" s="259"/>
      <c r="B73" s="259"/>
      <c r="C73" s="260"/>
      <c r="D73" s="260"/>
      <c r="E73" s="259"/>
      <c r="F73" s="259"/>
      <c r="G73" s="259"/>
    </row>
    <row r="74" spans="1:7" s="148" customFormat="1">
      <c r="A74" s="259"/>
      <c r="B74" s="259"/>
      <c r="C74" s="260"/>
      <c r="D74" s="260"/>
      <c r="E74" s="259"/>
      <c r="F74" s="259"/>
      <c r="G74" s="259"/>
    </row>
    <row r="75" spans="1:7" s="148" customFormat="1">
      <c r="A75" s="259"/>
      <c r="B75" s="259"/>
      <c r="C75" s="260"/>
      <c r="D75" s="260"/>
      <c r="E75" s="259"/>
      <c r="F75" s="259"/>
      <c r="G75" s="259"/>
    </row>
    <row r="76" spans="1:7" s="148" customFormat="1">
      <c r="A76" s="259"/>
      <c r="B76" s="259"/>
      <c r="C76" s="260"/>
      <c r="D76" s="260"/>
      <c r="E76" s="259"/>
      <c r="F76" s="259"/>
      <c r="G76" s="259"/>
    </row>
    <row r="77" spans="1:7" s="148" customFormat="1">
      <c r="A77" s="259"/>
      <c r="B77" s="259"/>
      <c r="C77" s="260"/>
      <c r="D77" s="260"/>
      <c r="E77" s="259"/>
      <c r="F77" s="259"/>
      <c r="G77" s="259"/>
    </row>
    <row r="78" spans="1:7" s="148" customFormat="1">
      <c r="A78" s="259"/>
      <c r="B78" s="259"/>
      <c r="C78" s="260"/>
      <c r="D78" s="260"/>
      <c r="E78" s="259"/>
      <c r="F78" s="259"/>
      <c r="G78" s="259"/>
    </row>
    <row r="79" spans="1:7" s="148" customFormat="1">
      <c r="A79" s="259"/>
      <c r="B79" s="259"/>
      <c r="C79" s="260"/>
      <c r="D79" s="260"/>
      <c r="E79" s="259"/>
      <c r="F79" s="259"/>
      <c r="G79" s="259"/>
    </row>
    <row r="80" spans="1:7" s="148" customFormat="1">
      <c r="A80" s="259"/>
      <c r="B80" s="259"/>
      <c r="C80" s="260"/>
      <c r="D80" s="260"/>
      <c r="E80" s="259"/>
      <c r="F80" s="259"/>
      <c r="G80" s="259"/>
    </row>
    <row r="81" spans="1:7" s="148" customFormat="1">
      <c r="A81" s="259"/>
      <c r="B81" s="259"/>
      <c r="C81" s="260"/>
      <c r="D81" s="260"/>
      <c r="E81" s="259"/>
      <c r="F81" s="259"/>
      <c r="G81" s="259"/>
    </row>
    <row r="82" spans="1:7" s="148" customFormat="1">
      <c r="A82" s="259"/>
      <c r="B82" s="259"/>
      <c r="C82" s="260"/>
      <c r="D82" s="260"/>
      <c r="E82" s="259"/>
      <c r="F82" s="259"/>
      <c r="G82" s="259"/>
    </row>
    <row r="83" spans="1:7" s="148" customFormat="1">
      <c r="A83" s="259"/>
      <c r="B83" s="259"/>
      <c r="C83" s="260"/>
      <c r="D83" s="260"/>
      <c r="E83" s="259"/>
      <c r="F83" s="259"/>
      <c r="G83" s="259"/>
    </row>
    <row r="84" spans="1:7" s="148" customFormat="1">
      <c r="A84" s="259"/>
      <c r="B84" s="259"/>
      <c r="C84" s="260"/>
      <c r="D84" s="260"/>
      <c r="E84" s="259"/>
      <c r="F84" s="259"/>
      <c r="G84" s="259"/>
    </row>
    <row r="85" spans="1:7" s="148" customFormat="1">
      <c r="A85" s="259"/>
      <c r="B85" s="259"/>
      <c r="C85" s="260"/>
      <c r="D85" s="260"/>
      <c r="E85" s="259"/>
      <c r="F85" s="259"/>
      <c r="G85" s="259"/>
    </row>
    <row r="86" spans="1:7" s="148" customFormat="1">
      <c r="A86" s="259"/>
      <c r="B86" s="259"/>
      <c r="C86" s="260"/>
      <c r="D86" s="260"/>
      <c r="E86" s="259"/>
      <c r="F86" s="259"/>
      <c r="G86" s="259"/>
    </row>
    <row r="87" spans="1:7" s="148" customFormat="1">
      <c r="A87" s="259"/>
      <c r="B87" s="259"/>
      <c r="C87" s="260"/>
      <c r="D87" s="260"/>
      <c r="E87" s="259"/>
      <c r="F87" s="259"/>
      <c r="G87" s="259"/>
    </row>
    <row r="88" spans="1:7" s="148" customFormat="1">
      <c r="A88" s="259"/>
      <c r="B88" s="259"/>
      <c r="C88" s="260"/>
      <c r="D88" s="260"/>
      <c r="E88" s="259"/>
      <c r="F88" s="259"/>
      <c r="G88" s="259"/>
    </row>
    <row r="89" spans="1:7" s="148" customFormat="1">
      <c r="A89" s="259"/>
      <c r="B89" s="259"/>
      <c r="C89" s="260"/>
      <c r="D89" s="260"/>
      <c r="E89" s="259"/>
      <c r="F89" s="259"/>
      <c r="G89" s="259"/>
    </row>
    <row r="90" spans="1:7" s="148" customFormat="1">
      <c r="A90" s="259"/>
      <c r="B90" s="259"/>
      <c r="C90" s="260"/>
      <c r="D90" s="260"/>
      <c r="E90" s="259"/>
      <c r="F90" s="259"/>
      <c r="G90" s="259"/>
    </row>
    <row r="91" spans="1:7" s="148" customFormat="1">
      <c r="A91" s="259"/>
      <c r="B91" s="259"/>
      <c r="C91" s="260"/>
      <c r="D91" s="260"/>
      <c r="E91" s="259"/>
      <c r="F91" s="259"/>
      <c r="G91" s="259"/>
    </row>
    <row r="92" spans="1:7" s="148" customFormat="1">
      <c r="A92" s="259"/>
      <c r="B92" s="259"/>
      <c r="C92" s="260"/>
      <c r="D92" s="260"/>
      <c r="E92" s="259"/>
      <c r="F92" s="259"/>
      <c r="G92" s="259"/>
    </row>
    <row r="93" spans="1:7" s="148" customFormat="1">
      <c r="A93" s="259"/>
      <c r="B93" s="259"/>
      <c r="C93" s="260"/>
      <c r="D93" s="260"/>
      <c r="E93" s="259"/>
      <c r="F93" s="259"/>
      <c r="G93" s="259"/>
    </row>
    <row r="94" spans="1:7" s="148" customFormat="1">
      <c r="A94" s="259"/>
      <c r="B94" s="259"/>
      <c r="C94" s="260"/>
      <c r="D94" s="260"/>
      <c r="E94" s="259"/>
      <c r="F94" s="259"/>
      <c r="G94" s="259"/>
    </row>
    <row r="95" spans="1:7" s="148" customFormat="1">
      <c r="A95" s="259"/>
      <c r="B95" s="259"/>
      <c r="C95" s="260"/>
      <c r="D95" s="260"/>
      <c r="E95" s="259"/>
      <c r="F95" s="259"/>
      <c r="G95" s="259"/>
    </row>
    <row r="96" spans="1:7" s="148" customFormat="1">
      <c r="A96" s="259"/>
      <c r="B96" s="259"/>
      <c r="C96" s="260"/>
      <c r="D96" s="260"/>
      <c r="E96" s="259"/>
      <c r="F96" s="259"/>
      <c r="G96" s="259"/>
    </row>
    <row r="97" spans="1:7" s="148" customFormat="1">
      <c r="A97" s="259"/>
      <c r="B97" s="259"/>
      <c r="C97" s="260"/>
      <c r="D97" s="260"/>
      <c r="E97" s="259"/>
      <c r="F97" s="259"/>
      <c r="G97" s="259"/>
    </row>
    <row r="98" spans="1:7" s="148" customFormat="1">
      <c r="A98" s="259"/>
      <c r="B98" s="259"/>
      <c r="C98" s="260"/>
      <c r="D98" s="260"/>
      <c r="E98" s="259"/>
      <c r="F98" s="259"/>
      <c r="G98" s="259"/>
    </row>
    <row r="99" spans="1:7" s="148" customFormat="1">
      <c r="A99" s="259"/>
      <c r="B99" s="259"/>
      <c r="C99" s="260"/>
      <c r="D99" s="260"/>
      <c r="E99" s="259"/>
      <c r="F99" s="259"/>
      <c r="G99" s="259"/>
    </row>
    <row r="100" spans="1:7" s="148" customFormat="1">
      <c r="A100" s="259"/>
      <c r="B100" s="259"/>
      <c r="C100" s="260"/>
      <c r="D100" s="260"/>
      <c r="E100" s="259"/>
      <c r="F100" s="259"/>
      <c r="G100" s="259"/>
    </row>
    <row r="101" spans="1:7" s="148" customFormat="1">
      <c r="A101" s="259"/>
      <c r="B101" s="259"/>
      <c r="C101" s="260"/>
      <c r="D101" s="260"/>
      <c r="E101" s="259"/>
      <c r="F101" s="259"/>
      <c r="G101" s="259"/>
    </row>
    <row r="102" spans="1:7" s="148" customFormat="1">
      <c r="G102" s="274"/>
    </row>
    <row r="103" spans="1:7" s="148" customFormat="1">
      <c r="D103" s="56"/>
      <c r="E103" s="56"/>
      <c r="F103" s="56"/>
      <c r="G103" s="274"/>
    </row>
    <row r="104" spans="1:7" s="148" customFormat="1">
      <c r="G104" s="274"/>
    </row>
    <row r="105" spans="1:7" s="148" customFormat="1">
      <c r="G105" s="274"/>
    </row>
    <row r="106" spans="1:7" s="148" customFormat="1">
      <c r="G106" s="274"/>
    </row>
    <row r="107" spans="1:7" s="148" customFormat="1">
      <c r="G107" s="274"/>
    </row>
    <row r="108" spans="1:7" s="148" customFormat="1">
      <c r="G108" s="274"/>
    </row>
    <row r="109" spans="1:7" s="148" customFormat="1">
      <c r="G109" s="274"/>
    </row>
    <row r="110" spans="1:7" s="148" customFormat="1">
      <c r="G110" s="274"/>
    </row>
    <row r="111" spans="1:7" s="148" customFormat="1">
      <c r="G111" s="274"/>
    </row>
    <row r="112" spans="1:7" s="148" customFormat="1">
      <c r="G112" s="274"/>
    </row>
    <row r="113" spans="7:7" s="148" customFormat="1">
      <c r="G113" s="274"/>
    </row>
    <row r="114" spans="7:7" s="148" customFormat="1">
      <c r="G114" s="274"/>
    </row>
    <row r="115" spans="7:7" s="148" customFormat="1">
      <c r="G115" s="274"/>
    </row>
    <row r="116" spans="7:7" s="148" customFormat="1">
      <c r="G116" s="274"/>
    </row>
    <row r="117" spans="7:7" s="148" customFormat="1">
      <c r="G117" s="274"/>
    </row>
    <row r="118" spans="7:7" s="148" customFormat="1">
      <c r="G118" s="274"/>
    </row>
    <row r="119" spans="7:7" s="148" customFormat="1">
      <c r="G119" s="274"/>
    </row>
    <row r="120" spans="7:7" s="148" customFormat="1">
      <c r="G120" s="274"/>
    </row>
    <row r="121" spans="7:7" s="148" customFormat="1">
      <c r="G121" s="274"/>
    </row>
    <row r="122" spans="7:7" s="148" customFormat="1">
      <c r="G122" s="274"/>
    </row>
    <row r="123" spans="7:7" s="148" customFormat="1">
      <c r="G123" s="274"/>
    </row>
    <row r="124" spans="7:7" s="148" customFormat="1">
      <c r="G124" s="274"/>
    </row>
    <row r="125" spans="7:7" s="148" customFormat="1">
      <c r="G125" s="274"/>
    </row>
    <row r="126" spans="7:7" s="148" customFormat="1">
      <c r="G126" s="274"/>
    </row>
    <row r="127" spans="7:7" s="148" customFormat="1">
      <c r="G127" s="274"/>
    </row>
    <row r="128" spans="7:7" s="148" customFormat="1">
      <c r="G128" s="274"/>
    </row>
    <row r="129" spans="7:7" s="148" customFormat="1">
      <c r="G129" s="274"/>
    </row>
    <row r="130" spans="7:7" s="148" customFormat="1">
      <c r="G130" s="274"/>
    </row>
    <row r="131" spans="7:7" s="148" customFormat="1">
      <c r="G131" s="274"/>
    </row>
    <row r="132" spans="7:7" s="148" customFormat="1">
      <c r="G132" s="274"/>
    </row>
    <row r="133" spans="7:7" s="148" customFormat="1">
      <c r="G133" s="274"/>
    </row>
    <row r="134" spans="7:7" s="148" customFormat="1">
      <c r="G134" s="274"/>
    </row>
    <row r="135" spans="7:7" s="148" customFormat="1">
      <c r="G135" s="274"/>
    </row>
    <row r="136" spans="7:7" s="148" customFormat="1">
      <c r="G136" s="274"/>
    </row>
    <row r="137" spans="7:7" s="148" customFormat="1">
      <c r="G137" s="274"/>
    </row>
    <row r="138" spans="7:7" s="148" customFormat="1">
      <c r="G138" s="274"/>
    </row>
    <row r="139" spans="7:7" s="148" customFormat="1">
      <c r="G139" s="274"/>
    </row>
    <row r="140" spans="7:7" s="148" customFormat="1">
      <c r="G140" s="274"/>
    </row>
    <row r="141" spans="7:7" s="148" customFormat="1">
      <c r="G141" s="274"/>
    </row>
    <row r="142" spans="7:7" s="148" customFormat="1">
      <c r="G142" s="274"/>
    </row>
    <row r="143" spans="7:7" s="148" customFormat="1">
      <c r="G143" s="274"/>
    </row>
    <row r="144" spans="7:7" s="148" customFormat="1">
      <c r="G144" s="274"/>
    </row>
    <row r="145" spans="7:7" s="148" customFormat="1">
      <c r="G145" s="274"/>
    </row>
    <row r="146" spans="7:7" s="148" customFormat="1">
      <c r="G146" s="274"/>
    </row>
    <row r="147" spans="7:7" s="148" customFormat="1">
      <c r="G147" s="274"/>
    </row>
    <row r="148" spans="7:7" s="148" customFormat="1">
      <c r="G148" s="274"/>
    </row>
    <row r="149" spans="7:7" s="148" customFormat="1">
      <c r="G149" s="274"/>
    </row>
    <row r="150" spans="7:7" s="148" customFormat="1">
      <c r="G150" s="274"/>
    </row>
    <row r="151" spans="7:7" s="148" customFormat="1">
      <c r="G151" s="274"/>
    </row>
    <row r="152" spans="7:7" s="148" customFormat="1">
      <c r="G152" s="274"/>
    </row>
    <row r="153" spans="7:7" s="148" customFormat="1">
      <c r="G153" s="274"/>
    </row>
    <row r="154" spans="7:7" s="148" customFormat="1">
      <c r="G154" s="274"/>
    </row>
    <row r="155" spans="7:7" s="148" customFormat="1">
      <c r="G155" s="274"/>
    </row>
    <row r="156" spans="7:7" s="148" customFormat="1">
      <c r="G156" s="274"/>
    </row>
    <row r="157" spans="7:7" s="148" customFormat="1">
      <c r="G157" s="274"/>
    </row>
    <row r="158" spans="7:7" s="148" customFormat="1">
      <c r="G158" s="274"/>
    </row>
    <row r="159" spans="7:7" s="148" customFormat="1">
      <c r="G159" s="274"/>
    </row>
    <row r="160" spans="7:7" s="148" customFormat="1">
      <c r="G160" s="274"/>
    </row>
    <row r="161" spans="7:7" s="148" customFormat="1">
      <c r="G161" s="274"/>
    </row>
    <row r="162" spans="7:7" s="148" customFormat="1">
      <c r="G162" s="274"/>
    </row>
    <row r="163" spans="7:7" s="148" customFormat="1">
      <c r="G163" s="274"/>
    </row>
    <row r="164" spans="7:7" s="148" customFormat="1">
      <c r="G164" s="274"/>
    </row>
    <row r="165" spans="7:7" s="148" customFormat="1">
      <c r="G165" s="274"/>
    </row>
    <row r="166" spans="7:7" s="148" customFormat="1">
      <c r="G166" s="274"/>
    </row>
    <row r="167" spans="7:7" s="148" customFormat="1">
      <c r="G167" s="274"/>
    </row>
    <row r="168" spans="7:7" s="148" customFormat="1">
      <c r="G168" s="274"/>
    </row>
    <row r="169" spans="7:7" s="148" customFormat="1">
      <c r="G169" s="274"/>
    </row>
    <row r="170" spans="7:7" s="148" customFormat="1">
      <c r="G170" s="274"/>
    </row>
    <row r="171" spans="7:7" s="148" customFormat="1">
      <c r="G171" s="274"/>
    </row>
    <row r="172" spans="7:7" s="148" customFormat="1">
      <c r="G172" s="274"/>
    </row>
    <row r="173" spans="7:7" s="148" customFormat="1">
      <c r="G173" s="274"/>
    </row>
    <row r="174" spans="7:7" s="148" customFormat="1">
      <c r="G174" s="274"/>
    </row>
    <row r="175" spans="7:7" s="148" customFormat="1">
      <c r="G175" s="274"/>
    </row>
    <row r="176" spans="7:7" s="148" customFormat="1">
      <c r="G176" s="274"/>
    </row>
    <row r="177" spans="7:7" s="148" customFormat="1">
      <c r="G177" s="274"/>
    </row>
    <row r="178" spans="7:7" s="148" customFormat="1">
      <c r="G178" s="274"/>
    </row>
    <row r="179" spans="7:7" s="148" customFormat="1">
      <c r="G179" s="274"/>
    </row>
    <row r="180" spans="7:7" s="148" customFormat="1">
      <c r="G180" s="274"/>
    </row>
    <row r="181" spans="7:7" s="148" customFormat="1">
      <c r="G181" s="274"/>
    </row>
    <row r="182" spans="7:7" s="148" customFormat="1">
      <c r="G182" s="274"/>
    </row>
    <row r="183" spans="7:7" s="148" customFormat="1">
      <c r="G183" s="274"/>
    </row>
    <row r="184" spans="7:7" s="148" customFormat="1">
      <c r="G184" s="274"/>
    </row>
    <row r="185" spans="7:7" s="148" customFormat="1">
      <c r="G185" s="274"/>
    </row>
    <row r="186" spans="7:7" s="148" customFormat="1">
      <c r="G186" s="274"/>
    </row>
    <row r="187" spans="7:7" s="148" customFormat="1">
      <c r="G187" s="274"/>
    </row>
    <row r="188" spans="7:7" s="148" customFormat="1">
      <c r="G188" s="274"/>
    </row>
    <row r="189" spans="7:7" s="148" customFormat="1">
      <c r="G189" s="274"/>
    </row>
    <row r="190" spans="7:7" s="148" customFormat="1">
      <c r="G190" s="274"/>
    </row>
    <row r="191" spans="7:7" s="148" customFormat="1">
      <c r="G191" s="274"/>
    </row>
    <row r="192" spans="7:7" s="148" customFormat="1">
      <c r="G192" s="274"/>
    </row>
    <row r="193" spans="7:7" s="148" customFormat="1">
      <c r="G193" s="274"/>
    </row>
    <row r="194" spans="7:7" s="148" customFormat="1">
      <c r="G194" s="274"/>
    </row>
    <row r="195" spans="7:7" s="148" customFormat="1">
      <c r="G195" s="274"/>
    </row>
    <row r="196" spans="7:7" s="148" customFormat="1">
      <c r="G196" s="274"/>
    </row>
    <row r="197" spans="7:7" s="148" customFormat="1">
      <c r="G197" s="274"/>
    </row>
    <row r="198" spans="7:7" s="148" customFormat="1">
      <c r="G198" s="274"/>
    </row>
    <row r="199" spans="7:7" s="148" customFormat="1">
      <c r="G199" s="274"/>
    </row>
    <row r="200" spans="7:7" s="148" customFormat="1">
      <c r="G200" s="274"/>
    </row>
    <row r="201" spans="7:7" s="148" customFormat="1">
      <c r="G201" s="274"/>
    </row>
    <row r="202" spans="7:7" s="148" customFormat="1">
      <c r="G202" s="274"/>
    </row>
    <row r="203" spans="7:7" s="148" customFormat="1">
      <c r="G203" s="274"/>
    </row>
    <row r="204" spans="7:7" s="148" customFormat="1">
      <c r="G204" s="274"/>
    </row>
    <row r="205" spans="7:7" s="148" customFormat="1">
      <c r="G205" s="274"/>
    </row>
    <row r="206" spans="7:7" s="148" customFormat="1">
      <c r="G206" s="274"/>
    </row>
    <row r="207" spans="7:7" s="148" customFormat="1">
      <c r="G207" s="274"/>
    </row>
    <row r="208" spans="7:7" s="148" customFormat="1">
      <c r="G208" s="274"/>
    </row>
    <row r="209" spans="7:7" s="148" customFormat="1">
      <c r="G209" s="274"/>
    </row>
    <row r="210" spans="7:7" s="148" customFormat="1">
      <c r="G210" s="274"/>
    </row>
    <row r="211" spans="7:7" s="148" customFormat="1">
      <c r="G211" s="274"/>
    </row>
    <row r="212" spans="7:7" s="148" customFormat="1">
      <c r="G212" s="274"/>
    </row>
    <row r="213" spans="7:7" s="148" customFormat="1">
      <c r="G213" s="274"/>
    </row>
    <row r="214" spans="7:7" s="148" customFormat="1">
      <c r="G214" s="274"/>
    </row>
    <row r="215" spans="7:7" s="148" customFormat="1">
      <c r="G215" s="274"/>
    </row>
    <row r="216" spans="7:7" s="148" customFormat="1">
      <c r="G216" s="274"/>
    </row>
    <row r="217" spans="7:7" s="148" customFormat="1">
      <c r="G217" s="274"/>
    </row>
    <row r="218" spans="7:7" s="148" customFormat="1">
      <c r="G218" s="274"/>
    </row>
    <row r="219" spans="7:7" s="148" customFormat="1">
      <c r="G219" s="274"/>
    </row>
    <row r="220" spans="7:7" s="148" customFormat="1">
      <c r="G220" s="274"/>
    </row>
    <row r="221" spans="7:7" s="148" customFormat="1">
      <c r="G221" s="274"/>
    </row>
    <row r="222" spans="7:7" s="148" customFormat="1">
      <c r="G222" s="274"/>
    </row>
    <row r="223" spans="7:7" s="148" customFormat="1">
      <c r="G223" s="274"/>
    </row>
    <row r="224" spans="7:7" s="148" customFormat="1">
      <c r="G224" s="274"/>
    </row>
    <row r="225" spans="7:7" s="148" customFormat="1">
      <c r="G225" s="274"/>
    </row>
    <row r="226" spans="7:7" s="148" customFormat="1">
      <c r="G226" s="274"/>
    </row>
    <row r="227" spans="7:7" s="148" customFormat="1">
      <c r="G227" s="274"/>
    </row>
    <row r="228" spans="7:7" s="148" customFormat="1">
      <c r="G228" s="274"/>
    </row>
    <row r="229" spans="7:7" s="148" customFormat="1">
      <c r="G229" s="274"/>
    </row>
    <row r="230" spans="7:7" s="148" customFormat="1">
      <c r="G230" s="274"/>
    </row>
    <row r="231" spans="7:7" s="148" customFormat="1">
      <c r="G231" s="274"/>
    </row>
    <row r="232" spans="7:7" s="148" customFormat="1">
      <c r="G232" s="274"/>
    </row>
    <row r="233" spans="7:7" s="148" customFormat="1">
      <c r="G233" s="274"/>
    </row>
    <row r="234" spans="7:7" s="148" customFormat="1">
      <c r="G234" s="274"/>
    </row>
    <row r="235" spans="7:7" s="148" customFormat="1">
      <c r="G235" s="274"/>
    </row>
    <row r="236" spans="7:7" s="148" customFormat="1">
      <c r="G236" s="274"/>
    </row>
    <row r="237" spans="7:7" s="148" customFormat="1">
      <c r="G237" s="274"/>
    </row>
    <row r="238" spans="7:7" s="148" customFormat="1">
      <c r="G238" s="274"/>
    </row>
    <row r="239" spans="7:7" s="148" customFormat="1">
      <c r="G239" s="274"/>
    </row>
    <row r="240" spans="7:7" s="148" customFormat="1">
      <c r="G240" s="274"/>
    </row>
    <row r="241" spans="7:7" s="148" customFormat="1">
      <c r="G241" s="274"/>
    </row>
    <row r="242" spans="7:7" s="148" customFormat="1">
      <c r="G242" s="274"/>
    </row>
    <row r="243" spans="7:7" s="148" customFormat="1">
      <c r="G243" s="274"/>
    </row>
    <row r="244" spans="7:7" s="148" customFormat="1">
      <c r="G244" s="274"/>
    </row>
    <row r="245" spans="7:7" s="148" customFormat="1">
      <c r="G245" s="274"/>
    </row>
    <row r="246" spans="7:7" s="148" customFormat="1">
      <c r="G246" s="274"/>
    </row>
    <row r="247" spans="7:7" s="148" customFormat="1">
      <c r="G247" s="274"/>
    </row>
    <row r="248" spans="7:7" s="148" customFormat="1">
      <c r="G248" s="274"/>
    </row>
    <row r="249" spans="7:7" s="148" customFormat="1">
      <c r="G249" s="274"/>
    </row>
    <row r="250" spans="7:7" s="148" customFormat="1">
      <c r="G250" s="274"/>
    </row>
    <row r="251" spans="7:7" s="148" customFormat="1">
      <c r="G251" s="274"/>
    </row>
    <row r="252" spans="7:7" s="148" customFormat="1">
      <c r="G252" s="274"/>
    </row>
    <row r="253" spans="7:7" s="148" customFormat="1">
      <c r="G253" s="274"/>
    </row>
    <row r="254" spans="7:7" s="148" customFormat="1">
      <c r="G254" s="274"/>
    </row>
    <row r="255" spans="7:7" s="148" customFormat="1">
      <c r="G255" s="274"/>
    </row>
    <row r="256" spans="7:7" s="148" customFormat="1">
      <c r="G256" s="274"/>
    </row>
    <row r="257" spans="7:7" s="148" customFormat="1">
      <c r="G257" s="274"/>
    </row>
    <row r="258" spans="7:7" s="148" customFormat="1">
      <c r="G258" s="274"/>
    </row>
    <row r="259" spans="7:7" s="148" customFormat="1">
      <c r="G259" s="274"/>
    </row>
    <row r="260" spans="7:7" s="148" customFormat="1">
      <c r="G260" s="274"/>
    </row>
    <row r="261" spans="7:7" s="148" customFormat="1">
      <c r="G261" s="274"/>
    </row>
    <row r="262" spans="7:7" s="148" customFormat="1">
      <c r="G262" s="274"/>
    </row>
    <row r="263" spans="7:7" s="148" customFormat="1">
      <c r="G263" s="274"/>
    </row>
    <row r="264" spans="7:7" s="148" customFormat="1">
      <c r="G264" s="274"/>
    </row>
    <row r="265" spans="7:7" s="148" customFormat="1">
      <c r="G265" s="274"/>
    </row>
    <row r="266" spans="7:7" s="148" customFormat="1">
      <c r="G266" s="274"/>
    </row>
    <row r="267" spans="7:7" s="148" customFormat="1">
      <c r="G267" s="274"/>
    </row>
    <row r="268" spans="7:7" s="148" customFormat="1">
      <c r="G268" s="274"/>
    </row>
    <row r="269" spans="7:7" s="148" customFormat="1">
      <c r="G269" s="274"/>
    </row>
    <row r="270" spans="7:7" s="148" customFormat="1">
      <c r="G270" s="274"/>
    </row>
    <row r="271" spans="7:7" s="148" customFormat="1">
      <c r="G271" s="274"/>
    </row>
    <row r="272" spans="7:7" s="148" customFormat="1">
      <c r="G272" s="274"/>
    </row>
    <row r="273" spans="7:7" s="148" customFormat="1">
      <c r="G273" s="274"/>
    </row>
    <row r="274" spans="7:7" s="148" customFormat="1">
      <c r="G274" s="274"/>
    </row>
    <row r="275" spans="7:7" s="148" customFormat="1">
      <c r="G275" s="274"/>
    </row>
    <row r="276" spans="7:7" s="148" customFormat="1">
      <c r="G276" s="274"/>
    </row>
    <row r="277" spans="7:7" s="148" customFormat="1">
      <c r="G277" s="274"/>
    </row>
    <row r="278" spans="7:7" s="148" customFormat="1">
      <c r="G278" s="274"/>
    </row>
    <row r="279" spans="7:7" s="148" customFormat="1">
      <c r="G279" s="274"/>
    </row>
    <row r="280" spans="7:7" s="148" customFormat="1">
      <c r="G280" s="274"/>
    </row>
    <row r="281" spans="7:7" s="148" customFormat="1">
      <c r="G281" s="274"/>
    </row>
    <row r="282" spans="7:7" s="148" customFormat="1">
      <c r="G282" s="274"/>
    </row>
    <row r="283" spans="7:7" s="148" customFormat="1">
      <c r="G283" s="274"/>
    </row>
    <row r="284" spans="7:7" s="148" customFormat="1">
      <c r="G284" s="274"/>
    </row>
    <row r="285" spans="7:7" s="148" customFormat="1">
      <c r="G285" s="274"/>
    </row>
    <row r="286" spans="7:7" s="148" customFormat="1">
      <c r="G286" s="274"/>
    </row>
    <row r="287" spans="7:7" s="148" customFormat="1">
      <c r="G287" s="274"/>
    </row>
    <row r="288" spans="7:7" s="148" customFormat="1">
      <c r="G288" s="274"/>
    </row>
    <row r="289" spans="7:7" s="148" customFormat="1">
      <c r="G289" s="274"/>
    </row>
    <row r="290" spans="7:7" s="148" customFormat="1">
      <c r="G290" s="274"/>
    </row>
    <row r="291" spans="7:7" s="148" customFormat="1">
      <c r="G291" s="274"/>
    </row>
    <row r="292" spans="7:7" s="148" customFormat="1">
      <c r="G292" s="274"/>
    </row>
    <row r="293" spans="7:7" s="148" customFormat="1">
      <c r="G293" s="274"/>
    </row>
    <row r="294" spans="7:7" s="148" customFormat="1">
      <c r="G294" s="274"/>
    </row>
    <row r="295" spans="7:7" s="148" customFormat="1">
      <c r="G295" s="274"/>
    </row>
    <row r="296" spans="7:7" s="148" customFormat="1">
      <c r="G296" s="274"/>
    </row>
    <row r="297" spans="7:7" s="148" customFormat="1">
      <c r="G297" s="274"/>
    </row>
    <row r="298" spans="7:7" s="148" customFormat="1">
      <c r="G298" s="274"/>
    </row>
    <row r="299" spans="7:7" s="148" customFormat="1">
      <c r="G299" s="274"/>
    </row>
    <row r="300" spans="7:7" s="148" customFormat="1">
      <c r="G300" s="274"/>
    </row>
    <row r="301" spans="7:7" s="148" customFormat="1">
      <c r="G301" s="274"/>
    </row>
    <row r="302" spans="7:7" s="148" customFormat="1">
      <c r="G302" s="274"/>
    </row>
    <row r="303" spans="7:7" s="148" customFormat="1">
      <c r="G303" s="274"/>
    </row>
    <row r="304" spans="7:7" s="148" customFormat="1">
      <c r="G304" s="274"/>
    </row>
    <row r="305" spans="7:7" s="148" customFormat="1">
      <c r="G305" s="274"/>
    </row>
    <row r="306" spans="7:7" s="148" customFormat="1">
      <c r="G306" s="274"/>
    </row>
    <row r="307" spans="7:7" s="148" customFormat="1">
      <c r="G307" s="274"/>
    </row>
    <row r="308" spans="7:7" s="148" customFormat="1">
      <c r="G308" s="274"/>
    </row>
    <row r="309" spans="7:7" s="148" customFormat="1">
      <c r="G309" s="274"/>
    </row>
    <row r="310" spans="7:7" s="148" customFormat="1">
      <c r="G310" s="274"/>
    </row>
    <row r="311" spans="7:7" s="148" customFormat="1">
      <c r="G311" s="274"/>
    </row>
    <row r="312" spans="7:7" s="148" customFormat="1">
      <c r="G312" s="274"/>
    </row>
    <row r="313" spans="7:7" s="148" customFormat="1">
      <c r="G313" s="274"/>
    </row>
    <row r="314" spans="7:7" s="148" customFormat="1">
      <c r="G314" s="274"/>
    </row>
    <row r="315" spans="7:7" s="148" customFormat="1">
      <c r="G315" s="274"/>
    </row>
    <row r="316" spans="7:7" s="148" customFormat="1">
      <c r="G316" s="274"/>
    </row>
    <row r="317" spans="7:7" s="148" customFormat="1">
      <c r="G317" s="274"/>
    </row>
    <row r="318" spans="7:7" s="148" customFormat="1">
      <c r="G318" s="274"/>
    </row>
    <row r="319" spans="7:7" s="148" customFormat="1">
      <c r="G319" s="274"/>
    </row>
    <row r="320" spans="7:7" s="148" customFormat="1">
      <c r="G320" s="274"/>
    </row>
    <row r="321" spans="7:7" s="148" customFormat="1">
      <c r="G321" s="274"/>
    </row>
    <row r="322" spans="7:7" s="148" customFormat="1">
      <c r="G322" s="274"/>
    </row>
    <row r="323" spans="7:7" s="148" customFormat="1">
      <c r="G323" s="274"/>
    </row>
    <row r="324" spans="7:7" s="148" customFormat="1">
      <c r="G324" s="274"/>
    </row>
    <row r="325" spans="7:7" s="148" customFormat="1">
      <c r="G325" s="274"/>
    </row>
    <row r="326" spans="7:7" s="148" customFormat="1">
      <c r="G326" s="274"/>
    </row>
    <row r="327" spans="7:7" s="148" customFormat="1">
      <c r="G327" s="274"/>
    </row>
    <row r="328" spans="7:7" s="148" customFormat="1">
      <c r="G328" s="274"/>
    </row>
    <row r="329" spans="7:7" s="148" customFormat="1">
      <c r="G329" s="274"/>
    </row>
    <row r="330" spans="7:7" s="148" customFormat="1">
      <c r="G330" s="274"/>
    </row>
    <row r="331" spans="7:7" s="148" customFormat="1">
      <c r="G331" s="274"/>
    </row>
    <row r="332" spans="7:7" s="148" customFormat="1">
      <c r="G332" s="274"/>
    </row>
    <row r="333" spans="7:7" s="148" customFormat="1">
      <c r="G333" s="274"/>
    </row>
    <row r="334" spans="7:7" s="148" customFormat="1">
      <c r="G334" s="274"/>
    </row>
    <row r="335" spans="7:7" s="148" customFormat="1">
      <c r="G335" s="274"/>
    </row>
    <row r="336" spans="7:7" s="148" customFormat="1">
      <c r="G336" s="274"/>
    </row>
    <row r="337" spans="7:7" s="148" customFormat="1">
      <c r="G337" s="274"/>
    </row>
    <row r="338" spans="7:7" s="148" customFormat="1">
      <c r="G338" s="274"/>
    </row>
    <row r="339" spans="7:7" s="148" customFormat="1">
      <c r="G339" s="274"/>
    </row>
    <row r="340" spans="7:7" s="148" customFormat="1">
      <c r="G340" s="274"/>
    </row>
    <row r="341" spans="7:7" s="148" customFormat="1">
      <c r="G341" s="274"/>
    </row>
    <row r="342" spans="7:7" s="148" customFormat="1">
      <c r="G342" s="274"/>
    </row>
    <row r="343" spans="7:7" s="148" customFormat="1">
      <c r="G343" s="274"/>
    </row>
    <row r="344" spans="7:7" s="148" customFormat="1">
      <c r="G344" s="274"/>
    </row>
    <row r="345" spans="7:7" s="148" customFormat="1">
      <c r="G345" s="274"/>
    </row>
    <row r="346" spans="7:7" s="148" customFormat="1">
      <c r="G346" s="274"/>
    </row>
    <row r="347" spans="7:7" s="148" customFormat="1">
      <c r="G347" s="274"/>
    </row>
    <row r="348" spans="7:7" s="148" customFormat="1">
      <c r="G348" s="274"/>
    </row>
    <row r="349" spans="7:7" s="148" customFormat="1">
      <c r="G349" s="274"/>
    </row>
    <row r="350" spans="7:7" s="148" customFormat="1">
      <c r="G350" s="274"/>
    </row>
    <row r="351" spans="7:7" s="148" customFormat="1">
      <c r="G351" s="274"/>
    </row>
    <row r="352" spans="7:7" s="148" customFormat="1">
      <c r="G352" s="274"/>
    </row>
    <row r="353" spans="7:7" s="148" customFormat="1">
      <c r="G353" s="274"/>
    </row>
    <row r="354" spans="7:7" s="148" customFormat="1">
      <c r="G354" s="274"/>
    </row>
    <row r="355" spans="7:7" s="148" customFormat="1">
      <c r="G355" s="274"/>
    </row>
    <row r="356" spans="7:7" s="148" customFormat="1">
      <c r="G356" s="274"/>
    </row>
    <row r="357" spans="7:7" s="148" customFormat="1">
      <c r="G357" s="274"/>
    </row>
    <row r="358" spans="7:7" s="148" customFormat="1">
      <c r="G358" s="274"/>
    </row>
    <row r="359" spans="7:7" s="148" customFormat="1">
      <c r="G359" s="274"/>
    </row>
    <row r="360" spans="7:7" s="148" customFormat="1">
      <c r="G360" s="274"/>
    </row>
    <row r="361" spans="7:7" s="148" customFormat="1">
      <c r="G361" s="274"/>
    </row>
    <row r="362" spans="7:7" s="148" customFormat="1">
      <c r="G362" s="274"/>
    </row>
    <row r="363" spans="7:7" s="148" customFormat="1">
      <c r="G363" s="274"/>
    </row>
    <row r="364" spans="7:7" s="148" customFormat="1">
      <c r="G364" s="274"/>
    </row>
    <row r="365" spans="7:7" s="148" customFormat="1">
      <c r="G365" s="274"/>
    </row>
    <row r="366" spans="7:7" s="148" customFormat="1">
      <c r="G366" s="274"/>
    </row>
    <row r="367" spans="7:7" s="148" customFormat="1">
      <c r="G367" s="274"/>
    </row>
    <row r="368" spans="7:7" s="148" customFormat="1">
      <c r="G368" s="274"/>
    </row>
    <row r="369" spans="7:7" s="148" customFormat="1">
      <c r="G369" s="274"/>
    </row>
    <row r="370" spans="7:7" s="148" customFormat="1">
      <c r="G370" s="274"/>
    </row>
    <row r="371" spans="7:7" s="148" customFormat="1">
      <c r="G371" s="274"/>
    </row>
    <row r="372" spans="7:7" s="148" customFormat="1">
      <c r="G372" s="274"/>
    </row>
    <row r="373" spans="7:7" s="148" customFormat="1">
      <c r="G373" s="274"/>
    </row>
    <row r="374" spans="7:7" s="148" customFormat="1">
      <c r="G374" s="274"/>
    </row>
    <row r="375" spans="7:7" s="148" customFormat="1">
      <c r="G375" s="274"/>
    </row>
    <row r="376" spans="7:7" s="148" customFormat="1">
      <c r="G376" s="274"/>
    </row>
    <row r="377" spans="7:7" s="148" customFormat="1">
      <c r="G377" s="274"/>
    </row>
    <row r="378" spans="7:7" s="148" customFormat="1">
      <c r="G378" s="274"/>
    </row>
    <row r="379" spans="7:7" s="148" customFormat="1">
      <c r="G379" s="274"/>
    </row>
    <row r="380" spans="7:7" s="148" customFormat="1">
      <c r="G380" s="274"/>
    </row>
    <row r="381" spans="7:7" s="148" customFormat="1">
      <c r="G381" s="274"/>
    </row>
    <row r="382" spans="7:7" s="148" customFormat="1">
      <c r="G382" s="274"/>
    </row>
    <row r="383" spans="7:7" s="148" customFormat="1">
      <c r="G383" s="274"/>
    </row>
    <row r="384" spans="7:7" s="148" customFormat="1">
      <c r="G384" s="274"/>
    </row>
    <row r="385" spans="7:7" s="148" customFormat="1">
      <c r="G385" s="274"/>
    </row>
    <row r="386" spans="7:7" s="148" customFormat="1">
      <c r="G386" s="274"/>
    </row>
    <row r="387" spans="7:7" s="148" customFormat="1">
      <c r="G387" s="274"/>
    </row>
    <row r="388" spans="7:7" s="148" customFormat="1">
      <c r="G388" s="274"/>
    </row>
    <row r="389" spans="7:7" s="148" customFormat="1">
      <c r="G389" s="274"/>
    </row>
    <row r="390" spans="7:7" s="148" customFormat="1">
      <c r="G390" s="274"/>
    </row>
    <row r="391" spans="7:7" s="148" customFormat="1">
      <c r="G391" s="274"/>
    </row>
    <row r="392" spans="7:7" s="148" customFormat="1">
      <c r="G392" s="274"/>
    </row>
    <row r="393" spans="7:7" s="148" customFormat="1">
      <c r="G393" s="274"/>
    </row>
    <row r="394" spans="7:7" s="148" customFormat="1">
      <c r="G394" s="274"/>
    </row>
    <row r="395" spans="7:7" s="148" customFormat="1">
      <c r="G395" s="274"/>
    </row>
    <row r="396" spans="7:7" s="148" customFormat="1">
      <c r="G396" s="274"/>
    </row>
    <row r="397" spans="7:7" s="148" customFormat="1">
      <c r="G397" s="274"/>
    </row>
    <row r="398" spans="7:7" s="148" customFormat="1">
      <c r="G398" s="274"/>
    </row>
    <row r="399" spans="7:7" s="148" customFormat="1">
      <c r="G399" s="274"/>
    </row>
    <row r="400" spans="7:7" s="148" customFormat="1">
      <c r="G400" s="274"/>
    </row>
    <row r="401" spans="7:7" s="148" customFormat="1">
      <c r="G401" s="274"/>
    </row>
    <row r="402" spans="7:7" s="148" customFormat="1">
      <c r="G402" s="274"/>
    </row>
    <row r="403" spans="7:7" s="148" customFormat="1">
      <c r="G403" s="274"/>
    </row>
    <row r="404" spans="7:7" s="148" customFormat="1">
      <c r="G404" s="274"/>
    </row>
    <row r="405" spans="7:7" s="148" customFormat="1">
      <c r="G405" s="274"/>
    </row>
    <row r="406" spans="7:7" s="148" customFormat="1">
      <c r="G406" s="274"/>
    </row>
    <row r="407" spans="7:7" s="148" customFormat="1">
      <c r="G407" s="274"/>
    </row>
    <row r="408" spans="7:7" s="148" customFormat="1">
      <c r="G408" s="274"/>
    </row>
    <row r="409" spans="7:7" s="148" customFormat="1">
      <c r="G409" s="274"/>
    </row>
    <row r="410" spans="7:7" s="148" customFormat="1">
      <c r="G410" s="274"/>
    </row>
    <row r="411" spans="7:7" s="148" customFormat="1">
      <c r="G411" s="274"/>
    </row>
    <row r="412" spans="7:7" s="148" customFormat="1">
      <c r="G412" s="274"/>
    </row>
    <row r="413" spans="7:7" s="148" customFormat="1">
      <c r="G413" s="274"/>
    </row>
    <row r="414" spans="7:7" s="148" customFormat="1">
      <c r="G414" s="274"/>
    </row>
    <row r="415" spans="7:7" s="148" customFormat="1">
      <c r="G415" s="274"/>
    </row>
    <row r="416" spans="7:7" s="148" customFormat="1">
      <c r="G416" s="274"/>
    </row>
    <row r="417" spans="7:7" s="148" customFormat="1">
      <c r="G417" s="274"/>
    </row>
    <row r="418" spans="7:7" s="148" customFormat="1">
      <c r="G418" s="274"/>
    </row>
    <row r="419" spans="7:7" s="148" customFormat="1">
      <c r="G419" s="274"/>
    </row>
    <row r="420" spans="7:7" s="148" customFormat="1">
      <c r="G420" s="274"/>
    </row>
    <row r="421" spans="7:7" s="148" customFormat="1">
      <c r="G421" s="274"/>
    </row>
    <row r="422" spans="7:7" s="148" customFormat="1">
      <c r="G422" s="274"/>
    </row>
    <row r="423" spans="7:7" s="148" customFormat="1">
      <c r="G423" s="274"/>
    </row>
    <row r="424" spans="7:7" s="148" customFormat="1">
      <c r="G424" s="274"/>
    </row>
    <row r="425" spans="7:7" s="148" customFormat="1">
      <c r="G425" s="274"/>
    </row>
    <row r="426" spans="7:7" s="148" customFormat="1">
      <c r="G426" s="274"/>
    </row>
    <row r="427" spans="7:7" s="148" customFormat="1">
      <c r="G427" s="274"/>
    </row>
    <row r="428" spans="7:7" s="148" customFormat="1">
      <c r="G428" s="274"/>
    </row>
    <row r="429" spans="7:7" s="148" customFormat="1">
      <c r="G429" s="274"/>
    </row>
    <row r="430" spans="7:7" s="148" customFormat="1">
      <c r="G430" s="274"/>
    </row>
    <row r="431" spans="7:7" s="148" customFormat="1">
      <c r="G431" s="274"/>
    </row>
    <row r="432" spans="7:7" s="148" customFormat="1">
      <c r="G432" s="274"/>
    </row>
    <row r="433" spans="7:7" s="148" customFormat="1">
      <c r="G433" s="274"/>
    </row>
    <row r="434" spans="7:7" s="148" customFormat="1">
      <c r="G434" s="274"/>
    </row>
    <row r="435" spans="7:7" s="148" customFormat="1">
      <c r="G435" s="274"/>
    </row>
    <row r="436" spans="7:7" s="148" customFormat="1">
      <c r="G436" s="274"/>
    </row>
    <row r="437" spans="7:7" s="148" customFormat="1">
      <c r="G437" s="274"/>
    </row>
    <row r="438" spans="7:7" s="148" customFormat="1">
      <c r="G438" s="274"/>
    </row>
    <row r="439" spans="7:7" s="148" customFormat="1">
      <c r="G439" s="274"/>
    </row>
    <row r="440" spans="7:7" s="148" customFormat="1">
      <c r="G440" s="274"/>
    </row>
    <row r="441" spans="7:7" s="148" customFormat="1">
      <c r="G441" s="274"/>
    </row>
    <row r="442" spans="7:7" s="148" customFormat="1">
      <c r="G442" s="274"/>
    </row>
    <row r="443" spans="7:7" s="148" customFormat="1">
      <c r="G443" s="274"/>
    </row>
    <row r="444" spans="7:7" s="148" customFormat="1">
      <c r="G444" s="274"/>
    </row>
    <row r="445" spans="7:7" s="148" customFormat="1">
      <c r="G445" s="274"/>
    </row>
    <row r="446" spans="7:7" s="148" customFormat="1">
      <c r="G446" s="274"/>
    </row>
    <row r="447" spans="7:7" s="148" customFormat="1">
      <c r="G447" s="274"/>
    </row>
    <row r="448" spans="7:7" s="148" customFormat="1">
      <c r="G448" s="274"/>
    </row>
    <row r="449" spans="7:7" s="148" customFormat="1">
      <c r="G449" s="274"/>
    </row>
    <row r="450" spans="7:7" s="148" customFormat="1">
      <c r="G450" s="274"/>
    </row>
    <row r="451" spans="7:7" s="148" customFormat="1">
      <c r="G451" s="274"/>
    </row>
    <row r="452" spans="7:7" s="148" customFormat="1">
      <c r="G452" s="274"/>
    </row>
    <row r="453" spans="7:7" s="148" customFormat="1">
      <c r="G453" s="274"/>
    </row>
    <row r="454" spans="7:7" s="148" customFormat="1">
      <c r="G454" s="274"/>
    </row>
    <row r="455" spans="7:7" s="148" customFormat="1">
      <c r="G455" s="274"/>
    </row>
    <row r="456" spans="7:7" s="148" customFormat="1">
      <c r="G456" s="274"/>
    </row>
    <row r="457" spans="7:7" s="148" customFormat="1">
      <c r="G457" s="274"/>
    </row>
    <row r="458" spans="7:7" s="148" customFormat="1">
      <c r="G458" s="274"/>
    </row>
    <row r="459" spans="7:7" s="148" customFormat="1">
      <c r="G459" s="274"/>
    </row>
    <row r="460" spans="7:7" s="148" customFormat="1">
      <c r="G460" s="274"/>
    </row>
    <row r="461" spans="7:7" s="148" customFormat="1">
      <c r="G461" s="274"/>
    </row>
    <row r="462" spans="7:7" s="148" customFormat="1">
      <c r="G462" s="274"/>
    </row>
    <row r="463" spans="7:7" s="148" customFormat="1">
      <c r="G463" s="274"/>
    </row>
    <row r="464" spans="7:7" s="148" customFormat="1">
      <c r="G464" s="274"/>
    </row>
    <row r="465" spans="7:7" s="148" customFormat="1">
      <c r="G465" s="274"/>
    </row>
    <row r="466" spans="7:7" s="148" customFormat="1">
      <c r="G466" s="274"/>
    </row>
    <row r="467" spans="7:7" s="148" customFormat="1">
      <c r="G467" s="274"/>
    </row>
    <row r="468" spans="7:7" s="148" customFormat="1">
      <c r="G468" s="274"/>
    </row>
    <row r="469" spans="7:7" s="148" customFormat="1">
      <c r="G469" s="274"/>
    </row>
    <row r="470" spans="7:7" s="148" customFormat="1">
      <c r="G470" s="274"/>
    </row>
    <row r="471" spans="7:7" s="148" customFormat="1">
      <c r="G471" s="274"/>
    </row>
    <row r="472" spans="7:7" s="148" customFormat="1">
      <c r="G472" s="274"/>
    </row>
    <row r="473" spans="7:7" s="148" customFormat="1">
      <c r="G473" s="274"/>
    </row>
    <row r="474" spans="7:7" s="148" customFormat="1">
      <c r="G474" s="274"/>
    </row>
    <row r="475" spans="7:7" s="148" customFormat="1">
      <c r="G475" s="274"/>
    </row>
    <row r="476" spans="7:7" s="148" customFormat="1">
      <c r="G476" s="274"/>
    </row>
    <row r="477" spans="7:7" s="148" customFormat="1">
      <c r="G477" s="274"/>
    </row>
    <row r="478" spans="7:7" s="148" customFormat="1">
      <c r="G478" s="274"/>
    </row>
    <row r="479" spans="7:7" s="148" customFormat="1">
      <c r="G479" s="274"/>
    </row>
    <row r="480" spans="7:7" s="148" customFormat="1">
      <c r="G480" s="274"/>
    </row>
    <row r="481" spans="7:7" s="148" customFormat="1">
      <c r="G481" s="274"/>
    </row>
    <row r="482" spans="7:7" s="148" customFormat="1">
      <c r="G482" s="274"/>
    </row>
    <row r="483" spans="7:7" s="148" customFormat="1">
      <c r="G483" s="274"/>
    </row>
    <row r="484" spans="7:7" s="148" customFormat="1">
      <c r="G484" s="274"/>
    </row>
    <row r="485" spans="7:7" s="148" customFormat="1">
      <c r="G485" s="274"/>
    </row>
    <row r="486" spans="7:7" s="148" customFormat="1">
      <c r="G486" s="274"/>
    </row>
    <row r="487" spans="7:7" s="148" customFormat="1">
      <c r="G487" s="274"/>
    </row>
    <row r="488" spans="7:7" s="148" customFormat="1">
      <c r="G488" s="274"/>
    </row>
    <row r="489" spans="7:7" s="148" customFormat="1">
      <c r="G489" s="274"/>
    </row>
    <row r="490" spans="7:7" s="148" customFormat="1">
      <c r="G490" s="274"/>
    </row>
    <row r="491" spans="7:7" s="148" customFormat="1">
      <c r="G491" s="274"/>
    </row>
    <row r="492" spans="7:7" s="148" customFormat="1">
      <c r="G492" s="274"/>
    </row>
    <row r="493" spans="7:7" s="148" customFormat="1">
      <c r="G493" s="274"/>
    </row>
    <row r="494" spans="7:7" s="148" customFormat="1">
      <c r="G494" s="274"/>
    </row>
    <row r="495" spans="7:7" s="148" customFormat="1">
      <c r="G495" s="274"/>
    </row>
    <row r="496" spans="7:7" s="148" customFormat="1">
      <c r="G496" s="274"/>
    </row>
    <row r="497" spans="7:7" s="148" customFormat="1">
      <c r="G497" s="274"/>
    </row>
    <row r="498" spans="7:7" s="148" customFormat="1">
      <c r="G498" s="274"/>
    </row>
    <row r="499" spans="7:7" s="148" customFormat="1">
      <c r="G499" s="274"/>
    </row>
    <row r="500" spans="7:7" s="148" customFormat="1">
      <c r="G500" s="274"/>
    </row>
    <row r="501" spans="7:7" s="148" customFormat="1">
      <c r="G501" s="274"/>
    </row>
    <row r="502" spans="7:7" s="148" customFormat="1">
      <c r="G502" s="274"/>
    </row>
    <row r="503" spans="7:7" s="148" customFormat="1">
      <c r="G503" s="274"/>
    </row>
    <row r="504" spans="7:7" s="148" customFormat="1">
      <c r="G504" s="274"/>
    </row>
    <row r="505" spans="7:7" s="148" customFormat="1">
      <c r="G505" s="274"/>
    </row>
    <row r="506" spans="7:7" s="148" customFormat="1">
      <c r="G506" s="274"/>
    </row>
    <row r="507" spans="7:7" s="148" customFormat="1">
      <c r="G507" s="274"/>
    </row>
    <row r="508" spans="7:7" s="148" customFormat="1">
      <c r="G508" s="274"/>
    </row>
    <row r="509" spans="7:7" s="148" customFormat="1">
      <c r="G509" s="274"/>
    </row>
    <row r="510" spans="7:7" s="148" customFormat="1">
      <c r="G510" s="274"/>
    </row>
    <row r="511" spans="7:7" s="148" customFormat="1">
      <c r="G511" s="274"/>
    </row>
    <row r="512" spans="7:7" s="148" customFormat="1">
      <c r="G512" s="274"/>
    </row>
    <row r="513" spans="7:7" s="148" customFormat="1">
      <c r="G513" s="274"/>
    </row>
    <row r="514" spans="7:7" s="148" customFormat="1">
      <c r="G514" s="274"/>
    </row>
    <row r="515" spans="7:7" s="148" customFormat="1">
      <c r="G515" s="274"/>
    </row>
    <row r="516" spans="7:7" s="148" customFormat="1">
      <c r="G516" s="274"/>
    </row>
    <row r="517" spans="7:7" s="148" customFormat="1">
      <c r="G517" s="274"/>
    </row>
    <row r="518" spans="7:7" s="148" customFormat="1">
      <c r="G518" s="274"/>
    </row>
    <row r="519" spans="7:7" s="148" customFormat="1">
      <c r="G519" s="274"/>
    </row>
    <row r="520" spans="7:7" s="148" customFormat="1">
      <c r="G520" s="274"/>
    </row>
    <row r="521" spans="7:7" s="148" customFormat="1">
      <c r="G521" s="274"/>
    </row>
    <row r="522" spans="7:7" s="148" customFormat="1">
      <c r="G522" s="274"/>
    </row>
    <row r="523" spans="7:7" s="148" customFormat="1">
      <c r="G523" s="274"/>
    </row>
    <row r="524" spans="7:7" s="148" customFormat="1">
      <c r="G524" s="274"/>
    </row>
    <row r="525" spans="7:7" s="148" customFormat="1">
      <c r="G525" s="274"/>
    </row>
    <row r="526" spans="7:7" s="148" customFormat="1">
      <c r="G526" s="274"/>
    </row>
    <row r="527" spans="7:7" s="148" customFormat="1">
      <c r="G527" s="274"/>
    </row>
    <row r="528" spans="7:7" s="148" customFormat="1">
      <c r="G528" s="274"/>
    </row>
    <row r="529" spans="7:7" s="148" customFormat="1">
      <c r="G529" s="274"/>
    </row>
    <row r="530" spans="7:7" s="148" customFormat="1">
      <c r="G530" s="274"/>
    </row>
    <row r="531" spans="7:7" s="148" customFormat="1">
      <c r="G531" s="274"/>
    </row>
    <row r="532" spans="7:7" s="148" customFormat="1">
      <c r="G532" s="274"/>
    </row>
    <row r="533" spans="7:7" s="148" customFormat="1">
      <c r="G533" s="274"/>
    </row>
    <row r="534" spans="7:7" s="148" customFormat="1">
      <c r="G534" s="274"/>
    </row>
    <row r="535" spans="7:7" s="148" customFormat="1">
      <c r="G535" s="274"/>
    </row>
    <row r="536" spans="7:7" s="148" customFormat="1">
      <c r="G536" s="274"/>
    </row>
    <row r="537" spans="7:7" s="148" customFormat="1">
      <c r="G537" s="274"/>
    </row>
    <row r="538" spans="7:7" s="148" customFormat="1">
      <c r="G538" s="274"/>
    </row>
    <row r="539" spans="7:7" s="148" customFormat="1">
      <c r="G539" s="274"/>
    </row>
    <row r="540" spans="7:7" s="148" customFormat="1">
      <c r="G540" s="274"/>
    </row>
    <row r="541" spans="7:7" s="148" customFormat="1">
      <c r="G541" s="274"/>
    </row>
    <row r="542" spans="7:7" s="148" customFormat="1">
      <c r="G542" s="274"/>
    </row>
    <row r="543" spans="7:7" s="148" customFormat="1">
      <c r="G543" s="274"/>
    </row>
    <row r="544" spans="7:7" s="148" customFormat="1">
      <c r="G544" s="274"/>
    </row>
    <row r="545" spans="7:7" s="148" customFormat="1">
      <c r="G545" s="274"/>
    </row>
    <row r="546" spans="7:7" s="148" customFormat="1">
      <c r="G546" s="274"/>
    </row>
    <row r="547" spans="7:7" s="148" customFormat="1">
      <c r="G547" s="274"/>
    </row>
    <row r="548" spans="7:7" s="148" customFormat="1">
      <c r="G548" s="274"/>
    </row>
    <row r="549" spans="7:7" s="148" customFormat="1">
      <c r="G549" s="274"/>
    </row>
    <row r="550" spans="7:7" s="148" customFormat="1">
      <c r="G550" s="274"/>
    </row>
    <row r="551" spans="7:7" s="148" customFormat="1">
      <c r="G551" s="274"/>
    </row>
    <row r="552" spans="7:7" s="148" customFormat="1">
      <c r="G552" s="274"/>
    </row>
    <row r="553" spans="7:7" s="148" customFormat="1">
      <c r="G553" s="274"/>
    </row>
    <row r="554" spans="7:7" s="148" customFormat="1">
      <c r="G554" s="274"/>
    </row>
    <row r="555" spans="7:7" s="148" customFormat="1">
      <c r="G555" s="274"/>
    </row>
    <row r="556" spans="7:7" s="148" customFormat="1">
      <c r="G556" s="274"/>
    </row>
    <row r="557" spans="7:7" s="148" customFormat="1">
      <c r="G557" s="274"/>
    </row>
    <row r="558" spans="7:7" s="148" customFormat="1">
      <c r="G558" s="274"/>
    </row>
    <row r="559" spans="7:7" s="148" customFormat="1">
      <c r="G559" s="274"/>
    </row>
    <row r="560" spans="7:7" s="148" customFormat="1">
      <c r="G560" s="274"/>
    </row>
    <row r="561" spans="7:7" s="148" customFormat="1">
      <c r="G561" s="274"/>
    </row>
    <row r="562" spans="7:7" s="148" customFormat="1">
      <c r="G562" s="274"/>
    </row>
    <row r="563" spans="7:7" s="148" customFormat="1">
      <c r="G563" s="274"/>
    </row>
    <row r="564" spans="7:7" s="148" customFormat="1">
      <c r="G564" s="274"/>
    </row>
    <row r="565" spans="7:7" s="148" customFormat="1">
      <c r="G565" s="274"/>
    </row>
    <row r="566" spans="7:7" s="148" customFormat="1">
      <c r="G566" s="274"/>
    </row>
    <row r="567" spans="7:7" s="148" customFormat="1">
      <c r="G567" s="274"/>
    </row>
    <row r="568" spans="7:7" s="148" customFormat="1">
      <c r="G568" s="274"/>
    </row>
    <row r="569" spans="7:7" s="148" customFormat="1">
      <c r="G569" s="274"/>
    </row>
    <row r="570" spans="7:7" s="148" customFormat="1">
      <c r="G570" s="274"/>
    </row>
    <row r="571" spans="7:7" s="148" customFormat="1">
      <c r="G571" s="274"/>
    </row>
    <row r="572" spans="7:7" s="148" customFormat="1">
      <c r="G572" s="274"/>
    </row>
    <row r="573" spans="7:7" s="148" customFormat="1">
      <c r="G573" s="274"/>
    </row>
    <row r="574" spans="7:7" s="148" customFormat="1">
      <c r="G574" s="274"/>
    </row>
    <row r="575" spans="7:7" s="148" customFormat="1">
      <c r="G575" s="274"/>
    </row>
    <row r="576" spans="7:7" s="148" customFormat="1">
      <c r="G576" s="274"/>
    </row>
    <row r="577" spans="7:7" s="148" customFormat="1">
      <c r="G577" s="274"/>
    </row>
    <row r="578" spans="7:7" s="148" customFormat="1">
      <c r="G578" s="274"/>
    </row>
    <row r="579" spans="7:7" s="148" customFormat="1">
      <c r="G579" s="274"/>
    </row>
    <row r="580" spans="7:7" s="148" customFormat="1">
      <c r="G580" s="274"/>
    </row>
    <row r="581" spans="7:7" s="148" customFormat="1">
      <c r="G581" s="274"/>
    </row>
    <row r="582" spans="7:7" s="148" customFormat="1">
      <c r="G582" s="275"/>
    </row>
    <row r="583" spans="7:7" s="148" customFormat="1">
      <c r="G583" s="275"/>
    </row>
    <row r="584" spans="7:7" s="148" customFormat="1">
      <c r="G584" s="275"/>
    </row>
    <row r="585" spans="7:7" s="148" customFormat="1">
      <c r="G585" s="275"/>
    </row>
    <row r="586" spans="7:7" s="148" customFormat="1">
      <c r="G586" s="275"/>
    </row>
    <row r="587" spans="7:7" s="148" customFormat="1">
      <c r="G587" s="275"/>
    </row>
    <row r="588" spans="7:7" s="148" customFormat="1">
      <c r="G588" s="275"/>
    </row>
    <row r="589" spans="7:7" s="148" customFormat="1">
      <c r="G589" s="275"/>
    </row>
    <row r="590" spans="7:7" s="148" customFormat="1">
      <c r="G590" s="275"/>
    </row>
    <row r="591" spans="7:7" s="148" customFormat="1">
      <c r="G591" s="275"/>
    </row>
    <row r="592" spans="7:7" s="148" customFormat="1">
      <c r="G592" s="275"/>
    </row>
    <row r="593" spans="7:7" s="148" customFormat="1">
      <c r="G593" s="275"/>
    </row>
    <row r="594" spans="7:7" s="148" customFormat="1">
      <c r="G594" s="275"/>
    </row>
    <row r="595" spans="7:7" s="148" customFormat="1">
      <c r="G595" s="275"/>
    </row>
    <row r="596" spans="7:7" s="148" customFormat="1">
      <c r="G596" s="275"/>
    </row>
    <row r="597" spans="7:7" s="148" customFormat="1">
      <c r="G597" s="275"/>
    </row>
    <row r="598" spans="7:7" s="148" customFormat="1">
      <c r="G598" s="275"/>
    </row>
    <row r="599" spans="7:7" s="148" customFormat="1">
      <c r="G599" s="275"/>
    </row>
    <row r="600" spans="7:7" s="148" customFormat="1">
      <c r="G600" s="275"/>
    </row>
    <row r="601" spans="7:7" s="148" customFormat="1">
      <c r="G601" s="275"/>
    </row>
    <row r="602" spans="7:7" s="148" customFormat="1">
      <c r="G602" s="275"/>
    </row>
    <row r="603" spans="7:7" s="148" customFormat="1">
      <c r="G603" s="275"/>
    </row>
    <row r="604" spans="7:7" s="148" customFormat="1">
      <c r="G604" s="275"/>
    </row>
    <row r="605" spans="7:7" s="148" customFormat="1">
      <c r="G605" s="275"/>
    </row>
    <row r="606" spans="7:7" s="148" customFormat="1">
      <c r="G606" s="275"/>
    </row>
    <row r="607" spans="7:7" s="148" customFormat="1">
      <c r="G607" s="275"/>
    </row>
    <row r="608" spans="7:7" s="148" customFormat="1">
      <c r="G608" s="275"/>
    </row>
    <row r="609" spans="7:7" s="148" customFormat="1">
      <c r="G609" s="275"/>
    </row>
    <row r="610" spans="7:7" s="148" customFormat="1">
      <c r="G610" s="275"/>
    </row>
    <row r="611" spans="7:7" s="148" customFormat="1">
      <c r="G611" s="275"/>
    </row>
    <row r="612" spans="7:7" s="148" customFormat="1">
      <c r="G612" s="275"/>
    </row>
    <row r="613" spans="7:7" s="148" customFormat="1">
      <c r="G613" s="275"/>
    </row>
    <row r="614" spans="7:7" s="148" customFormat="1">
      <c r="G614" s="275"/>
    </row>
    <row r="615" spans="7:7" s="148" customFormat="1">
      <c r="G615" s="275"/>
    </row>
    <row r="616" spans="7:7" s="148" customFormat="1">
      <c r="G616" s="275"/>
    </row>
    <row r="617" spans="7:7" s="148" customFormat="1">
      <c r="G617" s="275"/>
    </row>
    <row r="618" spans="7:7" s="148" customFormat="1">
      <c r="G618" s="275"/>
    </row>
    <row r="619" spans="7:7" s="148" customFormat="1">
      <c r="G619" s="275"/>
    </row>
    <row r="620" spans="7:7" s="148" customFormat="1">
      <c r="G620" s="275"/>
    </row>
    <row r="621" spans="7:7" s="148" customFormat="1">
      <c r="G621" s="275"/>
    </row>
    <row r="622" spans="7:7" s="148" customFormat="1">
      <c r="G622" s="275"/>
    </row>
    <row r="623" spans="7:7" s="148" customFormat="1">
      <c r="G623" s="275"/>
    </row>
    <row r="624" spans="7:7" s="148" customFormat="1">
      <c r="G624" s="275"/>
    </row>
    <row r="625" spans="7:7" s="148" customFormat="1">
      <c r="G625" s="275"/>
    </row>
    <row r="626" spans="7:7" s="148" customFormat="1">
      <c r="G626" s="275"/>
    </row>
    <row r="627" spans="7:7" s="148" customFormat="1">
      <c r="G627" s="275"/>
    </row>
    <row r="628" spans="7:7" s="148" customFormat="1">
      <c r="G628" s="275"/>
    </row>
    <row r="629" spans="7:7" s="148" customFormat="1">
      <c r="G629" s="275"/>
    </row>
    <row r="630" spans="7:7" s="148" customFormat="1">
      <c r="G630" s="275"/>
    </row>
    <row r="631" spans="7:7" s="148" customFormat="1">
      <c r="G631" s="275"/>
    </row>
    <row r="632" spans="7:7" s="148" customFormat="1">
      <c r="G632" s="275"/>
    </row>
    <row r="633" spans="7:7" s="148" customFormat="1">
      <c r="G633" s="275"/>
    </row>
    <row r="634" spans="7:7" s="148" customFormat="1">
      <c r="G634" s="275"/>
    </row>
    <row r="635" spans="7:7" s="148" customFormat="1">
      <c r="G635" s="275"/>
    </row>
    <row r="636" spans="7:7" s="148" customFormat="1">
      <c r="G636" s="275"/>
    </row>
    <row r="637" spans="7:7" s="148" customFormat="1">
      <c r="G637" s="275"/>
    </row>
    <row r="638" spans="7:7" s="148" customFormat="1">
      <c r="G638" s="275"/>
    </row>
    <row r="639" spans="7:7" s="148" customFormat="1">
      <c r="G639" s="275"/>
    </row>
    <row r="640" spans="7:7" s="148" customFormat="1">
      <c r="G640" s="275"/>
    </row>
    <row r="641" spans="7:7" s="148" customFormat="1">
      <c r="G641" s="275"/>
    </row>
    <row r="642" spans="7:7" s="148" customFormat="1">
      <c r="G642" s="275"/>
    </row>
    <row r="643" spans="7:7" s="148" customFormat="1">
      <c r="G643" s="275"/>
    </row>
    <row r="644" spans="7:7" s="148" customFormat="1">
      <c r="G644" s="275"/>
    </row>
    <row r="645" spans="7:7" s="148" customFormat="1">
      <c r="G645" s="275"/>
    </row>
    <row r="646" spans="7:7" s="148" customFormat="1">
      <c r="G646" s="275"/>
    </row>
    <row r="647" spans="7:7" s="148" customFormat="1">
      <c r="G647" s="275"/>
    </row>
    <row r="648" spans="7:7" s="148" customFormat="1">
      <c r="G648" s="275"/>
    </row>
    <row r="649" spans="7:7" s="148" customFormat="1">
      <c r="G649" s="275"/>
    </row>
    <row r="650" spans="7:7" s="148" customFormat="1">
      <c r="G650" s="275"/>
    </row>
    <row r="651" spans="7:7" s="148" customFormat="1">
      <c r="G651" s="275"/>
    </row>
    <row r="652" spans="7:7" s="148" customFormat="1">
      <c r="G652" s="275"/>
    </row>
    <row r="653" spans="7:7" s="148" customFormat="1">
      <c r="G653" s="275"/>
    </row>
    <row r="654" spans="7:7" s="148" customFormat="1">
      <c r="G654" s="275"/>
    </row>
    <row r="655" spans="7:7" s="148" customFormat="1">
      <c r="G655" s="275"/>
    </row>
    <row r="656" spans="7:7" s="148" customFormat="1">
      <c r="G656" s="275"/>
    </row>
    <row r="657" spans="7:7" s="148" customFormat="1">
      <c r="G657" s="275"/>
    </row>
    <row r="658" spans="7:7" s="148" customFormat="1">
      <c r="G658" s="275"/>
    </row>
    <row r="659" spans="7:7" s="148" customFormat="1">
      <c r="G659" s="275"/>
    </row>
    <row r="660" spans="7:7" s="148" customFormat="1">
      <c r="G660" s="275"/>
    </row>
    <row r="661" spans="7:7" s="148" customFormat="1">
      <c r="G661" s="275"/>
    </row>
    <row r="662" spans="7:7" s="148" customFormat="1">
      <c r="G662" s="275"/>
    </row>
    <row r="663" spans="7:7" s="148" customFormat="1">
      <c r="G663" s="275"/>
    </row>
    <row r="664" spans="7:7" s="148" customFormat="1">
      <c r="G664" s="275"/>
    </row>
    <row r="665" spans="7:7" s="148" customFormat="1">
      <c r="G665" s="275"/>
    </row>
    <row r="666" spans="7:7" s="148" customFormat="1">
      <c r="G666" s="275"/>
    </row>
    <row r="667" spans="7:7" s="148" customFormat="1">
      <c r="G667" s="275"/>
    </row>
    <row r="668" spans="7:7" s="148" customFormat="1">
      <c r="G668" s="275"/>
    </row>
    <row r="669" spans="7:7" s="148" customFormat="1">
      <c r="G669" s="275"/>
    </row>
    <row r="670" spans="7:7" s="148" customFormat="1">
      <c r="G670" s="275"/>
    </row>
    <row r="671" spans="7:7" s="148" customFormat="1">
      <c r="G671" s="275"/>
    </row>
    <row r="672" spans="7:7" s="148" customFormat="1">
      <c r="G672" s="275"/>
    </row>
    <row r="673" spans="7:7" s="148" customFormat="1">
      <c r="G673" s="275"/>
    </row>
    <row r="674" spans="7:7" s="148" customFormat="1">
      <c r="G674" s="275"/>
    </row>
    <row r="675" spans="7:7" s="148" customFormat="1">
      <c r="G675" s="275"/>
    </row>
    <row r="676" spans="7:7" s="148" customFormat="1">
      <c r="G676" s="275"/>
    </row>
    <row r="677" spans="7:7" s="148" customFormat="1">
      <c r="G677" s="275"/>
    </row>
    <row r="678" spans="7:7" s="148" customFormat="1">
      <c r="G678" s="275"/>
    </row>
    <row r="679" spans="7:7" s="148" customFormat="1">
      <c r="G679" s="275"/>
    </row>
    <row r="680" spans="7:7" s="148" customFormat="1">
      <c r="G680" s="275"/>
    </row>
    <row r="681" spans="7:7" s="148" customFormat="1">
      <c r="G681" s="275"/>
    </row>
    <row r="682" spans="7:7" s="148" customFormat="1">
      <c r="G682" s="275"/>
    </row>
    <row r="683" spans="7:7" s="148" customFormat="1">
      <c r="G683" s="275"/>
    </row>
    <row r="684" spans="7:7" s="148" customFormat="1">
      <c r="G684" s="275"/>
    </row>
    <row r="685" spans="7:7" s="148" customFormat="1">
      <c r="G685" s="275"/>
    </row>
    <row r="686" spans="7:7" s="148" customFormat="1">
      <c r="G686" s="275"/>
    </row>
    <row r="687" spans="7:7" s="148" customFormat="1">
      <c r="G687" s="275"/>
    </row>
    <row r="688" spans="7:7" s="148" customFormat="1">
      <c r="G688" s="275"/>
    </row>
    <row r="689" spans="7:7" s="148" customFormat="1">
      <c r="G689" s="275"/>
    </row>
    <row r="690" spans="7:7" s="148" customFormat="1">
      <c r="G690" s="275"/>
    </row>
    <row r="691" spans="7:7" s="148" customFormat="1">
      <c r="G691" s="275"/>
    </row>
    <row r="692" spans="7:7" s="148" customFormat="1">
      <c r="G692" s="275"/>
    </row>
    <row r="693" spans="7:7" s="148" customFormat="1">
      <c r="G693" s="275"/>
    </row>
    <row r="694" spans="7:7" s="148" customFormat="1">
      <c r="G694" s="275"/>
    </row>
    <row r="695" spans="7:7" s="148" customFormat="1">
      <c r="G695" s="275"/>
    </row>
    <row r="696" spans="7:7" s="148" customFormat="1">
      <c r="G696" s="275"/>
    </row>
    <row r="697" spans="7:7" s="148" customFormat="1">
      <c r="G697" s="275"/>
    </row>
    <row r="698" spans="7:7" s="148" customFormat="1">
      <c r="G698" s="275"/>
    </row>
    <row r="699" spans="7:7" s="148" customFormat="1">
      <c r="G699" s="275"/>
    </row>
    <row r="700" spans="7:7" s="148" customFormat="1">
      <c r="G700" s="275"/>
    </row>
    <row r="701" spans="7:7" s="148" customFormat="1">
      <c r="G701" s="275"/>
    </row>
    <row r="702" spans="7:7" s="148" customFormat="1">
      <c r="G702" s="275"/>
    </row>
    <row r="703" spans="7:7" s="148" customFormat="1">
      <c r="G703" s="275"/>
    </row>
    <row r="704" spans="7:7" s="148" customFormat="1">
      <c r="G704" s="275"/>
    </row>
    <row r="705" spans="7:7" s="148" customFormat="1">
      <c r="G705" s="275"/>
    </row>
    <row r="706" spans="7:7" s="148" customFormat="1">
      <c r="G706" s="275"/>
    </row>
    <row r="707" spans="7:7" s="148" customFormat="1">
      <c r="G707" s="275"/>
    </row>
    <row r="708" spans="7:7" s="148" customFormat="1">
      <c r="G708" s="275"/>
    </row>
    <row r="709" spans="7:7" s="148" customFormat="1">
      <c r="G709" s="275"/>
    </row>
    <row r="710" spans="7:7" s="148" customFormat="1">
      <c r="G710" s="275"/>
    </row>
    <row r="711" spans="7:7" s="148" customFormat="1">
      <c r="G711" s="275"/>
    </row>
    <row r="712" spans="7:7" s="148" customFormat="1">
      <c r="G712" s="275"/>
    </row>
    <row r="713" spans="7:7" s="148" customFormat="1">
      <c r="G713" s="275"/>
    </row>
    <row r="714" spans="7:7" s="148" customFormat="1">
      <c r="G714" s="275"/>
    </row>
    <row r="715" spans="7:7" s="148" customFormat="1">
      <c r="G715" s="275"/>
    </row>
    <row r="716" spans="7:7" s="148" customFormat="1">
      <c r="G716" s="275"/>
    </row>
    <row r="717" spans="7:7" s="148" customFormat="1">
      <c r="G717" s="275"/>
    </row>
    <row r="718" spans="7:7" s="148" customFormat="1">
      <c r="G718" s="275"/>
    </row>
    <row r="719" spans="7:7" s="148" customFormat="1">
      <c r="G719" s="275"/>
    </row>
    <row r="720" spans="7:7" s="148" customFormat="1">
      <c r="G720" s="275"/>
    </row>
    <row r="721" spans="7:7" s="148" customFormat="1">
      <c r="G721" s="275"/>
    </row>
    <row r="722" spans="7:7" s="148" customFormat="1">
      <c r="G722" s="275"/>
    </row>
    <row r="723" spans="7:7" s="148" customFormat="1">
      <c r="G723" s="275"/>
    </row>
    <row r="724" spans="7:7" s="148" customFormat="1">
      <c r="G724" s="275"/>
    </row>
    <row r="725" spans="7:7" s="148" customFormat="1">
      <c r="G725" s="275"/>
    </row>
    <row r="726" spans="7:7" s="148" customFormat="1">
      <c r="G726" s="275"/>
    </row>
    <row r="727" spans="7:7" s="148" customFormat="1">
      <c r="G727" s="275"/>
    </row>
    <row r="728" spans="7:7" s="148" customFormat="1">
      <c r="G728" s="275"/>
    </row>
    <row r="729" spans="7:7" s="148" customFormat="1">
      <c r="G729" s="275"/>
    </row>
    <row r="730" spans="7:7" s="148" customFormat="1">
      <c r="G730" s="275"/>
    </row>
    <row r="731" spans="7:7" s="148" customFormat="1">
      <c r="G731" s="275"/>
    </row>
    <row r="732" spans="7:7" s="148" customFormat="1">
      <c r="G732" s="275"/>
    </row>
    <row r="733" spans="7:7" s="148" customFormat="1">
      <c r="G733" s="275"/>
    </row>
    <row r="734" spans="7:7" s="148" customFormat="1">
      <c r="G734" s="275"/>
    </row>
    <row r="735" spans="7:7" s="148" customFormat="1">
      <c r="G735" s="275"/>
    </row>
    <row r="736" spans="7:7" s="148" customFormat="1">
      <c r="G736" s="275"/>
    </row>
    <row r="737" spans="7:7" s="148" customFormat="1">
      <c r="G737" s="275"/>
    </row>
    <row r="738" spans="7:7" s="148" customFormat="1">
      <c r="G738" s="275"/>
    </row>
    <row r="739" spans="7:7" s="148" customFormat="1">
      <c r="G739" s="275"/>
    </row>
    <row r="740" spans="7:7" s="148" customFormat="1">
      <c r="G740" s="275"/>
    </row>
    <row r="741" spans="7:7" s="148" customFormat="1">
      <c r="G741" s="275"/>
    </row>
    <row r="742" spans="7:7" s="148" customFormat="1">
      <c r="G742" s="275"/>
    </row>
    <row r="743" spans="7:7" s="148" customFormat="1">
      <c r="G743" s="275"/>
    </row>
    <row r="744" spans="7:7" s="148" customFormat="1">
      <c r="G744" s="275"/>
    </row>
    <row r="745" spans="7:7" s="148" customFormat="1">
      <c r="G745" s="275"/>
    </row>
    <row r="746" spans="7:7" s="148" customFormat="1">
      <c r="G746" s="275"/>
    </row>
    <row r="747" spans="7:7" s="148" customFormat="1">
      <c r="G747" s="275"/>
    </row>
    <row r="748" spans="7:7" s="148" customFormat="1">
      <c r="G748" s="275"/>
    </row>
    <row r="749" spans="7:7" s="148" customFormat="1">
      <c r="G749" s="275"/>
    </row>
    <row r="750" spans="7:7" s="148" customFormat="1">
      <c r="G750" s="275"/>
    </row>
    <row r="751" spans="7:7" s="148" customFormat="1">
      <c r="G751" s="275"/>
    </row>
    <row r="752" spans="7:7" s="148" customFormat="1">
      <c r="G752" s="275"/>
    </row>
    <row r="753" spans="7:7" s="148" customFormat="1">
      <c r="G753" s="275"/>
    </row>
    <row r="754" spans="7:7" s="148" customFormat="1">
      <c r="G754" s="275"/>
    </row>
    <row r="755" spans="7:7" s="148" customFormat="1">
      <c r="G755" s="275"/>
    </row>
    <row r="756" spans="7:7" s="148" customFormat="1">
      <c r="G756" s="275"/>
    </row>
    <row r="757" spans="7:7" s="148" customFormat="1">
      <c r="G757" s="275"/>
    </row>
    <row r="758" spans="7:7" s="148" customFormat="1">
      <c r="G758" s="275"/>
    </row>
    <row r="759" spans="7:7" s="148" customFormat="1">
      <c r="G759" s="275"/>
    </row>
    <row r="760" spans="7:7" s="148" customFormat="1">
      <c r="G760" s="275"/>
    </row>
    <row r="761" spans="7:7" s="148" customFormat="1">
      <c r="G761" s="275"/>
    </row>
    <row r="762" spans="7:7" s="148" customFormat="1">
      <c r="G762" s="275"/>
    </row>
    <row r="763" spans="7:7" s="148" customFormat="1">
      <c r="G763" s="275"/>
    </row>
    <row r="764" spans="7:7" s="148" customFormat="1">
      <c r="G764" s="275"/>
    </row>
    <row r="765" spans="7:7" s="148" customFormat="1">
      <c r="G765" s="275"/>
    </row>
    <row r="766" spans="7:7" s="148" customFormat="1">
      <c r="G766" s="275"/>
    </row>
    <row r="767" spans="7:7" s="148" customFormat="1">
      <c r="G767" s="275"/>
    </row>
    <row r="768" spans="7:7" s="148" customFormat="1">
      <c r="G768" s="275"/>
    </row>
    <row r="769" spans="7:7" s="148" customFormat="1">
      <c r="G769" s="275"/>
    </row>
    <row r="770" spans="7:7" s="148" customFormat="1">
      <c r="G770" s="275"/>
    </row>
    <row r="771" spans="7:7" s="148" customFormat="1">
      <c r="G771" s="275"/>
    </row>
    <row r="772" spans="7:7" s="148" customFormat="1">
      <c r="G772" s="275"/>
    </row>
    <row r="773" spans="7:7" s="148" customFormat="1">
      <c r="G773" s="275"/>
    </row>
    <row r="774" spans="7:7" s="148" customFormat="1">
      <c r="G774" s="275"/>
    </row>
    <row r="775" spans="7:7" s="148" customFormat="1">
      <c r="G775" s="275"/>
    </row>
    <row r="776" spans="7:7" s="148" customFormat="1">
      <c r="G776" s="275"/>
    </row>
    <row r="777" spans="7:7" s="148" customFormat="1">
      <c r="G777" s="275"/>
    </row>
    <row r="778" spans="7:7" s="148" customFormat="1">
      <c r="G778" s="275"/>
    </row>
    <row r="779" spans="7:7" s="148" customFormat="1">
      <c r="G779" s="275"/>
    </row>
    <row r="780" spans="7:7" s="148" customFormat="1">
      <c r="G780" s="275"/>
    </row>
    <row r="781" spans="7:7" s="148" customFormat="1">
      <c r="G781" s="275"/>
    </row>
    <row r="782" spans="7:7" s="148" customFormat="1">
      <c r="G782" s="275"/>
    </row>
    <row r="783" spans="7:7" s="148" customFormat="1">
      <c r="G783" s="275"/>
    </row>
    <row r="784" spans="7:7" s="148" customFormat="1">
      <c r="G784" s="275"/>
    </row>
    <row r="785" spans="7:7" s="148" customFormat="1">
      <c r="G785" s="275"/>
    </row>
    <row r="786" spans="7:7" s="148" customFormat="1">
      <c r="G786" s="275"/>
    </row>
    <row r="787" spans="7:7" s="148" customFormat="1">
      <c r="G787" s="275"/>
    </row>
    <row r="788" spans="7:7" s="148" customFormat="1">
      <c r="G788" s="275"/>
    </row>
    <row r="789" spans="7:7" s="148" customFormat="1">
      <c r="G789" s="275"/>
    </row>
    <row r="790" spans="7:7" s="148" customFormat="1">
      <c r="G790" s="275"/>
    </row>
    <row r="791" spans="7:7" s="148" customFormat="1">
      <c r="G791" s="275"/>
    </row>
    <row r="792" spans="7:7" s="148" customFormat="1">
      <c r="G792" s="275"/>
    </row>
    <row r="793" spans="7:7" s="148" customFormat="1">
      <c r="G793" s="275"/>
    </row>
    <row r="794" spans="7:7" s="148" customFormat="1">
      <c r="G794" s="275"/>
    </row>
    <row r="795" spans="7:7" s="148" customFormat="1">
      <c r="G795" s="275"/>
    </row>
    <row r="796" spans="7:7" s="148" customFormat="1">
      <c r="G796" s="275"/>
    </row>
    <row r="797" spans="7:7" s="148" customFormat="1">
      <c r="G797" s="275"/>
    </row>
    <row r="798" spans="7:7" s="148" customFormat="1">
      <c r="G798" s="275"/>
    </row>
    <row r="799" spans="7:7" s="148" customFormat="1">
      <c r="G799" s="275"/>
    </row>
    <row r="800" spans="7:7" s="148" customFormat="1">
      <c r="G800" s="275"/>
    </row>
    <row r="801" spans="7:7" s="148" customFormat="1">
      <c r="G801" s="275"/>
    </row>
    <row r="802" spans="7:7" s="148" customFormat="1">
      <c r="G802" s="275"/>
    </row>
    <row r="803" spans="7:7" s="148" customFormat="1">
      <c r="G803" s="275"/>
    </row>
    <row r="804" spans="7:7" s="148" customFormat="1">
      <c r="G804" s="275"/>
    </row>
    <row r="805" spans="7:7" s="148" customFormat="1">
      <c r="G805" s="275"/>
    </row>
    <row r="806" spans="7:7" s="148" customFormat="1">
      <c r="G806" s="275"/>
    </row>
    <row r="807" spans="7:7" s="148" customFormat="1">
      <c r="G807" s="275"/>
    </row>
    <row r="808" spans="7:7" s="148" customFormat="1">
      <c r="G808" s="275"/>
    </row>
    <row r="809" spans="7:7" s="148" customFormat="1">
      <c r="G809" s="275"/>
    </row>
    <row r="810" spans="7:7" s="148" customFormat="1">
      <c r="G810" s="275"/>
    </row>
    <row r="811" spans="7:7" s="148" customFormat="1">
      <c r="G811" s="275"/>
    </row>
    <row r="812" spans="7:7" s="148" customFormat="1">
      <c r="G812" s="275"/>
    </row>
    <row r="813" spans="7:7" s="148" customFormat="1">
      <c r="G813" s="275"/>
    </row>
    <row r="814" spans="7:7" s="148" customFormat="1">
      <c r="G814" s="275"/>
    </row>
    <row r="815" spans="7:7" s="148" customFormat="1">
      <c r="G815" s="275"/>
    </row>
    <row r="816" spans="7:7" s="148" customFormat="1">
      <c r="G816" s="275"/>
    </row>
    <row r="817" spans="7:7" s="148" customFormat="1">
      <c r="G817" s="275"/>
    </row>
    <row r="818" spans="7:7" s="148" customFormat="1">
      <c r="G818" s="275"/>
    </row>
    <row r="819" spans="7:7" s="148" customFormat="1">
      <c r="G819" s="275"/>
    </row>
    <row r="820" spans="7:7" s="148" customFormat="1">
      <c r="G820" s="275"/>
    </row>
    <row r="821" spans="7:7" s="148" customFormat="1">
      <c r="G821" s="275"/>
    </row>
    <row r="822" spans="7:7" s="148" customFormat="1">
      <c r="G822" s="275"/>
    </row>
    <row r="823" spans="7:7" s="148" customFormat="1">
      <c r="G823" s="275"/>
    </row>
    <row r="824" spans="7:7" s="148" customFormat="1">
      <c r="G824" s="275"/>
    </row>
    <row r="825" spans="7:7" s="148" customFormat="1">
      <c r="G825" s="275"/>
    </row>
    <row r="826" spans="7:7" s="148" customFormat="1">
      <c r="G826" s="275"/>
    </row>
    <row r="827" spans="7:7" s="148" customFormat="1">
      <c r="G827" s="275"/>
    </row>
    <row r="828" spans="7:7" s="148" customFormat="1">
      <c r="G828" s="275"/>
    </row>
    <row r="829" spans="7:7" s="148" customFormat="1">
      <c r="G829" s="275"/>
    </row>
    <row r="830" spans="7:7" s="148" customFormat="1">
      <c r="G830" s="275"/>
    </row>
    <row r="831" spans="7:7" s="148" customFormat="1">
      <c r="G831" s="275"/>
    </row>
    <row r="832" spans="7:7" s="148" customFormat="1">
      <c r="G832" s="275"/>
    </row>
    <row r="833" spans="7:7" s="148" customFormat="1">
      <c r="G833" s="275"/>
    </row>
    <row r="834" spans="7:7" s="148" customFormat="1">
      <c r="G834" s="275"/>
    </row>
    <row r="835" spans="7:7" s="148" customFormat="1">
      <c r="G835" s="275"/>
    </row>
    <row r="836" spans="7:7" s="148" customFormat="1">
      <c r="G836" s="275"/>
    </row>
    <row r="837" spans="7:7" s="148" customFormat="1">
      <c r="G837" s="275"/>
    </row>
    <row r="838" spans="7:7" s="148" customFormat="1">
      <c r="G838" s="275"/>
    </row>
    <row r="839" spans="7:7" s="148" customFormat="1">
      <c r="G839" s="275"/>
    </row>
    <row r="840" spans="7:7" s="148" customFormat="1">
      <c r="G840" s="275"/>
    </row>
    <row r="841" spans="7:7" s="148" customFormat="1">
      <c r="G841" s="275"/>
    </row>
    <row r="842" spans="7:7" s="148" customFormat="1">
      <c r="G842" s="275"/>
    </row>
    <row r="843" spans="7:7" s="148" customFormat="1">
      <c r="G843" s="275"/>
    </row>
    <row r="844" spans="7:7" s="148" customFormat="1">
      <c r="G844" s="275"/>
    </row>
    <row r="845" spans="7:7" s="148" customFormat="1">
      <c r="G845" s="275"/>
    </row>
    <row r="846" spans="7:7" s="148" customFormat="1">
      <c r="G846" s="275"/>
    </row>
    <row r="847" spans="7:7" s="148" customFormat="1">
      <c r="G847" s="275"/>
    </row>
    <row r="848" spans="7:7" s="148" customFormat="1">
      <c r="G848" s="275"/>
    </row>
    <row r="849" spans="7:7" s="148" customFormat="1">
      <c r="G849" s="275"/>
    </row>
    <row r="850" spans="7:7" s="148" customFormat="1">
      <c r="G850" s="275"/>
    </row>
    <row r="851" spans="7:7" s="148" customFormat="1">
      <c r="G851" s="275"/>
    </row>
    <row r="852" spans="7:7" s="148" customFormat="1">
      <c r="G852" s="275"/>
    </row>
    <row r="853" spans="7:7" s="148" customFormat="1">
      <c r="G853" s="275"/>
    </row>
    <row r="854" spans="7:7" s="148" customFormat="1">
      <c r="G854" s="275"/>
    </row>
    <row r="855" spans="7:7" s="148" customFormat="1">
      <c r="G855" s="275"/>
    </row>
    <row r="856" spans="7:7" s="148" customFormat="1">
      <c r="G856" s="275"/>
    </row>
    <row r="857" spans="7:7" s="148" customFormat="1">
      <c r="G857" s="275"/>
    </row>
    <row r="858" spans="7:7" s="148" customFormat="1">
      <c r="G858" s="275"/>
    </row>
    <row r="859" spans="7:7" s="148" customFormat="1">
      <c r="G859" s="275"/>
    </row>
    <row r="860" spans="7:7" s="148" customFormat="1">
      <c r="G860" s="275"/>
    </row>
    <row r="861" spans="7:7" s="148" customFormat="1">
      <c r="G861" s="275"/>
    </row>
    <row r="862" spans="7:7" s="148" customFormat="1">
      <c r="G862" s="275"/>
    </row>
    <row r="863" spans="7:7" s="148" customFormat="1">
      <c r="G863" s="275"/>
    </row>
    <row r="864" spans="7:7" s="148" customFormat="1">
      <c r="G864" s="275"/>
    </row>
    <row r="865" spans="7:7" s="148" customFormat="1">
      <c r="G865" s="275"/>
    </row>
    <row r="866" spans="7:7" s="148" customFormat="1">
      <c r="G866" s="275"/>
    </row>
    <row r="867" spans="7:7" s="148" customFormat="1">
      <c r="G867" s="275"/>
    </row>
    <row r="868" spans="7:7" s="148" customFormat="1">
      <c r="G868" s="275"/>
    </row>
    <row r="869" spans="7:7" s="148" customFormat="1">
      <c r="G869" s="275"/>
    </row>
    <row r="870" spans="7:7" s="148" customFormat="1">
      <c r="G870" s="275"/>
    </row>
    <row r="871" spans="7:7" s="148" customFormat="1">
      <c r="G871" s="275"/>
    </row>
    <row r="872" spans="7:7" s="148" customFormat="1">
      <c r="G872" s="275"/>
    </row>
    <row r="873" spans="7:7" s="148" customFormat="1">
      <c r="G873" s="275"/>
    </row>
    <row r="874" spans="7:7" s="148" customFormat="1">
      <c r="G874" s="275"/>
    </row>
    <row r="875" spans="7:7" s="148" customFormat="1">
      <c r="G875" s="275"/>
    </row>
    <row r="876" spans="7:7" s="148" customFormat="1">
      <c r="G876" s="275"/>
    </row>
    <row r="877" spans="7:7" s="148" customFormat="1">
      <c r="G877" s="275"/>
    </row>
    <row r="878" spans="7:7" s="148" customFormat="1">
      <c r="G878" s="275"/>
    </row>
    <row r="879" spans="7:7" s="148" customFormat="1">
      <c r="G879" s="275"/>
    </row>
    <row r="880" spans="7:7" s="148" customFormat="1">
      <c r="G880" s="275"/>
    </row>
    <row r="881" spans="7:7" s="148" customFormat="1">
      <c r="G881" s="275"/>
    </row>
    <row r="882" spans="7:7" s="148" customFormat="1">
      <c r="G882" s="275"/>
    </row>
    <row r="883" spans="7:7" s="148" customFormat="1">
      <c r="G883" s="275"/>
    </row>
    <row r="884" spans="7:7" s="148" customFormat="1">
      <c r="G884" s="275"/>
    </row>
    <row r="885" spans="7:7" s="148" customFormat="1">
      <c r="G885" s="275"/>
    </row>
    <row r="886" spans="7:7" s="148" customFormat="1">
      <c r="G886" s="275"/>
    </row>
    <row r="887" spans="7:7" s="148" customFormat="1">
      <c r="G887" s="275"/>
    </row>
    <row r="888" spans="7:7" s="148" customFormat="1">
      <c r="G888" s="275"/>
    </row>
    <row r="889" spans="7:7" s="148" customFormat="1">
      <c r="G889" s="275"/>
    </row>
    <row r="890" spans="7:7" s="148" customFormat="1">
      <c r="G890" s="275"/>
    </row>
    <row r="891" spans="7:7" s="148" customFormat="1">
      <c r="G891" s="275"/>
    </row>
    <row r="892" spans="7:7" s="148" customFormat="1">
      <c r="G892" s="275"/>
    </row>
    <row r="893" spans="7:7" s="148" customFormat="1">
      <c r="G893" s="275"/>
    </row>
    <row r="894" spans="7:7" s="148" customFormat="1">
      <c r="G894" s="275"/>
    </row>
    <row r="895" spans="7:7" s="148" customFormat="1">
      <c r="G895" s="275"/>
    </row>
    <row r="896" spans="7:7" s="148" customFormat="1">
      <c r="G896" s="275"/>
    </row>
    <row r="897" spans="7:7" s="148" customFormat="1">
      <c r="G897" s="275"/>
    </row>
    <row r="898" spans="7:7" s="148" customFormat="1">
      <c r="G898" s="275"/>
    </row>
    <row r="899" spans="7:7" s="148" customFormat="1">
      <c r="G899" s="275"/>
    </row>
    <row r="900" spans="7:7" s="148" customFormat="1">
      <c r="G900" s="275"/>
    </row>
    <row r="901" spans="7:7" s="148" customFormat="1">
      <c r="G901" s="275"/>
    </row>
    <row r="902" spans="7:7" s="148" customFormat="1">
      <c r="G902" s="275"/>
    </row>
    <row r="903" spans="7:7" s="148" customFormat="1">
      <c r="G903" s="275"/>
    </row>
    <row r="904" spans="7:7" s="148" customFormat="1">
      <c r="G904" s="275"/>
    </row>
    <row r="905" spans="7:7" s="148" customFormat="1">
      <c r="G905" s="275"/>
    </row>
    <row r="906" spans="7:7" s="148" customFormat="1">
      <c r="G906" s="275"/>
    </row>
    <row r="907" spans="7:7" s="148" customFormat="1">
      <c r="G907" s="275"/>
    </row>
    <row r="908" spans="7:7" s="148" customFormat="1">
      <c r="G908" s="275"/>
    </row>
    <row r="909" spans="7:7" s="148" customFormat="1">
      <c r="G909" s="275"/>
    </row>
    <row r="910" spans="7:7" s="148" customFormat="1">
      <c r="G910" s="275"/>
    </row>
    <row r="911" spans="7:7" s="148" customFormat="1">
      <c r="G911" s="275"/>
    </row>
    <row r="912" spans="7:7" s="148" customFormat="1">
      <c r="G912" s="275"/>
    </row>
    <row r="913" spans="7:7" s="148" customFormat="1">
      <c r="G913" s="275"/>
    </row>
    <row r="914" spans="7:7" s="148" customFormat="1">
      <c r="G914" s="275"/>
    </row>
    <row r="915" spans="7:7" s="148" customFormat="1">
      <c r="G915" s="275"/>
    </row>
    <row r="916" spans="7:7" s="148" customFormat="1">
      <c r="G916" s="275"/>
    </row>
    <row r="917" spans="7:7" s="148" customFormat="1">
      <c r="G917" s="275"/>
    </row>
    <row r="918" spans="7:7" s="148" customFormat="1">
      <c r="G918" s="275"/>
    </row>
    <row r="919" spans="7:7" s="148" customFormat="1">
      <c r="G919" s="275"/>
    </row>
    <row r="920" spans="7:7" s="148" customFormat="1">
      <c r="G920" s="275"/>
    </row>
    <row r="921" spans="7:7" s="148" customFormat="1">
      <c r="G921" s="275"/>
    </row>
    <row r="922" spans="7:7" s="148" customFormat="1">
      <c r="G922" s="275"/>
    </row>
    <row r="923" spans="7:7" s="148" customFormat="1">
      <c r="G923" s="275"/>
    </row>
    <row r="924" spans="7:7" s="148" customFormat="1">
      <c r="G924" s="275"/>
    </row>
    <row r="925" spans="7:7" s="148" customFormat="1">
      <c r="G925" s="275"/>
    </row>
    <row r="926" spans="7:7" s="148" customFormat="1">
      <c r="G926" s="275"/>
    </row>
    <row r="927" spans="7:7" s="148" customFormat="1">
      <c r="G927" s="275"/>
    </row>
    <row r="928" spans="7:7" s="148" customFormat="1">
      <c r="G928" s="275"/>
    </row>
    <row r="929" spans="7:7" s="148" customFormat="1">
      <c r="G929" s="275"/>
    </row>
    <row r="930" spans="7:7" s="148" customFormat="1">
      <c r="G930" s="275"/>
    </row>
    <row r="931" spans="7:7" s="148" customFormat="1">
      <c r="G931" s="275"/>
    </row>
    <row r="932" spans="7:7" s="148" customFormat="1">
      <c r="G932" s="275"/>
    </row>
    <row r="933" spans="7:7" s="148" customFormat="1">
      <c r="G933" s="275"/>
    </row>
    <row r="934" spans="7:7" s="148" customFormat="1">
      <c r="G934" s="275"/>
    </row>
    <row r="935" spans="7:7" s="148" customFormat="1">
      <c r="G935" s="275"/>
    </row>
    <row r="936" spans="7:7" s="148" customFormat="1">
      <c r="G936" s="275"/>
    </row>
    <row r="937" spans="7:7" s="148" customFormat="1">
      <c r="G937" s="275"/>
    </row>
    <row r="938" spans="7:7" s="148" customFormat="1">
      <c r="G938" s="275"/>
    </row>
    <row r="939" spans="7:7" s="148" customFormat="1">
      <c r="G939" s="275"/>
    </row>
    <row r="940" spans="7:7" s="148" customFormat="1">
      <c r="G940" s="275"/>
    </row>
    <row r="941" spans="7:7" s="148" customFormat="1">
      <c r="G941" s="275"/>
    </row>
    <row r="942" spans="7:7" s="148" customFormat="1">
      <c r="G942" s="275"/>
    </row>
    <row r="943" spans="7:7" s="148" customFormat="1">
      <c r="G943" s="275"/>
    </row>
    <row r="944" spans="7:7" s="148" customFormat="1">
      <c r="G944" s="275"/>
    </row>
    <row r="945" spans="7:7" s="148" customFormat="1">
      <c r="G945" s="275"/>
    </row>
    <row r="946" spans="7:7" s="148" customFormat="1">
      <c r="G946" s="275"/>
    </row>
    <row r="947" spans="7:7" s="148" customFormat="1">
      <c r="G947" s="275"/>
    </row>
    <row r="948" spans="7:7" s="148" customFormat="1">
      <c r="G948" s="275"/>
    </row>
    <row r="949" spans="7:7" s="148" customFormat="1">
      <c r="G949" s="275"/>
    </row>
    <row r="950" spans="7:7" s="148" customFormat="1">
      <c r="G950" s="275"/>
    </row>
    <row r="951" spans="7:7" s="148" customFormat="1">
      <c r="G951" s="275"/>
    </row>
    <row r="952" spans="7:7" s="148" customFormat="1">
      <c r="G952" s="275"/>
    </row>
    <row r="953" spans="7:7" s="148" customFormat="1">
      <c r="G953" s="275"/>
    </row>
    <row r="954" spans="7:7" s="148" customFormat="1">
      <c r="G954" s="275"/>
    </row>
    <row r="955" spans="7:7" s="148" customFormat="1">
      <c r="G955" s="275"/>
    </row>
    <row r="956" spans="7:7" s="148" customFormat="1">
      <c r="G956" s="275"/>
    </row>
    <row r="957" spans="7:7" s="148" customFormat="1">
      <c r="G957" s="275"/>
    </row>
    <row r="958" spans="7:7" s="148" customFormat="1">
      <c r="G958" s="275"/>
    </row>
    <row r="959" spans="7:7" s="148" customFormat="1">
      <c r="G959" s="275"/>
    </row>
    <row r="960" spans="7:7" s="148" customFormat="1">
      <c r="G960" s="275"/>
    </row>
    <row r="961" spans="7:7" s="148" customFormat="1">
      <c r="G961" s="275"/>
    </row>
    <row r="962" spans="7:7" s="148" customFormat="1">
      <c r="G962" s="275"/>
    </row>
    <row r="963" spans="7:7" s="148" customFormat="1">
      <c r="G963" s="275"/>
    </row>
    <row r="964" spans="7:7" s="148" customFormat="1">
      <c r="G964" s="275"/>
    </row>
    <row r="965" spans="7:7" s="148" customFormat="1">
      <c r="G965" s="275"/>
    </row>
    <row r="966" spans="7:7" s="148" customFormat="1">
      <c r="G966" s="275"/>
    </row>
    <row r="967" spans="7:7" s="148" customFormat="1">
      <c r="G967" s="275"/>
    </row>
    <row r="968" spans="7:7" s="148" customFormat="1">
      <c r="G968" s="275"/>
    </row>
    <row r="969" spans="7:7" s="148" customFormat="1">
      <c r="G969" s="275"/>
    </row>
    <row r="970" spans="7:7" s="148" customFormat="1">
      <c r="G970" s="275"/>
    </row>
    <row r="971" spans="7:7" s="148" customFormat="1">
      <c r="G971" s="275"/>
    </row>
    <row r="972" spans="7:7" s="148" customFormat="1">
      <c r="G972" s="275"/>
    </row>
    <row r="973" spans="7:7" s="148" customFormat="1">
      <c r="G973" s="275"/>
    </row>
    <row r="974" spans="7:7" s="148" customFormat="1">
      <c r="G974" s="275"/>
    </row>
    <row r="975" spans="7:7" s="148" customFormat="1">
      <c r="G975" s="275"/>
    </row>
    <row r="976" spans="7:7" s="148" customFormat="1">
      <c r="G976" s="275"/>
    </row>
    <row r="977" spans="7:7" s="148" customFormat="1">
      <c r="G977" s="275"/>
    </row>
    <row r="978" spans="7:7" s="148" customFormat="1">
      <c r="G978" s="275"/>
    </row>
    <row r="979" spans="7:7" s="148" customFormat="1">
      <c r="G979" s="275"/>
    </row>
    <row r="980" spans="7:7" s="148" customFormat="1">
      <c r="G980" s="275"/>
    </row>
    <row r="981" spans="7:7" s="148" customFormat="1">
      <c r="G981" s="275"/>
    </row>
    <row r="982" spans="7:7" s="148" customFormat="1">
      <c r="G982" s="275"/>
    </row>
    <row r="983" spans="7:7" s="148" customFormat="1">
      <c r="G983" s="275"/>
    </row>
    <row r="984" spans="7:7" s="148" customFormat="1">
      <c r="G984" s="275"/>
    </row>
    <row r="985" spans="7:7" s="148" customFormat="1">
      <c r="G985" s="275"/>
    </row>
    <row r="986" spans="7:7" s="148" customFormat="1">
      <c r="G986" s="275"/>
    </row>
    <row r="987" spans="7:7" s="148" customFormat="1">
      <c r="G987" s="275"/>
    </row>
    <row r="988" spans="7:7" s="148" customFormat="1">
      <c r="G988" s="275"/>
    </row>
    <row r="989" spans="7:7" s="148" customFormat="1">
      <c r="G989" s="275"/>
    </row>
    <row r="990" spans="7:7" s="148" customFormat="1">
      <c r="G990" s="275"/>
    </row>
    <row r="991" spans="7:7" s="148" customFormat="1">
      <c r="G991" s="275"/>
    </row>
    <row r="992" spans="7:7" s="148" customFormat="1">
      <c r="G992" s="275"/>
    </row>
    <row r="993" spans="7:7" s="148" customFormat="1">
      <c r="G993" s="275"/>
    </row>
    <row r="994" spans="7:7" s="148" customFormat="1">
      <c r="G994" s="275"/>
    </row>
    <row r="995" spans="7:7" s="148" customFormat="1">
      <c r="G995" s="275"/>
    </row>
    <row r="996" spans="7:7" s="148" customFormat="1">
      <c r="G996" s="275"/>
    </row>
    <row r="997" spans="7:7" s="148" customFormat="1">
      <c r="G997" s="275"/>
    </row>
    <row r="998" spans="7:7" s="148" customFormat="1">
      <c r="G998" s="275"/>
    </row>
    <row r="999" spans="7:7" s="148" customFormat="1">
      <c r="G999" s="275"/>
    </row>
    <row r="1000" spans="7:7" s="148" customFormat="1">
      <c r="G1000" s="275"/>
    </row>
    <row r="1001" spans="7:7" s="148" customFormat="1">
      <c r="G1001" s="275"/>
    </row>
    <row r="1002" spans="7:7" s="148" customFormat="1">
      <c r="G1002" s="275"/>
    </row>
    <row r="1003" spans="7:7" s="148" customFormat="1">
      <c r="G1003" s="275"/>
    </row>
    <row r="1004" spans="7:7" s="148" customFormat="1">
      <c r="G1004" s="275"/>
    </row>
    <row r="1005" spans="7:7" s="148" customFormat="1">
      <c r="G1005" s="275"/>
    </row>
    <row r="1006" spans="7:7" s="148" customFormat="1">
      <c r="G1006" s="275"/>
    </row>
    <row r="1007" spans="7:7" s="148" customFormat="1">
      <c r="G1007" s="275"/>
    </row>
    <row r="1008" spans="7:7" s="148" customFormat="1">
      <c r="G1008" s="275"/>
    </row>
    <row r="1009" spans="7:7" s="148" customFormat="1">
      <c r="G1009" s="275"/>
    </row>
    <row r="1010" spans="7:7" s="148" customFormat="1">
      <c r="G1010" s="275"/>
    </row>
    <row r="1011" spans="7:7" s="148" customFormat="1">
      <c r="G1011" s="275"/>
    </row>
    <row r="1012" spans="7:7" s="148" customFormat="1">
      <c r="G1012" s="275"/>
    </row>
    <row r="1013" spans="7:7" s="148" customFormat="1">
      <c r="G1013" s="275"/>
    </row>
    <row r="1014" spans="7:7" s="148" customFormat="1">
      <c r="G1014" s="275"/>
    </row>
    <row r="1015" spans="7:7" s="148" customFormat="1">
      <c r="G1015" s="275"/>
    </row>
    <row r="1016" spans="7:7" s="148" customFormat="1">
      <c r="G1016" s="275"/>
    </row>
    <row r="1017" spans="7:7" s="148" customFormat="1">
      <c r="G1017" s="275"/>
    </row>
    <row r="1018" spans="7:7" s="148" customFormat="1">
      <c r="G1018" s="275"/>
    </row>
    <row r="1019" spans="7:7" s="148" customFormat="1">
      <c r="G1019" s="275"/>
    </row>
    <row r="1020" spans="7:7" s="148" customFormat="1">
      <c r="G1020" s="275"/>
    </row>
    <row r="1021" spans="7:7" s="148" customFormat="1">
      <c r="G1021" s="275"/>
    </row>
    <row r="1022" spans="7:7" s="148" customFormat="1">
      <c r="G1022" s="275"/>
    </row>
    <row r="1023" spans="7:7" s="148" customFormat="1">
      <c r="G1023" s="275"/>
    </row>
    <row r="1024" spans="7:7" s="148" customFormat="1">
      <c r="G1024" s="275"/>
    </row>
    <row r="1025" spans="7:7" s="148" customFormat="1">
      <c r="G1025" s="275"/>
    </row>
    <row r="1026" spans="7:7" s="148" customFormat="1">
      <c r="G1026" s="275"/>
    </row>
    <row r="1027" spans="7:7" s="148" customFormat="1">
      <c r="G1027" s="275"/>
    </row>
    <row r="1028" spans="7:7" s="148" customFormat="1">
      <c r="G1028" s="275"/>
    </row>
    <row r="1029" spans="7:7" s="148" customFormat="1">
      <c r="G1029" s="275"/>
    </row>
    <row r="1030" spans="7:7" s="148" customFormat="1">
      <c r="G1030" s="275"/>
    </row>
    <row r="1031" spans="7:7" s="148" customFormat="1">
      <c r="G1031" s="275"/>
    </row>
    <row r="1032" spans="7:7" s="148" customFormat="1">
      <c r="G1032" s="275"/>
    </row>
    <row r="1033" spans="7:7" s="148" customFormat="1">
      <c r="G1033" s="275"/>
    </row>
    <row r="1034" spans="7:7" s="148" customFormat="1">
      <c r="G1034" s="275"/>
    </row>
    <row r="1035" spans="7:7" s="148" customFormat="1">
      <c r="G1035" s="275"/>
    </row>
    <row r="1036" spans="7:7" s="148" customFormat="1">
      <c r="G1036" s="275"/>
    </row>
    <row r="1037" spans="7:7" s="148" customFormat="1">
      <c r="G1037" s="275"/>
    </row>
    <row r="1038" spans="7:7" s="148" customFormat="1">
      <c r="G1038" s="275"/>
    </row>
    <row r="1039" spans="7:7" s="148" customFormat="1">
      <c r="G1039" s="275"/>
    </row>
    <row r="1040" spans="7:7" s="148" customFormat="1">
      <c r="G1040" s="275"/>
    </row>
    <row r="1041" spans="7:7" s="148" customFormat="1">
      <c r="G1041" s="275"/>
    </row>
    <row r="1042" spans="7:7" s="148" customFormat="1">
      <c r="G1042" s="275"/>
    </row>
    <row r="1043" spans="7:7" s="148" customFormat="1">
      <c r="G1043" s="275"/>
    </row>
    <row r="1044" spans="7:7" s="148" customFormat="1">
      <c r="G1044" s="275"/>
    </row>
    <row r="1045" spans="7:7" s="148" customFormat="1">
      <c r="G1045" s="275"/>
    </row>
    <row r="1046" spans="7:7" s="148" customFormat="1">
      <c r="G1046" s="275"/>
    </row>
    <row r="1047" spans="7:7" s="148" customFormat="1">
      <c r="G1047" s="275"/>
    </row>
    <row r="1048" spans="7:7" s="148" customFormat="1">
      <c r="G1048" s="275"/>
    </row>
    <row r="1049" spans="7:7" s="148" customFormat="1">
      <c r="G1049" s="275"/>
    </row>
    <row r="1050" spans="7:7" s="148" customFormat="1">
      <c r="G1050" s="275"/>
    </row>
    <row r="1051" spans="7:7" s="148" customFormat="1">
      <c r="G1051" s="275"/>
    </row>
    <row r="1052" spans="7:7" s="148" customFormat="1">
      <c r="G1052" s="275"/>
    </row>
    <row r="1053" spans="7:7" s="148" customFormat="1">
      <c r="G1053" s="275"/>
    </row>
    <row r="1054" spans="7:7" s="148" customFormat="1">
      <c r="G1054" s="275"/>
    </row>
    <row r="1055" spans="7:7" s="148" customFormat="1">
      <c r="G1055" s="275"/>
    </row>
    <row r="1056" spans="7:7" s="148" customFormat="1">
      <c r="G1056" s="275"/>
    </row>
    <row r="1057" spans="7:7" s="148" customFormat="1">
      <c r="G1057" s="275"/>
    </row>
    <row r="1058" spans="7:7" s="148" customFormat="1">
      <c r="G1058" s="275"/>
    </row>
    <row r="1059" spans="7:7" s="148" customFormat="1">
      <c r="G1059" s="275"/>
    </row>
    <row r="1060" spans="7:7" s="148" customFormat="1">
      <c r="G1060" s="275"/>
    </row>
    <row r="1061" spans="7:7" s="148" customFormat="1">
      <c r="G1061" s="275"/>
    </row>
    <row r="1062" spans="7:7" s="148" customFormat="1">
      <c r="G1062" s="275"/>
    </row>
    <row r="1063" spans="7:7" s="148" customFormat="1">
      <c r="G1063" s="275"/>
    </row>
    <row r="1064" spans="7:7" s="148" customFormat="1">
      <c r="G1064" s="275"/>
    </row>
    <row r="1065" spans="7:7" s="148" customFormat="1">
      <c r="G1065" s="275"/>
    </row>
    <row r="1066" spans="7:7" s="148" customFormat="1">
      <c r="G1066" s="275"/>
    </row>
    <row r="1067" spans="7:7" s="148" customFormat="1">
      <c r="G1067" s="275"/>
    </row>
    <row r="1068" spans="7:7" s="148" customFormat="1">
      <c r="G1068" s="275"/>
    </row>
    <row r="1069" spans="7:7" s="148" customFormat="1">
      <c r="G1069" s="275"/>
    </row>
    <row r="1070" spans="7:7" s="148" customFormat="1">
      <c r="G1070" s="275"/>
    </row>
    <row r="1071" spans="7:7" s="148" customFormat="1">
      <c r="G1071" s="275"/>
    </row>
    <row r="1072" spans="7:7" s="148" customFormat="1">
      <c r="G1072" s="275"/>
    </row>
    <row r="1073" spans="7:7" s="148" customFormat="1">
      <c r="G1073" s="275"/>
    </row>
    <row r="1074" spans="7:7" s="148" customFormat="1">
      <c r="G1074" s="275"/>
    </row>
    <row r="1075" spans="7:7" s="148" customFormat="1">
      <c r="G1075" s="275"/>
    </row>
    <row r="1076" spans="7:7" s="148" customFormat="1">
      <c r="G1076" s="275"/>
    </row>
    <row r="1077" spans="7:7" s="148" customFormat="1">
      <c r="G1077" s="275"/>
    </row>
    <row r="1078" spans="7:7" s="148" customFormat="1">
      <c r="G1078" s="275"/>
    </row>
    <row r="1079" spans="7:7" s="148" customFormat="1">
      <c r="G1079" s="275"/>
    </row>
    <row r="1080" spans="7:7" s="148" customFormat="1">
      <c r="G1080" s="275"/>
    </row>
    <row r="1081" spans="7:7" s="148" customFormat="1">
      <c r="G1081" s="275"/>
    </row>
    <row r="1082" spans="7:7" s="148" customFormat="1">
      <c r="G1082" s="275"/>
    </row>
    <row r="1083" spans="7:7" s="148" customFormat="1">
      <c r="G1083" s="275"/>
    </row>
    <row r="1084" spans="7:7" s="148" customFormat="1">
      <c r="G1084" s="275"/>
    </row>
    <row r="1085" spans="7:7" s="148" customFormat="1">
      <c r="G1085" s="275"/>
    </row>
    <row r="1086" spans="7:7" s="148" customFormat="1">
      <c r="G1086" s="275"/>
    </row>
    <row r="1087" spans="7:7" s="148" customFormat="1">
      <c r="G1087" s="275"/>
    </row>
    <row r="1088" spans="7:7" s="148" customFormat="1">
      <c r="G1088" s="275"/>
    </row>
    <row r="1089" spans="7:7" s="148" customFormat="1">
      <c r="G1089" s="275"/>
    </row>
    <row r="1090" spans="7:7" s="148" customFormat="1">
      <c r="G1090" s="275"/>
    </row>
    <row r="1091" spans="7:7" s="148" customFormat="1">
      <c r="G1091" s="275"/>
    </row>
    <row r="1092" spans="7:7" s="148" customFormat="1">
      <c r="G1092" s="275"/>
    </row>
    <row r="1093" spans="7:7" s="148" customFormat="1">
      <c r="G1093" s="275"/>
    </row>
    <row r="1094" spans="7:7" s="148" customFormat="1">
      <c r="G1094" s="275"/>
    </row>
    <row r="1095" spans="7:7" s="148" customFormat="1">
      <c r="G1095" s="275"/>
    </row>
    <row r="1096" spans="7:7" s="148" customFormat="1">
      <c r="G1096" s="275"/>
    </row>
    <row r="1097" spans="7:7" s="148" customFormat="1">
      <c r="G1097" s="275"/>
    </row>
    <row r="1098" spans="7:7" s="148" customFormat="1">
      <c r="G1098" s="275"/>
    </row>
    <row r="1099" spans="7:7" s="148" customFormat="1">
      <c r="G1099" s="275"/>
    </row>
    <row r="1100" spans="7:7" s="148" customFormat="1">
      <c r="G1100" s="275"/>
    </row>
    <row r="1101" spans="7:7" s="148" customFormat="1">
      <c r="G1101" s="275"/>
    </row>
    <row r="1102" spans="7:7" s="148" customFormat="1">
      <c r="G1102" s="275"/>
    </row>
    <row r="1103" spans="7:7" s="148" customFormat="1">
      <c r="G1103" s="275"/>
    </row>
    <row r="1104" spans="7:7" s="148" customFormat="1">
      <c r="G1104" s="275"/>
    </row>
    <row r="1105" spans="7:7" s="148" customFormat="1">
      <c r="G1105" s="275"/>
    </row>
    <row r="1106" spans="7:7" s="148" customFormat="1">
      <c r="G1106" s="275"/>
    </row>
    <row r="1107" spans="7:7" s="148" customFormat="1">
      <c r="G1107" s="275"/>
    </row>
    <row r="1108" spans="7:7" s="148" customFormat="1">
      <c r="G1108" s="275"/>
    </row>
    <row r="1109" spans="7:7" s="148" customFormat="1">
      <c r="G1109" s="275"/>
    </row>
    <row r="1110" spans="7:7" s="148" customFormat="1">
      <c r="G1110" s="275"/>
    </row>
    <row r="1111" spans="7:7" s="148" customFormat="1">
      <c r="G1111" s="275"/>
    </row>
    <row r="1112" spans="7:7" s="148" customFormat="1">
      <c r="G1112" s="275"/>
    </row>
    <row r="1113" spans="7:7" s="148" customFormat="1">
      <c r="G1113" s="275"/>
    </row>
    <row r="1114" spans="7:7" s="148" customFormat="1">
      <c r="G1114" s="275"/>
    </row>
    <row r="1115" spans="7:7" s="148" customFormat="1">
      <c r="G1115" s="275"/>
    </row>
    <row r="1116" spans="7:7" s="148" customFormat="1">
      <c r="G1116" s="275"/>
    </row>
    <row r="1117" spans="7:7" s="148" customFormat="1">
      <c r="G1117" s="275"/>
    </row>
    <row r="1118" spans="7:7" s="148" customFormat="1">
      <c r="G1118" s="275"/>
    </row>
    <row r="1119" spans="7:7" s="148" customFormat="1">
      <c r="G1119" s="275"/>
    </row>
    <row r="1120" spans="7:7" s="148" customFormat="1">
      <c r="G1120" s="275"/>
    </row>
    <row r="1121" spans="7:7" s="148" customFormat="1">
      <c r="G1121" s="275"/>
    </row>
    <row r="1122" spans="7:7" s="148" customFormat="1">
      <c r="G1122" s="275"/>
    </row>
    <row r="1123" spans="7:7" s="148" customFormat="1">
      <c r="G1123" s="275"/>
    </row>
    <row r="1124" spans="7:7" s="148" customFormat="1">
      <c r="G1124" s="275"/>
    </row>
    <row r="1125" spans="7:7" s="148" customFormat="1">
      <c r="G1125" s="275"/>
    </row>
    <row r="1126" spans="7:7" s="148" customFormat="1">
      <c r="G1126" s="275"/>
    </row>
    <row r="1127" spans="7:7" s="148" customFormat="1">
      <c r="G1127" s="275"/>
    </row>
    <row r="1128" spans="7:7" s="148" customFormat="1">
      <c r="G1128" s="275"/>
    </row>
    <row r="1129" spans="7:7" s="148" customFormat="1">
      <c r="G1129" s="275"/>
    </row>
    <row r="1130" spans="7:7" s="148" customFormat="1">
      <c r="G1130" s="275"/>
    </row>
    <row r="1131" spans="7:7" s="148" customFormat="1">
      <c r="G1131" s="275"/>
    </row>
    <row r="1132" spans="7:7" s="148" customFormat="1">
      <c r="G1132" s="275"/>
    </row>
    <row r="1133" spans="7:7" s="148" customFormat="1">
      <c r="G1133" s="275"/>
    </row>
    <row r="1134" spans="7:7" s="148" customFormat="1">
      <c r="G1134" s="275"/>
    </row>
    <row r="1135" spans="7:7" s="148" customFormat="1">
      <c r="G1135" s="275"/>
    </row>
    <row r="1136" spans="7:7" s="148" customFormat="1">
      <c r="G1136" s="275"/>
    </row>
    <row r="1137" spans="7:7" s="148" customFormat="1">
      <c r="G1137" s="275"/>
    </row>
    <row r="1138" spans="7:7" s="148" customFormat="1">
      <c r="G1138" s="275"/>
    </row>
    <row r="1139" spans="7:7" s="148" customFormat="1">
      <c r="G1139" s="275"/>
    </row>
    <row r="1140" spans="7:7" s="148" customFormat="1">
      <c r="G1140" s="275"/>
    </row>
    <row r="1141" spans="7:7" s="148" customFormat="1">
      <c r="G1141" s="275"/>
    </row>
    <row r="1142" spans="7:7" s="148" customFormat="1">
      <c r="G1142" s="275"/>
    </row>
    <row r="1143" spans="7:7" s="148" customFormat="1">
      <c r="G1143" s="275"/>
    </row>
    <row r="1144" spans="7:7" s="148" customFormat="1">
      <c r="G1144" s="275"/>
    </row>
    <row r="1145" spans="7:7" s="148" customFormat="1">
      <c r="G1145" s="275"/>
    </row>
    <row r="1146" spans="7:7" s="148" customFormat="1">
      <c r="G1146" s="275"/>
    </row>
    <row r="1147" spans="7:7" s="148" customFormat="1">
      <c r="G1147" s="275"/>
    </row>
    <row r="1148" spans="7:7" s="148" customFormat="1">
      <c r="G1148" s="275"/>
    </row>
    <row r="1149" spans="7:7" s="148" customFormat="1">
      <c r="G1149" s="275"/>
    </row>
    <row r="1150" spans="7:7" s="148" customFormat="1">
      <c r="G1150" s="275"/>
    </row>
    <row r="1151" spans="7:7" s="148" customFormat="1">
      <c r="G1151" s="275"/>
    </row>
    <row r="1152" spans="7:7" s="148" customFormat="1">
      <c r="G1152" s="275"/>
    </row>
    <row r="1153" spans="7:7" s="148" customFormat="1">
      <c r="G1153" s="275"/>
    </row>
    <row r="1154" spans="7:7" s="148" customFormat="1">
      <c r="G1154" s="275"/>
    </row>
    <row r="1155" spans="7:7" s="148" customFormat="1">
      <c r="G1155" s="275"/>
    </row>
    <row r="1156" spans="7:7" s="148" customFormat="1">
      <c r="G1156" s="275"/>
    </row>
    <row r="1157" spans="7:7" s="148" customFormat="1">
      <c r="G1157" s="275"/>
    </row>
    <row r="1158" spans="7:7" s="148" customFormat="1">
      <c r="G1158" s="275"/>
    </row>
    <row r="1159" spans="7:7" s="148" customFormat="1">
      <c r="G1159" s="275"/>
    </row>
    <row r="1160" spans="7:7" s="148" customFormat="1">
      <c r="G1160" s="275"/>
    </row>
    <row r="1161" spans="7:7" s="148" customFormat="1">
      <c r="G1161" s="275"/>
    </row>
    <row r="1162" spans="7:7" s="148" customFormat="1">
      <c r="G1162" s="275"/>
    </row>
    <row r="1163" spans="7:7" s="148" customFormat="1">
      <c r="G1163" s="275"/>
    </row>
    <row r="1164" spans="7:7" s="148" customFormat="1">
      <c r="G1164" s="275"/>
    </row>
    <row r="1165" spans="7:7" s="148" customFormat="1">
      <c r="G1165" s="275"/>
    </row>
    <row r="1166" spans="7:7" s="148" customFormat="1">
      <c r="G1166" s="275"/>
    </row>
    <row r="1167" spans="7:7" s="148" customFormat="1">
      <c r="G1167" s="275"/>
    </row>
    <row r="1168" spans="7:7" s="148" customFormat="1">
      <c r="G1168" s="275"/>
    </row>
    <row r="1169" spans="7:7" s="148" customFormat="1">
      <c r="G1169" s="275"/>
    </row>
    <row r="1170" spans="7:7" s="148" customFormat="1">
      <c r="G1170" s="275"/>
    </row>
    <row r="1171" spans="7:7" s="148" customFormat="1">
      <c r="G1171" s="275"/>
    </row>
    <row r="1172" spans="7:7" s="148" customFormat="1">
      <c r="G1172" s="275"/>
    </row>
    <row r="1173" spans="7:7" s="148" customFormat="1">
      <c r="G1173" s="275"/>
    </row>
    <row r="1174" spans="7:7" s="148" customFormat="1">
      <c r="G1174" s="275"/>
    </row>
    <row r="1175" spans="7:7" s="148" customFormat="1">
      <c r="G1175" s="275"/>
    </row>
    <row r="1176" spans="7:7" s="148" customFormat="1">
      <c r="G1176" s="275"/>
    </row>
    <row r="1177" spans="7:7" s="148" customFormat="1">
      <c r="G1177" s="275"/>
    </row>
    <row r="1178" spans="7:7" s="148" customFormat="1">
      <c r="G1178" s="275"/>
    </row>
    <row r="1179" spans="7:7" s="148" customFormat="1">
      <c r="G1179" s="275"/>
    </row>
    <row r="1180" spans="7:7" s="148" customFormat="1">
      <c r="G1180" s="275"/>
    </row>
    <row r="1181" spans="7:7" s="148" customFormat="1">
      <c r="G1181" s="275"/>
    </row>
    <row r="1182" spans="7:7" s="148" customFormat="1">
      <c r="G1182" s="275"/>
    </row>
    <row r="1183" spans="7:7" s="148" customFormat="1">
      <c r="G1183" s="275"/>
    </row>
    <row r="1184" spans="7:7" s="148" customFormat="1">
      <c r="G1184" s="275"/>
    </row>
    <row r="1185" spans="7:7" s="148" customFormat="1">
      <c r="G1185" s="275"/>
    </row>
    <row r="1186" spans="7:7" s="148" customFormat="1">
      <c r="G1186" s="275"/>
    </row>
    <row r="1187" spans="7:7" s="148" customFormat="1">
      <c r="G1187" s="275"/>
    </row>
    <row r="1188" spans="7:7" s="148" customFormat="1">
      <c r="G1188" s="275"/>
    </row>
    <row r="1189" spans="7:7" s="148" customFormat="1">
      <c r="G1189" s="275"/>
    </row>
    <row r="1190" spans="7:7" s="148" customFormat="1">
      <c r="G1190" s="275"/>
    </row>
    <row r="1191" spans="7:7" s="148" customFormat="1">
      <c r="G1191" s="275"/>
    </row>
    <row r="1192" spans="7:7" s="148" customFormat="1">
      <c r="G1192" s="275"/>
    </row>
    <row r="1193" spans="7:7" s="148" customFormat="1">
      <c r="G1193" s="275"/>
    </row>
    <row r="1194" spans="7:7" s="148" customFormat="1">
      <c r="G1194" s="275"/>
    </row>
    <row r="1195" spans="7:7" s="148" customFormat="1">
      <c r="G1195" s="275"/>
    </row>
    <row r="1196" spans="7:7" s="148" customFormat="1">
      <c r="G1196" s="275"/>
    </row>
    <row r="1197" spans="7:7" s="148" customFormat="1">
      <c r="G1197" s="275"/>
    </row>
    <row r="1198" spans="7:7" s="148" customFormat="1">
      <c r="G1198" s="275"/>
    </row>
    <row r="1199" spans="7:7" s="148" customFormat="1">
      <c r="G1199" s="275"/>
    </row>
    <row r="1200" spans="7:7" s="148" customFormat="1">
      <c r="G1200" s="275"/>
    </row>
    <row r="1201" spans="7:7" s="148" customFormat="1">
      <c r="G1201" s="275"/>
    </row>
    <row r="1202" spans="7:7" s="148" customFormat="1">
      <c r="G1202" s="275"/>
    </row>
    <row r="1203" spans="7:7" s="148" customFormat="1">
      <c r="G1203" s="275"/>
    </row>
    <row r="1204" spans="7:7" s="148" customFormat="1">
      <c r="G1204" s="275"/>
    </row>
    <row r="1205" spans="7:7" s="148" customFormat="1">
      <c r="G1205" s="275"/>
    </row>
    <row r="1206" spans="7:7" s="148" customFormat="1">
      <c r="G1206" s="275"/>
    </row>
    <row r="1207" spans="7:7" s="148" customFormat="1">
      <c r="G1207" s="275"/>
    </row>
    <row r="1208" spans="7:7" s="148" customFormat="1">
      <c r="G1208" s="275"/>
    </row>
    <row r="1209" spans="7:7" s="148" customFormat="1">
      <c r="G1209" s="275"/>
    </row>
    <row r="1210" spans="7:7" s="148" customFormat="1">
      <c r="G1210" s="275"/>
    </row>
    <row r="1211" spans="7:7" s="148" customFormat="1">
      <c r="G1211" s="275"/>
    </row>
    <row r="1212" spans="7:7" s="148" customFormat="1">
      <c r="G1212" s="275"/>
    </row>
    <row r="1213" spans="7:7" s="148" customFormat="1">
      <c r="G1213" s="275"/>
    </row>
    <row r="1214" spans="7:7" s="148" customFormat="1">
      <c r="G1214" s="275"/>
    </row>
    <row r="1215" spans="7:7" s="148" customFormat="1">
      <c r="G1215" s="275"/>
    </row>
    <row r="1216" spans="7:7" s="148" customFormat="1">
      <c r="G1216" s="275"/>
    </row>
    <row r="1217" spans="7:7" s="148" customFormat="1">
      <c r="G1217" s="275"/>
    </row>
    <row r="1218" spans="7:7" s="148" customFormat="1">
      <c r="G1218" s="275"/>
    </row>
    <row r="1219" spans="7:7" s="148" customFormat="1">
      <c r="G1219" s="275"/>
    </row>
    <row r="1220" spans="7:7" s="148" customFormat="1">
      <c r="G1220" s="275"/>
    </row>
    <row r="1221" spans="7:7" s="148" customFormat="1">
      <c r="G1221" s="275"/>
    </row>
    <row r="1222" spans="7:7" s="148" customFormat="1">
      <c r="G1222" s="275"/>
    </row>
    <row r="1223" spans="7:7" s="148" customFormat="1">
      <c r="G1223" s="275"/>
    </row>
    <row r="1224" spans="7:7" s="148" customFormat="1">
      <c r="G1224" s="275"/>
    </row>
    <row r="1225" spans="7:7" s="148" customFormat="1">
      <c r="G1225" s="275"/>
    </row>
    <row r="1226" spans="7:7" s="148" customFormat="1">
      <c r="G1226" s="275"/>
    </row>
    <row r="1227" spans="7:7" s="148" customFormat="1">
      <c r="G1227" s="275"/>
    </row>
    <row r="1228" spans="7:7" s="148" customFormat="1">
      <c r="G1228" s="275"/>
    </row>
    <row r="1229" spans="7:7" s="148" customFormat="1">
      <c r="G1229" s="275"/>
    </row>
    <row r="1230" spans="7:7" s="148" customFormat="1">
      <c r="G1230" s="275"/>
    </row>
    <row r="1231" spans="7:7" s="148" customFormat="1">
      <c r="G1231" s="275"/>
    </row>
    <row r="1232" spans="7:7" s="148" customFormat="1">
      <c r="G1232" s="275"/>
    </row>
    <row r="1233" spans="7:7" s="148" customFormat="1">
      <c r="G1233" s="275"/>
    </row>
    <row r="1234" spans="7:7" s="148" customFormat="1">
      <c r="G1234" s="275"/>
    </row>
    <row r="1235" spans="7:7" s="148" customFormat="1">
      <c r="G1235" s="275"/>
    </row>
    <row r="1236" spans="7:7" s="148" customFormat="1">
      <c r="G1236" s="275"/>
    </row>
    <row r="1237" spans="7:7" s="148" customFormat="1">
      <c r="G1237" s="275"/>
    </row>
    <row r="1238" spans="7:7" s="148" customFormat="1">
      <c r="G1238" s="275"/>
    </row>
    <row r="1239" spans="7:7" s="148" customFormat="1">
      <c r="G1239" s="275"/>
    </row>
    <row r="1240" spans="7:7" s="148" customFormat="1">
      <c r="G1240" s="275"/>
    </row>
    <row r="1241" spans="7:7" s="148" customFormat="1">
      <c r="G1241" s="275"/>
    </row>
    <row r="1242" spans="7:7" s="148" customFormat="1">
      <c r="G1242" s="275"/>
    </row>
    <row r="1243" spans="7:7" s="148" customFormat="1">
      <c r="G1243" s="275"/>
    </row>
    <row r="1244" spans="7:7" s="148" customFormat="1">
      <c r="G1244" s="275"/>
    </row>
    <row r="1245" spans="7:7" s="148" customFormat="1">
      <c r="G1245" s="275"/>
    </row>
    <row r="1246" spans="7:7" s="148" customFormat="1">
      <c r="G1246" s="275"/>
    </row>
    <row r="1247" spans="7:7" s="148" customFormat="1">
      <c r="G1247" s="275"/>
    </row>
    <row r="1248" spans="7:7" s="148" customFormat="1">
      <c r="G1248" s="275"/>
    </row>
    <row r="1249" spans="7:7" s="148" customFormat="1">
      <c r="G1249" s="275"/>
    </row>
    <row r="1250" spans="7:7" s="148" customFormat="1">
      <c r="G1250" s="275"/>
    </row>
    <row r="1251" spans="7:7" s="148" customFormat="1">
      <c r="G1251" s="275"/>
    </row>
    <row r="1252" spans="7:7" s="148" customFormat="1">
      <c r="G1252" s="275"/>
    </row>
    <row r="1253" spans="7:7" s="148" customFormat="1">
      <c r="G1253" s="275"/>
    </row>
    <row r="1254" spans="7:7" s="148" customFormat="1">
      <c r="G1254" s="275"/>
    </row>
    <row r="1255" spans="7:7" s="148" customFormat="1">
      <c r="G1255" s="275"/>
    </row>
    <row r="1256" spans="7:7" s="148" customFormat="1">
      <c r="G1256" s="275"/>
    </row>
    <row r="1257" spans="7:7" s="148" customFormat="1">
      <c r="G1257" s="275"/>
    </row>
    <row r="1258" spans="7:7" s="148" customFormat="1">
      <c r="G1258" s="275"/>
    </row>
    <row r="1259" spans="7:7" s="148" customFormat="1">
      <c r="G1259" s="275"/>
    </row>
    <row r="1260" spans="7:7" s="148" customFormat="1">
      <c r="G1260" s="275"/>
    </row>
    <row r="1261" spans="7:7" s="148" customFormat="1">
      <c r="G1261" s="275"/>
    </row>
    <row r="1262" spans="7:7" s="148" customFormat="1">
      <c r="G1262" s="275"/>
    </row>
    <row r="1263" spans="7:7" s="148" customFormat="1">
      <c r="G1263" s="275"/>
    </row>
    <row r="1264" spans="7:7" s="148" customFormat="1">
      <c r="G1264" s="275"/>
    </row>
    <row r="1265" spans="7:7" s="148" customFormat="1">
      <c r="G1265" s="275"/>
    </row>
    <row r="1266" spans="7:7" s="148" customFormat="1">
      <c r="G1266" s="275"/>
    </row>
    <row r="1267" spans="7:7" s="148" customFormat="1">
      <c r="G1267" s="275"/>
    </row>
    <row r="1268" spans="7:7" s="148" customFormat="1">
      <c r="G1268" s="275"/>
    </row>
    <row r="1269" spans="7:7" s="148" customFormat="1">
      <c r="G1269" s="275"/>
    </row>
    <row r="1270" spans="7:7" s="148" customFormat="1">
      <c r="G1270" s="275"/>
    </row>
    <row r="1271" spans="7:7" s="148" customFormat="1">
      <c r="G1271" s="275"/>
    </row>
    <row r="1272" spans="7:7" s="148" customFormat="1">
      <c r="G1272" s="275"/>
    </row>
    <row r="1273" spans="7:7" s="148" customFormat="1">
      <c r="G1273" s="275"/>
    </row>
    <row r="1274" spans="7:7" s="148" customFormat="1">
      <c r="G1274" s="275"/>
    </row>
    <row r="1275" spans="7:7" s="148" customFormat="1">
      <c r="G1275" s="275"/>
    </row>
    <row r="1276" spans="7:7" s="148" customFormat="1">
      <c r="G1276" s="275"/>
    </row>
    <row r="1277" spans="7:7" s="148" customFormat="1">
      <c r="G1277" s="275"/>
    </row>
    <row r="1278" spans="7:7" s="148" customFormat="1">
      <c r="G1278" s="275"/>
    </row>
    <row r="1279" spans="7:7" s="148" customFormat="1">
      <c r="G1279" s="275"/>
    </row>
    <row r="1280" spans="7:7" s="148" customFormat="1">
      <c r="G1280" s="275"/>
    </row>
    <row r="1281" spans="7:7" s="148" customFormat="1">
      <c r="G1281" s="275"/>
    </row>
    <row r="1282" spans="7:7" s="148" customFormat="1">
      <c r="G1282" s="275"/>
    </row>
    <row r="1283" spans="7:7" s="148" customFormat="1">
      <c r="G1283" s="275"/>
    </row>
    <row r="1284" spans="7:7" s="148" customFormat="1">
      <c r="G1284" s="275"/>
    </row>
    <row r="1285" spans="7:7" s="148" customFormat="1">
      <c r="G1285" s="275"/>
    </row>
    <row r="1286" spans="7:7" s="148" customFormat="1">
      <c r="G1286" s="275"/>
    </row>
    <row r="1287" spans="7:7" s="148" customFormat="1">
      <c r="G1287" s="275"/>
    </row>
    <row r="1288" spans="7:7" s="148" customFormat="1">
      <c r="G1288" s="275"/>
    </row>
    <row r="1289" spans="7:7" s="148" customFormat="1">
      <c r="G1289" s="275"/>
    </row>
    <row r="1290" spans="7:7" s="148" customFormat="1">
      <c r="G1290" s="275"/>
    </row>
    <row r="1291" spans="7:7" s="148" customFormat="1">
      <c r="G1291" s="275"/>
    </row>
    <row r="1292" spans="7:7" s="148" customFormat="1">
      <c r="G1292" s="275"/>
    </row>
    <row r="1293" spans="7:7" s="148" customFormat="1">
      <c r="G1293" s="275"/>
    </row>
    <row r="1294" spans="7:7" s="148" customFormat="1">
      <c r="G1294" s="275"/>
    </row>
    <row r="1295" spans="7:7" s="148" customFormat="1">
      <c r="G1295" s="275"/>
    </row>
    <row r="1296" spans="7:7" s="148" customFormat="1">
      <c r="G1296" s="275"/>
    </row>
    <row r="1297" spans="7:7" s="148" customFormat="1">
      <c r="G1297" s="275"/>
    </row>
    <row r="1298" spans="7:7" s="148" customFormat="1">
      <c r="G1298" s="275"/>
    </row>
    <row r="1299" spans="7:7" s="148" customFormat="1">
      <c r="G1299" s="275"/>
    </row>
    <row r="1300" spans="7:7" s="148" customFormat="1">
      <c r="G1300" s="275"/>
    </row>
    <row r="1301" spans="7:7" s="148" customFormat="1">
      <c r="G1301" s="275"/>
    </row>
    <row r="1302" spans="7:7" s="148" customFormat="1">
      <c r="G1302" s="275"/>
    </row>
    <row r="1303" spans="7:7" s="148" customFormat="1">
      <c r="G1303" s="275"/>
    </row>
    <row r="1304" spans="7:7" s="148" customFormat="1">
      <c r="G1304" s="275"/>
    </row>
    <row r="1305" spans="7:7" s="148" customFormat="1">
      <c r="G1305" s="275"/>
    </row>
    <row r="1306" spans="7:7" s="148" customFormat="1">
      <c r="G1306" s="275"/>
    </row>
    <row r="1307" spans="7:7" s="148" customFormat="1">
      <c r="G1307" s="275"/>
    </row>
    <row r="1308" spans="7:7" s="148" customFormat="1">
      <c r="G1308" s="275"/>
    </row>
    <row r="1309" spans="7:7" s="148" customFormat="1">
      <c r="G1309" s="275"/>
    </row>
    <row r="1310" spans="7:7" s="148" customFormat="1">
      <c r="G1310" s="275"/>
    </row>
    <row r="1311" spans="7:7" s="148" customFormat="1">
      <c r="G1311" s="275"/>
    </row>
    <row r="1312" spans="7:7" s="148" customFormat="1">
      <c r="G1312" s="275"/>
    </row>
    <row r="1313" spans="7:7" s="148" customFormat="1">
      <c r="G1313" s="275"/>
    </row>
    <row r="1314" spans="7:7" s="148" customFormat="1">
      <c r="G1314" s="275"/>
    </row>
    <row r="1315" spans="7:7" s="148" customFormat="1">
      <c r="G1315" s="275"/>
    </row>
    <row r="1316" spans="7:7" s="148" customFormat="1">
      <c r="G1316" s="275"/>
    </row>
    <row r="1317" spans="7:7" s="148" customFormat="1">
      <c r="G1317" s="275"/>
    </row>
    <row r="1318" spans="7:7" s="148" customFormat="1">
      <c r="G1318" s="275"/>
    </row>
    <row r="1319" spans="7:7" s="148" customFormat="1">
      <c r="G1319" s="275"/>
    </row>
    <row r="1320" spans="7:7" s="148" customFormat="1">
      <c r="G1320" s="275"/>
    </row>
    <row r="1321" spans="7:7" s="148" customFormat="1">
      <c r="G1321" s="275"/>
    </row>
    <row r="1322" spans="7:7" s="148" customFormat="1">
      <c r="G1322" s="275"/>
    </row>
    <row r="1323" spans="7:7" s="148" customFormat="1">
      <c r="G1323" s="275"/>
    </row>
    <row r="1324" spans="7:7" s="148" customFormat="1">
      <c r="G1324" s="275"/>
    </row>
    <row r="1325" spans="7:7" s="148" customFormat="1">
      <c r="G1325" s="275"/>
    </row>
    <row r="1326" spans="7:7" s="148" customFormat="1">
      <c r="G1326" s="275"/>
    </row>
    <row r="1327" spans="7:7" s="148" customFormat="1">
      <c r="G1327" s="275"/>
    </row>
    <row r="1328" spans="7:7" s="148" customFormat="1">
      <c r="G1328" s="275"/>
    </row>
    <row r="1329" spans="7:7" s="148" customFormat="1">
      <c r="G1329" s="275"/>
    </row>
    <row r="1330" spans="7:7" s="148" customFormat="1">
      <c r="G1330" s="275"/>
    </row>
    <row r="1331" spans="7:7" s="148" customFormat="1">
      <c r="G1331" s="275"/>
    </row>
    <row r="1332" spans="7:7" s="148" customFormat="1">
      <c r="G1332" s="275"/>
    </row>
    <row r="1333" spans="7:7" s="148" customFormat="1">
      <c r="G1333" s="275"/>
    </row>
    <row r="1334" spans="7:7" s="148" customFormat="1">
      <c r="G1334" s="275"/>
    </row>
    <row r="1335" spans="7:7" s="148" customFormat="1">
      <c r="G1335" s="275"/>
    </row>
    <row r="1336" spans="7:7" s="148" customFormat="1">
      <c r="G1336" s="275"/>
    </row>
    <row r="1337" spans="7:7" s="148" customFormat="1">
      <c r="G1337" s="275"/>
    </row>
    <row r="1338" spans="7:7" s="148" customFormat="1">
      <c r="G1338" s="275"/>
    </row>
    <row r="1339" spans="7:7" s="148" customFormat="1">
      <c r="G1339" s="275"/>
    </row>
    <row r="1340" spans="7:7" s="148" customFormat="1">
      <c r="G1340" s="275"/>
    </row>
    <row r="1341" spans="7:7" s="148" customFormat="1">
      <c r="G1341" s="275"/>
    </row>
    <row r="1342" spans="7:7" s="148" customFormat="1">
      <c r="G1342" s="275"/>
    </row>
    <row r="1343" spans="7:7" s="148" customFormat="1">
      <c r="G1343" s="275"/>
    </row>
    <row r="1344" spans="7:7" s="148" customFormat="1">
      <c r="G1344" s="275"/>
    </row>
    <row r="1345" spans="7:7" s="148" customFormat="1">
      <c r="G1345" s="275"/>
    </row>
    <row r="1346" spans="7:7" s="148" customFormat="1">
      <c r="G1346" s="275"/>
    </row>
    <row r="1347" spans="7:7" s="148" customFormat="1">
      <c r="G1347" s="275"/>
    </row>
    <row r="1348" spans="7:7" s="148" customFormat="1">
      <c r="G1348" s="275"/>
    </row>
    <row r="1349" spans="7:7" s="148" customFormat="1">
      <c r="G1349" s="275"/>
    </row>
    <row r="1350" spans="7:7" s="148" customFormat="1">
      <c r="G1350" s="275"/>
    </row>
    <row r="1351" spans="7:7" s="148" customFormat="1">
      <c r="G1351" s="275"/>
    </row>
    <row r="1352" spans="7:7" s="148" customFormat="1">
      <c r="G1352" s="275"/>
    </row>
    <row r="1353" spans="7:7" s="148" customFormat="1">
      <c r="G1353" s="275"/>
    </row>
    <row r="1354" spans="7:7" s="148" customFormat="1">
      <c r="G1354" s="275"/>
    </row>
    <row r="1355" spans="7:7" s="148" customFormat="1">
      <c r="G1355" s="275"/>
    </row>
    <row r="1356" spans="7:7" s="148" customFormat="1">
      <c r="G1356" s="275"/>
    </row>
    <row r="1357" spans="7:7" s="148" customFormat="1">
      <c r="G1357" s="275"/>
    </row>
    <row r="1358" spans="7:7" s="148" customFormat="1">
      <c r="G1358" s="275"/>
    </row>
    <row r="1359" spans="7:7" s="148" customFormat="1">
      <c r="G1359" s="275"/>
    </row>
    <row r="1360" spans="7:7" s="148" customFormat="1">
      <c r="G1360" s="275"/>
    </row>
    <row r="1361" spans="7:7" s="148" customFormat="1">
      <c r="G1361" s="275"/>
    </row>
    <row r="1362" spans="7:7" s="148" customFormat="1">
      <c r="G1362" s="275"/>
    </row>
    <row r="1363" spans="7:7" s="148" customFormat="1">
      <c r="G1363" s="275"/>
    </row>
    <row r="1364" spans="7:7" s="148" customFormat="1">
      <c r="G1364" s="275"/>
    </row>
    <row r="1365" spans="7:7" s="148" customFormat="1">
      <c r="G1365" s="275"/>
    </row>
    <row r="1366" spans="7:7" s="148" customFormat="1">
      <c r="G1366" s="275"/>
    </row>
    <row r="1367" spans="7:7" s="148" customFormat="1">
      <c r="G1367" s="275"/>
    </row>
    <row r="1368" spans="7:7" s="148" customFormat="1">
      <c r="G1368" s="275"/>
    </row>
    <row r="1369" spans="7:7" s="148" customFormat="1">
      <c r="G1369" s="275"/>
    </row>
    <row r="1370" spans="7:7" s="148" customFormat="1">
      <c r="G1370" s="275"/>
    </row>
    <row r="1371" spans="7:7" s="148" customFormat="1">
      <c r="G1371" s="275"/>
    </row>
    <row r="1372" spans="7:7" s="148" customFormat="1">
      <c r="G1372" s="275"/>
    </row>
    <row r="1373" spans="7:7" s="148" customFormat="1">
      <c r="G1373" s="275"/>
    </row>
    <row r="1374" spans="7:7" s="148" customFormat="1">
      <c r="G1374" s="275"/>
    </row>
    <row r="1375" spans="7:7" s="148" customFormat="1">
      <c r="G1375" s="275"/>
    </row>
    <row r="1376" spans="7:7" s="148" customFormat="1">
      <c r="G1376" s="275"/>
    </row>
    <row r="1377" spans="7:7" s="148" customFormat="1">
      <c r="G1377" s="275"/>
    </row>
    <row r="1378" spans="7:7" s="148" customFormat="1">
      <c r="G1378" s="275"/>
    </row>
    <row r="1379" spans="7:7" s="148" customFormat="1">
      <c r="G1379" s="275"/>
    </row>
    <row r="1380" spans="7:7" s="148" customFormat="1">
      <c r="G1380" s="275"/>
    </row>
    <row r="1381" spans="7:7" s="148" customFormat="1">
      <c r="G1381" s="275"/>
    </row>
    <row r="1382" spans="7:7" s="148" customFormat="1">
      <c r="G1382" s="275"/>
    </row>
    <row r="1383" spans="7:7" s="148" customFormat="1">
      <c r="G1383" s="275"/>
    </row>
    <row r="1384" spans="7:7" s="148" customFormat="1">
      <c r="G1384" s="275"/>
    </row>
  </sheetData>
  <sheetProtection algorithmName="SHA-512" hashValue="aokEB/3Tau3g7ap9iEj5D6xakzmxhFcpjBJYm8qbIbehh0WWnAHWh+c3oTSvikHISgp4EvPkIvrCMzEd3SVJKg==" saltValue="wa3WfJZHygEt6DwvvkIbVw==" spinCount="100000" sheet="1" objects="1" scenarios="1" formatCells="0" formatColumns="0" formatRows="0" sort="0"/>
  <mergeCells count="9">
    <mergeCell ref="A12:D12"/>
    <mergeCell ref="A14:C14"/>
    <mergeCell ref="G1:I1"/>
    <mergeCell ref="G2:H2"/>
    <mergeCell ref="A5:Q5"/>
    <mergeCell ref="A9:G9"/>
    <mergeCell ref="A10:G10"/>
    <mergeCell ref="A11:D11"/>
    <mergeCell ref="D1:F2"/>
  </mergeCells>
  <conditionalFormatting sqref="A15:A101">
    <cfRule type="expression" dxfId="7" priority="3">
      <formula>AND(ISBLANK(A15),SUM(COUNTIF($A15:$G15,"&lt;&gt;"&amp;"")&gt;0))</formula>
    </cfRule>
  </conditionalFormatting>
  <conditionalFormatting sqref="B15:B101">
    <cfRule type="expression" dxfId="6" priority="2">
      <formula>AND(ISBLANK(B15),SUM(COUNTIF($A15:$G15,"&lt;&gt;"&amp;"")&gt;0))</formula>
    </cfRule>
  </conditionalFormatting>
  <conditionalFormatting sqref="E15:G101">
    <cfRule type="expression" dxfId="5" priority="1">
      <formula>AND(ISBLANK(E15),SUM(COUNTIF($A15:$G15,"&lt;&gt;"&amp;"")&gt;0))</formula>
    </cfRule>
  </conditionalFormatting>
  <dataValidations count="3">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type="whole" allowBlank="1" showInputMessage="1" showErrorMessage="1" sqref="E15:E101" xr:uid="{EE40B838-F1F3-4E97-8BC9-0FE02481A94B}">
      <formula1>1</formula1>
      <formula2>10000</formula2>
    </dataValidation>
  </dataValidations>
  <pageMargins left="0.7" right="0.7" top="0.75" bottom="0.75" header="0.3" footer="0.3"/>
  <pageSetup scale="33"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tabColor theme="3"/>
  </sheetPr>
  <dimension ref="A1:S1384"/>
  <sheetViews>
    <sheetView topLeftCell="A4" zoomScaleNormal="100" workbookViewId="0">
      <selection activeCell="C59" sqref="C59"/>
    </sheetView>
  </sheetViews>
  <sheetFormatPr defaultColWidth="6.140625" defaultRowHeight="14.25"/>
  <cols>
    <col min="1" max="1" width="16.5703125" style="11" customWidth="1"/>
    <col min="2" max="2" width="39.140625" style="11" customWidth="1"/>
    <col min="3" max="3" width="18" style="11" customWidth="1"/>
    <col min="4" max="4" width="14.140625" style="11" customWidth="1"/>
    <col min="5" max="5" width="16.5703125" style="11" customWidth="1"/>
    <col min="6" max="6" width="16.5703125" style="543" customWidth="1"/>
    <col min="7" max="7" width="62.28515625" style="11" customWidth="1"/>
    <col min="8" max="8" width="4.5703125" style="11" customWidth="1"/>
    <col min="9" max="9" width="19.42578125" style="11" hidden="1" customWidth="1"/>
    <col min="10" max="11" width="8.85546875" style="11" customWidth="1"/>
    <col min="12" max="12" width="13.85546875" style="11" hidden="1" customWidth="1"/>
    <col min="13" max="17" width="8.85546875" style="11" customWidth="1"/>
    <col min="18" max="20" width="6.140625" style="11" customWidth="1"/>
    <col min="21" max="16384" width="6.140625" style="11"/>
  </cols>
  <sheetData>
    <row r="1" spans="1:19" s="159" customFormat="1" ht="23.25">
      <c r="A1" s="188" t="s">
        <v>385</v>
      </c>
      <c r="B1" s="138" t="str">
        <f>'Start Here'!B4:E4</f>
        <v>Oakland</v>
      </c>
      <c r="C1" s="182"/>
      <c r="D1" s="323"/>
      <c r="E1" s="323"/>
      <c r="F1" s="536"/>
      <c r="G1" s="320" t="s">
        <v>387</v>
      </c>
      <c r="H1" s="318"/>
      <c r="I1" s="319"/>
      <c r="J1" s="307"/>
      <c r="K1" s="307"/>
      <c r="L1" s="307"/>
      <c r="M1" s="307"/>
      <c r="N1" s="307"/>
      <c r="O1" s="307"/>
      <c r="P1" s="307"/>
      <c r="Q1" s="307"/>
      <c r="R1" s="2"/>
      <c r="S1" s="2"/>
    </row>
    <row r="2" spans="1:19" s="159" customFormat="1" ht="23.25">
      <c r="A2" s="188" t="s">
        <v>6286</v>
      </c>
      <c r="B2" s="137">
        <f>'Start Here'!B5</f>
        <v>2021</v>
      </c>
      <c r="C2" s="183" t="str">
        <f>'Table A2'!C2</f>
        <v>(Jan. 1 - Dec. 31)</v>
      </c>
      <c r="D2" s="323"/>
      <c r="E2" s="324"/>
      <c r="F2" s="536"/>
      <c r="G2" s="321" t="s">
        <v>390</v>
      </c>
      <c r="H2" s="322"/>
      <c r="I2" s="308"/>
      <c r="J2" s="307"/>
      <c r="K2" s="307"/>
      <c r="L2" s="307"/>
      <c r="M2" s="307"/>
      <c r="N2" s="307"/>
      <c r="O2" s="307"/>
      <c r="P2" s="307"/>
      <c r="Q2" s="307"/>
      <c r="R2" s="3"/>
      <c r="S2" s="3"/>
    </row>
    <row r="3" spans="1:19" s="159" customFormat="1" ht="23.25">
      <c r="A3" s="677" t="s">
        <v>386</v>
      </c>
      <c r="B3" s="677"/>
      <c r="C3" s="677"/>
      <c r="D3" s="677"/>
      <c r="E3" s="677"/>
      <c r="F3" s="677"/>
      <c r="G3" s="677"/>
      <c r="H3" s="309"/>
      <c r="I3" s="11"/>
      <c r="J3" s="307"/>
      <c r="K3" s="307"/>
      <c r="L3" s="307"/>
      <c r="M3" s="307"/>
      <c r="N3" s="307"/>
      <c r="O3" s="307"/>
      <c r="P3" s="307"/>
      <c r="Q3" s="307"/>
      <c r="R3" s="3"/>
      <c r="S3" s="3"/>
    </row>
    <row r="4" spans="1:19" s="159" customFormat="1" ht="23.25">
      <c r="A4" s="677" t="s">
        <v>389</v>
      </c>
      <c r="B4" s="677"/>
      <c r="C4" s="677"/>
      <c r="D4" s="677"/>
      <c r="E4" s="677"/>
      <c r="F4" s="677"/>
      <c r="G4" s="677"/>
      <c r="H4" s="309"/>
      <c r="I4" s="11"/>
      <c r="J4" s="307"/>
      <c r="K4" s="307"/>
      <c r="L4" s="307"/>
      <c r="M4" s="307"/>
      <c r="N4" s="307"/>
      <c r="O4" s="307"/>
      <c r="P4" s="307"/>
      <c r="Q4" s="307"/>
      <c r="R4" s="3"/>
      <c r="S4" s="3"/>
    </row>
    <row r="5" spans="1:19" s="159" customFormat="1" ht="15">
      <c r="A5" s="678" t="s">
        <v>392</v>
      </c>
      <c r="B5" s="678"/>
      <c r="C5" s="678"/>
      <c r="D5" s="678"/>
      <c r="E5" s="678"/>
      <c r="F5" s="678"/>
      <c r="G5" s="678"/>
      <c r="H5" s="13"/>
      <c r="I5" s="13"/>
      <c r="J5" s="13"/>
      <c r="K5" s="13"/>
      <c r="L5" s="13"/>
      <c r="M5" s="13"/>
      <c r="N5" s="13"/>
      <c r="O5" s="13"/>
      <c r="P5" s="13"/>
      <c r="Q5" s="13"/>
      <c r="R5" s="13"/>
      <c r="S5" s="13"/>
    </row>
    <row r="6" spans="1:19" s="1" customFormat="1" ht="12.75">
      <c r="F6" s="537"/>
      <c r="H6" s="310"/>
    </row>
    <row r="7" spans="1:19" s="1" customFormat="1" ht="12.75">
      <c r="F7" s="537"/>
      <c r="G7" s="311"/>
    </row>
    <row r="8" spans="1:19" s="312" customFormat="1" ht="11.25" hidden="1">
      <c r="A8" s="312" t="s">
        <v>6364</v>
      </c>
      <c r="B8" s="312" t="s">
        <v>6365</v>
      </c>
      <c r="C8" s="312" t="s">
        <v>6366</v>
      </c>
      <c r="E8" s="312" t="s">
        <v>6367</v>
      </c>
      <c r="F8" s="538" t="s">
        <v>6368</v>
      </c>
    </row>
    <row r="9" spans="1:19" ht="15.75">
      <c r="A9" s="587" t="s">
        <v>293</v>
      </c>
      <c r="B9" s="588"/>
      <c r="C9" s="588"/>
      <c r="D9" s="588"/>
      <c r="E9" s="588"/>
      <c r="F9" s="588"/>
      <c r="G9" s="594"/>
    </row>
    <row r="10" spans="1:19">
      <c r="A10" s="675" t="s">
        <v>6369</v>
      </c>
      <c r="B10" s="676"/>
      <c r="C10" s="676"/>
      <c r="D10" s="676"/>
      <c r="E10" s="676"/>
      <c r="F10" s="676"/>
      <c r="G10" s="676"/>
    </row>
    <row r="11" spans="1:19">
      <c r="A11" s="675" t="s">
        <v>6370</v>
      </c>
      <c r="B11" s="676"/>
      <c r="C11" s="676"/>
      <c r="D11" s="461"/>
      <c r="E11" s="460" t="s">
        <v>6371</v>
      </c>
      <c r="F11" s="539" t="s">
        <v>6372</v>
      </c>
      <c r="G11" s="313" t="s">
        <v>424</v>
      </c>
    </row>
    <row r="12" spans="1:19">
      <c r="A12" s="336">
        <v>1</v>
      </c>
      <c r="B12" s="336">
        <v>2</v>
      </c>
      <c r="C12" s="336">
        <v>3</v>
      </c>
      <c r="D12" s="336">
        <v>4</v>
      </c>
      <c r="E12" s="336">
        <v>5</v>
      </c>
      <c r="F12" s="534">
        <v>6</v>
      </c>
      <c r="G12" s="336">
        <v>7</v>
      </c>
    </row>
    <row r="13" spans="1:19" ht="25.5">
      <c r="A13" s="123" t="s">
        <v>5928</v>
      </c>
      <c r="B13" s="123" t="s">
        <v>6373</v>
      </c>
      <c r="C13" s="123" t="s">
        <v>6374</v>
      </c>
      <c r="D13" s="123" t="s">
        <v>6375</v>
      </c>
      <c r="E13" s="123" t="s">
        <v>6376</v>
      </c>
      <c r="F13" s="540" t="s">
        <v>6377</v>
      </c>
      <c r="G13" s="123" t="s">
        <v>424</v>
      </c>
    </row>
    <row r="14" spans="1:19" s="314" customFormat="1">
      <c r="A14" s="673" t="s">
        <v>447</v>
      </c>
      <c r="B14" s="674"/>
      <c r="C14" s="674"/>
      <c r="D14" s="674"/>
      <c r="E14" s="674"/>
      <c r="F14" s="674"/>
      <c r="G14" s="674"/>
    </row>
    <row r="15" spans="1:19" s="148" customFormat="1">
      <c r="A15" s="259" t="s">
        <v>6378</v>
      </c>
      <c r="B15" s="259" t="s">
        <v>6379</v>
      </c>
      <c r="C15" s="259" t="s">
        <v>2243</v>
      </c>
      <c r="D15" s="259"/>
      <c r="E15" s="259" t="s">
        <v>6380</v>
      </c>
      <c r="F15" s="541">
        <v>0.27477043158861342</v>
      </c>
      <c r="G15" s="259" t="s">
        <v>6381</v>
      </c>
    </row>
    <row r="16" spans="1:19" s="148" customFormat="1">
      <c r="A16" s="259" t="s">
        <v>6382</v>
      </c>
      <c r="B16" s="259" t="s">
        <v>6383</v>
      </c>
      <c r="C16" s="259" t="s">
        <v>2243</v>
      </c>
      <c r="D16" s="259"/>
      <c r="E16" s="259" t="s">
        <v>6380</v>
      </c>
      <c r="F16" s="541">
        <v>0.20661157024793389</v>
      </c>
      <c r="G16" s="259" t="s">
        <v>6384</v>
      </c>
    </row>
    <row r="17" spans="1:7" s="148" customFormat="1">
      <c r="A17" s="259" t="s">
        <v>6385</v>
      </c>
      <c r="B17" s="259" t="s">
        <v>6386</v>
      </c>
      <c r="C17" s="259" t="s">
        <v>2243</v>
      </c>
      <c r="D17" s="259"/>
      <c r="E17" s="259" t="s">
        <v>6380</v>
      </c>
      <c r="F17" s="541">
        <v>0.41219008264462809</v>
      </c>
      <c r="G17" s="259" t="s">
        <v>6387</v>
      </c>
    </row>
    <row r="18" spans="1:7" s="148" customFormat="1">
      <c r="A18" s="259" t="s">
        <v>6388</v>
      </c>
      <c r="B18" s="259" t="s">
        <v>6389</v>
      </c>
      <c r="C18" s="259" t="s">
        <v>2243</v>
      </c>
      <c r="D18" s="259"/>
      <c r="E18" s="259" t="s">
        <v>6380</v>
      </c>
      <c r="F18" s="541">
        <v>0.10619834710743802</v>
      </c>
      <c r="G18" s="259" t="s">
        <v>6387</v>
      </c>
    </row>
    <row r="19" spans="1:7" s="148" customFormat="1">
      <c r="A19" s="259" t="s">
        <v>6390</v>
      </c>
      <c r="B19" s="259" t="s">
        <v>6391</v>
      </c>
      <c r="C19" s="259" t="s">
        <v>6392</v>
      </c>
      <c r="D19" s="259"/>
      <c r="E19" s="259" t="s">
        <v>6380</v>
      </c>
      <c r="F19" s="541">
        <v>0.71237373737373733</v>
      </c>
      <c r="G19" s="259" t="s">
        <v>6393</v>
      </c>
    </row>
    <row r="20" spans="1:7" s="148" customFormat="1">
      <c r="A20" s="259" t="s">
        <v>6394</v>
      </c>
      <c r="B20" s="259" t="s">
        <v>6395</v>
      </c>
      <c r="C20" s="259" t="s">
        <v>2243</v>
      </c>
      <c r="D20" s="259"/>
      <c r="E20" s="259" t="s">
        <v>6396</v>
      </c>
      <c r="F20" s="541">
        <v>0.25167584940312215</v>
      </c>
      <c r="G20" s="259" t="s">
        <v>6397</v>
      </c>
    </row>
    <row r="21" spans="1:7" s="148" customFormat="1">
      <c r="A21" s="259" t="s">
        <v>6398</v>
      </c>
      <c r="B21" s="259" t="s">
        <v>6399</v>
      </c>
      <c r="C21" s="259" t="s">
        <v>6400</v>
      </c>
      <c r="D21" s="259"/>
      <c r="E21" s="259" t="s">
        <v>6380</v>
      </c>
      <c r="F21" s="541">
        <v>0.11476124885215794</v>
      </c>
      <c r="G21" s="259" t="s">
        <v>6401</v>
      </c>
    </row>
    <row r="22" spans="1:7" s="148" customFormat="1">
      <c r="A22" s="259" t="s">
        <v>6402</v>
      </c>
      <c r="B22" s="259" t="s">
        <v>6403</v>
      </c>
      <c r="C22" s="259" t="s">
        <v>6400</v>
      </c>
      <c r="D22" s="259"/>
      <c r="E22" s="259" t="s">
        <v>6380</v>
      </c>
      <c r="F22" s="541">
        <v>0.24391643709825528</v>
      </c>
      <c r="G22" s="259" t="s">
        <v>6401</v>
      </c>
    </row>
    <row r="23" spans="1:7" s="148" customFormat="1">
      <c r="A23" s="259" t="s">
        <v>6404</v>
      </c>
      <c r="B23" s="259" t="s">
        <v>6405</v>
      </c>
      <c r="C23" s="259" t="s">
        <v>6400</v>
      </c>
      <c r="D23" s="259"/>
      <c r="E23" s="259" t="s">
        <v>6380</v>
      </c>
      <c r="F23" s="541">
        <v>0.15016069788797062</v>
      </c>
      <c r="G23" s="259" t="s">
        <v>6401</v>
      </c>
    </row>
    <row r="24" spans="1:7" s="148" customFormat="1">
      <c r="A24" s="259" t="s">
        <v>6406</v>
      </c>
      <c r="B24" s="259" t="s">
        <v>6407</v>
      </c>
      <c r="C24" s="259" t="s">
        <v>6400</v>
      </c>
      <c r="D24" s="259"/>
      <c r="E24" s="259" t="s">
        <v>6380</v>
      </c>
      <c r="F24" s="541">
        <v>0.27302571166207529</v>
      </c>
      <c r="G24" s="259" t="s">
        <v>6401</v>
      </c>
    </row>
    <row r="25" spans="1:7" s="148" customFormat="1">
      <c r="A25" s="259" t="s">
        <v>6408</v>
      </c>
      <c r="B25" s="259" t="s">
        <v>6409</v>
      </c>
      <c r="C25" s="259" t="s">
        <v>2243</v>
      </c>
      <c r="D25" s="259"/>
      <c r="E25" s="259" t="s">
        <v>6396</v>
      </c>
      <c r="F25" s="541">
        <v>2.5022956841138661E-3</v>
      </c>
      <c r="G25" s="259" t="s">
        <v>6410</v>
      </c>
    </row>
    <row r="26" spans="1:7" s="148" customFormat="1">
      <c r="A26" s="259" t="s">
        <v>6411</v>
      </c>
      <c r="B26" s="259" t="s">
        <v>6412</v>
      </c>
      <c r="C26" s="259" t="s">
        <v>2243</v>
      </c>
      <c r="D26" s="259"/>
      <c r="E26" s="259" t="s">
        <v>6380</v>
      </c>
      <c r="F26" s="541">
        <v>1.2203856749311295</v>
      </c>
      <c r="G26" s="259" t="s">
        <v>6413</v>
      </c>
    </row>
    <row r="27" spans="1:7" s="148" customFormat="1">
      <c r="A27" s="259" t="s">
        <v>6414</v>
      </c>
      <c r="B27" s="259" t="s">
        <v>6415</v>
      </c>
      <c r="C27" s="259" t="s">
        <v>6416</v>
      </c>
      <c r="D27" s="259"/>
      <c r="E27" s="259" t="s">
        <v>6380</v>
      </c>
      <c r="F27" s="541">
        <v>8.4251606978879706E-2</v>
      </c>
      <c r="G27" s="259" t="s">
        <v>6384</v>
      </c>
    </row>
    <row r="28" spans="1:7" s="148" customFormat="1">
      <c r="A28" s="259" t="s">
        <v>6417</v>
      </c>
      <c r="B28" s="259" t="s">
        <v>6418</v>
      </c>
      <c r="C28" s="259" t="s">
        <v>6416</v>
      </c>
      <c r="D28" s="259"/>
      <c r="E28" s="259" t="s">
        <v>6396</v>
      </c>
      <c r="F28" s="541">
        <v>4.0518824609733703E-2</v>
      </c>
      <c r="G28" s="259" t="s">
        <v>6384</v>
      </c>
    </row>
    <row r="29" spans="1:7" s="148" customFormat="1">
      <c r="A29" s="259" t="s">
        <v>6419</v>
      </c>
      <c r="B29" s="259" t="s">
        <v>6420</v>
      </c>
      <c r="C29" s="259" t="s">
        <v>6392</v>
      </c>
      <c r="D29" s="259"/>
      <c r="E29" s="259" t="s">
        <v>6380</v>
      </c>
      <c r="F29" s="541">
        <v>2.1699954086317699</v>
      </c>
      <c r="G29" s="259" t="s">
        <v>6421</v>
      </c>
    </row>
    <row r="30" spans="1:7" s="148" customFormat="1">
      <c r="A30" s="259" t="s">
        <v>6422</v>
      </c>
      <c r="B30" s="259" t="s">
        <v>6423</v>
      </c>
      <c r="C30" s="259" t="s">
        <v>6416</v>
      </c>
      <c r="D30" s="259"/>
      <c r="E30" s="259" t="s">
        <v>6380</v>
      </c>
      <c r="F30" s="541">
        <v>4.5300045913682281</v>
      </c>
      <c r="G30" s="259" t="s">
        <v>6424</v>
      </c>
    </row>
    <row r="31" spans="1:7" s="148" customFormat="1">
      <c r="A31" s="259" t="s">
        <v>6425</v>
      </c>
      <c r="B31" s="259" t="s">
        <v>6426</v>
      </c>
      <c r="C31" s="259" t="s">
        <v>6392</v>
      </c>
      <c r="D31" s="259"/>
      <c r="E31" s="259" t="s">
        <v>6380</v>
      </c>
      <c r="F31" s="544">
        <v>103.94742883379247</v>
      </c>
      <c r="G31" s="259" t="s">
        <v>6427</v>
      </c>
    </row>
    <row r="32" spans="1:7" s="148" customFormat="1">
      <c r="A32" s="259" t="s">
        <v>6428</v>
      </c>
      <c r="B32" s="259" t="s">
        <v>6426</v>
      </c>
      <c r="C32" s="259" t="s">
        <v>6392</v>
      </c>
      <c r="D32" s="259"/>
      <c r="E32" s="259" t="s">
        <v>6380</v>
      </c>
      <c r="F32" s="541">
        <v>8.5219926538108357</v>
      </c>
      <c r="G32" s="259" t="s">
        <v>6429</v>
      </c>
    </row>
    <row r="33" spans="1:7" s="148" customFormat="1">
      <c r="A33" s="259" t="s">
        <v>6430</v>
      </c>
      <c r="B33" s="259" t="s">
        <v>6431</v>
      </c>
      <c r="C33" s="259" t="s">
        <v>6392</v>
      </c>
      <c r="D33" s="259"/>
      <c r="E33" s="259" t="s">
        <v>6380</v>
      </c>
      <c r="F33" s="541">
        <v>0.25466023875114785</v>
      </c>
      <c r="G33" s="259" t="s">
        <v>6432</v>
      </c>
    </row>
    <row r="34" spans="1:7" s="148" customFormat="1">
      <c r="A34" s="259" t="s">
        <v>6433</v>
      </c>
      <c r="B34" s="259" t="s">
        <v>6431</v>
      </c>
      <c r="C34" s="259" t="s">
        <v>2243</v>
      </c>
      <c r="D34" s="259"/>
      <c r="E34" s="259" t="s">
        <v>6380</v>
      </c>
      <c r="F34" s="541">
        <v>3.8934802571166209E-2</v>
      </c>
      <c r="G34" s="259" t="s">
        <v>6434</v>
      </c>
    </row>
    <row r="35" spans="1:7" s="148" customFormat="1">
      <c r="A35" s="259" t="s">
        <v>6435</v>
      </c>
      <c r="B35" s="259" t="s">
        <v>6436</v>
      </c>
      <c r="C35" s="259" t="s">
        <v>2243</v>
      </c>
      <c r="D35" s="259"/>
      <c r="E35" s="259" t="s">
        <v>6380</v>
      </c>
      <c r="F35" s="541">
        <v>1.2162993572084482</v>
      </c>
      <c r="G35" s="259" t="s">
        <v>6437</v>
      </c>
    </row>
    <row r="36" spans="1:7" s="148" customFormat="1">
      <c r="A36" s="259" t="s">
        <v>6438</v>
      </c>
      <c r="B36" s="259" t="s">
        <v>6439</v>
      </c>
      <c r="C36" s="259" t="s">
        <v>6400</v>
      </c>
      <c r="D36" s="259"/>
      <c r="E36" s="259" t="s">
        <v>6380</v>
      </c>
      <c r="F36" s="541">
        <v>0.45218089990817262</v>
      </c>
      <c r="G36" s="259" t="s">
        <v>6440</v>
      </c>
    </row>
    <row r="37" spans="1:7" s="148" customFormat="1">
      <c r="A37" s="259" t="s">
        <v>6441</v>
      </c>
      <c r="B37" s="259" t="s">
        <v>6418</v>
      </c>
      <c r="C37" s="259" t="s">
        <v>6400</v>
      </c>
      <c r="D37" s="259"/>
      <c r="E37" s="259" t="s">
        <v>6380</v>
      </c>
      <c r="F37" s="541">
        <v>0.31519742883379248</v>
      </c>
      <c r="G37" s="259" t="s">
        <v>6442</v>
      </c>
    </row>
    <row r="38" spans="1:7" s="148" customFormat="1">
      <c r="A38" s="259" t="s">
        <v>6443</v>
      </c>
      <c r="B38" s="259" t="s">
        <v>6444</v>
      </c>
      <c r="C38" s="259" t="s">
        <v>6400</v>
      </c>
      <c r="D38" s="259"/>
      <c r="E38" s="259" t="s">
        <v>6380</v>
      </c>
      <c r="F38" s="541">
        <v>0.34894398530762166</v>
      </c>
      <c r="G38" s="259" t="s">
        <v>6442</v>
      </c>
    </row>
    <row r="39" spans="1:7" s="148" customFormat="1">
      <c r="A39" s="259" t="s">
        <v>6445</v>
      </c>
      <c r="B39" s="259" t="s">
        <v>6446</v>
      </c>
      <c r="C39" s="259" t="s">
        <v>6400</v>
      </c>
      <c r="D39" s="259"/>
      <c r="E39" s="259" t="s">
        <v>6380</v>
      </c>
      <c r="F39" s="541">
        <v>0.52341597796143247</v>
      </c>
      <c r="G39" s="259" t="s">
        <v>6442</v>
      </c>
    </row>
    <row r="40" spans="1:7" s="148" customFormat="1">
      <c r="A40" s="259" t="s">
        <v>6447</v>
      </c>
      <c r="B40" s="259" t="s">
        <v>6448</v>
      </c>
      <c r="C40" s="259" t="s">
        <v>2243</v>
      </c>
      <c r="D40" s="259"/>
      <c r="E40" s="259" t="s">
        <v>6380</v>
      </c>
      <c r="F40" s="541">
        <v>12.369995408631771</v>
      </c>
      <c r="G40" s="259" t="s">
        <v>6449</v>
      </c>
    </row>
    <row r="41" spans="1:7" s="148" customFormat="1">
      <c r="A41" s="259" t="s">
        <v>6450</v>
      </c>
      <c r="B41" s="259" t="s">
        <v>6451</v>
      </c>
      <c r="C41" s="259" t="s">
        <v>6400</v>
      </c>
      <c r="D41" s="259"/>
      <c r="E41" s="259" t="s">
        <v>6380</v>
      </c>
      <c r="F41" s="541">
        <v>8.8000000000000007</v>
      </c>
      <c r="G41" s="259" t="s">
        <v>6452</v>
      </c>
    </row>
    <row r="42" spans="1:7" s="148" customFormat="1">
      <c r="A42" s="259" t="s">
        <v>6453</v>
      </c>
      <c r="B42" s="259" t="s">
        <v>6454</v>
      </c>
      <c r="C42" s="259" t="s">
        <v>2243</v>
      </c>
      <c r="D42" s="259"/>
      <c r="E42" s="259" t="s">
        <v>6396</v>
      </c>
      <c r="F42" s="541">
        <v>8.2644628099173556E-3</v>
      </c>
      <c r="G42" s="259" t="s">
        <v>6410</v>
      </c>
    </row>
    <row r="43" spans="1:7" s="148" customFormat="1">
      <c r="A43" s="259" t="s">
        <v>6455</v>
      </c>
      <c r="B43" s="259" t="s">
        <v>6456</v>
      </c>
      <c r="C43" s="259" t="s">
        <v>2243</v>
      </c>
      <c r="D43" s="259"/>
      <c r="E43" s="259" t="s">
        <v>6396</v>
      </c>
      <c r="F43" s="541">
        <v>3.1910009182736458E-3</v>
      </c>
      <c r="G43" s="259" t="s">
        <v>6410</v>
      </c>
    </row>
    <row r="44" spans="1:7" s="148" customFormat="1">
      <c r="A44" s="259" t="s">
        <v>6457</v>
      </c>
      <c r="B44" s="259" t="s">
        <v>6458</v>
      </c>
      <c r="C44" s="259" t="s">
        <v>2243</v>
      </c>
      <c r="D44" s="259"/>
      <c r="E44" s="259" t="s">
        <v>6396</v>
      </c>
      <c r="F44" s="541">
        <v>7.9889807162534434E-3</v>
      </c>
      <c r="G44" s="259" t="s">
        <v>6410</v>
      </c>
    </row>
    <row r="45" spans="1:7" s="148" customFormat="1">
      <c r="A45" s="259" t="s">
        <v>6459</v>
      </c>
      <c r="B45" s="259" t="s">
        <v>6460</v>
      </c>
      <c r="C45" s="259" t="s">
        <v>6400</v>
      </c>
      <c r="D45" s="259"/>
      <c r="E45" s="259" t="s">
        <v>6380</v>
      </c>
      <c r="F45" s="541">
        <v>0.15410927456382001</v>
      </c>
      <c r="G45" s="259" t="s">
        <v>6401</v>
      </c>
    </row>
    <row r="46" spans="1:7" s="148" customFormat="1">
      <c r="A46" s="259" t="s">
        <v>6461</v>
      </c>
      <c r="B46" s="259" t="s">
        <v>6462</v>
      </c>
      <c r="C46" s="259" t="s">
        <v>6400</v>
      </c>
      <c r="D46" s="259"/>
      <c r="E46" s="259" t="s">
        <v>6380</v>
      </c>
      <c r="F46" s="541">
        <v>0.14609733700642791</v>
      </c>
      <c r="G46" s="259" t="s">
        <v>6401</v>
      </c>
    </row>
    <row r="47" spans="1:7" s="148" customFormat="1">
      <c r="A47" s="259" t="s">
        <v>6463</v>
      </c>
      <c r="B47" s="259" t="s">
        <v>6464</v>
      </c>
      <c r="C47" s="259" t="s">
        <v>6400</v>
      </c>
      <c r="D47" s="259"/>
      <c r="E47" s="259" t="s">
        <v>6380</v>
      </c>
      <c r="F47" s="541">
        <v>0.39977043158861342</v>
      </c>
      <c r="G47" s="259" t="s">
        <v>6401</v>
      </c>
    </row>
    <row r="48" spans="1:7" s="148" customFormat="1">
      <c r="A48" s="259" t="s">
        <v>6465</v>
      </c>
      <c r="B48" s="259" t="s">
        <v>6466</v>
      </c>
      <c r="C48" s="259" t="s">
        <v>6400</v>
      </c>
      <c r="D48" s="259"/>
      <c r="E48" s="259" t="s">
        <v>6380</v>
      </c>
      <c r="F48" s="541">
        <v>0.20424701561065198</v>
      </c>
      <c r="G48" s="259" t="s">
        <v>6401</v>
      </c>
    </row>
    <row r="49" spans="1:7" s="148" customFormat="1">
      <c r="A49" s="259" t="s">
        <v>6467</v>
      </c>
      <c r="B49" s="259" t="s">
        <v>6468</v>
      </c>
      <c r="C49" s="259" t="s">
        <v>6400</v>
      </c>
      <c r="D49" s="259"/>
      <c r="E49" s="259" t="s">
        <v>6380</v>
      </c>
      <c r="F49" s="541">
        <v>0.51572543617998168</v>
      </c>
      <c r="G49" s="259" t="s">
        <v>6401</v>
      </c>
    </row>
    <row r="50" spans="1:7" s="148" customFormat="1">
      <c r="A50" s="259" t="s">
        <v>6469</v>
      </c>
      <c r="B50" s="259" t="s">
        <v>6470</v>
      </c>
      <c r="C50" s="259" t="s">
        <v>6400</v>
      </c>
      <c r="D50" s="259"/>
      <c r="E50" s="259" t="s">
        <v>6380</v>
      </c>
      <c r="F50" s="541">
        <v>0.3354912764003673</v>
      </c>
      <c r="G50" s="259" t="s">
        <v>6401</v>
      </c>
    </row>
    <row r="51" spans="1:7" s="148" customFormat="1">
      <c r="A51" s="259" t="s">
        <v>6471</v>
      </c>
      <c r="B51" s="259" t="s">
        <v>6472</v>
      </c>
      <c r="C51" s="259" t="s">
        <v>6400</v>
      </c>
      <c r="D51" s="259"/>
      <c r="E51" s="259" t="s">
        <v>6380</v>
      </c>
      <c r="F51" s="541">
        <v>0.13774104683195593</v>
      </c>
      <c r="G51" s="259" t="s">
        <v>6401</v>
      </c>
    </row>
    <row r="52" spans="1:7" s="148" customFormat="1">
      <c r="A52" s="259" t="s">
        <v>6473</v>
      </c>
      <c r="B52" s="259" t="s">
        <v>6474</v>
      </c>
      <c r="C52" s="259" t="s">
        <v>6400</v>
      </c>
      <c r="D52" s="259"/>
      <c r="E52" s="259" t="s">
        <v>6380</v>
      </c>
      <c r="F52" s="541">
        <v>4.7138888888888886</v>
      </c>
      <c r="G52" s="259" t="s">
        <v>6475</v>
      </c>
    </row>
    <row r="53" spans="1:7" s="148" customFormat="1">
      <c r="A53" s="259" t="s">
        <v>6476</v>
      </c>
      <c r="B53" s="259" t="s">
        <v>6477</v>
      </c>
      <c r="C53" s="259" t="s">
        <v>6400</v>
      </c>
      <c r="D53" s="259"/>
      <c r="E53" s="259" t="s">
        <v>6380</v>
      </c>
      <c r="F53" s="541">
        <v>0.13739669421487602</v>
      </c>
      <c r="G53" s="259" t="s">
        <v>6401</v>
      </c>
    </row>
    <row r="54" spans="1:7" s="148" customFormat="1">
      <c r="A54" s="259" t="s">
        <v>6478</v>
      </c>
      <c r="B54" s="259" t="s">
        <v>6479</v>
      </c>
      <c r="C54" s="259" t="s">
        <v>6400</v>
      </c>
      <c r="D54" s="259"/>
      <c r="E54" s="259" t="s">
        <v>6380</v>
      </c>
      <c r="F54" s="541">
        <v>0.54830119375573916</v>
      </c>
      <c r="G54" s="259" t="s">
        <v>6401</v>
      </c>
    </row>
    <row r="55" spans="1:7" s="148" customFormat="1">
      <c r="A55" s="259" t="s">
        <v>6480</v>
      </c>
      <c r="B55" s="259" t="s">
        <v>6479</v>
      </c>
      <c r="C55" s="259" t="s">
        <v>2243</v>
      </c>
      <c r="D55" s="259"/>
      <c r="E55" s="259" t="s">
        <v>6380</v>
      </c>
      <c r="F55" s="541">
        <v>0.359297520661157</v>
      </c>
      <c r="G55" s="259" t="s">
        <v>6481</v>
      </c>
    </row>
    <row r="56" spans="1:7" s="148" customFormat="1">
      <c r="A56" s="259" t="s">
        <v>6482</v>
      </c>
      <c r="B56" s="259" t="s">
        <v>6483</v>
      </c>
      <c r="C56" s="259" t="s">
        <v>2243</v>
      </c>
      <c r="D56" s="259"/>
      <c r="E56" s="259" t="s">
        <v>6396</v>
      </c>
      <c r="F56" s="541">
        <v>4.568411386593205E-3</v>
      </c>
      <c r="G56" s="259" t="s">
        <v>6410</v>
      </c>
    </row>
    <row r="57" spans="1:7" s="148" customFormat="1">
      <c r="A57" s="259" t="s">
        <v>6484</v>
      </c>
      <c r="B57" s="259" t="s">
        <v>6485</v>
      </c>
      <c r="C57" s="259" t="s">
        <v>6400</v>
      </c>
      <c r="D57" s="259"/>
      <c r="E57" s="259" t="s">
        <v>6396</v>
      </c>
      <c r="F57" s="541">
        <v>3.4641873278236916E-2</v>
      </c>
      <c r="G57" s="259" t="s">
        <v>6401</v>
      </c>
    </row>
    <row r="58" spans="1:7" s="148" customFormat="1">
      <c r="A58" s="259" t="s">
        <v>6486</v>
      </c>
      <c r="B58" s="259" t="s">
        <v>6487</v>
      </c>
      <c r="C58" s="259" t="s">
        <v>6400</v>
      </c>
      <c r="D58" s="259"/>
      <c r="E58" s="259" t="s">
        <v>6396</v>
      </c>
      <c r="F58" s="541">
        <v>3.4641873278236916E-2</v>
      </c>
      <c r="G58" s="259" t="s">
        <v>6401</v>
      </c>
    </row>
    <row r="59" spans="1:7" s="148" customFormat="1">
      <c r="A59" s="259" t="s">
        <v>6488</v>
      </c>
      <c r="B59" s="259" t="s">
        <v>6489</v>
      </c>
      <c r="C59" s="259" t="s">
        <v>2243</v>
      </c>
      <c r="D59" s="259"/>
      <c r="E59" s="259" t="s">
        <v>6380</v>
      </c>
      <c r="F59" s="541">
        <v>5.45</v>
      </c>
      <c r="G59" s="259" t="s">
        <v>6490</v>
      </c>
    </row>
    <row r="60" spans="1:7" s="148" customFormat="1">
      <c r="A60" s="259" t="s">
        <v>6491</v>
      </c>
      <c r="B60" s="259" t="s">
        <v>6492</v>
      </c>
      <c r="C60" s="259" t="s">
        <v>2243</v>
      </c>
      <c r="D60" s="259"/>
      <c r="E60" s="259" t="s">
        <v>6380</v>
      </c>
      <c r="F60" s="541">
        <v>11.394995408631772</v>
      </c>
      <c r="G60" s="259" t="s">
        <v>6490</v>
      </c>
    </row>
    <row r="61" spans="1:7" s="148" customFormat="1">
      <c r="A61" s="259" t="s">
        <v>6493</v>
      </c>
      <c r="B61" s="259" t="s">
        <v>6494</v>
      </c>
      <c r="C61" s="259" t="s">
        <v>6392</v>
      </c>
      <c r="D61" s="259"/>
      <c r="E61" s="259" t="s">
        <v>6380</v>
      </c>
      <c r="F61" s="541">
        <v>0.15378787878787878</v>
      </c>
      <c r="G61" s="259" t="s">
        <v>6384</v>
      </c>
    </row>
    <row r="62" spans="1:7" s="148" customFormat="1">
      <c r="A62" s="259" t="s">
        <v>6495</v>
      </c>
      <c r="B62" s="259" t="s">
        <v>6496</v>
      </c>
      <c r="C62" s="259" t="s">
        <v>6392</v>
      </c>
      <c r="D62" s="259"/>
      <c r="E62" s="259" t="s">
        <v>6380</v>
      </c>
      <c r="F62" s="541">
        <v>1.0180670339761249</v>
      </c>
      <c r="G62" s="259" t="s">
        <v>6384</v>
      </c>
    </row>
    <row r="63" spans="1:7" s="148" customFormat="1">
      <c r="A63" s="259" t="s">
        <v>6497</v>
      </c>
      <c r="B63" s="259" t="s">
        <v>6498</v>
      </c>
      <c r="C63" s="259" t="s">
        <v>6392</v>
      </c>
      <c r="D63" s="259"/>
      <c r="E63" s="259" t="s">
        <v>6396</v>
      </c>
      <c r="F63" s="541">
        <v>1.6620293847566574</v>
      </c>
      <c r="G63" s="259" t="s">
        <v>6499</v>
      </c>
    </row>
    <row r="64" spans="1:7" s="148" customFormat="1">
      <c r="A64" s="259" t="s">
        <v>6500</v>
      </c>
      <c r="B64" s="259" t="s">
        <v>6501</v>
      </c>
      <c r="C64" s="259" t="s">
        <v>2243</v>
      </c>
      <c r="D64" s="259"/>
      <c r="E64" s="259" t="s">
        <v>6380</v>
      </c>
      <c r="F64" s="541">
        <v>1.0358356290174473</v>
      </c>
      <c r="G64" s="259" t="s">
        <v>6502</v>
      </c>
    </row>
    <row r="65" spans="1:7" s="148" customFormat="1">
      <c r="A65" s="259"/>
      <c r="B65" s="259"/>
      <c r="C65" s="259"/>
      <c r="D65" s="259"/>
      <c r="E65" s="259"/>
      <c r="F65" s="541"/>
      <c r="G65" s="259"/>
    </row>
    <row r="66" spans="1:7" s="148" customFormat="1">
      <c r="A66" s="259"/>
      <c r="B66" s="259"/>
      <c r="C66" s="259"/>
      <c r="D66" s="259"/>
      <c r="E66" s="259"/>
      <c r="F66" s="541"/>
      <c r="G66" s="259"/>
    </row>
    <row r="67" spans="1:7" s="148" customFormat="1">
      <c r="A67" s="259"/>
      <c r="B67" s="259"/>
      <c r="C67" s="259"/>
      <c r="D67" s="259"/>
      <c r="E67" s="259"/>
      <c r="F67" s="541"/>
      <c r="G67" s="259"/>
    </row>
    <row r="68" spans="1:7" s="148" customFormat="1">
      <c r="A68" s="259"/>
      <c r="B68" s="259"/>
      <c r="C68" s="259"/>
      <c r="D68" s="259"/>
      <c r="E68" s="259"/>
      <c r="F68" s="541"/>
      <c r="G68" s="259"/>
    </row>
    <row r="69" spans="1:7" s="148" customFormat="1">
      <c r="A69" s="259"/>
      <c r="B69" s="259"/>
      <c r="C69" s="259"/>
      <c r="D69" s="259"/>
      <c r="E69" s="259"/>
      <c r="F69" s="541"/>
      <c r="G69" s="259"/>
    </row>
    <row r="70" spans="1:7" s="148" customFormat="1">
      <c r="A70" s="259"/>
      <c r="B70" s="259"/>
      <c r="C70" s="259"/>
      <c r="D70" s="259"/>
      <c r="E70" s="259"/>
      <c r="F70" s="541"/>
      <c r="G70" s="259"/>
    </row>
    <row r="71" spans="1:7" s="148" customFormat="1">
      <c r="A71" s="259"/>
      <c r="B71" s="259"/>
      <c r="C71" s="259"/>
      <c r="D71" s="259"/>
      <c r="E71" s="259"/>
      <c r="F71" s="541"/>
      <c r="G71" s="259"/>
    </row>
    <row r="72" spans="1:7" s="148" customFormat="1">
      <c r="A72" s="259"/>
      <c r="B72" s="259"/>
      <c r="C72" s="259"/>
      <c r="D72" s="259"/>
      <c r="E72" s="259"/>
      <c r="F72" s="541"/>
      <c r="G72" s="259"/>
    </row>
    <row r="73" spans="1:7" s="148" customFormat="1">
      <c r="A73" s="259"/>
      <c r="B73" s="259"/>
      <c r="C73" s="259"/>
      <c r="D73" s="259"/>
      <c r="E73" s="259"/>
      <c r="F73" s="541"/>
      <c r="G73" s="259"/>
    </row>
    <row r="74" spans="1:7" s="148" customFormat="1">
      <c r="A74" s="259"/>
      <c r="B74" s="259"/>
      <c r="C74" s="259"/>
      <c r="D74" s="259"/>
      <c r="E74" s="259"/>
      <c r="F74" s="541"/>
      <c r="G74" s="259"/>
    </row>
    <row r="75" spans="1:7" s="148" customFormat="1">
      <c r="A75" s="259"/>
      <c r="B75" s="259"/>
      <c r="C75" s="259"/>
      <c r="D75" s="259"/>
      <c r="E75" s="259"/>
      <c r="F75" s="541"/>
      <c r="G75" s="259"/>
    </row>
    <row r="76" spans="1:7" s="148" customFormat="1">
      <c r="A76" s="259"/>
      <c r="B76" s="259"/>
      <c r="C76" s="259"/>
      <c r="D76" s="259"/>
      <c r="E76" s="259"/>
      <c r="F76" s="541"/>
      <c r="G76" s="259"/>
    </row>
    <row r="77" spans="1:7" s="148" customFormat="1">
      <c r="A77" s="259"/>
      <c r="B77" s="259"/>
      <c r="C77" s="259"/>
      <c r="D77" s="259"/>
      <c r="E77" s="259"/>
      <c r="F77" s="541"/>
      <c r="G77" s="259"/>
    </row>
    <row r="78" spans="1:7" s="148" customFormat="1">
      <c r="A78" s="259"/>
      <c r="B78" s="259"/>
      <c r="C78" s="259"/>
      <c r="D78" s="259"/>
      <c r="E78" s="259"/>
      <c r="F78" s="541"/>
      <c r="G78" s="259"/>
    </row>
    <row r="79" spans="1:7" s="148" customFormat="1">
      <c r="A79" s="259"/>
      <c r="B79" s="259"/>
      <c r="C79" s="259"/>
      <c r="D79" s="259"/>
      <c r="E79" s="259"/>
      <c r="F79" s="541"/>
      <c r="G79" s="259"/>
    </row>
    <row r="80" spans="1:7" s="148" customFormat="1">
      <c r="A80" s="259"/>
      <c r="B80" s="259"/>
      <c r="C80" s="259"/>
      <c r="D80" s="259"/>
      <c r="E80" s="259"/>
      <c r="F80" s="541"/>
      <c r="G80" s="259"/>
    </row>
    <row r="81" spans="1:7" s="148" customFormat="1">
      <c r="A81" s="259"/>
      <c r="B81" s="259"/>
      <c r="C81" s="259"/>
      <c r="D81" s="259"/>
      <c r="E81" s="259"/>
      <c r="F81" s="541"/>
      <c r="G81" s="259"/>
    </row>
    <row r="82" spans="1:7" s="148" customFormat="1">
      <c r="A82" s="259"/>
      <c r="B82" s="259"/>
      <c r="C82" s="259"/>
      <c r="D82" s="259"/>
      <c r="E82" s="259"/>
      <c r="F82" s="541"/>
      <c r="G82" s="259"/>
    </row>
    <row r="83" spans="1:7" s="148" customFormat="1">
      <c r="A83" s="259"/>
      <c r="B83" s="259"/>
      <c r="C83" s="259"/>
      <c r="D83" s="259"/>
      <c r="E83" s="259"/>
      <c r="F83" s="541"/>
      <c r="G83" s="259"/>
    </row>
    <row r="84" spans="1:7" s="148" customFormat="1">
      <c r="A84" s="259"/>
      <c r="B84" s="259"/>
      <c r="C84" s="259"/>
      <c r="D84" s="259"/>
      <c r="E84" s="259"/>
      <c r="F84" s="541"/>
      <c r="G84" s="259"/>
    </row>
    <row r="85" spans="1:7" s="148" customFormat="1">
      <c r="A85" s="259"/>
      <c r="B85" s="259"/>
      <c r="C85" s="259"/>
      <c r="D85" s="259"/>
      <c r="E85" s="259"/>
      <c r="F85" s="541"/>
      <c r="G85" s="259"/>
    </row>
    <row r="86" spans="1:7" s="148" customFormat="1">
      <c r="A86" s="259"/>
      <c r="B86" s="259"/>
      <c r="C86" s="259"/>
      <c r="D86" s="259"/>
      <c r="E86" s="259"/>
      <c r="F86" s="541"/>
      <c r="G86" s="259"/>
    </row>
    <row r="87" spans="1:7" s="148" customFormat="1">
      <c r="A87" s="259"/>
      <c r="B87" s="259"/>
      <c r="C87" s="259"/>
      <c r="D87" s="259"/>
      <c r="E87" s="259"/>
      <c r="F87" s="541"/>
      <c r="G87" s="259"/>
    </row>
    <row r="88" spans="1:7" s="148" customFormat="1">
      <c r="A88" s="259"/>
      <c r="B88" s="259"/>
      <c r="C88" s="259"/>
      <c r="D88" s="259"/>
      <c r="E88" s="259"/>
      <c r="F88" s="541"/>
      <c r="G88" s="259"/>
    </row>
    <row r="89" spans="1:7" s="148" customFormat="1">
      <c r="A89" s="259"/>
      <c r="B89" s="259"/>
      <c r="C89" s="259"/>
      <c r="D89" s="259"/>
      <c r="E89" s="259"/>
      <c r="F89" s="541"/>
      <c r="G89" s="259"/>
    </row>
    <row r="90" spans="1:7" s="148" customFormat="1">
      <c r="A90" s="259"/>
      <c r="B90" s="259"/>
      <c r="C90" s="259"/>
      <c r="D90" s="259"/>
      <c r="E90" s="259"/>
      <c r="F90" s="541"/>
      <c r="G90" s="259"/>
    </row>
    <row r="91" spans="1:7" s="148" customFormat="1">
      <c r="A91" s="259"/>
      <c r="B91" s="259"/>
      <c r="C91" s="259"/>
      <c r="D91" s="259"/>
      <c r="E91" s="259"/>
      <c r="F91" s="541"/>
      <c r="G91" s="259"/>
    </row>
    <row r="92" spans="1:7" s="148" customFormat="1">
      <c r="A92" s="259"/>
      <c r="B92" s="259"/>
      <c r="C92" s="259"/>
      <c r="D92" s="259"/>
      <c r="E92" s="259"/>
      <c r="F92" s="541"/>
      <c r="G92" s="259"/>
    </row>
    <row r="93" spans="1:7" s="148" customFormat="1">
      <c r="A93" s="259"/>
      <c r="B93" s="259"/>
      <c r="C93" s="259"/>
      <c r="D93" s="259"/>
      <c r="E93" s="259"/>
      <c r="F93" s="541"/>
      <c r="G93" s="259"/>
    </row>
    <row r="94" spans="1:7" s="148" customFormat="1">
      <c r="A94" s="259"/>
      <c r="B94" s="259"/>
      <c r="C94" s="259"/>
      <c r="D94" s="259"/>
      <c r="E94" s="259"/>
      <c r="F94" s="541"/>
      <c r="G94" s="259"/>
    </row>
    <row r="95" spans="1:7" s="148" customFormat="1">
      <c r="A95" s="259"/>
      <c r="B95" s="259"/>
      <c r="C95" s="259"/>
      <c r="D95" s="259"/>
      <c r="E95" s="259"/>
      <c r="F95" s="541"/>
      <c r="G95" s="259"/>
    </row>
    <row r="96" spans="1:7" s="148" customFormat="1">
      <c r="A96" s="259"/>
      <c r="B96" s="259"/>
      <c r="C96" s="259"/>
      <c r="D96" s="259"/>
      <c r="E96" s="259"/>
      <c r="F96" s="541"/>
      <c r="G96" s="259"/>
    </row>
    <row r="97" spans="1:7" s="148" customFormat="1">
      <c r="A97" s="259"/>
      <c r="B97" s="259"/>
      <c r="C97" s="259"/>
      <c r="D97" s="259"/>
      <c r="E97" s="259"/>
      <c r="F97" s="541"/>
      <c r="G97" s="259"/>
    </row>
    <row r="98" spans="1:7" s="148" customFormat="1">
      <c r="A98" s="259"/>
      <c r="B98" s="259"/>
      <c r="C98" s="259"/>
      <c r="D98" s="259"/>
      <c r="E98" s="259"/>
      <c r="F98" s="541"/>
      <c r="G98" s="259"/>
    </row>
    <row r="99" spans="1:7" s="148" customFormat="1">
      <c r="A99" s="259"/>
      <c r="B99" s="259"/>
      <c r="C99" s="259"/>
      <c r="D99" s="259"/>
      <c r="E99" s="259"/>
      <c r="F99" s="541"/>
      <c r="G99" s="259"/>
    </row>
    <row r="100" spans="1:7" s="148" customFormat="1">
      <c r="A100" s="259"/>
      <c r="B100" s="259"/>
      <c r="C100" s="259"/>
      <c r="D100" s="259"/>
      <c r="E100" s="259"/>
      <c r="F100" s="541"/>
      <c r="G100" s="259"/>
    </row>
    <row r="101" spans="1:7" s="148" customFormat="1">
      <c r="A101" s="259"/>
      <c r="B101" s="259"/>
      <c r="C101" s="259"/>
      <c r="D101" s="259"/>
      <c r="E101" s="259"/>
      <c r="F101" s="541"/>
      <c r="G101" s="259"/>
    </row>
    <row r="102" spans="1:7" s="148" customFormat="1">
      <c r="A102" s="259"/>
      <c r="B102" s="259"/>
      <c r="C102" s="259"/>
      <c r="D102" s="259"/>
      <c r="E102" s="259"/>
      <c r="F102" s="541"/>
      <c r="G102" s="259"/>
    </row>
    <row r="103" spans="1:7" s="148" customFormat="1">
      <c r="A103" s="259"/>
      <c r="B103" s="259"/>
      <c r="C103" s="259"/>
      <c r="D103" s="259"/>
      <c r="E103" s="259"/>
      <c r="F103" s="541"/>
      <c r="G103" s="259"/>
    </row>
    <row r="104" spans="1:7" s="148" customFormat="1">
      <c r="A104" s="259"/>
      <c r="B104" s="259"/>
      <c r="C104" s="259"/>
      <c r="D104" s="259"/>
      <c r="E104" s="259"/>
      <c r="F104" s="541"/>
      <c r="G104" s="259"/>
    </row>
    <row r="105" spans="1:7" s="148" customFormat="1">
      <c r="A105" s="259"/>
      <c r="B105" s="259"/>
      <c r="C105" s="259"/>
      <c r="D105" s="259"/>
      <c r="E105" s="259"/>
      <c r="F105" s="541"/>
      <c r="G105" s="259"/>
    </row>
    <row r="106" spans="1:7" s="148" customFormat="1">
      <c r="A106" s="259"/>
      <c r="B106" s="259"/>
      <c r="C106" s="259"/>
      <c r="D106" s="259"/>
      <c r="E106" s="259"/>
      <c r="F106" s="541"/>
      <c r="G106" s="259"/>
    </row>
    <row r="107" spans="1:7" s="148" customFormat="1">
      <c r="A107" s="259"/>
      <c r="B107" s="259"/>
      <c r="C107" s="259"/>
      <c r="D107" s="259"/>
      <c r="E107" s="259"/>
      <c r="F107" s="541"/>
      <c r="G107" s="259"/>
    </row>
    <row r="108" spans="1:7" s="148" customFormat="1">
      <c r="A108" s="259"/>
      <c r="B108" s="259"/>
      <c r="C108" s="259"/>
      <c r="D108" s="259"/>
      <c r="E108" s="259"/>
      <c r="F108" s="541"/>
      <c r="G108" s="259"/>
    </row>
    <row r="109" spans="1:7" s="148" customFormat="1">
      <c r="A109" s="259"/>
      <c r="B109" s="259"/>
      <c r="C109" s="259"/>
      <c r="D109" s="259"/>
      <c r="E109" s="259"/>
      <c r="F109" s="541"/>
      <c r="G109" s="259"/>
    </row>
    <row r="110" spans="1:7" s="148" customFormat="1">
      <c r="A110" s="259"/>
      <c r="B110" s="259"/>
      <c r="C110" s="259"/>
      <c r="D110" s="259"/>
      <c r="E110" s="259"/>
      <c r="F110" s="541"/>
      <c r="G110" s="259"/>
    </row>
    <row r="111" spans="1:7" s="148" customFormat="1">
      <c r="A111" s="259"/>
      <c r="B111" s="259"/>
      <c r="C111" s="259"/>
      <c r="D111" s="259"/>
      <c r="E111" s="259"/>
      <c r="F111" s="541"/>
      <c r="G111" s="259"/>
    </row>
    <row r="112" spans="1:7" s="148" customFormat="1">
      <c r="A112" s="259"/>
      <c r="B112" s="259"/>
      <c r="C112" s="259"/>
      <c r="D112" s="259"/>
      <c r="E112" s="259"/>
      <c r="F112" s="541"/>
      <c r="G112" s="259"/>
    </row>
    <row r="113" spans="1:7" s="148" customFormat="1">
      <c r="A113" s="259"/>
      <c r="B113" s="259"/>
      <c r="C113" s="259"/>
      <c r="D113" s="259"/>
      <c r="E113" s="259"/>
      <c r="F113" s="541"/>
      <c r="G113" s="259"/>
    </row>
    <row r="114" spans="1:7" s="148" customFormat="1">
      <c r="A114" s="259"/>
      <c r="B114" s="259"/>
      <c r="C114" s="259"/>
      <c r="D114" s="259"/>
      <c r="E114" s="259"/>
      <c r="F114" s="541"/>
      <c r="G114" s="259"/>
    </row>
    <row r="115" spans="1:7" s="148" customFormat="1">
      <c r="A115" s="259"/>
      <c r="B115" s="259"/>
      <c r="C115" s="259"/>
      <c r="D115" s="259"/>
      <c r="E115" s="259"/>
      <c r="F115" s="541"/>
      <c r="G115" s="259"/>
    </row>
    <row r="116" spans="1:7" s="148" customFormat="1">
      <c r="A116" s="259"/>
      <c r="B116" s="259"/>
      <c r="C116" s="259"/>
      <c r="D116" s="259"/>
      <c r="E116" s="259"/>
      <c r="F116" s="541"/>
      <c r="G116" s="259"/>
    </row>
    <row r="117" spans="1:7" s="148" customFormat="1">
      <c r="A117" s="259"/>
      <c r="B117" s="259"/>
      <c r="C117" s="259"/>
      <c r="D117" s="259"/>
      <c r="E117" s="259"/>
      <c r="F117" s="541"/>
      <c r="G117" s="259"/>
    </row>
    <row r="118" spans="1:7" s="148" customFormat="1">
      <c r="A118" s="259"/>
      <c r="B118" s="259"/>
      <c r="C118" s="259"/>
      <c r="D118" s="259"/>
      <c r="E118" s="259"/>
      <c r="F118" s="541"/>
      <c r="G118" s="259"/>
    </row>
    <row r="119" spans="1:7" s="148" customFormat="1">
      <c r="A119" s="259"/>
      <c r="B119" s="259"/>
      <c r="C119" s="259"/>
      <c r="D119" s="259"/>
      <c r="E119" s="259"/>
      <c r="F119" s="541"/>
      <c r="G119" s="259"/>
    </row>
    <row r="120" spans="1:7" s="148" customFormat="1">
      <c r="A120" s="259"/>
      <c r="B120" s="259"/>
      <c r="C120" s="259"/>
      <c r="D120" s="259"/>
      <c r="E120" s="259"/>
      <c r="F120" s="541"/>
      <c r="G120" s="259"/>
    </row>
    <row r="121" spans="1:7" s="148" customFormat="1">
      <c r="A121" s="259"/>
      <c r="B121" s="259"/>
      <c r="C121" s="259"/>
      <c r="D121" s="259"/>
      <c r="E121" s="259"/>
      <c r="F121" s="541"/>
      <c r="G121" s="259"/>
    </row>
    <row r="122" spans="1:7" s="148" customFormat="1">
      <c r="A122" s="259"/>
      <c r="B122" s="259"/>
      <c r="C122" s="259"/>
      <c r="D122" s="259"/>
      <c r="E122" s="259"/>
      <c r="F122" s="541"/>
      <c r="G122" s="259"/>
    </row>
    <row r="123" spans="1:7" s="148" customFormat="1">
      <c r="A123" s="259"/>
      <c r="B123" s="259"/>
      <c r="C123" s="259"/>
      <c r="D123" s="259"/>
      <c r="E123" s="259"/>
      <c r="F123" s="541"/>
      <c r="G123" s="259"/>
    </row>
    <row r="124" spans="1:7" s="148" customFormat="1">
      <c r="A124" s="259"/>
      <c r="B124" s="259"/>
      <c r="C124" s="259"/>
      <c r="D124" s="259"/>
      <c r="E124" s="259"/>
      <c r="F124" s="541"/>
      <c r="G124" s="259"/>
    </row>
    <row r="125" spans="1:7" s="148" customFormat="1">
      <c r="A125" s="259"/>
      <c r="B125" s="259"/>
      <c r="C125" s="259"/>
      <c r="D125" s="259"/>
      <c r="E125" s="259"/>
      <c r="F125" s="541"/>
      <c r="G125" s="259"/>
    </row>
    <row r="126" spans="1:7" s="148" customFormat="1">
      <c r="A126" s="259"/>
      <c r="B126" s="259"/>
      <c r="C126" s="259"/>
      <c r="D126" s="259"/>
      <c r="E126" s="259"/>
      <c r="F126" s="541"/>
      <c r="G126" s="259"/>
    </row>
    <row r="127" spans="1:7" s="148" customFormat="1">
      <c r="A127" s="259"/>
      <c r="B127" s="259"/>
      <c r="C127" s="259"/>
      <c r="D127" s="259"/>
      <c r="E127" s="259"/>
      <c r="F127" s="541"/>
      <c r="G127" s="259"/>
    </row>
    <row r="128" spans="1:7" s="148" customFormat="1">
      <c r="A128" s="259"/>
      <c r="B128" s="259"/>
      <c r="C128" s="259"/>
      <c r="D128" s="259"/>
      <c r="E128" s="259"/>
      <c r="F128" s="541"/>
      <c r="G128" s="259"/>
    </row>
    <row r="129" spans="1:7" s="148" customFormat="1">
      <c r="A129" s="259"/>
      <c r="B129" s="259"/>
      <c r="C129" s="259"/>
      <c r="D129" s="259"/>
      <c r="E129" s="259"/>
      <c r="F129" s="541"/>
      <c r="G129" s="259"/>
    </row>
    <row r="130" spans="1:7" s="148" customFormat="1">
      <c r="A130" s="259"/>
      <c r="B130" s="259"/>
      <c r="C130" s="259"/>
      <c r="D130" s="259"/>
      <c r="E130" s="259"/>
      <c r="F130" s="541"/>
      <c r="G130" s="259"/>
    </row>
    <row r="131" spans="1:7" s="148" customFormat="1">
      <c r="A131" s="259"/>
      <c r="B131" s="259"/>
      <c r="C131" s="259"/>
      <c r="D131" s="259"/>
      <c r="E131" s="259"/>
      <c r="F131" s="541"/>
      <c r="G131" s="259"/>
    </row>
    <row r="132" spans="1:7" s="148" customFormat="1">
      <c r="A132" s="259"/>
      <c r="B132" s="259"/>
      <c r="C132" s="259"/>
      <c r="D132" s="259"/>
      <c r="E132" s="259"/>
      <c r="F132" s="541"/>
      <c r="G132" s="259"/>
    </row>
    <row r="133" spans="1:7" s="148" customFormat="1">
      <c r="A133" s="259"/>
      <c r="B133" s="259"/>
      <c r="C133" s="259"/>
      <c r="D133" s="259"/>
      <c r="E133" s="259"/>
      <c r="F133" s="541"/>
      <c r="G133" s="259"/>
    </row>
    <row r="134" spans="1:7" s="148" customFormat="1">
      <c r="A134" s="259"/>
      <c r="B134" s="259"/>
      <c r="C134" s="259"/>
      <c r="D134" s="259"/>
      <c r="E134" s="259"/>
      <c r="F134" s="541"/>
      <c r="G134" s="259"/>
    </row>
    <row r="135" spans="1:7" s="148" customFormat="1">
      <c r="A135" s="259"/>
      <c r="B135" s="259"/>
      <c r="C135" s="259"/>
      <c r="D135" s="259"/>
      <c r="E135" s="259"/>
      <c r="F135" s="541"/>
      <c r="G135" s="259"/>
    </row>
    <row r="136" spans="1:7" s="148" customFormat="1">
      <c r="A136" s="259"/>
      <c r="B136" s="259"/>
      <c r="C136" s="259"/>
      <c r="D136" s="259"/>
      <c r="E136" s="259"/>
      <c r="F136" s="541"/>
      <c r="G136" s="259"/>
    </row>
    <row r="137" spans="1:7" s="148" customFormat="1">
      <c r="A137" s="259"/>
      <c r="B137" s="259"/>
      <c r="C137" s="259"/>
      <c r="D137" s="259"/>
      <c r="E137" s="259"/>
      <c r="F137" s="541"/>
      <c r="G137" s="259"/>
    </row>
    <row r="138" spans="1:7" s="148" customFormat="1">
      <c r="A138" s="259"/>
      <c r="B138" s="259"/>
      <c r="C138" s="259"/>
      <c r="D138" s="259"/>
      <c r="E138" s="259"/>
      <c r="F138" s="541"/>
      <c r="G138" s="259"/>
    </row>
    <row r="139" spans="1:7" s="148" customFormat="1">
      <c r="A139" s="259"/>
      <c r="B139" s="259"/>
      <c r="C139" s="259"/>
      <c r="D139" s="259"/>
      <c r="E139" s="259"/>
      <c r="F139" s="541"/>
      <c r="G139" s="259"/>
    </row>
    <row r="140" spans="1:7" s="148" customFormat="1">
      <c r="A140" s="259"/>
      <c r="B140" s="259"/>
      <c r="C140" s="259"/>
      <c r="D140" s="259"/>
      <c r="E140" s="259"/>
      <c r="F140" s="541"/>
      <c r="G140" s="259"/>
    </row>
    <row r="141" spans="1:7" s="148" customFormat="1">
      <c r="A141" s="259"/>
      <c r="B141" s="259"/>
      <c r="C141" s="259"/>
      <c r="D141" s="259"/>
      <c r="E141" s="259"/>
      <c r="F141" s="541"/>
      <c r="G141" s="259"/>
    </row>
    <row r="142" spans="1:7" s="148" customFormat="1">
      <c r="A142" s="259"/>
      <c r="B142" s="259"/>
      <c r="C142" s="259"/>
      <c r="D142" s="259"/>
      <c r="E142" s="259"/>
      <c r="F142" s="541"/>
      <c r="G142" s="259"/>
    </row>
    <row r="143" spans="1:7" s="148" customFormat="1">
      <c r="A143" s="259"/>
      <c r="B143" s="259"/>
      <c r="C143" s="259"/>
      <c r="D143" s="259"/>
      <c r="E143" s="259"/>
      <c r="F143" s="541"/>
      <c r="G143" s="259"/>
    </row>
    <row r="144" spans="1:7" s="148" customFormat="1">
      <c r="A144" s="259"/>
      <c r="B144" s="259"/>
      <c r="C144" s="259"/>
      <c r="D144" s="259"/>
      <c r="E144" s="259"/>
      <c r="F144" s="541"/>
      <c r="G144" s="259"/>
    </row>
    <row r="145" spans="1:7" s="148" customFormat="1">
      <c r="A145" s="259"/>
      <c r="B145" s="259"/>
      <c r="C145" s="259"/>
      <c r="D145" s="259"/>
      <c r="E145" s="259"/>
      <c r="F145" s="541"/>
      <c r="G145" s="259"/>
    </row>
    <row r="146" spans="1:7" s="148" customFormat="1">
      <c r="A146" s="259"/>
      <c r="B146" s="259"/>
      <c r="C146" s="259"/>
      <c r="D146" s="259"/>
      <c r="E146" s="259"/>
      <c r="F146" s="541"/>
      <c r="G146" s="259"/>
    </row>
    <row r="147" spans="1:7" s="148" customFormat="1">
      <c r="A147" s="259"/>
      <c r="B147" s="259"/>
      <c r="C147" s="259"/>
      <c r="D147" s="259"/>
      <c r="E147" s="259"/>
      <c r="F147" s="541"/>
      <c r="G147" s="259"/>
    </row>
    <row r="148" spans="1:7" s="148" customFormat="1">
      <c r="A148" s="259"/>
      <c r="B148" s="259"/>
      <c r="C148" s="259"/>
      <c r="D148" s="259"/>
      <c r="E148" s="259"/>
      <c r="F148" s="541"/>
      <c r="G148" s="259"/>
    </row>
    <row r="149" spans="1:7" s="148" customFormat="1">
      <c r="A149" s="259"/>
      <c r="B149" s="259"/>
      <c r="C149" s="259"/>
      <c r="D149" s="259"/>
      <c r="E149" s="259"/>
      <c r="F149" s="541"/>
      <c r="G149" s="259"/>
    </row>
    <row r="150" spans="1:7" s="148" customFormat="1">
      <c r="A150" s="259"/>
      <c r="B150" s="259"/>
      <c r="C150" s="259"/>
      <c r="D150" s="259"/>
      <c r="E150" s="259"/>
      <c r="F150" s="541"/>
      <c r="G150" s="259"/>
    </row>
    <row r="151" spans="1:7" s="148" customFormat="1">
      <c r="A151" s="259"/>
      <c r="B151" s="259"/>
      <c r="C151" s="259"/>
      <c r="D151" s="259"/>
      <c r="E151" s="259"/>
      <c r="F151" s="541"/>
      <c r="G151" s="259"/>
    </row>
    <row r="152" spans="1:7" s="148" customFormat="1">
      <c r="A152" s="259"/>
      <c r="B152" s="259"/>
      <c r="C152" s="259"/>
      <c r="D152" s="259"/>
      <c r="E152" s="259"/>
      <c r="F152" s="541"/>
      <c r="G152" s="259"/>
    </row>
    <row r="153" spans="1:7" s="148" customFormat="1">
      <c r="A153" s="259"/>
      <c r="B153" s="259"/>
      <c r="C153" s="259"/>
      <c r="D153" s="259"/>
      <c r="E153" s="259"/>
      <c r="F153" s="541"/>
      <c r="G153" s="259"/>
    </row>
    <row r="154" spans="1:7" s="148" customFormat="1">
      <c r="A154" s="259"/>
      <c r="B154" s="259"/>
      <c r="C154" s="259"/>
      <c r="D154" s="259"/>
      <c r="E154" s="259"/>
      <c r="F154" s="541"/>
      <c r="G154" s="259"/>
    </row>
    <row r="155" spans="1:7" s="148" customFormat="1">
      <c r="A155" s="259"/>
      <c r="B155" s="259"/>
      <c r="C155" s="259"/>
      <c r="D155" s="259"/>
      <c r="E155" s="259"/>
      <c r="F155" s="541"/>
      <c r="G155" s="259"/>
    </row>
    <row r="156" spans="1:7" s="148" customFormat="1">
      <c r="A156" s="259"/>
      <c r="B156" s="259"/>
      <c r="C156" s="259"/>
      <c r="D156" s="259"/>
      <c r="E156" s="259"/>
      <c r="F156" s="541"/>
      <c r="G156" s="259"/>
    </row>
    <row r="157" spans="1:7" s="148" customFormat="1">
      <c r="A157" s="259"/>
      <c r="B157" s="259"/>
      <c r="C157" s="259"/>
      <c r="D157" s="259"/>
      <c r="E157" s="259"/>
      <c r="F157" s="541"/>
      <c r="G157" s="259"/>
    </row>
    <row r="158" spans="1:7" s="148" customFormat="1">
      <c r="A158" s="259"/>
      <c r="B158" s="259"/>
      <c r="C158" s="259"/>
      <c r="D158" s="259"/>
      <c r="E158" s="259"/>
      <c r="F158" s="541"/>
      <c r="G158" s="259"/>
    </row>
    <row r="159" spans="1:7" s="148" customFormat="1">
      <c r="A159" s="259"/>
      <c r="B159" s="259"/>
      <c r="C159" s="259"/>
      <c r="D159" s="259"/>
      <c r="E159" s="259"/>
      <c r="F159" s="541"/>
      <c r="G159" s="259"/>
    </row>
    <row r="160" spans="1:7" s="148" customFormat="1">
      <c r="A160" s="259"/>
      <c r="B160" s="259"/>
      <c r="C160" s="259"/>
      <c r="D160" s="259"/>
      <c r="E160" s="259"/>
      <c r="F160" s="541"/>
      <c r="G160" s="259"/>
    </row>
    <row r="161" spans="1:7" s="148" customFormat="1">
      <c r="A161" s="259"/>
      <c r="B161" s="259"/>
      <c r="C161" s="259"/>
      <c r="D161" s="259"/>
      <c r="E161" s="259"/>
      <c r="F161" s="541"/>
      <c r="G161" s="259"/>
    </row>
    <row r="162" spans="1:7" s="148" customFormat="1">
      <c r="A162" s="259"/>
      <c r="B162" s="259"/>
      <c r="C162" s="259"/>
      <c r="D162" s="259"/>
      <c r="E162" s="259"/>
      <c r="F162" s="541"/>
      <c r="G162" s="259"/>
    </row>
    <row r="163" spans="1:7" s="148" customFormat="1">
      <c r="A163" s="259"/>
      <c r="B163" s="259"/>
      <c r="C163" s="259"/>
      <c r="D163" s="259"/>
      <c r="E163" s="259"/>
      <c r="F163" s="541"/>
      <c r="G163" s="259"/>
    </row>
    <row r="164" spans="1:7" s="148" customFormat="1">
      <c r="A164" s="259"/>
      <c r="B164" s="259"/>
      <c r="C164" s="259"/>
      <c r="D164" s="259"/>
      <c r="E164" s="259"/>
      <c r="F164" s="541"/>
      <c r="G164" s="259"/>
    </row>
    <row r="165" spans="1:7" s="148" customFormat="1">
      <c r="A165" s="259"/>
      <c r="B165" s="259"/>
      <c r="C165" s="259"/>
      <c r="D165" s="259"/>
      <c r="E165" s="259"/>
      <c r="F165" s="541"/>
      <c r="G165" s="259"/>
    </row>
    <row r="166" spans="1:7" s="148" customFormat="1">
      <c r="A166" s="259"/>
      <c r="B166" s="259"/>
      <c r="C166" s="259"/>
      <c r="D166" s="259"/>
      <c r="E166" s="259"/>
      <c r="F166" s="541"/>
      <c r="G166" s="259"/>
    </row>
    <row r="167" spans="1:7" s="148" customFormat="1">
      <c r="A167" s="259"/>
      <c r="B167" s="259"/>
      <c r="C167" s="259"/>
      <c r="D167" s="259"/>
      <c r="E167" s="259"/>
      <c r="F167" s="541"/>
      <c r="G167" s="259"/>
    </row>
    <row r="168" spans="1:7" s="148" customFormat="1">
      <c r="A168" s="259"/>
      <c r="B168" s="259"/>
      <c r="C168" s="259"/>
      <c r="D168" s="259"/>
      <c r="E168" s="259"/>
      <c r="F168" s="541"/>
      <c r="G168" s="259"/>
    </row>
    <row r="169" spans="1:7" s="148" customFormat="1">
      <c r="A169" s="259"/>
      <c r="B169" s="259"/>
      <c r="C169" s="259"/>
      <c r="D169" s="259"/>
      <c r="E169" s="259"/>
      <c r="F169" s="541"/>
      <c r="G169" s="259"/>
    </row>
    <row r="170" spans="1:7" s="148" customFormat="1">
      <c r="A170" s="259"/>
      <c r="B170" s="259"/>
      <c r="C170" s="259"/>
      <c r="D170" s="259"/>
      <c r="E170" s="259"/>
      <c r="F170" s="541"/>
      <c r="G170" s="259"/>
    </row>
    <row r="171" spans="1:7" s="148" customFormat="1">
      <c r="A171" s="259"/>
      <c r="B171" s="259"/>
      <c r="C171" s="259"/>
      <c r="D171" s="259"/>
      <c r="E171" s="259"/>
      <c r="F171" s="541"/>
      <c r="G171" s="259"/>
    </row>
    <row r="172" spans="1:7" s="148" customFormat="1">
      <c r="A172" s="259"/>
      <c r="B172" s="259"/>
      <c r="C172" s="259"/>
      <c r="D172" s="259"/>
      <c r="E172" s="259"/>
      <c r="F172" s="541"/>
      <c r="G172" s="259"/>
    </row>
    <row r="173" spans="1:7" s="148" customFormat="1">
      <c r="A173" s="259"/>
      <c r="B173" s="259"/>
      <c r="C173" s="259"/>
      <c r="D173" s="259"/>
      <c r="E173" s="259"/>
      <c r="F173" s="541"/>
      <c r="G173" s="259"/>
    </row>
    <row r="174" spans="1:7" s="148" customFormat="1">
      <c r="A174" s="259"/>
      <c r="B174" s="259"/>
      <c r="C174" s="259"/>
      <c r="D174" s="259"/>
      <c r="E174" s="259"/>
      <c r="F174" s="541"/>
      <c r="G174" s="259"/>
    </row>
    <row r="175" spans="1:7" s="148" customFormat="1">
      <c r="A175" s="259"/>
      <c r="B175" s="259"/>
      <c r="C175" s="259"/>
      <c r="D175" s="259"/>
      <c r="E175" s="259"/>
      <c r="F175" s="541"/>
      <c r="G175" s="259"/>
    </row>
    <row r="176" spans="1:7" s="148" customFormat="1">
      <c r="A176" s="259"/>
      <c r="B176" s="259"/>
      <c r="C176" s="259"/>
      <c r="D176" s="259"/>
      <c r="E176" s="259"/>
      <c r="F176" s="541"/>
      <c r="G176" s="259"/>
    </row>
    <row r="177" spans="1:7" s="148" customFormat="1">
      <c r="A177" s="259"/>
      <c r="B177" s="259"/>
      <c r="C177" s="259"/>
      <c r="D177" s="259"/>
      <c r="E177" s="259"/>
      <c r="F177" s="541"/>
      <c r="G177" s="259"/>
    </row>
    <row r="178" spans="1:7" s="148" customFormat="1">
      <c r="A178" s="259"/>
      <c r="B178" s="259"/>
      <c r="C178" s="259"/>
      <c r="D178" s="259"/>
      <c r="E178" s="259"/>
      <c r="F178" s="541"/>
      <c r="G178" s="259"/>
    </row>
    <row r="179" spans="1:7" s="148" customFormat="1">
      <c r="A179" s="259"/>
      <c r="B179" s="259"/>
      <c r="C179" s="259"/>
      <c r="D179" s="259"/>
      <c r="E179" s="259"/>
      <c r="F179" s="541"/>
      <c r="G179" s="259"/>
    </row>
    <row r="180" spans="1:7" s="148" customFormat="1">
      <c r="A180" s="259"/>
      <c r="B180" s="259"/>
      <c r="C180" s="259"/>
      <c r="D180" s="259"/>
      <c r="E180" s="259"/>
      <c r="F180" s="541"/>
      <c r="G180" s="259"/>
    </row>
    <row r="181" spans="1:7" s="148" customFormat="1">
      <c r="A181" s="259"/>
      <c r="B181" s="259"/>
      <c r="C181" s="259"/>
      <c r="D181" s="259"/>
      <c r="E181" s="259"/>
      <c r="F181" s="541"/>
      <c r="G181" s="259"/>
    </row>
    <row r="182" spans="1:7" s="148" customFormat="1">
      <c r="A182" s="259"/>
      <c r="B182" s="259"/>
      <c r="C182" s="259"/>
      <c r="D182" s="259"/>
      <c r="E182" s="259"/>
      <c r="F182" s="541"/>
      <c r="G182" s="259"/>
    </row>
    <row r="183" spans="1:7" s="148" customFormat="1">
      <c r="A183" s="259"/>
      <c r="B183" s="259"/>
      <c r="C183" s="259"/>
      <c r="D183" s="259"/>
      <c r="E183" s="259"/>
      <c r="F183" s="541"/>
      <c r="G183" s="259"/>
    </row>
    <row r="184" spans="1:7" s="148" customFormat="1">
      <c r="A184" s="259"/>
      <c r="B184" s="259"/>
      <c r="C184" s="259"/>
      <c r="D184" s="259"/>
      <c r="E184" s="259"/>
      <c r="F184" s="541"/>
      <c r="G184" s="259"/>
    </row>
    <row r="185" spans="1:7" s="148" customFormat="1">
      <c r="A185" s="259"/>
      <c r="B185" s="259"/>
      <c r="C185" s="259"/>
      <c r="D185" s="259"/>
      <c r="E185" s="259"/>
      <c r="F185" s="541"/>
      <c r="G185" s="259"/>
    </row>
    <row r="186" spans="1:7" s="148" customFormat="1">
      <c r="A186" s="259"/>
      <c r="B186" s="259"/>
      <c r="C186" s="259"/>
      <c r="D186" s="259"/>
      <c r="E186" s="259"/>
      <c r="F186" s="541"/>
      <c r="G186" s="259"/>
    </row>
    <row r="187" spans="1:7" s="148" customFormat="1">
      <c r="A187" s="259"/>
      <c r="B187" s="259"/>
      <c r="C187" s="259"/>
      <c r="D187" s="259"/>
      <c r="E187" s="259"/>
      <c r="F187" s="541"/>
      <c r="G187" s="259"/>
    </row>
    <row r="188" spans="1:7" s="148" customFormat="1">
      <c r="A188" s="259"/>
      <c r="B188" s="259"/>
      <c r="C188" s="259"/>
      <c r="D188" s="259"/>
      <c r="E188" s="259"/>
      <c r="F188" s="541"/>
      <c r="G188" s="259"/>
    </row>
    <row r="189" spans="1:7" s="148" customFormat="1">
      <c r="A189" s="259"/>
      <c r="B189" s="259"/>
      <c r="C189" s="259"/>
      <c r="D189" s="259"/>
      <c r="E189" s="259"/>
      <c r="F189" s="541"/>
      <c r="G189" s="259"/>
    </row>
    <row r="190" spans="1:7" s="148" customFormat="1">
      <c r="A190" s="259"/>
      <c r="B190" s="259"/>
      <c r="C190" s="259"/>
      <c r="D190" s="259"/>
      <c r="E190" s="259"/>
      <c r="F190" s="541"/>
      <c r="G190" s="259"/>
    </row>
    <row r="191" spans="1:7" s="148" customFormat="1">
      <c r="A191" s="259"/>
      <c r="B191" s="259"/>
      <c r="C191" s="259"/>
      <c r="D191" s="259"/>
      <c r="E191" s="259"/>
      <c r="F191" s="541"/>
      <c r="G191" s="259"/>
    </row>
    <row r="192" spans="1:7" s="148" customFormat="1">
      <c r="A192" s="259"/>
      <c r="B192" s="259"/>
      <c r="C192" s="259"/>
      <c r="D192" s="259"/>
      <c r="E192" s="259"/>
      <c r="F192" s="541"/>
      <c r="G192" s="259"/>
    </row>
    <row r="193" spans="1:7" s="148" customFormat="1">
      <c r="A193" s="259"/>
      <c r="B193" s="259"/>
      <c r="C193" s="259"/>
      <c r="D193" s="259"/>
      <c r="E193" s="259"/>
      <c r="F193" s="541"/>
      <c r="G193" s="259"/>
    </row>
    <row r="194" spans="1:7" s="148" customFormat="1">
      <c r="A194" s="259"/>
      <c r="B194" s="259"/>
      <c r="C194" s="259"/>
      <c r="D194" s="259"/>
      <c r="E194" s="259"/>
      <c r="F194" s="541"/>
      <c r="G194" s="259"/>
    </row>
    <row r="195" spans="1:7" s="148" customFormat="1">
      <c r="A195" s="259"/>
      <c r="B195" s="259"/>
      <c r="C195" s="259"/>
      <c r="D195" s="259"/>
      <c r="E195" s="259"/>
      <c r="F195" s="541"/>
      <c r="G195" s="259"/>
    </row>
    <row r="196" spans="1:7" s="148" customFormat="1">
      <c r="A196" s="259"/>
      <c r="B196" s="259"/>
      <c r="C196" s="259"/>
      <c r="D196" s="259"/>
      <c r="E196" s="259"/>
      <c r="F196" s="541"/>
      <c r="G196" s="259"/>
    </row>
    <row r="197" spans="1:7" s="148" customFormat="1">
      <c r="A197" s="259"/>
      <c r="B197" s="259"/>
      <c r="C197" s="259"/>
      <c r="D197" s="259"/>
      <c r="E197" s="259"/>
      <c r="F197" s="541"/>
      <c r="G197" s="259"/>
    </row>
    <row r="198" spans="1:7" s="148" customFormat="1">
      <c r="A198" s="259"/>
      <c r="B198" s="259"/>
      <c r="C198" s="259"/>
      <c r="D198" s="259"/>
      <c r="E198" s="259"/>
      <c r="F198" s="541"/>
      <c r="G198" s="259"/>
    </row>
    <row r="199" spans="1:7" s="148" customFormat="1">
      <c r="A199" s="259"/>
      <c r="B199" s="259"/>
      <c r="C199" s="259"/>
      <c r="D199" s="259"/>
      <c r="E199" s="259"/>
      <c r="F199" s="541"/>
      <c r="G199" s="259"/>
    </row>
    <row r="200" spans="1:7" s="148" customFormat="1">
      <c r="A200" s="259"/>
      <c r="B200" s="259"/>
      <c r="C200" s="259"/>
      <c r="D200" s="259"/>
      <c r="E200" s="259"/>
      <c r="F200" s="541"/>
      <c r="G200" s="259"/>
    </row>
    <row r="201" spans="1:7" s="148" customFormat="1">
      <c r="F201" s="542"/>
    </row>
    <row r="202" spans="1:7" s="148" customFormat="1">
      <c r="F202" s="542"/>
    </row>
    <row r="203" spans="1:7" s="148" customFormat="1">
      <c r="F203" s="542"/>
    </row>
    <row r="204" spans="1:7" s="148" customFormat="1">
      <c r="F204" s="542"/>
    </row>
    <row r="205" spans="1:7" s="148" customFormat="1">
      <c r="F205" s="542"/>
    </row>
    <row r="206" spans="1:7" s="148" customFormat="1">
      <c r="F206" s="542"/>
    </row>
    <row r="207" spans="1:7" s="148" customFormat="1">
      <c r="F207" s="542"/>
    </row>
    <row r="208" spans="1:7" s="148" customFormat="1">
      <c r="F208" s="542"/>
    </row>
    <row r="209" spans="6:6" s="148" customFormat="1">
      <c r="F209" s="542"/>
    </row>
    <row r="210" spans="6:6" s="148" customFormat="1">
      <c r="F210" s="542"/>
    </row>
    <row r="211" spans="6:6" s="148" customFormat="1">
      <c r="F211" s="542"/>
    </row>
    <row r="212" spans="6:6" s="148" customFormat="1">
      <c r="F212" s="542"/>
    </row>
    <row r="213" spans="6:6" s="148" customFormat="1">
      <c r="F213" s="542"/>
    </row>
    <row r="214" spans="6:6" s="148" customFormat="1">
      <c r="F214" s="542"/>
    </row>
    <row r="215" spans="6:6" s="148" customFormat="1">
      <c r="F215" s="542"/>
    </row>
    <row r="216" spans="6:6" s="148" customFormat="1">
      <c r="F216" s="542"/>
    </row>
    <row r="217" spans="6:6" s="148" customFormat="1">
      <c r="F217" s="542"/>
    </row>
    <row r="218" spans="6:6" s="148" customFormat="1">
      <c r="F218" s="542"/>
    </row>
    <row r="219" spans="6:6" s="148" customFormat="1">
      <c r="F219" s="542"/>
    </row>
    <row r="220" spans="6:6" s="148" customFormat="1">
      <c r="F220" s="542"/>
    </row>
    <row r="221" spans="6:6" s="148" customFormat="1">
      <c r="F221" s="542"/>
    </row>
    <row r="222" spans="6:6" s="148" customFormat="1">
      <c r="F222" s="542"/>
    </row>
    <row r="223" spans="6:6" s="148" customFormat="1">
      <c r="F223" s="542"/>
    </row>
    <row r="224" spans="6:6" s="148" customFormat="1">
      <c r="F224" s="542"/>
    </row>
    <row r="225" spans="6:6" s="148" customFormat="1">
      <c r="F225" s="542"/>
    </row>
    <row r="226" spans="6:6" s="148" customFormat="1">
      <c r="F226" s="542"/>
    </row>
    <row r="227" spans="6:6" s="148" customFormat="1">
      <c r="F227" s="542"/>
    </row>
    <row r="228" spans="6:6" s="148" customFormat="1">
      <c r="F228" s="542"/>
    </row>
    <row r="229" spans="6:6" s="148" customFormat="1">
      <c r="F229" s="542"/>
    </row>
    <row r="230" spans="6:6" s="148" customFormat="1">
      <c r="F230" s="542"/>
    </row>
    <row r="231" spans="6:6" s="148" customFormat="1">
      <c r="F231" s="542"/>
    </row>
    <row r="232" spans="6:6" s="148" customFormat="1">
      <c r="F232" s="542"/>
    </row>
    <row r="233" spans="6:6" s="148" customFormat="1">
      <c r="F233" s="542"/>
    </row>
    <row r="234" spans="6:6" s="148" customFormat="1">
      <c r="F234" s="542"/>
    </row>
    <row r="235" spans="6:6" s="148" customFormat="1">
      <c r="F235" s="542"/>
    </row>
    <row r="236" spans="6:6" s="148" customFormat="1">
      <c r="F236" s="542"/>
    </row>
    <row r="237" spans="6:6" s="148" customFormat="1">
      <c r="F237" s="542"/>
    </row>
    <row r="238" spans="6:6" s="148" customFormat="1">
      <c r="F238" s="542"/>
    </row>
    <row r="239" spans="6:6" s="148" customFormat="1">
      <c r="F239" s="542"/>
    </row>
    <row r="240" spans="6:6" s="148" customFormat="1">
      <c r="F240" s="542"/>
    </row>
    <row r="241" spans="6:6" s="148" customFormat="1">
      <c r="F241" s="542"/>
    </row>
    <row r="242" spans="6:6" s="148" customFormat="1">
      <c r="F242" s="542"/>
    </row>
    <row r="243" spans="6:6" s="148" customFormat="1">
      <c r="F243" s="542"/>
    </row>
    <row r="244" spans="6:6" s="148" customFormat="1">
      <c r="F244" s="542"/>
    </row>
    <row r="245" spans="6:6" s="148" customFormat="1">
      <c r="F245" s="542"/>
    </row>
    <row r="246" spans="6:6" s="148" customFormat="1">
      <c r="F246" s="542"/>
    </row>
    <row r="247" spans="6:6" s="148" customFormat="1">
      <c r="F247" s="542"/>
    </row>
    <row r="248" spans="6:6" s="148" customFormat="1">
      <c r="F248" s="542"/>
    </row>
    <row r="249" spans="6:6" s="148" customFormat="1">
      <c r="F249" s="542"/>
    </row>
    <row r="250" spans="6:6" s="148" customFormat="1">
      <c r="F250" s="542"/>
    </row>
    <row r="251" spans="6:6" s="148" customFormat="1">
      <c r="F251" s="542"/>
    </row>
    <row r="252" spans="6:6" s="148" customFormat="1">
      <c r="F252" s="542"/>
    </row>
    <row r="253" spans="6:6" s="148" customFormat="1">
      <c r="F253" s="542"/>
    </row>
    <row r="254" spans="6:6" s="148" customFormat="1">
      <c r="F254" s="542"/>
    </row>
    <row r="255" spans="6:6" s="148" customFormat="1">
      <c r="F255" s="542"/>
    </row>
    <row r="256" spans="6:6" s="148" customFormat="1">
      <c r="F256" s="542"/>
    </row>
    <row r="257" spans="6:6" s="148" customFormat="1">
      <c r="F257" s="542"/>
    </row>
    <row r="258" spans="6:6" s="148" customFormat="1">
      <c r="F258" s="542"/>
    </row>
    <row r="259" spans="6:6" s="148" customFormat="1">
      <c r="F259" s="542"/>
    </row>
    <row r="260" spans="6:6" s="148" customFormat="1">
      <c r="F260" s="542"/>
    </row>
    <row r="261" spans="6:6" s="148" customFormat="1">
      <c r="F261" s="542"/>
    </row>
    <row r="262" spans="6:6" s="148" customFormat="1">
      <c r="F262" s="542"/>
    </row>
    <row r="263" spans="6:6" s="148" customFormat="1">
      <c r="F263" s="542"/>
    </row>
    <row r="264" spans="6:6" s="148" customFormat="1">
      <c r="F264" s="542"/>
    </row>
    <row r="265" spans="6:6" s="148" customFormat="1">
      <c r="F265" s="542"/>
    </row>
    <row r="266" spans="6:6" s="148" customFormat="1">
      <c r="F266" s="542"/>
    </row>
    <row r="267" spans="6:6" s="148" customFormat="1">
      <c r="F267" s="542"/>
    </row>
    <row r="268" spans="6:6" s="148" customFormat="1">
      <c r="F268" s="542"/>
    </row>
    <row r="269" spans="6:6" s="148" customFormat="1">
      <c r="F269" s="542"/>
    </row>
    <row r="270" spans="6:6" s="148" customFormat="1">
      <c r="F270" s="542"/>
    </row>
    <row r="271" spans="6:6" s="148" customFormat="1">
      <c r="F271" s="542"/>
    </row>
    <row r="272" spans="6:6" s="148" customFormat="1">
      <c r="F272" s="542"/>
    </row>
    <row r="273" spans="6:6" s="148" customFormat="1">
      <c r="F273" s="542"/>
    </row>
    <row r="274" spans="6:6" s="148" customFormat="1">
      <c r="F274" s="542"/>
    </row>
    <row r="275" spans="6:6" s="148" customFormat="1">
      <c r="F275" s="542"/>
    </row>
    <row r="276" spans="6:6" s="148" customFormat="1">
      <c r="F276" s="542"/>
    </row>
    <row r="277" spans="6:6" s="148" customFormat="1">
      <c r="F277" s="542"/>
    </row>
    <row r="278" spans="6:6" s="148" customFormat="1">
      <c r="F278" s="542"/>
    </row>
    <row r="279" spans="6:6" s="148" customFormat="1">
      <c r="F279" s="542"/>
    </row>
    <row r="280" spans="6:6" s="148" customFormat="1">
      <c r="F280" s="542"/>
    </row>
    <row r="281" spans="6:6" s="148" customFormat="1">
      <c r="F281" s="542"/>
    </row>
    <row r="282" spans="6:6" s="148" customFormat="1">
      <c r="F282" s="542"/>
    </row>
    <row r="283" spans="6:6" s="148" customFormat="1">
      <c r="F283" s="542"/>
    </row>
    <row r="284" spans="6:6" s="148" customFormat="1">
      <c r="F284" s="542"/>
    </row>
    <row r="285" spans="6:6" s="148" customFormat="1">
      <c r="F285" s="542"/>
    </row>
    <row r="286" spans="6:6" s="148" customFormat="1">
      <c r="F286" s="542"/>
    </row>
    <row r="287" spans="6:6" s="148" customFormat="1">
      <c r="F287" s="542"/>
    </row>
    <row r="288" spans="6:6" s="148" customFormat="1">
      <c r="F288" s="542"/>
    </row>
    <row r="289" spans="6:6" s="148" customFormat="1">
      <c r="F289" s="542"/>
    </row>
    <row r="290" spans="6:6" s="148" customFormat="1">
      <c r="F290" s="542"/>
    </row>
    <row r="291" spans="6:6" s="148" customFormat="1">
      <c r="F291" s="542"/>
    </row>
    <row r="292" spans="6:6" s="148" customFormat="1">
      <c r="F292" s="542"/>
    </row>
    <row r="293" spans="6:6" s="148" customFormat="1">
      <c r="F293" s="542"/>
    </row>
    <row r="294" spans="6:6" s="148" customFormat="1">
      <c r="F294" s="542"/>
    </row>
    <row r="295" spans="6:6" s="148" customFormat="1">
      <c r="F295" s="542"/>
    </row>
    <row r="296" spans="6:6" s="148" customFormat="1">
      <c r="F296" s="542"/>
    </row>
    <row r="297" spans="6:6" s="148" customFormat="1">
      <c r="F297" s="542"/>
    </row>
    <row r="298" spans="6:6" s="148" customFormat="1">
      <c r="F298" s="542"/>
    </row>
    <row r="299" spans="6:6" s="148" customFormat="1">
      <c r="F299" s="542"/>
    </row>
    <row r="300" spans="6:6" s="148" customFormat="1">
      <c r="F300" s="542"/>
    </row>
    <row r="301" spans="6:6" s="148" customFormat="1">
      <c r="F301" s="542"/>
    </row>
    <row r="302" spans="6:6" s="148" customFormat="1">
      <c r="F302" s="542"/>
    </row>
    <row r="303" spans="6:6" s="148" customFormat="1">
      <c r="F303" s="542"/>
    </row>
    <row r="304" spans="6:6" s="148" customFormat="1">
      <c r="F304" s="542"/>
    </row>
    <row r="305" spans="6:6" s="148" customFormat="1">
      <c r="F305" s="542"/>
    </row>
    <row r="306" spans="6:6" s="148" customFormat="1">
      <c r="F306" s="542"/>
    </row>
    <row r="307" spans="6:6" s="148" customFormat="1">
      <c r="F307" s="542"/>
    </row>
    <row r="308" spans="6:6" s="148" customFormat="1">
      <c r="F308" s="542"/>
    </row>
    <row r="309" spans="6:6" s="148" customFormat="1">
      <c r="F309" s="542"/>
    </row>
    <row r="310" spans="6:6" s="148" customFormat="1">
      <c r="F310" s="542"/>
    </row>
    <row r="311" spans="6:6" s="148" customFormat="1">
      <c r="F311" s="542"/>
    </row>
    <row r="312" spans="6:6" s="148" customFormat="1">
      <c r="F312" s="542"/>
    </row>
    <row r="313" spans="6:6" s="148" customFormat="1">
      <c r="F313" s="542"/>
    </row>
    <row r="314" spans="6:6" s="148" customFormat="1">
      <c r="F314" s="542"/>
    </row>
    <row r="315" spans="6:6" s="148" customFormat="1">
      <c r="F315" s="542"/>
    </row>
    <row r="316" spans="6:6" s="148" customFormat="1">
      <c r="F316" s="542"/>
    </row>
    <row r="317" spans="6:6" s="148" customFormat="1">
      <c r="F317" s="542"/>
    </row>
    <row r="318" spans="6:6" s="148" customFormat="1">
      <c r="F318" s="542"/>
    </row>
    <row r="319" spans="6:6" s="148" customFormat="1">
      <c r="F319" s="542"/>
    </row>
    <row r="320" spans="6:6" s="148" customFormat="1">
      <c r="F320" s="542"/>
    </row>
    <row r="321" spans="6:6" s="148" customFormat="1">
      <c r="F321" s="542"/>
    </row>
    <row r="322" spans="6:6" s="148" customFormat="1">
      <c r="F322" s="542"/>
    </row>
    <row r="323" spans="6:6" s="148" customFormat="1">
      <c r="F323" s="542"/>
    </row>
    <row r="324" spans="6:6" s="148" customFormat="1">
      <c r="F324" s="542"/>
    </row>
    <row r="325" spans="6:6" s="148" customFormat="1">
      <c r="F325" s="542"/>
    </row>
    <row r="326" spans="6:6" s="148" customFormat="1">
      <c r="F326" s="542"/>
    </row>
    <row r="327" spans="6:6" s="148" customFormat="1">
      <c r="F327" s="542"/>
    </row>
    <row r="328" spans="6:6" s="148" customFormat="1">
      <c r="F328" s="542"/>
    </row>
    <row r="329" spans="6:6" s="148" customFormat="1">
      <c r="F329" s="542"/>
    </row>
    <row r="330" spans="6:6" s="148" customFormat="1">
      <c r="F330" s="542"/>
    </row>
    <row r="331" spans="6:6" s="148" customFormat="1">
      <c r="F331" s="542"/>
    </row>
    <row r="332" spans="6:6" s="148" customFormat="1">
      <c r="F332" s="542"/>
    </row>
    <row r="333" spans="6:6" s="148" customFormat="1">
      <c r="F333" s="542"/>
    </row>
    <row r="334" spans="6:6" s="148" customFormat="1">
      <c r="F334" s="542"/>
    </row>
    <row r="335" spans="6:6" s="148" customFormat="1">
      <c r="F335" s="542"/>
    </row>
    <row r="336" spans="6:6" s="148" customFormat="1">
      <c r="F336" s="542"/>
    </row>
    <row r="337" spans="6:6" s="148" customFormat="1">
      <c r="F337" s="542"/>
    </row>
    <row r="338" spans="6:6" s="148" customFormat="1">
      <c r="F338" s="542"/>
    </row>
    <row r="339" spans="6:6" s="148" customFormat="1">
      <c r="F339" s="542"/>
    </row>
    <row r="340" spans="6:6" s="148" customFormat="1">
      <c r="F340" s="542"/>
    </row>
    <row r="341" spans="6:6" s="148" customFormat="1">
      <c r="F341" s="542"/>
    </row>
    <row r="342" spans="6:6" s="148" customFormat="1">
      <c r="F342" s="542"/>
    </row>
    <row r="343" spans="6:6" s="148" customFormat="1">
      <c r="F343" s="542"/>
    </row>
    <row r="344" spans="6:6" s="148" customFormat="1">
      <c r="F344" s="542"/>
    </row>
    <row r="345" spans="6:6" s="148" customFormat="1">
      <c r="F345" s="542"/>
    </row>
    <row r="346" spans="6:6" s="148" customFormat="1">
      <c r="F346" s="542"/>
    </row>
    <row r="347" spans="6:6" s="148" customFormat="1">
      <c r="F347" s="542"/>
    </row>
    <row r="348" spans="6:6" s="148" customFormat="1">
      <c r="F348" s="542"/>
    </row>
    <row r="349" spans="6:6" s="148" customFormat="1">
      <c r="F349" s="542"/>
    </row>
    <row r="350" spans="6:6" s="148" customFormat="1">
      <c r="F350" s="542"/>
    </row>
    <row r="351" spans="6:6" s="148" customFormat="1">
      <c r="F351" s="542"/>
    </row>
    <row r="352" spans="6:6" s="148" customFormat="1">
      <c r="F352" s="542"/>
    </row>
    <row r="353" spans="6:6" s="148" customFormat="1">
      <c r="F353" s="542"/>
    </row>
    <row r="354" spans="6:6" s="148" customFormat="1">
      <c r="F354" s="542"/>
    </row>
    <row r="355" spans="6:6" s="148" customFormat="1">
      <c r="F355" s="542"/>
    </row>
    <row r="356" spans="6:6" s="148" customFormat="1">
      <c r="F356" s="542"/>
    </row>
    <row r="357" spans="6:6" s="148" customFormat="1">
      <c r="F357" s="542"/>
    </row>
    <row r="358" spans="6:6" s="148" customFormat="1">
      <c r="F358" s="542"/>
    </row>
    <row r="359" spans="6:6" s="148" customFormat="1">
      <c r="F359" s="542"/>
    </row>
    <row r="360" spans="6:6" s="148" customFormat="1">
      <c r="F360" s="542"/>
    </row>
    <row r="361" spans="6:6" s="148" customFormat="1">
      <c r="F361" s="542"/>
    </row>
    <row r="362" spans="6:6" s="148" customFormat="1">
      <c r="F362" s="542"/>
    </row>
    <row r="363" spans="6:6" s="148" customFormat="1">
      <c r="F363" s="542"/>
    </row>
    <row r="364" spans="6:6" s="148" customFormat="1">
      <c r="F364" s="542"/>
    </row>
    <row r="365" spans="6:6" s="148" customFormat="1">
      <c r="F365" s="542"/>
    </row>
    <row r="366" spans="6:6" s="148" customFormat="1">
      <c r="F366" s="542"/>
    </row>
    <row r="367" spans="6:6" s="148" customFormat="1">
      <c r="F367" s="542"/>
    </row>
    <row r="368" spans="6:6" s="148" customFormat="1">
      <c r="F368" s="542"/>
    </row>
    <row r="369" spans="6:6" s="148" customFormat="1">
      <c r="F369" s="542"/>
    </row>
    <row r="370" spans="6:6" s="148" customFormat="1">
      <c r="F370" s="542"/>
    </row>
    <row r="371" spans="6:6" s="148" customFormat="1">
      <c r="F371" s="542"/>
    </row>
    <row r="372" spans="6:6" s="148" customFormat="1">
      <c r="F372" s="542"/>
    </row>
    <row r="373" spans="6:6" s="148" customFormat="1">
      <c r="F373" s="542"/>
    </row>
    <row r="374" spans="6:6" s="148" customFormat="1">
      <c r="F374" s="542"/>
    </row>
    <row r="375" spans="6:6" s="148" customFormat="1">
      <c r="F375" s="542"/>
    </row>
    <row r="376" spans="6:6" s="148" customFormat="1">
      <c r="F376" s="542"/>
    </row>
    <row r="377" spans="6:6" s="148" customFormat="1">
      <c r="F377" s="542"/>
    </row>
    <row r="378" spans="6:6" s="148" customFormat="1">
      <c r="F378" s="542"/>
    </row>
    <row r="379" spans="6:6" s="148" customFormat="1">
      <c r="F379" s="542"/>
    </row>
    <row r="380" spans="6:6" s="148" customFormat="1">
      <c r="F380" s="542"/>
    </row>
    <row r="381" spans="6:6" s="148" customFormat="1">
      <c r="F381" s="542"/>
    </row>
    <row r="382" spans="6:6" s="148" customFormat="1">
      <c r="F382" s="542"/>
    </row>
    <row r="383" spans="6:6" s="148" customFormat="1">
      <c r="F383" s="542"/>
    </row>
    <row r="384" spans="6:6" s="148" customFormat="1">
      <c r="F384" s="542"/>
    </row>
    <row r="385" spans="6:6" s="148" customFormat="1">
      <c r="F385" s="542"/>
    </row>
    <row r="386" spans="6:6" s="148" customFormat="1">
      <c r="F386" s="542"/>
    </row>
    <row r="387" spans="6:6" s="148" customFormat="1">
      <c r="F387" s="542"/>
    </row>
    <row r="388" spans="6:6" s="148" customFormat="1">
      <c r="F388" s="542"/>
    </row>
    <row r="389" spans="6:6" s="148" customFormat="1">
      <c r="F389" s="542"/>
    </row>
    <row r="390" spans="6:6" s="148" customFormat="1">
      <c r="F390" s="542"/>
    </row>
    <row r="391" spans="6:6" s="148" customFormat="1">
      <c r="F391" s="542"/>
    </row>
    <row r="392" spans="6:6" s="148" customFormat="1">
      <c r="F392" s="542"/>
    </row>
    <row r="393" spans="6:6" s="148" customFormat="1">
      <c r="F393" s="542"/>
    </row>
    <row r="394" spans="6:6" s="148" customFormat="1">
      <c r="F394" s="542"/>
    </row>
    <row r="395" spans="6:6" s="148" customFormat="1">
      <c r="F395" s="542"/>
    </row>
    <row r="396" spans="6:6" s="148" customFormat="1">
      <c r="F396" s="542"/>
    </row>
    <row r="397" spans="6:6" s="148" customFormat="1">
      <c r="F397" s="542"/>
    </row>
    <row r="398" spans="6:6" s="148" customFormat="1">
      <c r="F398" s="542"/>
    </row>
    <row r="399" spans="6:6" s="148" customFormat="1">
      <c r="F399" s="542"/>
    </row>
    <row r="400" spans="6:6" s="148" customFormat="1">
      <c r="F400" s="542"/>
    </row>
    <row r="401" spans="6:6" s="148" customFormat="1">
      <c r="F401" s="542"/>
    </row>
    <row r="402" spans="6:6" s="148" customFormat="1">
      <c r="F402" s="542"/>
    </row>
    <row r="403" spans="6:6" s="148" customFormat="1">
      <c r="F403" s="542"/>
    </row>
    <row r="404" spans="6:6" s="148" customFormat="1">
      <c r="F404" s="542"/>
    </row>
    <row r="405" spans="6:6" s="148" customFormat="1">
      <c r="F405" s="542"/>
    </row>
    <row r="406" spans="6:6" s="148" customFormat="1">
      <c r="F406" s="542"/>
    </row>
    <row r="407" spans="6:6" s="148" customFormat="1">
      <c r="F407" s="542"/>
    </row>
    <row r="408" spans="6:6" s="148" customFormat="1">
      <c r="F408" s="542"/>
    </row>
    <row r="409" spans="6:6" s="148" customFormat="1">
      <c r="F409" s="542"/>
    </row>
    <row r="410" spans="6:6" s="148" customFormat="1">
      <c r="F410" s="542"/>
    </row>
    <row r="411" spans="6:6" s="148" customFormat="1">
      <c r="F411" s="542"/>
    </row>
    <row r="412" spans="6:6" s="148" customFormat="1">
      <c r="F412" s="542"/>
    </row>
    <row r="413" spans="6:6" s="148" customFormat="1">
      <c r="F413" s="542"/>
    </row>
    <row r="414" spans="6:6" s="148" customFormat="1">
      <c r="F414" s="542"/>
    </row>
    <row r="415" spans="6:6" s="148" customFormat="1">
      <c r="F415" s="542"/>
    </row>
    <row r="416" spans="6:6" s="148" customFormat="1">
      <c r="F416" s="542"/>
    </row>
    <row r="417" spans="6:6" s="148" customFormat="1">
      <c r="F417" s="542"/>
    </row>
    <row r="418" spans="6:6" s="148" customFormat="1">
      <c r="F418" s="542"/>
    </row>
    <row r="419" spans="6:6" s="148" customFormat="1">
      <c r="F419" s="542"/>
    </row>
    <row r="420" spans="6:6" s="148" customFormat="1">
      <c r="F420" s="542"/>
    </row>
    <row r="421" spans="6:6" s="148" customFormat="1">
      <c r="F421" s="542"/>
    </row>
    <row r="422" spans="6:6" s="148" customFormat="1">
      <c r="F422" s="542"/>
    </row>
    <row r="423" spans="6:6" s="148" customFormat="1">
      <c r="F423" s="542"/>
    </row>
    <row r="424" spans="6:6" s="148" customFormat="1">
      <c r="F424" s="542"/>
    </row>
    <row r="425" spans="6:6" s="148" customFormat="1">
      <c r="F425" s="542"/>
    </row>
    <row r="426" spans="6:6" s="148" customFormat="1">
      <c r="F426" s="542"/>
    </row>
    <row r="427" spans="6:6" s="148" customFormat="1">
      <c r="F427" s="542"/>
    </row>
    <row r="428" spans="6:6" s="148" customFormat="1">
      <c r="F428" s="542"/>
    </row>
    <row r="429" spans="6:6" s="148" customFormat="1">
      <c r="F429" s="542"/>
    </row>
    <row r="430" spans="6:6" s="148" customFormat="1">
      <c r="F430" s="542"/>
    </row>
    <row r="431" spans="6:6" s="148" customFormat="1">
      <c r="F431" s="542"/>
    </row>
    <row r="432" spans="6:6" s="148" customFormat="1">
      <c r="F432" s="542"/>
    </row>
    <row r="433" spans="6:6" s="148" customFormat="1">
      <c r="F433" s="542"/>
    </row>
    <row r="434" spans="6:6" s="148" customFormat="1">
      <c r="F434" s="542"/>
    </row>
    <row r="435" spans="6:6" s="148" customFormat="1">
      <c r="F435" s="542"/>
    </row>
    <row r="436" spans="6:6" s="148" customFormat="1">
      <c r="F436" s="542"/>
    </row>
    <row r="437" spans="6:6" s="148" customFormat="1">
      <c r="F437" s="542"/>
    </row>
    <row r="438" spans="6:6" s="148" customFormat="1">
      <c r="F438" s="542"/>
    </row>
    <row r="439" spans="6:6" s="148" customFormat="1">
      <c r="F439" s="542"/>
    </row>
    <row r="440" spans="6:6" s="148" customFormat="1">
      <c r="F440" s="542"/>
    </row>
    <row r="441" spans="6:6" s="148" customFormat="1">
      <c r="F441" s="542"/>
    </row>
    <row r="442" spans="6:6" s="148" customFormat="1">
      <c r="F442" s="542"/>
    </row>
    <row r="443" spans="6:6" s="148" customFormat="1">
      <c r="F443" s="542"/>
    </row>
    <row r="444" spans="6:6" s="148" customFormat="1">
      <c r="F444" s="542"/>
    </row>
    <row r="445" spans="6:6" s="148" customFormat="1">
      <c r="F445" s="542"/>
    </row>
    <row r="446" spans="6:6" s="148" customFormat="1">
      <c r="F446" s="542"/>
    </row>
    <row r="447" spans="6:6" s="148" customFormat="1">
      <c r="F447" s="542"/>
    </row>
    <row r="448" spans="6:6" s="148" customFormat="1">
      <c r="F448" s="542"/>
    </row>
    <row r="449" spans="6:6" s="148" customFormat="1">
      <c r="F449" s="542"/>
    </row>
    <row r="450" spans="6:6" s="148" customFormat="1">
      <c r="F450" s="542"/>
    </row>
    <row r="451" spans="6:6" s="148" customFormat="1">
      <c r="F451" s="542"/>
    </row>
    <row r="452" spans="6:6" s="148" customFormat="1">
      <c r="F452" s="542"/>
    </row>
    <row r="453" spans="6:6" s="148" customFormat="1">
      <c r="F453" s="542"/>
    </row>
    <row r="454" spans="6:6" s="148" customFormat="1">
      <c r="F454" s="542"/>
    </row>
    <row r="455" spans="6:6" s="148" customFormat="1">
      <c r="F455" s="542"/>
    </row>
    <row r="456" spans="6:6" s="148" customFormat="1">
      <c r="F456" s="542"/>
    </row>
    <row r="457" spans="6:6" s="148" customFormat="1">
      <c r="F457" s="542"/>
    </row>
    <row r="458" spans="6:6" s="148" customFormat="1">
      <c r="F458" s="542"/>
    </row>
    <row r="459" spans="6:6" s="148" customFormat="1">
      <c r="F459" s="542"/>
    </row>
    <row r="460" spans="6:6" s="148" customFormat="1">
      <c r="F460" s="542"/>
    </row>
    <row r="461" spans="6:6" s="148" customFormat="1">
      <c r="F461" s="542"/>
    </row>
    <row r="462" spans="6:6" s="148" customFormat="1">
      <c r="F462" s="542"/>
    </row>
    <row r="463" spans="6:6" s="148" customFormat="1">
      <c r="F463" s="542"/>
    </row>
    <row r="464" spans="6:6" s="148" customFormat="1">
      <c r="F464" s="542"/>
    </row>
    <row r="465" spans="6:6" s="148" customFormat="1">
      <c r="F465" s="542"/>
    </row>
    <row r="466" spans="6:6" s="148" customFormat="1">
      <c r="F466" s="542"/>
    </row>
    <row r="467" spans="6:6" s="148" customFormat="1">
      <c r="F467" s="542"/>
    </row>
    <row r="468" spans="6:6" s="148" customFormat="1">
      <c r="F468" s="542"/>
    </row>
    <row r="469" spans="6:6" s="148" customFormat="1">
      <c r="F469" s="542"/>
    </row>
    <row r="470" spans="6:6" s="148" customFormat="1">
      <c r="F470" s="542"/>
    </row>
    <row r="471" spans="6:6" s="148" customFormat="1">
      <c r="F471" s="542"/>
    </row>
    <row r="472" spans="6:6" s="148" customFormat="1">
      <c r="F472" s="542"/>
    </row>
    <row r="473" spans="6:6" s="148" customFormat="1">
      <c r="F473" s="542"/>
    </row>
    <row r="474" spans="6:6" s="148" customFormat="1">
      <c r="F474" s="542"/>
    </row>
    <row r="475" spans="6:6" s="148" customFormat="1">
      <c r="F475" s="542"/>
    </row>
    <row r="476" spans="6:6" s="148" customFormat="1">
      <c r="F476" s="542"/>
    </row>
    <row r="477" spans="6:6" s="148" customFormat="1">
      <c r="F477" s="542"/>
    </row>
    <row r="478" spans="6:6" s="148" customFormat="1">
      <c r="F478" s="542"/>
    </row>
    <row r="479" spans="6:6" s="148" customFormat="1">
      <c r="F479" s="542"/>
    </row>
    <row r="480" spans="6:6" s="148" customFormat="1">
      <c r="F480" s="542"/>
    </row>
    <row r="481" spans="6:6" s="148" customFormat="1">
      <c r="F481" s="542"/>
    </row>
    <row r="482" spans="6:6" s="148" customFormat="1">
      <c r="F482" s="542"/>
    </row>
    <row r="483" spans="6:6" s="148" customFormat="1">
      <c r="F483" s="542"/>
    </row>
    <row r="484" spans="6:6" s="148" customFormat="1">
      <c r="F484" s="542"/>
    </row>
    <row r="485" spans="6:6" s="148" customFormat="1">
      <c r="F485" s="542"/>
    </row>
    <row r="486" spans="6:6" s="148" customFormat="1">
      <c r="F486" s="542"/>
    </row>
    <row r="487" spans="6:6" s="148" customFormat="1">
      <c r="F487" s="542"/>
    </row>
    <row r="488" spans="6:6" s="148" customFormat="1">
      <c r="F488" s="542"/>
    </row>
    <row r="489" spans="6:6" s="148" customFormat="1">
      <c r="F489" s="542"/>
    </row>
    <row r="490" spans="6:6" s="148" customFormat="1">
      <c r="F490" s="542"/>
    </row>
    <row r="491" spans="6:6" s="148" customFormat="1">
      <c r="F491" s="542"/>
    </row>
    <row r="492" spans="6:6" s="148" customFormat="1">
      <c r="F492" s="542"/>
    </row>
    <row r="493" spans="6:6" s="148" customFormat="1">
      <c r="F493" s="542"/>
    </row>
    <row r="494" spans="6:6" s="148" customFormat="1">
      <c r="F494" s="542"/>
    </row>
    <row r="495" spans="6:6" s="148" customFormat="1">
      <c r="F495" s="542"/>
    </row>
    <row r="496" spans="6:6" s="148" customFormat="1">
      <c r="F496" s="542"/>
    </row>
    <row r="497" spans="6:6" s="148" customFormat="1">
      <c r="F497" s="542"/>
    </row>
    <row r="498" spans="6:6" s="148" customFormat="1">
      <c r="F498" s="542"/>
    </row>
    <row r="499" spans="6:6" s="148" customFormat="1">
      <c r="F499" s="542"/>
    </row>
    <row r="500" spans="6:6" s="148" customFormat="1">
      <c r="F500" s="542"/>
    </row>
    <row r="501" spans="6:6" s="148" customFormat="1">
      <c r="F501" s="542"/>
    </row>
    <row r="502" spans="6:6" s="148" customFormat="1">
      <c r="F502" s="542"/>
    </row>
    <row r="503" spans="6:6" s="148" customFormat="1">
      <c r="F503" s="542"/>
    </row>
    <row r="504" spans="6:6" s="148" customFormat="1">
      <c r="F504" s="542"/>
    </row>
    <row r="505" spans="6:6" s="148" customFormat="1">
      <c r="F505" s="542"/>
    </row>
    <row r="506" spans="6:6" s="148" customFormat="1">
      <c r="F506" s="542"/>
    </row>
    <row r="507" spans="6:6" s="148" customFormat="1">
      <c r="F507" s="542"/>
    </row>
    <row r="508" spans="6:6" s="148" customFormat="1">
      <c r="F508" s="542"/>
    </row>
    <row r="509" spans="6:6" s="148" customFormat="1">
      <c r="F509" s="542"/>
    </row>
    <row r="510" spans="6:6" s="148" customFormat="1">
      <c r="F510" s="542"/>
    </row>
    <row r="511" spans="6:6" s="148" customFormat="1">
      <c r="F511" s="542"/>
    </row>
    <row r="512" spans="6:6" s="148" customFormat="1">
      <c r="F512" s="542"/>
    </row>
    <row r="513" spans="6:6" s="148" customFormat="1">
      <c r="F513" s="542"/>
    </row>
    <row r="514" spans="6:6" s="148" customFormat="1">
      <c r="F514" s="542"/>
    </row>
    <row r="515" spans="6:6" s="148" customFormat="1">
      <c r="F515" s="542"/>
    </row>
    <row r="516" spans="6:6" s="148" customFormat="1">
      <c r="F516" s="542"/>
    </row>
    <row r="517" spans="6:6" s="148" customFormat="1">
      <c r="F517" s="542"/>
    </row>
    <row r="518" spans="6:6" s="148" customFormat="1">
      <c r="F518" s="542"/>
    </row>
    <row r="519" spans="6:6" s="148" customFormat="1">
      <c r="F519" s="542"/>
    </row>
    <row r="520" spans="6:6" s="148" customFormat="1">
      <c r="F520" s="542"/>
    </row>
    <row r="521" spans="6:6" s="148" customFormat="1">
      <c r="F521" s="542"/>
    </row>
    <row r="522" spans="6:6" s="148" customFormat="1">
      <c r="F522" s="542"/>
    </row>
    <row r="523" spans="6:6" s="148" customFormat="1">
      <c r="F523" s="542"/>
    </row>
    <row r="524" spans="6:6" s="148" customFormat="1">
      <c r="F524" s="542"/>
    </row>
    <row r="525" spans="6:6" s="148" customFormat="1">
      <c r="F525" s="542"/>
    </row>
    <row r="526" spans="6:6" s="148" customFormat="1">
      <c r="F526" s="542"/>
    </row>
    <row r="527" spans="6:6" s="148" customFormat="1">
      <c r="F527" s="542"/>
    </row>
    <row r="528" spans="6:6" s="148" customFormat="1">
      <c r="F528" s="542"/>
    </row>
    <row r="529" spans="6:6" s="148" customFormat="1">
      <c r="F529" s="542"/>
    </row>
    <row r="530" spans="6:6" s="148" customFormat="1">
      <c r="F530" s="542"/>
    </row>
    <row r="531" spans="6:6" s="148" customFormat="1">
      <c r="F531" s="542"/>
    </row>
    <row r="532" spans="6:6" s="148" customFormat="1">
      <c r="F532" s="542"/>
    </row>
    <row r="533" spans="6:6" s="148" customFormat="1">
      <c r="F533" s="542"/>
    </row>
    <row r="534" spans="6:6" s="148" customFormat="1">
      <c r="F534" s="542"/>
    </row>
    <row r="535" spans="6:6" s="148" customFormat="1">
      <c r="F535" s="542"/>
    </row>
    <row r="536" spans="6:6" s="148" customFormat="1">
      <c r="F536" s="542"/>
    </row>
    <row r="537" spans="6:6" s="148" customFormat="1">
      <c r="F537" s="542"/>
    </row>
    <row r="538" spans="6:6" s="148" customFormat="1">
      <c r="F538" s="542"/>
    </row>
    <row r="539" spans="6:6" s="148" customFormat="1">
      <c r="F539" s="542"/>
    </row>
    <row r="540" spans="6:6" s="148" customFormat="1">
      <c r="F540" s="542"/>
    </row>
    <row r="541" spans="6:6" s="148" customFormat="1">
      <c r="F541" s="542"/>
    </row>
    <row r="542" spans="6:6" s="148" customFormat="1">
      <c r="F542" s="542"/>
    </row>
    <row r="543" spans="6:6" s="148" customFormat="1">
      <c r="F543" s="542"/>
    </row>
    <row r="544" spans="6:6" s="148" customFormat="1">
      <c r="F544" s="542"/>
    </row>
    <row r="545" spans="6:6" s="148" customFormat="1">
      <c r="F545" s="542"/>
    </row>
    <row r="546" spans="6:6" s="148" customFormat="1">
      <c r="F546" s="542"/>
    </row>
    <row r="547" spans="6:6" s="148" customFormat="1">
      <c r="F547" s="542"/>
    </row>
    <row r="548" spans="6:6" s="148" customFormat="1">
      <c r="F548" s="542"/>
    </row>
    <row r="549" spans="6:6" s="148" customFormat="1">
      <c r="F549" s="542"/>
    </row>
    <row r="550" spans="6:6" s="148" customFormat="1">
      <c r="F550" s="542"/>
    </row>
    <row r="551" spans="6:6" s="148" customFormat="1">
      <c r="F551" s="542"/>
    </row>
    <row r="552" spans="6:6" s="148" customFormat="1">
      <c r="F552" s="542"/>
    </row>
    <row r="553" spans="6:6" s="148" customFormat="1">
      <c r="F553" s="542"/>
    </row>
    <row r="554" spans="6:6" s="148" customFormat="1">
      <c r="F554" s="542"/>
    </row>
    <row r="555" spans="6:6" s="148" customFormat="1">
      <c r="F555" s="542"/>
    </row>
    <row r="556" spans="6:6" s="148" customFormat="1">
      <c r="F556" s="542"/>
    </row>
    <row r="557" spans="6:6" s="148" customFormat="1">
      <c r="F557" s="542"/>
    </row>
    <row r="558" spans="6:6" s="148" customFormat="1">
      <c r="F558" s="542"/>
    </row>
    <row r="559" spans="6:6" s="148" customFormat="1">
      <c r="F559" s="542"/>
    </row>
    <row r="560" spans="6:6" s="148" customFormat="1">
      <c r="F560" s="542"/>
    </row>
    <row r="561" spans="6:6" s="148" customFormat="1">
      <c r="F561" s="542"/>
    </row>
    <row r="562" spans="6:6" s="148" customFormat="1">
      <c r="F562" s="542"/>
    </row>
    <row r="563" spans="6:6" s="148" customFormat="1">
      <c r="F563" s="542"/>
    </row>
    <row r="564" spans="6:6" s="148" customFormat="1">
      <c r="F564" s="542"/>
    </row>
    <row r="565" spans="6:6" s="148" customFormat="1">
      <c r="F565" s="542"/>
    </row>
    <row r="566" spans="6:6" s="148" customFormat="1">
      <c r="F566" s="542"/>
    </row>
    <row r="567" spans="6:6" s="148" customFormat="1">
      <c r="F567" s="542"/>
    </row>
    <row r="568" spans="6:6" s="148" customFormat="1">
      <c r="F568" s="542"/>
    </row>
    <row r="569" spans="6:6" s="148" customFormat="1">
      <c r="F569" s="542"/>
    </row>
    <row r="570" spans="6:6" s="148" customFormat="1">
      <c r="F570" s="542"/>
    </row>
    <row r="571" spans="6:6" s="148" customFormat="1">
      <c r="F571" s="542"/>
    </row>
    <row r="572" spans="6:6" s="148" customFormat="1">
      <c r="F572" s="542"/>
    </row>
    <row r="573" spans="6:6" s="148" customFormat="1">
      <c r="F573" s="542"/>
    </row>
    <row r="574" spans="6:6" s="148" customFormat="1">
      <c r="F574" s="542"/>
    </row>
    <row r="575" spans="6:6" s="148" customFormat="1">
      <c r="F575" s="542"/>
    </row>
    <row r="576" spans="6:6" s="148" customFormat="1">
      <c r="F576" s="542"/>
    </row>
    <row r="577" spans="6:6" s="148" customFormat="1">
      <c r="F577" s="542"/>
    </row>
    <row r="578" spans="6:6" s="148" customFormat="1">
      <c r="F578" s="542"/>
    </row>
    <row r="579" spans="6:6" s="148" customFormat="1">
      <c r="F579" s="542"/>
    </row>
    <row r="580" spans="6:6" s="148" customFormat="1">
      <c r="F580" s="542"/>
    </row>
    <row r="581" spans="6:6" s="148" customFormat="1">
      <c r="F581" s="542"/>
    </row>
    <row r="582" spans="6:6" s="148" customFormat="1">
      <c r="F582" s="542"/>
    </row>
    <row r="583" spans="6:6" s="148" customFormat="1">
      <c r="F583" s="542"/>
    </row>
    <row r="584" spans="6:6" s="148" customFormat="1">
      <c r="F584" s="542"/>
    </row>
    <row r="585" spans="6:6" s="148" customFormat="1">
      <c r="F585" s="542"/>
    </row>
    <row r="586" spans="6:6" s="148" customFormat="1">
      <c r="F586" s="542"/>
    </row>
    <row r="587" spans="6:6" s="148" customFormat="1">
      <c r="F587" s="542"/>
    </row>
    <row r="588" spans="6:6" s="148" customFormat="1">
      <c r="F588" s="542"/>
    </row>
    <row r="589" spans="6:6" s="148" customFormat="1">
      <c r="F589" s="542"/>
    </row>
    <row r="590" spans="6:6" s="148" customFormat="1">
      <c r="F590" s="542"/>
    </row>
    <row r="591" spans="6:6" s="148" customFormat="1">
      <c r="F591" s="542"/>
    </row>
    <row r="592" spans="6:6" s="148" customFormat="1">
      <c r="F592" s="542"/>
    </row>
    <row r="593" spans="6:6" s="148" customFormat="1">
      <c r="F593" s="542"/>
    </row>
    <row r="594" spans="6:6" s="148" customFormat="1">
      <c r="F594" s="542"/>
    </row>
    <row r="595" spans="6:6" s="148" customFormat="1">
      <c r="F595" s="542"/>
    </row>
    <row r="596" spans="6:6" s="148" customFormat="1">
      <c r="F596" s="542"/>
    </row>
    <row r="597" spans="6:6" s="148" customFormat="1">
      <c r="F597" s="542"/>
    </row>
    <row r="598" spans="6:6" s="148" customFormat="1">
      <c r="F598" s="542"/>
    </row>
    <row r="599" spans="6:6" s="148" customFormat="1">
      <c r="F599" s="542"/>
    </row>
    <row r="600" spans="6:6" s="148" customFormat="1">
      <c r="F600" s="542"/>
    </row>
    <row r="601" spans="6:6" s="148" customFormat="1">
      <c r="F601" s="542"/>
    </row>
    <row r="602" spans="6:6" s="148" customFormat="1">
      <c r="F602" s="542"/>
    </row>
    <row r="603" spans="6:6" s="148" customFormat="1">
      <c r="F603" s="542"/>
    </row>
    <row r="604" spans="6:6" s="148" customFormat="1">
      <c r="F604" s="542"/>
    </row>
    <row r="605" spans="6:6" s="148" customFormat="1">
      <c r="F605" s="542"/>
    </row>
    <row r="606" spans="6:6" s="148" customFormat="1">
      <c r="F606" s="542"/>
    </row>
    <row r="607" spans="6:6" s="148" customFormat="1">
      <c r="F607" s="542"/>
    </row>
    <row r="608" spans="6:6" s="148" customFormat="1">
      <c r="F608" s="542"/>
    </row>
    <row r="609" spans="6:6" s="148" customFormat="1">
      <c r="F609" s="542"/>
    </row>
    <row r="610" spans="6:6" s="148" customFormat="1">
      <c r="F610" s="542"/>
    </row>
    <row r="611" spans="6:6" s="148" customFormat="1">
      <c r="F611" s="542"/>
    </row>
    <row r="612" spans="6:6" s="148" customFormat="1">
      <c r="F612" s="542"/>
    </row>
    <row r="613" spans="6:6" s="148" customFormat="1">
      <c r="F613" s="542"/>
    </row>
    <row r="614" spans="6:6" s="148" customFormat="1">
      <c r="F614" s="542"/>
    </row>
    <row r="615" spans="6:6" s="148" customFormat="1">
      <c r="F615" s="542"/>
    </row>
    <row r="616" spans="6:6" s="148" customFormat="1">
      <c r="F616" s="542"/>
    </row>
    <row r="617" spans="6:6" s="148" customFormat="1">
      <c r="F617" s="542"/>
    </row>
    <row r="618" spans="6:6" s="148" customFormat="1">
      <c r="F618" s="542"/>
    </row>
    <row r="619" spans="6:6" s="148" customFormat="1">
      <c r="F619" s="542"/>
    </row>
    <row r="620" spans="6:6" s="148" customFormat="1">
      <c r="F620" s="542"/>
    </row>
    <row r="621" spans="6:6" s="148" customFormat="1">
      <c r="F621" s="542"/>
    </row>
    <row r="622" spans="6:6" s="148" customFormat="1">
      <c r="F622" s="542"/>
    </row>
    <row r="623" spans="6:6" s="148" customFormat="1">
      <c r="F623" s="542"/>
    </row>
    <row r="624" spans="6:6" s="148" customFormat="1">
      <c r="F624" s="542"/>
    </row>
    <row r="625" spans="6:6" s="148" customFormat="1">
      <c r="F625" s="542"/>
    </row>
    <row r="626" spans="6:6" s="148" customFormat="1">
      <c r="F626" s="542"/>
    </row>
    <row r="627" spans="6:6" s="148" customFormat="1">
      <c r="F627" s="542"/>
    </row>
    <row r="628" spans="6:6" s="148" customFormat="1">
      <c r="F628" s="542"/>
    </row>
    <row r="629" spans="6:6" s="148" customFormat="1">
      <c r="F629" s="542"/>
    </row>
    <row r="630" spans="6:6" s="148" customFormat="1">
      <c r="F630" s="542"/>
    </row>
    <row r="631" spans="6:6" s="148" customFormat="1">
      <c r="F631" s="542"/>
    </row>
    <row r="632" spans="6:6" s="148" customFormat="1">
      <c r="F632" s="542"/>
    </row>
    <row r="633" spans="6:6" s="148" customFormat="1">
      <c r="F633" s="542"/>
    </row>
    <row r="634" spans="6:6" s="148" customFormat="1">
      <c r="F634" s="542"/>
    </row>
    <row r="635" spans="6:6" s="148" customFormat="1">
      <c r="F635" s="542"/>
    </row>
    <row r="636" spans="6:6" s="148" customFormat="1">
      <c r="F636" s="542"/>
    </row>
    <row r="637" spans="6:6" s="148" customFormat="1">
      <c r="F637" s="542"/>
    </row>
    <row r="638" spans="6:6" s="148" customFormat="1">
      <c r="F638" s="542"/>
    </row>
    <row r="639" spans="6:6" s="148" customFormat="1">
      <c r="F639" s="542"/>
    </row>
    <row r="640" spans="6:6" s="148" customFormat="1">
      <c r="F640" s="542"/>
    </row>
    <row r="641" spans="6:6" s="148" customFormat="1">
      <c r="F641" s="542"/>
    </row>
    <row r="642" spans="6:6" s="148" customFormat="1">
      <c r="F642" s="542"/>
    </row>
    <row r="643" spans="6:6" s="148" customFormat="1">
      <c r="F643" s="542"/>
    </row>
    <row r="644" spans="6:6" s="148" customFormat="1">
      <c r="F644" s="542"/>
    </row>
    <row r="645" spans="6:6" s="148" customFormat="1">
      <c r="F645" s="542"/>
    </row>
    <row r="646" spans="6:6" s="148" customFormat="1">
      <c r="F646" s="542"/>
    </row>
    <row r="647" spans="6:6" s="148" customFormat="1">
      <c r="F647" s="542"/>
    </row>
    <row r="648" spans="6:6" s="148" customFormat="1">
      <c r="F648" s="542"/>
    </row>
    <row r="649" spans="6:6" s="148" customFormat="1">
      <c r="F649" s="542"/>
    </row>
    <row r="650" spans="6:6" s="148" customFormat="1">
      <c r="F650" s="542"/>
    </row>
    <row r="651" spans="6:6" s="148" customFormat="1">
      <c r="F651" s="542"/>
    </row>
    <row r="652" spans="6:6" s="148" customFormat="1">
      <c r="F652" s="542"/>
    </row>
    <row r="653" spans="6:6" s="148" customFormat="1">
      <c r="F653" s="542"/>
    </row>
    <row r="654" spans="6:6" s="148" customFormat="1">
      <c r="F654" s="542"/>
    </row>
    <row r="655" spans="6:6" s="148" customFormat="1">
      <c r="F655" s="542"/>
    </row>
    <row r="656" spans="6:6" s="148" customFormat="1">
      <c r="F656" s="542"/>
    </row>
    <row r="657" spans="6:6" s="148" customFormat="1">
      <c r="F657" s="542"/>
    </row>
    <row r="658" spans="6:6" s="148" customFormat="1">
      <c r="F658" s="542"/>
    </row>
    <row r="659" spans="6:6" s="148" customFormat="1">
      <c r="F659" s="542"/>
    </row>
    <row r="660" spans="6:6" s="148" customFormat="1">
      <c r="F660" s="542"/>
    </row>
    <row r="661" spans="6:6" s="148" customFormat="1">
      <c r="F661" s="542"/>
    </row>
    <row r="662" spans="6:6" s="148" customFormat="1">
      <c r="F662" s="542"/>
    </row>
    <row r="663" spans="6:6" s="148" customFormat="1">
      <c r="F663" s="542"/>
    </row>
    <row r="664" spans="6:6" s="148" customFormat="1">
      <c r="F664" s="542"/>
    </row>
    <row r="665" spans="6:6" s="148" customFormat="1">
      <c r="F665" s="542"/>
    </row>
    <row r="666" spans="6:6" s="148" customFormat="1">
      <c r="F666" s="542"/>
    </row>
    <row r="667" spans="6:6" s="148" customFormat="1">
      <c r="F667" s="542"/>
    </row>
    <row r="668" spans="6:6" s="148" customFormat="1">
      <c r="F668" s="542"/>
    </row>
    <row r="669" spans="6:6" s="148" customFormat="1">
      <c r="F669" s="542"/>
    </row>
    <row r="670" spans="6:6" s="148" customFormat="1">
      <c r="F670" s="542"/>
    </row>
    <row r="671" spans="6:6" s="148" customFormat="1">
      <c r="F671" s="542"/>
    </row>
    <row r="672" spans="6:6" s="148" customFormat="1">
      <c r="F672" s="542"/>
    </row>
    <row r="673" spans="6:6" s="148" customFormat="1">
      <c r="F673" s="542"/>
    </row>
    <row r="674" spans="6:6" s="148" customFormat="1">
      <c r="F674" s="542"/>
    </row>
    <row r="675" spans="6:6" s="148" customFormat="1">
      <c r="F675" s="542"/>
    </row>
    <row r="676" spans="6:6" s="148" customFormat="1">
      <c r="F676" s="542"/>
    </row>
    <row r="677" spans="6:6" s="148" customFormat="1">
      <c r="F677" s="542"/>
    </row>
    <row r="678" spans="6:6" s="148" customFormat="1">
      <c r="F678" s="542"/>
    </row>
    <row r="679" spans="6:6" s="148" customFormat="1">
      <c r="F679" s="542"/>
    </row>
    <row r="680" spans="6:6" s="148" customFormat="1">
      <c r="F680" s="542"/>
    </row>
    <row r="681" spans="6:6" s="148" customFormat="1">
      <c r="F681" s="542"/>
    </row>
    <row r="682" spans="6:6" s="148" customFormat="1">
      <c r="F682" s="542"/>
    </row>
    <row r="683" spans="6:6" s="148" customFormat="1">
      <c r="F683" s="542"/>
    </row>
    <row r="684" spans="6:6" s="148" customFormat="1">
      <c r="F684" s="542"/>
    </row>
    <row r="685" spans="6:6" s="148" customFormat="1">
      <c r="F685" s="542"/>
    </row>
    <row r="686" spans="6:6" s="148" customFormat="1">
      <c r="F686" s="542"/>
    </row>
    <row r="687" spans="6:6" s="148" customFormat="1">
      <c r="F687" s="542"/>
    </row>
    <row r="688" spans="6:6" s="148" customFormat="1">
      <c r="F688" s="542"/>
    </row>
    <row r="689" spans="6:6" s="148" customFormat="1">
      <c r="F689" s="542"/>
    </row>
    <row r="690" spans="6:6" s="148" customFormat="1">
      <c r="F690" s="542"/>
    </row>
    <row r="691" spans="6:6" s="148" customFormat="1">
      <c r="F691" s="542"/>
    </row>
    <row r="692" spans="6:6" s="148" customFormat="1">
      <c r="F692" s="542"/>
    </row>
    <row r="693" spans="6:6" s="148" customFormat="1">
      <c r="F693" s="542"/>
    </row>
    <row r="694" spans="6:6" s="148" customFormat="1">
      <c r="F694" s="542"/>
    </row>
    <row r="695" spans="6:6" s="148" customFormat="1">
      <c r="F695" s="542"/>
    </row>
    <row r="696" spans="6:6" s="148" customFormat="1">
      <c r="F696" s="542"/>
    </row>
    <row r="697" spans="6:6" s="148" customFormat="1">
      <c r="F697" s="542"/>
    </row>
    <row r="698" spans="6:6" s="148" customFormat="1">
      <c r="F698" s="542"/>
    </row>
    <row r="699" spans="6:6" s="148" customFormat="1">
      <c r="F699" s="542"/>
    </row>
    <row r="700" spans="6:6" s="148" customFormat="1">
      <c r="F700" s="542"/>
    </row>
    <row r="701" spans="6:6" s="148" customFormat="1">
      <c r="F701" s="542"/>
    </row>
    <row r="702" spans="6:6" s="148" customFormat="1">
      <c r="F702" s="542"/>
    </row>
    <row r="703" spans="6:6" s="148" customFormat="1">
      <c r="F703" s="542"/>
    </row>
    <row r="704" spans="6:6" s="148" customFormat="1">
      <c r="F704" s="542"/>
    </row>
    <row r="705" spans="6:6" s="148" customFormat="1">
      <c r="F705" s="542"/>
    </row>
    <row r="706" spans="6:6" s="148" customFormat="1">
      <c r="F706" s="542"/>
    </row>
    <row r="707" spans="6:6" s="148" customFormat="1">
      <c r="F707" s="542"/>
    </row>
    <row r="708" spans="6:6" s="148" customFormat="1">
      <c r="F708" s="542"/>
    </row>
    <row r="709" spans="6:6" s="148" customFormat="1">
      <c r="F709" s="542"/>
    </row>
    <row r="710" spans="6:6" s="148" customFormat="1">
      <c r="F710" s="542"/>
    </row>
    <row r="711" spans="6:6" s="148" customFormat="1">
      <c r="F711" s="542"/>
    </row>
    <row r="712" spans="6:6" s="148" customFormat="1">
      <c r="F712" s="542"/>
    </row>
    <row r="713" spans="6:6" s="148" customFormat="1">
      <c r="F713" s="542"/>
    </row>
    <row r="714" spans="6:6" s="148" customFormat="1">
      <c r="F714" s="542"/>
    </row>
    <row r="715" spans="6:6" s="148" customFormat="1">
      <c r="F715" s="542"/>
    </row>
    <row r="716" spans="6:6" s="148" customFormat="1">
      <c r="F716" s="542"/>
    </row>
    <row r="717" spans="6:6" s="148" customFormat="1">
      <c r="F717" s="542"/>
    </row>
    <row r="718" spans="6:6" s="148" customFormat="1">
      <c r="F718" s="542"/>
    </row>
    <row r="719" spans="6:6" s="148" customFormat="1">
      <c r="F719" s="542"/>
    </row>
    <row r="720" spans="6:6" s="148" customFormat="1">
      <c r="F720" s="542"/>
    </row>
    <row r="721" spans="6:6" s="148" customFormat="1">
      <c r="F721" s="542"/>
    </row>
    <row r="722" spans="6:6" s="148" customFormat="1">
      <c r="F722" s="542"/>
    </row>
    <row r="723" spans="6:6" s="148" customFormat="1">
      <c r="F723" s="542"/>
    </row>
    <row r="724" spans="6:6" s="148" customFormat="1">
      <c r="F724" s="542"/>
    </row>
    <row r="725" spans="6:6" s="148" customFormat="1">
      <c r="F725" s="542"/>
    </row>
    <row r="726" spans="6:6" s="148" customFormat="1">
      <c r="F726" s="542"/>
    </row>
    <row r="727" spans="6:6" s="148" customFormat="1">
      <c r="F727" s="542"/>
    </row>
    <row r="728" spans="6:6" s="148" customFormat="1">
      <c r="F728" s="542"/>
    </row>
    <row r="729" spans="6:6" s="148" customFormat="1">
      <c r="F729" s="542"/>
    </row>
    <row r="730" spans="6:6" s="148" customFormat="1">
      <c r="F730" s="542"/>
    </row>
    <row r="731" spans="6:6" s="148" customFormat="1">
      <c r="F731" s="542"/>
    </row>
    <row r="732" spans="6:6" s="148" customFormat="1">
      <c r="F732" s="542"/>
    </row>
    <row r="733" spans="6:6" s="148" customFormat="1">
      <c r="F733" s="542"/>
    </row>
    <row r="734" spans="6:6" s="148" customFormat="1">
      <c r="F734" s="542"/>
    </row>
    <row r="735" spans="6:6" s="148" customFormat="1">
      <c r="F735" s="542"/>
    </row>
    <row r="736" spans="6:6" s="148" customFormat="1">
      <c r="F736" s="542"/>
    </row>
    <row r="737" spans="6:6" s="148" customFormat="1">
      <c r="F737" s="542"/>
    </row>
    <row r="738" spans="6:6" s="148" customFormat="1">
      <c r="F738" s="542"/>
    </row>
    <row r="739" spans="6:6" s="148" customFormat="1">
      <c r="F739" s="542"/>
    </row>
    <row r="740" spans="6:6" s="148" customFormat="1">
      <c r="F740" s="542"/>
    </row>
    <row r="741" spans="6:6" s="148" customFormat="1">
      <c r="F741" s="542"/>
    </row>
    <row r="742" spans="6:6" s="148" customFormat="1">
      <c r="F742" s="542"/>
    </row>
    <row r="743" spans="6:6" s="148" customFormat="1">
      <c r="F743" s="542"/>
    </row>
    <row r="744" spans="6:6" s="148" customFormat="1">
      <c r="F744" s="542"/>
    </row>
    <row r="745" spans="6:6" s="148" customFormat="1">
      <c r="F745" s="542"/>
    </row>
    <row r="746" spans="6:6" s="148" customFormat="1">
      <c r="F746" s="542"/>
    </row>
    <row r="747" spans="6:6" s="148" customFormat="1">
      <c r="F747" s="542"/>
    </row>
    <row r="748" spans="6:6" s="148" customFormat="1">
      <c r="F748" s="542"/>
    </row>
    <row r="749" spans="6:6" s="148" customFormat="1">
      <c r="F749" s="542"/>
    </row>
    <row r="750" spans="6:6" s="148" customFormat="1">
      <c r="F750" s="542"/>
    </row>
    <row r="751" spans="6:6" s="148" customFormat="1">
      <c r="F751" s="542"/>
    </row>
    <row r="752" spans="6:6" s="148" customFormat="1">
      <c r="F752" s="542"/>
    </row>
    <row r="753" spans="6:6" s="148" customFormat="1">
      <c r="F753" s="542"/>
    </row>
    <row r="754" spans="6:6" s="148" customFormat="1">
      <c r="F754" s="542"/>
    </row>
    <row r="755" spans="6:6" s="148" customFormat="1">
      <c r="F755" s="542"/>
    </row>
    <row r="756" spans="6:6" s="148" customFormat="1">
      <c r="F756" s="542"/>
    </row>
    <row r="757" spans="6:6" s="148" customFormat="1">
      <c r="F757" s="542"/>
    </row>
    <row r="758" spans="6:6" s="148" customFormat="1">
      <c r="F758" s="542"/>
    </row>
    <row r="759" spans="6:6" s="148" customFormat="1">
      <c r="F759" s="542"/>
    </row>
    <row r="760" spans="6:6" s="148" customFormat="1">
      <c r="F760" s="542"/>
    </row>
    <row r="761" spans="6:6" s="148" customFormat="1">
      <c r="F761" s="542"/>
    </row>
    <row r="762" spans="6:6" s="148" customFormat="1">
      <c r="F762" s="542"/>
    </row>
    <row r="763" spans="6:6" s="148" customFormat="1">
      <c r="F763" s="542"/>
    </row>
    <row r="764" spans="6:6" s="148" customFormat="1">
      <c r="F764" s="542"/>
    </row>
    <row r="765" spans="6:6" s="148" customFormat="1">
      <c r="F765" s="542"/>
    </row>
    <row r="766" spans="6:6" s="148" customFormat="1">
      <c r="F766" s="542"/>
    </row>
    <row r="767" spans="6:6" s="148" customFormat="1">
      <c r="F767" s="542"/>
    </row>
    <row r="768" spans="6:6" s="148" customFormat="1">
      <c r="F768" s="542"/>
    </row>
    <row r="769" spans="6:6" s="148" customFormat="1">
      <c r="F769" s="542"/>
    </row>
    <row r="770" spans="6:6" s="148" customFormat="1">
      <c r="F770" s="542"/>
    </row>
    <row r="771" spans="6:6" s="148" customFormat="1">
      <c r="F771" s="542"/>
    </row>
    <row r="772" spans="6:6" s="148" customFormat="1">
      <c r="F772" s="542"/>
    </row>
    <row r="773" spans="6:6" s="148" customFormat="1">
      <c r="F773" s="542"/>
    </row>
    <row r="774" spans="6:6" s="148" customFormat="1">
      <c r="F774" s="542"/>
    </row>
    <row r="775" spans="6:6" s="148" customFormat="1">
      <c r="F775" s="542"/>
    </row>
    <row r="776" spans="6:6" s="148" customFormat="1">
      <c r="F776" s="542"/>
    </row>
    <row r="777" spans="6:6" s="148" customFormat="1">
      <c r="F777" s="542"/>
    </row>
    <row r="778" spans="6:6" s="148" customFormat="1">
      <c r="F778" s="542"/>
    </row>
    <row r="779" spans="6:6" s="148" customFormat="1">
      <c r="F779" s="542"/>
    </row>
    <row r="780" spans="6:6" s="148" customFormat="1">
      <c r="F780" s="542"/>
    </row>
    <row r="781" spans="6:6" s="148" customFormat="1">
      <c r="F781" s="542"/>
    </row>
    <row r="782" spans="6:6" s="148" customFormat="1">
      <c r="F782" s="542"/>
    </row>
    <row r="783" spans="6:6" s="148" customFormat="1">
      <c r="F783" s="542"/>
    </row>
    <row r="784" spans="6:6" s="148" customFormat="1">
      <c r="F784" s="542"/>
    </row>
    <row r="785" spans="6:6" s="148" customFormat="1">
      <c r="F785" s="542"/>
    </row>
    <row r="786" spans="6:6" s="148" customFormat="1">
      <c r="F786" s="542"/>
    </row>
    <row r="787" spans="6:6" s="148" customFormat="1">
      <c r="F787" s="542"/>
    </row>
    <row r="788" spans="6:6" s="148" customFormat="1">
      <c r="F788" s="542"/>
    </row>
    <row r="789" spans="6:6" s="148" customFormat="1">
      <c r="F789" s="542"/>
    </row>
    <row r="790" spans="6:6" s="148" customFormat="1">
      <c r="F790" s="542"/>
    </row>
    <row r="791" spans="6:6" s="148" customFormat="1">
      <c r="F791" s="542"/>
    </row>
    <row r="792" spans="6:6" s="148" customFormat="1">
      <c r="F792" s="542"/>
    </row>
    <row r="793" spans="6:6" s="148" customFormat="1">
      <c r="F793" s="542"/>
    </row>
    <row r="794" spans="6:6" s="148" customFormat="1">
      <c r="F794" s="542"/>
    </row>
    <row r="795" spans="6:6" s="148" customFormat="1">
      <c r="F795" s="542"/>
    </row>
    <row r="796" spans="6:6" s="148" customFormat="1">
      <c r="F796" s="542"/>
    </row>
    <row r="797" spans="6:6" s="148" customFormat="1">
      <c r="F797" s="542"/>
    </row>
    <row r="798" spans="6:6" s="148" customFormat="1">
      <c r="F798" s="542"/>
    </row>
    <row r="799" spans="6:6" s="148" customFormat="1">
      <c r="F799" s="542"/>
    </row>
    <row r="800" spans="6:6" s="148" customFormat="1">
      <c r="F800" s="542"/>
    </row>
    <row r="801" spans="6:6" s="148" customFormat="1">
      <c r="F801" s="542"/>
    </row>
    <row r="802" spans="6:6" s="148" customFormat="1">
      <c r="F802" s="542"/>
    </row>
    <row r="803" spans="6:6" s="148" customFormat="1">
      <c r="F803" s="542"/>
    </row>
    <row r="804" spans="6:6" s="148" customFormat="1">
      <c r="F804" s="542"/>
    </row>
    <row r="805" spans="6:6" s="148" customFormat="1">
      <c r="F805" s="542"/>
    </row>
    <row r="806" spans="6:6" s="148" customFormat="1">
      <c r="F806" s="542"/>
    </row>
    <row r="807" spans="6:6" s="148" customFormat="1">
      <c r="F807" s="542"/>
    </row>
    <row r="808" spans="6:6" s="148" customFormat="1">
      <c r="F808" s="542"/>
    </row>
    <row r="809" spans="6:6" s="148" customFormat="1">
      <c r="F809" s="542"/>
    </row>
    <row r="810" spans="6:6" s="148" customFormat="1">
      <c r="F810" s="542"/>
    </row>
    <row r="811" spans="6:6" s="148" customFormat="1">
      <c r="F811" s="542"/>
    </row>
    <row r="812" spans="6:6" s="148" customFormat="1">
      <c r="F812" s="542"/>
    </row>
    <row r="813" spans="6:6" s="148" customFormat="1">
      <c r="F813" s="542"/>
    </row>
    <row r="814" spans="6:6" s="148" customFormat="1">
      <c r="F814" s="542"/>
    </row>
    <row r="815" spans="6:6" s="148" customFormat="1">
      <c r="F815" s="542"/>
    </row>
    <row r="816" spans="6:6" s="148" customFormat="1">
      <c r="F816" s="542"/>
    </row>
    <row r="817" spans="6:6" s="148" customFormat="1">
      <c r="F817" s="542"/>
    </row>
    <row r="818" spans="6:6" s="148" customFormat="1">
      <c r="F818" s="542"/>
    </row>
    <row r="819" spans="6:6" s="148" customFormat="1">
      <c r="F819" s="542"/>
    </row>
    <row r="820" spans="6:6" s="148" customFormat="1">
      <c r="F820" s="542"/>
    </row>
    <row r="821" spans="6:6" s="148" customFormat="1">
      <c r="F821" s="542"/>
    </row>
    <row r="822" spans="6:6" s="148" customFormat="1">
      <c r="F822" s="542"/>
    </row>
    <row r="823" spans="6:6" s="148" customFormat="1">
      <c r="F823" s="542"/>
    </row>
    <row r="824" spans="6:6" s="148" customFormat="1">
      <c r="F824" s="542"/>
    </row>
    <row r="825" spans="6:6" s="148" customFormat="1">
      <c r="F825" s="542"/>
    </row>
    <row r="826" spans="6:6" s="148" customFormat="1">
      <c r="F826" s="542"/>
    </row>
    <row r="827" spans="6:6" s="148" customFormat="1">
      <c r="F827" s="542"/>
    </row>
    <row r="828" spans="6:6" s="148" customFormat="1">
      <c r="F828" s="542"/>
    </row>
    <row r="829" spans="6:6" s="148" customFormat="1">
      <c r="F829" s="542"/>
    </row>
    <row r="830" spans="6:6" s="148" customFormat="1">
      <c r="F830" s="542"/>
    </row>
    <row r="831" spans="6:6" s="148" customFormat="1">
      <c r="F831" s="542"/>
    </row>
    <row r="832" spans="6:6" s="148" customFormat="1">
      <c r="F832" s="542"/>
    </row>
    <row r="833" spans="6:6" s="148" customFormat="1">
      <c r="F833" s="542"/>
    </row>
    <row r="834" spans="6:6" s="148" customFormat="1">
      <c r="F834" s="542"/>
    </row>
    <row r="835" spans="6:6" s="148" customFormat="1">
      <c r="F835" s="542"/>
    </row>
    <row r="836" spans="6:6" s="148" customFormat="1">
      <c r="F836" s="542"/>
    </row>
    <row r="837" spans="6:6" s="148" customFormat="1">
      <c r="F837" s="542"/>
    </row>
    <row r="838" spans="6:6" s="148" customFormat="1">
      <c r="F838" s="542"/>
    </row>
    <row r="839" spans="6:6" s="148" customFormat="1">
      <c r="F839" s="542"/>
    </row>
    <row r="840" spans="6:6" s="148" customFormat="1">
      <c r="F840" s="542"/>
    </row>
    <row r="841" spans="6:6" s="148" customFormat="1">
      <c r="F841" s="542"/>
    </row>
    <row r="842" spans="6:6" s="148" customFormat="1">
      <c r="F842" s="542"/>
    </row>
    <row r="843" spans="6:6" s="148" customFormat="1">
      <c r="F843" s="542"/>
    </row>
    <row r="844" spans="6:6" s="148" customFormat="1">
      <c r="F844" s="542"/>
    </row>
    <row r="845" spans="6:6" s="148" customFormat="1">
      <c r="F845" s="542"/>
    </row>
    <row r="846" spans="6:6" s="148" customFormat="1">
      <c r="F846" s="542"/>
    </row>
    <row r="847" spans="6:6" s="148" customFormat="1">
      <c r="F847" s="542"/>
    </row>
    <row r="848" spans="6:6" s="148" customFormat="1">
      <c r="F848" s="542"/>
    </row>
    <row r="849" spans="6:6" s="148" customFormat="1">
      <c r="F849" s="542"/>
    </row>
    <row r="850" spans="6:6" s="148" customFormat="1">
      <c r="F850" s="542"/>
    </row>
    <row r="851" spans="6:6" s="148" customFormat="1">
      <c r="F851" s="542"/>
    </row>
    <row r="852" spans="6:6" s="148" customFormat="1">
      <c r="F852" s="542"/>
    </row>
    <row r="853" spans="6:6" s="148" customFormat="1">
      <c r="F853" s="542"/>
    </row>
    <row r="854" spans="6:6" s="148" customFormat="1">
      <c r="F854" s="542"/>
    </row>
    <row r="855" spans="6:6" s="148" customFormat="1">
      <c r="F855" s="542"/>
    </row>
    <row r="856" spans="6:6" s="148" customFormat="1">
      <c r="F856" s="542"/>
    </row>
    <row r="857" spans="6:6" s="148" customFormat="1">
      <c r="F857" s="542"/>
    </row>
    <row r="858" spans="6:6" s="148" customFormat="1">
      <c r="F858" s="542"/>
    </row>
    <row r="859" spans="6:6" s="148" customFormat="1">
      <c r="F859" s="542"/>
    </row>
    <row r="860" spans="6:6" s="148" customFormat="1">
      <c r="F860" s="542"/>
    </row>
    <row r="861" spans="6:6" s="148" customFormat="1">
      <c r="F861" s="542"/>
    </row>
    <row r="862" spans="6:6" s="148" customFormat="1">
      <c r="F862" s="542"/>
    </row>
    <row r="863" spans="6:6" s="148" customFormat="1">
      <c r="F863" s="542"/>
    </row>
    <row r="864" spans="6:6" s="148" customFormat="1">
      <c r="F864" s="542"/>
    </row>
    <row r="865" spans="6:6" s="148" customFormat="1">
      <c r="F865" s="542"/>
    </row>
    <row r="866" spans="6:6" s="148" customFormat="1">
      <c r="F866" s="542"/>
    </row>
    <row r="867" spans="6:6" s="148" customFormat="1">
      <c r="F867" s="542"/>
    </row>
    <row r="868" spans="6:6" s="148" customFormat="1">
      <c r="F868" s="542"/>
    </row>
    <row r="869" spans="6:6" s="148" customFormat="1">
      <c r="F869" s="542"/>
    </row>
    <row r="870" spans="6:6" s="148" customFormat="1">
      <c r="F870" s="542"/>
    </row>
    <row r="871" spans="6:6" s="148" customFormat="1">
      <c r="F871" s="542"/>
    </row>
    <row r="872" spans="6:6" s="148" customFormat="1">
      <c r="F872" s="542"/>
    </row>
    <row r="873" spans="6:6" s="148" customFormat="1">
      <c r="F873" s="542"/>
    </row>
    <row r="874" spans="6:6" s="148" customFormat="1">
      <c r="F874" s="542"/>
    </row>
    <row r="875" spans="6:6" s="148" customFormat="1">
      <c r="F875" s="542"/>
    </row>
    <row r="876" spans="6:6" s="148" customFormat="1">
      <c r="F876" s="542"/>
    </row>
    <row r="877" spans="6:6" s="148" customFormat="1">
      <c r="F877" s="542"/>
    </row>
    <row r="878" spans="6:6" s="148" customFormat="1">
      <c r="F878" s="542"/>
    </row>
    <row r="879" spans="6:6" s="148" customFormat="1">
      <c r="F879" s="542"/>
    </row>
    <row r="880" spans="6:6" s="148" customFormat="1">
      <c r="F880" s="542"/>
    </row>
    <row r="881" spans="6:6" s="148" customFormat="1">
      <c r="F881" s="542"/>
    </row>
    <row r="882" spans="6:6" s="148" customFormat="1">
      <c r="F882" s="542"/>
    </row>
    <row r="883" spans="6:6" s="148" customFormat="1">
      <c r="F883" s="542"/>
    </row>
    <row r="884" spans="6:6" s="148" customFormat="1">
      <c r="F884" s="542"/>
    </row>
    <row r="885" spans="6:6" s="148" customFormat="1">
      <c r="F885" s="542"/>
    </row>
    <row r="886" spans="6:6" s="148" customFormat="1">
      <c r="F886" s="542"/>
    </row>
    <row r="887" spans="6:6" s="148" customFormat="1">
      <c r="F887" s="542"/>
    </row>
    <row r="888" spans="6:6" s="148" customFormat="1">
      <c r="F888" s="542"/>
    </row>
    <row r="889" spans="6:6" s="148" customFormat="1">
      <c r="F889" s="542"/>
    </row>
    <row r="890" spans="6:6" s="148" customFormat="1">
      <c r="F890" s="542"/>
    </row>
    <row r="891" spans="6:6" s="148" customFormat="1">
      <c r="F891" s="542"/>
    </row>
    <row r="892" spans="6:6" s="148" customFormat="1">
      <c r="F892" s="542"/>
    </row>
    <row r="893" spans="6:6" s="148" customFormat="1">
      <c r="F893" s="542"/>
    </row>
    <row r="894" spans="6:6" s="148" customFormat="1">
      <c r="F894" s="542"/>
    </row>
    <row r="895" spans="6:6" s="148" customFormat="1">
      <c r="F895" s="542"/>
    </row>
    <row r="896" spans="6:6" s="148" customFormat="1">
      <c r="F896" s="542"/>
    </row>
    <row r="897" spans="6:6" s="148" customFormat="1">
      <c r="F897" s="542"/>
    </row>
    <row r="898" spans="6:6" s="148" customFormat="1">
      <c r="F898" s="542"/>
    </row>
    <row r="899" spans="6:6" s="148" customFormat="1">
      <c r="F899" s="542"/>
    </row>
    <row r="900" spans="6:6" s="148" customFormat="1">
      <c r="F900" s="542"/>
    </row>
    <row r="901" spans="6:6" s="148" customFormat="1">
      <c r="F901" s="542"/>
    </row>
    <row r="902" spans="6:6" s="148" customFormat="1">
      <c r="F902" s="542"/>
    </row>
    <row r="903" spans="6:6" s="148" customFormat="1">
      <c r="F903" s="542"/>
    </row>
    <row r="904" spans="6:6" s="148" customFormat="1">
      <c r="F904" s="542"/>
    </row>
    <row r="905" spans="6:6" s="148" customFormat="1">
      <c r="F905" s="542"/>
    </row>
    <row r="906" spans="6:6" s="148" customFormat="1">
      <c r="F906" s="542"/>
    </row>
    <row r="907" spans="6:6" s="148" customFormat="1">
      <c r="F907" s="542"/>
    </row>
    <row r="908" spans="6:6" s="148" customFormat="1">
      <c r="F908" s="542"/>
    </row>
    <row r="909" spans="6:6" s="148" customFormat="1">
      <c r="F909" s="542"/>
    </row>
    <row r="910" spans="6:6" s="148" customFormat="1">
      <c r="F910" s="542"/>
    </row>
    <row r="911" spans="6:6" s="148" customFormat="1">
      <c r="F911" s="542"/>
    </row>
    <row r="912" spans="6:6" s="148" customFormat="1">
      <c r="F912" s="542"/>
    </row>
    <row r="913" spans="6:6" s="148" customFormat="1">
      <c r="F913" s="542"/>
    </row>
    <row r="914" spans="6:6" s="148" customFormat="1">
      <c r="F914" s="542"/>
    </row>
    <row r="915" spans="6:6" s="148" customFormat="1">
      <c r="F915" s="542"/>
    </row>
    <row r="916" spans="6:6" s="148" customFormat="1">
      <c r="F916" s="542"/>
    </row>
    <row r="917" spans="6:6" s="148" customFormat="1">
      <c r="F917" s="542"/>
    </row>
    <row r="918" spans="6:6" s="148" customFormat="1">
      <c r="F918" s="542"/>
    </row>
    <row r="919" spans="6:6" s="148" customFormat="1">
      <c r="F919" s="542"/>
    </row>
    <row r="920" spans="6:6" s="148" customFormat="1">
      <c r="F920" s="542"/>
    </row>
    <row r="921" spans="6:6" s="148" customFormat="1">
      <c r="F921" s="542"/>
    </row>
    <row r="922" spans="6:6" s="148" customFormat="1">
      <c r="F922" s="542"/>
    </row>
    <row r="923" spans="6:6" s="148" customFormat="1">
      <c r="F923" s="542"/>
    </row>
    <row r="924" spans="6:6" s="148" customFormat="1">
      <c r="F924" s="542"/>
    </row>
    <row r="925" spans="6:6" s="148" customFormat="1">
      <c r="F925" s="542"/>
    </row>
    <row r="926" spans="6:6" s="148" customFormat="1">
      <c r="F926" s="542"/>
    </row>
    <row r="927" spans="6:6" s="148" customFormat="1">
      <c r="F927" s="542"/>
    </row>
    <row r="928" spans="6:6" s="148" customFormat="1">
      <c r="F928" s="542"/>
    </row>
    <row r="929" spans="6:6" s="148" customFormat="1">
      <c r="F929" s="542"/>
    </row>
    <row r="930" spans="6:6" s="148" customFormat="1">
      <c r="F930" s="542"/>
    </row>
    <row r="931" spans="6:6" s="148" customFormat="1">
      <c r="F931" s="542"/>
    </row>
    <row r="932" spans="6:6" s="148" customFormat="1">
      <c r="F932" s="542"/>
    </row>
    <row r="933" spans="6:6" s="148" customFormat="1">
      <c r="F933" s="542"/>
    </row>
    <row r="934" spans="6:6" s="148" customFormat="1">
      <c r="F934" s="542"/>
    </row>
    <row r="935" spans="6:6" s="148" customFormat="1">
      <c r="F935" s="542"/>
    </row>
    <row r="936" spans="6:6" s="148" customFormat="1">
      <c r="F936" s="542"/>
    </row>
    <row r="937" spans="6:6" s="148" customFormat="1">
      <c r="F937" s="542"/>
    </row>
    <row r="938" spans="6:6" s="148" customFormat="1">
      <c r="F938" s="542"/>
    </row>
    <row r="939" spans="6:6" s="148" customFormat="1">
      <c r="F939" s="542"/>
    </row>
    <row r="940" spans="6:6" s="148" customFormat="1">
      <c r="F940" s="542"/>
    </row>
    <row r="941" spans="6:6" s="148" customFormat="1">
      <c r="F941" s="542"/>
    </row>
    <row r="942" spans="6:6" s="148" customFormat="1">
      <c r="F942" s="542"/>
    </row>
    <row r="943" spans="6:6" s="148" customFormat="1">
      <c r="F943" s="542"/>
    </row>
    <row r="944" spans="6:6" s="148" customFormat="1">
      <c r="F944" s="542"/>
    </row>
    <row r="945" spans="6:6" s="148" customFormat="1">
      <c r="F945" s="542"/>
    </row>
    <row r="946" spans="6:6" s="148" customFormat="1">
      <c r="F946" s="542"/>
    </row>
    <row r="947" spans="6:6" s="148" customFormat="1">
      <c r="F947" s="542"/>
    </row>
    <row r="948" spans="6:6" s="148" customFormat="1">
      <c r="F948" s="542"/>
    </row>
    <row r="949" spans="6:6" s="148" customFormat="1">
      <c r="F949" s="542"/>
    </row>
    <row r="950" spans="6:6" s="148" customFormat="1">
      <c r="F950" s="542"/>
    </row>
    <row r="951" spans="6:6" s="148" customFormat="1">
      <c r="F951" s="542"/>
    </row>
    <row r="952" spans="6:6" s="148" customFormat="1">
      <c r="F952" s="542"/>
    </row>
    <row r="953" spans="6:6" s="148" customFormat="1">
      <c r="F953" s="542"/>
    </row>
    <row r="954" spans="6:6" s="148" customFormat="1">
      <c r="F954" s="542"/>
    </row>
    <row r="955" spans="6:6" s="148" customFormat="1">
      <c r="F955" s="542"/>
    </row>
    <row r="956" spans="6:6" s="148" customFormat="1">
      <c r="F956" s="542"/>
    </row>
    <row r="957" spans="6:6" s="148" customFormat="1">
      <c r="F957" s="542"/>
    </row>
    <row r="958" spans="6:6" s="148" customFormat="1">
      <c r="F958" s="542"/>
    </row>
    <row r="959" spans="6:6" s="148" customFormat="1">
      <c r="F959" s="542"/>
    </row>
    <row r="960" spans="6:6" s="148" customFormat="1">
      <c r="F960" s="542"/>
    </row>
    <row r="961" spans="6:6" s="148" customFormat="1">
      <c r="F961" s="542"/>
    </row>
    <row r="962" spans="6:6" s="148" customFormat="1">
      <c r="F962" s="542"/>
    </row>
    <row r="963" spans="6:6" s="148" customFormat="1">
      <c r="F963" s="542"/>
    </row>
    <row r="964" spans="6:6" s="148" customFormat="1">
      <c r="F964" s="542"/>
    </row>
    <row r="965" spans="6:6" s="148" customFormat="1">
      <c r="F965" s="542"/>
    </row>
    <row r="966" spans="6:6" s="148" customFormat="1">
      <c r="F966" s="542"/>
    </row>
    <row r="967" spans="6:6" s="148" customFormat="1">
      <c r="F967" s="542"/>
    </row>
    <row r="968" spans="6:6" s="148" customFormat="1">
      <c r="F968" s="542"/>
    </row>
    <row r="969" spans="6:6" s="148" customFormat="1">
      <c r="F969" s="542"/>
    </row>
    <row r="970" spans="6:6" s="148" customFormat="1">
      <c r="F970" s="542"/>
    </row>
    <row r="971" spans="6:6" s="148" customFormat="1">
      <c r="F971" s="542"/>
    </row>
    <row r="972" spans="6:6" s="148" customFormat="1">
      <c r="F972" s="542"/>
    </row>
    <row r="973" spans="6:6" s="148" customFormat="1">
      <c r="F973" s="542"/>
    </row>
    <row r="974" spans="6:6" s="148" customFormat="1">
      <c r="F974" s="542"/>
    </row>
    <row r="975" spans="6:6" s="148" customFormat="1">
      <c r="F975" s="542"/>
    </row>
    <row r="976" spans="6:6" s="148" customFormat="1">
      <c r="F976" s="542"/>
    </row>
    <row r="977" spans="6:6" s="148" customFormat="1">
      <c r="F977" s="542"/>
    </row>
    <row r="978" spans="6:6" s="148" customFormat="1">
      <c r="F978" s="542"/>
    </row>
    <row r="979" spans="6:6" s="148" customFormat="1">
      <c r="F979" s="542"/>
    </row>
    <row r="980" spans="6:6" s="148" customFormat="1">
      <c r="F980" s="542"/>
    </row>
    <row r="981" spans="6:6" s="148" customFormat="1">
      <c r="F981" s="542"/>
    </row>
    <row r="982" spans="6:6" s="148" customFormat="1">
      <c r="F982" s="542"/>
    </row>
    <row r="983" spans="6:6" s="148" customFormat="1">
      <c r="F983" s="542"/>
    </row>
    <row r="984" spans="6:6" s="148" customFormat="1">
      <c r="F984" s="542"/>
    </row>
    <row r="985" spans="6:6" s="148" customFormat="1">
      <c r="F985" s="542"/>
    </row>
    <row r="986" spans="6:6" s="148" customFormat="1">
      <c r="F986" s="542"/>
    </row>
    <row r="987" spans="6:6" s="148" customFormat="1">
      <c r="F987" s="542"/>
    </row>
    <row r="988" spans="6:6" s="148" customFormat="1">
      <c r="F988" s="542"/>
    </row>
    <row r="989" spans="6:6" s="148" customFormat="1">
      <c r="F989" s="542"/>
    </row>
    <row r="990" spans="6:6" s="148" customFormat="1">
      <c r="F990" s="542"/>
    </row>
    <row r="991" spans="6:6" s="148" customFormat="1">
      <c r="F991" s="542"/>
    </row>
    <row r="992" spans="6:6" s="148" customFormat="1">
      <c r="F992" s="542"/>
    </row>
    <row r="993" spans="6:6" s="148" customFormat="1">
      <c r="F993" s="542"/>
    </row>
    <row r="994" spans="6:6" s="148" customFormat="1">
      <c r="F994" s="542"/>
    </row>
    <row r="995" spans="6:6" s="148" customFormat="1">
      <c r="F995" s="542"/>
    </row>
    <row r="996" spans="6:6" s="148" customFormat="1">
      <c r="F996" s="542"/>
    </row>
    <row r="997" spans="6:6" s="148" customFormat="1">
      <c r="F997" s="542"/>
    </row>
    <row r="998" spans="6:6" s="148" customFormat="1">
      <c r="F998" s="542"/>
    </row>
    <row r="999" spans="6:6" s="148" customFormat="1">
      <c r="F999" s="542"/>
    </row>
    <row r="1000" spans="6:6" s="148" customFormat="1">
      <c r="F1000" s="542"/>
    </row>
    <row r="1001" spans="6:6" s="148" customFormat="1">
      <c r="F1001" s="542"/>
    </row>
    <row r="1002" spans="6:6" s="148" customFormat="1">
      <c r="F1002" s="542"/>
    </row>
    <row r="1003" spans="6:6" s="148" customFormat="1">
      <c r="F1003" s="542"/>
    </row>
    <row r="1004" spans="6:6" s="148" customFormat="1">
      <c r="F1004" s="542"/>
    </row>
    <row r="1005" spans="6:6" s="148" customFormat="1">
      <c r="F1005" s="542"/>
    </row>
    <row r="1006" spans="6:6" s="148" customFormat="1">
      <c r="F1006" s="542"/>
    </row>
    <row r="1007" spans="6:6" s="148" customFormat="1">
      <c r="F1007" s="542"/>
    </row>
    <row r="1008" spans="6:6" s="148" customFormat="1">
      <c r="F1008" s="542"/>
    </row>
    <row r="1009" spans="6:6" s="148" customFormat="1">
      <c r="F1009" s="542"/>
    </row>
    <row r="1010" spans="6:6" s="148" customFormat="1">
      <c r="F1010" s="542"/>
    </row>
    <row r="1011" spans="6:6" s="148" customFormat="1">
      <c r="F1011" s="542"/>
    </row>
    <row r="1012" spans="6:6" s="148" customFormat="1">
      <c r="F1012" s="542"/>
    </row>
    <row r="1013" spans="6:6" s="148" customFormat="1">
      <c r="F1013" s="542"/>
    </row>
    <row r="1014" spans="6:6" s="148" customFormat="1">
      <c r="F1014" s="542"/>
    </row>
    <row r="1015" spans="6:6" s="148" customFormat="1">
      <c r="F1015" s="542"/>
    </row>
    <row r="1016" spans="6:6" s="148" customFormat="1">
      <c r="F1016" s="542"/>
    </row>
    <row r="1017" spans="6:6" s="148" customFormat="1">
      <c r="F1017" s="542"/>
    </row>
    <row r="1018" spans="6:6" s="148" customFormat="1">
      <c r="F1018" s="542"/>
    </row>
    <row r="1019" spans="6:6" s="148" customFormat="1">
      <c r="F1019" s="542"/>
    </row>
    <row r="1020" spans="6:6" s="148" customFormat="1">
      <c r="F1020" s="542"/>
    </row>
    <row r="1021" spans="6:6" s="148" customFormat="1">
      <c r="F1021" s="542"/>
    </row>
    <row r="1022" spans="6:6" s="148" customFormat="1">
      <c r="F1022" s="542"/>
    </row>
    <row r="1023" spans="6:6" s="148" customFormat="1">
      <c r="F1023" s="542"/>
    </row>
    <row r="1024" spans="6:6" s="148" customFormat="1">
      <c r="F1024" s="542"/>
    </row>
    <row r="1025" spans="6:6" s="148" customFormat="1">
      <c r="F1025" s="542"/>
    </row>
    <row r="1026" spans="6:6" s="148" customFormat="1">
      <c r="F1026" s="542"/>
    </row>
    <row r="1027" spans="6:6" s="148" customFormat="1">
      <c r="F1027" s="542"/>
    </row>
    <row r="1028" spans="6:6" s="148" customFormat="1">
      <c r="F1028" s="542"/>
    </row>
    <row r="1029" spans="6:6" s="148" customFormat="1">
      <c r="F1029" s="542"/>
    </row>
    <row r="1030" spans="6:6" s="148" customFormat="1">
      <c r="F1030" s="542"/>
    </row>
    <row r="1031" spans="6:6" s="148" customFormat="1">
      <c r="F1031" s="542"/>
    </row>
    <row r="1032" spans="6:6" s="148" customFormat="1">
      <c r="F1032" s="542"/>
    </row>
    <row r="1033" spans="6:6" s="148" customFormat="1">
      <c r="F1033" s="542"/>
    </row>
    <row r="1034" spans="6:6" s="148" customFormat="1">
      <c r="F1034" s="542"/>
    </row>
    <row r="1035" spans="6:6" s="148" customFormat="1">
      <c r="F1035" s="542"/>
    </row>
    <row r="1036" spans="6:6" s="148" customFormat="1">
      <c r="F1036" s="542"/>
    </row>
    <row r="1037" spans="6:6" s="148" customFormat="1">
      <c r="F1037" s="542"/>
    </row>
    <row r="1038" spans="6:6" s="148" customFormat="1">
      <c r="F1038" s="542"/>
    </row>
    <row r="1039" spans="6:6" s="148" customFormat="1">
      <c r="F1039" s="542"/>
    </row>
    <row r="1040" spans="6:6" s="148" customFormat="1">
      <c r="F1040" s="542"/>
    </row>
    <row r="1041" spans="6:6" s="148" customFormat="1">
      <c r="F1041" s="542"/>
    </row>
    <row r="1042" spans="6:6" s="148" customFormat="1">
      <c r="F1042" s="542"/>
    </row>
    <row r="1043" spans="6:6" s="148" customFormat="1">
      <c r="F1043" s="542"/>
    </row>
    <row r="1044" spans="6:6" s="148" customFormat="1">
      <c r="F1044" s="542"/>
    </row>
    <row r="1045" spans="6:6" s="148" customFormat="1">
      <c r="F1045" s="542"/>
    </row>
    <row r="1046" spans="6:6" s="148" customFormat="1">
      <c r="F1046" s="542"/>
    </row>
    <row r="1047" spans="6:6" s="148" customFormat="1">
      <c r="F1047" s="542"/>
    </row>
    <row r="1048" spans="6:6" s="148" customFormat="1">
      <c r="F1048" s="542"/>
    </row>
    <row r="1049" spans="6:6" s="148" customFormat="1">
      <c r="F1049" s="542"/>
    </row>
    <row r="1050" spans="6:6" s="148" customFormat="1">
      <c r="F1050" s="542"/>
    </row>
    <row r="1051" spans="6:6" s="148" customFormat="1">
      <c r="F1051" s="542"/>
    </row>
    <row r="1052" spans="6:6" s="148" customFormat="1">
      <c r="F1052" s="542"/>
    </row>
    <row r="1053" spans="6:6" s="148" customFormat="1">
      <c r="F1053" s="542"/>
    </row>
    <row r="1054" spans="6:6" s="148" customFormat="1">
      <c r="F1054" s="542"/>
    </row>
    <row r="1055" spans="6:6" s="148" customFormat="1">
      <c r="F1055" s="542"/>
    </row>
    <row r="1056" spans="6:6" s="148" customFormat="1">
      <c r="F1056" s="542"/>
    </row>
    <row r="1057" spans="6:6" s="148" customFormat="1">
      <c r="F1057" s="542"/>
    </row>
    <row r="1058" spans="6:6" s="148" customFormat="1">
      <c r="F1058" s="542"/>
    </row>
    <row r="1059" spans="6:6" s="148" customFormat="1">
      <c r="F1059" s="542"/>
    </row>
    <row r="1060" spans="6:6" s="148" customFormat="1">
      <c r="F1060" s="542"/>
    </row>
    <row r="1061" spans="6:6" s="148" customFormat="1">
      <c r="F1061" s="542"/>
    </row>
    <row r="1062" spans="6:6" s="148" customFormat="1">
      <c r="F1062" s="542"/>
    </row>
    <row r="1063" spans="6:6" s="148" customFormat="1">
      <c r="F1063" s="542"/>
    </row>
    <row r="1064" spans="6:6" s="148" customFormat="1">
      <c r="F1064" s="542"/>
    </row>
    <row r="1065" spans="6:6" s="148" customFormat="1">
      <c r="F1065" s="542"/>
    </row>
    <row r="1066" spans="6:6" s="148" customFormat="1">
      <c r="F1066" s="542"/>
    </row>
    <row r="1067" spans="6:6" s="148" customFormat="1">
      <c r="F1067" s="542"/>
    </row>
    <row r="1068" spans="6:6" s="148" customFormat="1">
      <c r="F1068" s="542"/>
    </row>
    <row r="1069" spans="6:6" s="148" customFormat="1">
      <c r="F1069" s="542"/>
    </row>
    <row r="1070" spans="6:6" s="148" customFormat="1">
      <c r="F1070" s="542"/>
    </row>
    <row r="1071" spans="6:6" s="148" customFormat="1">
      <c r="F1071" s="542"/>
    </row>
    <row r="1072" spans="6:6" s="148" customFormat="1">
      <c r="F1072" s="542"/>
    </row>
    <row r="1073" spans="6:6" s="148" customFormat="1">
      <c r="F1073" s="542"/>
    </row>
    <row r="1074" spans="6:6" s="148" customFormat="1">
      <c r="F1074" s="542"/>
    </row>
    <row r="1075" spans="6:6" s="148" customFormat="1">
      <c r="F1075" s="542"/>
    </row>
    <row r="1076" spans="6:6" s="148" customFormat="1">
      <c r="F1076" s="542"/>
    </row>
    <row r="1077" spans="6:6" s="148" customFormat="1">
      <c r="F1077" s="542"/>
    </row>
    <row r="1078" spans="6:6" s="148" customFormat="1">
      <c r="F1078" s="542"/>
    </row>
    <row r="1079" spans="6:6" s="148" customFormat="1">
      <c r="F1079" s="542"/>
    </row>
    <row r="1080" spans="6:6" s="148" customFormat="1">
      <c r="F1080" s="542"/>
    </row>
    <row r="1081" spans="6:6" s="148" customFormat="1">
      <c r="F1081" s="542"/>
    </row>
    <row r="1082" spans="6:6" s="148" customFormat="1">
      <c r="F1082" s="542"/>
    </row>
    <row r="1083" spans="6:6" s="148" customFormat="1">
      <c r="F1083" s="542"/>
    </row>
    <row r="1084" spans="6:6" s="148" customFormat="1">
      <c r="F1084" s="542"/>
    </row>
    <row r="1085" spans="6:6" s="148" customFormat="1">
      <c r="F1085" s="542"/>
    </row>
    <row r="1086" spans="6:6" s="148" customFormat="1">
      <c r="F1086" s="542"/>
    </row>
    <row r="1087" spans="6:6" s="148" customFormat="1">
      <c r="F1087" s="542"/>
    </row>
    <row r="1088" spans="6:6" s="148" customFormat="1">
      <c r="F1088" s="542"/>
    </row>
    <row r="1089" spans="6:6" s="148" customFormat="1">
      <c r="F1089" s="542"/>
    </row>
    <row r="1090" spans="6:6" s="148" customFormat="1">
      <c r="F1090" s="542"/>
    </row>
    <row r="1091" spans="6:6" s="148" customFormat="1">
      <c r="F1091" s="542"/>
    </row>
    <row r="1092" spans="6:6" s="148" customFormat="1">
      <c r="F1092" s="542"/>
    </row>
    <row r="1093" spans="6:6" s="148" customFormat="1">
      <c r="F1093" s="542"/>
    </row>
    <row r="1094" spans="6:6" s="148" customFormat="1">
      <c r="F1094" s="542"/>
    </row>
    <row r="1095" spans="6:6" s="148" customFormat="1">
      <c r="F1095" s="542"/>
    </row>
    <row r="1096" spans="6:6" s="148" customFormat="1">
      <c r="F1096" s="542"/>
    </row>
    <row r="1097" spans="6:6" s="148" customFormat="1">
      <c r="F1097" s="542"/>
    </row>
    <row r="1098" spans="6:6" s="148" customFormat="1">
      <c r="F1098" s="542"/>
    </row>
    <row r="1099" spans="6:6" s="148" customFormat="1">
      <c r="F1099" s="542"/>
    </row>
    <row r="1100" spans="6:6" s="148" customFormat="1">
      <c r="F1100" s="542"/>
    </row>
    <row r="1101" spans="6:6" s="148" customFormat="1">
      <c r="F1101" s="542"/>
    </row>
    <row r="1102" spans="6:6" s="148" customFormat="1">
      <c r="F1102" s="542"/>
    </row>
    <row r="1103" spans="6:6" s="148" customFormat="1">
      <c r="F1103" s="542"/>
    </row>
    <row r="1104" spans="6:6" s="148" customFormat="1">
      <c r="F1104" s="542"/>
    </row>
    <row r="1105" spans="6:6" s="148" customFormat="1">
      <c r="F1105" s="542"/>
    </row>
    <row r="1106" spans="6:6" s="148" customFormat="1">
      <c r="F1106" s="542"/>
    </row>
    <row r="1107" spans="6:6" s="148" customFormat="1">
      <c r="F1107" s="542"/>
    </row>
    <row r="1108" spans="6:6" s="148" customFormat="1">
      <c r="F1108" s="542"/>
    </row>
    <row r="1109" spans="6:6" s="148" customFormat="1">
      <c r="F1109" s="542"/>
    </row>
    <row r="1110" spans="6:6" s="148" customFormat="1">
      <c r="F1110" s="542"/>
    </row>
    <row r="1111" spans="6:6" s="148" customFormat="1">
      <c r="F1111" s="542"/>
    </row>
    <row r="1112" spans="6:6" s="148" customFormat="1">
      <c r="F1112" s="542"/>
    </row>
    <row r="1113" spans="6:6" s="148" customFormat="1">
      <c r="F1113" s="542"/>
    </row>
    <row r="1114" spans="6:6" s="148" customFormat="1">
      <c r="F1114" s="542"/>
    </row>
    <row r="1115" spans="6:6" s="148" customFormat="1">
      <c r="F1115" s="542"/>
    </row>
    <row r="1116" spans="6:6" s="148" customFormat="1">
      <c r="F1116" s="542"/>
    </row>
    <row r="1117" spans="6:6" s="148" customFormat="1">
      <c r="F1117" s="542"/>
    </row>
    <row r="1118" spans="6:6" s="148" customFormat="1">
      <c r="F1118" s="542"/>
    </row>
    <row r="1119" spans="6:6" s="148" customFormat="1">
      <c r="F1119" s="542"/>
    </row>
    <row r="1120" spans="6:6" s="148" customFormat="1">
      <c r="F1120" s="542"/>
    </row>
    <row r="1121" spans="6:6" s="148" customFormat="1">
      <c r="F1121" s="542"/>
    </row>
    <row r="1122" spans="6:6" s="148" customFormat="1">
      <c r="F1122" s="542"/>
    </row>
    <row r="1123" spans="6:6" s="148" customFormat="1">
      <c r="F1123" s="542"/>
    </row>
    <row r="1124" spans="6:6" s="148" customFormat="1">
      <c r="F1124" s="542"/>
    </row>
    <row r="1125" spans="6:6" s="148" customFormat="1">
      <c r="F1125" s="542"/>
    </row>
    <row r="1126" spans="6:6" s="148" customFormat="1">
      <c r="F1126" s="542"/>
    </row>
    <row r="1127" spans="6:6" s="148" customFormat="1">
      <c r="F1127" s="542"/>
    </row>
    <row r="1128" spans="6:6" s="148" customFormat="1">
      <c r="F1128" s="542"/>
    </row>
    <row r="1129" spans="6:6" s="148" customFormat="1">
      <c r="F1129" s="542"/>
    </row>
    <row r="1130" spans="6:6" s="148" customFormat="1">
      <c r="F1130" s="542"/>
    </row>
    <row r="1131" spans="6:6" s="148" customFormat="1">
      <c r="F1131" s="542"/>
    </row>
    <row r="1132" spans="6:6" s="148" customFormat="1">
      <c r="F1132" s="542"/>
    </row>
    <row r="1133" spans="6:6" s="148" customFormat="1">
      <c r="F1133" s="542"/>
    </row>
    <row r="1134" spans="6:6" s="148" customFormat="1">
      <c r="F1134" s="542"/>
    </row>
    <row r="1135" spans="6:6" s="148" customFormat="1">
      <c r="F1135" s="542"/>
    </row>
    <row r="1136" spans="6:6" s="148" customFormat="1">
      <c r="F1136" s="542"/>
    </row>
    <row r="1137" spans="6:6" s="148" customFormat="1">
      <c r="F1137" s="542"/>
    </row>
    <row r="1138" spans="6:6" s="148" customFormat="1">
      <c r="F1138" s="542"/>
    </row>
    <row r="1139" spans="6:6" s="148" customFormat="1">
      <c r="F1139" s="542"/>
    </row>
    <row r="1140" spans="6:6" s="148" customFormat="1">
      <c r="F1140" s="542"/>
    </row>
    <row r="1141" spans="6:6" s="148" customFormat="1">
      <c r="F1141" s="542"/>
    </row>
    <row r="1142" spans="6:6" s="148" customFormat="1">
      <c r="F1142" s="542"/>
    </row>
    <row r="1143" spans="6:6" s="148" customFormat="1">
      <c r="F1143" s="542"/>
    </row>
    <row r="1144" spans="6:6" s="148" customFormat="1">
      <c r="F1144" s="542"/>
    </row>
    <row r="1145" spans="6:6" s="148" customFormat="1">
      <c r="F1145" s="542"/>
    </row>
    <row r="1146" spans="6:6" s="148" customFormat="1">
      <c r="F1146" s="542"/>
    </row>
    <row r="1147" spans="6:6" s="148" customFormat="1">
      <c r="F1147" s="542"/>
    </row>
    <row r="1148" spans="6:6" s="148" customFormat="1">
      <c r="F1148" s="542"/>
    </row>
    <row r="1149" spans="6:6" s="148" customFormat="1">
      <c r="F1149" s="542"/>
    </row>
    <row r="1150" spans="6:6" s="148" customFormat="1">
      <c r="F1150" s="542"/>
    </row>
    <row r="1151" spans="6:6" s="148" customFormat="1">
      <c r="F1151" s="542"/>
    </row>
    <row r="1152" spans="6:6" s="148" customFormat="1">
      <c r="F1152" s="542"/>
    </row>
    <row r="1153" spans="6:6" s="148" customFormat="1">
      <c r="F1153" s="542"/>
    </row>
    <row r="1154" spans="6:6" s="148" customFormat="1">
      <c r="F1154" s="542"/>
    </row>
    <row r="1155" spans="6:6" s="148" customFormat="1">
      <c r="F1155" s="542"/>
    </row>
    <row r="1156" spans="6:6" s="148" customFormat="1">
      <c r="F1156" s="542"/>
    </row>
    <row r="1157" spans="6:6" s="148" customFormat="1">
      <c r="F1157" s="542"/>
    </row>
    <row r="1158" spans="6:6" s="148" customFormat="1">
      <c r="F1158" s="542"/>
    </row>
    <row r="1159" spans="6:6" s="148" customFormat="1">
      <c r="F1159" s="542"/>
    </row>
    <row r="1160" spans="6:6" s="148" customFormat="1">
      <c r="F1160" s="542"/>
    </row>
    <row r="1161" spans="6:6" s="148" customFormat="1">
      <c r="F1161" s="542"/>
    </row>
    <row r="1162" spans="6:6" s="148" customFormat="1">
      <c r="F1162" s="542"/>
    </row>
    <row r="1163" spans="6:6" s="148" customFormat="1">
      <c r="F1163" s="542"/>
    </row>
    <row r="1164" spans="6:6" s="148" customFormat="1">
      <c r="F1164" s="542"/>
    </row>
    <row r="1165" spans="6:6" s="148" customFormat="1">
      <c r="F1165" s="542"/>
    </row>
    <row r="1166" spans="6:6" s="148" customFormat="1">
      <c r="F1166" s="542"/>
    </row>
    <row r="1167" spans="6:6" s="148" customFormat="1">
      <c r="F1167" s="542"/>
    </row>
    <row r="1168" spans="6:6" s="148" customFormat="1">
      <c r="F1168" s="542"/>
    </row>
    <row r="1169" spans="6:6" s="148" customFormat="1">
      <c r="F1169" s="542"/>
    </row>
    <row r="1170" spans="6:6" s="148" customFormat="1">
      <c r="F1170" s="542"/>
    </row>
    <row r="1171" spans="6:6" s="148" customFormat="1">
      <c r="F1171" s="542"/>
    </row>
    <row r="1172" spans="6:6" s="148" customFormat="1">
      <c r="F1172" s="542"/>
    </row>
    <row r="1173" spans="6:6" s="148" customFormat="1">
      <c r="F1173" s="542"/>
    </row>
    <row r="1174" spans="6:6" s="148" customFormat="1">
      <c r="F1174" s="542"/>
    </row>
    <row r="1175" spans="6:6" s="148" customFormat="1">
      <c r="F1175" s="542"/>
    </row>
    <row r="1176" spans="6:6" s="148" customFormat="1">
      <c r="F1176" s="542"/>
    </row>
    <row r="1177" spans="6:6" s="148" customFormat="1">
      <c r="F1177" s="542"/>
    </row>
    <row r="1178" spans="6:6" s="148" customFormat="1">
      <c r="F1178" s="542"/>
    </row>
    <row r="1179" spans="6:6" s="148" customFormat="1">
      <c r="F1179" s="542"/>
    </row>
    <row r="1180" spans="6:6" s="148" customFormat="1">
      <c r="F1180" s="542"/>
    </row>
    <row r="1181" spans="6:6" s="148" customFormat="1">
      <c r="F1181" s="542"/>
    </row>
    <row r="1182" spans="6:6" s="148" customFormat="1">
      <c r="F1182" s="542"/>
    </row>
    <row r="1183" spans="6:6" s="148" customFormat="1">
      <c r="F1183" s="542"/>
    </row>
    <row r="1184" spans="6:6" s="148" customFormat="1">
      <c r="F1184" s="542"/>
    </row>
    <row r="1185" spans="6:6" s="148" customFormat="1">
      <c r="F1185" s="542"/>
    </row>
    <row r="1186" spans="6:6" s="148" customFormat="1">
      <c r="F1186" s="542"/>
    </row>
    <row r="1187" spans="6:6" s="148" customFormat="1">
      <c r="F1187" s="542"/>
    </row>
    <row r="1188" spans="6:6" s="148" customFormat="1">
      <c r="F1188" s="542"/>
    </row>
    <row r="1189" spans="6:6" s="148" customFormat="1">
      <c r="F1189" s="542"/>
    </row>
    <row r="1190" spans="6:6" s="148" customFormat="1">
      <c r="F1190" s="542"/>
    </row>
    <row r="1191" spans="6:6" s="148" customFormat="1">
      <c r="F1191" s="542"/>
    </row>
    <row r="1192" spans="6:6" s="148" customFormat="1">
      <c r="F1192" s="542"/>
    </row>
    <row r="1193" spans="6:6" s="148" customFormat="1">
      <c r="F1193" s="542"/>
    </row>
    <row r="1194" spans="6:6" s="148" customFormat="1">
      <c r="F1194" s="542"/>
    </row>
    <row r="1195" spans="6:6" s="148" customFormat="1">
      <c r="F1195" s="542"/>
    </row>
    <row r="1196" spans="6:6" s="148" customFormat="1">
      <c r="F1196" s="542"/>
    </row>
    <row r="1197" spans="6:6" s="148" customFormat="1">
      <c r="F1197" s="542"/>
    </row>
    <row r="1198" spans="6:6" s="148" customFormat="1">
      <c r="F1198" s="542"/>
    </row>
    <row r="1199" spans="6:6" s="148" customFormat="1">
      <c r="F1199" s="542"/>
    </row>
    <row r="1200" spans="6:6" s="148" customFormat="1">
      <c r="F1200" s="542"/>
    </row>
    <row r="1201" spans="6:6" s="148" customFormat="1">
      <c r="F1201" s="542"/>
    </row>
    <row r="1202" spans="6:6" s="148" customFormat="1">
      <c r="F1202" s="542"/>
    </row>
    <row r="1203" spans="6:6" s="148" customFormat="1">
      <c r="F1203" s="542"/>
    </row>
    <row r="1204" spans="6:6" s="148" customFormat="1">
      <c r="F1204" s="542"/>
    </row>
    <row r="1205" spans="6:6" s="148" customFormat="1">
      <c r="F1205" s="542"/>
    </row>
    <row r="1206" spans="6:6" s="148" customFormat="1">
      <c r="F1206" s="542"/>
    </row>
    <row r="1207" spans="6:6" s="148" customFormat="1">
      <c r="F1207" s="542"/>
    </row>
    <row r="1208" spans="6:6" s="148" customFormat="1">
      <c r="F1208" s="542"/>
    </row>
    <row r="1209" spans="6:6" s="148" customFormat="1">
      <c r="F1209" s="542"/>
    </row>
    <row r="1210" spans="6:6" s="148" customFormat="1">
      <c r="F1210" s="542"/>
    </row>
    <row r="1211" spans="6:6" s="148" customFormat="1">
      <c r="F1211" s="542"/>
    </row>
    <row r="1212" spans="6:6" s="148" customFormat="1">
      <c r="F1212" s="542"/>
    </row>
    <row r="1213" spans="6:6" s="148" customFormat="1">
      <c r="F1213" s="542"/>
    </row>
    <row r="1214" spans="6:6" s="148" customFormat="1">
      <c r="F1214" s="542"/>
    </row>
    <row r="1215" spans="6:6" s="148" customFormat="1">
      <c r="F1215" s="542"/>
    </row>
    <row r="1216" spans="6:6" s="148" customFormat="1">
      <c r="F1216" s="542"/>
    </row>
    <row r="1217" spans="6:6" s="148" customFormat="1">
      <c r="F1217" s="542"/>
    </row>
    <row r="1218" spans="6:6" s="148" customFormat="1">
      <c r="F1218" s="542"/>
    </row>
    <row r="1219" spans="6:6" s="148" customFormat="1">
      <c r="F1219" s="542"/>
    </row>
    <row r="1220" spans="6:6" s="148" customFormat="1">
      <c r="F1220" s="542"/>
    </row>
    <row r="1221" spans="6:6" s="148" customFormat="1">
      <c r="F1221" s="542"/>
    </row>
    <row r="1222" spans="6:6" s="148" customFormat="1">
      <c r="F1222" s="542"/>
    </row>
    <row r="1223" spans="6:6" s="148" customFormat="1">
      <c r="F1223" s="542"/>
    </row>
    <row r="1224" spans="6:6" s="148" customFormat="1">
      <c r="F1224" s="542"/>
    </row>
    <row r="1225" spans="6:6" s="148" customFormat="1">
      <c r="F1225" s="542"/>
    </row>
    <row r="1226" spans="6:6" s="148" customFormat="1">
      <c r="F1226" s="542"/>
    </row>
    <row r="1227" spans="6:6" s="148" customFormat="1">
      <c r="F1227" s="542"/>
    </row>
    <row r="1228" spans="6:6" s="148" customFormat="1">
      <c r="F1228" s="542"/>
    </row>
    <row r="1229" spans="6:6" s="148" customFormat="1">
      <c r="F1229" s="542"/>
    </row>
    <row r="1230" spans="6:6" s="148" customFormat="1">
      <c r="F1230" s="542"/>
    </row>
    <row r="1231" spans="6:6" s="148" customFormat="1">
      <c r="F1231" s="542"/>
    </row>
    <row r="1232" spans="6:6" s="148" customFormat="1">
      <c r="F1232" s="542"/>
    </row>
    <row r="1233" spans="6:6" s="148" customFormat="1">
      <c r="F1233" s="542"/>
    </row>
    <row r="1234" spans="6:6" s="148" customFormat="1">
      <c r="F1234" s="542"/>
    </row>
    <row r="1235" spans="6:6" s="148" customFormat="1">
      <c r="F1235" s="542"/>
    </row>
    <row r="1236" spans="6:6" s="148" customFormat="1">
      <c r="F1236" s="542"/>
    </row>
    <row r="1237" spans="6:6" s="148" customFormat="1">
      <c r="F1237" s="542"/>
    </row>
    <row r="1238" spans="6:6" s="148" customFormat="1">
      <c r="F1238" s="542"/>
    </row>
    <row r="1239" spans="6:6" s="148" customFormat="1">
      <c r="F1239" s="542"/>
    </row>
    <row r="1240" spans="6:6" s="148" customFormat="1">
      <c r="F1240" s="542"/>
    </row>
    <row r="1241" spans="6:6" s="148" customFormat="1">
      <c r="F1241" s="542"/>
    </row>
    <row r="1242" spans="6:6" s="148" customFormat="1">
      <c r="F1242" s="542"/>
    </row>
    <row r="1243" spans="6:6" s="148" customFormat="1">
      <c r="F1243" s="542"/>
    </row>
    <row r="1244" spans="6:6" s="148" customFormat="1">
      <c r="F1244" s="542"/>
    </row>
    <row r="1245" spans="6:6" s="148" customFormat="1">
      <c r="F1245" s="542"/>
    </row>
    <row r="1246" spans="6:6" s="148" customFormat="1">
      <c r="F1246" s="542"/>
    </row>
    <row r="1247" spans="6:6" s="148" customFormat="1">
      <c r="F1247" s="542"/>
    </row>
    <row r="1248" spans="6:6" s="148" customFormat="1">
      <c r="F1248" s="542"/>
    </row>
    <row r="1249" spans="6:6" s="148" customFormat="1">
      <c r="F1249" s="542"/>
    </row>
    <row r="1250" spans="6:6" s="148" customFormat="1">
      <c r="F1250" s="542"/>
    </row>
    <row r="1251" spans="6:6" s="148" customFormat="1">
      <c r="F1251" s="542"/>
    </row>
    <row r="1252" spans="6:6" s="148" customFormat="1">
      <c r="F1252" s="542"/>
    </row>
    <row r="1253" spans="6:6" s="148" customFormat="1">
      <c r="F1253" s="542"/>
    </row>
    <row r="1254" spans="6:6" s="148" customFormat="1">
      <c r="F1254" s="542"/>
    </row>
    <row r="1255" spans="6:6" s="148" customFormat="1">
      <c r="F1255" s="542"/>
    </row>
    <row r="1256" spans="6:6" s="148" customFormat="1">
      <c r="F1256" s="542"/>
    </row>
    <row r="1257" spans="6:6" s="148" customFormat="1">
      <c r="F1257" s="542"/>
    </row>
    <row r="1258" spans="6:6" s="148" customFormat="1">
      <c r="F1258" s="542"/>
    </row>
    <row r="1259" spans="6:6" s="148" customFormat="1">
      <c r="F1259" s="542"/>
    </row>
    <row r="1260" spans="6:6" s="148" customFormat="1">
      <c r="F1260" s="542"/>
    </row>
    <row r="1261" spans="6:6" s="148" customFormat="1">
      <c r="F1261" s="542"/>
    </row>
    <row r="1262" spans="6:6" s="148" customFormat="1">
      <c r="F1262" s="542"/>
    </row>
    <row r="1263" spans="6:6" s="148" customFormat="1">
      <c r="F1263" s="542"/>
    </row>
    <row r="1264" spans="6:6" s="148" customFormat="1">
      <c r="F1264" s="542"/>
    </row>
    <row r="1265" spans="6:6" s="148" customFormat="1">
      <c r="F1265" s="542"/>
    </row>
    <row r="1266" spans="6:6" s="148" customFormat="1">
      <c r="F1266" s="542"/>
    </row>
    <row r="1267" spans="6:6" s="148" customFormat="1">
      <c r="F1267" s="542"/>
    </row>
    <row r="1268" spans="6:6" s="148" customFormat="1">
      <c r="F1268" s="542"/>
    </row>
    <row r="1269" spans="6:6" s="148" customFormat="1">
      <c r="F1269" s="542"/>
    </row>
    <row r="1270" spans="6:6" s="148" customFormat="1">
      <c r="F1270" s="542"/>
    </row>
    <row r="1271" spans="6:6" s="148" customFormat="1">
      <c r="F1271" s="542"/>
    </row>
    <row r="1272" spans="6:6" s="148" customFormat="1">
      <c r="F1272" s="542"/>
    </row>
    <row r="1273" spans="6:6" s="148" customFormat="1">
      <c r="F1273" s="542"/>
    </row>
    <row r="1274" spans="6:6" s="148" customFormat="1">
      <c r="F1274" s="542"/>
    </row>
    <row r="1275" spans="6:6" s="148" customFormat="1">
      <c r="F1275" s="542"/>
    </row>
    <row r="1276" spans="6:6" s="148" customFormat="1">
      <c r="F1276" s="542"/>
    </row>
    <row r="1277" spans="6:6" s="148" customFormat="1">
      <c r="F1277" s="542"/>
    </row>
    <row r="1278" spans="6:6" s="148" customFormat="1">
      <c r="F1278" s="542"/>
    </row>
    <row r="1279" spans="6:6" s="148" customFormat="1">
      <c r="F1279" s="542"/>
    </row>
    <row r="1280" spans="6:6" s="148" customFormat="1">
      <c r="F1280" s="542"/>
    </row>
    <row r="1281" spans="6:6" s="148" customFormat="1">
      <c r="F1281" s="542"/>
    </row>
    <row r="1282" spans="6:6" s="148" customFormat="1">
      <c r="F1282" s="542"/>
    </row>
    <row r="1283" spans="6:6" s="148" customFormat="1">
      <c r="F1283" s="542"/>
    </row>
    <row r="1284" spans="6:6" s="148" customFormat="1">
      <c r="F1284" s="542"/>
    </row>
    <row r="1285" spans="6:6" s="148" customFormat="1">
      <c r="F1285" s="542"/>
    </row>
    <row r="1286" spans="6:6" s="148" customFormat="1">
      <c r="F1286" s="542"/>
    </row>
    <row r="1287" spans="6:6" s="148" customFormat="1">
      <c r="F1287" s="542"/>
    </row>
    <row r="1288" spans="6:6" s="148" customFormat="1">
      <c r="F1288" s="542"/>
    </row>
    <row r="1289" spans="6:6" s="148" customFormat="1">
      <c r="F1289" s="542"/>
    </row>
    <row r="1290" spans="6:6" s="148" customFormat="1">
      <c r="F1290" s="542"/>
    </row>
    <row r="1291" spans="6:6" s="148" customFormat="1">
      <c r="F1291" s="542"/>
    </row>
    <row r="1292" spans="6:6" s="148" customFormat="1">
      <c r="F1292" s="542"/>
    </row>
    <row r="1293" spans="6:6" s="148" customFormat="1">
      <c r="F1293" s="542"/>
    </row>
    <row r="1294" spans="6:6" s="148" customFormat="1">
      <c r="F1294" s="542"/>
    </row>
    <row r="1295" spans="6:6" s="148" customFormat="1">
      <c r="F1295" s="542"/>
    </row>
    <row r="1296" spans="6:6" s="148" customFormat="1">
      <c r="F1296" s="542"/>
    </row>
    <row r="1297" spans="6:6" s="148" customFormat="1">
      <c r="F1297" s="542"/>
    </row>
    <row r="1298" spans="6:6" s="148" customFormat="1">
      <c r="F1298" s="542"/>
    </row>
    <row r="1299" spans="6:6" s="148" customFormat="1">
      <c r="F1299" s="542"/>
    </row>
    <row r="1300" spans="6:6" s="148" customFormat="1">
      <c r="F1300" s="542"/>
    </row>
    <row r="1301" spans="6:6" s="148" customFormat="1">
      <c r="F1301" s="542"/>
    </row>
    <row r="1302" spans="6:6" s="148" customFormat="1">
      <c r="F1302" s="542"/>
    </row>
    <row r="1303" spans="6:6" s="148" customFormat="1">
      <c r="F1303" s="542"/>
    </row>
    <row r="1304" spans="6:6" s="148" customFormat="1">
      <c r="F1304" s="542"/>
    </row>
    <row r="1305" spans="6:6" s="148" customFormat="1">
      <c r="F1305" s="542"/>
    </row>
    <row r="1306" spans="6:6" s="148" customFormat="1">
      <c r="F1306" s="542"/>
    </row>
    <row r="1307" spans="6:6" s="148" customFormat="1">
      <c r="F1307" s="542"/>
    </row>
    <row r="1308" spans="6:6" s="148" customFormat="1">
      <c r="F1308" s="542"/>
    </row>
    <row r="1309" spans="6:6" s="148" customFormat="1">
      <c r="F1309" s="542"/>
    </row>
    <row r="1310" spans="6:6" s="148" customFormat="1">
      <c r="F1310" s="542"/>
    </row>
    <row r="1311" spans="6:6" s="148" customFormat="1">
      <c r="F1311" s="542"/>
    </row>
    <row r="1312" spans="6:6" s="148" customFormat="1">
      <c r="F1312" s="542"/>
    </row>
    <row r="1313" spans="6:6" s="148" customFormat="1">
      <c r="F1313" s="542"/>
    </row>
    <row r="1314" spans="6:6" s="148" customFormat="1">
      <c r="F1314" s="542"/>
    </row>
    <row r="1315" spans="6:6" s="148" customFormat="1">
      <c r="F1315" s="542"/>
    </row>
    <row r="1316" spans="6:6" s="148" customFormat="1">
      <c r="F1316" s="542"/>
    </row>
    <row r="1317" spans="6:6" s="148" customFormat="1">
      <c r="F1317" s="542"/>
    </row>
    <row r="1318" spans="6:6" s="148" customFormat="1">
      <c r="F1318" s="542"/>
    </row>
    <row r="1319" spans="6:6" s="148" customFormat="1">
      <c r="F1319" s="542"/>
    </row>
    <row r="1320" spans="6:6" s="148" customFormat="1">
      <c r="F1320" s="542"/>
    </row>
    <row r="1321" spans="6:6" s="148" customFormat="1">
      <c r="F1321" s="542"/>
    </row>
    <row r="1322" spans="6:6" s="148" customFormat="1">
      <c r="F1322" s="542"/>
    </row>
    <row r="1323" spans="6:6" s="148" customFormat="1">
      <c r="F1323" s="542"/>
    </row>
    <row r="1324" spans="6:6" s="148" customFormat="1">
      <c r="F1324" s="542"/>
    </row>
    <row r="1325" spans="6:6" s="148" customFormat="1">
      <c r="F1325" s="542"/>
    </row>
    <row r="1326" spans="6:6" s="148" customFormat="1">
      <c r="F1326" s="542"/>
    </row>
    <row r="1327" spans="6:6" s="148" customFormat="1">
      <c r="F1327" s="542"/>
    </row>
    <row r="1328" spans="6:6" s="148" customFormat="1">
      <c r="F1328" s="542"/>
    </row>
    <row r="1329" spans="6:6" s="148" customFormat="1">
      <c r="F1329" s="542"/>
    </row>
    <row r="1330" spans="6:6" s="148" customFormat="1">
      <c r="F1330" s="542"/>
    </row>
    <row r="1331" spans="6:6" s="148" customFormat="1">
      <c r="F1331" s="542"/>
    </row>
    <row r="1332" spans="6:6" s="148" customFormat="1">
      <c r="F1332" s="542"/>
    </row>
    <row r="1333" spans="6:6" s="148" customFormat="1">
      <c r="F1333" s="542"/>
    </row>
    <row r="1334" spans="6:6" s="148" customFormat="1">
      <c r="F1334" s="542"/>
    </row>
    <row r="1335" spans="6:6" s="148" customFormat="1">
      <c r="F1335" s="542"/>
    </row>
    <row r="1336" spans="6:6" s="148" customFormat="1">
      <c r="F1336" s="542"/>
    </row>
    <row r="1337" spans="6:6" s="148" customFormat="1">
      <c r="F1337" s="542"/>
    </row>
    <row r="1338" spans="6:6" s="148" customFormat="1">
      <c r="F1338" s="542"/>
    </row>
    <row r="1339" spans="6:6" s="148" customFormat="1">
      <c r="F1339" s="542"/>
    </row>
    <row r="1340" spans="6:6" s="148" customFormat="1">
      <c r="F1340" s="542"/>
    </row>
    <row r="1341" spans="6:6" s="148" customFormat="1">
      <c r="F1341" s="542"/>
    </row>
    <row r="1342" spans="6:6" s="148" customFormat="1">
      <c r="F1342" s="542"/>
    </row>
    <row r="1343" spans="6:6" s="148" customFormat="1">
      <c r="F1343" s="542"/>
    </row>
    <row r="1344" spans="6:6" s="148" customFormat="1">
      <c r="F1344" s="542"/>
    </row>
    <row r="1345" spans="6:6" s="148" customFormat="1">
      <c r="F1345" s="542"/>
    </row>
    <row r="1346" spans="6:6" s="148" customFormat="1">
      <c r="F1346" s="542"/>
    </row>
    <row r="1347" spans="6:6" s="148" customFormat="1">
      <c r="F1347" s="542"/>
    </row>
    <row r="1348" spans="6:6" s="148" customFormat="1">
      <c r="F1348" s="542"/>
    </row>
    <row r="1349" spans="6:6" s="148" customFormat="1">
      <c r="F1349" s="542"/>
    </row>
    <row r="1350" spans="6:6" s="148" customFormat="1">
      <c r="F1350" s="542"/>
    </row>
    <row r="1351" spans="6:6" s="148" customFormat="1">
      <c r="F1351" s="542"/>
    </row>
    <row r="1352" spans="6:6" s="148" customFormat="1">
      <c r="F1352" s="542"/>
    </row>
    <row r="1353" spans="6:6" s="148" customFormat="1">
      <c r="F1353" s="542"/>
    </row>
    <row r="1354" spans="6:6" s="148" customFormat="1">
      <c r="F1354" s="542"/>
    </row>
    <row r="1355" spans="6:6" s="148" customFormat="1">
      <c r="F1355" s="542"/>
    </row>
    <row r="1356" spans="6:6" s="148" customFormat="1">
      <c r="F1356" s="542"/>
    </row>
    <row r="1357" spans="6:6" s="148" customFormat="1">
      <c r="F1357" s="542"/>
    </row>
    <row r="1358" spans="6:6" s="148" customFormat="1">
      <c r="F1358" s="542"/>
    </row>
    <row r="1359" spans="6:6" s="148" customFormat="1">
      <c r="F1359" s="542"/>
    </row>
    <row r="1360" spans="6:6" s="148" customFormat="1">
      <c r="F1360" s="542"/>
    </row>
    <row r="1361" spans="6:6" s="148" customFormat="1">
      <c r="F1361" s="542"/>
    </row>
    <row r="1362" spans="6:6" s="148" customFormat="1">
      <c r="F1362" s="542"/>
    </row>
    <row r="1363" spans="6:6" s="148" customFormat="1">
      <c r="F1363" s="542"/>
    </row>
    <row r="1364" spans="6:6" s="148" customFormat="1">
      <c r="F1364" s="542"/>
    </row>
    <row r="1365" spans="6:6" s="148" customFormat="1">
      <c r="F1365" s="542"/>
    </row>
    <row r="1366" spans="6:6" s="148" customFormat="1">
      <c r="F1366" s="542"/>
    </row>
    <row r="1367" spans="6:6" s="148" customFormat="1">
      <c r="F1367" s="542"/>
    </row>
    <row r="1368" spans="6:6" s="148" customFormat="1">
      <c r="F1368" s="542"/>
    </row>
    <row r="1369" spans="6:6" s="148" customFormat="1">
      <c r="F1369" s="542"/>
    </row>
    <row r="1370" spans="6:6" s="148" customFormat="1">
      <c r="F1370" s="542"/>
    </row>
    <row r="1371" spans="6:6" s="148" customFormat="1">
      <c r="F1371" s="542"/>
    </row>
    <row r="1372" spans="6:6" s="148" customFormat="1">
      <c r="F1372" s="542"/>
    </row>
    <row r="1373" spans="6:6" s="148" customFormat="1">
      <c r="F1373" s="542"/>
    </row>
    <row r="1374" spans="6:6" s="148" customFormat="1">
      <c r="F1374" s="542"/>
    </row>
    <row r="1375" spans="6:6" s="148" customFormat="1">
      <c r="F1375" s="542"/>
    </row>
    <row r="1376" spans="6:6" s="148" customFormat="1">
      <c r="F1376" s="542"/>
    </row>
    <row r="1377" spans="6:6" s="148" customFormat="1">
      <c r="F1377" s="542"/>
    </row>
    <row r="1378" spans="6:6" s="148" customFormat="1">
      <c r="F1378" s="542"/>
    </row>
    <row r="1379" spans="6:6" s="148" customFormat="1">
      <c r="F1379" s="542"/>
    </row>
    <row r="1380" spans="6:6" s="148" customFormat="1">
      <c r="F1380" s="542"/>
    </row>
    <row r="1381" spans="6:6" s="148" customFormat="1">
      <c r="F1381" s="542"/>
    </row>
    <row r="1382" spans="6:6" s="148" customFormat="1">
      <c r="F1382" s="542"/>
    </row>
    <row r="1383" spans="6:6" s="148" customFormat="1">
      <c r="F1383" s="542"/>
    </row>
    <row r="1384" spans="6:6" s="148" customFormat="1">
      <c r="F1384" s="542"/>
    </row>
  </sheetData>
  <sheetProtection algorithmName="SHA-512" hashValue="EctbWTOBRQ28z1SbL93Ws3Mqgc0P0j18WhcZUqo+BNRP49+Bialu7lCjENNPcoA7Dhs3QwNUlmBNu2Has5PmyQ==" saltValue="xTmIJeSVAk5YddssNDFeMA==" spinCount="100000" sheet="1" objects="1" scenarios="1" formatCells="0" formatColumns="0" formatRows="0" sort="0"/>
  <mergeCells count="7">
    <mergeCell ref="A14:G14"/>
    <mergeCell ref="A11:C11"/>
    <mergeCell ref="A3:G3"/>
    <mergeCell ref="A4:G4"/>
    <mergeCell ref="A5:G5"/>
    <mergeCell ref="A9:G9"/>
    <mergeCell ref="A10:G10"/>
  </mergeCells>
  <conditionalFormatting sqref="A15:C15 E15:F15">
    <cfRule type="expression" dxfId="4" priority="4">
      <formula>AND(ISBLANK(A15),SUM(COUNTIF($A15:$G15,"&lt;&gt;"&amp;"")&gt;0))</formula>
    </cfRule>
  </conditionalFormatting>
  <conditionalFormatting sqref="E16:F200 A16:C200">
    <cfRule type="expression" dxfId="3" priority="3">
      <formula>AND(ISBLANK(A16),SUM(COUNTIF($A16:$G16,"&lt;&gt;"&amp;"")&gt;0))</formula>
    </cfRule>
  </conditionalFormatting>
  <conditionalFormatting sqref="D15:D200">
    <cfRule type="expression" dxfId="2" priority="2">
      <formula>AND(ISBLANK(D15),(C15="Residential"))</formula>
    </cfRule>
  </conditionalFormatting>
  <dataValidations count="6">
    <dataValidation type="list" allowBlank="1" showInputMessage="1" showErrorMessage="1" sqref="E15:E200" xr:uid="{33942258-5DFB-4A4E-9FBE-BD91594A6D79}">
      <formula1>$I$15:$I$17</formula1>
    </dataValidation>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list" allowBlank="1" showInputMessage="1" showErrorMessage="1" sqref="C15:C200" xr:uid="{D91F622C-D041-4BB7-AA11-454E54C081B1}">
      <formula1>$L$15:$L$21</formula1>
    </dataValidation>
    <dataValidation type="whole" allowBlank="1" showInputMessage="1" showErrorMessage="1" sqref="D15:D200" xr:uid="{37F033B7-CA7B-42A0-80A0-CBD0E8952DC7}">
      <formula1>0</formula1>
      <formula2>10000</formula2>
    </dataValidation>
    <dataValidation type="decimal" allowBlank="1" showInputMessage="1" showErrorMessage="1" sqref="F15:F200" xr:uid="{D7A40265-FE6C-4A7E-AC29-019DD6B800FE}">
      <formula1>0</formula1>
      <formula2>100000</formula2>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112" zoomScaleNormal="100" workbookViewId="0">
      <selection activeCell="A216" sqref="A216"/>
    </sheetView>
  </sheetViews>
  <sheetFormatPr defaultRowHeight="15"/>
  <cols>
    <col min="1" max="1" width="106.140625" style="9" customWidth="1"/>
  </cols>
  <sheetData>
    <row r="1" spans="1:1" ht="18">
      <c r="A1" s="279" t="s">
        <v>5</v>
      </c>
    </row>
    <row r="3" spans="1:1" ht="18">
      <c r="A3" s="277" t="s">
        <v>6</v>
      </c>
    </row>
    <row r="4" spans="1:1" ht="18">
      <c r="A4" s="277" t="s">
        <v>7</v>
      </c>
    </row>
    <row r="5" spans="1:1" ht="18.75">
      <c r="A5" s="246" t="s">
        <v>8</v>
      </c>
    </row>
    <row r="6" spans="1:1">
      <c r="A6" s="256" t="s">
        <v>9</v>
      </c>
    </row>
    <row r="7" spans="1:1" ht="75">
      <c r="A7" s="243" t="s">
        <v>10</v>
      </c>
    </row>
    <row r="8" spans="1:1" ht="60">
      <c r="A8" s="243" t="s">
        <v>11</v>
      </c>
    </row>
    <row r="9" spans="1:1">
      <c r="A9" s="244" t="s">
        <v>12</v>
      </c>
    </row>
    <row r="10" spans="1:1" ht="60">
      <c r="A10" s="243" t="s">
        <v>13</v>
      </c>
    </row>
    <row r="11" spans="1:1" ht="60.75">
      <c r="A11" s="243" t="s">
        <v>14</v>
      </c>
    </row>
    <row r="12" spans="1:1" ht="75.75">
      <c r="A12" s="243" t="s">
        <v>15</v>
      </c>
    </row>
    <row r="13" spans="1:1" ht="60">
      <c r="A13" s="245" t="s">
        <v>16</v>
      </c>
    </row>
    <row r="14" spans="1:1" ht="18.75">
      <c r="A14" s="280"/>
    </row>
    <row r="15" spans="1:1" ht="18.75">
      <c r="A15" s="278" t="s">
        <v>17</v>
      </c>
    </row>
    <row r="16" spans="1:1">
      <c r="A16" s="281" t="s">
        <v>8</v>
      </c>
    </row>
    <row r="17" spans="1:1">
      <c r="A17" s="281" t="s">
        <v>18</v>
      </c>
    </row>
    <row r="18" spans="1:1">
      <c r="A18" s="281" t="s">
        <v>19</v>
      </c>
    </row>
    <row r="19" spans="1:1">
      <c r="A19" s="281" t="s">
        <v>20</v>
      </c>
    </row>
    <row r="20" spans="1:1">
      <c r="A20" s="281" t="s">
        <v>21</v>
      </c>
    </row>
    <row r="21" spans="1:1">
      <c r="A21" s="281" t="s">
        <v>22</v>
      </c>
    </row>
    <row r="22" spans="1:1">
      <c r="A22" s="281" t="s">
        <v>23</v>
      </c>
    </row>
    <row r="23" spans="1:1">
      <c r="A23" s="281" t="s">
        <v>24</v>
      </c>
    </row>
    <row r="24" spans="1:1">
      <c r="A24" s="281" t="s">
        <v>25</v>
      </c>
    </row>
    <row r="25" spans="1:1">
      <c r="A25" s="281" t="s">
        <v>26</v>
      </c>
    </row>
    <row r="26" spans="1:1">
      <c r="A26" s="281" t="s">
        <v>27</v>
      </c>
    </row>
    <row r="27" spans="1:1" ht="30">
      <c r="A27" s="282" t="s">
        <v>28</v>
      </c>
    </row>
    <row r="28" spans="1:1" ht="30">
      <c r="A28" s="282" t="s">
        <v>29</v>
      </c>
    </row>
    <row r="29" spans="1:1" ht="30">
      <c r="A29" s="282" t="s">
        <v>30</v>
      </c>
    </row>
    <row r="30" spans="1:1" ht="18.75">
      <c r="A30" s="280"/>
    </row>
    <row r="31" spans="1:1" ht="18.75">
      <c r="A31" s="246" t="s">
        <v>18</v>
      </c>
    </row>
    <row r="32" spans="1:1" ht="15.75">
      <c r="A32" s="247" t="s">
        <v>31</v>
      </c>
    </row>
    <row r="33" spans="1:1" ht="45.75">
      <c r="A33" s="247" t="s">
        <v>32</v>
      </c>
    </row>
    <row r="34" spans="1:1" ht="30.75">
      <c r="A34" s="247" t="s">
        <v>33</v>
      </c>
    </row>
    <row r="35" spans="1:1" ht="45.75">
      <c r="A35" s="247" t="s">
        <v>34</v>
      </c>
    </row>
    <row r="36" spans="1:1" ht="30.75">
      <c r="A36" s="247" t="s">
        <v>35</v>
      </c>
    </row>
    <row r="37" spans="1:1" ht="60.75">
      <c r="A37" s="247" t="s">
        <v>36</v>
      </c>
    </row>
    <row r="38" spans="1:1" ht="30" customHeight="1">
      <c r="A38" s="247" t="s">
        <v>37</v>
      </c>
    </row>
    <row r="39" spans="1:1" ht="45" customHeight="1">
      <c r="A39" s="247" t="s">
        <v>38</v>
      </c>
    </row>
    <row r="40" spans="1:1" ht="30" customHeight="1">
      <c r="A40" s="247" t="s">
        <v>39</v>
      </c>
    </row>
    <row r="41" spans="1:1" ht="60.75">
      <c r="A41" s="247" t="s">
        <v>40</v>
      </c>
    </row>
    <row r="42" spans="1:1" ht="30.75">
      <c r="A42" s="247" t="s">
        <v>41</v>
      </c>
    </row>
    <row r="43" spans="1:1" ht="45" customHeight="1">
      <c r="A43" s="247" t="s">
        <v>42</v>
      </c>
    </row>
    <row r="44" spans="1:1" ht="30.75">
      <c r="A44" s="247" t="s">
        <v>43</v>
      </c>
    </row>
    <row r="45" spans="1:1" ht="60.75">
      <c r="A45" s="247" t="s">
        <v>44</v>
      </c>
    </row>
    <row r="46" spans="1:1" ht="30">
      <c r="A46" s="248" t="s">
        <v>45</v>
      </c>
    </row>
    <row r="47" spans="1:1" ht="30.75">
      <c r="A47" s="247" t="s">
        <v>46</v>
      </c>
    </row>
    <row r="48" spans="1:1" ht="75.75">
      <c r="A48" s="247" t="s">
        <v>47</v>
      </c>
    </row>
    <row r="49" spans="1:1" ht="45.75">
      <c r="A49" s="247" t="s">
        <v>48</v>
      </c>
    </row>
    <row r="50" spans="1:1" ht="45.75">
      <c r="A50" s="247" t="s">
        <v>49</v>
      </c>
    </row>
    <row r="51" spans="1:1" ht="30.75">
      <c r="A51" s="247" t="s">
        <v>50</v>
      </c>
    </row>
    <row r="52" spans="1:1" ht="15.75">
      <c r="A52" s="247" t="s">
        <v>51</v>
      </c>
    </row>
    <row r="53" spans="1:1" ht="30">
      <c r="A53" s="249" t="s">
        <v>52</v>
      </c>
    </row>
    <row r="54" spans="1:1" ht="45">
      <c r="A54" s="249" t="s">
        <v>53</v>
      </c>
    </row>
    <row r="55" spans="1:1" ht="30">
      <c r="A55" s="249" t="s">
        <v>54</v>
      </c>
    </row>
    <row r="56" spans="1:1">
      <c r="A56" s="249" t="s">
        <v>55</v>
      </c>
    </row>
    <row r="57" spans="1:1" ht="90">
      <c r="A57" s="249" t="s">
        <v>56</v>
      </c>
    </row>
    <row r="58" spans="1:1" ht="45">
      <c r="A58" s="249" t="s">
        <v>57</v>
      </c>
    </row>
    <row r="59" spans="1:1" ht="30.75">
      <c r="A59" s="247" t="s">
        <v>58</v>
      </c>
    </row>
    <row r="60" spans="1:1">
      <c r="A60" s="243" t="s">
        <v>59</v>
      </c>
    </row>
    <row r="61" spans="1:1" ht="18.75">
      <c r="A61" s="280"/>
    </row>
    <row r="62" spans="1:1" ht="18.75">
      <c r="A62" s="246" t="s">
        <v>19</v>
      </c>
    </row>
    <row r="63" spans="1:1" ht="18.75">
      <c r="A63" s="246" t="s">
        <v>20</v>
      </c>
    </row>
    <row r="64" spans="1:1">
      <c r="A64" s="243" t="s">
        <v>60</v>
      </c>
    </row>
    <row r="65" spans="1:1">
      <c r="A65" s="243" t="s">
        <v>61</v>
      </c>
    </row>
    <row r="66" spans="1:1">
      <c r="A66" s="243" t="s">
        <v>62</v>
      </c>
    </row>
    <row r="67" spans="1:1">
      <c r="A67" s="243" t="s">
        <v>63</v>
      </c>
    </row>
    <row r="68" spans="1:1">
      <c r="A68" s="243" t="s">
        <v>64</v>
      </c>
    </row>
    <row r="69" spans="1:1">
      <c r="A69" s="243" t="s">
        <v>65</v>
      </c>
    </row>
    <row r="70" spans="1:1" ht="30">
      <c r="A70" s="243" t="s">
        <v>66</v>
      </c>
    </row>
    <row r="71" spans="1:1" s="228" customFormat="1">
      <c r="A71" s="283"/>
    </row>
    <row r="72" spans="1:1" ht="18.75">
      <c r="A72" s="246" t="s">
        <v>21</v>
      </c>
    </row>
    <row r="73" spans="1:1">
      <c r="A73" s="243" t="s">
        <v>67</v>
      </c>
    </row>
    <row r="74" spans="1:1" ht="30">
      <c r="A74" s="243" t="s">
        <v>68</v>
      </c>
    </row>
    <row r="75" spans="1:1">
      <c r="A75" s="243" t="s">
        <v>69</v>
      </c>
    </row>
    <row r="76" spans="1:1">
      <c r="A76" s="249" t="s">
        <v>70</v>
      </c>
    </row>
    <row r="77" spans="1:1" ht="30">
      <c r="A77" s="249" t="s">
        <v>71</v>
      </c>
    </row>
    <row r="78" spans="1:1">
      <c r="A78" s="249" t="s">
        <v>72</v>
      </c>
    </row>
    <row r="79" spans="1:1">
      <c r="A79" s="249" t="s">
        <v>73</v>
      </c>
    </row>
    <row r="80" spans="1:1">
      <c r="A80" s="249" t="s">
        <v>74</v>
      </c>
    </row>
    <row r="81" spans="1:1">
      <c r="A81" s="249" t="s">
        <v>75</v>
      </c>
    </row>
    <row r="82" spans="1:1">
      <c r="A82" s="249" t="s">
        <v>76</v>
      </c>
    </row>
    <row r="83" spans="1:1">
      <c r="A83" s="243" t="s">
        <v>77</v>
      </c>
    </row>
    <row r="84" spans="1:1" ht="18.75">
      <c r="A84" s="284" t="s">
        <v>78</v>
      </c>
    </row>
    <row r="85" spans="1:1" ht="37.5">
      <c r="A85" s="285" t="s">
        <v>79</v>
      </c>
    </row>
    <row r="86" spans="1:1" ht="62.25">
      <c r="A86" s="243" t="s">
        <v>80</v>
      </c>
    </row>
    <row r="87" spans="1:1" ht="30">
      <c r="A87" s="250" t="s">
        <v>81</v>
      </c>
    </row>
    <row r="88" spans="1:1">
      <c r="A88" s="249" t="s">
        <v>82</v>
      </c>
    </row>
    <row r="89" spans="1:1" ht="30">
      <c r="A89" s="249" t="s">
        <v>83</v>
      </c>
    </row>
    <row r="90" spans="1:1">
      <c r="A90" s="249" t="s">
        <v>84</v>
      </c>
    </row>
    <row r="91" spans="1:1">
      <c r="A91" s="249" t="s">
        <v>85</v>
      </c>
    </row>
    <row r="92" spans="1:1">
      <c r="A92" s="249" t="s">
        <v>86</v>
      </c>
    </row>
    <row r="93" spans="1:1" ht="30">
      <c r="A93" s="250" t="s">
        <v>87</v>
      </c>
    </row>
    <row r="95" spans="1:1">
      <c r="A95" s="249" t="s">
        <v>88</v>
      </c>
    </row>
    <row r="97" spans="1:1">
      <c r="A97" s="249" t="s">
        <v>89</v>
      </c>
    </row>
    <row r="99" spans="1:1">
      <c r="A99" s="249" t="s">
        <v>90</v>
      </c>
    </row>
    <row r="101" spans="1:1">
      <c r="A101" s="249" t="s">
        <v>91</v>
      </c>
    </row>
    <row r="103" spans="1:1">
      <c r="A103" s="249" t="s">
        <v>92</v>
      </c>
    </row>
    <row r="105" spans="1:1">
      <c r="A105" s="249" t="s">
        <v>93</v>
      </c>
    </row>
    <row r="107" spans="1:1" ht="30">
      <c r="A107" s="250" t="s">
        <v>94</v>
      </c>
    </row>
    <row r="109" spans="1:1">
      <c r="A109" s="249" t="s">
        <v>95</v>
      </c>
    </row>
    <row r="111" spans="1:1">
      <c r="A111" s="249" t="s">
        <v>96</v>
      </c>
    </row>
    <row r="113" spans="1:1" ht="60">
      <c r="A113" s="250" t="s">
        <v>97</v>
      </c>
    </row>
    <row r="114" spans="1:1" ht="45">
      <c r="A114" s="250" t="s">
        <v>98</v>
      </c>
    </row>
    <row r="115" spans="1:1">
      <c r="A115" s="248" t="s">
        <v>99</v>
      </c>
    </row>
    <row r="116" spans="1:1">
      <c r="A116" s="248" t="s">
        <v>100</v>
      </c>
    </row>
    <row r="117" spans="1:1">
      <c r="A117" s="248" t="s">
        <v>101</v>
      </c>
    </row>
    <row r="118" spans="1:1">
      <c r="A118" s="248" t="s">
        <v>102</v>
      </c>
    </row>
    <row r="119" spans="1:1" ht="30">
      <c r="A119" s="245" t="s">
        <v>103</v>
      </c>
    </row>
    <row r="120" spans="1:1" ht="45">
      <c r="A120" s="250" t="s">
        <v>104</v>
      </c>
    </row>
    <row r="121" spans="1:1" ht="30">
      <c r="A121" s="250" t="s">
        <v>105</v>
      </c>
    </row>
    <row r="122" spans="1:1" ht="36.950000000000003" customHeight="1">
      <c r="A122" s="250" t="s">
        <v>106</v>
      </c>
    </row>
    <row r="123" spans="1:1" ht="45">
      <c r="A123" s="250" t="s">
        <v>107</v>
      </c>
    </row>
    <row r="124" spans="1:1">
      <c r="A124" s="249" t="s">
        <v>108</v>
      </c>
    </row>
    <row r="125" spans="1:1">
      <c r="A125" s="249" t="s">
        <v>109</v>
      </c>
    </row>
    <row r="126" spans="1:1">
      <c r="A126" s="249" t="s">
        <v>110</v>
      </c>
    </row>
    <row r="127" spans="1:1">
      <c r="A127" s="249" t="s">
        <v>111</v>
      </c>
    </row>
    <row r="128" spans="1:1">
      <c r="A128" s="354" t="s">
        <v>112</v>
      </c>
    </row>
    <row r="129" spans="1:1">
      <c r="A129" s="354" t="s">
        <v>113</v>
      </c>
    </row>
    <row r="130" spans="1:1">
      <c r="A130" s="354" t="s">
        <v>114</v>
      </c>
    </row>
    <row r="131" spans="1:1">
      <c r="A131" s="249" t="s">
        <v>115</v>
      </c>
    </row>
    <row r="132" spans="1:1">
      <c r="A132" s="249" t="s">
        <v>116</v>
      </c>
    </row>
    <row r="133" spans="1:1">
      <c r="A133" s="249" t="s">
        <v>117</v>
      </c>
    </row>
    <row r="134" spans="1:1" ht="30">
      <c r="A134" s="250" t="s">
        <v>118</v>
      </c>
    </row>
    <row r="135" spans="1:1">
      <c r="A135" s="286"/>
    </row>
    <row r="136" spans="1:1" ht="56.25">
      <c r="A136" s="246" t="s">
        <v>119</v>
      </c>
    </row>
    <row r="137" spans="1:1">
      <c r="A137" s="251" t="s">
        <v>120</v>
      </c>
    </row>
    <row r="138" spans="1:1" ht="45">
      <c r="A138" s="243" t="s">
        <v>121</v>
      </c>
    </row>
    <row r="139" spans="1:1">
      <c r="A139" s="249" t="s">
        <v>122</v>
      </c>
    </row>
    <row r="140" spans="1:1">
      <c r="A140" s="249" t="s">
        <v>123</v>
      </c>
    </row>
    <row r="141" spans="1:1">
      <c r="A141" s="249" t="s">
        <v>124</v>
      </c>
    </row>
    <row r="142" spans="1:1" ht="30">
      <c r="A142" s="252" t="s">
        <v>125</v>
      </c>
    </row>
    <row r="143" spans="1:1" ht="45">
      <c r="A143" s="252" t="s">
        <v>126</v>
      </c>
    </row>
    <row r="144" spans="1:1" ht="45">
      <c r="A144" s="252" t="s">
        <v>127</v>
      </c>
    </row>
    <row r="145" spans="1:1" ht="60">
      <c r="A145" s="243" t="s">
        <v>128</v>
      </c>
    </row>
    <row r="146" spans="1:1" ht="75">
      <c r="A146" s="252" t="s">
        <v>129</v>
      </c>
    </row>
    <row r="147" spans="1:1" ht="30">
      <c r="A147" s="252" t="s">
        <v>130</v>
      </c>
    </row>
    <row r="148" spans="1:1" ht="60">
      <c r="A148" s="252" t="s">
        <v>131</v>
      </c>
    </row>
    <row r="149" spans="1:1">
      <c r="A149" s="243" t="s">
        <v>132</v>
      </c>
    </row>
    <row r="150" spans="1:1">
      <c r="A150" s="250" t="s">
        <v>133</v>
      </c>
    </row>
    <row r="151" spans="1:1">
      <c r="A151" s="244" t="s">
        <v>134</v>
      </c>
    </row>
    <row r="152" spans="1:1" ht="30">
      <c r="A152" s="250" t="s">
        <v>135</v>
      </c>
    </row>
    <row r="153" spans="1:1">
      <c r="A153" s="249" t="s">
        <v>82</v>
      </c>
    </row>
    <row r="154" spans="1:1" ht="30">
      <c r="A154" s="249" t="s">
        <v>136</v>
      </c>
    </row>
    <row r="155" spans="1:1">
      <c r="A155" s="249" t="s">
        <v>84</v>
      </c>
    </row>
    <row r="156" spans="1:1">
      <c r="A156" s="249" t="s">
        <v>85</v>
      </c>
    </row>
    <row r="157" spans="1:1">
      <c r="A157" s="249" t="s">
        <v>86</v>
      </c>
    </row>
    <row r="158" spans="1:1" ht="45">
      <c r="A158" s="250" t="s">
        <v>137</v>
      </c>
    </row>
    <row r="159" spans="1:1">
      <c r="A159" s="249" t="s">
        <v>138</v>
      </c>
    </row>
    <row r="160" spans="1:1">
      <c r="A160" s="249" t="s">
        <v>139</v>
      </c>
    </row>
    <row r="161" spans="1:1">
      <c r="A161" s="249" t="s">
        <v>140</v>
      </c>
    </row>
    <row r="162" spans="1:1">
      <c r="A162" s="249" t="s">
        <v>141</v>
      </c>
    </row>
    <row r="163" spans="1:1">
      <c r="A163" s="249" t="s">
        <v>142</v>
      </c>
    </row>
    <row r="164" spans="1:1">
      <c r="A164" s="249" t="s">
        <v>143</v>
      </c>
    </row>
    <row r="165" spans="1:1" ht="30">
      <c r="A165" s="250" t="s">
        <v>144</v>
      </c>
    </row>
    <row r="166" spans="1:1">
      <c r="A166" s="249" t="s">
        <v>95</v>
      </c>
    </row>
    <row r="167" spans="1:1">
      <c r="A167" s="249" t="s">
        <v>96</v>
      </c>
    </row>
    <row r="168" spans="1:1">
      <c r="A168" s="244" t="s">
        <v>145</v>
      </c>
    </row>
    <row r="169" spans="1:1" ht="45">
      <c r="A169" s="250" t="s">
        <v>146</v>
      </c>
    </row>
    <row r="170" spans="1:1">
      <c r="A170" s="249" t="s">
        <v>147</v>
      </c>
    </row>
    <row r="171" spans="1:1">
      <c r="A171" s="249" t="s">
        <v>148</v>
      </c>
    </row>
    <row r="172" spans="1:1">
      <c r="A172" s="249" t="s">
        <v>149</v>
      </c>
    </row>
    <row r="173" spans="1:1">
      <c r="A173" s="249" t="s">
        <v>150</v>
      </c>
    </row>
    <row r="174" spans="1:1" ht="30">
      <c r="A174" s="245" t="s">
        <v>151</v>
      </c>
    </row>
    <row r="175" spans="1:1" ht="45">
      <c r="A175" s="250" t="s">
        <v>152</v>
      </c>
    </row>
    <row r="176" spans="1:1" ht="30">
      <c r="A176" s="250" t="s">
        <v>153</v>
      </c>
    </row>
    <row r="177" spans="1:1">
      <c r="A177" s="244" t="s">
        <v>154</v>
      </c>
    </row>
    <row r="178" spans="1:1" ht="45">
      <c r="A178" s="250" t="s">
        <v>155</v>
      </c>
    </row>
    <row r="179" spans="1:1">
      <c r="A179" s="249" t="s">
        <v>147</v>
      </c>
    </row>
    <row r="180" spans="1:1">
      <c r="A180" s="249" t="s">
        <v>148</v>
      </c>
    </row>
    <row r="181" spans="1:1">
      <c r="A181" s="249" t="s">
        <v>149</v>
      </c>
    </row>
    <row r="182" spans="1:1">
      <c r="A182" s="249" t="s">
        <v>150</v>
      </c>
    </row>
    <row r="183" spans="1:1" ht="30">
      <c r="A183" s="245" t="s">
        <v>151</v>
      </c>
    </row>
    <row r="184" spans="1:1" ht="45">
      <c r="A184" s="250" t="s">
        <v>156</v>
      </c>
    </row>
    <row r="185" spans="1:1" ht="30">
      <c r="A185" s="250" t="s">
        <v>157</v>
      </c>
    </row>
    <row r="186" spans="1:1">
      <c r="A186" s="244" t="s">
        <v>158</v>
      </c>
    </row>
    <row r="187" spans="1:1" ht="60">
      <c r="A187" s="250" t="s">
        <v>159</v>
      </c>
    </row>
    <row r="188" spans="1:1">
      <c r="A188" s="249" t="s">
        <v>147</v>
      </c>
    </row>
    <row r="189" spans="1:1">
      <c r="A189" s="249" t="s">
        <v>148</v>
      </c>
    </row>
    <row r="190" spans="1:1">
      <c r="A190" s="249" t="s">
        <v>149</v>
      </c>
    </row>
    <row r="191" spans="1:1">
      <c r="A191" s="249" t="s">
        <v>150</v>
      </c>
    </row>
    <row r="192" spans="1:1" ht="30">
      <c r="A192" s="245" t="s">
        <v>151</v>
      </c>
    </row>
    <row r="193" spans="1:1" ht="60">
      <c r="A193" s="250" t="s">
        <v>160</v>
      </c>
    </row>
    <row r="194" spans="1:1" ht="45">
      <c r="A194" s="250" t="s">
        <v>161</v>
      </c>
    </row>
    <row r="195" spans="1:1" ht="90">
      <c r="A195" s="250" t="s">
        <v>162</v>
      </c>
    </row>
    <row r="196" spans="1:1" ht="30">
      <c r="A196" s="250" t="s">
        <v>163</v>
      </c>
    </row>
    <row r="197" spans="1:1" ht="30">
      <c r="A197" s="249" t="s">
        <v>164</v>
      </c>
    </row>
    <row r="198" spans="1:1">
      <c r="A198" s="249" t="s">
        <v>165</v>
      </c>
    </row>
    <row r="199" spans="1:1" ht="45">
      <c r="A199" s="250" t="s">
        <v>166</v>
      </c>
    </row>
    <row r="200" spans="1:1" ht="60">
      <c r="A200" s="251" t="s">
        <v>167</v>
      </c>
    </row>
    <row r="201" spans="1:1">
      <c r="A201" s="251" t="s">
        <v>168</v>
      </c>
    </row>
    <row r="202" spans="1:1" ht="30">
      <c r="A202" s="243" t="s">
        <v>169</v>
      </c>
    </row>
    <row r="203" spans="1:1" ht="45">
      <c r="A203" s="250" t="s">
        <v>170</v>
      </c>
    </row>
    <row r="204" spans="1:1" ht="30">
      <c r="A204" s="243" t="s">
        <v>171</v>
      </c>
    </row>
    <row r="205" spans="1:1">
      <c r="A205" s="249" t="s">
        <v>172</v>
      </c>
    </row>
    <row r="206" spans="1:1">
      <c r="A206" s="249" t="s">
        <v>173</v>
      </c>
    </row>
    <row r="207" spans="1:1">
      <c r="A207" s="249" t="s">
        <v>174</v>
      </c>
    </row>
    <row r="208" spans="1:1">
      <c r="A208" s="249" t="s">
        <v>175</v>
      </c>
    </row>
    <row r="209" spans="1:1">
      <c r="A209" s="249" t="s">
        <v>176</v>
      </c>
    </row>
    <row r="210" spans="1:1">
      <c r="A210" s="249" t="s">
        <v>177</v>
      </c>
    </row>
    <row r="211" spans="1:1">
      <c r="A211" s="249" t="s">
        <v>178</v>
      </c>
    </row>
    <row r="212" spans="1:1">
      <c r="A212" s="249" t="s">
        <v>179</v>
      </c>
    </row>
    <row r="213" spans="1:1">
      <c r="A213" s="249" t="s">
        <v>180</v>
      </c>
    </row>
    <row r="214" spans="1:1">
      <c r="A214" s="249" t="s">
        <v>181</v>
      </c>
    </row>
    <row r="215" spans="1:1">
      <c r="A215" s="249" t="s">
        <v>182</v>
      </c>
    </row>
    <row r="216" spans="1:1">
      <c r="A216" s="249" t="s">
        <v>183</v>
      </c>
    </row>
    <row r="217" spans="1:1">
      <c r="A217" s="249" t="s">
        <v>184</v>
      </c>
    </row>
    <row r="218" spans="1:1">
      <c r="A218" s="249" t="s">
        <v>185</v>
      </c>
    </row>
    <row r="219" spans="1:1">
      <c r="A219" s="249" t="s">
        <v>186</v>
      </c>
    </row>
    <row r="220" spans="1:1">
      <c r="A220" s="249" t="s">
        <v>187</v>
      </c>
    </row>
    <row r="221" spans="1:1">
      <c r="A221" s="249" t="s">
        <v>188</v>
      </c>
    </row>
    <row r="222" spans="1:1">
      <c r="A222" s="249" t="s">
        <v>189</v>
      </c>
    </row>
    <row r="223" spans="1:1">
      <c r="A223" s="249" t="s">
        <v>190</v>
      </c>
    </row>
    <row r="224" spans="1:1">
      <c r="A224" s="249" t="s">
        <v>191</v>
      </c>
    </row>
    <row r="225" spans="1:1">
      <c r="A225" s="249" t="s">
        <v>192</v>
      </c>
    </row>
    <row r="226" spans="1:1">
      <c r="A226" s="249" t="s">
        <v>193</v>
      </c>
    </row>
    <row r="227" spans="1:1">
      <c r="A227" s="249" t="s">
        <v>194</v>
      </c>
    </row>
    <row r="228" spans="1:1">
      <c r="A228" s="249" t="s">
        <v>195</v>
      </c>
    </row>
    <row r="229" spans="1:1">
      <c r="A229" s="249" t="s">
        <v>196</v>
      </c>
    </row>
    <row r="230" spans="1:1">
      <c r="A230" s="249" t="s">
        <v>197</v>
      </c>
    </row>
    <row r="231" spans="1:1">
      <c r="A231" s="249" t="s">
        <v>198</v>
      </c>
    </row>
    <row r="232" spans="1:1">
      <c r="A232" s="249" t="s">
        <v>199</v>
      </c>
    </row>
    <row r="233" spans="1:1">
      <c r="A233" s="249" t="s">
        <v>200</v>
      </c>
    </row>
    <row r="234" spans="1:1">
      <c r="A234" s="249" t="s">
        <v>201</v>
      </c>
    </row>
    <row r="235" spans="1:1">
      <c r="A235" s="249" t="s">
        <v>202</v>
      </c>
    </row>
    <row r="236" spans="1:1">
      <c r="A236" s="249" t="s">
        <v>203</v>
      </c>
    </row>
    <row r="237" spans="1:1">
      <c r="A237" s="249" t="s">
        <v>204</v>
      </c>
    </row>
    <row r="238" spans="1:1">
      <c r="A238" s="249" t="s">
        <v>205</v>
      </c>
    </row>
    <row r="239" spans="1:1">
      <c r="A239" s="249" t="s">
        <v>206</v>
      </c>
    </row>
    <row r="240" spans="1:1">
      <c r="A240" s="249" t="s">
        <v>207</v>
      </c>
    </row>
    <row r="241" spans="1:1">
      <c r="A241" s="249" t="s">
        <v>208</v>
      </c>
    </row>
    <row r="242" spans="1:1" ht="75">
      <c r="A242" s="250" t="s">
        <v>209</v>
      </c>
    </row>
    <row r="243" spans="1:1">
      <c r="A243" s="249" t="s">
        <v>210</v>
      </c>
    </row>
    <row r="244" spans="1:1">
      <c r="A244" s="249" t="s">
        <v>211</v>
      </c>
    </row>
    <row r="245" spans="1:1">
      <c r="A245" s="249" t="s">
        <v>212</v>
      </c>
    </row>
    <row r="246" spans="1:1" ht="45">
      <c r="A246" s="250" t="s">
        <v>213</v>
      </c>
    </row>
    <row r="247" spans="1:1" ht="30">
      <c r="A247" s="249" t="s">
        <v>214</v>
      </c>
    </row>
    <row r="248" spans="1:1" ht="75">
      <c r="A248" s="249" t="s">
        <v>215</v>
      </c>
    </row>
    <row r="249" spans="1:1" ht="45">
      <c r="A249" s="253" t="s">
        <v>216</v>
      </c>
    </row>
    <row r="250" spans="1:1" ht="30">
      <c r="A250" s="249" t="s">
        <v>217</v>
      </c>
    </row>
    <row r="251" spans="1:1" ht="75">
      <c r="A251" s="250" t="s">
        <v>218</v>
      </c>
    </row>
    <row r="252" spans="1:1" ht="45">
      <c r="A252" s="250" t="s">
        <v>219</v>
      </c>
    </row>
    <row r="253" spans="1:1">
      <c r="A253" s="249" t="s">
        <v>220</v>
      </c>
    </row>
    <row r="254" spans="1:1" ht="30">
      <c r="A254" s="249" t="s">
        <v>221</v>
      </c>
    </row>
    <row r="255" spans="1:1" ht="30">
      <c r="A255" s="249" t="s">
        <v>222</v>
      </c>
    </row>
    <row r="256" spans="1:1" ht="45">
      <c r="A256" s="244" t="s">
        <v>223</v>
      </c>
    </row>
    <row r="257" spans="1:1" ht="45">
      <c r="A257" s="351" t="s">
        <v>224</v>
      </c>
    </row>
    <row r="258" spans="1:1" ht="45">
      <c r="A258" s="249" t="s">
        <v>225</v>
      </c>
    </row>
    <row r="259" spans="1:1" ht="45">
      <c r="A259" s="249" t="s">
        <v>226</v>
      </c>
    </row>
    <row r="260" spans="1:1" ht="45">
      <c r="A260" s="352" t="s">
        <v>227</v>
      </c>
    </row>
    <row r="261" spans="1:1" ht="45">
      <c r="A261" s="249" t="s">
        <v>228</v>
      </c>
    </row>
    <row r="262" spans="1:1">
      <c r="A262" s="249" t="s">
        <v>229</v>
      </c>
    </row>
    <row r="263" spans="1:1">
      <c r="A263" s="249" t="s">
        <v>230</v>
      </c>
    </row>
    <row r="264" spans="1:1">
      <c r="A264" s="249" t="s">
        <v>231</v>
      </c>
    </row>
    <row r="265" spans="1:1">
      <c r="A265" s="249" t="s">
        <v>232</v>
      </c>
    </row>
    <row r="266" spans="1:1">
      <c r="A266" s="353" t="s">
        <v>233</v>
      </c>
    </row>
    <row r="267" spans="1:1">
      <c r="A267" s="249" t="s">
        <v>234</v>
      </c>
    </row>
    <row r="268" spans="1:1">
      <c r="A268" s="250" t="s">
        <v>235</v>
      </c>
    </row>
    <row r="269" spans="1:1">
      <c r="A269" s="286"/>
    </row>
    <row r="270" spans="1:1" ht="37.5">
      <c r="A270" s="246" t="s">
        <v>236</v>
      </c>
    </row>
    <row r="271" spans="1:1" ht="120">
      <c r="A271" s="243" t="s">
        <v>237</v>
      </c>
    </row>
    <row r="272" spans="1:1" ht="45">
      <c r="A272" s="245" t="s">
        <v>238</v>
      </c>
    </row>
    <row r="273" spans="1:1" ht="30">
      <c r="A273" s="243" t="s">
        <v>239</v>
      </c>
    </row>
    <row r="274" spans="1:1" ht="30">
      <c r="A274" s="250" t="s">
        <v>240</v>
      </c>
    </row>
    <row r="275" spans="1:1" ht="30">
      <c r="A275" s="250" t="s">
        <v>241</v>
      </c>
    </row>
    <row r="276" spans="1:1">
      <c r="A276" s="250" t="s">
        <v>242</v>
      </c>
    </row>
    <row r="277" spans="1:1" ht="45">
      <c r="A277" s="250" t="s">
        <v>243</v>
      </c>
    </row>
    <row r="278" spans="1:1">
      <c r="A278" s="286"/>
    </row>
    <row r="279" spans="1:1" ht="37.5">
      <c r="A279" s="246" t="s">
        <v>244</v>
      </c>
    </row>
    <row r="280" spans="1:1">
      <c r="A280" s="243"/>
    </row>
    <row r="281" spans="1:1" ht="75">
      <c r="A281" s="252" t="s">
        <v>245</v>
      </c>
    </row>
    <row r="282" spans="1:1" ht="30">
      <c r="A282" s="250" t="s">
        <v>246</v>
      </c>
    </row>
    <row r="283" spans="1:1" ht="30">
      <c r="A283" s="250" t="s">
        <v>247</v>
      </c>
    </row>
    <row r="284" spans="1:1" ht="30">
      <c r="A284" s="250" t="s">
        <v>248</v>
      </c>
    </row>
    <row r="285" spans="1:1">
      <c r="A285" s="249" t="s">
        <v>147</v>
      </c>
    </row>
    <row r="286" spans="1:1">
      <c r="A286" s="249" t="s">
        <v>148</v>
      </c>
    </row>
    <row r="287" spans="1:1">
      <c r="A287" s="252" t="s">
        <v>249</v>
      </c>
    </row>
    <row r="288" spans="1:1">
      <c r="A288" s="250" t="s">
        <v>250</v>
      </c>
    </row>
    <row r="289" spans="1:1" ht="60">
      <c r="A289" s="249" t="s">
        <v>251</v>
      </c>
    </row>
    <row r="290" spans="1:1" ht="75">
      <c r="A290" s="249" t="s">
        <v>252</v>
      </c>
    </row>
    <row r="291" spans="1:1" ht="75">
      <c r="A291" s="249" t="s">
        <v>253</v>
      </c>
    </row>
    <row r="292" spans="1:1">
      <c r="A292" s="250" t="s">
        <v>254</v>
      </c>
    </row>
    <row r="293" spans="1:1">
      <c r="A293" s="243"/>
    </row>
    <row r="294" spans="1:1" ht="30">
      <c r="A294" s="250" t="s">
        <v>255</v>
      </c>
    </row>
    <row r="295" spans="1:1" ht="30">
      <c r="A295" s="250" t="s">
        <v>256</v>
      </c>
    </row>
    <row r="296" spans="1:1" ht="30">
      <c r="A296" s="250" t="s">
        <v>257</v>
      </c>
    </row>
    <row r="297" spans="1:1" ht="30">
      <c r="A297" s="250" t="s">
        <v>258</v>
      </c>
    </row>
    <row r="298" spans="1:1" ht="30">
      <c r="A298" s="250" t="s">
        <v>259</v>
      </c>
    </row>
    <row r="299" spans="1:1" ht="45">
      <c r="A299" s="250" t="s">
        <v>260</v>
      </c>
    </row>
    <row r="300" spans="1:1">
      <c r="A300" s="286"/>
    </row>
    <row r="301" spans="1:1" ht="37.5">
      <c r="A301" s="246" t="s">
        <v>261</v>
      </c>
    </row>
    <row r="302" spans="1:1" ht="30">
      <c r="A302" s="243" t="s">
        <v>262</v>
      </c>
    </row>
    <row r="303" spans="1:1">
      <c r="A303" s="254" t="s">
        <v>263</v>
      </c>
    </row>
    <row r="304" spans="1:1">
      <c r="A304" s="254" t="s">
        <v>264</v>
      </c>
    </row>
    <row r="305" spans="1:1">
      <c r="A305" s="254" t="s">
        <v>265</v>
      </c>
    </row>
    <row r="306" spans="1:1">
      <c r="A306" s="254" t="s">
        <v>266</v>
      </c>
    </row>
    <row r="307" spans="1:1">
      <c r="A307" s="243" t="s">
        <v>267</v>
      </c>
    </row>
    <row r="308" spans="1:1">
      <c r="A308" s="243"/>
    </row>
    <row r="309" spans="1:1" ht="75">
      <c r="A309" s="249" t="s">
        <v>268</v>
      </c>
    </row>
    <row r="310" spans="1:1">
      <c r="A310" s="249" t="s">
        <v>269</v>
      </c>
    </row>
    <row r="311" spans="1:1">
      <c r="A311" s="249" t="s">
        <v>270</v>
      </c>
    </row>
    <row r="312" spans="1:1">
      <c r="A312" s="249" t="s">
        <v>271</v>
      </c>
    </row>
    <row r="313" spans="1:1">
      <c r="A313" s="248" t="s">
        <v>272</v>
      </c>
    </row>
    <row r="314" spans="1:1">
      <c r="A314" s="249" t="s">
        <v>273</v>
      </c>
    </row>
    <row r="315" spans="1:1" ht="30">
      <c r="A315" s="252" t="s">
        <v>274</v>
      </c>
    </row>
    <row r="316" spans="1:1">
      <c r="A316" s="287"/>
    </row>
    <row r="317" spans="1:1" ht="56.25">
      <c r="A317" s="246" t="s">
        <v>275</v>
      </c>
    </row>
    <row r="318" spans="1:1">
      <c r="A318" s="250" t="s">
        <v>276</v>
      </c>
    </row>
    <row r="319" spans="1:1" ht="75">
      <c r="A319" s="255" t="s">
        <v>277</v>
      </c>
    </row>
    <row r="320" spans="1:1" ht="30">
      <c r="A320" s="243" t="s">
        <v>278</v>
      </c>
    </row>
    <row r="321" spans="1:1" ht="30">
      <c r="A321" s="250" t="s">
        <v>279</v>
      </c>
    </row>
    <row r="322" spans="1:1" ht="30">
      <c r="A322" s="250" t="s">
        <v>280</v>
      </c>
    </row>
    <row r="323" spans="1:1">
      <c r="A323" s="249" t="s">
        <v>147</v>
      </c>
    </row>
    <row r="324" spans="1:1">
      <c r="A324" s="249" t="s">
        <v>148</v>
      </c>
    </row>
    <row r="325" spans="1:1">
      <c r="A325" s="249" t="s">
        <v>149</v>
      </c>
    </row>
    <row r="326" spans="1:1">
      <c r="A326" s="249" t="s">
        <v>150</v>
      </c>
    </row>
    <row r="327" spans="1:1" ht="30">
      <c r="A327" s="250" t="s">
        <v>281</v>
      </c>
    </row>
    <row r="328" spans="1:1" ht="30">
      <c r="A328" s="250" t="s">
        <v>282</v>
      </c>
    </row>
    <row r="329" spans="1:1">
      <c r="A329" s="286"/>
    </row>
    <row r="330" spans="1:1" ht="56.25">
      <c r="A330" s="246" t="s">
        <v>283</v>
      </c>
    </row>
    <row r="331" spans="1:1" ht="90">
      <c r="A331" s="251" t="s">
        <v>284</v>
      </c>
    </row>
    <row r="332" spans="1:1" ht="30">
      <c r="A332" s="250" t="s">
        <v>285</v>
      </c>
    </row>
    <row r="333" spans="1:1" ht="30">
      <c r="A333" s="245" t="s">
        <v>286</v>
      </c>
    </row>
    <row r="334" spans="1:1" ht="45">
      <c r="A334" s="243" t="s">
        <v>287</v>
      </c>
    </row>
    <row r="335" spans="1:1" ht="30">
      <c r="A335" s="243" t="s">
        <v>288</v>
      </c>
    </row>
    <row r="336" spans="1:1">
      <c r="A336" s="288"/>
    </row>
    <row r="337" spans="1:1" ht="18.75">
      <c r="A337" s="246" t="s">
        <v>289</v>
      </c>
    </row>
    <row r="338" spans="1:1" ht="37.5">
      <c r="A338" s="246" t="s">
        <v>290</v>
      </c>
    </row>
    <row r="339" spans="1:1" ht="45">
      <c r="A339" s="243" t="s">
        <v>291</v>
      </c>
    </row>
    <row r="340" spans="1:1">
      <c r="A340" s="9" t="s">
        <v>292</v>
      </c>
    </row>
    <row r="341" spans="1:1">
      <c r="A341" s="288"/>
    </row>
    <row r="342" spans="1:1" ht="18.75">
      <c r="A342" s="246" t="s">
        <v>293</v>
      </c>
    </row>
    <row r="343" spans="1:1" ht="37.5">
      <c r="A343" s="246" t="s">
        <v>294</v>
      </c>
    </row>
    <row r="344" spans="1:1" ht="105">
      <c r="A344" s="9" t="s">
        <v>295</v>
      </c>
    </row>
    <row r="345" spans="1:1">
      <c r="A345" s="317" t="s">
        <v>296</v>
      </c>
    </row>
    <row r="346" spans="1:1" ht="75">
      <c r="A346" s="9" t="s">
        <v>297</v>
      </c>
    </row>
    <row r="347" spans="1:1" ht="180">
      <c r="A347" s="316" t="s">
        <v>298</v>
      </c>
    </row>
    <row r="348" spans="1:1">
      <c r="A348" s="9" t="s">
        <v>299</v>
      </c>
    </row>
    <row r="349" spans="1:1">
      <c r="A349" s="315" t="s">
        <v>300</v>
      </c>
    </row>
    <row r="350" spans="1:1">
      <c r="A350" s="256" t="s">
        <v>301</v>
      </c>
    </row>
    <row r="351" spans="1:1">
      <c r="A351" s="340" t="s">
        <v>302</v>
      </c>
    </row>
    <row r="352" spans="1:1">
      <c r="A352" s="341" t="s">
        <v>303</v>
      </c>
    </row>
    <row r="353" spans="1:1">
      <c r="A353" s="341" t="s">
        <v>304</v>
      </c>
    </row>
    <row r="354" spans="1:1">
      <c r="A354" s="341" t="s">
        <v>305</v>
      </c>
    </row>
    <row r="355" spans="1:1">
      <c r="A355" s="341" t="s">
        <v>306</v>
      </c>
    </row>
    <row r="356" spans="1:1">
      <c r="A356" s="341" t="s">
        <v>307</v>
      </c>
    </row>
    <row r="357" spans="1:1">
      <c r="A357" s="341" t="s">
        <v>308</v>
      </c>
    </row>
    <row r="358" spans="1:1">
      <c r="A358" s="341" t="s">
        <v>309</v>
      </c>
    </row>
    <row r="359" spans="1:1">
      <c r="A359" s="256" t="s">
        <v>310</v>
      </c>
    </row>
    <row r="360" spans="1:1" ht="30">
      <c r="A360" s="315" t="s">
        <v>311</v>
      </c>
    </row>
    <row r="361" spans="1:1">
      <c r="A361" s="256" t="s">
        <v>312</v>
      </c>
    </row>
    <row r="362" spans="1:1" ht="30">
      <c r="A362" s="315" t="s">
        <v>313</v>
      </c>
    </row>
    <row r="363" spans="1:1">
      <c r="A363" s="288"/>
    </row>
    <row r="364" spans="1:1" ht="18.75">
      <c r="A364" s="339" t="s">
        <v>314</v>
      </c>
    </row>
    <row r="365" spans="1:1" ht="90">
      <c r="A365" s="9" t="s">
        <v>315</v>
      </c>
    </row>
    <row r="366" spans="1:1" ht="30">
      <c r="A366" s="9" t="s">
        <v>316</v>
      </c>
    </row>
    <row r="368" spans="1:1" ht="60">
      <c r="A368" s="9" t="s">
        <v>317</v>
      </c>
    </row>
    <row r="370" spans="1:1" ht="30">
      <c r="A370" s="9" t="s">
        <v>318</v>
      </c>
    </row>
    <row r="372" spans="1:1" ht="60">
      <c r="A372" s="9" t="s">
        <v>319</v>
      </c>
    </row>
    <row r="374" spans="1:1" ht="45">
      <c r="A374" s="9" t="s">
        <v>320</v>
      </c>
    </row>
    <row r="376" spans="1:1" ht="45">
      <c r="A376" s="9" t="s">
        <v>321</v>
      </c>
    </row>
    <row r="378" spans="1:1" ht="30">
      <c r="A378" s="9" t="s">
        <v>322</v>
      </c>
    </row>
    <row r="380" spans="1:1" ht="30">
      <c r="A380" s="9" t="s">
        <v>323</v>
      </c>
    </row>
  </sheetData>
  <hyperlinks>
    <hyperlink ref="A345" r:id="rId1" xr:uid="{7E1C683E-FAAC-4DC5-8E13-3C1BC86B143A}"/>
    <hyperlink ref="A333" r:id="rId2" display="mailto:APR@hcd.ca.gov" xr:uid="{00000000-0004-0000-0100-000006000000}"/>
    <hyperlink ref="A29" location="Instructions!A324" display="Table H - Locally Owned or Controlled Lands Declared Surplus Pursuant to Government Code section 54221, or Identified as Excess Pursuant to Government Code section 50569" xr:uid="{6E021701-C9C0-4027-B5B8-AFA0165C5C75}"/>
    <hyperlink ref="A13" r:id="rId3" display="mailto:APR@hcd.ca.gov" xr:uid="{00000000-0004-0000-0100-000000000000}"/>
    <hyperlink ref="A119" r:id="rId4" display="http://www.hcd.ca.gov/grants-funding/income-limits/state-and-federal-income-limits.shtml" xr:uid="{00000000-0004-0000-0100-000001000000}"/>
    <hyperlink ref="A174" r:id="rId5" display="http://www.hcd.ca.gov/grants-funding/income-limits/state-and-federal-income-limits.shtml" xr:uid="{00000000-0004-0000-0100-000002000000}"/>
    <hyperlink ref="A183" r:id="rId6" display="http://www.hcd.ca.gov/grants-funding/income-limits/state-and-federal-income-limits.shtml" xr:uid="{00000000-0004-0000-0100-000003000000}"/>
    <hyperlink ref="A192" r:id="rId7" display="http://www.hcd.ca.gov/grants-funding/income-limits/state-and-federal-income-limits.shtml" xr:uid="{00000000-0004-0000-0100-000004000000}"/>
    <hyperlink ref="A272" r:id="rId8" display="mailto:APR@hcd.ca.gov" xr:uid="{00000000-0004-0000-0100-000005000000}"/>
    <hyperlink ref="A17" location="Instructions!A30" display="DEFINITIONS" xr:uid="{00000000-0004-0000-0100-000008000000}"/>
    <hyperlink ref="A16" location="Instructions!A5" display="INTRODUCTION" xr:uid="{00000000-0004-0000-0100-000009000000}"/>
    <hyperlink ref="A18" location="Instructions!A61" display="FORM INSTRUCTIONS" xr:uid="{00000000-0004-0000-0100-00000A000000}"/>
    <hyperlink ref="A19" location="Instructions!A61" display="GENERAL INFORMATION" xr:uid="{00000000-0004-0000-0100-00000B000000}"/>
    <hyperlink ref="A20" location="Instructions!A71" display="START HERE" xr:uid="{00000000-0004-0000-0100-00000C000000}"/>
    <hyperlink ref="A21" location="Instructions!A84" display="TABLE A Housing Development Applications Submitted" xr:uid="{00000000-0004-0000-0100-00000D000000}"/>
    <hyperlink ref="A22" location="Instructions!A129" display="TABLE A2 Annual Building Activity Report Summary - New Construction, Entitled,     Permits and Completed Units" xr:uid="{00000000-0004-0000-0100-00000E000000}"/>
    <hyperlink ref="A23" location="Instructions!A248" display="TABLE B Regional Housing Needs Allocation Progress – Permitted Units Issued By Affordability" xr:uid="{00000000-0004-0000-0100-00000F000000}"/>
    <hyperlink ref="A24" location="Instructions!A257" display="TABLE C Sites Identified or Rezoned to Accommodate Shortfall Housing Need" xr:uid="{00000000-0004-0000-0100-000010000000}"/>
    <hyperlink ref="A25" location="Instructions!A278" display="TABLE D Program Implementation Status pursuant to Government Code section 65583" xr:uid="{00000000-0004-0000-0100-000011000000}"/>
    <hyperlink ref="A26" location="Instructions!A295" display="TABLE E Commercial Development Bonus Approved pursuant to Government Code section 65915.7" xr:uid="{00000000-0004-0000-0100-000012000000}"/>
    <hyperlink ref="A27" location="Instructions!A308" display="TABLE F Units Rehabilitated, Preserved and Acquired for Alternative Adequate Sites pursuant to Government Code section 65583.1, subdivision (c)(2)" xr:uid="{00000000-0004-0000-0100-000013000000}"/>
    <hyperlink ref="A28" location="Instructions!A317" display="TABLE G Locally Owned Lands Included in the Housing Element Sites Inventory that have been sold, leased, or otherwise disposed of, pursuant to Government Code section 65400.1" xr:uid="{00000000-0004-0000-0100-000014000000}"/>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sheetPr>
  <dimension ref="A1:L58"/>
  <sheetViews>
    <sheetView zoomScale="160" zoomScaleNormal="160" zoomScaleSheetLayoutView="100" workbookViewId="0">
      <selection activeCell="B50" sqref="B50"/>
    </sheetView>
  </sheetViews>
  <sheetFormatPr defaultColWidth="8.85546875" defaultRowHeight="15" zeroHeight="1"/>
  <cols>
    <col min="1" max="1" width="37.7109375" style="141" bestFit="1" customWidth="1"/>
    <col min="2" max="2" width="17.5703125" style="141" customWidth="1"/>
    <col min="3" max="3" width="18.5703125" style="141" customWidth="1"/>
    <col min="4" max="4" width="16.140625" style="141" customWidth="1"/>
    <col min="5" max="5" width="2.5703125" style="193" hidden="1" customWidth="1"/>
    <col min="6" max="6" width="8.85546875" hidden="1" customWidth="1"/>
    <col min="7" max="7" width="8.85546875" style="141" hidden="1" customWidth="1"/>
    <col min="8" max="8" width="11.5703125" style="141" hidden="1" customWidth="1"/>
    <col min="9" max="9" width="8.85546875" style="141" hidden="1" customWidth="1"/>
    <col min="10" max="10" width="11.5703125" style="141" hidden="1" customWidth="1"/>
    <col min="11" max="11" width="11.140625" style="141" hidden="1" customWidth="1"/>
    <col min="12" max="12" width="9.140625" style="141" hidden="1" customWidth="1"/>
    <col min="13" max="16383" width="0" style="141" hidden="1" customWidth="1"/>
    <col min="16384" max="16384" width="0.140625" style="141" customWidth="1"/>
  </cols>
  <sheetData>
    <row r="1" spans="1:6"/>
    <row r="2" spans="1:6"/>
    <row r="3" spans="1:6">
      <c r="A3" s="189" t="s">
        <v>385</v>
      </c>
      <c r="B3" s="140" t="str">
        <f>'Start Here'!B4</f>
        <v>Oakland</v>
      </c>
      <c r="C3" s="190"/>
    </row>
    <row r="4" spans="1:6" ht="18" customHeight="1">
      <c r="A4" s="191" t="s">
        <v>388</v>
      </c>
      <c r="B4" s="139">
        <f>'Start Here'!B5</f>
        <v>2021</v>
      </c>
      <c r="C4" s="192" t="s">
        <v>2139</v>
      </c>
    </row>
    <row r="5" spans="1:6" ht="15.75">
      <c r="A5" s="184" t="s">
        <v>391</v>
      </c>
      <c r="B5" s="137" t="str">
        <f>IFERROR(IF(ISBLANK(VLOOKUP(B3,'Planning Periods'!$E$2:$P$540,12)),"5th Cycle",VLOOKUP(B3,'Planning Periods'!$E$2:$P$540,12)),"")</f>
        <v>5th Cycle</v>
      </c>
      <c r="C5" s="357" t="str">
        <f>IF(ISBLANK(B3),"",IFERROR(VLOOKUP(B3,'Planning Periods'!$A$2:$D$540,4),""))</f>
        <v>01/31/2015 - 01/31/2023</v>
      </c>
    </row>
    <row r="6" spans="1:6"/>
    <row r="7" spans="1:6" ht="16.5" thickBot="1">
      <c r="A7" s="692"/>
      <c r="B7" s="692"/>
      <c r="C7" s="692"/>
    </row>
    <row r="8" spans="1:6" ht="15" customHeight="1">
      <c r="A8" s="705" t="s">
        <v>6503</v>
      </c>
      <c r="B8" s="706"/>
      <c r="C8" s="706"/>
      <c r="D8" s="706"/>
    </row>
    <row r="9" spans="1:6">
      <c r="A9" s="668" t="s">
        <v>4713</v>
      </c>
      <c r="B9" s="665"/>
      <c r="C9" s="665"/>
      <c r="D9" s="64" t="s">
        <v>6504</v>
      </c>
      <c r="E9" s="196"/>
    </row>
    <row r="10" spans="1:6" s="419" customFormat="1">
      <c r="A10" s="679" t="s">
        <v>4717</v>
      </c>
      <c r="B10" s="680"/>
      <c r="C10" s="410" t="s">
        <v>4718</v>
      </c>
      <c r="D10" s="411">
        <f>'Table A2'!Q12</f>
        <v>191</v>
      </c>
      <c r="E10" s="418" t="s">
        <v>6505</v>
      </c>
      <c r="F10" s="356"/>
    </row>
    <row r="11" spans="1:6" s="419" customFormat="1">
      <c r="A11" s="681"/>
      <c r="B11" s="682"/>
      <c r="C11" s="412" t="s">
        <v>4720</v>
      </c>
      <c r="D11" s="411">
        <f>'Table A2'!R12</f>
        <v>0</v>
      </c>
      <c r="E11" s="418" t="s">
        <v>6506</v>
      </c>
      <c r="F11" s="356"/>
    </row>
    <row r="12" spans="1:6" s="419" customFormat="1">
      <c r="A12" s="679" t="s">
        <v>4722</v>
      </c>
      <c r="B12" s="680"/>
      <c r="C12" s="412" t="s">
        <v>4718</v>
      </c>
      <c r="D12" s="411">
        <f>'Table A2'!S12</f>
        <v>125</v>
      </c>
      <c r="E12" s="418" t="s">
        <v>6507</v>
      </c>
      <c r="F12" s="356"/>
    </row>
    <row r="13" spans="1:6" s="419" customFormat="1">
      <c r="A13" s="683"/>
      <c r="B13" s="684"/>
      <c r="C13" s="412" t="s">
        <v>4720</v>
      </c>
      <c r="D13" s="411">
        <f>'Table A2'!T12</f>
        <v>0</v>
      </c>
      <c r="E13" s="418" t="s">
        <v>6508</v>
      </c>
      <c r="F13" s="356"/>
    </row>
    <row r="14" spans="1:6" s="419" customFormat="1">
      <c r="A14" s="679" t="s">
        <v>4725</v>
      </c>
      <c r="B14" s="680"/>
      <c r="C14" s="412" t="s">
        <v>4718</v>
      </c>
      <c r="D14" s="411">
        <f>'Table A2'!U12</f>
        <v>1</v>
      </c>
      <c r="E14" s="418" t="s">
        <v>6509</v>
      </c>
      <c r="F14" s="356"/>
    </row>
    <row r="15" spans="1:6" s="419" customFormat="1">
      <c r="A15" s="683"/>
      <c r="B15" s="684"/>
      <c r="C15" s="412" t="s">
        <v>4720</v>
      </c>
      <c r="D15" s="411">
        <f>'Table A2'!V12</f>
        <v>0</v>
      </c>
      <c r="E15" s="418" t="s">
        <v>6510</v>
      </c>
      <c r="F15" s="356"/>
    </row>
    <row r="16" spans="1:6" s="419" customFormat="1" ht="28.5" customHeight="1" thickBot="1">
      <c r="A16" s="685" t="s">
        <v>4728</v>
      </c>
      <c r="B16" s="686"/>
      <c r="C16" s="413"/>
      <c r="D16" s="414">
        <f>'Table A2'!W12</f>
        <v>1350</v>
      </c>
      <c r="E16" s="418" t="s">
        <v>6511</v>
      </c>
      <c r="F16" s="356"/>
    </row>
    <row r="17" spans="1:6" s="419" customFormat="1" ht="16.5" thickTop="1" thickBot="1">
      <c r="A17" s="699" t="s">
        <v>4732</v>
      </c>
      <c r="B17" s="700"/>
      <c r="C17" s="415"/>
      <c r="D17" s="416">
        <f>SUM(D10:D16)</f>
        <v>1667</v>
      </c>
      <c r="E17" s="420" t="s">
        <v>6512</v>
      </c>
      <c r="F17" s="356"/>
    </row>
    <row r="18" spans="1:6" s="419" customFormat="1" ht="29.25" customHeight="1">
      <c r="A18" s="704" t="s">
        <v>6513</v>
      </c>
      <c r="B18" s="704"/>
      <c r="C18" s="704"/>
      <c r="D18" s="704"/>
      <c r="E18" s="420"/>
      <c r="F18" s="356"/>
    </row>
    <row r="19" spans="1:6" s="419" customFormat="1" ht="15.75" thickBot="1">
      <c r="E19" s="420"/>
      <c r="F19" s="356"/>
    </row>
    <row r="20" spans="1:6" s="419" customFormat="1">
      <c r="A20" s="421" t="s">
        <v>6514</v>
      </c>
      <c r="B20" s="421" t="s">
        <v>6515</v>
      </c>
      <c r="C20" s="421" t="s">
        <v>6516</v>
      </c>
      <c r="D20" s="421" t="s">
        <v>6517</v>
      </c>
      <c r="E20" s="420"/>
      <c r="F20" s="356"/>
    </row>
    <row r="21" spans="1:6" s="419" customFormat="1">
      <c r="A21" s="422" t="s">
        <v>693</v>
      </c>
      <c r="B21" s="423" cm="1">
        <f t="array" ref="B21">SUMPRODUCT(('Table A2'!$P$13:$P$1000)*('Table A2'!$F$13:$F$1000=$A21)*(YEAR('Table A2'!$O$13:$O$1000)='Start Here'!$B$5))</f>
        <v>1</v>
      </c>
      <c r="C21" s="423" cm="1">
        <f t="array" ref="C21">SUMPRODUCT(('Table A2'!$Y$13:$Y$1000)*('Table A2'!$F$13:$F$1000=$A21)*(YEAR('Table A2'!$X$13:$X$1000)='Start Here'!$B$5))</f>
        <v>2</v>
      </c>
      <c r="D21" s="423" cm="1">
        <f t="array" ref="D21">SUMPRODUCT(('Table A2'!$AH$13:$AH$1000)*('Table A2'!$F$13:$F$1000=$A21)*(YEAR('Table A2'!$AG$13:$AG$1000)='Start Here'!$B$5))</f>
        <v>14</v>
      </c>
      <c r="E21" s="420"/>
      <c r="F21" s="356"/>
    </row>
    <row r="22" spans="1:6" s="419" customFormat="1">
      <c r="A22" s="422" t="s">
        <v>730</v>
      </c>
      <c r="B22" s="423" cm="1">
        <f t="array" ref="B22">SUMPRODUCT(('Table A2'!$P$13:$P$1000)*('Table A2'!$F$13:$F$1000=$A22)*(YEAR('Table A2'!$O$13:$O$1000)='Start Here'!$B$5))</f>
        <v>57</v>
      </c>
      <c r="C22" s="423" cm="1">
        <f t="array" ref="C22">SUMPRODUCT(('Table A2'!$Y$13:$Y$1000)*('Table A2'!$F$13:$F$1000=$A22)*(YEAR('Table A2'!$X$13:$X$1000)='Start Here'!$B$5))</f>
        <v>47</v>
      </c>
      <c r="D22" s="423" cm="1">
        <f t="array" ref="D22">SUMPRODUCT(('Table A2'!$AH$13:$AH$1000)*('Table A2'!$F$13:$F$1000=$A22)*(YEAR('Table A2'!$AG$13:$AG$1000)='Start Here'!$B$5))</f>
        <v>110</v>
      </c>
      <c r="E22" s="420"/>
      <c r="F22" s="356"/>
    </row>
    <row r="23" spans="1:6" s="419" customFormat="1">
      <c r="A23" s="422" t="s">
        <v>556</v>
      </c>
      <c r="B23" s="423" cm="1">
        <f t="array" ref="B23">SUMPRODUCT(('Table A2'!$P$13:$P$1000)*('Table A2'!$F$13:$F$1000=$A23)*(YEAR('Table A2'!$O$13:$O$1000)='Start Here'!$B$5))</f>
        <v>34</v>
      </c>
      <c r="C23" s="423" cm="1">
        <f t="array" ref="C23">SUMPRODUCT(('Table A2'!$Y$13:$Y$1000)*('Table A2'!$F$13:$F$1000=$A23)*(YEAR('Table A2'!$X$13:$X$1000)='Start Here'!$B$5))</f>
        <v>19</v>
      </c>
      <c r="D23" s="423" cm="1">
        <f t="array" ref="D23">SUMPRODUCT(('Table A2'!$AH$13:$AH$1000)*('Table A2'!$F$13:$F$1000=$A23)*(YEAR('Table A2'!$AG$13:$AG$1000)='Start Here'!$B$5))</f>
        <v>39</v>
      </c>
      <c r="E23" s="420"/>
      <c r="F23" s="356"/>
    </row>
    <row r="24" spans="1:6" s="419" customFormat="1">
      <c r="A24" s="422" t="s">
        <v>451</v>
      </c>
      <c r="B24" s="423" cm="1">
        <f t="array" ref="B24">SUMPRODUCT(('Table A2'!$P$13:$P$1000)*('Table A2'!$F$13:$F$1000=$A24)*(YEAR('Table A2'!$O$13:$O$1000)='Start Here'!$B$5))</f>
        <v>2382</v>
      </c>
      <c r="C24" s="423" cm="1">
        <f t="array" ref="C24">SUMPRODUCT(('Table A2'!$Y$13:$Y$1000)*('Table A2'!$F$13:$F$1000=$A24)*(YEAR('Table A2'!$X$13:$X$1000)='Start Here'!$B$5))</f>
        <v>1325</v>
      </c>
      <c r="D24" s="423" cm="1">
        <f t="array" ref="D24">SUMPRODUCT(('Table A2'!$AH$13:$AH$1000)*('Table A2'!$F$13:$F$1000=$A24)*(YEAR('Table A2'!$AG$13:$AG$1000)='Start Here'!$B$5))</f>
        <v>3880</v>
      </c>
      <c r="E24" s="420"/>
      <c r="F24" s="356"/>
    </row>
    <row r="25" spans="1:6" s="419" customFormat="1">
      <c r="A25" s="422" t="s">
        <v>533</v>
      </c>
      <c r="B25" s="423" cm="1">
        <f t="array" ref="B25">SUMPRODUCT(('Table A2'!$P$13:$P$1000)*('Table A2'!$F$13:$F$1000=$A25)*(YEAR('Table A2'!$O$13:$O$1000)='Start Here'!$B$5))</f>
        <v>364</v>
      </c>
      <c r="C25" s="423" cm="1">
        <f t="array" ref="C25">SUMPRODUCT(('Table A2'!$Y$13:$Y$1000)*('Table A2'!$F$13:$F$1000=$A25)*(YEAR('Table A2'!$X$13:$X$1000)='Start Here'!$B$5))</f>
        <v>274</v>
      </c>
      <c r="D25" s="423" cm="1">
        <f t="array" ref="D25">SUMPRODUCT(('Table A2'!$AH$13:$AH$1000)*('Table A2'!$F$13:$F$1000=$A25)*(YEAR('Table A2'!$AG$13:$AG$1000)='Start Here'!$B$5))</f>
        <v>92</v>
      </c>
      <c r="E25" s="420"/>
      <c r="F25" s="356"/>
    </row>
    <row r="26" spans="1:6" s="419" customFormat="1" ht="15.75" thickBot="1">
      <c r="A26" s="424" t="s">
        <v>6518</v>
      </c>
      <c r="B26" s="425" cm="1">
        <f t="array" ref="B26">SUMPRODUCT(('Table A2'!$P$13:$P$1000)*('Table A2'!$F$13:$F$1000=$A26)*(YEAR('Table A2'!$O$13:$O$1000)='Start Here'!$B$5))</f>
        <v>0</v>
      </c>
      <c r="C26" s="425" cm="1">
        <f t="array" ref="C26">SUMPRODUCT(('Table A2'!$Y$13:$Y$1000)*('Table A2'!$F$13:$F$1000=$A26)*(YEAR('Table A2'!$X$13:$X$1000)='Start Here'!$B$5))</f>
        <v>0</v>
      </c>
      <c r="D26" s="425" cm="1">
        <f t="array" ref="D26">SUMPRODUCT(('Table A2'!$AH$13:$AH$1000)*('Table A2'!$F$13:$F$1000=$A26)*(YEAR('Table A2'!$AG$13:$AG$1000)='Start Here'!$B$5))</f>
        <v>0</v>
      </c>
      <c r="E26" s="420"/>
      <c r="F26" s="356"/>
    </row>
    <row r="27" spans="1:6" s="419" customFormat="1" ht="16.5" thickTop="1" thickBot="1">
      <c r="A27" s="426" t="s">
        <v>5830</v>
      </c>
      <c r="B27" s="427">
        <f>SUM(B21:B26)</f>
        <v>2838</v>
      </c>
      <c r="C27" s="427">
        <f t="shared" ref="C27:D27" si="0">SUM(C21:C26)</f>
        <v>1667</v>
      </c>
      <c r="D27" s="427">
        <f t="shared" si="0"/>
        <v>4135</v>
      </c>
      <c r="E27" s="420"/>
      <c r="F27" s="356"/>
    </row>
    <row r="28" spans="1:6" s="419" customFormat="1">
      <c r="E28" s="420"/>
      <c r="F28" s="356"/>
    </row>
    <row r="29" spans="1:6" s="419" customFormat="1" ht="15.75" thickBot="1">
      <c r="E29" s="420"/>
      <c r="F29" s="356"/>
    </row>
    <row r="30" spans="1:6" s="419" customFormat="1" ht="15" customHeight="1">
      <c r="A30" s="701" t="s">
        <v>6519</v>
      </c>
      <c r="B30" s="702"/>
      <c r="C30" s="702"/>
      <c r="D30" s="462"/>
      <c r="E30" s="420"/>
      <c r="F30" s="356"/>
    </row>
    <row r="31" spans="1:6" s="419" customFormat="1" ht="15" customHeight="1">
      <c r="A31" s="690" t="s">
        <v>6520</v>
      </c>
      <c r="B31" s="695"/>
      <c r="C31" s="696"/>
      <c r="D31" s="142" cm="1">
        <f t="array" ref="D31">SUMPRODUCT(--(YEAR('Table A'!H13:H1001)='Start Here'!$B$5))</f>
        <v>441</v>
      </c>
      <c r="E31" s="420" t="s">
        <v>6521</v>
      </c>
      <c r="F31" s="356"/>
    </row>
    <row r="32" spans="1:6" s="419" customFormat="1" ht="17.25" customHeight="1">
      <c r="A32" s="690" t="s">
        <v>6522</v>
      </c>
      <c r="B32" s="695"/>
      <c r="C32" s="696"/>
      <c r="D32" s="142">
        <f>'Table A'!P12</f>
        <v>1776</v>
      </c>
      <c r="E32" s="420" t="s">
        <v>6523</v>
      </c>
      <c r="F32" s="356"/>
    </row>
    <row r="33" spans="1:10" s="419" customFormat="1" ht="15" customHeight="1">
      <c r="A33" s="690" t="s">
        <v>6524</v>
      </c>
      <c r="B33" s="695"/>
      <c r="C33" s="696"/>
      <c r="D33" s="142">
        <f>'Table A'!Q12</f>
        <v>880</v>
      </c>
      <c r="E33" s="420" t="s">
        <v>6525</v>
      </c>
      <c r="F33" s="356"/>
    </row>
    <row r="34" spans="1:10" s="419" customFormat="1" ht="15.75" customHeight="1" thickBot="1">
      <c r="A34" s="693" t="s">
        <v>6526</v>
      </c>
      <c r="B34" s="697"/>
      <c r="C34" s="698"/>
      <c r="D34" s="143">
        <f>'Table A'!R12</f>
        <v>0</v>
      </c>
      <c r="E34" s="420" t="s">
        <v>6527</v>
      </c>
      <c r="F34" s="356"/>
    </row>
    <row r="35" spans="1:10" s="419" customFormat="1">
      <c r="A35" s="428"/>
      <c r="B35" s="428"/>
      <c r="E35" s="420"/>
      <c r="F35" s="356"/>
    </row>
    <row r="36" spans="1:10" s="419" customFormat="1" ht="15.75" thickBot="1">
      <c r="A36" s="428"/>
      <c r="B36" s="428"/>
      <c r="E36" s="420"/>
      <c r="F36" s="356"/>
      <c r="H36" s="429"/>
      <c r="I36" s="429"/>
      <c r="J36" s="429"/>
    </row>
    <row r="37" spans="1:10" s="419" customFormat="1" ht="15" customHeight="1">
      <c r="A37" s="701" t="s">
        <v>6528</v>
      </c>
      <c r="B37" s="702"/>
      <c r="C37" s="702"/>
      <c r="D37" s="703"/>
      <c r="E37" s="420"/>
      <c r="F37" s="356"/>
      <c r="H37" s="429"/>
      <c r="I37" s="429"/>
      <c r="J37" s="429"/>
    </row>
    <row r="38" spans="1:10" s="419" customFormat="1">
      <c r="A38" s="690" t="s">
        <v>6529</v>
      </c>
      <c r="B38" s="691"/>
      <c r="C38" s="691"/>
      <c r="D38" s="144">
        <f>'Table A'!S12</f>
        <v>1</v>
      </c>
      <c r="E38" s="420" t="s">
        <v>6530</v>
      </c>
      <c r="F38" s="356"/>
    </row>
    <row r="39" spans="1:10" s="419" customFormat="1">
      <c r="A39" s="690" t="s">
        <v>6531</v>
      </c>
      <c r="B39" s="691"/>
      <c r="C39" s="691"/>
      <c r="D39" s="144" cm="1">
        <f t="array" ref="D39">SUMPRODUCT((YEAR('Table A'!$H13:$H1000)='Start Here'!$B$5)*('Table A'!$S13:$S1000="Yes-Approved"))</f>
        <v>0</v>
      </c>
      <c r="E39" s="420" t="s">
        <v>6532</v>
      </c>
      <c r="F39" s="356"/>
    </row>
    <row r="40" spans="1:10" s="419" customFormat="1">
      <c r="A40" s="690" t="s">
        <v>6533</v>
      </c>
      <c r="B40" s="691"/>
      <c r="C40" s="691"/>
      <c r="D40" s="142">
        <f>SUMPRODUCT((YEAR('Table A'!$H13:$H1000)='Start Here'!$B$5)*('Table A'!$S13:$S1000="Yes-Approved"))</f>
        <v>0</v>
      </c>
      <c r="E40" s="420" t="s">
        <v>6534</v>
      </c>
      <c r="F40" s="356"/>
    </row>
    <row r="41" spans="1:10" s="419" customFormat="1" ht="15.75" thickBot="1">
      <c r="A41" s="693" t="s">
        <v>6535</v>
      </c>
      <c r="B41" s="694"/>
      <c r="C41" s="694"/>
      <c r="D41" s="143">
        <f>SUMIF('Table A2'!AJ:AJ, "Y",'Table A2'!AH:AH)</f>
        <v>0</v>
      </c>
      <c r="E41" s="420" t="s">
        <v>6536</v>
      </c>
      <c r="F41" s="356"/>
    </row>
    <row r="42" spans="1:10" s="419" customFormat="1">
      <c r="A42" s="430"/>
      <c r="B42" s="463"/>
      <c r="C42" s="463"/>
      <c r="D42" s="227"/>
      <c r="E42" s="420"/>
      <c r="F42" s="356"/>
    </row>
    <row r="43" spans="1:10" s="419" customFormat="1" ht="15.75" thickBot="1">
      <c r="E43" s="420"/>
      <c r="F43" s="356"/>
    </row>
    <row r="44" spans="1:10" s="419" customFormat="1" ht="15.75" hidden="1" thickBot="1">
      <c r="A44" s="420"/>
      <c r="B44" s="420" t="s">
        <v>6537</v>
      </c>
      <c r="C44" s="420" t="s">
        <v>6538</v>
      </c>
      <c r="D44" s="420" t="s">
        <v>6539</v>
      </c>
      <c r="E44" s="420"/>
      <c r="F44" s="356"/>
    </row>
    <row r="45" spans="1:10" s="419" customFormat="1" ht="15" customHeight="1">
      <c r="A45" s="687" t="s">
        <v>6540</v>
      </c>
      <c r="B45" s="688"/>
      <c r="C45" s="688"/>
      <c r="D45" s="689"/>
      <c r="E45" s="420"/>
      <c r="F45" s="356"/>
    </row>
    <row r="46" spans="1:10" s="419" customFormat="1">
      <c r="A46" s="431" t="s">
        <v>6541</v>
      </c>
      <c r="B46" s="432" t="s">
        <v>6542</v>
      </c>
      <c r="C46" s="432" t="s">
        <v>6543</v>
      </c>
      <c r="D46" s="433" t="s">
        <v>5830</v>
      </c>
      <c r="E46" s="420"/>
      <c r="F46" s="356"/>
    </row>
    <row r="47" spans="1:10" s="419" customFormat="1">
      <c r="A47" s="434" t="s">
        <v>4717</v>
      </c>
      <c r="B47" s="435">
        <f>SUMPRODUCT(('Table A2'!$Q$13:$Q$1000)*(('Table A2'!$AJ$13:$AJ$1000)="Y")*(('Table A2'!$G$13:$G$1000)="R")*(YEAR('Table A2'!$X$13:$X$1000)='Start Here'!$B$5))+SUMPRODUCT(('Table A2'!$R$13:$R$1000)*(('Table A2'!$AJ$13:$AJ$1000)="Y")*(('Table A2'!$G$13:$G$1000)="R")*(YEAR('Table A2'!$X$13:$X$1000)='Start Here'!$B$5))</f>
        <v>0</v>
      </c>
      <c r="C47" s="435">
        <f>SUMPRODUCT(('Table A2'!$Q$13:$Q$1000)*(('Table A2'!$AJ$13:$AJ$1000)="Y")*(('Table A2'!$G$13:$G$1000)="O")*(YEAR('Table A2'!$X$13:$X$1000)='Start Here'!$B$5))+SUMPRODUCT(('Table A2'!$R$13:$R$1000)*(('Table A2'!$AJ$13:$AJ$1000)="Y")*(('Table A2'!$G$13:$G$1000)="O")*(YEAR('Table A2'!$X$13:$X$1000)='Start Here'!$B$5))</f>
        <v>0</v>
      </c>
      <c r="D47" s="411">
        <f>SUM(B47:C47)</f>
        <v>0</v>
      </c>
      <c r="E47" s="420" t="s">
        <v>6544</v>
      </c>
      <c r="F47" s="356"/>
    </row>
    <row r="48" spans="1:10" s="419" customFormat="1">
      <c r="A48" s="434" t="s">
        <v>4722</v>
      </c>
      <c r="B48" s="435">
        <f>SUMPRODUCT(('Table A2'!$S$13:$S$1000)*(('Table A2'!$AJ$13:$AJ$1000)="Y")*(('Table A2'!$G$13:$G$1000)="R")*(YEAR('Table A2'!$X$13:$X$1000)='Start Here'!$B$5))+SUMPRODUCT(('Table A2'!$T$13:$T$1000)*(('Table A2'!$AJ$13:$AJ$1000)="Y")*(('Table A2'!$G$13:$G$1000)="R")*(YEAR('Table A2'!$X$13:$X$1000)='Start Here'!$B$5))</f>
        <v>0</v>
      </c>
      <c r="C48" s="435">
        <f>SUMPRODUCT(('Table A2'!$S$13:$S$1000)*(('Table A2'!$AJ$13:$AJ$1000)="Y")*(('Table A2'!$G$13:$G$1000)="O")*(YEAR('Table A2'!$X$13:$X$1000)='Start Here'!$B$5))+SUMPRODUCT(('Table A2'!$T$13:$T$1000)*(('Table A2'!$AJ$13:$AJ$1000)="Y")*(('Table A2'!$G$13:$G$1000)="O")*(YEAR('Table A2'!$X$13:$X$1000)='Start Here'!$B$5))</f>
        <v>0</v>
      </c>
      <c r="D48" s="411">
        <f>SUM(B48:C48)</f>
        <v>0</v>
      </c>
      <c r="E48" s="420" t="s">
        <v>6545</v>
      </c>
      <c r="F48" s="356"/>
    </row>
    <row r="49" spans="1:6" s="419" customFormat="1">
      <c r="A49" s="434" t="s">
        <v>4725</v>
      </c>
      <c r="B49" s="435">
        <f>SUMPRODUCT(('Table A2'!$U$13:$U$1000)*(('Table A2'!$AJ$13:$AJ$1000)="Y")*(('Table A2'!$G$13:$G$1000)="R")*(YEAR('Table A2'!$X$13:$X$1000)='Start Here'!$B$5))+SUMPRODUCT(('Table A2'!$V$13:$V$1000)*(('Table A2'!$AJ$13:$AJ$1000)="Y")*(('Table A2'!$G$13:$G$1000)="R")*(YEAR('Table A2'!$X$13:$X$1000)='Start Here'!$B$5))</f>
        <v>0</v>
      </c>
      <c r="C49" s="435">
        <f>SUMPRODUCT(('Table A2'!$U$13:$U$1000)*(('Table A2'!$AJ$13:$AJ$1000)="Y")*(('Table A2'!$G$13:$G$1000)="O")*(YEAR('Table A2'!$X$13:$X$1000)='Start Here'!$B$5))+SUMPRODUCT(('Table A2'!$V$13:$V$1000)*(('Table A2'!$AJ$13:$AJ$1000)="Y")*(('Table A2'!$G$13:$G$1000)="O")*(YEAR('Table A2'!$X$13:$X$1000)='Start Here'!$B$5))</f>
        <v>0</v>
      </c>
      <c r="D49" s="411">
        <f>SUM(B49:C49)</f>
        <v>0</v>
      </c>
      <c r="E49" s="420" t="s">
        <v>6546</v>
      </c>
      <c r="F49" s="356"/>
    </row>
    <row r="50" spans="1:6" s="419" customFormat="1">
      <c r="A50" s="434" t="s">
        <v>4728</v>
      </c>
      <c r="B50" s="435">
        <f>SUMPRODUCT(('Table A2'!$W$13:$W$1000)*(('Table A2'!$AJ$13:$AJ$1000)="Y")*(('Table A2'!$G$13:$G$1000)="R")*(YEAR('Table A2'!$X$13:$X$1000)='Start Here'!$B$5))</f>
        <v>0</v>
      </c>
      <c r="C50" s="435">
        <f>SUMPRODUCT(('Table A2'!$W$13:$W$1000)*(('Table A2'!$AJ$13:$AJ$1000)="Y")*(('Table A2'!$G$13:$G$1000)="O")*(YEAR('Table A2'!$X$13:$X$1000)='Start Here'!$B$5))</f>
        <v>0</v>
      </c>
      <c r="D50" s="411">
        <f>SUM(B50:C50)</f>
        <v>0</v>
      </c>
      <c r="E50" s="420" t="s">
        <v>6547</v>
      </c>
      <c r="F50" s="356"/>
    </row>
    <row r="51" spans="1:6" s="419" customFormat="1" ht="15.75" thickBot="1">
      <c r="A51" s="436" t="s">
        <v>5830</v>
      </c>
      <c r="B51" s="437">
        <f>SUM(B47:B50)</f>
        <v>0</v>
      </c>
      <c r="C51" s="437">
        <f>SUM(C47:C50)</f>
        <v>0</v>
      </c>
      <c r="D51" s="438">
        <f>SUM(B51:C51)</f>
        <v>0</v>
      </c>
      <c r="E51" s="420" t="s">
        <v>6539</v>
      </c>
      <c r="F51" s="356"/>
    </row>
    <row r="52" spans="1:6" s="419" customFormat="1">
      <c r="B52" s="439"/>
      <c r="C52" s="439"/>
      <c r="E52" s="420"/>
      <c r="F52" s="356"/>
    </row>
    <row r="53" spans="1:6">
      <c r="A53" s="63" t="s">
        <v>390</v>
      </c>
    </row>
    <row r="54" spans="1:6"/>
    <row r="55" spans="1:6"/>
    <row r="56" spans="1:6" ht="33" hidden="1" customHeight="1">
      <c r="D56" s="145"/>
    </row>
    <row r="57" spans="1:6"/>
    <row r="58" spans="1:6"/>
  </sheetData>
  <sheetProtection formatCells="0" formatColumns="0" formatRows="0" sort="0"/>
  <mergeCells count="20">
    <mergeCell ref="A45:D45"/>
    <mergeCell ref="A39:C39"/>
    <mergeCell ref="A40:C40"/>
    <mergeCell ref="A7:C7"/>
    <mergeCell ref="A41:C41"/>
    <mergeCell ref="A31:C31"/>
    <mergeCell ref="A32:C32"/>
    <mergeCell ref="A33:C33"/>
    <mergeCell ref="A34:C34"/>
    <mergeCell ref="A17:B17"/>
    <mergeCell ref="A30:C30"/>
    <mergeCell ref="A37:D37"/>
    <mergeCell ref="A18:D18"/>
    <mergeCell ref="A38:C38"/>
    <mergeCell ref="A8:D8"/>
    <mergeCell ref="A9:C9"/>
    <mergeCell ref="A10:B11"/>
    <mergeCell ref="A12:B13"/>
    <mergeCell ref="A14:B15"/>
    <mergeCell ref="A16:B16"/>
  </mergeCells>
  <pageMargins left="0.7" right="0.7" top="0.75" bottom="0.75" header="0.3" footer="0.3"/>
  <pageSetup paperSize="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tabColor theme="4"/>
  </sheetPr>
  <dimension ref="A3:R61"/>
  <sheetViews>
    <sheetView topLeftCell="A22" zoomScale="80" zoomScaleNormal="80" workbookViewId="0">
      <selection activeCell="K62" sqref="K62"/>
    </sheetView>
  </sheetViews>
  <sheetFormatPr defaultRowHeight="15"/>
  <cols>
    <col min="1" max="1" width="28.85546875" customWidth="1"/>
    <col min="2" max="2" width="22.5703125" customWidth="1"/>
    <col min="3" max="3" width="27.140625" customWidth="1"/>
    <col min="4" max="4" width="16.140625" customWidth="1"/>
    <col min="5" max="5" width="11.85546875" bestFit="1" customWidth="1"/>
    <col min="8" max="8" width="25.42578125" customWidth="1"/>
    <col min="9" max="9" width="11.140625" customWidth="1"/>
    <col min="10" max="10" width="11.5703125" customWidth="1"/>
    <col min="11" max="11" width="55.28515625" customWidth="1"/>
    <col min="12" max="12" width="22.140625" customWidth="1"/>
    <col min="13" max="13" width="14.5703125" customWidth="1"/>
    <col min="14" max="14" width="24.140625" customWidth="1"/>
    <col min="15" max="15" width="11.85546875" customWidth="1"/>
    <col min="16" max="16" width="10.5703125" customWidth="1"/>
    <col min="17" max="17" width="12.42578125" hidden="1" customWidth="1"/>
    <col min="18" max="18" width="25.85546875" hidden="1" customWidth="1"/>
  </cols>
  <sheetData>
    <row r="3" spans="1:18">
      <c r="A3" s="189" t="s">
        <v>385</v>
      </c>
      <c r="B3" s="140" t="str">
        <f>'Start Here'!B4</f>
        <v>Oakland</v>
      </c>
      <c r="C3" s="190"/>
    </row>
    <row r="4" spans="1:18">
      <c r="A4" s="331" t="s">
        <v>388</v>
      </c>
      <c r="B4" s="330">
        <f>'Start Here'!B5</f>
        <v>2021</v>
      </c>
      <c r="C4" s="332" t="s">
        <v>2139</v>
      </c>
    </row>
    <row r="6" spans="1:18" ht="15.75" thickBot="1"/>
    <row r="7" spans="1:18">
      <c r="A7" s="720" t="s">
        <v>386</v>
      </c>
      <c r="B7" s="721"/>
      <c r="C7" s="721"/>
      <c r="D7" s="721"/>
      <c r="E7" s="721"/>
      <c r="F7" s="721"/>
      <c r="G7" s="721"/>
      <c r="H7" s="721"/>
      <c r="I7" s="721"/>
      <c r="J7" s="721"/>
      <c r="K7" s="722"/>
    </row>
    <row r="8" spans="1:18">
      <c r="A8" s="723" t="s">
        <v>6548</v>
      </c>
      <c r="B8" s="724"/>
      <c r="C8" s="724"/>
      <c r="D8" s="724"/>
      <c r="E8" s="724"/>
      <c r="F8" s="724"/>
      <c r="G8" s="724"/>
      <c r="H8" s="724"/>
      <c r="I8" s="724"/>
      <c r="J8" s="724"/>
      <c r="K8" s="725"/>
    </row>
    <row r="9" spans="1:18">
      <c r="A9" s="726" t="s">
        <v>392</v>
      </c>
      <c r="B9" s="727"/>
      <c r="C9" s="727"/>
      <c r="D9" s="727"/>
      <c r="E9" s="727"/>
      <c r="F9" s="727"/>
      <c r="G9" s="727"/>
      <c r="H9" s="727"/>
      <c r="I9" s="727"/>
      <c r="J9" s="727"/>
      <c r="K9" s="728"/>
    </row>
    <row r="10" spans="1:18">
      <c r="A10" s="729" t="s">
        <v>6549</v>
      </c>
      <c r="B10" s="730"/>
      <c r="C10" s="730"/>
      <c r="D10" s="730"/>
      <c r="E10" s="730"/>
      <c r="F10" s="730"/>
      <c r="G10" s="730"/>
      <c r="H10" s="730"/>
      <c r="I10" s="730"/>
      <c r="J10" s="730"/>
      <c r="K10" s="731"/>
    </row>
    <row r="11" spans="1:18">
      <c r="A11" s="729"/>
      <c r="B11" s="730"/>
      <c r="C11" s="730"/>
      <c r="D11" s="730"/>
      <c r="E11" s="730"/>
      <c r="F11" s="730"/>
      <c r="G11" s="730"/>
      <c r="H11" s="730"/>
      <c r="I11" s="730"/>
      <c r="J11" s="730"/>
      <c r="K11" s="731"/>
    </row>
    <row r="12" spans="1:18" ht="27" customHeight="1">
      <c r="A12" s="125" t="s">
        <v>6550</v>
      </c>
      <c r="B12" s="732">
        <f>SUM(B15:B26)</f>
        <v>750000</v>
      </c>
      <c r="C12" s="732"/>
      <c r="D12" s="732"/>
      <c r="E12" s="344" t="s">
        <v>6551</v>
      </c>
      <c r="F12" s="333"/>
      <c r="G12" s="333"/>
      <c r="H12" s="333"/>
      <c r="I12" s="333"/>
      <c r="J12" s="333"/>
      <c r="K12" s="334"/>
    </row>
    <row r="13" spans="1:18" ht="14.45" customHeight="1" thickBot="1">
      <c r="A13" s="335"/>
      <c r="B13" s="333"/>
      <c r="C13" s="333"/>
      <c r="D13" s="333"/>
      <c r="E13" s="333"/>
      <c r="F13" s="333"/>
      <c r="G13" s="333"/>
      <c r="H13" s="333"/>
      <c r="I13" s="333"/>
      <c r="J13" s="333"/>
      <c r="K13" s="334"/>
    </row>
    <row r="14" spans="1:18" ht="25.5">
      <c r="A14" s="326" t="s">
        <v>6552</v>
      </c>
      <c r="B14" s="327" t="s">
        <v>6553</v>
      </c>
      <c r="C14" s="328" t="s">
        <v>6554</v>
      </c>
      <c r="D14" s="733" t="s">
        <v>6555</v>
      </c>
      <c r="E14" s="734"/>
      <c r="F14" s="734"/>
      <c r="G14" s="734"/>
      <c r="H14" s="734"/>
      <c r="I14" s="735"/>
      <c r="J14" s="329" t="s">
        <v>6556</v>
      </c>
      <c r="K14" s="329" t="s">
        <v>424</v>
      </c>
      <c r="Q14" t="s">
        <v>6557</v>
      </c>
    </row>
    <row r="15" spans="1:18" ht="210">
      <c r="A15" s="409" t="s">
        <v>6558</v>
      </c>
      <c r="B15" s="345">
        <v>750000</v>
      </c>
      <c r="C15" s="345">
        <v>0</v>
      </c>
      <c r="D15" s="717" t="s">
        <v>6559</v>
      </c>
      <c r="E15" s="718"/>
      <c r="F15" s="718"/>
      <c r="G15" s="718"/>
      <c r="H15" s="718"/>
      <c r="I15" s="719"/>
      <c r="J15" s="259" t="s">
        <v>2243</v>
      </c>
      <c r="K15" s="342" t="s">
        <v>6560</v>
      </c>
      <c r="Q15" t="s">
        <v>6561</v>
      </c>
      <c r="R15" t="s">
        <v>6517</v>
      </c>
    </row>
    <row r="16" spans="1:18">
      <c r="A16" s="259"/>
      <c r="B16" s="345"/>
      <c r="C16" s="345"/>
      <c r="D16" s="717"/>
      <c r="E16" s="718"/>
      <c r="F16" s="718"/>
      <c r="G16" s="718"/>
      <c r="H16" s="718"/>
      <c r="I16" s="719"/>
      <c r="J16" s="259"/>
      <c r="K16" s="342"/>
      <c r="Q16" t="s">
        <v>6562</v>
      </c>
      <c r="R16" t="s">
        <v>6563</v>
      </c>
    </row>
    <row r="17" spans="1:18">
      <c r="A17" s="259"/>
      <c r="B17" s="345"/>
      <c r="C17" s="345"/>
      <c r="D17" s="717"/>
      <c r="E17" s="718"/>
      <c r="F17" s="718"/>
      <c r="G17" s="718"/>
      <c r="H17" s="718"/>
      <c r="I17" s="719"/>
      <c r="J17" s="259"/>
      <c r="K17" s="342"/>
      <c r="Q17" t="s">
        <v>2243</v>
      </c>
      <c r="R17" t="s">
        <v>6559</v>
      </c>
    </row>
    <row r="18" spans="1:18">
      <c r="A18" s="259"/>
      <c r="B18" s="345"/>
      <c r="C18" s="345"/>
      <c r="D18" s="717"/>
      <c r="E18" s="718"/>
      <c r="F18" s="718"/>
      <c r="G18" s="718"/>
      <c r="H18" s="718"/>
      <c r="I18" s="719"/>
      <c r="J18" s="259"/>
      <c r="K18" s="342"/>
      <c r="Q18" t="s">
        <v>6564</v>
      </c>
    </row>
    <row r="19" spans="1:18">
      <c r="A19" s="259"/>
      <c r="B19" s="345"/>
      <c r="C19" s="345"/>
      <c r="D19" s="717"/>
      <c r="E19" s="718"/>
      <c r="F19" s="718"/>
      <c r="G19" s="718"/>
      <c r="H19" s="718"/>
      <c r="I19" s="719"/>
      <c r="J19" s="259"/>
      <c r="K19" s="342"/>
    </row>
    <row r="20" spans="1:18">
      <c r="A20" s="259"/>
      <c r="B20" s="345"/>
      <c r="C20" s="345"/>
      <c r="D20" s="717"/>
      <c r="E20" s="718"/>
      <c r="F20" s="718"/>
      <c r="G20" s="718"/>
      <c r="H20" s="718"/>
      <c r="I20" s="719"/>
      <c r="J20" s="259"/>
      <c r="K20" s="342"/>
    </row>
    <row r="21" spans="1:18">
      <c r="A21" s="259"/>
      <c r="B21" s="345"/>
      <c r="C21" s="345"/>
      <c r="D21" s="717"/>
      <c r="E21" s="718"/>
      <c r="F21" s="718"/>
      <c r="G21" s="718"/>
      <c r="H21" s="718"/>
      <c r="I21" s="719"/>
      <c r="J21" s="259"/>
      <c r="K21" s="342"/>
    </row>
    <row r="22" spans="1:18">
      <c r="A22" s="259"/>
      <c r="B22" s="345"/>
      <c r="C22" s="345"/>
      <c r="D22" s="717"/>
      <c r="E22" s="718"/>
      <c r="F22" s="718"/>
      <c r="G22" s="718"/>
      <c r="H22" s="718"/>
      <c r="I22" s="719"/>
      <c r="J22" s="259"/>
      <c r="K22" s="342"/>
    </row>
    <row r="23" spans="1:18">
      <c r="A23" s="259"/>
      <c r="B23" s="345"/>
      <c r="C23" s="345"/>
      <c r="D23" s="717"/>
      <c r="E23" s="718"/>
      <c r="F23" s="718"/>
      <c r="G23" s="718"/>
      <c r="H23" s="718"/>
      <c r="I23" s="719"/>
      <c r="J23" s="259"/>
      <c r="K23" s="342"/>
    </row>
    <row r="24" spans="1:18">
      <c r="A24" s="259"/>
      <c r="B24" s="345"/>
      <c r="C24" s="345"/>
      <c r="D24" s="717"/>
      <c r="E24" s="718"/>
      <c r="F24" s="718"/>
      <c r="G24" s="718"/>
      <c r="H24" s="718"/>
      <c r="I24" s="719"/>
      <c r="J24" s="259"/>
      <c r="K24" s="342"/>
    </row>
    <row r="25" spans="1:18">
      <c r="A25" s="259"/>
      <c r="B25" s="345"/>
      <c r="C25" s="345"/>
      <c r="D25" s="717"/>
      <c r="E25" s="718"/>
      <c r="F25" s="718"/>
      <c r="G25" s="718"/>
      <c r="H25" s="718"/>
      <c r="I25" s="719"/>
      <c r="J25" s="259"/>
      <c r="K25" s="342"/>
    </row>
    <row r="26" spans="1:18" ht="15.75" thickBot="1">
      <c r="A26" s="259"/>
      <c r="B26" s="345"/>
      <c r="C26" s="345"/>
      <c r="D26" s="717"/>
      <c r="E26" s="718"/>
      <c r="F26" s="718"/>
      <c r="G26" s="718"/>
      <c r="H26" s="718"/>
      <c r="I26" s="719"/>
      <c r="J26" s="259"/>
      <c r="K26" s="343"/>
    </row>
    <row r="28" spans="1:18" ht="15.75" thickBot="1">
      <c r="A28" s="338" t="s">
        <v>6565</v>
      </c>
    </row>
    <row r="29" spans="1:18" ht="15.75" thickBot="1">
      <c r="A29" s="707" t="s">
        <v>6566</v>
      </c>
      <c r="B29" s="708"/>
      <c r="C29" s="708"/>
      <c r="D29" s="709"/>
    </row>
    <row r="30" spans="1:18">
      <c r="A30" s="710" t="s">
        <v>4713</v>
      </c>
      <c r="B30" s="711"/>
      <c r="C30" s="711"/>
      <c r="D30" s="325" t="s">
        <v>6504</v>
      </c>
    </row>
    <row r="31" spans="1:18">
      <c r="A31" s="679" t="s">
        <v>4717</v>
      </c>
      <c r="B31" s="680"/>
      <c r="C31" s="410" t="s">
        <v>4718</v>
      </c>
      <c r="D31" s="411">
        <f>'Table A2'!H12</f>
        <v>148</v>
      </c>
    </row>
    <row r="32" spans="1:18">
      <c r="A32" s="681"/>
      <c r="B32" s="682"/>
      <c r="C32" s="412" t="s">
        <v>4720</v>
      </c>
      <c r="D32" s="411">
        <f>'Table A2'!I12</f>
        <v>0</v>
      </c>
    </row>
    <row r="33" spans="1:4">
      <c r="A33" s="679" t="s">
        <v>4722</v>
      </c>
      <c r="B33" s="680"/>
      <c r="C33" s="412" t="s">
        <v>4718</v>
      </c>
      <c r="D33" s="411">
        <f>'Table A2'!J12</f>
        <v>244</v>
      </c>
    </row>
    <row r="34" spans="1:4">
      <c r="A34" s="683"/>
      <c r="B34" s="684"/>
      <c r="C34" s="412" t="s">
        <v>4720</v>
      </c>
      <c r="D34" s="411">
        <f>'Table A2'!K12</f>
        <v>0</v>
      </c>
    </row>
    <row r="35" spans="1:4">
      <c r="A35" s="679" t="s">
        <v>4725</v>
      </c>
      <c r="B35" s="680"/>
      <c r="C35" s="412" t="s">
        <v>4718</v>
      </c>
      <c r="D35" s="411">
        <f>'Table A2'!L12</f>
        <v>52</v>
      </c>
    </row>
    <row r="36" spans="1:4">
      <c r="A36" s="683"/>
      <c r="B36" s="684"/>
      <c r="C36" s="412" t="s">
        <v>4720</v>
      </c>
      <c r="D36" s="411">
        <f>'Table A2'!M12</f>
        <v>0</v>
      </c>
    </row>
    <row r="37" spans="1:4" ht="15.75" thickBot="1">
      <c r="A37" s="685" t="s">
        <v>4728</v>
      </c>
      <c r="B37" s="686"/>
      <c r="C37" s="413"/>
      <c r="D37" s="414">
        <f>'Table A2'!N12</f>
        <v>2394</v>
      </c>
    </row>
    <row r="38" spans="1:4" ht="16.5" thickTop="1" thickBot="1">
      <c r="A38" s="699" t="s">
        <v>4732</v>
      </c>
      <c r="B38" s="700"/>
      <c r="C38" s="415"/>
      <c r="D38" s="416">
        <f>SUM(D31:D37)</f>
        <v>2838</v>
      </c>
    </row>
    <row r="39" spans="1:4" ht="15.75" thickBot="1">
      <c r="A39" s="356"/>
      <c r="B39" s="356"/>
      <c r="C39" s="356"/>
      <c r="D39" s="356"/>
    </row>
    <row r="40" spans="1:4" ht="15.75" thickBot="1">
      <c r="A40" s="712" t="s">
        <v>6503</v>
      </c>
      <c r="B40" s="713"/>
      <c r="C40" s="713"/>
      <c r="D40" s="714"/>
    </row>
    <row r="41" spans="1:4">
      <c r="A41" s="715" t="s">
        <v>4713</v>
      </c>
      <c r="B41" s="716"/>
      <c r="C41" s="716"/>
      <c r="D41" s="417" t="s">
        <v>6504</v>
      </c>
    </row>
    <row r="42" spans="1:4">
      <c r="A42" s="679" t="s">
        <v>4717</v>
      </c>
      <c r="B42" s="680"/>
      <c r="C42" s="410" t="s">
        <v>4718</v>
      </c>
      <c r="D42" s="411">
        <f>'Table A2'!$Q$12</f>
        <v>191</v>
      </c>
    </row>
    <row r="43" spans="1:4">
      <c r="A43" s="681"/>
      <c r="B43" s="682"/>
      <c r="C43" s="412" t="s">
        <v>4720</v>
      </c>
      <c r="D43" s="411">
        <f>'Table A2'!$R$12</f>
        <v>0</v>
      </c>
    </row>
    <row r="44" spans="1:4">
      <c r="A44" s="679" t="s">
        <v>4722</v>
      </c>
      <c r="B44" s="680"/>
      <c r="C44" s="412" t="s">
        <v>4718</v>
      </c>
      <c r="D44" s="411">
        <f>'Table A2'!$S$12</f>
        <v>125</v>
      </c>
    </row>
    <row r="45" spans="1:4">
      <c r="A45" s="683"/>
      <c r="B45" s="684"/>
      <c r="C45" s="412" t="s">
        <v>4720</v>
      </c>
      <c r="D45" s="411">
        <f>'Table A2'!$T$12</f>
        <v>0</v>
      </c>
    </row>
    <row r="46" spans="1:4">
      <c r="A46" s="679" t="s">
        <v>4725</v>
      </c>
      <c r="B46" s="680"/>
      <c r="C46" s="412" t="s">
        <v>4718</v>
      </c>
      <c r="D46" s="411">
        <f>'Table A2'!$U$12</f>
        <v>1</v>
      </c>
    </row>
    <row r="47" spans="1:4">
      <c r="A47" s="683"/>
      <c r="B47" s="684"/>
      <c r="C47" s="412" t="s">
        <v>4720</v>
      </c>
      <c r="D47" s="411">
        <f>'Table A2'!$V$12</f>
        <v>0</v>
      </c>
    </row>
    <row r="48" spans="1:4" ht="15.75" thickBot="1">
      <c r="A48" s="685" t="s">
        <v>4728</v>
      </c>
      <c r="B48" s="686"/>
      <c r="C48" s="413"/>
      <c r="D48" s="414">
        <f>'Table A2'!$W$12</f>
        <v>1350</v>
      </c>
    </row>
    <row r="49" spans="1:4" ht="16.5" thickTop="1" thickBot="1">
      <c r="A49" s="699" t="s">
        <v>4732</v>
      </c>
      <c r="B49" s="700"/>
      <c r="C49" s="415"/>
      <c r="D49" s="416">
        <f>SUM(D42:D48)</f>
        <v>1667</v>
      </c>
    </row>
    <row r="50" spans="1:4" ht="15.75" thickBot="1">
      <c r="A50" s="356"/>
      <c r="B50" s="356"/>
      <c r="C50" s="356"/>
      <c r="D50" s="356"/>
    </row>
    <row r="51" spans="1:4" ht="15.75" thickBot="1">
      <c r="A51" s="712" t="s">
        <v>6567</v>
      </c>
      <c r="B51" s="713"/>
      <c r="C51" s="713"/>
      <c r="D51" s="714"/>
    </row>
    <row r="52" spans="1:4">
      <c r="A52" s="715" t="s">
        <v>4713</v>
      </c>
      <c r="B52" s="716"/>
      <c r="C52" s="716"/>
      <c r="D52" s="417" t="s">
        <v>6504</v>
      </c>
    </row>
    <row r="53" spans="1:4">
      <c r="A53" s="679" t="s">
        <v>4717</v>
      </c>
      <c r="B53" s="680"/>
      <c r="C53" s="410" t="s">
        <v>4718</v>
      </c>
      <c r="D53" s="411">
        <f>'Table A2'!$Z$12</f>
        <v>397</v>
      </c>
    </row>
    <row r="54" spans="1:4">
      <c r="A54" s="681"/>
      <c r="B54" s="682"/>
      <c r="C54" s="412" t="s">
        <v>4720</v>
      </c>
      <c r="D54" s="411">
        <f>'Table A2'!$AA$12</f>
        <v>0</v>
      </c>
    </row>
    <row r="55" spans="1:4">
      <c r="A55" s="679" t="s">
        <v>4722</v>
      </c>
      <c r="B55" s="680"/>
      <c r="C55" s="412" t="s">
        <v>4718</v>
      </c>
      <c r="D55" s="411">
        <f>'Table A2'!$AB$12</f>
        <v>80</v>
      </c>
    </row>
    <row r="56" spans="1:4">
      <c r="A56" s="683"/>
      <c r="B56" s="684"/>
      <c r="C56" s="412" t="s">
        <v>4720</v>
      </c>
      <c r="D56" s="411">
        <f>'Table A2'!$AC$12</f>
        <v>0</v>
      </c>
    </row>
    <row r="57" spans="1:4">
      <c r="A57" s="679" t="s">
        <v>4725</v>
      </c>
      <c r="B57" s="680"/>
      <c r="C57" s="412" t="s">
        <v>4718</v>
      </c>
      <c r="D57" s="411">
        <f>'Table A2'!$AD$12</f>
        <v>12</v>
      </c>
    </row>
    <row r="58" spans="1:4">
      <c r="A58" s="683"/>
      <c r="B58" s="684"/>
      <c r="C58" s="412" t="s">
        <v>4720</v>
      </c>
      <c r="D58" s="411">
        <f>'Table A2'!$AE$12</f>
        <v>0</v>
      </c>
    </row>
    <row r="59" spans="1:4" ht="15.75" thickBot="1">
      <c r="A59" s="685" t="s">
        <v>4728</v>
      </c>
      <c r="B59" s="686"/>
      <c r="C59" s="413"/>
      <c r="D59" s="414">
        <f>'Table A2'!$AF$12</f>
        <v>3646</v>
      </c>
    </row>
    <row r="60" spans="1:4" ht="16.5" thickTop="1" thickBot="1">
      <c r="A60" s="699" t="s">
        <v>4732</v>
      </c>
      <c r="B60" s="700"/>
      <c r="C60" s="415"/>
      <c r="D60" s="416">
        <f>SUM(D53:D59)</f>
        <v>4135</v>
      </c>
    </row>
    <row r="61" spans="1:4">
      <c r="A61" s="356"/>
      <c r="B61" s="356"/>
      <c r="C61" s="356"/>
      <c r="D61" s="356"/>
    </row>
  </sheetData>
  <sheetProtection sheet="1" objects="1" scenarios="1"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A16:D26 J16:J26">
    <cfRule type="expression" dxfId="1" priority="2">
      <formula>AND(ISBLANK(A16),SUM(COUNTIF($A16:$G16,"&lt;&gt;"&amp;"")&gt;0))</formula>
    </cfRule>
  </conditionalFormatting>
  <conditionalFormatting sqref="A15:D15 J15">
    <cfRule type="expression" dxfId="0" priority="1">
      <formula>AND(ISBLANK(A15),SUM(COUNTIF($A15:$G15,"&lt;&gt;"&amp;"")&gt;0))</formula>
    </cfRule>
  </conditionalFormatting>
  <dataValidations count="3">
    <dataValidation type="decimal" allowBlank="1" showInputMessage="1" showErrorMessage="1" sqref="B15:C26" xr:uid="{2B0427C5-D9D7-44E7-BB6A-6E4CF512AD60}">
      <formula1>0</formula1>
      <formula2>10000000</formula2>
    </dataValidation>
    <dataValidation type="list" allowBlank="1" showInputMessage="1" showErrorMessage="1" sqref="D15:D26 E16:I26" xr:uid="{97FED2DC-F0CB-4C83-99D5-328612EB92DA}">
      <formula1>$R$15:$R$17</formula1>
    </dataValidation>
    <dataValidation type="list" allowBlank="1" showInputMessage="1" showErrorMessage="1" sqref="J15:J26" xr:uid="{46F95AFB-5033-40F1-8592-D4BD0698DE9C}">
      <formula1>$Q$14:$Q$18</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topLeftCell="A13" zoomScale="80" zoomScaleNormal="80" workbookViewId="0">
      <selection activeCell="A11" sqref="A11"/>
    </sheetView>
  </sheetViews>
  <sheetFormatPr defaultRowHeight="15"/>
  <cols>
    <col min="1" max="1" width="82.5703125" customWidth="1"/>
    <col min="2" max="2" width="131.140625" customWidth="1"/>
  </cols>
  <sheetData>
    <row r="1" spans="1:2" ht="28.5">
      <c r="A1" s="242" t="s">
        <v>324</v>
      </c>
    </row>
    <row r="2" spans="1:2" ht="60">
      <c r="A2" s="262" t="s">
        <v>325</v>
      </c>
      <c r="B2" s="263" t="s">
        <v>326</v>
      </c>
    </row>
    <row r="3" spans="1:2" ht="60">
      <c r="A3" s="262" t="s">
        <v>327</v>
      </c>
      <c r="B3" s="264" t="s">
        <v>328</v>
      </c>
    </row>
    <row r="4" spans="1:2" ht="51" customHeight="1">
      <c r="A4" s="262" t="s">
        <v>329</v>
      </c>
      <c r="B4" s="264" t="s">
        <v>330</v>
      </c>
    </row>
    <row r="5" spans="1:2" ht="162.75" customHeight="1">
      <c r="A5" s="262" t="s">
        <v>331</v>
      </c>
      <c r="B5" s="264" t="s">
        <v>332</v>
      </c>
    </row>
    <row r="6" spans="1:2" ht="162.75" customHeight="1">
      <c r="A6" s="262" t="s">
        <v>333</v>
      </c>
      <c r="B6" s="264" t="s">
        <v>334</v>
      </c>
    </row>
    <row r="7" spans="1:2" ht="95.25" customHeight="1">
      <c r="A7" s="262" t="s">
        <v>335</v>
      </c>
      <c r="B7" s="263" t="s">
        <v>336</v>
      </c>
    </row>
    <row r="8" spans="1:2" ht="60">
      <c r="A8" s="262" t="s">
        <v>337</v>
      </c>
      <c r="B8" s="263" t="s">
        <v>338</v>
      </c>
    </row>
    <row r="9" spans="1:2" ht="60">
      <c r="A9" s="262" t="s">
        <v>339</v>
      </c>
      <c r="B9" s="263" t="s">
        <v>340</v>
      </c>
    </row>
    <row r="10" spans="1:2" ht="75">
      <c r="A10" s="262" t="s">
        <v>341</v>
      </c>
      <c r="B10" s="263" t="s">
        <v>342</v>
      </c>
    </row>
    <row r="11" spans="1:2" ht="75">
      <c r="A11" s="262" t="s">
        <v>343</v>
      </c>
      <c r="B11" s="263" t="s">
        <v>344</v>
      </c>
    </row>
    <row r="12" spans="1:2" ht="60" customHeight="1">
      <c r="A12" s="289" t="s">
        <v>345</v>
      </c>
      <c r="B12" s="290" t="s">
        <v>346</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tabSelected="1" zoomScaleNormal="100" workbookViewId="0">
      <selection activeCell="B15" sqref="B15:C15"/>
    </sheetView>
  </sheetViews>
  <sheetFormatPr defaultColWidth="0" defaultRowHeight="14.25" zeroHeight="1"/>
  <cols>
    <col min="1" max="1" width="30.42578125" style="141" customWidth="1"/>
    <col min="2" max="2" width="45.5703125" style="141" customWidth="1"/>
    <col min="3" max="4" width="16" style="141" customWidth="1"/>
    <col min="5" max="5" width="9.5703125" style="141" hidden="1" customWidth="1"/>
    <col min="6" max="6" width="53.42578125" style="141" customWidth="1"/>
    <col min="7" max="7" width="19.5703125" style="141" customWidth="1"/>
    <col min="8" max="8" width="15.42578125" style="141" hidden="1" customWidth="1"/>
    <col min="9" max="9" width="13.42578125" style="141" hidden="1" customWidth="1"/>
    <col min="10" max="10" width="24" style="141" hidden="1" customWidth="1"/>
    <col min="11" max="11" width="8.85546875" style="141" hidden="1" customWidth="1"/>
    <col min="12" max="12" width="19.42578125" style="141" hidden="1" customWidth="1"/>
    <col min="13" max="13" width="28" style="141" hidden="1" customWidth="1"/>
    <col min="14" max="14" width="8.85546875" style="141" hidden="1" customWidth="1"/>
    <col min="15" max="15" width="19.42578125" style="141" hidden="1" customWidth="1"/>
    <col min="16" max="16" width="28" style="141" hidden="1" customWidth="1"/>
    <col min="17" max="16384" width="8.85546875" style="141" hidden="1"/>
  </cols>
  <sheetData>
    <row r="1" spans="1:13" ht="21.75" customHeight="1" thickBot="1">
      <c r="A1" s="548" t="s">
        <v>347</v>
      </c>
      <c r="B1" s="549"/>
      <c r="C1" s="549"/>
      <c r="D1" s="549"/>
      <c r="E1" s="549"/>
      <c r="F1" s="549"/>
      <c r="G1" s="550"/>
      <c r="H1" s="197"/>
      <c r="I1" s="197"/>
      <c r="J1" s="197"/>
      <c r="K1" s="197"/>
      <c r="L1" s="197"/>
      <c r="M1" s="197"/>
    </row>
    <row r="2" spans="1:13" ht="21.6" customHeight="1" thickBot="1">
      <c r="A2" s="197"/>
      <c r="B2" s="197"/>
      <c r="C2" s="197"/>
      <c r="D2" s="197"/>
      <c r="E2" s="195"/>
      <c r="F2" s="197"/>
      <c r="G2" s="197"/>
      <c r="H2" s="197"/>
      <c r="I2" s="197"/>
      <c r="J2" s="197"/>
      <c r="K2" s="197"/>
      <c r="L2" s="197"/>
      <c r="M2" s="197"/>
    </row>
    <row r="3" spans="1:13" ht="22.5" customHeight="1">
      <c r="A3" s="551" t="s">
        <v>348</v>
      </c>
      <c r="B3" s="552"/>
      <c r="C3" s="553"/>
      <c r="D3" s="222"/>
      <c r="F3" s="61"/>
    </row>
    <row r="4" spans="1:13" ht="25.5" customHeight="1">
      <c r="A4" s="198" t="s">
        <v>349</v>
      </c>
      <c r="B4" s="554" t="s">
        <v>350</v>
      </c>
      <c r="C4" s="555"/>
      <c r="D4" s="223"/>
      <c r="E4" s="195" t="s">
        <v>351</v>
      </c>
      <c r="F4" s="545" t="s">
        <v>352</v>
      </c>
      <c r="H4" s="61"/>
      <c r="I4" s="61"/>
      <c r="J4" s="61"/>
      <c r="K4" s="61"/>
      <c r="L4" s="61"/>
      <c r="M4" s="199"/>
    </row>
    <row r="5" spans="1:13" ht="21.75" customHeight="1" thickBot="1">
      <c r="A5" s="200" t="s">
        <v>353</v>
      </c>
      <c r="B5" s="546">
        <v>2021</v>
      </c>
      <c r="C5" s="547"/>
      <c r="D5" s="224"/>
      <c r="E5" s="195" t="s">
        <v>354</v>
      </c>
      <c r="F5" s="545"/>
      <c r="H5" s="201"/>
      <c r="I5" s="201"/>
      <c r="J5" s="201"/>
      <c r="K5" s="201"/>
      <c r="L5" s="201"/>
      <c r="M5" s="199"/>
    </row>
    <row r="6" spans="1:13" ht="21.75" customHeight="1">
      <c r="A6" s="556" t="s">
        <v>355</v>
      </c>
      <c r="B6" s="557"/>
      <c r="C6" s="558"/>
      <c r="D6" s="222"/>
      <c r="E6" s="195"/>
      <c r="F6" s="545"/>
      <c r="H6" s="201"/>
      <c r="I6" s="201"/>
      <c r="J6" s="201"/>
      <c r="K6" s="201"/>
      <c r="L6" s="201"/>
      <c r="M6" s="199"/>
    </row>
    <row r="7" spans="1:13" ht="21.75" customHeight="1">
      <c r="A7" s="202" t="s">
        <v>356</v>
      </c>
      <c r="B7" s="546" t="s">
        <v>357</v>
      </c>
      <c r="C7" s="547"/>
      <c r="D7" s="224"/>
      <c r="E7" s="195" t="s">
        <v>358</v>
      </c>
      <c r="F7" s="545"/>
      <c r="H7" s="201"/>
      <c r="I7" s="201"/>
      <c r="J7" s="201"/>
      <c r="K7" s="201"/>
      <c r="L7" s="201"/>
      <c r="M7" s="199"/>
    </row>
    <row r="8" spans="1:13" ht="21.75" customHeight="1">
      <c r="A8" s="198" t="s">
        <v>359</v>
      </c>
      <c r="B8" s="546" t="s">
        <v>360</v>
      </c>
      <c r="C8" s="547"/>
      <c r="D8" s="224"/>
      <c r="E8" s="195" t="s">
        <v>361</v>
      </c>
      <c r="H8" s="201"/>
      <c r="I8" s="201"/>
      <c r="J8" s="201"/>
      <c r="K8" s="201"/>
      <c r="L8" s="201"/>
      <c r="M8" s="199"/>
    </row>
    <row r="9" spans="1:13" ht="21.75" customHeight="1">
      <c r="A9" s="198" t="s">
        <v>362</v>
      </c>
      <c r="B9" s="546" t="s">
        <v>6572</v>
      </c>
      <c r="C9" s="547"/>
      <c r="D9" s="224"/>
      <c r="E9" s="195" t="s">
        <v>363</v>
      </c>
      <c r="H9" s="201"/>
      <c r="I9" s="201"/>
      <c r="J9" s="201"/>
      <c r="K9" s="201"/>
      <c r="L9" s="201"/>
      <c r="M9" s="199"/>
    </row>
    <row r="10" spans="1:13" ht="21.75" customHeight="1">
      <c r="A10" s="198" t="s">
        <v>364</v>
      </c>
      <c r="B10" s="559" t="s">
        <v>365</v>
      </c>
      <c r="C10" s="547"/>
      <c r="D10" s="224"/>
      <c r="E10" s="195" t="s">
        <v>366</v>
      </c>
      <c r="H10" s="201"/>
      <c r="I10" s="201"/>
      <c r="J10" s="201"/>
      <c r="K10" s="201"/>
      <c r="L10" s="201"/>
      <c r="M10" s="199"/>
    </row>
    <row r="11" spans="1:13" ht="21.75" customHeight="1" thickBot="1">
      <c r="A11" s="203" t="s">
        <v>367</v>
      </c>
      <c r="B11" s="546">
        <v>5102383550</v>
      </c>
      <c r="C11" s="547"/>
      <c r="D11" s="225"/>
      <c r="E11" s="195" t="s">
        <v>368</v>
      </c>
      <c r="H11" s="201"/>
      <c r="I11" s="201"/>
      <c r="J11" s="201"/>
      <c r="K11" s="201"/>
      <c r="L11" s="201"/>
      <c r="M11" s="199"/>
    </row>
    <row r="12" spans="1:13" ht="21.75" customHeight="1">
      <c r="A12" s="560" t="s">
        <v>369</v>
      </c>
      <c r="B12" s="561"/>
      <c r="C12" s="562"/>
      <c r="D12" s="226"/>
      <c r="E12" s="195"/>
      <c r="F12" s="238"/>
      <c r="H12" s="201"/>
      <c r="I12" s="201"/>
      <c r="J12" s="201"/>
      <c r="K12" s="201"/>
      <c r="L12" s="201"/>
      <c r="M12" s="199"/>
    </row>
    <row r="13" spans="1:13" ht="21.75" customHeight="1">
      <c r="A13" s="204" t="s">
        <v>370</v>
      </c>
      <c r="B13" s="546" t="s">
        <v>371</v>
      </c>
      <c r="C13" s="547"/>
      <c r="D13" s="219"/>
      <c r="E13" s="195" t="s">
        <v>372</v>
      </c>
      <c r="H13" s="205"/>
      <c r="I13" s="205"/>
      <c r="J13" s="205"/>
      <c r="K13" s="205"/>
      <c r="L13" s="205"/>
      <c r="M13" s="199"/>
    </row>
    <row r="14" spans="1:13" ht="21.75" customHeight="1">
      <c r="A14" s="206" t="s">
        <v>373</v>
      </c>
      <c r="B14" s="546" t="s">
        <v>350</v>
      </c>
      <c r="C14" s="547"/>
      <c r="D14" s="220"/>
      <c r="E14" s="195" t="s">
        <v>374</v>
      </c>
      <c r="H14" s="201"/>
      <c r="I14" s="201"/>
      <c r="J14" s="201"/>
      <c r="K14" s="201"/>
      <c r="L14" s="201"/>
      <c r="M14" s="199"/>
    </row>
    <row r="15" spans="1:13" ht="21.75" customHeight="1">
      <c r="A15" s="206" t="s">
        <v>375</v>
      </c>
      <c r="B15" s="546">
        <v>94612</v>
      </c>
      <c r="C15" s="547"/>
      <c r="D15" s="221"/>
      <c r="E15" s="195" t="s">
        <v>376</v>
      </c>
      <c r="H15" s="61"/>
      <c r="I15" s="207"/>
      <c r="J15" s="207"/>
      <c r="K15" s="207"/>
      <c r="L15" s="207"/>
      <c r="M15" s="199"/>
    </row>
    <row r="16" spans="1:13" ht="14.45" customHeight="1">
      <c r="E16" s="208"/>
      <c r="F16" s="209" t="s">
        <v>377</v>
      </c>
      <c r="G16" s="208"/>
      <c r="H16" s="208"/>
      <c r="I16" s="208"/>
      <c r="J16" s="208"/>
      <c r="K16" s="208"/>
      <c r="L16" s="208"/>
      <c r="M16" s="208"/>
    </row>
    <row r="17" spans="1:13" ht="18" hidden="1">
      <c r="A17" s="210"/>
      <c r="B17" s="210"/>
      <c r="C17" s="210"/>
      <c r="D17" s="210"/>
      <c r="E17" s="211"/>
      <c r="F17" s="211"/>
      <c r="G17" s="211"/>
      <c r="H17" s="211"/>
      <c r="I17" s="211"/>
      <c r="J17" s="211"/>
      <c r="K17" s="211"/>
      <c r="L17" s="211"/>
      <c r="M17" s="211"/>
    </row>
    <row r="18" spans="1:13" ht="46.5" hidden="1" customHeight="1">
      <c r="A18" s="201"/>
      <c r="B18" s="201"/>
      <c r="C18" s="201"/>
      <c r="D18" s="201"/>
      <c r="E18" s="212"/>
      <c r="F18" s="212"/>
      <c r="G18" s="212"/>
      <c r="H18" s="212"/>
      <c r="I18" s="212"/>
      <c r="J18" s="212"/>
      <c r="K18" s="212"/>
      <c r="L18" s="212"/>
      <c r="M18" s="212"/>
    </row>
    <row r="19" spans="1:13" ht="18" hidden="1">
      <c r="A19" s="201"/>
      <c r="B19" s="201"/>
      <c r="C19" s="201"/>
      <c r="D19" s="201"/>
      <c r="E19" s="211"/>
      <c r="F19" s="211"/>
      <c r="G19" s="211"/>
      <c r="H19" s="211"/>
      <c r="I19" s="211"/>
      <c r="J19" s="211"/>
      <c r="K19" s="211"/>
      <c r="L19" s="211"/>
      <c r="M19" s="211"/>
    </row>
    <row r="20" spans="1:13" ht="32.25" hidden="1" customHeight="1">
      <c r="A20" s="201"/>
      <c r="B20" s="213"/>
      <c r="C20" s="201"/>
      <c r="D20" s="201"/>
      <c r="E20" s="52"/>
      <c r="F20" s="52"/>
      <c r="G20" s="52"/>
      <c r="H20" s="52"/>
      <c r="I20" s="52"/>
      <c r="J20" s="52"/>
      <c r="K20" s="52"/>
      <c r="L20" s="52"/>
      <c r="M20" s="52"/>
    </row>
    <row r="21" spans="1:13" ht="18" hidden="1">
      <c r="A21" s="201"/>
      <c r="B21" s="201"/>
      <c r="C21" s="201"/>
      <c r="D21" s="201"/>
      <c r="E21" s="211"/>
      <c r="F21" s="211"/>
      <c r="G21" s="211"/>
      <c r="H21" s="211"/>
      <c r="I21" s="211"/>
      <c r="J21" s="211"/>
      <c r="K21" s="211"/>
      <c r="L21" s="211"/>
      <c r="M21" s="211"/>
    </row>
    <row r="22" spans="1:13" ht="18" hidden="1">
      <c r="A22" s="201"/>
      <c r="B22" s="201"/>
      <c r="C22" s="201"/>
      <c r="D22" s="201"/>
      <c r="E22" s="212"/>
      <c r="F22" s="212"/>
      <c r="G22" s="212"/>
      <c r="H22" s="212"/>
      <c r="I22" s="212"/>
      <c r="J22" s="212"/>
      <c r="K22" s="212"/>
      <c r="L22" s="212"/>
      <c r="M22" s="212"/>
    </row>
    <row r="23" spans="1:13" ht="15" hidden="1">
      <c r="A23" s="214"/>
      <c r="B23" s="214"/>
      <c r="C23" s="215"/>
      <c r="D23" s="215"/>
      <c r="E23" s="211"/>
      <c r="F23" s="211"/>
      <c r="G23" s="211"/>
      <c r="H23" s="211"/>
      <c r="I23" s="211"/>
      <c r="J23" s="211"/>
      <c r="K23" s="211"/>
      <c r="L23" s="211"/>
      <c r="M23" s="211"/>
    </row>
    <row r="24" spans="1:13" ht="15" hidden="1">
      <c r="A24" s="211"/>
      <c r="B24" s="211"/>
      <c r="C24" s="211"/>
      <c r="D24" s="211"/>
      <c r="E24" s="211"/>
      <c r="F24" s="211"/>
      <c r="G24" s="211"/>
      <c r="H24" s="211"/>
      <c r="I24" s="211"/>
      <c r="J24" s="211"/>
      <c r="K24" s="211"/>
      <c r="L24" s="211"/>
      <c r="M24" s="211"/>
    </row>
    <row r="25" spans="1:13" ht="15" hidden="1" customHeight="1">
      <c r="A25" s="216"/>
      <c r="B25" s="52"/>
      <c r="C25" s="52"/>
      <c r="D25" s="52"/>
      <c r="E25" s="52"/>
      <c r="F25" s="52"/>
      <c r="G25" s="52"/>
      <c r="H25" s="52"/>
      <c r="I25" s="211"/>
      <c r="J25" s="211"/>
      <c r="K25" s="211"/>
      <c r="L25" s="211"/>
      <c r="M25" s="211"/>
    </row>
    <row r="26" spans="1:13" ht="15" hidden="1" customHeight="1">
      <c r="A26" s="216"/>
      <c r="B26" s="52"/>
      <c r="C26" s="52"/>
      <c r="D26" s="52"/>
      <c r="E26" s="52"/>
      <c r="F26" s="52"/>
      <c r="G26" s="52"/>
      <c r="H26" s="52"/>
      <c r="I26" s="211"/>
      <c r="J26" s="211"/>
      <c r="K26" s="211"/>
      <c r="L26" s="211"/>
      <c r="M26" s="211"/>
    </row>
    <row r="27" spans="1:13" ht="15" hidden="1">
      <c r="A27" s="208"/>
      <c r="B27" s="52"/>
      <c r="C27" s="52"/>
      <c r="D27" s="52"/>
      <c r="E27" s="52"/>
      <c r="F27" s="52"/>
      <c r="G27" s="52"/>
      <c r="H27" s="52"/>
      <c r="I27" s="211"/>
      <c r="J27" s="211"/>
      <c r="K27" s="211"/>
      <c r="L27" s="211"/>
      <c r="M27" s="211"/>
    </row>
    <row r="28" spans="1:13" ht="15" hidden="1" customHeight="1">
      <c r="A28" s="208"/>
      <c r="B28" s="52"/>
      <c r="C28" s="52"/>
      <c r="D28" s="52"/>
      <c r="E28" s="52"/>
      <c r="F28" s="52"/>
      <c r="G28" s="52"/>
      <c r="H28" s="52"/>
      <c r="I28" s="211"/>
      <c r="J28" s="211"/>
      <c r="K28" s="211"/>
      <c r="L28" s="211"/>
      <c r="M28" s="211"/>
    </row>
    <row r="29" spans="1:13" ht="15" hidden="1">
      <c r="A29" s="211"/>
      <c r="B29" s="211"/>
      <c r="C29" s="211"/>
      <c r="D29" s="211"/>
      <c r="E29" s="211"/>
      <c r="F29" s="211"/>
      <c r="G29" s="211"/>
      <c r="H29" s="211"/>
      <c r="I29" s="211"/>
      <c r="J29" s="211"/>
      <c r="K29" s="211"/>
      <c r="L29" s="211"/>
      <c r="M29" s="211"/>
    </row>
    <row r="30" spans="1:13" ht="15" hidden="1">
      <c r="A30" s="208"/>
      <c r="B30" s="52"/>
      <c r="C30" s="52"/>
      <c r="D30" s="52"/>
      <c r="E30" s="52"/>
      <c r="F30" s="52"/>
      <c r="G30" s="52"/>
      <c r="H30" s="52"/>
      <c r="I30" s="211"/>
      <c r="J30" s="211"/>
      <c r="K30" s="211"/>
      <c r="L30" s="211"/>
      <c r="M30" s="211"/>
    </row>
    <row r="31" spans="1:13" ht="15" hidden="1">
      <c r="A31" s="211"/>
      <c r="B31" s="211"/>
      <c r="C31" s="211"/>
      <c r="D31" s="211"/>
      <c r="E31" s="211"/>
      <c r="F31" s="211"/>
      <c r="G31" s="211"/>
      <c r="H31" s="211"/>
      <c r="I31" s="211"/>
      <c r="J31" s="211"/>
      <c r="K31" s="211"/>
      <c r="L31" s="211"/>
      <c r="M31" s="211"/>
    </row>
    <row r="32" spans="1:13" ht="15" hidden="1" customHeight="1">
      <c r="A32" s="216"/>
      <c r="B32" s="52"/>
      <c r="C32" s="52"/>
      <c r="D32" s="52"/>
      <c r="E32" s="52"/>
      <c r="F32" s="52"/>
      <c r="G32" s="52"/>
      <c r="H32" s="52"/>
      <c r="I32" s="211"/>
      <c r="J32" s="211"/>
      <c r="K32" s="211"/>
      <c r="L32" s="211"/>
      <c r="M32" s="211"/>
    </row>
    <row r="33" spans="1:13" ht="15" hidden="1">
      <c r="A33" s="208"/>
      <c r="B33" s="52"/>
      <c r="C33" s="52"/>
      <c r="D33" s="52"/>
      <c r="E33" s="52"/>
      <c r="F33" s="52"/>
      <c r="G33" s="52"/>
      <c r="H33" s="52"/>
      <c r="I33" s="211"/>
      <c r="J33" s="211"/>
      <c r="K33" s="211"/>
      <c r="L33" s="211"/>
      <c r="M33" s="211"/>
    </row>
    <row r="34" spans="1:13" ht="15" hidden="1" customHeight="1">
      <c r="A34" s="208"/>
      <c r="B34" s="52"/>
      <c r="C34" s="52"/>
      <c r="D34" s="52"/>
      <c r="E34" s="52"/>
      <c r="F34" s="52"/>
      <c r="G34" s="52"/>
      <c r="H34" s="52"/>
      <c r="I34" s="211"/>
      <c r="J34" s="211"/>
      <c r="K34" s="211"/>
      <c r="L34" s="211"/>
      <c r="M34" s="211"/>
    </row>
  </sheetData>
  <sheetProtection formatCells="0" formatColumns="0" formatRows="0" sort="0"/>
  <mergeCells count="15">
    <mergeCell ref="F4:F7"/>
    <mergeCell ref="B13:C13"/>
    <mergeCell ref="B14:C14"/>
    <mergeCell ref="B15:C15"/>
    <mergeCell ref="A1:G1"/>
    <mergeCell ref="A3:C3"/>
    <mergeCell ref="B5:C5"/>
    <mergeCell ref="B4:C4"/>
    <mergeCell ref="A6:C6"/>
    <mergeCell ref="B7:C7"/>
    <mergeCell ref="B8:C8"/>
    <mergeCell ref="B9:C9"/>
    <mergeCell ref="B10:C10"/>
    <mergeCell ref="B11:C11"/>
    <mergeCell ref="A12:C12"/>
  </mergeCells>
  <conditionalFormatting sqref="B4">
    <cfRule type="expression" dxfId="226" priority="4">
      <formula>ISBLANK(B4)</formula>
    </cfRule>
  </conditionalFormatting>
  <conditionalFormatting sqref="B7:C11">
    <cfRule type="expression" dxfId="225" priority="3">
      <formula>ISBLANK(B7)</formula>
    </cfRule>
  </conditionalFormatting>
  <conditionalFormatting sqref="B13:C15">
    <cfRule type="expression" dxfId="224" priority="2">
      <formula>ISBLANK(B13)</formula>
    </cfRule>
  </conditionalFormatting>
  <conditionalFormatting sqref="B5:C5">
    <cfRule type="expression" dxfId="223" priority="1">
      <formula>ISBLANK(B5)</formula>
    </cfRule>
  </conditionalFormatting>
  <dataValidations count="5">
    <dataValidation type="whole" allowBlank="1" showInputMessage="1" showErrorMessage="1" error="Please enter a five-digit zip code. " sqref="B15: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B11:D11" xr:uid="{00000000-0002-0000-0300-000002000000}">
      <formula1>1000000000</formula1>
      <formula2>9999999999</formula2>
    </dataValidation>
    <dataValidation allowBlank="1" showInputMessage="1" showErrorMessage="1" error="Please enter an e-mail address" sqref="B10:C10" xr:uid="{9399F919-4EE1-464D-AEBC-02966D2275A6}"/>
    <dataValidation allowBlank="1" showInputMessage="1" showErrorMessage="1" error="Please choose from the list" sqref="D4" xr:uid="{F8C86360-5480-47A4-B366-4577F4031A2D}"/>
  </dataValidations>
  <hyperlinks>
    <hyperlink ref="B10" r:id="rId1" xr:uid="{FFB41EFE-7BE7-4193-9F63-65D8227C1DF0}"/>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47625</xdr:colOff>
                    <xdr:row>1</xdr:row>
                    <xdr:rowOff>200025</xdr:rowOff>
                  </from>
                  <to>
                    <xdr:col>5</xdr:col>
                    <xdr:colOff>3533775</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list" xr:uid="{00000000-0002-0000-0300-000003000000}">
          <x14:formula1>
            <xm:f>'RHNA Allocations'!$C$2:$C$540</xm:f>
          </x14:formula1>
          <xm:sqref>B4</xm:sqref>
        </x14:dataValidation>
        <x14:dataValidation type="list" allowBlank="1" showInputMessage="1" showErrorMessage="1" xr:uid="{E11726C4-FB98-479A-8613-962B7F1D43C7}">
          <x14:formula1>
            <xm:f>'Deed Rest And Asst Pgm Data'!$F$2:$F$5</xm:f>
          </x14:formula1>
          <xm:sqref>B5:C5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Normal="100" workbookViewId="0">
      <selection activeCell="B10" sqref="B10"/>
    </sheetView>
  </sheetViews>
  <sheetFormatPr defaultColWidth="8.85546875" defaultRowHeight="15"/>
  <cols>
    <col min="1" max="1" width="26.140625" style="217" customWidth="1"/>
    <col min="2" max="2" width="83.140625" style="217" customWidth="1"/>
    <col min="3" max="3" width="22.85546875" style="217" customWidth="1"/>
    <col min="4" max="4" width="51.140625" style="217" customWidth="1"/>
    <col min="5" max="16384" width="8.85546875" style="217"/>
  </cols>
  <sheetData>
    <row r="1" spans="1:4" ht="54.75" customHeight="1" thickBot="1">
      <c r="B1" s="258" t="s">
        <v>378</v>
      </c>
      <c r="C1" s="265"/>
      <c r="D1" s="257"/>
    </row>
    <row r="2" spans="1:4" ht="21.75" customHeight="1">
      <c r="C2" s="563" t="s">
        <v>379</v>
      </c>
      <c r="D2" s="564"/>
    </row>
    <row r="3" spans="1:4" ht="52.5" customHeight="1">
      <c r="B3" s="261" t="s">
        <v>380</v>
      </c>
      <c r="C3" s="565" t="s">
        <v>381</v>
      </c>
      <c r="D3" s="566"/>
    </row>
    <row r="4" spans="1:4">
      <c r="C4" s="565"/>
      <c r="D4" s="566"/>
    </row>
    <row r="5" spans="1:4">
      <c r="C5" s="565"/>
      <c r="D5" s="566"/>
    </row>
    <row r="6" spans="1:4" ht="26.25" customHeight="1">
      <c r="B6" s="261" t="s">
        <v>382</v>
      </c>
      <c r="C6" s="565"/>
      <c r="D6" s="566"/>
    </row>
    <row r="7" spans="1:4">
      <c r="C7" s="565"/>
      <c r="D7" s="566"/>
    </row>
    <row r="8" spans="1:4">
      <c r="C8" s="565"/>
      <c r="D8" s="566"/>
    </row>
    <row r="9" spans="1:4">
      <c r="C9" s="565"/>
      <c r="D9" s="566"/>
    </row>
    <row r="10" spans="1:4">
      <c r="A10" s="265" t="s">
        <v>383</v>
      </c>
      <c r="B10" s="347" t="s">
        <v>384</v>
      </c>
      <c r="C10" s="565"/>
      <c r="D10" s="566"/>
    </row>
    <row r="11" spans="1:4">
      <c r="C11" s="565"/>
      <c r="D11" s="566"/>
    </row>
    <row r="12" spans="1:4">
      <c r="C12" s="565"/>
      <c r="D12" s="566"/>
    </row>
    <row r="13" spans="1:4">
      <c r="C13" s="565"/>
      <c r="D13" s="566"/>
    </row>
    <row r="14" spans="1:4" ht="124.5" customHeight="1" thickBot="1">
      <c r="C14" s="567"/>
      <c r="D14" s="568"/>
    </row>
  </sheetData>
  <mergeCells count="2">
    <mergeCell ref="C2:D2"/>
    <mergeCell ref="C3:D14"/>
  </mergeCells>
  <hyperlinks>
    <hyperlink ref="B10" r:id="rId1" xr:uid="{00000000-0004-0000-0400-000000000000}"/>
  </hyperlinks>
  <pageMargins left="0.7" right="0.7" top="0.75" bottom="0.75" header="0.3" footer="0.3"/>
  <pageSetup scale="43"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28575</xdr:colOff>
                    <xdr:row>0</xdr:row>
                    <xdr:rowOff>104775</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1647825</xdr:colOff>
                    <xdr:row>2</xdr:row>
                    <xdr:rowOff>523875</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pageSetUpPr fitToPage="1"/>
  </sheetPr>
  <dimension ref="A1:X1001"/>
  <sheetViews>
    <sheetView zoomScale="90" zoomScaleNormal="90" zoomScaleSheetLayoutView="50" zoomScalePageLayoutView="80" workbookViewId="0">
      <selection activeCell="A12" sqref="A12"/>
    </sheetView>
  </sheetViews>
  <sheetFormatPr defaultColWidth="0" defaultRowHeight="14.25" zeroHeight="1"/>
  <cols>
    <col min="1" max="2" width="16.5703125" style="148" customWidth="1"/>
    <col min="3" max="3" width="34.7109375" style="148" customWidth="1"/>
    <col min="4" max="4" width="20.85546875" style="148" customWidth="1"/>
    <col min="5" max="6" width="16.5703125" style="148" customWidth="1"/>
    <col min="7" max="7" width="12.140625" style="148" customWidth="1"/>
    <col min="8" max="8" width="14.140625" style="149" customWidth="1"/>
    <col min="9" max="9" width="12" style="377" customWidth="1"/>
    <col min="10" max="10" width="12.42578125" style="377" customWidth="1"/>
    <col min="11" max="11" width="11.140625" style="377" bestFit="1" customWidth="1"/>
    <col min="12" max="12" width="12.140625" style="377" customWidth="1"/>
    <col min="13" max="13" width="11.85546875" style="377" customWidth="1"/>
    <col min="14" max="14" width="11.42578125" style="377" customWidth="1"/>
    <col min="15" max="15" width="10.5703125" style="377" customWidth="1"/>
    <col min="16" max="16" width="16.5703125" style="376" customWidth="1"/>
    <col min="17" max="17" width="14.42578125" style="377" customWidth="1"/>
    <col min="18" max="18" width="15.42578125" style="148" customWidth="1"/>
    <col min="19" max="19" width="25.28515625" style="148" customWidth="1"/>
    <col min="20" max="20" width="16.5703125" style="148" customWidth="1"/>
    <col min="21" max="22" width="15.42578125" style="148" customWidth="1"/>
    <col min="23" max="23" width="25.140625" style="148" customWidth="1"/>
    <col min="24" max="16384" width="8.85546875" style="148" hidden="1"/>
  </cols>
  <sheetData>
    <row r="1" spans="1:24" s="146" customFormat="1" ht="23.1" customHeight="1">
      <c r="A1" s="179" t="s">
        <v>385</v>
      </c>
      <c r="B1" s="136" t="str">
        <f>'Start Here'!B4</f>
        <v>Oakland</v>
      </c>
      <c r="C1" s="180"/>
      <c r="D1" s="372"/>
      <c r="E1" s="372"/>
      <c r="F1" s="372"/>
      <c r="G1" s="229" t="s">
        <v>386</v>
      </c>
      <c r="H1" s="372"/>
      <c r="I1" s="372"/>
      <c r="J1" s="372"/>
      <c r="K1" s="372"/>
      <c r="L1" s="373" t="s">
        <v>387</v>
      </c>
      <c r="M1" s="230"/>
      <c r="N1" s="230"/>
      <c r="O1" s="231"/>
      <c r="P1" s="372"/>
      <c r="Q1" s="372"/>
      <c r="R1" s="372"/>
      <c r="S1" s="372"/>
      <c r="T1" s="2"/>
      <c r="U1" s="2"/>
      <c r="V1" s="2"/>
      <c r="W1" s="453"/>
      <c r="X1" s="50"/>
    </row>
    <row r="2" spans="1:24" s="146" customFormat="1" ht="23.1" customHeight="1">
      <c r="A2" s="181" t="s">
        <v>388</v>
      </c>
      <c r="B2" s="137">
        <f>'Start Here'!B5</f>
        <v>2021</v>
      </c>
      <c r="C2" s="183" t="str">
        <f>'Table A2'!C2</f>
        <v>(Jan. 1 - Dec. 31)</v>
      </c>
      <c r="D2" s="372"/>
      <c r="E2" s="372"/>
      <c r="F2" s="372"/>
      <c r="G2" s="229" t="s">
        <v>389</v>
      </c>
      <c r="H2" s="372"/>
      <c r="I2" s="372"/>
      <c r="J2" s="372"/>
      <c r="K2" s="372"/>
      <c r="L2" s="573" t="s">
        <v>390</v>
      </c>
      <c r="M2" s="574"/>
      <c r="N2" s="574"/>
      <c r="O2" s="575"/>
      <c r="P2" s="372"/>
      <c r="Q2" s="372"/>
      <c r="R2" s="372"/>
      <c r="S2" s="372"/>
      <c r="T2" s="3"/>
      <c r="U2" s="3"/>
      <c r="V2" s="3"/>
      <c r="W2" s="453"/>
      <c r="X2" s="51"/>
    </row>
    <row r="3" spans="1:24" s="146" customFormat="1" ht="30.95" customHeight="1">
      <c r="A3" s="184" t="s">
        <v>391</v>
      </c>
      <c r="B3" s="137" t="str">
        <f>IFERROR(IF(ISBLANK(VLOOKUP(B1,'Planning Periods'!$E$2:$P$540,12)),"5th Cycle",VLOOKUP(B1,'Planning Periods'!$E$2:$P$540,12)),"")</f>
        <v>5th Cycle</v>
      </c>
      <c r="C3" s="357" t="str">
        <f>IF(ISBLANK(B1),"",IFERROR(VLOOKUP(B1,'Planning Periods'!$A$2:$D$540,4),""))</f>
        <v>01/31/2015 - 01/31/2023</v>
      </c>
      <c r="D3" s="52"/>
      <c r="E3" s="586" t="s">
        <v>392</v>
      </c>
      <c r="F3" s="586"/>
      <c r="G3" s="586"/>
      <c r="H3" s="586"/>
      <c r="I3" s="586"/>
      <c r="J3" s="586"/>
      <c r="K3" s="586"/>
      <c r="L3" s="445"/>
      <c r="M3" s="445"/>
      <c r="N3" s="445"/>
      <c r="O3" s="445"/>
      <c r="P3" s="445"/>
      <c r="Q3" s="445"/>
      <c r="R3" s="52"/>
      <c r="S3" s="52"/>
      <c r="T3" s="13"/>
      <c r="U3" s="13"/>
      <c r="V3" s="13"/>
      <c r="W3" s="13"/>
      <c r="X3" s="52"/>
    </row>
    <row r="4" spans="1:24" s="54" customFormat="1" ht="3.75" hidden="1" customHeight="1">
      <c r="D4" s="53"/>
      <c r="E4" s="53"/>
      <c r="F4" s="53"/>
      <c r="G4" s="53"/>
      <c r="H4" s="53"/>
      <c r="I4" s="374"/>
      <c r="J4" s="67"/>
      <c r="K4" s="67"/>
      <c r="L4" s="375"/>
      <c r="M4" s="375"/>
      <c r="N4" s="375"/>
      <c r="O4" s="375"/>
      <c r="P4" s="67"/>
      <c r="Q4" s="67"/>
      <c r="T4" s="1"/>
      <c r="U4" s="1"/>
      <c r="V4" s="1"/>
      <c r="W4" s="1"/>
    </row>
    <row r="5" spans="1:24" s="54" customFormat="1" ht="2.4500000000000002" hidden="1" customHeight="1">
      <c r="D5" s="5"/>
      <c r="E5" s="53"/>
      <c r="F5" s="53"/>
      <c r="I5" s="67"/>
      <c r="J5" s="67"/>
      <c r="K5" s="67"/>
      <c r="L5" s="67"/>
      <c r="M5" s="67"/>
      <c r="N5" s="67"/>
      <c r="O5" s="67"/>
      <c r="P5" s="67"/>
      <c r="Q5" s="67"/>
      <c r="T5" s="1"/>
      <c r="U5" s="1"/>
      <c r="V5" s="1"/>
      <c r="W5" s="1"/>
    </row>
    <row r="6" spans="1:24" s="194" customFormat="1" ht="22.5" hidden="1">
      <c r="A6" s="194" t="s">
        <v>393</v>
      </c>
      <c r="B6" s="194" t="s">
        <v>394</v>
      </c>
      <c r="C6" s="194" t="s">
        <v>395</v>
      </c>
      <c r="D6" s="194" t="s">
        <v>396</v>
      </c>
      <c r="E6" s="194" t="s">
        <v>397</v>
      </c>
      <c r="F6" s="194" t="s">
        <v>398</v>
      </c>
      <c r="G6" s="194" t="s">
        <v>399</v>
      </c>
      <c r="H6" s="194" t="s">
        <v>400</v>
      </c>
      <c r="I6" s="194" t="s">
        <v>401</v>
      </c>
      <c r="J6" s="194" t="s">
        <v>402</v>
      </c>
      <c r="K6" s="194" t="s">
        <v>403</v>
      </c>
      <c r="L6" s="194" t="s">
        <v>404</v>
      </c>
      <c r="M6" s="194" t="s">
        <v>405</v>
      </c>
      <c r="N6" s="194" t="s">
        <v>406</v>
      </c>
      <c r="O6" s="194" t="s">
        <v>407</v>
      </c>
      <c r="P6" s="194" t="s">
        <v>408</v>
      </c>
      <c r="Q6" s="194" t="s">
        <v>409</v>
      </c>
      <c r="R6" s="194" t="s">
        <v>410</v>
      </c>
      <c r="S6" s="194" t="s">
        <v>411</v>
      </c>
      <c r="T6" s="312"/>
      <c r="U6" s="312"/>
      <c r="V6" s="312"/>
      <c r="W6" s="312" t="s">
        <v>412</v>
      </c>
    </row>
    <row r="7" spans="1:24" s="141" customFormat="1" ht="18">
      <c r="A7" s="569" t="s">
        <v>413</v>
      </c>
      <c r="B7" s="570"/>
      <c r="C7" s="570"/>
      <c r="D7" s="570"/>
      <c r="E7" s="570"/>
      <c r="F7" s="570"/>
      <c r="G7" s="570"/>
      <c r="H7" s="570"/>
      <c r="I7" s="570"/>
      <c r="J7" s="570"/>
      <c r="K7" s="570"/>
      <c r="L7" s="570"/>
      <c r="M7" s="570"/>
      <c r="N7" s="570"/>
      <c r="O7" s="570"/>
      <c r="P7" s="570"/>
      <c r="Q7" s="570"/>
      <c r="R7" s="570"/>
      <c r="S7" s="570"/>
      <c r="T7" s="570"/>
      <c r="U7" s="570"/>
      <c r="V7" s="570"/>
      <c r="W7" s="570"/>
    </row>
    <row r="8" spans="1:24" s="141" customFormat="1" ht="24" customHeight="1">
      <c r="A8" s="571" t="s">
        <v>414</v>
      </c>
      <c r="B8" s="572"/>
      <c r="C8" s="572"/>
      <c r="D8" s="572"/>
      <c r="E8" s="572"/>
      <c r="F8" s="572"/>
      <c r="G8" s="572"/>
      <c r="H8" s="572"/>
      <c r="I8" s="572"/>
      <c r="J8" s="572"/>
      <c r="K8" s="572"/>
      <c r="L8" s="572"/>
      <c r="M8" s="572"/>
      <c r="N8" s="572"/>
      <c r="O8" s="572"/>
      <c r="P8" s="572"/>
      <c r="Q8" s="572"/>
      <c r="R8" s="572"/>
      <c r="S8" s="572"/>
      <c r="T8" s="572"/>
      <c r="U8" s="572"/>
      <c r="V8" s="572"/>
      <c r="W8" s="572"/>
    </row>
    <row r="9" spans="1:24" s="141" customFormat="1" ht="63" customHeight="1">
      <c r="A9" s="581" t="s">
        <v>415</v>
      </c>
      <c r="B9" s="582"/>
      <c r="C9" s="582"/>
      <c r="D9" s="582"/>
      <c r="E9" s="583"/>
      <c r="F9" s="581" t="s">
        <v>416</v>
      </c>
      <c r="G9" s="583"/>
      <c r="H9" s="456" t="s">
        <v>417</v>
      </c>
      <c r="I9" s="581" t="s">
        <v>418</v>
      </c>
      <c r="J9" s="584"/>
      <c r="K9" s="584"/>
      <c r="L9" s="584"/>
      <c r="M9" s="584"/>
      <c r="N9" s="584"/>
      <c r="O9" s="584"/>
      <c r="P9" s="585"/>
      <c r="Q9" s="456" t="s">
        <v>419</v>
      </c>
      <c r="R9" s="456" t="s">
        <v>420</v>
      </c>
      <c r="S9" s="456" t="s">
        <v>421</v>
      </c>
      <c r="T9" s="587" t="s">
        <v>422</v>
      </c>
      <c r="U9" s="588"/>
      <c r="V9" s="454" t="s">
        <v>423</v>
      </c>
      <c r="W9" s="454" t="s">
        <v>424</v>
      </c>
    </row>
    <row r="10" spans="1:24" s="63" customFormat="1">
      <c r="A10" s="577">
        <v>1</v>
      </c>
      <c r="B10" s="578"/>
      <c r="C10" s="578"/>
      <c r="D10" s="579"/>
      <c r="E10" s="580"/>
      <c r="F10" s="450">
        <v>2</v>
      </c>
      <c r="G10" s="442">
        <v>3</v>
      </c>
      <c r="H10" s="455">
        <v>4</v>
      </c>
      <c r="I10" s="576">
        <v>5</v>
      </c>
      <c r="J10" s="576"/>
      <c r="K10" s="576"/>
      <c r="L10" s="576"/>
      <c r="M10" s="576"/>
      <c r="N10" s="576"/>
      <c r="O10" s="576"/>
      <c r="P10" s="442">
        <v>6</v>
      </c>
      <c r="Q10" s="442">
        <v>7</v>
      </c>
      <c r="R10" s="442">
        <v>8</v>
      </c>
      <c r="S10" s="442">
        <v>9</v>
      </c>
      <c r="T10" s="577">
        <v>10</v>
      </c>
      <c r="U10" s="589"/>
      <c r="V10" s="443">
        <v>11</v>
      </c>
      <c r="W10" s="460">
        <v>12</v>
      </c>
    </row>
    <row r="11" spans="1:24" s="63" customFormat="1" ht="121.5" customHeight="1" thickBot="1">
      <c r="A11" s="45" t="s">
        <v>425</v>
      </c>
      <c r="B11" s="45" t="s">
        <v>426</v>
      </c>
      <c r="C11" s="45" t="s">
        <v>370</v>
      </c>
      <c r="D11" s="45" t="s">
        <v>427</v>
      </c>
      <c r="E11" s="45" t="s">
        <v>428</v>
      </c>
      <c r="F11" s="45" t="s">
        <v>429</v>
      </c>
      <c r="G11" s="45" t="s">
        <v>430</v>
      </c>
      <c r="H11" s="45" t="s">
        <v>431</v>
      </c>
      <c r="I11" s="45" t="s">
        <v>432</v>
      </c>
      <c r="J11" s="45" t="s">
        <v>433</v>
      </c>
      <c r="K11" s="45" t="s">
        <v>434</v>
      </c>
      <c r="L11" s="45" t="s">
        <v>435</v>
      </c>
      <c r="M11" s="45" t="s">
        <v>436</v>
      </c>
      <c r="N11" s="45" t="s">
        <v>437</v>
      </c>
      <c r="O11" s="45" t="s">
        <v>438</v>
      </c>
      <c r="P11" s="45" t="s">
        <v>439</v>
      </c>
      <c r="Q11" s="46" t="s">
        <v>440</v>
      </c>
      <c r="R11" s="46" t="s">
        <v>441</v>
      </c>
      <c r="S11" s="45" t="s">
        <v>442</v>
      </c>
      <c r="T11" s="349" t="s">
        <v>443</v>
      </c>
      <c r="U11" s="349" t="s">
        <v>444</v>
      </c>
      <c r="V11" s="349" t="s">
        <v>445</v>
      </c>
      <c r="W11" s="349" t="s">
        <v>446</v>
      </c>
    </row>
    <row r="12" spans="1:24" s="493" customFormat="1" ht="16.5" customHeight="1" thickTop="1">
      <c r="A12" s="486" t="s">
        <v>447</v>
      </c>
      <c r="B12" s="487"/>
      <c r="C12" s="487"/>
      <c r="D12" s="488"/>
      <c r="E12" s="489"/>
      <c r="F12" s="487"/>
      <c r="G12" s="487"/>
      <c r="H12" s="488"/>
      <c r="I12" s="490">
        <f>SUMPRODUCT((YEAR($H13:$H1000)='Start Here'!$B$5)*I13:I1000)</f>
        <v>43</v>
      </c>
      <c r="J12" s="490">
        <f>SUMPRODUCT((YEAR($H13:$H1000)='Start Here'!$B$5)*J13:J1000)</f>
        <v>0</v>
      </c>
      <c r="K12" s="490">
        <f>SUMPRODUCT((YEAR($H13:$H1000)='Start Here'!$B$5)*K13:K1000)</f>
        <v>205</v>
      </c>
      <c r="L12" s="490">
        <f>SUMPRODUCT((YEAR($H13:$H1000)='Start Here'!$B$5)*L13:L1000)</f>
        <v>0</v>
      </c>
      <c r="M12" s="490">
        <f>SUMPRODUCT((YEAR($H13:$H1000)='Start Here'!$B$5)*M13:M1000)</f>
        <v>137</v>
      </c>
      <c r="N12" s="490">
        <f>SUMPRODUCT((YEAR($H13:$H1000)='Start Here'!$B$5)*N13:N1000)</f>
        <v>0</v>
      </c>
      <c r="O12" s="490">
        <f>SUMPRODUCT((YEAR($H13:$H1000)='Start Here'!$B$5)*O13:O1000)</f>
        <v>1391</v>
      </c>
      <c r="P12" s="490">
        <f>SUMPRODUCT((YEAR($H13:$H1000)='Start Here'!$B$5)*P13:P1000)</f>
        <v>1776</v>
      </c>
      <c r="Q12" s="490">
        <f>SUMPRODUCT((YEAR($H13:$H1000)='Start Here'!$B$5)*Q13:Q1000)</f>
        <v>880</v>
      </c>
      <c r="R12" s="490">
        <f>SUMPRODUCT((YEAR($H13:$H1000)='Start Here'!$B$5)*R13:R1000)</f>
        <v>0</v>
      </c>
      <c r="S12" s="490">
        <f>COUNTIF(S13:S625,"Yes-But no action taken")</f>
        <v>1</v>
      </c>
      <c r="T12" s="491"/>
      <c r="U12" s="491"/>
      <c r="V12" s="491"/>
      <c r="W12" s="492"/>
    </row>
    <row r="13" spans="1:24" s="475" customFormat="1" ht="12.75">
      <c r="A13" s="468"/>
      <c r="B13" s="468" t="s">
        <v>448</v>
      </c>
      <c r="C13" s="471" t="s">
        <v>449</v>
      </c>
      <c r="D13" s="472"/>
      <c r="E13" s="471" t="s">
        <v>450</v>
      </c>
      <c r="F13" s="468" t="s">
        <v>451</v>
      </c>
      <c r="G13" s="468" t="s">
        <v>452</v>
      </c>
      <c r="H13" s="469">
        <v>44409</v>
      </c>
      <c r="I13" s="470"/>
      <c r="J13" s="470"/>
      <c r="K13" s="470">
        <v>35</v>
      </c>
      <c r="L13" s="470"/>
      <c r="M13" s="470"/>
      <c r="N13" s="470"/>
      <c r="O13" s="470">
        <v>187</v>
      </c>
      <c r="P13" s="473">
        <f>SUM($I13:$O13)</f>
        <v>222</v>
      </c>
      <c r="Q13" s="470">
        <v>222</v>
      </c>
      <c r="R13" s="468"/>
      <c r="S13" s="468" t="s">
        <v>453</v>
      </c>
      <c r="T13" s="468" t="s">
        <v>454</v>
      </c>
      <c r="U13" s="468" t="s">
        <v>454</v>
      </c>
      <c r="V13" s="468" t="s">
        <v>455</v>
      </c>
      <c r="W13" s="474" t="s">
        <v>456</v>
      </c>
    </row>
    <row r="14" spans="1:24" s="475" customFormat="1" ht="12.75">
      <c r="A14" s="468"/>
      <c r="B14" s="468" t="s">
        <v>457</v>
      </c>
      <c r="C14" s="471" t="s">
        <v>458</v>
      </c>
      <c r="D14" s="472"/>
      <c r="E14" s="471" t="s">
        <v>459</v>
      </c>
      <c r="F14" s="468" t="s">
        <v>451</v>
      </c>
      <c r="G14" s="468" t="s">
        <v>452</v>
      </c>
      <c r="H14" s="476">
        <v>44294</v>
      </c>
      <c r="I14" s="470">
        <v>23</v>
      </c>
      <c r="J14" s="470"/>
      <c r="K14" s="470"/>
      <c r="L14" s="470"/>
      <c r="M14" s="470"/>
      <c r="N14" s="470"/>
      <c r="O14" s="470">
        <v>197</v>
      </c>
      <c r="P14" s="473">
        <f t="shared" ref="P14:P76" si="0">SUM($I14:$O14)</f>
        <v>220</v>
      </c>
      <c r="Q14" s="470"/>
      <c r="R14" s="468"/>
      <c r="S14" s="468" t="s">
        <v>453</v>
      </c>
      <c r="T14" s="468" t="s">
        <v>454</v>
      </c>
      <c r="U14" s="468" t="s">
        <v>453</v>
      </c>
      <c r="V14" s="468" t="s">
        <v>460</v>
      </c>
      <c r="W14" s="474" t="s">
        <v>461</v>
      </c>
    </row>
    <row r="15" spans="1:24" s="475" customFormat="1" ht="12.75">
      <c r="A15" s="468"/>
      <c r="B15" s="468" t="s">
        <v>462</v>
      </c>
      <c r="C15" s="471" t="s">
        <v>463</v>
      </c>
      <c r="D15" s="472"/>
      <c r="E15" s="471" t="s">
        <v>464</v>
      </c>
      <c r="F15" s="468" t="s">
        <v>451</v>
      </c>
      <c r="G15" s="468" t="s">
        <v>452</v>
      </c>
      <c r="H15" s="476">
        <v>44527</v>
      </c>
      <c r="I15" s="470"/>
      <c r="J15" s="470"/>
      <c r="K15" s="470">
        <v>164</v>
      </c>
      <c r="L15" s="470"/>
      <c r="M15" s="470">
        <v>41</v>
      </c>
      <c r="N15" s="470"/>
      <c r="O15" s="470">
        <v>2</v>
      </c>
      <c r="P15" s="473">
        <f t="shared" si="0"/>
        <v>207</v>
      </c>
      <c r="Q15" s="470"/>
      <c r="R15" s="468"/>
      <c r="S15" s="468" t="s">
        <v>465</v>
      </c>
      <c r="T15" s="468" t="s">
        <v>454</v>
      </c>
      <c r="U15" s="468" t="s">
        <v>453</v>
      </c>
      <c r="V15" s="468" t="s">
        <v>460</v>
      </c>
      <c r="W15" s="477" t="s">
        <v>466</v>
      </c>
    </row>
    <row r="16" spans="1:24" s="475" customFormat="1" ht="12.75">
      <c r="A16" s="468"/>
      <c r="B16" s="468" t="s">
        <v>467</v>
      </c>
      <c r="C16" s="468" t="s">
        <v>468</v>
      </c>
      <c r="D16" s="468"/>
      <c r="E16" s="468" t="s">
        <v>469</v>
      </c>
      <c r="F16" s="468" t="s">
        <v>451</v>
      </c>
      <c r="G16" s="468" t="s">
        <v>452</v>
      </c>
      <c r="H16" s="476">
        <v>44491</v>
      </c>
      <c r="I16" s="470"/>
      <c r="J16" s="470"/>
      <c r="K16" s="470"/>
      <c r="L16" s="470"/>
      <c r="M16" s="470">
        <v>13</v>
      </c>
      <c r="N16" s="470"/>
      <c r="O16" s="470">
        <v>117</v>
      </c>
      <c r="P16" s="473">
        <f t="shared" si="0"/>
        <v>130</v>
      </c>
      <c r="Q16" s="470"/>
      <c r="R16" s="468"/>
      <c r="S16" s="468" t="s">
        <v>453</v>
      </c>
      <c r="T16" s="468" t="s">
        <v>454</v>
      </c>
      <c r="U16" s="468" t="s">
        <v>453</v>
      </c>
      <c r="V16" s="468" t="s">
        <v>460</v>
      </c>
      <c r="W16" s="474" t="s">
        <v>470</v>
      </c>
    </row>
    <row r="17" spans="1:23" s="475" customFormat="1" ht="12.75">
      <c r="A17" s="468"/>
      <c r="B17" s="468" t="s">
        <v>471</v>
      </c>
      <c r="C17" s="468" t="s">
        <v>472</v>
      </c>
      <c r="D17" s="468"/>
      <c r="E17" s="468" t="s">
        <v>473</v>
      </c>
      <c r="F17" s="468" t="s">
        <v>451</v>
      </c>
      <c r="G17" s="468" t="s">
        <v>452</v>
      </c>
      <c r="H17" s="469">
        <v>44268</v>
      </c>
      <c r="I17" s="470"/>
      <c r="J17" s="470"/>
      <c r="K17" s="470"/>
      <c r="L17" s="470"/>
      <c r="M17" s="470">
        <v>35</v>
      </c>
      <c r="N17" s="470"/>
      <c r="O17" s="470">
        <v>82</v>
      </c>
      <c r="P17" s="473">
        <f t="shared" si="0"/>
        <v>117</v>
      </c>
      <c r="Q17" s="470">
        <v>117</v>
      </c>
      <c r="R17" s="468"/>
      <c r="S17" s="468" t="s">
        <v>453</v>
      </c>
      <c r="T17" s="468" t="s">
        <v>454</v>
      </c>
      <c r="U17" s="468" t="s">
        <v>454</v>
      </c>
      <c r="V17" s="468" t="s">
        <v>455</v>
      </c>
      <c r="W17" s="474" t="s">
        <v>474</v>
      </c>
    </row>
    <row r="18" spans="1:23" s="475" customFormat="1" ht="12.75">
      <c r="A18" s="468"/>
      <c r="B18" s="478" t="s">
        <v>475</v>
      </c>
      <c r="C18" s="468" t="s">
        <v>476</v>
      </c>
      <c r="D18" s="468"/>
      <c r="E18" s="468" t="s">
        <v>477</v>
      </c>
      <c r="F18" s="468" t="s">
        <v>451</v>
      </c>
      <c r="G18" s="468" t="s">
        <v>452</v>
      </c>
      <c r="H18" s="476">
        <v>44294</v>
      </c>
      <c r="I18" s="470"/>
      <c r="J18" s="470"/>
      <c r="K18" s="470"/>
      <c r="L18" s="470"/>
      <c r="M18" s="470">
        <v>27</v>
      </c>
      <c r="N18" s="470"/>
      <c r="O18" s="470">
        <v>65</v>
      </c>
      <c r="P18" s="473">
        <f t="shared" si="0"/>
        <v>92</v>
      </c>
      <c r="Q18" s="470"/>
      <c r="R18" s="468"/>
      <c r="S18" s="468" t="s">
        <v>453</v>
      </c>
      <c r="T18" s="468" t="s">
        <v>454</v>
      </c>
      <c r="U18" s="468" t="s">
        <v>453</v>
      </c>
      <c r="V18" s="468" t="s">
        <v>460</v>
      </c>
      <c r="W18" s="474" t="s">
        <v>478</v>
      </c>
    </row>
    <row r="19" spans="1:23" s="475" customFormat="1" ht="12.75">
      <c r="A19" s="468"/>
      <c r="B19" s="468" t="s">
        <v>479</v>
      </c>
      <c r="C19" s="468" t="s">
        <v>480</v>
      </c>
      <c r="D19" s="468"/>
      <c r="E19" s="468" t="s">
        <v>481</v>
      </c>
      <c r="F19" s="468" t="s">
        <v>451</v>
      </c>
      <c r="G19" s="468" t="s">
        <v>452</v>
      </c>
      <c r="H19" s="469">
        <v>44464</v>
      </c>
      <c r="I19" s="470"/>
      <c r="J19" s="470"/>
      <c r="K19" s="470"/>
      <c r="L19" s="470"/>
      <c r="M19" s="470">
        <v>16</v>
      </c>
      <c r="N19" s="470"/>
      <c r="O19" s="470">
        <v>41</v>
      </c>
      <c r="P19" s="473">
        <f t="shared" si="0"/>
        <v>57</v>
      </c>
      <c r="Q19" s="470">
        <v>57</v>
      </c>
      <c r="R19" s="468"/>
      <c r="S19" s="468" t="s">
        <v>453</v>
      </c>
      <c r="T19" s="468" t="s">
        <v>454</v>
      </c>
      <c r="U19" s="468" t="s">
        <v>454</v>
      </c>
      <c r="V19" s="468" t="s">
        <v>455</v>
      </c>
      <c r="W19" s="474" t="s">
        <v>482</v>
      </c>
    </row>
    <row r="20" spans="1:23" s="475" customFormat="1" ht="12.75">
      <c r="A20" s="468"/>
      <c r="B20" s="468" t="s">
        <v>483</v>
      </c>
      <c r="C20" s="468" t="s">
        <v>484</v>
      </c>
      <c r="D20" s="468"/>
      <c r="E20" s="468" t="s">
        <v>485</v>
      </c>
      <c r="F20" s="468" t="s">
        <v>451</v>
      </c>
      <c r="G20" s="468" t="s">
        <v>452</v>
      </c>
      <c r="H20" s="476">
        <v>44308</v>
      </c>
      <c r="I20" s="470">
        <v>4</v>
      </c>
      <c r="J20" s="470"/>
      <c r="K20" s="470"/>
      <c r="L20" s="470"/>
      <c r="M20" s="470"/>
      <c r="N20" s="470"/>
      <c r="O20" s="470">
        <v>28</v>
      </c>
      <c r="P20" s="473">
        <f t="shared" si="0"/>
        <v>32</v>
      </c>
      <c r="Q20" s="470"/>
      <c r="R20" s="468"/>
      <c r="S20" s="468" t="s">
        <v>453</v>
      </c>
      <c r="T20" s="468" t="s">
        <v>454</v>
      </c>
      <c r="U20" s="468" t="s">
        <v>453</v>
      </c>
      <c r="V20" s="468" t="s">
        <v>460</v>
      </c>
      <c r="W20" s="474" t="s">
        <v>486</v>
      </c>
    </row>
    <row r="21" spans="1:23" s="479" customFormat="1" ht="12.75">
      <c r="A21" s="468"/>
      <c r="B21" s="468" t="s">
        <v>487</v>
      </c>
      <c r="C21" s="468" t="s">
        <v>488</v>
      </c>
      <c r="D21" s="468"/>
      <c r="E21" s="468" t="s">
        <v>489</v>
      </c>
      <c r="F21" s="468" t="s">
        <v>451</v>
      </c>
      <c r="G21" s="468" t="s">
        <v>452</v>
      </c>
      <c r="H21" s="476">
        <v>44202</v>
      </c>
      <c r="I21" s="470"/>
      <c r="J21" s="470"/>
      <c r="K21" s="470"/>
      <c r="L21" s="470"/>
      <c r="M21" s="470"/>
      <c r="N21" s="470"/>
      <c r="O21" s="470">
        <v>29</v>
      </c>
      <c r="P21" s="473">
        <f t="shared" si="0"/>
        <v>29</v>
      </c>
      <c r="Q21" s="470">
        <v>29</v>
      </c>
      <c r="R21" s="468"/>
      <c r="S21" s="468" t="s">
        <v>453</v>
      </c>
      <c r="T21" s="468" t="s">
        <v>453</v>
      </c>
      <c r="U21" s="468" t="s">
        <v>490</v>
      </c>
      <c r="V21" s="468" t="s">
        <v>455</v>
      </c>
      <c r="W21" s="474" t="s">
        <v>491</v>
      </c>
    </row>
    <row r="22" spans="1:23" s="479" customFormat="1" ht="12.75">
      <c r="A22" s="468"/>
      <c r="B22" s="468" t="s">
        <v>492</v>
      </c>
      <c r="C22" s="468" t="s">
        <v>493</v>
      </c>
      <c r="D22" s="468"/>
      <c r="E22" s="468" t="s">
        <v>494</v>
      </c>
      <c r="F22" s="468" t="s">
        <v>451</v>
      </c>
      <c r="G22" s="468" t="s">
        <v>452</v>
      </c>
      <c r="H22" s="476">
        <v>44414</v>
      </c>
      <c r="I22" s="470">
        <v>3</v>
      </c>
      <c r="J22" s="470"/>
      <c r="K22" s="470"/>
      <c r="L22" s="470"/>
      <c r="M22" s="470"/>
      <c r="N22" s="470"/>
      <c r="O22" s="470">
        <v>25</v>
      </c>
      <c r="P22" s="473">
        <f t="shared" si="0"/>
        <v>28</v>
      </c>
      <c r="Q22" s="470"/>
      <c r="R22" s="468"/>
      <c r="S22" s="468" t="s">
        <v>453</v>
      </c>
      <c r="T22" s="468" t="s">
        <v>454</v>
      </c>
      <c r="U22" s="468" t="s">
        <v>453</v>
      </c>
      <c r="V22" s="468" t="s">
        <v>460</v>
      </c>
      <c r="W22" s="474" t="s">
        <v>495</v>
      </c>
    </row>
    <row r="23" spans="1:23" s="479" customFormat="1" ht="12.75">
      <c r="A23" s="468"/>
      <c r="B23" s="468" t="s">
        <v>496</v>
      </c>
      <c r="C23" s="468" t="s">
        <v>497</v>
      </c>
      <c r="D23" s="468"/>
      <c r="E23" s="468" t="s">
        <v>498</v>
      </c>
      <c r="F23" s="468" t="s">
        <v>451</v>
      </c>
      <c r="G23" s="468" t="s">
        <v>452</v>
      </c>
      <c r="H23" s="476">
        <v>44379</v>
      </c>
      <c r="I23" s="470"/>
      <c r="J23" s="470"/>
      <c r="K23" s="470">
        <v>3</v>
      </c>
      <c r="L23" s="470"/>
      <c r="M23" s="470"/>
      <c r="N23" s="470"/>
      <c r="O23" s="470">
        <v>24</v>
      </c>
      <c r="P23" s="473">
        <f t="shared" si="0"/>
        <v>27</v>
      </c>
      <c r="Q23" s="470">
        <v>27</v>
      </c>
      <c r="R23" s="468"/>
      <c r="S23" s="468" t="s">
        <v>453</v>
      </c>
      <c r="T23" s="468" t="s">
        <v>454</v>
      </c>
      <c r="U23" s="468" t="s">
        <v>454</v>
      </c>
      <c r="V23" s="468" t="s">
        <v>455</v>
      </c>
      <c r="W23" s="474" t="s">
        <v>499</v>
      </c>
    </row>
    <row r="24" spans="1:23" s="479" customFormat="1" ht="12.75">
      <c r="A24" s="468"/>
      <c r="B24" s="468" t="s">
        <v>500</v>
      </c>
      <c r="C24" s="468" t="s">
        <v>501</v>
      </c>
      <c r="D24" s="468"/>
      <c r="E24" s="468" t="s">
        <v>502</v>
      </c>
      <c r="F24" s="468" t="s">
        <v>451</v>
      </c>
      <c r="G24" s="468" t="s">
        <v>452</v>
      </c>
      <c r="H24" s="476">
        <v>44524</v>
      </c>
      <c r="I24" s="470"/>
      <c r="J24" s="470"/>
      <c r="K24" s="470"/>
      <c r="L24" s="470"/>
      <c r="M24" s="470">
        <v>3</v>
      </c>
      <c r="N24" s="470"/>
      <c r="O24" s="470">
        <v>20</v>
      </c>
      <c r="P24" s="473">
        <f t="shared" si="0"/>
        <v>23</v>
      </c>
      <c r="Q24" s="470"/>
      <c r="R24" s="468"/>
      <c r="S24" s="468" t="s">
        <v>453</v>
      </c>
      <c r="T24" s="468" t="s">
        <v>454</v>
      </c>
      <c r="U24" s="468" t="s">
        <v>453</v>
      </c>
      <c r="V24" s="468" t="s">
        <v>460</v>
      </c>
      <c r="W24" s="474" t="s">
        <v>503</v>
      </c>
    </row>
    <row r="25" spans="1:23" s="479" customFormat="1" ht="12.75">
      <c r="A25" s="468"/>
      <c r="B25" s="468" t="s">
        <v>504</v>
      </c>
      <c r="C25" s="468" t="s">
        <v>505</v>
      </c>
      <c r="D25" s="468"/>
      <c r="E25" s="468" t="s">
        <v>506</v>
      </c>
      <c r="F25" s="468" t="s">
        <v>451</v>
      </c>
      <c r="G25" s="468" t="s">
        <v>452</v>
      </c>
      <c r="H25" s="476">
        <v>44328</v>
      </c>
      <c r="I25" s="470">
        <v>2</v>
      </c>
      <c r="J25" s="470"/>
      <c r="K25" s="470"/>
      <c r="L25" s="470"/>
      <c r="M25" s="470"/>
      <c r="N25" s="470"/>
      <c r="O25" s="470">
        <v>18</v>
      </c>
      <c r="P25" s="473">
        <f t="shared" si="0"/>
        <v>20</v>
      </c>
      <c r="Q25" s="470"/>
      <c r="R25" s="468"/>
      <c r="S25" s="468" t="s">
        <v>453</v>
      </c>
      <c r="T25" s="468" t="s">
        <v>454</v>
      </c>
      <c r="U25" s="468" t="s">
        <v>453</v>
      </c>
      <c r="V25" s="468" t="s">
        <v>460</v>
      </c>
      <c r="W25" s="474" t="s">
        <v>507</v>
      </c>
    </row>
    <row r="26" spans="1:23" s="479" customFormat="1" ht="12.75">
      <c r="A26" s="468"/>
      <c r="B26" s="468" t="s">
        <v>508</v>
      </c>
      <c r="C26" s="468" t="s">
        <v>509</v>
      </c>
      <c r="D26" s="468"/>
      <c r="E26" s="468" t="s">
        <v>510</v>
      </c>
      <c r="F26" s="468" t="s">
        <v>451</v>
      </c>
      <c r="G26" s="468" t="s">
        <v>511</v>
      </c>
      <c r="H26" s="476">
        <v>44307</v>
      </c>
      <c r="I26" s="470"/>
      <c r="J26" s="470"/>
      <c r="K26" s="470"/>
      <c r="L26" s="470"/>
      <c r="M26" s="470"/>
      <c r="N26" s="470"/>
      <c r="O26" s="470">
        <v>13</v>
      </c>
      <c r="P26" s="473">
        <f t="shared" si="0"/>
        <v>13</v>
      </c>
      <c r="Q26" s="470">
        <v>13</v>
      </c>
      <c r="R26" s="468"/>
      <c r="S26" s="468" t="s">
        <v>453</v>
      </c>
      <c r="T26" s="468" t="s">
        <v>453</v>
      </c>
      <c r="U26" s="468" t="s">
        <v>490</v>
      </c>
      <c r="V26" s="468" t="s">
        <v>455</v>
      </c>
      <c r="W26" s="474" t="s">
        <v>512</v>
      </c>
    </row>
    <row r="27" spans="1:23" s="479" customFormat="1" ht="12.75">
      <c r="A27" s="468"/>
      <c r="B27" s="468" t="s">
        <v>513</v>
      </c>
      <c r="C27" s="468" t="s">
        <v>514</v>
      </c>
      <c r="D27" s="468"/>
      <c r="E27" s="468" t="s">
        <v>515</v>
      </c>
      <c r="F27" s="468" t="s">
        <v>451</v>
      </c>
      <c r="G27" s="468" t="s">
        <v>452</v>
      </c>
      <c r="H27" s="476">
        <v>44435</v>
      </c>
      <c r="I27" s="470">
        <v>1</v>
      </c>
      <c r="J27" s="470"/>
      <c r="K27" s="470"/>
      <c r="L27" s="470"/>
      <c r="M27" s="470"/>
      <c r="N27" s="470"/>
      <c r="O27" s="470">
        <v>10</v>
      </c>
      <c r="P27" s="473">
        <f t="shared" si="0"/>
        <v>11</v>
      </c>
      <c r="Q27" s="470"/>
      <c r="R27" s="468"/>
      <c r="S27" s="468" t="s">
        <v>453</v>
      </c>
      <c r="T27" s="468" t="s">
        <v>454</v>
      </c>
      <c r="U27" s="468" t="s">
        <v>453</v>
      </c>
      <c r="V27" s="468" t="s">
        <v>460</v>
      </c>
      <c r="W27" s="474" t="s">
        <v>516</v>
      </c>
    </row>
    <row r="28" spans="1:23" s="479" customFormat="1" ht="12.75">
      <c r="A28" s="468"/>
      <c r="B28" s="468" t="s">
        <v>517</v>
      </c>
      <c r="C28" s="468" t="s">
        <v>518</v>
      </c>
      <c r="D28" s="468"/>
      <c r="E28" s="468" t="s">
        <v>519</v>
      </c>
      <c r="F28" s="468" t="s">
        <v>451</v>
      </c>
      <c r="G28" s="468" t="s">
        <v>452</v>
      </c>
      <c r="H28" s="476">
        <v>44371</v>
      </c>
      <c r="I28" s="470"/>
      <c r="J28" s="470"/>
      <c r="K28" s="470"/>
      <c r="L28" s="470"/>
      <c r="M28" s="470">
        <v>1</v>
      </c>
      <c r="N28" s="470"/>
      <c r="O28" s="470">
        <v>9</v>
      </c>
      <c r="P28" s="473">
        <f t="shared" si="0"/>
        <v>10</v>
      </c>
      <c r="Q28" s="470">
        <v>10</v>
      </c>
      <c r="R28" s="468"/>
      <c r="S28" s="468" t="s">
        <v>453</v>
      </c>
      <c r="T28" s="468" t="s">
        <v>454</v>
      </c>
      <c r="U28" s="468" t="s">
        <v>454</v>
      </c>
      <c r="V28" s="468" t="s">
        <v>455</v>
      </c>
      <c r="W28" s="474" t="s">
        <v>520</v>
      </c>
    </row>
    <row r="29" spans="1:23" s="479" customFormat="1" ht="12.75">
      <c r="A29" s="468"/>
      <c r="B29" s="468" t="s">
        <v>521</v>
      </c>
      <c r="C29" s="468" t="s">
        <v>522</v>
      </c>
      <c r="D29" s="468" t="s">
        <v>523</v>
      </c>
      <c r="E29" s="468" t="s">
        <v>524</v>
      </c>
      <c r="F29" s="468" t="s">
        <v>451</v>
      </c>
      <c r="G29" s="468" t="s">
        <v>452</v>
      </c>
      <c r="H29" s="476">
        <v>44329</v>
      </c>
      <c r="I29" s="470">
        <v>10</v>
      </c>
      <c r="J29" s="470"/>
      <c r="K29" s="470"/>
      <c r="L29" s="470"/>
      <c r="M29" s="470"/>
      <c r="N29" s="470"/>
      <c r="O29" s="470">
        <v>0</v>
      </c>
      <c r="P29" s="473">
        <f t="shared" si="0"/>
        <v>10</v>
      </c>
      <c r="Q29" s="470">
        <v>10</v>
      </c>
      <c r="R29" s="468"/>
      <c r="S29" s="468" t="s">
        <v>453</v>
      </c>
      <c r="T29" s="468" t="s">
        <v>454</v>
      </c>
      <c r="U29" s="468" t="s">
        <v>454</v>
      </c>
      <c r="V29" s="468" t="s">
        <v>455</v>
      </c>
      <c r="W29" s="474" t="s">
        <v>525</v>
      </c>
    </row>
    <row r="30" spans="1:23" s="479" customFormat="1" ht="12.75">
      <c r="A30" s="468"/>
      <c r="B30" s="468" t="s">
        <v>526</v>
      </c>
      <c r="C30" s="468" t="s">
        <v>527</v>
      </c>
      <c r="D30" s="468"/>
      <c r="E30" s="468" t="s">
        <v>528</v>
      </c>
      <c r="F30" s="468" t="s">
        <v>451</v>
      </c>
      <c r="G30" s="468" t="s">
        <v>452</v>
      </c>
      <c r="H30" s="476">
        <v>44464</v>
      </c>
      <c r="I30" s="470"/>
      <c r="J30" s="470"/>
      <c r="K30" s="470">
        <v>1</v>
      </c>
      <c r="L30" s="470"/>
      <c r="M30" s="470"/>
      <c r="N30" s="470"/>
      <c r="O30" s="470">
        <v>8</v>
      </c>
      <c r="P30" s="473">
        <f t="shared" si="0"/>
        <v>9</v>
      </c>
      <c r="Q30" s="470">
        <v>9</v>
      </c>
      <c r="R30" s="468"/>
      <c r="S30" s="468" t="s">
        <v>453</v>
      </c>
      <c r="T30" s="468" t="s">
        <v>454</v>
      </c>
      <c r="U30" s="468" t="s">
        <v>454</v>
      </c>
      <c r="V30" s="468" t="s">
        <v>455</v>
      </c>
      <c r="W30" s="474" t="s">
        <v>529</v>
      </c>
    </row>
    <row r="31" spans="1:23" s="479" customFormat="1" ht="12.75">
      <c r="A31" s="468"/>
      <c r="B31" s="468" t="s">
        <v>530</v>
      </c>
      <c r="C31" s="468" t="s">
        <v>531</v>
      </c>
      <c r="D31" s="468"/>
      <c r="E31" s="468" t="s">
        <v>532</v>
      </c>
      <c r="F31" s="468" t="s">
        <v>533</v>
      </c>
      <c r="G31" s="468" t="s">
        <v>452</v>
      </c>
      <c r="H31" s="476">
        <v>44550</v>
      </c>
      <c r="I31" s="470"/>
      <c r="J31" s="470"/>
      <c r="K31" s="470"/>
      <c r="L31" s="470"/>
      <c r="M31" s="470"/>
      <c r="N31" s="470"/>
      <c r="O31" s="470">
        <v>8</v>
      </c>
      <c r="P31" s="473">
        <f t="shared" si="0"/>
        <v>8</v>
      </c>
      <c r="Q31" s="470">
        <v>8</v>
      </c>
      <c r="R31" s="468"/>
      <c r="S31" s="468" t="s">
        <v>453</v>
      </c>
      <c r="T31" s="468" t="s">
        <v>453</v>
      </c>
      <c r="U31" s="468" t="s">
        <v>490</v>
      </c>
      <c r="V31" s="468" t="s">
        <v>455</v>
      </c>
      <c r="W31" s="474" t="s">
        <v>534</v>
      </c>
    </row>
    <row r="32" spans="1:23" s="479" customFormat="1" ht="12.75">
      <c r="A32" s="468"/>
      <c r="B32" s="468" t="s">
        <v>535</v>
      </c>
      <c r="C32" s="468" t="s">
        <v>536</v>
      </c>
      <c r="D32" s="468"/>
      <c r="E32" s="468" t="s">
        <v>537</v>
      </c>
      <c r="F32" s="468" t="s">
        <v>451</v>
      </c>
      <c r="G32" s="468" t="s">
        <v>452</v>
      </c>
      <c r="H32" s="476">
        <v>44413</v>
      </c>
      <c r="I32" s="470"/>
      <c r="J32" s="470"/>
      <c r="K32" s="470"/>
      <c r="L32" s="470"/>
      <c r="M32" s="470"/>
      <c r="N32" s="470"/>
      <c r="O32" s="470">
        <v>8</v>
      </c>
      <c r="P32" s="473">
        <f t="shared" si="0"/>
        <v>8</v>
      </c>
      <c r="Q32" s="470"/>
      <c r="R32" s="468"/>
      <c r="S32" s="468" t="s">
        <v>453</v>
      </c>
      <c r="T32" s="468" t="s">
        <v>453</v>
      </c>
      <c r="U32" s="468" t="s">
        <v>490</v>
      </c>
      <c r="V32" s="468" t="s">
        <v>460</v>
      </c>
      <c r="W32" s="474" t="s">
        <v>538</v>
      </c>
    </row>
    <row r="33" spans="1:23" s="479" customFormat="1" ht="12.75">
      <c r="A33" s="468"/>
      <c r="B33" s="468" t="s">
        <v>530</v>
      </c>
      <c r="C33" s="468" t="s">
        <v>531</v>
      </c>
      <c r="D33" s="468"/>
      <c r="E33" s="468" t="s">
        <v>539</v>
      </c>
      <c r="F33" s="468" t="s">
        <v>533</v>
      </c>
      <c r="G33" s="468" t="s">
        <v>452</v>
      </c>
      <c r="H33" s="476">
        <v>44550</v>
      </c>
      <c r="I33" s="470"/>
      <c r="J33" s="470"/>
      <c r="K33" s="470"/>
      <c r="L33" s="470"/>
      <c r="M33" s="470"/>
      <c r="N33" s="470"/>
      <c r="O33" s="470">
        <v>7</v>
      </c>
      <c r="P33" s="473">
        <f t="shared" si="0"/>
        <v>7</v>
      </c>
      <c r="Q33" s="470">
        <v>7</v>
      </c>
      <c r="R33" s="468"/>
      <c r="S33" s="468" t="s">
        <v>453</v>
      </c>
      <c r="T33" s="468" t="s">
        <v>453</v>
      </c>
      <c r="U33" s="468" t="s">
        <v>490</v>
      </c>
      <c r="V33" s="468" t="s">
        <v>455</v>
      </c>
      <c r="W33" s="474" t="s">
        <v>540</v>
      </c>
    </row>
    <row r="34" spans="1:23" s="479" customFormat="1" ht="12.75">
      <c r="A34" s="468"/>
      <c r="B34" s="468" t="s">
        <v>541</v>
      </c>
      <c r="C34" s="468" t="s">
        <v>542</v>
      </c>
      <c r="D34" s="468"/>
      <c r="E34" s="468" t="s">
        <v>543</v>
      </c>
      <c r="F34" s="468" t="s">
        <v>451</v>
      </c>
      <c r="G34" s="468" t="s">
        <v>452</v>
      </c>
      <c r="H34" s="476">
        <v>44430</v>
      </c>
      <c r="I34" s="470"/>
      <c r="J34" s="470"/>
      <c r="K34" s="470"/>
      <c r="L34" s="470"/>
      <c r="M34" s="470"/>
      <c r="N34" s="470"/>
      <c r="O34" s="470">
        <v>6</v>
      </c>
      <c r="P34" s="473">
        <f t="shared" si="0"/>
        <v>6</v>
      </c>
      <c r="Q34" s="470"/>
      <c r="R34" s="468"/>
      <c r="S34" s="468" t="s">
        <v>453</v>
      </c>
      <c r="T34" s="468" t="s">
        <v>453</v>
      </c>
      <c r="U34" s="468" t="s">
        <v>490</v>
      </c>
      <c r="V34" s="468" t="s">
        <v>460</v>
      </c>
      <c r="W34" s="474" t="s">
        <v>544</v>
      </c>
    </row>
    <row r="35" spans="1:23" s="479" customFormat="1" ht="12.75">
      <c r="A35" s="468"/>
      <c r="B35" s="478" t="s">
        <v>545</v>
      </c>
      <c r="C35" s="468" t="s">
        <v>546</v>
      </c>
      <c r="D35" s="468"/>
      <c r="E35" s="468" t="s">
        <v>547</v>
      </c>
      <c r="F35" s="468" t="s">
        <v>451</v>
      </c>
      <c r="G35" s="468" t="s">
        <v>511</v>
      </c>
      <c r="H35" s="476">
        <v>44514</v>
      </c>
      <c r="I35" s="470"/>
      <c r="J35" s="470"/>
      <c r="K35" s="470"/>
      <c r="L35" s="470"/>
      <c r="M35" s="470"/>
      <c r="N35" s="470"/>
      <c r="O35" s="470">
        <v>6</v>
      </c>
      <c r="P35" s="473">
        <f t="shared" si="0"/>
        <v>6</v>
      </c>
      <c r="Q35" s="470"/>
      <c r="R35" s="468"/>
      <c r="S35" s="468" t="s">
        <v>453</v>
      </c>
      <c r="T35" s="468" t="s">
        <v>453</v>
      </c>
      <c r="U35" s="468" t="s">
        <v>490</v>
      </c>
      <c r="V35" s="468" t="s">
        <v>460</v>
      </c>
      <c r="W35" s="474" t="s">
        <v>548</v>
      </c>
    </row>
    <row r="36" spans="1:23" s="479" customFormat="1" ht="12.75">
      <c r="A36" s="468"/>
      <c r="B36" s="478" t="s">
        <v>549</v>
      </c>
      <c r="C36" s="468" t="s">
        <v>550</v>
      </c>
      <c r="D36" s="468"/>
      <c r="E36" s="468" t="s">
        <v>551</v>
      </c>
      <c r="F36" s="468" t="s">
        <v>451</v>
      </c>
      <c r="G36" s="468" t="s">
        <v>452</v>
      </c>
      <c r="H36" s="476">
        <v>44470</v>
      </c>
      <c r="I36" s="470"/>
      <c r="J36" s="470"/>
      <c r="K36" s="470"/>
      <c r="L36" s="470"/>
      <c r="M36" s="470"/>
      <c r="N36" s="470"/>
      <c r="O36" s="470">
        <v>5</v>
      </c>
      <c r="P36" s="473">
        <f t="shared" si="0"/>
        <v>5</v>
      </c>
      <c r="Q36" s="470"/>
      <c r="R36" s="468"/>
      <c r="S36" s="468" t="s">
        <v>453</v>
      </c>
      <c r="T36" s="468" t="s">
        <v>453</v>
      </c>
      <c r="U36" s="468" t="s">
        <v>490</v>
      </c>
      <c r="V36" s="468" t="s">
        <v>460</v>
      </c>
      <c r="W36" s="474" t="s">
        <v>552</v>
      </c>
    </row>
    <row r="37" spans="1:23" s="480" customFormat="1" ht="12.75">
      <c r="A37" s="468"/>
      <c r="B37" s="468" t="s">
        <v>553</v>
      </c>
      <c r="C37" s="468" t="s">
        <v>554</v>
      </c>
      <c r="D37" s="468"/>
      <c r="E37" s="468" t="s">
        <v>555</v>
      </c>
      <c r="F37" s="468" t="s">
        <v>556</v>
      </c>
      <c r="G37" s="468" t="s">
        <v>452</v>
      </c>
      <c r="H37" s="476">
        <v>44337</v>
      </c>
      <c r="I37" s="470"/>
      <c r="J37" s="470"/>
      <c r="K37" s="470"/>
      <c r="L37" s="470"/>
      <c r="M37" s="470"/>
      <c r="N37" s="470"/>
      <c r="O37" s="470">
        <v>4</v>
      </c>
      <c r="P37" s="473">
        <f t="shared" si="0"/>
        <v>4</v>
      </c>
      <c r="Q37" s="470"/>
      <c r="R37" s="468"/>
      <c r="S37" s="468" t="s">
        <v>453</v>
      </c>
      <c r="T37" s="468" t="s">
        <v>453</v>
      </c>
      <c r="U37" s="468" t="s">
        <v>490</v>
      </c>
      <c r="V37" s="468" t="s">
        <v>460</v>
      </c>
      <c r="W37" s="474" t="s">
        <v>557</v>
      </c>
    </row>
    <row r="38" spans="1:23" s="480" customFormat="1" ht="12.75">
      <c r="A38" s="468"/>
      <c r="B38" s="468" t="s">
        <v>558</v>
      </c>
      <c r="C38" s="468" t="s">
        <v>559</v>
      </c>
      <c r="D38" s="468"/>
      <c r="E38" s="468" t="s">
        <v>560</v>
      </c>
      <c r="F38" s="468" t="s">
        <v>556</v>
      </c>
      <c r="G38" s="468" t="s">
        <v>452</v>
      </c>
      <c r="H38" s="476">
        <v>44386</v>
      </c>
      <c r="I38" s="470"/>
      <c r="J38" s="470"/>
      <c r="K38" s="470"/>
      <c r="L38" s="470"/>
      <c r="M38" s="470"/>
      <c r="N38" s="470"/>
      <c r="O38" s="470">
        <v>4</v>
      </c>
      <c r="P38" s="473">
        <f t="shared" si="0"/>
        <v>4</v>
      </c>
      <c r="Q38" s="470"/>
      <c r="R38" s="468"/>
      <c r="S38" s="468" t="s">
        <v>453</v>
      </c>
      <c r="T38" s="468" t="s">
        <v>453</v>
      </c>
      <c r="U38" s="468" t="s">
        <v>490</v>
      </c>
      <c r="V38" s="468" t="s">
        <v>460</v>
      </c>
      <c r="W38" s="474" t="s">
        <v>561</v>
      </c>
    </row>
    <row r="39" spans="1:23" s="480" customFormat="1" ht="12.75">
      <c r="A39" s="468"/>
      <c r="B39" s="468" t="s">
        <v>562</v>
      </c>
      <c r="C39" s="468" t="s">
        <v>563</v>
      </c>
      <c r="D39" s="468"/>
      <c r="E39" s="468" t="s">
        <v>564</v>
      </c>
      <c r="F39" s="468" t="s">
        <v>556</v>
      </c>
      <c r="G39" s="468" t="s">
        <v>511</v>
      </c>
      <c r="H39" s="476">
        <v>44442</v>
      </c>
      <c r="I39" s="470"/>
      <c r="J39" s="470"/>
      <c r="K39" s="470"/>
      <c r="L39" s="470"/>
      <c r="M39" s="470"/>
      <c r="N39" s="470"/>
      <c r="O39" s="470">
        <v>4</v>
      </c>
      <c r="P39" s="473">
        <f t="shared" si="0"/>
        <v>4</v>
      </c>
      <c r="Q39" s="470"/>
      <c r="R39" s="468"/>
      <c r="S39" s="468" t="s">
        <v>453</v>
      </c>
      <c r="T39" s="468" t="s">
        <v>453</v>
      </c>
      <c r="U39" s="468" t="s">
        <v>490</v>
      </c>
      <c r="V39" s="468" t="s">
        <v>460</v>
      </c>
      <c r="W39" s="474" t="s">
        <v>565</v>
      </c>
    </row>
    <row r="40" spans="1:23" s="480" customFormat="1" ht="12.75">
      <c r="A40" s="468"/>
      <c r="B40" s="468" t="s">
        <v>566</v>
      </c>
      <c r="C40" s="468" t="s">
        <v>567</v>
      </c>
      <c r="D40" s="468"/>
      <c r="E40" s="468" t="s">
        <v>568</v>
      </c>
      <c r="F40" s="468" t="s">
        <v>533</v>
      </c>
      <c r="G40" s="468" t="s">
        <v>452</v>
      </c>
      <c r="H40" s="476">
        <v>44442</v>
      </c>
      <c r="I40" s="470"/>
      <c r="J40" s="470"/>
      <c r="K40" s="470"/>
      <c r="L40" s="470"/>
      <c r="M40" s="470"/>
      <c r="N40" s="470"/>
      <c r="O40" s="470">
        <v>4</v>
      </c>
      <c r="P40" s="473">
        <f t="shared" si="0"/>
        <v>4</v>
      </c>
      <c r="Q40" s="470">
        <v>4</v>
      </c>
      <c r="R40" s="468"/>
      <c r="S40" s="468" t="s">
        <v>453</v>
      </c>
      <c r="T40" s="468" t="s">
        <v>453</v>
      </c>
      <c r="U40" s="468" t="s">
        <v>490</v>
      </c>
      <c r="V40" s="468" t="s">
        <v>455</v>
      </c>
      <c r="W40" s="474" t="s">
        <v>569</v>
      </c>
    </row>
    <row r="41" spans="1:23" s="480" customFormat="1" ht="12.75">
      <c r="A41" s="468"/>
      <c r="B41" s="468" t="s">
        <v>570</v>
      </c>
      <c r="C41" s="468" t="s">
        <v>571</v>
      </c>
      <c r="D41" s="468"/>
      <c r="E41" s="468" t="s">
        <v>572</v>
      </c>
      <c r="F41" s="468" t="s">
        <v>556</v>
      </c>
      <c r="G41" s="468" t="s">
        <v>511</v>
      </c>
      <c r="H41" s="476">
        <v>44308</v>
      </c>
      <c r="I41" s="470"/>
      <c r="J41" s="470"/>
      <c r="K41" s="470"/>
      <c r="L41" s="470"/>
      <c r="M41" s="470"/>
      <c r="N41" s="470"/>
      <c r="O41" s="470">
        <v>4</v>
      </c>
      <c r="P41" s="473">
        <f t="shared" si="0"/>
        <v>4</v>
      </c>
      <c r="Q41" s="470"/>
      <c r="R41" s="468"/>
      <c r="S41" s="468" t="s">
        <v>453</v>
      </c>
      <c r="T41" s="468" t="s">
        <v>453</v>
      </c>
      <c r="U41" s="468" t="s">
        <v>490</v>
      </c>
      <c r="V41" s="468" t="s">
        <v>460</v>
      </c>
      <c r="W41" s="474" t="s">
        <v>573</v>
      </c>
    </row>
    <row r="42" spans="1:23" s="480" customFormat="1" ht="12.75">
      <c r="A42" s="468"/>
      <c r="B42" s="468" t="s">
        <v>574</v>
      </c>
      <c r="C42" s="468" t="s">
        <v>575</v>
      </c>
      <c r="D42" s="468"/>
      <c r="E42" s="468" t="s">
        <v>576</v>
      </c>
      <c r="F42" s="468" t="s">
        <v>533</v>
      </c>
      <c r="G42" s="468" t="s">
        <v>452</v>
      </c>
      <c r="H42" s="476">
        <v>44237</v>
      </c>
      <c r="I42" s="470"/>
      <c r="J42" s="470"/>
      <c r="K42" s="470"/>
      <c r="L42" s="470"/>
      <c r="M42" s="470"/>
      <c r="N42" s="470"/>
      <c r="O42" s="470">
        <v>4</v>
      </c>
      <c r="P42" s="473">
        <f t="shared" si="0"/>
        <v>4</v>
      </c>
      <c r="Q42" s="470">
        <v>4</v>
      </c>
      <c r="R42" s="468"/>
      <c r="S42" s="468" t="s">
        <v>453</v>
      </c>
      <c r="T42" s="468" t="s">
        <v>453</v>
      </c>
      <c r="U42" s="468" t="s">
        <v>490</v>
      </c>
      <c r="V42" s="468" t="s">
        <v>455</v>
      </c>
      <c r="W42" s="474" t="s">
        <v>577</v>
      </c>
    </row>
    <row r="43" spans="1:23" s="480" customFormat="1" ht="12.75">
      <c r="A43" s="468"/>
      <c r="B43" s="468" t="s">
        <v>578</v>
      </c>
      <c r="C43" s="468" t="s">
        <v>579</v>
      </c>
      <c r="D43" s="468"/>
      <c r="E43" s="468" t="s">
        <v>580</v>
      </c>
      <c r="F43" s="468" t="s">
        <v>556</v>
      </c>
      <c r="G43" s="468" t="s">
        <v>452</v>
      </c>
      <c r="H43" s="476">
        <v>44380</v>
      </c>
      <c r="I43" s="470"/>
      <c r="J43" s="470"/>
      <c r="K43" s="470"/>
      <c r="L43" s="470"/>
      <c r="M43" s="470"/>
      <c r="N43" s="470"/>
      <c r="O43" s="470">
        <v>3</v>
      </c>
      <c r="P43" s="473">
        <f t="shared" si="0"/>
        <v>3</v>
      </c>
      <c r="Q43" s="470"/>
      <c r="R43" s="468"/>
      <c r="S43" s="468" t="s">
        <v>453</v>
      </c>
      <c r="T43" s="468" t="s">
        <v>453</v>
      </c>
      <c r="U43" s="468" t="s">
        <v>490</v>
      </c>
      <c r="V43" s="468" t="s">
        <v>460</v>
      </c>
      <c r="W43" s="474" t="s">
        <v>581</v>
      </c>
    </row>
    <row r="44" spans="1:23" s="480" customFormat="1" ht="12.75">
      <c r="A44" s="468"/>
      <c r="B44" s="468" t="s">
        <v>582</v>
      </c>
      <c r="C44" s="468" t="s">
        <v>583</v>
      </c>
      <c r="D44" s="468"/>
      <c r="E44" s="468" t="s">
        <v>584</v>
      </c>
      <c r="F44" s="468" t="s">
        <v>556</v>
      </c>
      <c r="G44" s="468" t="s">
        <v>452</v>
      </c>
      <c r="H44" s="476">
        <v>44426</v>
      </c>
      <c r="I44" s="470"/>
      <c r="J44" s="470"/>
      <c r="K44" s="470"/>
      <c r="L44" s="470"/>
      <c r="M44" s="470"/>
      <c r="N44" s="470"/>
      <c r="O44" s="470">
        <v>3</v>
      </c>
      <c r="P44" s="473">
        <f t="shared" si="0"/>
        <v>3</v>
      </c>
      <c r="Q44" s="470"/>
      <c r="R44" s="468"/>
      <c r="S44" s="468" t="s">
        <v>453</v>
      </c>
      <c r="T44" s="468" t="s">
        <v>453</v>
      </c>
      <c r="U44" s="468" t="s">
        <v>490</v>
      </c>
      <c r="V44" s="468" t="s">
        <v>460</v>
      </c>
      <c r="W44" s="474" t="s">
        <v>585</v>
      </c>
    </row>
    <row r="45" spans="1:23" s="480" customFormat="1" ht="12.75">
      <c r="A45" s="468"/>
      <c r="B45" s="478" t="s">
        <v>586</v>
      </c>
      <c r="C45" s="468" t="s">
        <v>587</v>
      </c>
      <c r="D45" s="468"/>
      <c r="E45" s="468" t="s">
        <v>588</v>
      </c>
      <c r="F45" s="468" t="s">
        <v>533</v>
      </c>
      <c r="G45" s="468" t="s">
        <v>452</v>
      </c>
      <c r="H45" s="476">
        <v>44351</v>
      </c>
      <c r="I45" s="470"/>
      <c r="J45" s="470"/>
      <c r="K45" s="470"/>
      <c r="L45" s="470"/>
      <c r="M45" s="470"/>
      <c r="N45" s="470"/>
      <c r="O45" s="470">
        <v>3</v>
      </c>
      <c r="P45" s="473">
        <f t="shared" si="0"/>
        <v>3</v>
      </c>
      <c r="Q45" s="470">
        <v>3</v>
      </c>
      <c r="R45" s="468"/>
      <c r="S45" s="468" t="s">
        <v>453</v>
      </c>
      <c r="T45" s="468" t="s">
        <v>453</v>
      </c>
      <c r="U45" s="468" t="s">
        <v>490</v>
      </c>
      <c r="V45" s="468" t="s">
        <v>455</v>
      </c>
      <c r="W45" s="474" t="s">
        <v>589</v>
      </c>
    </row>
    <row r="46" spans="1:23" s="480" customFormat="1" ht="12.75">
      <c r="A46" s="468"/>
      <c r="B46" s="468" t="s">
        <v>590</v>
      </c>
      <c r="C46" s="468" t="s">
        <v>591</v>
      </c>
      <c r="D46" s="468"/>
      <c r="E46" s="468" t="s">
        <v>592</v>
      </c>
      <c r="F46" s="468" t="s">
        <v>556</v>
      </c>
      <c r="G46" s="468" t="s">
        <v>452</v>
      </c>
      <c r="H46" s="476">
        <v>44542</v>
      </c>
      <c r="I46" s="470"/>
      <c r="J46" s="470"/>
      <c r="K46" s="470"/>
      <c r="L46" s="470"/>
      <c r="M46" s="470"/>
      <c r="N46" s="470"/>
      <c r="O46" s="470">
        <v>3</v>
      </c>
      <c r="P46" s="473">
        <f t="shared" si="0"/>
        <v>3</v>
      </c>
      <c r="Q46" s="470"/>
      <c r="R46" s="468"/>
      <c r="S46" s="468" t="s">
        <v>453</v>
      </c>
      <c r="T46" s="468" t="s">
        <v>453</v>
      </c>
      <c r="U46" s="468" t="s">
        <v>490</v>
      </c>
      <c r="V46" s="468" t="s">
        <v>460</v>
      </c>
      <c r="W46" s="474" t="s">
        <v>593</v>
      </c>
    </row>
    <row r="47" spans="1:23" s="480" customFormat="1" ht="12.75">
      <c r="A47" s="468"/>
      <c r="B47" s="468" t="s">
        <v>594</v>
      </c>
      <c r="C47" s="468" t="s">
        <v>595</v>
      </c>
      <c r="D47" s="468"/>
      <c r="E47" s="468" t="s">
        <v>596</v>
      </c>
      <c r="F47" s="468" t="s">
        <v>556</v>
      </c>
      <c r="G47" s="468" t="s">
        <v>452</v>
      </c>
      <c r="H47" s="476">
        <v>44231</v>
      </c>
      <c r="I47" s="470"/>
      <c r="J47" s="470"/>
      <c r="K47" s="470">
        <v>2</v>
      </c>
      <c r="L47" s="470"/>
      <c r="M47" s="470"/>
      <c r="N47" s="470"/>
      <c r="O47" s="470">
        <v>1</v>
      </c>
      <c r="P47" s="473">
        <f t="shared" si="0"/>
        <v>3</v>
      </c>
      <c r="Q47" s="470"/>
      <c r="R47" s="468"/>
      <c r="S47" s="468" t="s">
        <v>453</v>
      </c>
      <c r="T47" s="468" t="s">
        <v>454</v>
      </c>
      <c r="U47" s="468" t="s">
        <v>453</v>
      </c>
      <c r="V47" s="468" t="s">
        <v>460</v>
      </c>
      <c r="W47" s="474" t="s">
        <v>597</v>
      </c>
    </row>
    <row r="48" spans="1:23" s="480" customFormat="1" ht="12.75">
      <c r="A48" s="468"/>
      <c r="B48" s="468" t="s">
        <v>598</v>
      </c>
      <c r="C48" s="468" t="s">
        <v>599</v>
      </c>
      <c r="D48" s="468"/>
      <c r="E48" s="468" t="s">
        <v>600</v>
      </c>
      <c r="F48" s="468" t="s">
        <v>533</v>
      </c>
      <c r="G48" s="468" t="s">
        <v>452</v>
      </c>
      <c r="H48" s="476">
        <v>44545</v>
      </c>
      <c r="I48" s="470"/>
      <c r="J48" s="470"/>
      <c r="K48" s="470"/>
      <c r="L48" s="470"/>
      <c r="M48" s="470"/>
      <c r="N48" s="470"/>
      <c r="O48" s="470">
        <v>3</v>
      </c>
      <c r="P48" s="473">
        <f t="shared" si="0"/>
        <v>3</v>
      </c>
      <c r="Q48" s="470">
        <v>3</v>
      </c>
      <c r="R48" s="468"/>
      <c r="S48" s="468" t="s">
        <v>453</v>
      </c>
      <c r="T48" s="468" t="s">
        <v>453</v>
      </c>
      <c r="U48" s="468" t="s">
        <v>490</v>
      </c>
      <c r="V48" s="468" t="s">
        <v>455</v>
      </c>
      <c r="W48" s="474" t="s">
        <v>601</v>
      </c>
    </row>
    <row r="49" spans="1:23" s="480" customFormat="1" ht="12.75">
      <c r="A49" s="468"/>
      <c r="B49" s="468" t="s">
        <v>602</v>
      </c>
      <c r="C49" s="468" t="s">
        <v>603</v>
      </c>
      <c r="D49" s="468"/>
      <c r="E49" s="468" t="s">
        <v>604</v>
      </c>
      <c r="F49" s="468" t="s">
        <v>533</v>
      </c>
      <c r="G49" s="468" t="s">
        <v>452</v>
      </c>
      <c r="H49" s="476">
        <v>44348</v>
      </c>
      <c r="I49" s="470"/>
      <c r="J49" s="470"/>
      <c r="K49" s="470"/>
      <c r="L49" s="470"/>
      <c r="M49" s="470"/>
      <c r="N49" s="470"/>
      <c r="O49" s="470">
        <v>3</v>
      </c>
      <c r="P49" s="473">
        <f t="shared" si="0"/>
        <v>3</v>
      </c>
      <c r="Q49" s="470">
        <v>3</v>
      </c>
      <c r="R49" s="468"/>
      <c r="S49" s="468" t="s">
        <v>453</v>
      </c>
      <c r="T49" s="468" t="s">
        <v>453</v>
      </c>
      <c r="U49" s="468" t="s">
        <v>490</v>
      </c>
      <c r="V49" s="468" t="s">
        <v>455</v>
      </c>
      <c r="W49" s="474" t="s">
        <v>605</v>
      </c>
    </row>
    <row r="50" spans="1:23" s="480" customFormat="1" ht="12.75">
      <c r="A50" s="468"/>
      <c r="B50" s="468" t="s">
        <v>606</v>
      </c>
      <c r="C50" s="468" t="s">
        <v>607</v>
      </c>
      <c r="D50" s="468"/>
      <c r="E50" s="468" t="s">
        <v>608</v>
      </c>
      <c r="F50" s="468" t="s">
        <v>556</v>
      </c>
      <c r="G50" s="468" t="s">
        <v>452</v>
      </c>
      <c r="H50" s="476">
        <v>44427</v>
      </c>
      <c r="I50" s="470"/>
      <c r="J50" s="470"/>
      <c r="K50" s="470"/>
      <c r="L50" s="470"/>
      <c r="M50" s="470"/>
      <c r="N50" s="470"/>
      <c r="O50" s="470">
        <v>3</v>
      </c>
      <c r="P50" s="473">
        <f t="shared" si="0"/>
        <v>3</v>
      </c>
      <c r="Q50" s="470"/>
      <c r="R50" s="468"/>
      <c r="S50" s="468" t="s">
        <v>453</v>
      </c>
      <c r="T50" s="468" t="s">
        <v>453</v>
      </c>
      <c r="U50" s="468" t="s">
        <v>490</v>
      </c>
      <c r="V50" s="468" t="s">
        <v>460</v>
      </c>
      <c r="W50" s="474" t="s">
        <v>609</v>
      </c>
    </row>
    <row r="51" spans="1:23" s="480" customFormat="1" ht="12.75">
      <c r="A51" s="468"/>
      <c r="B51" s="468" t="s">
        <v>610</v>
      </c>
      <c r="C51" s="468" t="s">
        <v>611</v>
      </c>
      <c r="D51" s="468"/>
      <c r="E51" s="468" t="s">
        <v>612</v>
      </c>
      <c r="F51" s="468" t="s">
        <v>533</v>
      </c>
      <c r="G51" s="468" t="s">
        <v>452</v>
      </c>
      <c r="H51" s="476">
        <v>44503</v>
      </c>
      <c r="I51" s="470"/>
      <c r="J51" s="470"/>
      <c r="K51" s="470"/>
      <c r="L51" s="470"/>
      <c r="M51" s="470"/>
      <c r="N51" s="470"/>
      <c r="O51" s="470">
        <v>3</v>
      </c>
      <c r="P51" s="473">
        <f t="shared" si="0"/>
        <v>3</v>
      </c>
      <c r="Q51" s="470">
        <v>3</v>
      </c>
      <c r="R51" s="468"/>
      <c r="S51" s="468" t="s">
        <v>453</v>
      </c>
      <c r="T51" s="468" t="s">
        <v>453</v>
      </c>
      <c r="U51" s="468" t="s">
        <v>490</v>
      </c>
      <c r="V51" s="468" t="s">
        <v>455</v>
      </c>
      <c r="W51" s="474" t="s">
        <v>613</v>
      </c>
    </row>
    <row r="52" spans="1:23" s="480" customFormat="1" ht="12.75">
      <c r="A52" s="468"/>
      <c r="B52" s="478" t="s">
        <v>614</v>
      </c>
      <c r="C52" s="468" t="s">
        <v>615</v>
      </c>
      <c r="D52" s="468"/>
      <c r="E52" s="468" t="s">
        <v>616</v>
      </c>
      <c r="F52" s="468" t="s">
        <v>533</v>
      </c>
      <c r="G52" s="468" t="s">
        <v>452</v>
      </c>
      <c r="H52" s="476">
        <v>44455</v>
      </c>
      <c r="I52" s="470"/>
      <c r="J52" s="470"/>
      <c r="K52" s="470"/>
      <c r="L52" s="470"/>
      <c r="M52" s="470"/>
      <c r="N52" s="470"/>
      <c r="O52" s="470">
        <v>3</v>
      </c>
      <c r="P52" s="473">
        <f t="shared" si="0"/>
        <v>3</v>
      </c>
      <c r="Q52" s="470">
        <v>3</v>
      </c>
      <c r="R52" s="468"/>
      <c r="S52" s="468" t="s">
        <v>453</v>
      </c>
      <c r="T52" s="468" t="s">
        <v>453</v>
      </c>
      <c r="U52" s="468" t="s">
        <v>490</v>
      </c>
      <c r="V52" s="468" t="s">
        <v>455</v>
      </c>
      <c r="W52" s="474" t="s">
        <v>617</v>
      </c>
    </row>
    <row r="53" spans="1:23" s="480" customFormat="1" ht="12.75">
      <c r="A53" s="468"/>
      <c r="B53" s="468" t="s">
        <v>618</v>
      </c>
      <c r="C53" s="468" t="s">
        <v>619</v>
      </c>
      <c r="D53" s="468"/>
      <c r="E53" s="468" t="s">
        <v>620</v>
      </c>
      <c r="F53" s="468" t="s">
        <v>556</v>
      </c>
      <c r="G53" s="468" t="s">
        <v>452</v>
      </c>
      <c r="H53" s="476">
        <v>44470</v>
      </c>
      <c r="I53" s="470"/>
      <c r="J53" s="470"/>
      <c r="K53" s="470"/>
      <c r="L53" s="470"/>
      <c r="M53" s="470"/>
      <c r="N53" s="470"/>
      <c r="O53" s="470">
        <v>3</v>
      </c>
      <c r="P53" s="473">
        <f t="shared" si="0"/>
        <v>3</v>
      </c>
      <c r="Q53" s="470"/>
      <c r="R53" s="468"/>
      <c r="S53" s="468" t="s">
        <v>453</v>
      </c>
      <c r="T53" s="468" t="s">
        <v>453</v>
      </c>
      <c r="U53" s="468" t="s">
        <v>490</v>
      </c>
      <c r="V53" s="468" t="s">
        <v>460</v>
      </c>
      <c r="W53" s="474" t="s">
        <v>621</v>
      </c>
    </row>
    <row r="54" spans="1:23" s="480" customFormat="1" ht="12.75">
      <c r="A54" s="468"/>
      <c r="B54" s="468" t="s">
        <v>622</v>
      </c>
      <c r="C54" s="468" t="s">
        <v>623</v>
      </c>
      <c r="D54" s="468"/>
      <c r="E54" s="468" t="s">
        <v>624</v>
      </c>
      <c r="F54" s="468" t="s">
        <v>533</v>
      </c>
      <c r="G54" s="468" t="s">
        <v>452</v>
      </c>
      <c r="H54" s="476">
        <v>44551</v>
      </c>
      <c r="I54" s="470"/>
      <c r="J54" s="470"/>
      <c r="K54" s="470"/>
      <c r="L54" s="470"/>
      <c r="M54" s="470"/>
      <c r="N54" s="470"/>
      <c r="O54" s="470">
        <v>2</v>
      </c>
      <c r="P54" s="473">
        <f t="shared" si="0"/>
        <v>2</v>
      </c>
      <c r="Q54" s="470">
        <v>2</v>
      </c>
      <c r="R54" s="468"/>
      <c r="S54" s="468" t="s">
        <v>453</v>
      </c>
      <c r="T54" s="468" t="s">
        <v>453</v>
      </c>
      <c r="U54" s="468" t="s">
        <v>490</v>
      </c>
      <c r="V54" s="468" t="s">
        <v>455</v>
      </c>
      <c r="W54" s="474" t="s">
        <v>625</v>
      </c>
    </row>
    <row r="55" spans="1:23" s="480" customFormat="1" ht="12.75">
      <c r="A55" s="468"/>
      <c r="B55" s="468" t="s">
        <v>626</v>
      </c>
      <c r="C55" s="468" t="s">
        <v>627</v>
      </c>
      <c r="D55" s="468"/>
      <c r="E55" s="468" t="s">
        <v>628</v>
      </c>
      <c r="F55" s="468" t="s">
        <v>533</v>
      </c>
      <c r="G55" s="468" t="s">
        <v>452</v>
      </c>
      <c r="H55" s="476">
        <v>44509</v>
      </c>
      <c r="I55" s="470"/>
      <c r="J55" s="470"/>
      <c r="K55" s="470"/>
      <c r="L55" s="470"/>
      <c r="M55" s="470"/>
      <c r="N55" s="470"/>
      <c r="O55" s="470">
        <v>2</v>
      </c>
      <c r="P55" s="473">
        <f t="shared" si="0"/>
        <v>2</v>
      </c>
      <c r="Q55" s="470">
        <v>2</v>
      </c>
      <c r="R55" s="468"/>
      <c r="S55" s="468" t="s">
        <v>453</v>
      </c>
      <c r="T55" s="468" t="s">
        <v>453</v>
      </c>
      <c r="U55" s="468" t="s">
        <v>490</v>
      </c>
      <c r="V55" s="468" t="s">
        <v>455</v>
      </c>
      <c r="W55" s="474" t="s">
        <v>629</v>
      </c>
    </row>
    <row r="56" spans="1:23" s="480" customFormat="1" ht="12.75">
      <c r="A56" s="468"/>
      <c r="B56" s="468" t="s">
        <v>630</v>
      </c>
      <c r="C56" s="468" t="s">
        <v>631</v>
      </c>
      <c r="D56" s="468"/>
      <c r="E56" s="468" t="s">
        <v>632</v>
      </c>
      <c r="F56" s="468" t="s">
        <v>533</v>
      </c>
      <c r="G56" s="468" t="s">
        <v>452</v>
      </c>
      <c r="H56" s="476">
        <v>44517</v>
      </c>
      <c r="I56" s="470"/>
      <c r="J56" s="470"/>
      <c r="K56" s="470"/>
      <c r="L56" s="470"/>
      <c r="M56" s="470"/>
      <c r="N56" s="470"/>
      <c r="O56" s="470">
        <v>2</v>
      </c>
      <c r="P56" s="473">
        <f t="shared" si="0"/>
        <v>2</v>
      </c>
      <c r="Q56" s="470">
        <v>2</v>
      </c>
      <c r="R56" s="468"/>
      <c r="S56" s="468" t="s">
        <v>453</v>
      </c>
      <c r="T56" s="468" t="s">
        <v>453</v>
      </c>
      <c r="U56" s="468" t="s">
        <v>490</v>
      </c>
      <c r="V56" s="468" t="s">
        <v>455</v>
      </c>
      <c r="W56" s="474" t="s">
        <v>633</v>
      </c>
    </row>
    <row r="57" spans="1:23" s="480" customFormat="1" ht="12.75">
      <c r="A57" s="468"/>
      <c r="B57" s="468" t="s">
        <v>634</v>
      </c>
      <c r="C57" s="468" t="s">
        <v>635</v>
      </c>
      <c r="D57" s="468"/>
      <c r="E57" s="468" t="s">
        <v>636</v>
      </c>
      <c r="F57" s="468" t="s">
        <v>533</v>
      </c>
      <c r="G57" s="468" t="s">
        <v>452</v>
      </c>
      <c r="H57" s="476">
        <v>44532</v>
      </c>
      <c r="I57" s="470"/>
      <c r="J57" s="470"/>
      <c r="K57" s="470"/>
      <c r="L57" s="470"/>
      <c r="M57" s="470"/>
      <c r="N57" s="470"/>
      <c r="O57" s="470">
        <v>2</v>
      </c>
      <c r="P57" s="473">
        <f t="shared" si="0"/>
        <v>2</v>
      </c>
      <c r="Q57" s="470">
        <v>2</v>
      </c>
      <c r="R57" s="468"/>
      <c r="S57" s="468" t="s">
        <v>453</v>
      </c>
      <c r="T57" s="468" t="s">
        <v>453</v>
      </c>
      <c r="U57" s="468" t="s">
        <v>490</v>
      </c>
      <c r="V57" s="468" t="s">
        <v>455</v>
      </c>
      <c r="W57" s="474" t="s">
        <v>637</v>
      </c>
    </row>
    <row r="58" spans="1:23" s="480" customFormat="1" ht="12.75">
      <c r="A58" s="468"/>
      <c r="B58" s="478" t="s">
        <v>638</v>
      </c>
      <c r="C58" s="468" t="s">
        <v>639</v>
      </c>
      <c r="D58" s="468"/>
      <c r="E58" s="468" t="s">
        <v>640</v>
      </c>
      <c r="F58" s="468" t="s">
        <v>556</v>
      </c>
      <c r="G58" s="468" t="s">
        <v>452</v>
      </c>
      <c r="H58" s="476">
        <v>44248</v>
      </c>
      <c r="I58" s="470"/>
      <c r="J58" s="470"/>
      <c r="K58" s="470"/>
      <c r="L58" s="470"/>
      <c r="M58" s="470"/>
      <c r="N58" s="470"/>
      <c r="O58" s="470">
        <v>2</v>
      </c>
      <c r="P58" s="473">
        <f t="shared" si="0"/>
        <v>2</v>
      </c>
      <c r="Q58" s="470">
        <v>2</v>
      </c>
      <c r="R58" s="468"/>
      <c r="S58" s="468" t="s">
        <v>453</v>
      </c>
      <c r="T58" s="468" t="s">
        <v>453</v>
      </c>
      <c r="U58" s="468" t="s">
        <v>490</v>
      </c>
      <c r="V58" s="468" t="s">
        <v>455</v>
      </c>
      <c r="W58" s="474" t="s">
        <v>641</v>
      </c>
    </row>
    <row r="59" spans="1:23" s="480" customFormat="1" ht="12.75">
      <c r="A59" s="468"/>
      <c r="B59" s="468" t="s">
        <v>642</v>
      </c>
      <c r="C59" s="468" t="s">
        <v>643</v>
      </c>
      <c r="D59" s="468"/>
      <c r="E59" s="468" t="s">
        <v>644</v>
      </c>
      <c r="F59" s="468" t="s">
        <v>533</v>
      </c>
      <c r="G59" s="468" t="s">
        <v>452</v>
      </c>
      <c r="H59" s="476">
        <v>44434</v>
      </c>
      <c r="I59" s="470"/>
      <c r="J59" s="470"/>
      <c r="K59" s="470"/>
      <c r="L59" s="470"/>
      <c r="M59" s="470"/>
      <c r="N59" s="470"/>
      <c r="O59" s="470">
        <v>2</v>
      </c>
      <c r="P59" s="473">
        <f t="shared" si="0"/>
        <v>2</v>
      </c>
      <c r="Q59" s="470">
        <v>2</v>
      </c>
      <c r="R59" s="468"/>
      <c r="S59" s="468" t="s">
        <v>453</v>
      </c>
      <c r="T59" s="468" t="s">
        <v>453</v>
      </c>
      <c r="U59" s="468" t="s">
        <v>490</v>
      </c>
      <c r="V59" s="468" t="s">
        <v>455</v>
      </c>
      <c r="W59" s="474" t="s">
        <v>645</v>
      </c>
    </row>
    <row r="60" spans="1:23" s="480" customFormat="1" ht="12.75">
      <c r="A60" s="468"/>
      <c r="B60" s="468" t="s">
        <v>646</v>
      </c>
      <c r="C60" s="468" t="s">
        <v>647</v>
      </c>
      <c r="D60" s="468"/>
      <c r="E60" s="468" t="s">
        <v>648</v>
      </c>
      <c r="F60" s="468" t="s">
        <v>533</v>
      </c>
      <c r="G60" s="468" t="s">
        <v>452</v>
      </c>
      <c r="H60" s="476">
        <v>44369</v>
      </c>
      <c r="I60" s="470"/>
      <c r="J60" s="470"/>
      <c r="K60" s="470"/>
      <c r="L60" s="470"/>
      <c r="M60" s="470"/>
      <c r="N60" s="470"/>
      <c r="O60" s="470">
        <v>2</v>
      </c>
      <c r="P60" s="473">
        <f t="shared" si="0"/>
        <v>2</v>
      </c>
      <c r="Q60" s="470">
        <v>2</v>
      </c>
      <c r="R60" s="468"/>
      <c r="S60" s="468" t="s">
        <v>453</v>
      </c>
      <c r="T60" s="468" t="s">
        <v>453</v>
      </c>
      <c r="U60" s="468" t="s">
        <v>490</v>
      </c>
      <c r="V60" s="468" t="s">
        <v>455</v>
      </c>
      <c r="W60" s="474" t="s">
        <v>649</v>
      </c>
    </row>
    <row r="61" spans="1:23" s="480" customFormat="1" ht="12.75">
      <c r="A61" s="468"/>
      <c r="B61" s="468" t="s">
        <v>650</v>
      </c>
      <c r="C61" s="468" t="s">
        <v>651</v>
      </c>
      <c r="D61" s="468"/>
      <c r="E61" s="468" t="s">
        <v>652</v>
      </c>
      <c r="F61" s="468" t="s">
        <v>556</v>
      </c>
      <c r="G61" s="468" t="s">
        <v>452</v>
      </c>
      <c r="H61" s="476">
        <v>44548</v>
      </c>
      <c r="I61" s="470"/>
      <c r="J61" s="470"/>
      <c r="K61" s="470"/>
      <c r="L61" s="470"/>
      <c r="M61" s="470"/>
      <c r="N61" s="470"/>
      <c r="O61" s="470">
        <v>2</v>
      </c>
      <c r="P61" s="473">
        <f t="shared" si="0"/>
        <v>2</v>
      </c>
      <c r="Q61" s="470"/>
      <c r="R61" s="468"/>
      <c r="S61" s="468" t="s">
        <v>453</v>
      </c>
      <c r="T61" s="468" t="s">
        <v>453</v>
      </c>
      <c r="U61" s="468" t="s">
        <v>490</v>
      </c>
      <c r="V61" s="468" t="s">
        <v>460</v>
      </c>
      <c r="W61" s="474" t="s">
        <v>653</v>
      </c>
    </row>
    <row r="62" spans="1:23" s="480" customFormat="1" ht="12.75">
      <c r="A62" s="468"/>
      <c r="B62" s="468" t="s">
        <v>654</v>
      </c>
      <c r="C62" s="468" t="s">
        <v>655</v>
      </c>
      <c r="D62" s="468"/>
      <c r="E62" s="468" t="s">
        <v>656</v>
      </c>
      <c r="F62" s="468" t="s">
        <v>556</v>
      </c>
      <c r="G62" s="468" t="s">
        <v>452</v>
      </c>
      <c r="H62" s="476">
        <v>44373</v>
      </c>
      <c r="I62" s="470"/>
      <c r="J62" s="470"/>
      <c r="K62" s="470"/>
      <c r="L62" s="470"/>
      <c r="M62" s="470"/>
      <c r="N62" s="470"/>
      <c r="O62" s="470">
        <v>2</v>
      </c>
      <c r="P62" s="473">
        <f t="shared" si="0"/>
        <v>2</v>
      </c>
      <c r="Q62" s="470"/>
      <c r="R62" s="468"/>
      <c r="S62" s="468" t="s">
        <v>453</v>
      </c>
      <c r="T62" s="468" t="s">
        <v>453</v>
      </c>
      <c r="U62" s="468" t="s">
        <v>490</v>
      </c>
      <c r="V62" s="468" t="s">
        <v>460</v>
      </c>
      <c r="W62" s="474" t="s">
        <v>657</v>
      </c>
    </row>
    <row r="63" spans="1:23" s="480" customFormat="1" ht="12.75">
      <c r="A63" s="468"/>
      <c r="B63" s="478" t="s">
        <v>658</v>
      </c>
      <c r="C63" s="468" t="s">
        <v>659</v>
      </c>
      <c r="D63" s="468"/>
      <c r="E63" s="468" t="s">
        <v>660</v>
      </c>
      <c r="F63" s="468" t="s">
        <v>533</v>
      </c>
      <c r="G63" s="468" t="s">
        <v>452</v>
      </c>
      <c r="H63" s="476">
        <v>44537</v>
      </c>
      <c r="I63" s="470"/>
      <c r="J63" s="470"/>
      <c r="K63" s="470"/>
      <c r="L63" s="470"/>
      <c r="M63" s="470"/>
      <c r="N63" s="470"/>
      <c r="O63" s="470">
        <v>2</v>
      </c>
      <c r="P63" s="473">
        <f t="shared" si="0"/>
        <v>2</v>
      </c>
      <c r="Q63" s="470">
        <v>2</v>
      </c>
      <c r="R63" s="468"/>
      <c r="S63" s="468" t="s">
        <v>453</v>
      </c>
      <c r="T63" s="468" t="s">
        <v>453</v>
      </c>
      <c r="U63" s="468" t="s">
        <v>490</v>
      </c>
      <c r="V63" s="468" t="s">
        <v>455</v>
      </c>
      <c r="W63" s="474" t="s">
        <v>661</v>
      </c>
    </row>
    <row r="64" spans="1:23" s="480" customFormat="1" ht="12.75">
      <c r="A64" s="468"/>
      <c r="B64" s="468" t="s">
        <v>662</v>
      </c>
      <c r="C64" s="468" t="s">
        <v>663</v>
      </c>
      <c r="D64" s="468"/>
      <c r="E64" s="468" t="s">
        <v>664</v>
      </c>
      <c r="F64" s="468" t="s">
        <v>533</v>
      </c>
      <c r="G64" s="468" t="s">
        <v>452</v>
      </c>
      <c r="H64" s="476">
        <v>44503</v>
      </c>
      <c r="I64" s="470"/>
      <c r="J64" s="470"/>
      <c r="K64" s="470"/>
      <c r="L64" s="470"/>
      <c r="M64" s="470"/>
      <c r="N64" s="470"/>
      <c r="O64" s="470">
        <v>2</v>
      </c>
      <c r="P64" s="473">
        <f t="shared" si="0"/>
        <v>2</v>
      </c>
      <c r="Q64" s="470">
        <v>2</v>
      </c>
      <c r="R64" s="468"/>
      <c r="S64" s="468" t="s">
        <v>453</v>
      </c>
      <c r="T64" s="468" t="s">
        <v>453</v>
      </c>
      <c r="U64" s="468" t="s">
        <v>490</v>
      </c>
      <c r="V64" s="468" t="s">
        <v>455</v>
      </c>
      <c r="W64" s="474" t="s">
        <v>665</v>
      </c>
    </row>
    <row r="65" spans="1:23" s="480" customFormat="1" ht="12.75">
      <c r="A65" s="468"/>
      <c r="B65" s="468" t="s">
        <v>666</v>
      </c>
      <c r="C65" s="468" t="s">
        <v>667</v>
      </c>
      <c r="D65" s="468"/>
      <c r="E65" s="468" t="s">
        <v>668</v>
      </c>
      <c r="F65" s="468" t="s">
        <v>533</v>
      </c>
      <c r="G65" s="468" t="s">
        <v>452</v>
      </c>
      <c r="H65" s="476">
        <v>44551</v>
      </c>
      <c r="I65" s="470"/>
      <c r="J65" s="470"/>
      <c r="K65" s="470"/>
      <c r="L65" s="470"/>
      <c r="M65" s="470"/>
      <c r="N65" s="470"/>
      <c r="O65" s="470">
        <v>2</v>
      </c>
      <c r="P65" s="473">
        <f t="shared" si="0"/>
        <v>2</v>
      </c>
      <c r="Q65" s="470">
        <v>2</v>
      </c>
      <c r="R65" s="468"/>
      <c r="S65" s="468" t="s">
        <v>453</v>
      </c>
      <c r="T65" s="468" t="s">
        <v>453</v>
      </c>
      <c r="U65" s="468" t="s">
        <v>490</v>
      </c>
      <c r="V65" s="468" t="s">
        <v>455</v>
      </c>
      <c r="W65" s="474" t="s">
        <v>669</v>
      </c>
    </row>
    <row r="66" spans="1:23" s="480" customFormat="1" ht="12.75">
      <c r="A66" s="468"/>
      <c r="B66" s="478" t="s">
        <v>670</v>
      </c>
      <c r="C66" s="468" t="s">
        <v>671</v>
      </c>
      <c r="D66" s="468"/>
      <c r="E66" s="468" t="s">
        <v>672</v>
      </c>
      <c r="F66" s="468" t="s">
        <v>556</v>
      </c>
      <c r="G66" s="468" t="s">
        <v>452</v>
      </c>
      <c r="H66" s="476">
        <v>44461</v>
      </c>
      <c r="I66" s="470"/>
      <c r="J66" s="470"/>
      <c r="K66" s="470"/>
      <c r="L66" s="470"/>
      <c r="M66" s="470"/>
      <c r="N66" s="470"/>
      <c r="O66" s="470">
        <v>2</v>
      </c>
      <c r="P66" s="473">
        <f t="shared" si="0"/>
        <v>2</v>
      </c>
      <c r="Q66" s="470"/>
      <c r="R66" s="468"/>
      <c r="S66" s="468" t="s">
        <v>453</v>
      </c>
      <c r="T66" s="468" t="s">
        <v>453</v>
      </c>
      <c r="U66" s="468" t="s">
        <v>490</v>
      </c>
      <c r="V66" s="468" t="s">
        <v>460</v>
      </c>
      <c r="W66" s="474" t="s">
        <v>673</v>
      </c>
    </row>
    <row r="67" spans="1:23" s="480" customFormat="1" ht="12.75">
      <c r="A67" s="468"/>
      <c r="B67" s="468" t="s">
        <v>674</v>
      </c>
      <c r="C67" s="468" t="s">
        <v>675</v>
      </c>
      <c r="D67" s="468"/>
      <c r="E67" s="468" t="s">
        <v>676</v>
      </c>
      <c r="F67" s="468" t="s">
        <v>533</v>
      </c>
      <c r="G67" s="468" t="s">
        <v>452</v>
      </c>
      <c r="H67" s="476">
        <v>44418</v>
      </c>
      <c r="I67" s="470"/>
      <c r="J67" s="470"/>
      <c r="K67" s="470"/>
      <c r="L67" s="470"/>
      <c r="M67" s="470"/>
      <c r="N67" s="470"/>
      <c r="O67" s="470">
        <v>2</v>
      </c>
      <c r="P67" s="473">
        <f t="shared" si="0"/>
        <v>2</v>
      </c>
      <c r="Q67" s="470">
        <v>2</v>
      </c>
      <c r="R67" s="468"/>
      <c r="S67" s="468" t="s">
        <v>453</v>
      </c>
      <c r="T67" s="468" t="s">
        <v>453</v>
      </c>
      <c r="U67" s="468" t="s">
        <v>490</v>
      </c>
      <c r="V67" s="468" t="s">
        <v>455</v>
      </c>
      <c r="W67" s="474" t="s">
        <v>677</v>
      </c>
    </row>
    <row r="68" spans="1:23" s="480" customFormat="1" ht="12.75">
      <c r="A68" s="468"/>
      <c r="B68" s="468" t="s">
        <v>678</v>
      </c>
      <c r="C68" s="468" t="s">
        <v>679</v>
      </c>
      <c r="D68" s="468"/>
      <c r="E68" s="468" t="s">
        <v>680</v>
      </c>
      <c r="F68" s="468" t="s">
        <v>533</v>
      </c>
      <c r="G68" s="468" t="s">
        <v>452</v>
      </c>
      <c r="H68" s="476">
        <v>44364</v>
      </c>
      <c r="I68" s="470"/>
      <c r="J68" s="470"/>
      <c r="K68" s="470"/>
      <c r="L68" s="470"/>
      <c r="M68" s="470"/>
      <c r="N68" s="470"/>
      <c r="O68" s="470">
        <v>2</v>
      </c>
      <c r="P68" s="473">
        <f t="shared" si="0"/>
        <v>2</v>
      </c>
      <c r="Q68" s="470">
        <v>2</v>
      </c>
      <c r="R68" s="468"/>
      <c r="S68" s="468" t="s">
        <v>453</v>
      </c>
      <c r="T68" s="468" t="s">
        <v>453</v>
      </c>
      <c r="U68" s="468" t="s">
        <v>490</v>
      </c>
      <c r="V68" s="468" t="s">
        <v>455</v>
      </c>
      <c r="W68" s="474" t="s">
        <v>681</v>
      </c>
    </row>
    <row r="69" spans="1:23" s="480" customFormat="1" ht="12.75">
      <c r="A69" s="468"/>
      <c r="B69" s="468" t="s">
        <v>682</v>
      </c>
      <c r="C69" s="468" t="s">
        <v>683</v>
      </c>
      <c r="D69" s="468"/>
      <c r="E69" s="468" t="s">
        <v>684</v>
      </c>
      <c r="F69" s="468" t="s">
        <v>533</v>
      </c>
      <c r="G69" s="468" t="s">
        <v>452</v>
      </c>
      <c r="H69" s="476">
        <v>44293</v>
      </c>
      <c r="I69" s="470"/>
      <c r="J69" s="470"/>
      <c r="K69" s="470"/>
      <c r="L69" s="470"/>
      <c r="M69" s="470"/>
      <c r="N69" s="470"/>
      <c r="O69" s="470">
        <v>2</v>
      </c>
      <c r="P69" s="473">
        <f t="shared" si="0"/>
        <v>2</v>
      </c>
      <c r="Q69" s="470">
        <v>2</v>
      </c>
      <c r="R69" s="468"/>
      <c r="S69" s="468" t="s">
        <v>453</v>
      </c>
      <c r="T69" s="468" t="s">
        <v>453</v>
      </c>
      <c r="U69" s="468" t="s">
        <v>490</v>
      </c>
      <c r="V69" s="468" t="s">
        <v>455</v>
      </c>
      <c r="W69" s="474" t="s">
        <v>685</v>
      </c>
    </row>
    <row r="70" spans="1:23" s="480" customFormat="1" ht="12.75">
      <c r="A70" s="468"/>
      <c r="B70" s="468" t="s">
        <v>686</v>
      </c>
      <c r="C70" s="468" t="s">
        <v>687</v>
      </c>
      <c r="D70" s="468"/>
      <c r="E70" s="468" t="s">
        <v>688</v>
      </c>
      <c r="F70" s="468" t="s">
        <v>533</v>
      </c>
      <c r="G70" s="468" t="s">
        <v>452</v>
      </c>
      <c r="H70" s="476">
        <v>44488</v>
      </c>
      <c r="I70" s="470"/>
      <c r="J70" s="470"/>
      <c r="K70" s="470"/>
      <c r="L70" s="470"/>
      <c r="M70" s="470"/>
      <c r="N70" s="470"/>
      <c r="O70" s="470">
        <v>2</v>
      </c>
      <c r="P70" s="473">
        <f t="shared" si="0"/>
        <v>2</v>
      </c>
      <c r="Q70" s="470">
        <v>2</v>
      </c>
      <c r="R70" s="468"/>
      <c r="S70" s="468" t="s">
        <v>453</v>
      </c>
      <c r="T70" s="468" t="s">
        <v>453</v>
      </c>
      <c r="U70" s="468" t="s">
        <v>490</v>
      </c>
      <c r="V70" s="468" t="s">
        <v>455</v>
      </c>
      <c r="W70" s="474" t="s">
        <v>689</v>
      </c>
    </row>
    <row r="71" spans="1:23" s="480" customFormat="1" ht="12.75">
      <c r="A71" s="468"/>
      <c r="B71" s="468" t="s">
        <v>690</v>
      </c>
      <c r="C71" s="468" t="s">
        <v>691</v>
      </c>
      <c r="D71" s="468"/>
      <c r="E71" s="468" t="s">
        <v>692</v>
      </c>
      <c r="F71" s="468" t="s">
        <v>693</v>
      </c>
      <c r="G71" s="468" t="s">
        <v>452</v>
      </c>
      <c r="H71" s="476">
        <v>44355</v>
      </c>
      <c r="I71" s="470"/>
      <c r="J71" s="470"/>
      <c r="K71" s="470"/>
      <c r="L71" s="470"/>
      <c r="M71" s="470"/>
      <c r="N71" s="470"/>
      <c r="O71" s="470">
        <v>2</v>
      </c>
      <c r="P71" s="473">
        <f t="shared" si="0"/>
        <v>2</v>
      </c>
      <c r="Q71" s="470">
        <v>2</v>
      </c>
      <c r="R71" s="468"/>
      <c r="S71" s="468" t="s">
        <v>453</v>
      </c>
      <c r="T71" s="468" t="s">
        <v>453</v>
      </c>
      <c r="U71" s="468" t="s">
        <v>490</v>
      </c>
      <c r="V71" s="468" t="s">
        <v>455</v>
      </c>
      <c r="W71" s="474" t="s">
        <v>694</v>
      </c>
    </row>
    <row r="72" spans="1:23" s="480" customFormat="1" ht="12.75">
      <c r="A72" s="468"/>
      <c r="B72" s="468" t="s">
        <v>695</v>
      </c>
      <c r="C72" s="468" t="s">
        <v>696</v>
      </c>
      <c r="D72" s="468"/>
      <c r="E72" s="468" t="s">
        <v>697</v>
      </c>
      <c r="F72" s="468" t="s">
        <v>533</v>
      </c>
      <c r="G72" s="468" t="s">
        <v>452</v>
      </c>
      <c r="H72" s="476">
        <v>44386</v>
      </c>
      <c r="I72" s="470"/>
      <c r="J72" s="470"/>
      <c r="K72" s="470"/>
      <c r="L72" s="470"/>
      <c r="M72" s="470"/>
      <c r="N72" s="470"/>
      <c r="O72" s="470">
        <v>2</v>
      </c>
      <c r="P72" s="473">
        <f t="shared" si="0"/>
        <v>2</v>
      </c>
      <c r="Q72" s="470">
        <v>2</v>
      </c>
      <c r="R72" s="468"/>
      <c r="S72" s="468" t="s">
        <v>453</v>
      </c>
      <c r="T72" s="468" t="s">
        <v>453</v>
      </c>
      <c r="U72" s="468" t="s">
        <v>490</v>
      </c>
      <c r="V72" s="468" t="s">
        <v>455</v>
      </c>
      <c r="W72" s="474" t="s">
        <v>698</v>
      </c>
    </row>
    <row r="73" spans="1:23" s="480" customFormat="1" ht="12.75">
      <c r="A73" s="468"/>
      <c r="B73" s="478" t="s">
        <v>699</v>
      </c>
      <c r="C73" s="468" t="s">
        <v>700</v>
      </c>
      <c r="D73" s="468"/>
      <c r="E73" s="468" t="s">
        <v>701</v>
      </c>
      <c r="F73" s="468" t="s">
        <v>556</v>
      </c>
      <c r="G73" s="468" t="s">
        <v>452</v>
      </c>
      <c r="H73" s="476">
        <v>44476</v>
      </c>
      <c r="I73" s="470"/>
      <c r="J73" s="470"/>
      <c r="K73" s="470"/>
      <c r="L73" s="470"/>
      <c r="M73" s="470"/>
      <c r="N73" s="470"/>
      <c r="O73" s="470">
        <v>2</v>
      </c>
      <c r="P73" s="473">
        <f t="shared" si="0"/>
        <v>2</v>
      </c>
      <c r="Q73" s="470"/>
      <c r="R73" s="468"/>
      <c r="S73" s="468" t="s">
        <v>453</v>
      </c>
      <c r="T73" s="468" t="s">
        <v>453</v>
      </c>
      <c r="U73" s="468" t="s">
        <v>490</v>
      </c>
      <c r="V73" s="468" t="s">
        <v>460</v>
      </c>
      <c r="W73" s="474" t="s">
        <v>702</v>
      </c>
    </row>
    <row r="74" spans="1:23" s="480" customFormat="1" ht="12.75">
      <c r="A74" s="468"/>
      <c r="B74" s="468" t="s">
        <v>703</v>
      </c>
      <c r="C74" s="468" t="s">
        <v>704</v>
      </c>
      <c r="D74" s="468"/>
      <c r="E74" s="468" t="s">
        <v>705</v>
      </c>
      <c r="F74" s="468" t="s">
        <v>533</v>
      </c>
      <c r="G74" s="468" t="s">
        <v>452</v>
      </c>
      <c r="H74" s="476">
        <v>44490</v>
      </c>
      <c r="I74" s="470"/>
      <c r="J74" s="470"/>
      <c r="K74" s="470"/>
      <c r="L74" s="470"/>
      <c r="M74" s="470"/>
      <c r="N74" s="470"/>
      <c r="O74" s="470">
        <v>2</v>
      </c>
      <c r="P74" s="473">
        <f t="shared" si="0"/>
        <v>2</v>
      </c>
      <c r="Q74" s="470"/>
      <c r="R74" s="468"/>
      <c r="S74" s="468" t="s">
        <v>453</v>
      </c>
      <c r="T74" s="468" t="s">
        <v>453</v>
      </c>
      <c r="U74" s="468" t="s">
        <v>490</v>
      </c>
      <c r="V74" s="468" t="s">
        <v>460</v>
      </c>
      <c r="W74" s="474" t="s">
        <v>706</v>
      </c>
    </row>
    <row r="75" spans="1:23" s="480" customFormat="1" ht="12.75">
      <c r="A75" s="468"/>
      <c r="B75" s="468" t="s">
        <v>707</v>
      </c>
      <c r="C75" s="468" t="s">
        <v>708</v>
      </c>
      <c r="D75" s="468"/>
      <c r="E75" s="468" t="s">
        <v>709</v>
      </c>
      <c r="F75" s="468" t="s">
        <v>556</v>
      </c>
      <c r="G75" s="468" t="s">
        <v>452</v>
      </c>
      <c r="H75" s="476">
        <v>44344</v>
      </c>
      <c r="I75" s="470"/>
      <c r="J75" s="470"/>
      <c r="K75" s="470"/>
      <c r="L75" s="470"/>
      <c r="M75" s="470"/>
      <c r="N75" s="470"/>
      <c r="O75" s="470">
        <v>2</v>
      </c>
      <c r="P75" s="473">
        <f t="shared" si="0"/>
        <v>2</v>
      </c>
      <c r="Q75" s="470">
        <v>2</v>
      </c>
      <c r="R75" s="468"/>
      <c r="S75" s="468" t="s">
        <v>453</v>
      </c>
      <c r="T75" s="468" t="s">
        <v>453</v>
      </c>
      <c r="U75" s="468" t="s">
        <v>490</v>
      </c>
      <c r="V75" s="468" t="s">
        <v>455</v>
      </c>
      <c r="W75" s="474" t="s">
        <v>710</v>
      </c>
    </row>
    <row r="76" spans="1:23" s="480" customFormat="1" ht="12.75">
      <c r="A76" s="468"/>
      <c r="B76" s="468" t="s">
        <v>711</v>
      </c>
      <c r="C76" s="468" t="s">
        <v>712</v>
      </c>
      <c r="D76" s="468"/>
      <c r="E76" s="468" t="s">
        <v>713</v>
      </c>
      <c r="F76" s="468" t="s">
        <v>533</v>
      </c>
      <c r="G76" s="468" t="s">
        <v>452</v>
      </c>
      <c r="H76" s="476">
        <v>44461</v>
      </c>
      <c r="I76" s="470"/>
      <c r="J76" s="470"/>
      <c r="K76" s="470"/>
      <c r="L76" s="470"/>
      <c r="M76" s="470"/>
      <c r="N76" s="470"/>
      <c r="O76" s="470">
        <v>1</v>
      </c>
      <c r="P76" s="473">
        <f t="shared" si="0"/>
        <v>1</v>
      </c>
      <c r="Q76" s="470">
        <v>1</v>
      </c>
      <c r="R76" s="468"/>
      <c r="S76" s="468" t="s">
        <v>453</v>
      </c>
      <c r="T76" s="468" t="s">
        <v>453</v>
      </c>
      <c r="U76" s="468" t="s">
        <v>490</v>
      </c>
      <c r="V76" s="468" t="s">
        <v>455</v>
      </c>
      <c r="W76" s="474" t="s">
        <v>714</v>
      </c>
    </row>
    <row r="77" spans="1:23" s="480" customFormat="1" ht="12.75">
      <c r="A77" s="468"/>
      <c r="B77" s="468" t="s">
        <v>715</v>
      </c>
      <c r="C77" s="468" t="s">
        <v>716</v>
      </c>
      <c r="D77" s="468"/>
      <c r="E77" s="468" t="s">
        <v>717</v>
      </c>
      <c r="F77" s="468" t="s">
        <v>533</v>
      </c>
      <c r="G77" s="468" t="s">
        <v>452</v>
      </c>
      <c r="H77" s="476">
        <v>44263</v>
      </c>
      <c r="I77" s="470"/>
      <c r="J77" s="470"/>
      <c r="K77" s="470"/>
      <c r="L77" s="470"/>
      <c r="M77" s="470"/>
      <c r="N77" s="470"/>
      <c r="O77" s="470">
        <v>1</v>
      </c>
      <c r="P77" s="473">
        <f t="shared" ref="P77:P140" si="1">SUM($I77:$O77)</f>
        <v>1</v>
      </c>
      <c r="Q77" s="470">
        <v>1</v>
      </c>
      <c r="R77" s="468"/>
      <c r="S77" s="468" t="s">
        <v>453</v>
      </c>
      <c r="T77" s="468" t="s">
        <v>453</v>
      </c>
      <c r="U77" s="468" t="s">
        <v>490</v>
      </c>
      <c r="V77" s="468" t="s">
        <v>455</v>
      </c>
      <c r="W77" s="474" t="s">
        <v>718</v>
      </c>
    </row>
    <row r="78" spans="1:23" s="480" customFormat="1" ht="12.75">
      <c r="A78" s="468"/>
      <c r="B78" s="478" t="s">
        <v>719</v>
      </c>
      <c r="C78" s="468" t="s">
        <v>720</v>
      </c>
      <c r="D78" s="468"/>
      <c r="E78" s="468" t="s">
        <v>721</v>
      </c>
      <c r="F78" s="468" t="s">
        <v>533</v>
      </c>
      <c r="G78" s="468" t="s">
        <v>452</v>
      </c>
      <c r="H78" s="476">
        <v>44231</v>
      </c>
      <c r="I78" s="470"/>
      <c r="J78" s="470"/>
      <c r="K78" s="470"/>
      <c r="L78" s="470"/>
      <c r="M78" s="470"/>
      <c r="N78" s="470"/>
      <c r="O78" s="470">
        <v>1</v>
      </c>
      <c r="P78" s="473">
        <f t="shared" si="1"/>
        <v>1</v>
      </c>
      <c r="Q78" s="470">
        <v>1</v>
      </c>
      <c r="R78" s="468"/>
      <c r="S78" s="468" t="s">
        <v>453</v>
      </c>
      <c r="T78" s="468" t="s">
        <v>453</v>
      </c>
      <c r="U78" s="468" t="s">
        <v>490</v>
      </c>
      <c r="V78" s="468" t="s">
        <v>455</v>
      </c>
      <c r="W78" s="474" t="s">
        <v>722</v>
      </c>
    </row>
    <row r="79" spans="1:23" s="480" customFormat="1" ht="12.75">
      <c r="A79" s="468"/>
      <c r="B79" s="478" t="s">
        <v>723</v>
      </c>
      <c r="C79" s="468" t="s">
        <v>724</v>
      </c>
      <c r="D79" s="468"/>
      <c r="E79" s="468" t="s">
        <v>725</v>
      </c>
      <c r="F79" s="468" t="s">
        <v>533</v>
      </c>
      <c r="G79" s="468" t="s">
        <v>452</v>
      </c>
      <c r="H79" s="476">
        <v>44491</v>
      </c>
      <c r="I79" s="470"/>
      <c r="J79" s="470"/>
      <c r="K79" s="470"/>
      <c r="L79" s="470"/>
      <c r="M79" s="470"/>
      <c r="N79" s="470"/>
      <c r="O79" s="470">
        <v>1</v>
      </c>
      <c r="P79" s="473">
        <f t="shared" si="1"/>
        <v>1</v>
      </c>
      <c r="Q79" s="470">
        <v>1</v>
      </c>
      <c r="R79" s="468"/>
      <c r="S79" s="468" t="s">
        <v>453</v>
      </c>
      <c r="T79" s="468" t="s">
        <v>453</v>
      </c>
      <c r="U79" s="468" t="s">
        <v>490</v>
      </c>
      <c r="V79" s="468" t="s">
        <v>455</v>
      </c>
      <c r="W79" s="474" t="s">
        <v>726</v>
      </c>
    </row>
    <row r="80" spans="1:23" s="480" customFormat="1" ht="12.75">
      <c r="A80" s="468"/>
      <c r="B80" s="468" t="s">
        <v>727</v>
      </c>
      <c r="C80" s="468" t="s">
        <v>728</v>
      </c>
      <c r="D80" s="468"/>
      <c r="E80" s="468" t="s">
        <v>729</v>
      </c>
      <c r="F80" s="468" t="s">
        <v>730</v>
      </c>
      <c r="G80" s="468" t="s">
        <v>511</v>
      </c>
      <c r="H80" s="476">
        <v>44325</v>
      </c>
      <c r="I80" s="470"/>
      <c r="J80" s="470"/>
      <c r="K80" s="470"/>
      <c r="L80" s="470"/>
      <c r="M80" s="470"/>
      <c r="N80" s="470"/>
      <c r="O80" s="470">
        <v>1</v>
      </c>
      <c r="P80" s="473">
        <f t="shared" si="1"/>
        <v>1</v>
      </c>
      <c r="Q80" s="470"/>
      <c r="R80" s="468"/>
      <c r="S80" s="468" t="s">
        <v>453</v>
      </c>
      <c r="T80" s="468" t="s">
        <v>453</v>
      </c>
      <c r="U80" s="468" t="s">
        <v>490</v>
      </c>
      <c r="V80" s="468" t="s">
        <v>460</v>
      </c>
      <c r="W80" s="474" t="s">
        <v>731</v>
      </c>
    </row>
    <row r="81" spans="1:23" s="480" customFormat="1" ht="12.75">
      <c r="A81" s="468"/>
      <c r="B81" s="468" t="s">
        <v>732</v>
      </c>
      <c r="C81" s="468" t="s">
        <v>733</v>
      </c>
      <c r="D81" s="468"/>
      <c r="E81" s="468" t="s">
        <v>734</v>
      </c>
      <c r="F81" s="468" t="s">
        <v>730</v>
      </c>
      <c r="G81" s="468" t="s">
        <v>511</v>
      </c>
      <c r="H81" s="476">
        <v>44525</v>
      </c>
      <c r="I81" s="470"/>
      <c r="J81" s="470"/>
      <c r="K81" s="470"/>
      <c r="L81" s="470"/>
      <c r="M81" s="470"/>
      <c r="N81" s="470"/>
      <c r="O81" s="470">
        <v>1</v>
      </c>
      <c r="P81" s="473">
        <f t="shared" si="1"/>
        <v>1</v>
      </c>
      <c r="Q81" s="470"/>
      <c r="R81" s="468"/>
      <c r="S81" s="468" t="s">
        <v>453</v>
      </c>
      <c r="T81" s="468" t="s">
        <v>453</v>
      </c>
      <c r="U81" s="468" t="s">
        <v>490</v>
      </c>
      <c r="V81" s="468" t="s">
        <v>460</v>
      </c>
      <c r="W81" s="474" t="s">
        <v>735</v>
      </c>
    </row>
    <row r="82" spans="1:23" s="480" customFormat="1" ht="12.75">
      <c r="A82" s="468"/>
      <c r="B82" s="468" t="s">
        <v>736</v>
      </c>
      <c r="C82" s="468" t="s">
        <v>737</v>
      </c>
      <c r="D82" s="468"/>
      <c r="E82" s="468" t="s">
        <v>738</v>
      </c>
      <c r="F82" s="468" t="s">
        <v>533</v>
      </c>
      <c r="G82" s="468" t="s">
        <v>452</v>
      </c>
      <c r="H82" s="476">
        <v>44289</v>
      </c>
      <c r="I82" s="470"/>
      <c r="J82" s="470"/>
      <c r="K82" s="470"/>
      <c r="L82" s="470"/>
      <c r="M82" s="470"/>
      <c r="N82" s="470"/>
      <c r="O82" s="470">
        <v>1</v>
      </c>
      <c r="P82" s="473">
        <f t="shared" si="1"/>
        <v>1</v>
      </c>
      <c r="Q82" s="470">
        <v>1</v>
      </c>
      <c r="R82" s="468"/>
      <c r="S82" s="468" t="s">
        <v>453</v>
      </c>
      <c r="T82" s="468" t="s">
        <v>453</v>
      </c>
      <c r="U82" s="468" t="s">
        <v>490</v>
      </c>
      <c r="V82" s="468" t="s">
        <v>455</v>
      </c>
      <c r="W82" s="474" t="s">
        <v>739</v>
      </c>
    </row>
    <row r="83" spans="1:23" s="480" customFormat="1" ht="12.75">
      <c r="A83" s="468"/>
      <c r="B83" s="468" t="s">
        <v>740</v>
      </c>
      <c r="C83" s="468" t="s">
        <v>741</v>
      </c>
      <c r="D83" s="468"/>
      <c r="E83" s="468" t="s">
        <v>742</v>
      </c>
      <c r="F83" s="468" t="s">
        <v>730</v>
      </c>
      <c r="G83" s="468" t="s">
        <v>511</v>
      </c>
      <c r="H83" s="476">
        <v>44344</v>
      </c>
      <c r="I83" s="470"/>
      <c r="J83" s="470"/>
      <c r="K83" s="470"/>
      <c r="L83" s="470"/>
      <c r="M83" s="470"/>
      <c r="N83" s="470"/>
      <c r="O83" s="470">
        <v>1</v>
      </c>
      <c r="P83" s="473">
        <f t="shared" si="1"/>
        <v>1</v>
      </c>
      <c r="Q83" s="470"/>
      <c r="R83" s="468"/>
      <c r="S83" s="468" t="s">
        <v>453</v>
      </c>
      <c r="T83" s="468" t="s">
        <v>453</v>
      </c>
      <c r="U83" s="468" t="s">
        <v>490</v>
      </c>
      <c r="V83" s="468" t="s">
        <v>460</v>
      </c>
      <c r="W83" s="474" t="s">
        <v>743</v>
      </c>
    </row>
    <row r="84" spans="1:23" s="480" customFormat="1" ht="12.75">
      <c r="A84" s="468"/>
      <c r="B84" s="468" t="s">
        <v>744</v>
      </c>
      <c r="C84" s="468" t="s">
        <v>745</v>
      </c>
      <c r="D84" s="468"/>
      <c r="E84" s="468" t="s">
        <v>746</v>
      </c>
      <c r="F84" s="468" t="s">
        <v>730</v>
      </c>
      <c r="G84" s="468" t="s">
        <v>511</v>
      </c>
      <c r="H84" s="476">
        <v>44456</v>
      </c>
      <c r="I84" s="470"/>
      <c r="J84" s="470"/>
      <c r="K84" s="470"/>
      <c r="L84" s="470"/>
      <c r="M84" s="470"/>
      <c r="N84" s="470"/>
      <c r="O84" s="470">
        <v>1</v>
      </c>
      <c r="P84" s="473">
        <f t="shared" si="1"/>
        <v>1</v>
      </c>
      <c r="Q84" s="470"/>
      <c r="R84" s="468"/>
      <c r="S84" s="468" t="s">
        <v>453</v>
      </c>
      <c r="T84" s="468" t="s">
        <v>453</v>
      </c>
      <c r="U84" s="468" t="s">
        <v>490</v>
      </c>
      <c r="V84" s="468" t="s">
        <v>460</v>
      </c>
      <c r="W84" s="474" t="s">
        <v>747</v>
      </c>
    </row>
    <row r="85" spans="1:23" s="480" customFormat="1" ht="12.75">
      <c r="A85" s="468"/>
      <c r="B85" s="478" t="s">
        <v>748</v>
      </c>
      <c r="C85" s="468" t="s">
        <v>749</v>
      </c>
      <c r="D85" s="468"/>
      <c r="E85" s="468" t="s">
        <v>750</v>
      </c>
      <c r="F85" s="468" t="s">
        <v>730</v>
      </c>
      <c r="G85" s="468" t="s">
        <v>511</v>
      </c>
      <c r="H85" s="476">
        <v>44535</v>
      </c>
      <c r="I85" s="470"/>
      <c r="J85" s="470"/>
      <c r="K85" s="470"/>
      <c r="L85" s="470"/>
      <c r="M85" s="470"/>
      <c r="N85" s="470"/>
      <c r="O85" s="470">
        <v>1</v>
      </c>
      <c r="P85" s="473">
        <f t="shared" si="1"/>
        <v>1</v>
      </c>
      <c r="Q85" s="470"/>
      <c r="R85" s="468"/>
      <c r="S85" s="468" t="s">
        <v>453</v>
      </c>
      <c r="T85" s="468" t="s">
        <v>453</v>
      </c>
      <c r="U85" s="468" t="s">
        <v>490</v>
      </c>
      <c r="V85" s="468" t="s">
        <v>460</v>
      </c>
      <c r="W85" s="474" t="s">
        <v>751</v>
      </c>
    </row>
    <row r="86" spans="1:23" s="480" customFormat="1" ht="12.75">
      <c r="A86" s="468"/>
      <c r="B86" s="468" t="s">
        <v>752</v>
      </c>
      <c r="C86" s="468" t="s">
        <v>753</v>
      </c>
      <c r="D86" s="468"/>
      <c r="E86" s="468" t="s">
        <v>754</v>
      </c>
      <c r="F86" s="468" t="s">
        <v>730</v>
      </c>
      <c r="G86" s="468" t="s">
        <v>511</v>
      </c>
      <c r="H86" s="476">
        <v>44413</v>
      </c>
      <c r="I86" s="470"/>
      <c r="J86" s="470"/>
      <c r="K86" s="470"/>
      <c r="L86" s="470"/>
      <c r="M86" s="470"/>
      <c r="N86" s="470"/>
      <c r="O86" s="470">
        <v>1</v>
      </c>
      <c r="P86" s="473">
        <f t="shared" si="1"/>
        <v>1</v>
      </c>
      <c r="Q86" s="470"/>
      <c r="R86" s="468"/>
      <c r="S86" s="468" t="s">
        <v>453</v>
      </c>
      <c r="T86" s="468" t="s">
        <v>453</v>
      </c>
      <c r="U86" s="468" t="s">
        <v>490</v>
      </c>
      <c r="V86" s="468" t="s">
        <v>460</v>
      </c>
      <c r="W86" s="474" t="s">
        <v>755</v>
      </c>
    </row>
    <row r="87" spans="1:23" s="480" customFormat="1" ht="12.75">
      <c r="A87" s="468"/>
      <c r="B87" s="468" t="s">
        <v>756</v>
      </c>
      <c r="C87" s="468" t="s">
        <v>757</v>
      </c>
      <c r="D87" s="468"/>
      <c r="E87" s="468" t="s">
        <v>758</v>
      </c>
      <c r="F87" s="468" t="s">
        <v>730</v>
      </c>
      <c r="G87" s="468" t="s">
        <v>511</v>
      </c>
      <c r="H87" s="476">
        <v>44413</v>
      </c>
      <c r="I87" s="470"/>
      <c r="J87" s="470"/>
      <c r="K87" s="470"/>
      <c r="L87" s="470"/>
      <c r="M87" s="470"/>
      <c r="N87" s="470"/>
      <c r="O87" s="470">
        <v>1</v>
      </c>
      <c r="P87" s="473">
        <f t="shared" si="1"/>
        <v>1</v>
      </c>
      <c r="Q87" s="470"/>
      <c r="R87" s="468"/>
      <c r="S87" s="468" t="s">
        <v>453</v>
      </c>
      <c r="T87" s="468" t="s">
        <v>453</v>
      </c>
      <c r="U87" s="468" t="s">
        <v>490</v>
      </c>
      <c r="V87" s="468" t="s">
        <v>460</v>
      </c>
      <c r="W87" s="474" t="s">
        <v>759</v>
      </c>
    </row>
    <row r="88" spans="1:23" s="480" customFormat="1" ht="12.75">
      <c r="A88" s="468"/>
      <c r="B88" s="468" t="s">
        <v>760</v>
      </c>
      <c r="C88" s="468" t="s">
        <v>761</v>
      </c>
      <c r="D88" s="468"/>
      <c r="E88" s="468" t="s">
        <v>762</v>
      </c>
      <c r="F88" s="468" t="s">
        <v>533</v>
      </c>
      <c r="G88" s="468" t="s">
        <v>452</v>
      </c>
      <c r="H88" s="476">
        <v>44466</v>
      </c>
      <c r="I88" s="470"/>
      <c r="J88" s="470"/>
      <c r="K88" s="470"/>
      <c r="L88" s="470"/>
      <c r="M88" s="470"/>
      <c r="N88" s="470"/>
      <c r="O88" s="470">
        <v>1</v>
      </c>
      <c r="P88" s="473">
        <f t="shared" si="1"/>
        <v>1</v>
      </c>
      <c r="Q88" s="470">
        <v>1</v>
      </c>
      <c r="R88" s="468"/>
      <c r="S88" s="468" t="s">
        <v>453</v>
      </c>
      <c r="T88" s="468" t="s">
        <v>453</v>
      </c>
      <c r="U88" s="468" t="s">
        <v>490</v>
      </c>
      <c r="V88" s="468" t="s">
        <v>455</v>
      </c>
      <c r="W88" s="474" t="s">
        <v>763</v>
      </c>
    </row>
    <row r="89" spans="1:23" s="480" customFormat="1" ht="12.75">
      <c r="A89" s="468"/>
      <c r="B89" s="468" t="s">
        <v>764</v>
      </c>
      <c r="C89" s="468" t="s">
        <v>765</v>
      </c>
      <c r="D89" s="468"/>
      <c r="E89" s="468" t="s">
        <v>766</v>
      </c>
      <c r="F89" s="468" t="s">
        <v>730</v>
      </c>
      <c r="G89" s="468" t="s">
        <v>511</v>
      </c>
      <c r="H89" s="476">
        <v>44300</v>
      </c>
      <c r="I89" s="470"/>
      <c r="J89" s="470"/>
      <c r="K89" s="470"/>
      <c r="L89" s="470"/>
      <c r="M89" s="470"/>
      <c r="N89" s="470"/>
      <c r="O89" s="470">
        <v>1</v>
      </c>
      <c r="P89" s="473">
        <f t="shared" si="1"/>
        <v>1</v>
      </c>
      <c r="Q89" s="470"/>
      <c r="R89" s="468"/>
      <c r="S89" s="468" t="s">
        <v>453</v>
      </c>
      <c r="T89" s="468" t="s">
        <v>453</v>
      </c>
      <c r="U89" s="468" t="s">
        <v>490</v>
      </c>
      <c r="V89" s="468" t="s">
        <v>460</v>
      </c>
      <c r="W89" s="474" t="s">
        <v>767</v>
      </c>
    </row>
    <row r="90" spans="1:23" s="480" customFormat="1" ht="12.75">
      <c r="A90" s="468"/>
      <c r="B90" s="468" t="s">
        <v>768</v>
      </c>
      <c r="C90" s="468" t="s">
        <v>769</v>
      </c>
      <c r="D90" s="468"/>
      <c r="E90" s="468" t="s">
        <v>770</v>
      </c>
      <c r="F90" s="468" t="s">
        <v>533</v>
      </c>
      <c r="G90" s="468" t="s">
        <v>452</v>
      </c>
      <c r="H90" s="476">
        <v>44522</v>
      </c>
      <c r="I90" s="470"/>
      <c r="J90" s="470"/>
      <c r="K90" s="470"/>
      <c r="L90" s="470"/>
      <c r="M90" s="470"/>
      <c r="N90" s="470"/>
      <c r="O90" s="470">
        <v>1</v>
      </c>
      <c r="P90" s="473">
        <f t="shared" si="1"/>
        <v>1</v>
      </c>
      <c r="Q90" s="470">
        <v>1</v>
      </c>
      <c r="R90" s="468"/>
      <c r="S90" s="468" t="s">
        <v>453</v>
      </c>
      <c r="T90" s="468" t="s">
        <v>453</v>
      </c>
      <c r="U90" s="468" t="s">
        <v>490</v>
      </c>
      <c r="V90" s="468" t="s">
        <v>455</v>
      </c>
      <c r="W90" s="474" t="s">
        <v>771</v>
      </c>
    </row>
    <row r="91" spans="1:23" s="480" customFormat="1" ht="12.75">
      <c r="A91" s="468"/>
      <c r="B91" s="468" t="s">
        <v>772</v>
      </c>
      <c r="C91" s="468" t="s">
        <v>773</v>
      </c>
      <c r="D91" s="468"/>
      <c r="E91" s="468" t="s">
        <v>774</v>
      </c>
      <c r="F91" s="468" t="s">
        <v>533</v>
      </c>
      <c r="G91" s="468" t="s">
        <v>452</v>
      </c>
      <c r="H91" s="476">
        <v>44291</v>
      </c>
      <c r="I91" s="470"/>
      <c r="J91" s="470"/>
      <c r="K91" s="470"/>
      <c r="L91" s="470"/>
      <c r="M91" s="470"/>
      <c r="N91" s="470"/>
      <c r="O91" s="470">
        <v>1</v>
      </c>
      <c r="P91" s="473">
        <f t="shared" si="1"/>
        <v>1</v>
      </c>
      <c r="Q91" s="470">
        <v>1</v>
      </c>
      <c r="R91" s="468"/>
      <c r="S91" s="468" t="s">
        <v>453</v>
      </c>
      <c r="T91" s="468" t="s">
        <v>453</v>
      </c>
      <c r="U91" s="468" t="s">
        <v>490</v>
      </c>
      <c r="V91" s="468" t="s">
        <v>455</v>
      </c>
      <c r="W91" s="474" t="s">
        <v>775</v>
      </c>
    </row>
    <row r="92" spans="1:23" s="480" customFormat="1" ht="12.75">
      <c r="A92" s="468"/>
      <c r="B92" s="468" t="s">
        <v>776</v>
      </c>
      <c r="C92" s="468" t="s">
        <v>777</v>
      </c>
      <c r="D92" s="468"/>
      <c r="E92" s="468" t="s">
        <v>778</v>
      </c>
      <c r="F92" s="468" t="s">
        <v>533</v>
      </c>
      <c r="G92" s="468" t="s">
        <v>452</v>
      </c>
      <c r="H92" s="476">
        <v>44447</v>
      </c>
      <c r="I92" s="470"/>
      <c r="J92" s="470"/>
      <c r="K92" s="470"/>
      <c r="L92" s="470"/>
      <c r="M92" s="470"/>
      <c r="N92" s="470"/>
      <c r="O92" s="470">
        <v>1</v>
      </c>
      <c r="P92" s="473">
        <f t="shared" si="1"/>
        <v>1</v>
      </c>
      <c r="Q92" s="470">
        <v>1</v>
      </c>
      <c r="R92" s="468"/>
      <c r="S92" s="468" t="s">
        <v>453</v>
      </c>
      <c r="T92" s="468" t="s">
        <v>453</v>
      </c>
      <c r="U92" s="468" t="s">
        <v>490</v>
      </c>
      <c r="V92" s="468" t="s">
        <v>455</v>
      </c>
      <c r="W92" s="474" t="s">
        <v>779</v>
      </c>
    </row>
    <row r="93" spans="1:23" s="480" customFormat="1" ht="12.75">
      <c r="A93" s="468"/>
      <c r="B93" s="468" t="s">
        <v>780</v>
      </c>
      <c r="C93" s="468" t="s">
        <v>781</v>
      </c>
      <c r="D93" s="468"/>
      <c r="E93" s="468" t="s">
        <v>782</v>
      </c>
      <c r="F93" s="468" t="s">
        <v>533</v>
      </c>
      <c r="G93" s="468" t="s">
        <v>452</v>
      </c>
      <c r="H93" s="476">
        <v>44424</v>
      </c>
      <c r="I93" s="470"/>
      <c r="J93" s="470"/>
      <c r="K93" s="470"/>
      <c r="L93" s="470"/>
      <c r="M93" s="470"/>
      <c r="N93" s="470"/>
      <c r="O93" s="470">
        <v>1</v>
      </c>
      <c r="P93" s="473">
        <f t="shared" si="1"/>
        <v>1</v>
      </c>
      <c r="Q93" s="470">
        <v>1</v>
      </c>
      <c r="R93" s="468"/>
      <c r="S93" s="468" t="s">
        <v>453</v>
      </c>
      <c r="T93" s="468" t="s">
        <v>453</v>
      </c>
      <c r="U93" s="468" t="s">
        <v>490</v>
      </c>
      <c r="V93" s="468" t="s">
        <v>455</v>
      </c>
      <c r="W93" s="474" t="s">
        <v>783</v>
      </c>
    </row>
    <row r="94" spans="1:23" s="480" customFormat="1" ht="12.75">
      <c r="A94" s="468"/>
      <c r="B94" s="468" t="s">
        <v>784</v>
      </c>
      <c r="C94" s="468" t="s">
        <v>785</v>
      </c>
      <c r="D94" s="468"/>
      <c r="E94" s="468" t="s">
        <v>786</v>
      </c>
      <c r="F94" s="468" t="s">
        <v>533</v>
      </c>
      <c r="G94" s="468" t="s">
        <v>452</v>
      </c>
      <c r="H94" s="476">
        <v>44414</v>
      </c>
      <c r="I94" s="470"/>
      <c r="J94" s="470"/>
      <c r="K94" s="470"/>
      <c r="L94" s="470"/>
      <c r="M94" s="470"/>
      <c r="N94" s="470"/>
      <c r="O94" s="470">
        <v>1</v>
      </c>
      <c r="P94" s="473">
        <f t="shared" si="1"/>
        <v>1</v>
      </c>
      <c r="Q94" s="470">
        <v>1</v>
      </c>
      <c r="R94" s="468"/>
      <c r="S94" s="468" t="s">
        <v>453</v>
      </c>
      <c r="T94" s="468" t="s">
        <v>453</v>
      </c>
      <c r="U94" s="468" t="s">
        <v>490</v>
      </c>
      <c r="V94" s="468" t="s">
        <v>455</v>
      </c>
      <c r="W94" s="474" t="s">
        <v>787</v>
      </c>
    </row>
    <row r="95" spans="1:23" s="480" customFormat="1" ht="12.75">
      <c r="A95" s="468"/>
      <c r="B95" s="468" t="s">
        <v>788</v>
      </c>
      <c r="C95" s="468" t="s">
        <v>789</v>
      </c>
      <c r="D95" s="468"/>
      <c r="E95" s="468" t="s">
        <v>790</v>
      </c>
      <c r="F95" s="468" t="s">
        <v>730</v>
      </c>
      <c r="G95" s="468" t="s">
        <v>511</v>
      </c>
      <c r="H95" s="476">
        <v>44307</v>
      </c>
      <c r="I95" s="470"/>
      <c r="J95" s="470"/>
      <c r="K95" s="470"/>
      <c r="L95" s="470"/>
      <c r="M95" s="470"/>
      <c r="N95" s="470"/>
      <c r="O95" s="470">
        <v>1</v>
      </c>
      <c r="P95" s="473">
        <f t="shared" si="1"/>
        <v>1</v>
      </c>
      <c r="Q95" s="470"/>
      <c r="R95" s="468"/>
      <c r="S95" s="468" t="s">
        <v>453</v>
      </c>
      <c r="T95" s="468" t="s">
        <v>453</v>
      </c>
      <c r="U95" s="468" t="s">
        <v>490</v>
      </c>
      <c r="V95" s="468" t="s">
        <v>460</v>
      </c>
      <c r="W95" s="474" t="s">
        <v>791</v>
      </c>
    </row>
    <row r="96" spans="1:23" s="480" customFormat="1" ht="12.75">
      <c r="A96" s="468"/>
      <c r="B96" s="468" t="s">
        <v>792</v>
      </c>
      <c r="C96" s="468" t="s">
        <v>793</v>
      </c>
      <c r="D96" s="468"/>
      <c r="E96" s="468" t="s">
        <v>794</v>
      </c>
      <c r="F96" s="468" t="s">
        <v>730</v>
      </c>
      <c r="G96" s="468" t="s">
        <v>511</v>
      </c>
      <c r="H96" s="476">
        <v>44552</v>
      </c>
      <c r="I96" s="470"/>
      <c r="J96" s="470"/>
      <c r="K96" s="470"/>
      <c r="L96" s="470"/>
      <c r="M96" s="470"/>
      <c r="N96" s="470"/>
      <c r="O96" s="470">
        <v>1</v>
      </c>
      <c r="P96" s="473">
        <f t="shared" si="1"/>
        <v>1</v>
      </c>
      <c r="Q96" s="470"/>
      <c r="R96" s="468"/>
      <c r="S96" s="468" t="s">
        <v>453</v>
      </c>
      <c r="T96" s="468" t="s">
        <v>453</v>
      </c>
      <c r="U96" s="468" t="s">
        <v>490</v>
      </c>
      <c r="V96" s="468" t="s">
        <v>460</v>
      </c>
      <c r="W96" s="474" t="s">
        <v>795</v>
      </c>
    </row>
    <row r="97" spans="1:23" s="480" customFormat="1" ht="12.75">
      <c r="A97" s="468"/>
      <c r="B97" s="468" t="s">
        <v>796</v>
      </c>
      <c r="C97" s="468" t="s">
        <v>797</v>
      </c>
      <c r="D97" s="468"/>
      <c r="E97" s="468" t="s">
        <v>798</v>
      </c>
      <c r="F97" s="468" t="s">
        <v>533</v>
      </c>
      <c r="G97" s="468" t="s">
        <v>452</v>
      </c>
      <c r="H97" s="476">
        <v>44467</v>
      </c>
      <c r="I97" s="470"/>
      <c r="J97" s="470"/>
      <c r="K97" s="470"/>
      <c r="L97" s="470"/>
      <c r="M97" s="470"/>
      <c r="N97" s="470"/>
      <c r="O97" s="470">
        <v>1</v>
      </c>
      <c r="P97" s="473">
        <f t="shared" si="1"/>
        <v>1</v>
      </c>
      <c r="Q97" s="470">
        <v>1</v>
      </c>
      <c r="R97" s="468"/>
      <c r="S97" s="468" t="s">
        <v>453</v>
      </c>
      <c r="T97" s="468" t="s">
        <v>453</v>
      </c>
      <c r="U97" s="468" t="s">
        <v>490</v>
      </c>
      <c r="V97" s="468" t="s">
        <v>455</v>
      </c>
      <c r="W97" s="474" t="s">
        <v>799</v>
      </c>
    </row>
    <row r="98" spans="1:23" s="480" customFormat="1" ht="12.75">
      <c r="A98" s="468"/>
      <c r="B98" s="478" t="s">
        <v>800</v>
      </c>
      <c r="C98" s="468" t="s">
        <v>801</v>
      </c>
      <c r="D98" s="468"/>
      <c r="E98" s="468" t="s">
        <v>802</v>
      </c>
      <c r="F98" s="468" t="s">
        <v>730</v>
      </c>
      <c r="G98" s="468" t="s">
        <v>511</v>
      </c>
      <c r="H98" s="476">
        <v>44428</v>
      </c>
      <c r="I98" s="470"/>
      <c r="J98" s="470"/>
      <c r="K98" s="470"/>
      <c r="L98" s="470"/>
      <c r="M98" s="470"/>
      <c r="N98" s="470"/>
      <c r="O98" s="470">
        <v>1</v>
      </c>
      <c r="P98" s="473">
        <f t="shared" si="1"/>
        <v>1</v>
      </c>
      <c r="Q98" s="470"/>
      <c r="R98" s="468"/>
      <c r="S98" s="468" t="s">
        <v>453</v>
      </c>
      <c r="T98" s="468" t="s">
        <v>453</v>
      </c>
      <c r="U98" s="468" t="s">
        <v>490</v>
      </c>
      <c r="V98" s="468" t="s">
        <v>460</v>
      </c>
      <c r="W98" s="474" t="s">
        <v>803</v>
      </c>
    </row>
    <row r="99" spans="1:23" s="480" customFormat="1" ht="12.75">
      <c r="A99" s="468"/>
      <c r="B99" s="468" t="s">
        <v>804</v>
      </c>
      <c r="C99" s="468" t="s">
        <v>801</v>
      </c>
      <c r="D99" s="468"/>
      <c r="E99" s="468" t="s">
        <v>805</v>
      </c>
      <c r="F99" s="468" t="s">
        <v>730</v>
      </c>
      <c r="G99" s="468" t="s">
        <v>511</v>
      </c>
      <c r="H99" s="476">
        <v>44428</v>
      </c>
      <c r="I99" s="470"/>
      <c r="J99" s="470"/>
      <c r="K99" s="470"/>
      <c r="L99" s="470"/>
      <c r="M99" s="470"/>
      <c r="N99" s="470"/>
      <c r="O99" s="470">
        <v>1</v>
      </c>
      <c r="P99" s="473">
        <f t="shared" si="1"/>
        <v>1</v>
      </c>
      <c r="Q99" s="470"/>
      <c r="R99" s="468"/>
      <c r="S99" s="468" t="s">
        <v>453</v>
      </c>
      <c r="T99" s="468" t="s">
        <v>453</v>
      </c>
      <c r="U99" s="468" t="s">
        <v>490</v>
      </c>
      <c r="V99" s="468" t="s">
        <v>460</v>
      </c>
      <c r="W99" s="474" t="s">
        <v>806</v>
      </c>
    </row>
    <row r="100" spans="1:23" s="480" customFormat="1" ht="12.75">
      <c r="A100" s="468"/>
      <c r="B100" s="468" t="s">
        <v>807</v>
      </c>
      <c r="C100" s="468" t="s">
        <v>745</v>
      </c>
      <c r="D100" s="468"/>
      <c r="E100" s="468" t="s">
        <v>808</v>
      </c>
      <c r="F100" s="468" t="s">
        <v>730</v>
      </c>
      <c r="G100" s="468" t="s">
        <v>511</v>
      </c>
      <c r="H100" s="476">
        <v>44309</v>
      </c>
      <c r="I100" s="470"/>
      <c r="J100" s="470"/>
      <c r="K100" s="470"/>
      <c r="L100" s="470"/>
      <c r="M100" s="470"/>
      <c r="N100" s="470"/>
      <c r="O100" s="470">
        <v>1</v>
      </c>
      <c r="P100" s="473">
        <f t="shared" si="1"/>
        <v>1</v>
      </c>
      <c r="Q100" s="470"/>
      <c r="R100" s="468"/>
      <c r="S100" s="468" t="s">
        <v>453</v>
      </c>
      <c r="T100" s="468" t="s">
        <v>453</v>
      </c>
      <c r="U100" s="468" t="s">
        <v>490</v>
      </c>
      <c r="V100" s="468" t="s">
        <v>460</v>
      </c>
      <c r="W100" s="474" t="s">
        <v>809</v>
      </c>
    </row>
    <row r="101" spans="1:23" s="480" customFormat="1" ht="12.75">
      <c r="A101" s="468"/>
      <c r="B101" s="468" t="s">
        <v>810</v>
      </c>
      <c r="C101" s="468" t="s">
        <v>745</v>
      </c>
      <c r="D101" s="468"/>
      <c r="E101" s="468" t="s">
        <v>811</v>
      </c>
      <c r="F101" s="468" t="s">
        <v>730</v>
      </c>
      <c r="G101" s="468" t="s">
        <v>511</v>
      </c>
      <c r="H101" s="476">
        <v>44309</v>
      </c>
      <c r="I101" s="470"/>
      <c r="J101" s="470"/>
      <c r="K101" s="470"/>
      <c r="L101" s="470"/>
      <c r="M101" s="470"/>
      <c r="N101" s="470"/>
      <c r="O101" s="470">
        <v>1</v>
      </c>
      <c r="P101" s="473">
        <f t="shared" si="1"/>
        <v>1</v>
      </c>
      <c r="Q101" s="470"/>
      <c r="R101" s="468"/>
      <c r="S101" s="468" t="s">
        <v>453</v>
      </c>
      <c r="T101" s="468" t="s">
        <v>453</v>
      </c>
      <c r="U101" s="468" t="s">
        <v>490</v>
      </c>
      <c r="V101" s="468" t="s">
        <v>460</v>
      </c>
      <c r="W101" s="474" t="s">
        <v>812</v>
      </c>
    </row>
    <row r="102" spans="1:23" s="480" customFormat="1" ht="12.75">
      <c r="A102" s="468"/>
      <c r="B102" s="468" t="s">
        <v>813</v>
      </c>
      <c r="C102" s="468" t="s">
        <v>745</v>
      </c>
      <c r="D102" s="468"/>
      <c r="E102" s="468" t="s">
        <v>814</v>
      </c>
      <c r="F102" s="468" t="s">
        <v>730</v>
      </c>
      <c r="G102" s="468" t="s">
        <v>511</v>
      </c>
      <c r="H102" s="476">
        <v>44353</v>
      </c>
      <c r="I102" s="470"/>
      <c r="J102" s="470"/>
      <c r="K102" s="470"/>
      <c r="L102" s="470"/>
      <c r="M102" s="470"/>
      <c r="N102" s="470"/>
      <c r="O102" s="470">
        <v>1</v>
      </c>
      <c r="P102" s="473">
        <f t="shared" si="1"/>
        <v>1</v>
      </c>
      <c r="Q102" s="470"/>
      <c r="R102" s="468"/>
      <c r="S102" s="468" t="s">
        <v>453</v>
      </c>
      <c r="T102" s="468" t="s">
        <v>453</v>
      </c>
      <c r="U102" s="468" t="s">
        <v>490</v>
      </c>
      <c r="V102" s="468" t="s">
        <v>460</v>
      </c>
      <c r="W102" s="474" t="s">
        <v>815</v>
      </c>
    </row>
    <row r="103" spans="1:23" s="480" customFormat="1" ht="12.75">
      <c r="A103" s="468"/>
      <c r="B103" s="468" t="s">
        <v>816</v>
      </c>
      <c r="C103" s="468" t="s">
        <v>817</v>
      </c>
      <c r="D103" s="468"/>
      <c r="E103" s="468" t="s">
        <v>818</v>
      </c>
      <c r="F103" s="468" t="s">
        <v>730</v>
      </c>
      <c r="G103" s="468" t="s">
        <v>511</v>
      </c>
      <c r="H103" s="476">
        <v>44545</v>
      </c>
      <c r="I103" s="470"/>
      <c r="J103" s="470"/>
      <c r="K103" s="470"/>
      <c r="L103" s="470"/>
      <c r="M103" s="470"/>
      <c r="N103" s="470"/>
      <c r="O103" s="470">
        <v>1</v>
      </c>
      <c r="P103" s="473">
        <f t="shared" si="1"/>
        <v>1</v>
      </c>
      <c r="Q103" s="470"/>
      <c r="R103" s="468"/>
      <c r="S103" s="468" t="s">
        <v>453</v>
      </c>
      <c r="T103" s="468" t="s">
        <v>453</v>
      </c>
      <c r="U103" s="468" t="s">
        <v>490</v>
      </c>
      <c r="V103" s="468" t="s">
        <v>460</v>
      </c>
      <c r="W103" s="474" t="s">
        <v>819</v>
      </c>
    </row>
    <row r="104" spans="1:23" s="480" customFormat="1" ht="12.75">
      <c r="A104" s="468"/>
      <c r="B104" s="468" t="s">
        <v>820</v>
      </c>
      <c r="C104" s="468" t="s">
        <v>821</v>
      </c>
      <c r="D104" s="468"/>
      <c r="E104" s="468" t="s">
        <v>822</v>
      </c>
      <c r="F104" s="468" t="s">
        <v>533</v>
      </c>
      <c r="G104" s="468" t="s">
        <v>452</v>
      </c>
      <c r="H104" s="476">
        <v>44431</v>
      </c>
      <c r="I104" s="470"/>
      <c r="J104" s="470"/>
      <c r="K104" s="470"/>
      <c r="L104" s="470"/>
      <c r="M104" s="470"/>
      <c r="N104" s="470"/>
      <c r="O104" s="470">
        <v>1</v>
      </c>
      <c r="P104" s="473">
        <f t="shared" si="1"/>
        <v>1</v>
      </c>
      <c r="Q104" s="470">
        <v>1</v>
      </c>
      <c r="R104" s="468"/>
      <c r="S104" s="468" t="s">
        <v>453</v>
      </c>
      <c r="T104" s="468" t="s">
        <v>453</v>
      </c>
      <c r="U104" s="468" t="s">
        <v>490</v>
      </c>
      <c r="V104" s="468" t="s">
        <v>455</v>
      </c>
      <c r="W104" s="474" t="s">
        <v>823</v>
      </c>
    </row>
    <row r="105" spans="1:23" s="480" customFormat="1" ht="12.75">
      <c r="A105" s="468"/>
      <c r="B105" s="468" t="s">
        <v>824</v>
      </c>
      <c r="C105" s="468" t="s">
        <v>825</v>
      </c>
      <c r="D105" s="468"/>
      <c r="E105" s="468" t="s">
        <v>826</v>
      </c>
      <c r="F105" s="468" t="s">
        <v>533</v>
      </c>
      <c r="G105" s="468" t="s">
        <v>452</v>
      </c>
      <c r="H105" s="476">
        <v>44354</v>
      </c>
      <c r="I105" s="470"/>
      <c r="J105" s="470"/>
      <c r="K105" s="470"/>
      <c r="L105" s="470"/>
      <c r="M105" s="470"/>
      <c r="N105" s="470"/>
      <c r="O105" s="470">
        <v>1</v>
      </c>
      <c r="P105" s="473">
        <f t="shared" si="1"/>
        <v>1</v>
      </c>
      <c r="Q105" s="470">
        <v>1</v>
      </c>
      <c r="R105" s="468"/>
      <c r="S105" s="468" t="s">
        <v>453</v>
      </c>
      <c r="T105" s="468" t="s">
        <v>453</v>
      </c>
      <c r="U105" s="468" t="s">
        <v>490</v>
      </c>
      <c r="V105" s="468" t="s">
        <v>455</v>
      </c>
      <c r="W105" s="474" t="s">
        <v>827</v>
      </c>
    </row>
    <row r="106" spans="1:23" s="480" customFormat="1" ht="12.75">
      <c r="A106" s="468"/>
      <c r="B106" s="468" t="s">
        <v>828</v>
      </c>
      <c r="C106" s="468" t="s">
        <v>829</v>
      </c>
      <c r="D106" s="468"/>
      <c r="E106" s="468" t="s">
        <v>830</v>
      </c>
      <c r="F106" s="468" t="s">
        <v>730</v>
      </c>
      <c r="G106" s="468" t="s">
        <v>511</v>
      </c>
      <c r="H106" s="476">
        <v>44364</v>
      </c>
      <c r="I106" s="470"/>
      <c r="J106" s="470"/>
      <c r="K106" s="470"/>
      <c r="L106" s="470"/>
      <c r="M106" s="470"/>
      <c r="N106" s="470"/>
      <c r="O106" s="470">
        <v>1</v>
      </c>
      <c r="P106" s="473">
        <f t="shared" si="1"/>
        <v>1</v>
      </c>
      <c r="Q106" s="470"/>
      <c r="R106" s="468"/>
      <c r="S106" s="468" t="s">
        <v>453</v>
      </c>
      <c r="T106" s="468" t="s">
        <v>453</v>
      </c>
      <c r="U106" s="468" t="s">
        <v>490</v>
      </c>
      <c r="V106" s="468" t="s">
        <v>460</v>
      </c>
      <c r="W106" s="474" t="s">
        <v>831</v>
      </c>
    </row>
    <row r="107" spans="1:23" s="480" customFormat="1" ht="12.75">
      <c r="A107" s="468"/>
      <c r="B107" s="468" t="s">
        <v>832</v>
      </c>
      <c r="C107" s="468" t="s">
        <v>833</v>
      </c>
      <c r="D107" s="468"/>
      <c r="E107" s="468" t="s">
        <v>834</v>
      </c>
      <c r="F107" s="468" t="s">
        <v>730</v>
      </c>
      <c r="G107" s="468" t="s">
        <v>511</v>
      </c>
      <c r="H107" s="476">
        <v>44338</v>
      </c>
      <c r="I107" s="470"/>
      <c r="J107" s="470"/>
      <c r="K107" s="470"/>
      <c r="L107" s="470"/>
      <c r="M107" s="470"/>
      <c r="N107" s="470"/>
      <c r="O107" s="470">
        <v>1</v>
      </c>
      <c r="P107" s="473">
        <f t="shared" si="1"/>
        <v>1</v>
      </c>
      <c r="Q107" s="470"/>
      <c r="R107" s="468"/>
      <c r="S107" s="468" t="s">
        <v>453</v>
      </c>
      <c r="T107" s="468" t="s">
        <v>453</v>
      </c>
      <c r="U107" s="468" t="s">
        <v>490</v>
      </c>
      <c r="V107" s="468" t="s">
        <v>460</v>
      </c>
      <c r="W107" s="474" t="s">
        <v>835</v>
      </c>
    </row>
    <row r="108" spans="1:23" s="480" customFormat="1" ht="12.75">
      <c r="A108" s="468"/>
      <c r="B108" s="468" t="s">
        <v>836</v>
      </c>
      <c r="C108" s="468" t="s">
        <v>837</v>
      </c>
      <c r="D108" s="468"/>
      <c r="E108" s="468" t="s">
        <v>838</v>
      </c>
      <c r="F108" s="468" t="s">
        <v>730</v>
      </c>
      <c r="G108" s="468" t="s">
        <v>511</v>
      </c>
      <c r="H108" s="476">
        <v>44535</v>
      </c>
      <c r="I108" s="470"/>
      <c r="J108" s="470"/>
      <c r="K108" s="470"/>
      <c r="L108" s="470"/>
      <c r="M108" s="470"/>
      <c r="N108" s="470"/>
      <c r="O108" s="470">
        <v>1</v>
      </c>
      <c r="P108" s="473">
        <f t="shared" si="1"/>
        <v>1</v>
      </c>
      <c r="Q108" s="470"/>
      <c r="R108" s="468"/>
      <c r="S108" s="468" t="s">
        <v>453</v>
      </c>
      <c r="T108" s="468" t="s">
        <v>453</v>
      </c>
      <c r="U108" s="468" t="s">
        <v>490</v>
      </c>
      <c r="V108" s="468" t="s">
        <v>460</v>
      </c>
      <c r="W108" s="474" t="s">
        <v>839</v>
      </c>
    </row>
    <row r="109" spans="1:23" s="480" customFormat="1" ht="12.75">
      <c r="A109" s="468"/>
      <c r="B109" s="468" t="s">
        <v>840</v>
      </c>
      <c r="C109" s="468" t="s">
        <v>841</v>
      </c>
      <c r="D109" s="468"/>
      <c r="E109" s="468" t="s">
        <v>842</v>
      </c>
      <c r="F109" s="468" t="s">
        <v>730</v>
      </c>
      <c r="G109" s="468" t="s">
        <v>511</v>
      </c>
      <c r="H109" s="476">
        <v>44539</v>
      </c>
      <c r="I109" s="470"/>
      <c r="J109" s="470"/>
      <c r="K109" s="470"/>
      <c r="L109" s="470"/>
      <c r="M109" s="470"/>
      <c r="N109" s="470"/>
      <c r="O109" s="470">
        <v>1</v>
      </c>
      <c r="P109" s="473">
        <f t="shared" si="1"/>
        <v>1</v>
      </c>
      <c r="Q109" s="470"/>
      <c r="R109" s="468"/>
      <c r="S109" s="468" t="s">
        <v>453</v>
      </c>
      <c r="T109" s="468" t="s">
        <v>453</v>
      </c>
      <c r="U109" s="468" t="s">
        <v>490</v>
      </c>
      <c r="V109" s="468" t="s">
        <v>460</v>
      </c>
      <c r="W109" s="474" t="s">
        <v>843</v>
      </c>
    </row>
    <row r="110" spans="1:23" s="480" customFormat="1" ht="12.75">
      <c r="A110" s="468"/>
      <c r="B110" s="468" t="s">
        <v>844</v>
      </c>
      <c r="C110" s="468" t="s">
        <v>845</v>
      </c>
      <c r="D110" s="468"/>
      <c r="E110" s="468" t="s">
        <v>846</v>
      </c>
      <c r="F110" s="468" t="s">
        <v>730</v>
      </c>
      <c r="G110" s="468" t="s">
        <v>511</v>
      </c>
      <c r="H110" s="476">
        <v>44384</v>
      </c>
      <c r="I110" s="470"/>
      <c r="J110" s="470"/>
      <c r="K110" s="470"/>
      <c r="L110" s="470"/>
      <c r="M110" s="470"/>
      <c r="N110" s="470"/>
      <c r="O110" s="470">
        <v>1</v>
      </c>
      <c r="P110" s="473">
        <f t="shared" si="1"/>
        <v>1</v>
      </c>
      <c r="Q110" s="470"/>
      <c r="R110" s="468"/>
      <c r="S110" s="468" t="s">
        <v>453</v>
      </c>
      <c r="T110" s="468" t="s">
        <v>453</v>
      </c>
      <c r="U110" s="468" t="s">
        <v>490</v>
      </c>
      <c r="V110" s="468" t="s">
        <v>460</v>
      </c>
      <c r="W110" s="474" t="s">
        <v>847</v>
      </c>
    </row>
    <row r="111" spans="1:23" s="480" customFormat="1" ht="12.75">
      <c r="A111" s="468"/>
      <c r="B111" s="468" t="s">
        <v>848</v>
      </c>
      <c r="C111" s="468" t="s">
        <v>849</v>
      </c>
      <c r="D111" s="468"/>
      <c r="E111" s="468" t="s">
        <v>850</v>
      </c>
      <c r="F111" s="468" t="s">
        <v>730</v>
      </c>
      <c r="G111" s="468" t="s">
        <v>511</v>
      </c>
      <c r="H111" s="476">
        <v>44370</v>
      </c>
      <c r="I111" s="470"/>
      <c r="J111" s="470"/>
      <c r="K111" s="470"/>
      <c r="L111" s="470"/>
      <c r="M111" s="470"/>
      <c r="N111" s="470"/>
      <c r="O111" s="470">
        <v>1</v>
      </c>
      <c r="P111" s="473">
        <f t="shared" si="1"/>
        <v>1</v>
      </c>
      <c r="Q111" s="470"/>
      <c r="R111" s="468"/>
      <c r="S111" s="468" t="s">
        <v>453</v>
      </c>
      <c r="T111" s="468" t="s">
        <v>453</v>
      </c>
      <c r="U111" s="468" t="s">
        <v>490</v>
      </c>
      <c r="V111" s="468" t="s">
        <v>460</v>
      </c>
      <c r="W111" s="474" t="s">
        <v>851</v>
      </c>
    </row>
    <row r="112" spans="1:23" s="480" customFormat="1" ht="12.75">
      <c r="A112" s="468"/>
      <c r="B112" s="468" t="s">
        <v>852</v>
      </c>
      <c r="C112" s="468" t="s">
        <v>853</v>
      </c>
      <c r="D112" s="468"/>
      <c r="E112" s="468" t="s">
        <v>854</v>
      </c>
      <c r="F112" s="468" t="s">
        <v>533</v>
      </c>
      <c r="G112" s="468" t="s">
        <v>452</v>
      </c>
      <c r="H112" s="476">
        <v>44355</v>
      </c>
      <c r="I112" s="470"/>
      <c r="J112" s="470"/>
      <c r="K112" s="470"/>
      <c r="L112" s="470"/>
      <c r="M112" s="470"/>
      <c r="N112" s="470"/>
      <c r="O112" s="470">
        <v>1</v>
      </c>
      <c r="P112" s="473">
        <f t="shared" si="1"/>
        <v>1</v>
      </c>
      <c r="Q112" s="470">
        <v>1</v>
      </c>
      <c r="R112" s="468"/>
      <c r="S112" s="468" t="s">
        <v>453</v>
      </c>
      <c r="T112" s="468" t="s">
        <v>453</v>
      </c>
      <c r="U112" s="468" t="s">
        <v>490</v>
      </c>
      <c r="V112" s="468" t="s">
        <v>455</v>
      </c>
      <c r="W112" s="474" t="s">
        <v>855</v>
      </c>
    </row>
    <row r="113" spans="1:23" s="480" customFormat="1" ht="12.75">
      <c r="A113" s="468"/>
      <c r="B113" s="468" t="s">
        <v>856</v>
      </c>
      <c r="C113" s="468" t="s">
        <v>857</v>
      </c>
      <c r="D113" s="468"/>
      <c r="E113" s="468" t="s">
        <v>858</v>
      </c>
      <c r="F113" s="468" t="s">
        <v>730</v>
      </c>
      <c r="G113" s="468" t="s">
        <v>511</v>
      </c>
      <c r="H113" s="476">
        <v>44352</v>
      </c>
      <c r="I113" s="470"/>
      <c r="J113" s="470"/>
      <c r="K113" s="470"/>
      <c r="L113" s="470"/>
      <c r="M113" s="470"/>
      <c r="N113" s="470"/>
      <c r="O113" s="470">
        <v>1</v>
      </c>
      <c r="P113" s="473">
        <f t="shared" si="1"/>
        <v>1</v>
      </c>
      <c r="Q113" s="470"/>
      <c r="R113" s="468"/>
      <c r="S113" s="468" t="s">
        <v>453</v>
      </c>
      <c r="T113" s="468" t="s">
        <v>453</v>
      </c>
      <c r="U113" s="468" t="s">
        <v>490</v>
      </c>
      <c r="V113" s="468" t="s">
        <v>460</v>
      </c>
      <c r="W113" s="474" t="s">
        <v>859</v>
      </c>
    </row>
    <row r="114" spans="1:23" s="480" customFormat="1" ht="12.75">
      <c r="A114" s="468"/>
      <c r="B114" s="468" t="s">
        <v>860</v>
      </c>
      <c r="C114" s="468" t="s">
        <v>861</v>
      </c>
      <c r="D114" s="468"/>
      <c r="E114" s="468" t="s">
        <v>862</v>
      </c>
      <c r="F114" s="468" t="s">
        <v>533</v>
      </c>
      <c r="G114" s="468" t="s">
        <v>452</v>
      </c>
      <c r="H114" s="476">
        <v>44477</v>
      </c>
      <c r="I114" s="470"/>
      <c r="J114" s="470"/>
      <c r="K114" s="470"/>
      <c r="L114" s="470"/>
      <c r="M114" s="470"/>
      <c r="N114" s="470"/>
      <c r="O114" s="470">
        <v>1</v>
      </c>
      <c r="P114" s="473">
        <f t="shared" si="1"/>
        <v>1</v>
      </c>
      <c r="Q114" s="470">
        <v>1</v>
      </c>
      <c r="R114" s="468"/>
      <c r="S114" s="468" t="s">
        <v>453</v>
      </c>
      <c r="T114" s="468" t="s">
        <v>453</v>
      </c>
      <c r="U114" s="468" t="s">
        <v>490</v>
      </c>
      <c r="V114" s="468" t="s">
        <v>455</v>
      </c>
      <c r="W114" s="474" t="s">
        <v>863</v>
      </c>
    </row>
    <row r="115" spans="1:23" s="480" customFormat="1" ht="12.75">
      <c r="A115" s="468"/>
      <c r="B115" s="468" t="s">
        <v>864</v>
      </c>
      <c r="C115" s="468" t="s">
        <v>865</v>
      </c>
      <c r="D115" s="468"/>
      <c r="E115" s="468" t="s">
        <v>866</v>
      </c>
      <c r="F115" s="468" t="s">
        <v>533</v>
      </c>
      <c r="G115" s="468" t="s">
        <v>452</v>
      </c>
      <c r="H115" s="476">
        <v>44336</v>
      </c>
      <c r="I115" s="470"/>
      <c r="J115" s="470"/>
      <c r="K115" s="470"/>
      <c r="L115" s="470"/>
      <c r="M115" s="470"/>
      <c r="N115" s="470"/>
      <c r="O115" s="470">
        <v>1</v>
      </c>
      <c r="P115" s="473">
        <f t="shared" si="1"/>
        <v>1</v>
      </c>
      <c r="Q115" s="470">
        <v>1</v>
      </c>
      <c r="R115" s="468"/>
      <c r="S115" s="468" t="s">
        <v>453</v>
      </c>
      <c r="T115" s="468" t="s">
        <v>453</v>
      </c>
      <c r="U115" s="468" t="s">
        <v>490</v>
      </c>
      <c r="V115" s="468" t="s">
        <v>455</v>
      </c>
      <c r="W115" s="474" t="s">
        <v>867</v>
      </c>
    </row>
    <row r="116" spans="1:23" s="480" customFormat="1" ht="12.75">
      <c r="A116" s="468"/>
      <c r="B116" s="468" t="s">
        <v>868</v>
      </c>
      <c r="C116" s="468" t="s">
        <v>869</v>
      </c>
      <c r="D116" s="468"/>
      <c r="E116" s="468" t="s">
        <v>870</v>
      </c>
      <c r="F116" s="468" t="s">
        <v>730</v>
      </c>
      <c r="G116" s="468" t="s">
        <v>511</v>
      </c>
      <c r="H116" s="476">
        <v>44324</v>
      </c>
      <c r="I116" s="470"/>
      <c r="J116" s="470"/>
      <c r="K116" s="470"/>
      <c r="L116" s="470"/>
      <c r="M116" s="470"/>
      <c r="N116" s="470"/>
      <c r="O116" s="470">
        <v>1</v>
      </c>
      <c r="P116" s="473">
        <f t="shared" si="1"/>
        <v>1</v>
      </c>
      <c r="Q116" s="470"/>
      <c r="R116" s="468"/>
      <c r="S116" s="468" t="s">
        <v>453</v>
      </c>
      <c r="T116" s="468" t="s">
        <v>453</v>
      </c>
      <c r="U116" s="468" t="s">
        <v>490</v>
      </c>
      <c r="V116" s="468" t="s">
        <v>460</v>
      </c>
      <c r="W116" s="474" t="s">
        <v>871</v>
      </c>
    </row>
    <row r="117" spans="1:23" s="480" customFormat="1" ht="12.75">
      <c r="A117" s="468"/>
      <c r="B117" s="468" t="s">
        <v>872</v>
      </c>
      <c r="C117" s="468" t="s">
        <v>873</v>
      </c>
      <c r="D117" s="468"/>
      <c r="E117" s="468" t="s">
        <v>874</v>
      </c>
      <c r="F117" s="468" t="s">
        <v>533</v>
      </c>
      <c r="G117" s="468" t="s">
        <v>452</v>
      </c>
      <c r="H117" s="476">
        <v>44216</v>
      </c>
      <c r="I117" s="470"/>
      <c r="J117" s="470"/>
      <c r="K117" s="470"/>
      <c r="L117" s="470"/>
      <c r="M117" s="470"/>
      <c r="N117" s="470"/>
      <c r="O117" s="470">
        <v>1</v>
      </c>
      <c r="P117" s="473">
        <f t="shared" si="1"/>
        <v>1</v>
      </c>
      <c r="Q117" s="470">
        <v>1</v>
      </c>
      <c r="R117" s="468"/>
      <c r="S117" s="468" t="s">
        <v>453</v>
      </c>
      <c r="T117" s="468" t="s">
        <v>453</v>
      </c>
      <c r="U117" s="468" t="s">
        <v>490</v>
      </c>
      <c r="V117" s="468" t="s">
        <v>455</v>
      </c>
      <c r="W117" s="474" t="s">
        <v>875</v>
      </c>
    </row>
    <row r="118" spans="1:23" s="480" customFormat="1" ht="12.75">
      <c r="A118" s="468"/>
      <c r="B118" s="468" t="s">
        <v>876</v>
      </c>
      <c r="C118" s="468" t="s">
        <v>877</v>
      </c>
      <c r="D118" s="468"/>
      <c r="E118" s="468" t="s">
        <v>878</v>
      </c>
      <c r="F118" s="468" t="s">
        <v>533</v>
      </c>
      <c r="G118" s="468" t="s">
        <v>452</v>
      </c>
      <c r="H118" s="476">
        <v>44404</v>
      </c>
      <c r="I118" s="470"/>
      <c r="J118" s="470"/>
      <c r="K118" s="470"/>
      <c r="L118" s="470"/>
      <c r="M118" s="470"/>
      <c r="N118" s="470"/>
      <c r="O118" s="470">
        <v>1</v>
      </c>
      <c r="P118" s="473">
        <f t="shared" si="1"/>
        <v>1</v>
      </c>
      <c r="Q118" s="470">
        <v>1</v>
      </c>
      <c r="R118" s="468"/>
      <c r="S118" s="468" t="s">
        <v>453</v>
      </c>
      <c r="T118" s="468" t="s">
        <v>453</v>
      </c>
      <c r="U118" s="468" t="s">
        <v>490</v>
      </c>
      <c r="V118" s="468" t="s">
        <v>455</v>
      </c>
      <c r="W118" s="474" t="s">
        <v>879</v>
      </c>
    </row>
    <row r="119" spans="1:23" s="480" customFormat="1" ht="12.75">
      <c r="A119" s="468"/>
      <c r="B119" s="468" t="s">
        <v>880</v>
      </c>
      <c r="C119" s="468" t="s">
        <v>881</v>
      </c>
      <c r="D119" s="468"/>
      <c r="E119" s="468" t="s">
        <v>882</v>
      </c>
      <c r="F119" s="468" t="s">
        <v>730</v>
      </c>
      <c r="G119" s="468" t="s">
        <v>511</v>
      </c>
      <c r="H119" s="476">
        <v>44420</v>
      </c>
      <c r="I119" s="470"/>
      <c r="J119" s="470"/>
      <c r="K119" s="470"/>
      <c r="L119" s="470"/>
      <c r="M119" s="470"/>
      <c r="N119" s="470"/>
      <c r="O119" s="470">
        <v>1</v>
      </c>
      <c r="P119" s="473">
        <f t="shared" si="1"/>
        <v>1</v>
      </c>
      <c r="Q119" s="470"/>
      <c r="R119" s="468"/>
      <c r="S119" s="468" t="s">
        <v>453</v>
      </c>
      <c r="T119" s="468" t="s">
        <v>453</v>
      </c>
      <c r="U119" s="468" t="s">
        <v>490</v>
      </c>
      <c r="V119" s="468" t="s">
        <v>460</v>
      </c>
      <c r="W119" s="474" t="s">
        <v>883</v>
      </c>
    </row>
    <row r="120" spans="1:23" s="480" customFormat="1" ht="12.75">
      <c r="A120" s="468"/>
      <c r="B120" s="468" t="s">
        <v>884</v>
      </c>
      <c r="C120" s="468" t="s">
        <v>881</v>
      </c>
      <c r="D120" s="468"/>
      <c r="E120" s="468" t="s">
        <v>885</v>
      </c>
      <c r="F120" s="468" t="s">
        <v>730</v>
      </c>
      <c r="G120" s="468" t="s">
        <v>511</v>
      </c>
      <c r="H120" s="476">
        <v>44419</v>
      </c>
      <c r="I120" s="470"/>
      <c r="J120" s="470"/>
      <c r="K120" s="470"/>
      <c r="L120" s="470"/>
      <c r="M120" s="470"/>
      <c r="N120" s="470"/>
      <c r="O120" s="470">
        <v>1</v>
      </c>
      <c r="P120" s="473">
        <f t="shared" si="1"/>
        <v>1</v>
      </c>
      <c r="Q120" s="470"/>
      <c r="R120" s="468"/>
      <c r="S120" s="468" t="s">
        <v>453</v>
      </c>
      <c r="T120" s="468" t="s">
        <v>453</v>
      </c>
      <c r="U120" s="468" t="s">
        <v>490</v>
      </c>
      <c r="V120" s="468" t="s">
        <v>460</v>
      </c>
      <c r="W120" s="474" t="s">
        <v>886</v>
      </c>
    </row>
    <row r="121" spans="1:23" s="480" customFormat="1" ht="12.75">
      <c r="A121" s="468"/>
      <c r="B121" s="468" t="s">
        <v>887</v>
      </c>
      <c r="C121" s="468" t="s">
        <v>888</v>
      </c>
      <c r="D121" s="468"/>
      <c r="E121" s="468" t="s">
        <v>889</v>
      </c>
      <c r="F121" s="468" t="s">
        <v>730</v>
      </c>
      <c r="G121" s="468" t="s">
        <v>511</v>
      </c>
      <c r="H121" s="476">
        <v>44328</v>
      </c>
      <c r="I121" s="470"/>
      <c r="J121" s="470"/>
      <c r="K121" s="470"/>
      <c r="L121" s="470"/>
      <c r="M121" s="470"/>
      <c r="N121" s="470"/>
      <c r="O121" s="470">
        <v>1</v>
      </c>
      <c r="P121" s="473">
        <f t="shared" si="1"/>
        <v>1</v>
      </c>
      <c r="Q121" s="470"/>
      <c r="R121" s="468"/>
      <c r="S121" s="468" t="s">
        <v>453</v>
      </c>
      <c r="T121" s="468" t="s">
        <v>453</v>
      </c>
      <c r="U121" s="468" t="s">
        <v>490</v>
      </c>
      <c r="V121" s="468" t="s">
        <v>460</v>
      </c>
      <c r="W121" s="474" t="s">
        <v>890</v>
      </c>
    </row>
    <row r="122" spans="1:23" s="480" customFormat="1" ht="12.75">
      <c r="A122" s="468"/>
      <c r="B122" s="468" t="s">
        <v>891</v>
      </c>
      <c r="C122" s="468" t="s">
        <v>892</v>
      </c>
      <c r="D122" s="468"/>
      <c r="E122" s="468" t="s">
        <v>893</v>
      </c>
      <c r="F122" s="468" t="s">
        <v>533</v>
      </c>
      <c r="G122" s="468" t="s">
        <v>452</v>
      </c>
      <c r="H122" s="476">
        <v>44439</v>
      </c>
      <c r="I122" s="470"/>
      <c r="J122" s="470"/>
      <c r="K122" s="470"/>
      <c r="L122" s="470"/>
      <c r="M122" s="470"/>
      <c r="N122" s="470"/>
      <c r="O122" s="470">
        <v>1</v>
      </c>
      <c r="P122" s="473">
        <f t="shared" si="1"/>
        <v>1</v>
      </c>
      <c r="Q122" s="470">
        <v>1</v>
      </c>
      <c r="R122" s="468"/>
      <c r="S122" s="468" t="s">
        <v>453</v>
      </c>
      <c r="T122" s="468" t="s">
        <v>453</v>
      </c>
      <c r="U122" s="468" t="s">
        <v>490</v>
      </c>
      <c r="V122" s="468" t="s">
        <v>455</v>
      </c>
      <c r="W122" s="474" t="s">
        <v>894</v>
      </c>
    </row>
    <row r="123" spans="1:23" s="480" customFormat="1" ht="12.75">
      <c r="A123" s="468"/>
      <c r="B123" s="468" t="s">
        <v>895</v>
      </c>
      <c r="C123" s="468" t="s">
        <v>896</v>
      </c>
      <c r="D123" s="468"/>
      <c r="E123" s="468" t="s">
        <v>897</v>
      </c>
      <c r="F123" s="468" t="s">
        <v>730</v>
      </c>
      <c r="G123" s="468" t="s">
        <v>511</v>
      </c>
      <c r="H123" s="476">
        <v>44469</v>
      </c>
      <c r="I123" s="470"/>
      <c r="J123" s="470"/>
      <c r="K123" s="470"/>
      <c r="L123" s="470"/>
      <c r="M123" s="470"/>
      <c r="N123" s="470"/>
      <c r="O123" s="470">
        <v>1</v>
      </c>
      <c r="P123" s="473">
        <f t="shared" si="1"/>
        <v>1</v>
      </c>
      <c r="Q123" s="470"/>
      <c r="R123" s="468"/>
      <c r="S123" s="468" t="s">
        <v>453</v>
      </c>
      <c r="T123" s="468" t="s">
        <v>453</v>
      </c>
      <c r="U123" s="468" t="s">
        <v>490</v>
      </c>
      <c r="V123" s="468" t="s">
        <v>460</v>
      </c>
      <c r="W123" s="474" t="s">
        <v>898</v>
      </c>
    </row>
    <row r="124" spans="1:23" s="480" customFormat="1" ht="12.75">
      <c r="A124" s="468"/>
      <c r="B124" s="468" t="s">
        <v>899</v>
      </c>
      <c r="C124" s="468" t="s">
        <v>900</v>
      </c>
      <c r="D124" s="468"/>
      <c r="E124" s="468" t="s">
        <v>901</v>
      </c>
      <c r="F124" s="468" t="s">
        <v>533</v>
      </c>
      <c r="G124" s="468" t="s">
        <v>452</v>
      </c>
      <c r="H124" s="476">
        <v>44243</v>
      </c>
      <c r="I124" s="470"/>
      <c r="J124" s="470"/>
      <c r="K124" s="470"/>
      <c r="L124" s="470"/>
      <c r="M124" s="470"/>
      <c r="N124" s="470"/>
      <c r="O124" s="470">
        <v>1</v>
      </c>
      <c r="P124" s="473">
        <f t="shared" si="1"/>
        <v>1</v>
      </c>
      <c r="Q124" s="470">
        <v>1</v>
      </c>
      <c r="R124" s="468"/>
      <c r="S124" s="468" t="s">
        <v>453</v>
      </c>
      <c r="T124" s="468" t="s">
        <v>453</v>
      </c>
      <c r="U124" s="468" t="s">
        <v>490</v>
      </c>
      <c r="V124" s="468" t="s">
        <v>455</v>
      </c>
      <c r="W124" s="474" t="s">
        <v>902</v>
      </c>
    </row>
    <row r="125" spans="1:23" s="480" customFormat="1" ht="12.75">
      <c r="A125" s="468"/>
      <c r="B125" s="468" t="s">
        <v>903</v>
      </c>
      <c r="C125" s="468" t="s">
        <v>904</v>
      </c>
      <c r="D125" s="468"/>
      <c r="E125" s="468" t="s">
        <v>905</v>
      </c>
      <c r="F125" s="468" t="s">
        <v>533</v>
      </c>
      <c r="G125" s="468" t="s">
        <v>452</v>
      </c>
      <c r="H125" s="476">
        <v>44404</v>
      </c>
      <c r="I125" s="470"/>
      <c r="J125" s="470"/>
      <c r="K125" s="470"/>
      <c r="L125" s="470"/>
      <c r="M125" s="470"/>
      <c r="N125" s="470"/>
      <c r="O125" s="470">
        <v>1</v>
      </c>
      <c r="P125" s="473">
        <f t="shared" si="1"/>
        <v>1</v>
      </c>
      <c r="Q125" s="470">
        <v>1</v>
      </c>
      <c r="R125" s="468"/>
      <c r="S125" s="468" t="s">
        <v>453</v>
      </c>
      <c r="T125" s="468" t="s">
        <v>453</v>
      </c>
      <c r="U125" s="468" t="s">
        <v>490</v>
      </c>
      <c r="V125" s="468" t="s">
        <v>455</v>
      </c>
      <c r="W125" s="474" t="s">
        <v>906</v>
      </c>
    </row>
    <row r="126" spans="1:23" s="480" customFormat="1" ht="12.75">
      <c r="A126" s="468"/>
      <c r="B126" s="468" t="s">
        <v>907</v>
      </c>
      <c r="C126" s="468" t="s">
        <v>908</v>
      </c>
      <c r="D126" s="468"/>
      <c r="E126" s="468" t="s">
        <v>909</v>
      </c>
      <c r="F126" s="468" t="s">
        <v>533</v>
      </c>
      <c r="G126" s="468" t="s">
        <v>452</v>
      </c>
      <c r="H126" s="476">
        <v>44425</v>
      </c>
      <c r="I126" s="470"/>
      <c r="J126" s="470"/>
      <c r="K126" s="470"/>
      <c r="L126" s="470"/>
      <c r="M126" s="470"/>
      <c r="N126" s="470"/>
      <c r="O126" s="470">
        <v>1</v>
      </c>
      <c r="P126" s="473">
        <f t="shared" si="1"/>
        <v>1</v>
      </c>
      <c r="Q126" s="470">
        <v>1</v>
      </c>
      <c r="R126" s="468"/>
      <c r="S126" s="468" t="s">
        <v>453</v>
      </c>
      <c r="T126" s="468" t="s">
        <v>453</v>
      </c>
      <c r="U126" s="468" t="s">
        <v>490</v>
      </c>
      <c r="V126" s="468" t="s">
        <v>455</v>
      </c>
      <c r="W126" s="474" t="s">
        <v>910</v>
      </c>
    </row>
    <row r="127" spans="1:23" s="480" customFormat="1" ht="12.75">
      <c r="A127" s="468"/>
      <c r="B127" s="468" t="s">
        <v>911</v>
      </c>
      <c r="C127" s="468" t="s">
        <v>912</v>
      </c>
      <c r="D127" s="468"/>
      <c r="E127" s="468" t="s">
        <v>913</v>
      </c>
      <c r="F127" s="468" t="s">
        <v>533</v>
      </c>
      <c r="G127" s="468" t="s">
        <v>452</v>
      </c>
      <c r="H127" s="476">
        <v>44267</v>
      </c>
      <c r="I127" s="470"/>
      <c r="J127" s="470"/>
      <c r="K127" s="470"/>
      <c r="L127" s="470"/>
      <c r="M127" s="470"/>
      <c r="N127" s="470"/>
      <c r="O127" s="470">
        <v>1</v>
      </c>
      <c r="P127" s="473">
        <f t="shared" si="1"/>
        <v>1</v>
      </c>
      <c r="Q127" s="470">
        <v>1</v>
      </c>
      <c r="R127" s="468"/>
      <c r="S127" s="468" t="s">
        <v>453</v>
      </c>
      <c r="T127" s="468" t="s">
        <v>453</v>
      </c>
      <c r="U127" s="468" t="s">
        <v>490</v>
      </c>
      <c r="V127" s="468" t="s">
        <v>455</v>
      </c>
      <c r="W127" s="474" t="s">
        <v>914</v>
      </c>
    </row>
    <row r="128" spans="1:23" s="480" customFormat="1" ht="12.75">
      <c r="A128" s="468"/>
      <c r="B128" s="468" t="s">
        <v>915</v>
      </c>
      <c r="C128" s="468" t="s">
        <v>916</v>
      </c>
      <c r="D128" s="468"/>
      <c r="E128" s="468" t="s">
        <v>917</v>
      </c>
      <c r="F128" s="468" t="s">
        <v>533</v>
      </c>
      <c r="G128" s="468" t="s">
        <v>452</v>
      </c>
      <c r="H128" s="476">
        <v>44431</v>
      </c>
      <c r="I128" s="470"/>
      <c r="J128" s="470"/>
      <c r="K128" s="470"/>
      <c r="L128" s="470"/>
      <c r="M128" s="470"/>
      <c r="N128" s="470"/>
      <c r="O128" s="470">
        <v>1</v>
      </c>
      <c r="P128" s="473">
        <f t="shared" si="1"/>
        <v>1</v>
      </c>
      <c r="Q128" s="470">
        <v>1</v>
      </c>
      <c r="R128" s="468"/>
      <c r="S128" s="468" t="s">
        <v>453</v>
      </c>
      <c r="T128" s="468" t="s">
        <v>453</v>
      </c>
      <c r="U128" s="468" t="s">
        <v>490</v>
      </c>
      <c r="V128" s="468" t="s">
        <v>455</v>
      </c>
      <c r="W128" s="474" t="s">
        <v>918</v>
      </c>
    </row>
    <row r="129" spans="1:23" s="480" customFormat="1" ht="12.75">
      <c r="A129" s="468"/>
      <c r="B129" s="468" t="s">
        <v>919</v>
      </c>
      <c r="C129" s="468" t="s">
        <v>920</v>
      </c>
      <c r="D129" s="468"/>
      <c r="E129" s="468" t="s">
        <v>921</v>
      </c>
      <c r="F129" s="468" t="s">
        <v>533</v>
      </c>
      <c r="G129" s="468" t="s">
        <v>452</v>
      </c>
      <c r="H129" s="476">
        <v>44419</v>
      </c>
      <c r="I129" s="470"/>
      <c r="J129" s="470"/>
      <c r="K129" s="470"/>
      <c r="L129" s="470"/>
      <c r="M129" s="470"/>
      <c r="N129" s="470"/>
      <c r="O129" s="470">
        <v>1</v>
      </c>
      <c r="P129" s="473">
        <f t="shared" si="1"/>
        <v>1</v>
      </c>
      <c r="Q129" s="470">
        <v>1</v>
      </c>
      <c r="R129" s="468"/>
      <c r="S129" s="468" t="s">
        <v>453</v>
      </c>
      <c r="T129" s="468" t="s">
        <v>453</v>
      </c>
      <c r="U129" s="468" t="s">
        <v>490</v>
      </c>
      <c r="V129" s="468" t="s">
        <v>455</v>
      </c>
      <c r="W129" s="474" t="s">
        <v>922</v>
      </c>
    </row>
    <row r="130" spans="1:23" s="480" customFormat="1" ht="12.75">
      <c r="A130" s="468"/>
      <c r="B130" s="468" t="s">
        <v>923</v>
      </c>
      <c r="C130" s="468" t="s">
        <v>924</v>
      </c>
      <c r="D130" s="468"/>
      <c r="E130" s="468" t="s">
        <v>925</v>
      </c>
      <c r="F130" s="468" t="s">
        <v>533</v>
      </c>
      <c r="G130" s="468" t="s">
        <v>452</v>
      </c>
      <c r="H130" s="476">
        <v>44246</v>
      </c>
      <c r="I130" s="470"/>
      <c r="J130" s="470"/>
      <c r="K130" s="470"/>
      <c r="L130" s="470"/>
      <c r="M130" s="470"/>
      <c r="N130" s="470"/>
      <c r="O130" s="470">
        <v>1</v>
      </c>
      <c r="P130" s="473">
        <f t="shared" si="1"/>
        <v>1</v>
      </c>
      <c r="Q130" s="470">
        <v>1</v>
      </c>
      <c r="R130" s="468"/>
      <c r="S130" s="468" t="s">
        <v>453</v>
      </c>
      <c r="T130" s="468" t="s">
        <v>453</v>
      </c>
      <c r="U130" s="468" t="s">
        <v>490</v>
      </c>
      <c r="V130" s="468" t="s">
        <v>455</v>
      </c>
      <c r="W130" s="474" t="s">
        <v>926</v>
      </c>
    </row>
    <row r="131" spans="1:23" s="480" customFormat="1" ht="12.75">
      <c r="A131" s="468"/>
      <c r="B131" s="468" t="s">
        <v>927</v>
      </c>
      <c r="C131" s="468" t="s">
        <v>928</v>
      </c>
      <c r="D131" s="468"/>
      <c r="E131" s="468" t="s">
        <v>929</v>
      </c>
      <c r="F131" s="468" t="s">
        <v>533</v>
      </c>
      <c r="G131" s="468" t="s">
        <v>452</v>
      </c>
      <c r="H131" s="476">
        <v>44392</v>
      </c>
      <c r="I131" s="470"/>
      <c r="J131" s="470"/>
      <c r="K131" s="470"/>
      <c r="L131" s="470"/>
      <c r="M131" s="470"/>
      <c r="N131" s="470"/>
      <c r="O131" s="470">
        <v>1</v>
      </c>
      <c r="P131" s="473">
        <f t="shared" si="1"/>
        <v>1</v>
      </c>
      <c r="Q131" s="470">
        <v>1</v>
      </c>
      <c r="R131" s="468"/>
      <c r="S131" s="468" t="s">
        <v>453</v>
      </c>
      <c r="T131" s="468" t="s">
        <v>453</v>
      </c>
      <c r="U131" s="468" t="s">
        <v>490</v>
      </c>
      <c r="V131" s="468" t="s">
        <v>455</v>
      </c>
      <c r="W131" s="474" t="s">
        <v>930</v>
      </c>
    </row>
    <row r="132" spans="1:23" s="480" customFormat="1" ht="12.75">
      <c r="A132" s="468"/>
      <c r="B132" s="468" t="s">
        <v>931</v>
      </c>
      <c r="C132" s="468" t="s">
        <v>932</v>
      </c>
      <c r="D132" s="468"/>
      <c r="E132" s="468" t="s">
        <v>933</v>
      </c>
      <c r="F132" s="468" t="s">
        <v>533</v>
      </c>
      <c r="G132" s="468" t="s">
        <v>452</v>
      </c>
      <c r="H132" s="476">
        <v>44424</v>
      </c>
      <c r="I132" s="470"/>
      <c r="J132" s="470"/>
      <c r="K132" s="470"/>
      <c r="L132" s="470"/>
      <c r="M132" s="470"/>
      <c r="N132" s="470"/>
      <c r="O132" s="470">
        <v>1</v>
      </c>
      <c r="P132" s="473">
        <f t="shared" si="1"/>
        <v>1</v>
      </c>
      <c r="Q132" s="470">
        <v>1</v>
      </c>
      <c r="R132" s="468"/>
      <c r="S132" s="468" t="s">
        <v>453</v>
      </c>
      <c r="T132" s="468" t="s">
        <v>453</v>
      </c>
      <c r="U132" s="468" t="s">
        <v>490</v>
      </c>
      <c r="V132" s="468" t="s">
        <v>455</v>
      </c>
      <c r="W132" s="474" t="s">
        <v>934</v>
      </c>
    </row>
    <row r="133" spans="1:23" s="480" customFormat="1" ht="12.75">
      <c r="A133" s="468"/>
      <c r="B133" s="468" t="s">
        <v>935</v>
      </c>
      <c r="C133" s="468" t="s">
        <v>936</v>
      </c>
      <c r="D133" s="468"/>
      <c r="E133" s="468" t="s">
        <v>937</v>
      </c>
      <c r="F133" s="468" t="s">
        <v>533</v>
      </c>
      <c r="G133" s="468" t="s">
        <v>452</v>
      </c>
      <c r="H133" s="476">
        <v>44483</v>
      </c>
      <c r="I133" s="470"/>
      <c r="J133" s="470"/>
      <c r="K133" s="470"/>
      <c r="L133" s="470"/>
      <c r="M133" s="470"/>
      <c r="N133" s="470"/>
      <c r="O133" s="470">
        <v>1</v>
      </c>
      <c r="P133" s="473">
        <f t="shared" si="1"/>
        <v>1</v>
      </c>
      <c r="Q133" s="470">
        <v>1</v>
      </c>
      <c r="R133" s="468"/>
      <c r="S133" s="468" t="s">
        <v>453</v>
      </c>
      <c r="T133" s="468" t="s">
        <v>453</v>
      </c>
      <c r="U133" s="468" t="s">
        <v>490</v>
      </c>
      <c r="V133" s="468" t="s">
        <v>455</v>
      </c>
      <c r="W133" s="474" t="s">
        <v>938</v>
      </c>
    </row>
    <row r="134" spans="1:23" s="480" customFormat="1" ht="12.75">
      <c r="A134" s="468"/>
      <c r="B134" s="468" t="s">
        <v>939</v>
      </c>
      <c r="C134" s="468" t="s">
        <v>940</v>
      </c>
      <c r="D134" s="468"/>
      <c r="E134" s="468" t="s">
        <v>941</v>
      </c>
      <c r="F134" s="468" t="s">
        <v>533</v>
      </c>
      <c r="G134" s="468" t="s">
        <v>452</v>
      </c>
      <c r="H134" s="476">
        <v>44301</v>
      </c>
      <c r="I134" s="470"/>
      <c r="J134" s="470"/>
      <c r="K134" s="470"/>
      <c r="L134" s="470"/>
      <c r="M134" s="470"/>
      <c r="N134" s="470"/>
      <c r="O134" s="470">
        <v>1</v>
      </c>
      <c r="P134" s="473">
        <f t="shared" si="1"/>
        <v>1</v>
      </c>
      <c r="Q134" s="470">
        <v>1</v>
      </c>
      <c r="R134" s="468"/>
      <c r="S134" s="468" t="s">
        <v>453</v>
      </c>
      <c r="T134" s="468" t="s">
        <v>453</v>
      </c>
      <c r="U134" s="468" t="s">
        <v>490</v>
      </c>
      <c r="V134" s="468" t="s">
        <v>455</v>
      </c>
      <c r="W134" s="474" t="s">
        <v>942</v>
      </c>
    </row>
    <row r="135" spans="1:23" s="480" customFormat="1" ht="12.75">
      <c r="A135" s="468"/>
      <c r="B135" s="468" t="s">
        <v>943</v>
      </c>
      <c r="C135" s="468" t="s">
        <v>944</v>
      </c>
      <c r="D135" s="468"/>
      <c r="E135" s="468" t="s">
        <v>945</v>
      </c>
      <c r="F135" s="468" t="s">
        <v>533</v>
      </c>
      <c r="G135" s="468" t="s">
        <v>452</v>
      </c>
      <c r="H135" s="476">
        <v>44236</v>
      </c>
      <c r="I135" s="470"/>
      <c r="J135" s="470"/>
      <c r="K135" s="470"/>
      <c r="L135" s="470"/>
      <c r="M135" s="470"/>
      <c r="N135" s="470"/>
      <c r="O135" s="470">
        <v>1</v>
      </c>
      <c r="P135" s="473">
        <f t="shared" si="1"/>
        <v>1</v>
      </c>
      <c r="Q135" s="470">
        <v>1</v>
      </c>
      <c r="R135" s="468"/>
      <c r="S135" s="468" t="s">
        <v>453</v>
      </c>
      <c r="T135" s="468" t="s">
        <v>453</v>
      </c>
      <c r="U135" s="468" t="s">
        <v>490</v>
      </c>
      <c r="V135" s="468" t="s">
        <v>455</v>
      </c>
      <c r="W135" s="474" t="s">
        <v>946</v>
      </c>
    </row>
    <row r="136" spans="1:23" s="480" customFormat="1" ht="12.75">
      <c r="A136" s="468"/>
      <c r="B136" s="468" t="s">
        <v>947</v>
      </c>
      <c r="C136" s="468" t="s">
        <v>948</v>
      </c>
      <c r="D136" s="468"/>
      <c r="E136" s="468" t="s">
        <v>949</v>
      </c>
      <c r="F136" s="468" t="s">
        <v>533</v>
      </c>
      <c r="G136" s="468" t="s">
        <v>452</v>
      </c>
      <c r="H136" s="476">
        <v>44433</v>
      </c>
      <c r="I136" s="470"/>
      <c r="J136" s="470"/>
      <c r="K136" s="470"/>
      <c r="L136" s="470"/>
      <c r="M136" s="470"/>
      <c r="N136" s="470"/>
      <c r="O136" s="470">
        <v>1</v>
      </c>
      <c r="P136" s="473">
        <f t="shared" si="1"/>
        <v>1</v>
      </c>
      <c r="Q136" s="470">
        <v>1</v>
      </c>
      <c r="R136" s="468"/>
      <c r="S136" s="468" t="s">
        <v>453</v>
      </c>
      <c r="T136" s="468" t="s">
        <v>453</v>
      </c>
      <c r="U136" s="468" t="s">
        <v>490</v>
      </c>
      <c r="V136" s="468" t="s">
        <v>455</v>
      </c>
      <c r="W136" s="474" t="s">
        <v>950</v>
      </c>
    </row>
    <row r="137" spans="1:23" s="480" customFormat="1" ht="12.75">
      <c r="A137" s="468"/>
      <c r="B137" s="468" t="s">
        <v>951</v>
      </c>
      <c r="C137" s="468" t="s">
        <v>952</v>
      </c>
      <c r="D137" s="468"/>
      <c r="E137" s="468" t="s">
        <v>953</v>
      </c>
      <c r="F137" s="468" t="s">
        <v>533</v>
      </c>
      <c r="G137" s="468" t="s">
        <v>452</v>
      </c>
      <c r="H137" s="476">
        <v>44439</v>
      </c>
      <c r="I137" s="470"/>
      <c r="J137" s="470"/>
      <c r="K137" s="470"/>
      <c r="L137" s="470"/>
      <c r="M137" s="470"/>
      <c r="N137" s="470"/>
      <c r="O137" s="470">
        <v>1</v>
      </c>
      <c r="P137" s="473">
        <f t="shared" si="1"/>
        <v>1</v>
      </c>
      <c r="Q137" s="470">
        <v>1</v>
      </c>
      <c r="R137" s="468"/>
      <c r="S137" s="468" t="s">
        <v>453</v>
      </c>
      <c r="T137" s="468" t="s">
        <v>453</v>
      </c>
      <c r="U137" s="468" t="s">
        <v>490</v>
      </c>
      <c r="V137" s="468" t="s">
        <v>455</v>
      </c>
      <c r="W137" s="474" t="s">
        <v>954</v>
      </c>
    </row>
    <row r="138" spans="1:23" s="480" customFormat="1" ht="12.75">
      <c r="A138" s="468"/>
      <c r="B138" s="468" t="s">
        <v>955</v>
      </c>
      <c r="C138" s="468" t="s">
        <v>956</v>
      </c>
      <c r="D138" s="468"/>
      <c r="E138" s="468" t="s">
        <v>957</v>
      </c>
      <c r="F138" s="468" t="s">
        <v>730</v>
      </c>
      <c r="G138" s="468" t="s">
        <v>511</v>
      </c>
      <c r="H138" s="476">
        <v>44380</v>
      </c>
      <c r="I138" s="470"/>
      <c r="J138" s="470"/>
      <c r="K138" s="470"/>
      <c r="L138" s="470"/>
      <c r="M138" s="470"/>
      <c r="N138" s="470"/>
      <c r="O138" s="470">
        <v>1</v>
      </c>
      <c r="P138" s="473">
        <f t="shared" si="1"/>
        <v>1</v>
      </c>
      <c r="Q138" s="470"/>
      <c r="R138" s="468"/>
      <c r="S138" s="468" t="s">
        <v>453</v>
      </c>
      <c r="T138" s="468" t="s">
        <v>453</v>
      </c>
      <c r="U138" s="468" t="s">
        <v>490</v>
      </c>
      <c r="V138" s="468" t="s">
        <v>460</v>
      </c>
      <c r="W138" s="474" t="s">
        <v>958</v>
      </c>
    </row>
    <row r="139" spans="1:23" s="480" customFormat="1" ht="12.75">
      <c r="A139" s="468"/>
      <c r="B139" s="468" t="s">
        <v>959</v>
      </c>
      <c r="C139" s="468" t="s">
        <v>960</v>
      </c>
      <c r="D139" s="468"/>
      <c r="E139" s="468" t="s">
        <v>961</v>
      </c>
      <c r="F139" s="468" t="s">
        <v>533</v>
      </c>
      <c r="G139" s="468" t="s">
        <v>452</v>
      </c>
      <c r="H139" s="476">
        <v>44455</v>
      </c>
      <c r="I139" s="470"/>
      <c r="J139" s="470"/>
      <c r="K139" s="470"/>
      <c r="L139" s="470"/>
      <c r="M139" s="470"/>
      <c r="N139" s="470"/>
      <c r="O139" s="470">
        <v>1</v>
      </c>
      <c r="P139" s="473">
        <f t="shared" si="1"/>
        <v>1</v>
      </c>
      <c r="Q139" s="470">
        <v>1</v>
      </c>
      <c r="R139" s="468"/>
      <c r="S139" s="468" t="s">
        <v>453</v>
      </c>
      <c r="T139" s="468" t="s">
        <v>453</v>
      </c>
      <c r="U139" s="468" t="s">
        <v>490</v>
      </c>
      <c r="V139" s="468" t="s">
        <v>455</v>
      </c>
      <c r="W139" s="474" t="s">
        <v>962</v>
      </c>
    </row>
    <row r="140" spans="1:23" s="480" customFormat="1" ht="12.75">
      <c r="A140" s="468"/>
      <c r="B140" s="468" t="s">
        <v>963</v>
      </c>
      <c r="C140" s="468" t="s">
        <v>964</v>
      </c>
      <c r="D140" s="468"/>
      <c r="E140" s="468" t="s">
        <v>965</v>
      </c>
      <c r="F140" s="468" t="s">
        <v>533</v>
      </c>
      <c r="G140" s="468" t="s">
        <v>452</v>
      </c>
      <c r="H140" s="476">
        <v>44361</v>
      </c>
      <c r="I140" s="470"/>
      <c r="J140" s="470"/>
      <c r="K140" s="470"/>
      <c r="L140" s="470"/>
      <c r="M140" s="470"/>
      <c r="N140" s="470"/>
      <c r="O140" s="470">
        <v>1</v>
      </c>
      <c r="P140" s="473">
        <f t="shared" si="1"/>
        <v>1</v>
      </c>
      <c r="Q140" s="470">
        <v>1</v>
      </c>
      <c r="R140" s="468"/>
      <c r="S140" s="468" t="s">
        <v>453</v>
      </c>
      <c r="T140" s="468" t="s">
        <v>453</v>
      </c>
      <c r="U140" s="468" t="s">
        <v>490</v>
      </c>
      <c r="V140" s="468" t="s">
        <v>455</v>
      </c>
      <c r="W140" s="474" t="s">
        <v>966</v>
      </c>
    </row>
    <row r="141" spans="1:23" s="480" customFormat="1" ht="12.75">
      <c r="A141" s="468"/>
      <c r="B141" s="468" t="s">
        <v>967</v>
      </c>
      <c r="C141" s="468" t="s">
        <v>968</v>
      </c>
      <c r="D141" s="468"/>
      <c r="E141" s="468" t="s">
        <v>969</v>
      </c>
      <c r="F141" s="468" t="s">
        <v>730</v>
      </c>
      <c r="G141" s="468" t="s">
        <v>511</v>
      </c>
      <c r="H141" s="476">
        <v>44293</v>
      </c>
      <c r="I141" s="470"/>
      <c r="J141" s="470"/>
      <c r="K141" s="470"/>
      <c r="L141" s="470"/>
      <c r="M141" s="470"/>
      <c r="N141" s="470"/>
      <c r="O141" s="470">
        <v>1</v>
      </c>
      <c r="P141" s="473">
        <f t="shared" ref="P141:P204" si="2">SUM($I141:$O141)</f>
        <v>1</v>
      </c>
      <c r="Q141" s="470">
        <v>1</v>
      </c>
      <c r="R141" s="468"/>
      <c r="S141" s="468" t="s">
        <v>453</v>
      </c>
      <c r="T141" s="468" t="s">
        <v>453</v>
      </c>
      <c r="U141" s="468" t="s">
        <v>490</v>
      </c>
      <c r="V141" s="468" t="s">
        <v>455</v>
      </c>
      <c r="W141" s="474" t="s">
        <v>970</v>
      </c>
    </row>
    <row r="142" spans="1:23" s="480" customFormat="1" ht="12.75">
      <c r="A142" s="468"/>
      <c r="B142" s="468" t="s">
        <v>971</v>
      </c>
      <c r="C142" s="468" t="s">
        <v>972</v>
      </c>
      <c r="D142" s="468"/>
      <c r="E142" s="468" t="s">
        <v>973</v>
      </c>
      <c r="F142" s="468" t="s">
        <v>533</v>
      </c>
      <c r="G142" s="468" t="s">
        <v>452</v>
      </c>
      <c r="H142" s="476">
        <v>44536</v>
      </c>
      <c r="I142" s="470"/>
      <c r="J142" s="470"/>
      <c r="K142" s="470"/>
      <c r="L142" s="470"/>
      <c r="M142" s="470"/>
      <c r="N142" s="470"/>
      <c r="O142" s="470">
        <v>1</v>
      </c>
      <c r="P142" s="473">
        <f t="shared" si="2"/>
        <v>1</v>
      </c>
      <c r="Q142" s="470">
        <v>1</v>
      </c>
      <c r="R142" s="468"/>
      <c r="S142" s="468" t="s">
        <v>453</v>
      </c>
      <c r="T142" s="468" t="s">
        <v>453</v>
      </c>
      <c r="U142" s="468" t="s">
        <v>490</v>
      </c>
      <c r="V142" s="468" t="s">
        <v>455</v>
      </c>
      <c r="W142" s="474" t="s">
        <v>974</v>
      </c>
    </row>
    <row r="143" spans="1:23" s="480" customFormat="1" ht="12.75">
      <c r="A143" s="468"/>
      <c r="B143" s="468" t="s">
        <v>975</v>
      </c>
      <c r="C143" s="468" t="s">
        <v>976</v>
      </c>
      <c r="D143" s="468"/>
      <c r="E143" s="468" t="s">
        <v>977</v>
      </c>
      <c r="F143" s="468" t="s">
        <v>533</v>
      </c>
      <c r="G143" s="468" t="s">
        <v>452</v>
      </c>
      <c r="H143" s="476">
        <v>44421</v>
      </c>
      <c r="I143" s="470"/>
      <c r="J143" s="470"/>
      <c r="K143" s="470"/>
      <c r="L143" s="470"/>
      <c r="M143" s="470"/>
      <c r="N143" s="470"/>
      <c r="O143" s="470">
        <v>1</v>
      </c>
      <c r="P143" s="473">
        <f t="shared" si="2"/>
        <v>1</v>
      </c>
      <c r="Q143" s="470">
        <v>1</v>
      </c>
      <c r="R143" s="468"/>
      <c r="S143" s="468" t="s">
        <v>453</v>
      </c>
      <c r="T143" s="468" t="s">
        <v>453</v>
      </c>
      <c r="U143" s="468" t="s">
        <v>490</v>
      </c>
      <c r="V143" s="468" t="s">
        <v>455</v>
      </c>
      <c r="W143" s="474" t="s">
        <v>978</v>
      </c>
    </row>
    <row r="144" spans="1:23" s="480" customFormat="1" ht="12.75">
      <c r="A144" s="468"/>
      <c r="B144" s="468" t="s">
        <v>979</v>
      </c>
      <c r="C144" s="468" t="s">
        <v>980</v>
      </c>
      <c r="D144" s="468"/>
      <c r="E144" s="468" t="s">
        <v>981</v>
      </c>
      <c r="F144" s="468" t="s">
        <v>533</v>
      </c>
      <c r="G144" s="468" t="s">
        <v>452</v>
      </c>
      <c r="H144" s="476">
        <v>44487</v>
      </c>
      <c r="I144" s="470"/>
      <c r="J144" s="470"/>
      <c r="K144" s="470"/>
      <c r="L144" s="470"/>
      <c r="M144" s="470"/>
      <c r="N144" s="470"/>
      <c r="O144" s="470">
        <v>1</v>
      </c>
      <c r="P144" s="473">
        <f t="shared" si="2"/>
        <v>1</v>
      </c>
      <c r="Q144" s="470">
        <v>1</v>
      </c>
      <c r="R144" s="468"/>
      <c r="S144" s="468" t="s">
        <v>453</v>
      </c>
      <c r="T144" s="468" t="s">
        <v>453</v>
      </c>
      <c r="U144" s="468" t="s">
        <v>490</v>
      </c>
      <c r="V144" s="468" t="s">
        <v>455</v>
      </c>
      <c r="W144" s="474" t="s">
        <v>982</v>
      </c>
    </row>
    <row r="145" spans="1:23" s="480" customFormat="1" ht="12.75">
      <c r="A145" s="468"/>
      <c r="B145" s="468" t="s">
        <v>983</v>
      </c>
      <c r="C145" s="468" t="s">
        <v>984</v>
      </c>
      <c r="D145" s="468"/>
      <c r="E145" s="468" t="s">
        <v>985</v>
      </c>
      <c r="F145" s="468" t="s">
        <v>533</v>
      </c>
      <c r="G145" s="468" t="s">
        <v>452</v>
      </c>
      <c r="H145" s="476">
        <v>44497</v>
      </c>
      <c r="I145" s="470"/>
      <c r="J145" s="470"/>
      <c r="K145" s="470"/>
      <c r="L145" s="470"/>
      <c r="M145" s="470"/>
      <c r="N145" s="470"/>
      <c r="O145" s="470">
        <v>1</v>
      </c>
      <c r="P145" s="473">
        <f t="shared" si="2"/>
        <v>1</v>
      </c>
      <c r="Q145" s="470">
        <v>1</v>
      </c>
      <c r="R145" s="468"/>
      <c r="S145" s="468" t="s">
        <v>453</v>
      </c>
      <c r="T145" s="468" t="s">
        <v>453</v>
      </c>
      <c r="U145" s="468" t="s">
        <v>490</v>
      </c>
      <c r="V145" s="468" t="s">
        <v>455</v>
      </c>
      <c r="W145" s="474" t="s">
        <v>986</v>
      </c>
    </row>
    <row r="146" spans="1:23" s="480" customFormat="1" ht="12.75">
      <c r="A146" s="468"/>
      <c r="B146" s="468" t="s">
        <v>987</v>
      </c>
      <c r="C146" s="468" t="s">
        <v>988</v>
      </c>
      <c r="D146" s="468"/>
      <c r="E146" s="468" t="s">
        <v>989</v>
      </c>
      <c r="F146" s="468" t="s">
        <v>533</v>
      </c>
      <c r="G146" s="468" t="s">
        <v>452</v>
      </c>
      <c r="H146" s="476">
        <v>44263</v>
      </c>
      <c r="I146" s="470"/>
      <c r="J146" s="470"/>
      <c r="K146" s="470"/>
      <c r="L146" s="470"/>
      <c r="M146" s="470"/>
      <c r="N146" s="470"/>
      <c r="O146" s="470">
        <v>1</v>
      </c>
      <c r="P146" s="473">
        <f t="shared" si="2"/>
        <v>1</v>
      </c>
      <c r="Q146" s="470">
        <v>1</v>
      </c>
      <c r="R146" s="468"/>
      <c r="S146" s="468" t="s">
        <v>453</v>
      </c>
      <c r="T146" s="468" t="s">
        <v>453</v>
      </c>
      <c r="U146" s="468" t="s">
        <v>490</v>
      </c>
      <c r="V146" s="468" t="s">
        <v>455</v>
      </c>
      <c r="W146" s="474" t="s">
        <v>990</v>
      </c>
    </row>
    <row r="147" spans="1:23" s="480" customFormat="1" ht="12.75">
      <c r="A147" s="468"/>
      <c r="B147" s="468" t="s">
        <v>991</v>
      </c>
      <c r="C147" s="468" t="s">
        <v>992</v>
      </c>
      <c r="D147" s="468"/>
      <c r="E147" s="468" t="s">
        <v>993</v>
      </c>
      <c r="F147" s="468" t="s">
        <v>533</v>
      </c>
      <c r="G147" s="468" t="s">
        <v>452</v>
      </c>
      <c r="H147" s="476">
        <v>44452</v>
      </c>
      <c r="I147" s="470"/>
      <c r="J147" s="470"/>
      <c r="K147" s="470"/>
      <c r="L147" s="470"/>
      <c r="M147" s="470"/>
      <c r="N147" s="470"/>
      <c r="O147" s="470">
        <v>1</v>
      </c>
      <c r="P147" s="473">
        <f t="shared" si="2"/>
        <v>1</v>
      </c>
      <c r="Q147" s="470">
        <v>1</v>
      </c>
      <c r="R147" s="468"/>
      <c r="S147" s="468" t="s">
        <v>453</v>
      </c>
      <c r="T147" s="468" t="s">
        <v>453</v>
      </c>
      <c r="U147" s="468" t="s">
        <v>490</v>
      </c>
      <c r="V147" s="468" t="s">
        <v>455</v>
      </c>
      <c r="W147" s="474" t="s">
        <v>994</v>
      </c>
    </row>
    <row r="148" spans="1:23" s="480" customFormat="1" ht="12.75">
      <c r="A148" s="468"/>
      <c r="B148" s="468" t="s">
        <v>995</v>
      </c>
      <c r="C148" s="468" t="s">
        <v>996</v>
      </c>
      <c r="D148" s="468"/>
      <c r="E148" s="468" t="s">
        <v>997</v>
      </c>
      <c r="F148" s="468" t="s">
        <v>533</v>
      </c>
      <c r="G148" s="468" t="s">
        <v>452</v>
      </c>
      <c r="H148" s="476">
        <v>44551</v>
      </c>
      <c r="I148" s="470"/>
      <c r="J148" s="470"/>
      <c r="K148" s="470"/>
      <c r="L148" s="470"/>
      <c r="M148" s="470"/>
      <c r="N148" s="470"/>
      <c r="O148" s="470">
        <v>1</v>
      </c>
      <c r="P148" s="473">
        <f t="shared" si="2"/>
        <v>1</v>
      </c>
      <c r="Q148" s="470">
        <v>1</v>
      </c>
      <c r="R148" s="468"/>
      <c r="S148" s="468" t="s">
        <v>453</v>
      </c>
      <c r="T148" s="468" t="s">
        <v>453</v>
      </c>
      <c r="U148" s="468" t="s">
        <v>490</v>
      </c>
      <c r="V148" s="468" t="s">
        <v>455</v>
      </c>
      <c r="W148" s="474" t="s">
        <v>998</v>
      </c>
    </row>
    <row r="149" spans="1:23" s="480" customFormat="1" ht="12.75">
      <c r="A149" s="468"/>
      <c r="B149" s="468" t="s">
        <v>999</v>
      </c>
      <c r="C149" s="468" t="s">
        <v>1000</v>
      </c>
      <c r="D149" s="468"/>
      <c r="E149" s="468" t="s">
        <v>1001</v>
      </c>
      <c r="F149" s="468" t="s">
        <v>730</v>
      </c>
      <c r="G149" s="468" t="s">
        <v>511</v>
      </c>
      <c r="H149" s="476">
        <v>44513</v>
      </c>
      <c r="I149" s="470"/>
      <c r="J149" s="470"/>
      <c r="K149" s="470"/>
      <c r="L149" s="470"/>
      <c r="M149" s="470"/>
      <c r="N149" s="470"/>
      <c r="O149" s="470">
        <v>1</v>
      </c>
      <c r="P149" s="473">
        <f t="shared" si="2"/>
        <v>1</v>
      </c>
      <c r="Q149" s="470">
        <v>1</v>
      </c>
      <c r="R149" s="468"/>
      <c r="S149" s="468" t="s">
        <v>453</v>
      </c>
      <c r="T149" s="468" t="s">
        <v>453</v>
      </c>
      <c r="U149" s="468" t="s">
        <v>490</v>
      </c>
      <c r="V149" s="468" t="s">
        <v>455</v>
      </c>
      <c r="W149" s="474" t="s">
        <v>1002</v>
      </c>
    </row>
    <row r="150" spans="1:23" s="480" customFormat="1" ht="12.75">
      <c r="A150" s="468"/>
      <c r="B150" s="468" t="s">
        <v>999</v>
      </c>
      <c r="C150" s="468" t="s">
        <v>1000</v>
      </c>
      <c r="D150" s="468"/>
      <c r="E150" s="468" t="s">
        <v>1001</v>
      </c>
      <c r="F150" s="468" t="s">
        <v>533</v>
      </c>
      <c r="G150" s="468" t="s">
        <v>452</v>
      </c>
      <c r="H150" s="476">
        <v>44513</v>
      </c>
      <c r="I150" s="470"/>
      <c r="J150" s="470"/>
      <c r="K150" s="470"/>
      <c r="L150" s="470"/>
      <c r="M150" s="470"/>
      <c r="N150" s="470"/>
      <c r="O150" s="470">
        <v>1</v>
      </c>
      <c r="P150" s="473">
        <f t="shared" si="2"/>
        <v>1</v>
      </c>
      <c r="Q150" s="470">
        <v>1</v>
      </c>
      <c r="R150" s="468"/>
      <c r="S150" s="468" t="s">
        <v>453</v>
      </c>
      <c r="T150" s="468" t="s">
        <v>453</v>
      </c>
      <c r="U150" s="468" t="s">
        <v>490</v>
      </c>
      <c r="V150" s="468" t="s">
        <v>455</v>
      </c>
      <c r="W150" s="474" t="s">
        <v>1002</v>
      </c>
    </row>
    <row r="151" spans="1:23" s="480" customFormat="1" ht="12.75">
      <c r="A151" s="468"/>
      <c r="B151" s="468" t="s">
        <v>1003</v>
      </c>
      <c r="C151" s="468" t="s">
        <v>1004</v>
      </c>
      <c r="D151" s="468"/>
      <c r="E151" s="468" t="s">
        <v>1005</v>
      </c>
      <c r="F151" s="468" t="s">
        <v>533</v>
      </c>
      <c r="G151" s="468" t="s">
        <v>452</v>
      </c>
      <c r="H151" s="476">
        <v>44363</v>
      </c>
      <c r="I151" s="470"/>
      <c r="J151" s="470"/>
      <c r="K151" s="470"/>
      <c r="L151" s="470"/>
      <c r="M151" s="470"/>
      <c r="N151" s="470"/>
      <c r="O151" s="470">
        <v>1</v>
      </c>
      <c r="P151" s="473">
        <f t="shared" si="2"/>
        <v>1</v>
      </c>
      <c r="Q151" s="470">
        <v>1</v>
      </c>
      <c r="R151" s="468"/>
      <c r="S151" s="468" t="s">
        <v>453</v>
      </c>
      <c r="T151" s="468" t="s">
        <v>453</v>
      </c>
      <c r="U151" s="468" t="s">
        <v>490</v>
      </c>
      <c r="V151" s="468" t="s">
        <v>455</v>
      </c>
      <c r="W151" s="474" t="s">
        <v>1006</v>
      </c>
    </row>
    <row r="152" spans="1:23" s="480" customFormat="1" ht="12.75">
      <c r="A152" s="468"/>
      <c r="B152" s="468" t="s">
        <v>1007</v>
      </c>
      <c r="C152" s="468" t="s">
        <v>1008</v>
      </c>
      <c r="D152" s="468"/>
      <c r="E152" s="468" t="s">
        <v>1009</v>
      </c>
      <c r="F152" s="468" t="s">
        <v>533</v>
      </c>
      <c r="G152" s="468" t="s">
        <v>452</v>
      </c>
      <c r="H152" s="476">
        <v>44539</v>
      </c>
      <c r="I152" s="470"/>
      <c r="J152" s="470"/>
      <c r="K152" s="470"/>
      <c r="L152" s="470"/>
      <c r="M152" s="470"/>
      <c r="N152" s="470"/>
      <c r="O152" s="470">
        <v>1</v>
      </c>
      <c r="P152" s="473">
        <f t="shared" si="2"/>
        <v>1</v>
      </c>
      <c r="Q152" s="470">
        <v>1</v>
      </c>
      <c r="R152" s="468"/>
      <c r="S152" s="468" t="s">
        <v>453</v>
      </c>
      <c r="T152" s="468" t="s">
        <v>453</v>
      </c>
      <c r="U152" s="468" t="s">
        <v>490</v>
      </c>
      <c r="V152" s="468" t="s">
        <v>455</v>
      </c>
      <c r="W152" s="474" t="s">
        <v>1010</v>
      </c>
    </row>
    <row r="153" spans="1:23" s="480" customFormat="1" ht="12.75">
      <c r="A153" s="468"/>
      <c r="B153" s="468" t="s">
        <v>1011</v>
      </c>
      <c r="C153" s="468" t="s">
        <v>1012</v>
      </c>
      <c r="D153" s="468"/>
      <c r="E153" s="468" t="s">
        <v>1013</v>
      </c>
      <c r="F153" s="468" t="s">
        <v>533</v>
      </c>
      <c r="G153" s="468" t="s">
        <v>452</v>
      </c>
      <c r="H153" s="476">
        <v>44537</v>
      </c>
      <c r="I153" s="470"/>
      <c r="J153" s="470"/>
      <c r="K153" s="470"/>
      <c r="L153" s="470"/>
      <c r="M153" s="470"/>
      <c r="N153" s="470"/>
      <c r="O153" s="470">
        <v>1</v>
      </c>
      <c r="P153" s="473">
        <f t="shared" si="2"/>
        <v>1</v>
      </c>
      <c r="Q153" s="470">
        <v>1</v>
      </c>
      <c r="R153" s="468"/>
      <c r="S153" s="468" t="s">
        <v>453</v>
      </c>
      <c r="T153" s="468" t="s">
        <v>453</v>
      </c>
      <c r="U153" s="468" t="s">
        <v>490</v>
      </c>
      <c r="V153" s="468" t="s">
        <v>455</v>
      </c>
      <c r="W153" s="474" t="s">
        <v>1014</v>
      </c>
    </row>
    <row r="154" spans="1:23" s="480" customFormat="1" ht="12.75">
      <c r="A154" s="468"/>
      <c r="B154" s="468" t="s">
        <v>1015</v>
      </c>
      <c r="C154" s="468" t="s">
        <v>1016</v>
      </c>
      <c r="D154" s="468"/>
      <c r="E154" s="468" t="s">
        <v>1017</v>
      </c>
      <c r="F154" s="468" t="s">
        <v>533</v>
      </c>
      <c r="G154" s="468" t="s">
        <v>452</v>
      </c>
      <c r="H154" s="476">
        <v>44515</v>
      </c>
      <c r="I154" s="470"/>
      <c r="J154" s="470"/>
      <c r="K154" s="470"/>
      <c r="L154" s="470"/>
      <c r="M154" s="470"/>
      <c r="N154" s="470"/>
      <c r="O154" s="470">
        <v>1</v>
      </c>
      <c r="P154" s="473">
        <f t="shared" si="2"/>
        <v>1</v>
      </c>
      <c r="Q154" s="470">
        <v>1</v>
      </c>
      <c r="R154" s="468"/>
      <c r="S154" s="468" t="s">
        <v>453</v>
      </c>
      <c r="T154" s="468" t="s">
        <v>453</v>
      </c>
      <c r="U154" s="468" t="s">
        <v>490</v>
      </c>
      <c r="V154" s="468" t="s">
        <v>455</v>
      </c>
      <c r="W154" s="474" t="s">
        <v>1018</v>
      </c>
    </row>
    <row r="155" spans="1:23" s="480" customFormat="1" ht="12.75">
      <c r="A155" s="468"/>
      <c r="B155" s="468" t="s">
        <v>1019</v>
      </c>
      <c r="C155" s="468" t="s">
        <v>1020</v>
      </c>
      <c r="D155" s="468"/>
      <c r="E155" s="468" t="s">
        <v>1021</v>
      </c>
      <c r="F155" s="468" t="s">
        <v>533</v>
      </c>
      <c r="G155" s="468" t="s">
        <v>452</v>
      </c>
      <c r="H155" s="476">
        <v>44435</v>
      </c>
      <c r="I155" s="470"/>
      <c r="J155" s="470"/>
      <c r="K155" s="470"/>
      <c r="L155" s="470"/>
      <c r="M155" s="470"/>
      <c r="N155" s="470"/>
      <c r="O155" s="470">
        <v>1</v>
      </c>
      <c r="P155" s="473">
        <f t="shared" si="2"/>
        <v>1</v>
      </c>
      <c r="Q155" s="470">
        <v>1</v>
      </c>
      <c r="R155" s="468"/>
      <c r="S155" s="468" t="s">
        <v>453</v>
      </c>
      <c r="T155" s="468" t="s">
        <v>453</v>
      </c>
      <c r="U155" s="468" t="s">
        <v>490</v>
      </c>
      <c r="V155" s="468" t="s">
        <v>455</v>
      </c>
      <c r="W155" s="474" t="s">
        <v>1022</v>
      </c>
    </row>
    <row r="156" spans="1:23" s="480" customFormat="1" ht="12.75">
      <c r="A156" s="468"/>
      <c r="B156" s="468" t="s">
        <v>1023</v>
      </c>
      <c r="C156" s="468" t="s">
        <v>1024</v>
      </c>
      <c r="D156" s="468"/>
      <c r="E156" s="468" t="s">
        <v>1025</v>
      </c>
      <c r="F156" s="468" t="s">
        <v>533</v>
      </c>
      <c r="G156" s="468" t="s">
        <v>452</v>
      </c>
      <c r="H156" s="476">
        <v>44370</v>
      </c>
      <c r="I156" s="470"/>
      <c r="J156" s="470"/>
      <c r="K156" s="470"/>
      <c r="L156" s="470"/>
      <c r="M156" s="470"/>
      <c r="N156" s="470"/>
      <c r="O156" s="470">
        <v>1</v>
      </c>
      <c r="P156" s="473">
        <f t="shared" si="2"/>
        <v>1</v>
      </c>
      <c r="Q156" s="470">
        <v>1</v>
      </c>
      <c r="R156" s="468"/>
      <c r="S156" s="468" t="s">
        <v>453</v>
      </c>
      <c r="T156" s="468" t="s">
        <v>453</v>
      </c>
      <c r="U156" s="468" t="s">
        <v>490</v>
      </c>
      <c r="V156" s="468" t="s">
        <v>455</v>
      </c>
      <c r="W156" s="474" t="s">
        <v>1026</v>
      </c>
    </row>
    <row r="157" spans="1:23" s="480" customFormat="1" ht="12.75">
      <c r="A157" s="468"/>
      <c r="B157" s="468" t="s">
        <v>1027</v>
      </c>
      <c r="C157" s="468" t="s">
        <v>1028</v>
      </c>
      <c r="D157" s="468"/>
      <c r="E157" s="468" t="s">
        <v>1029</v>
      </c>
      <c r="F157" s="468" t="s">
        <v>533</v>
      </c>
      <c r="G157" s="468" t="s">
        <v>452</v>
      </c>
      <c r="H157" s="476">
        <v>44552</v>
      </c>
      <c r="I157" s="470"/>
      <c r="J157" s="470"/>
      <c r="K157" s="470"/>
      <c r="L157" s="470"/>
      <c r="M157" s="470"/>
      <c r="N157" s="470"/>
      <c r="O157" s="470">
        <v>1</v>
      </c>
      <c r="P157" s="473">
        <f t="shared" si="2"/>
        <v>1</v>
      </c>
      <c r="Q157" s="470">
        <v>1</v>
      </c>
      <c r="R157" s="468"/>
      <c r="S157" s="468" t="s">
        <v>453</v>
      </c>
      <c r="T157" s="468" t="s">
        <v>453</v>
      </c>
      <c r="U157" s="468" t="s">
        <v>490</v>
      </c>
      <c r="V157" s="468" t="s">
        <v>455</v>
      </c>
      <c r="W157" s="474" t="s">
        <v>1030</v>
      </c>
    </row>
    <row r="158" spans="1:23" s="480" customFormat="1" ht="12.75">
      <c r="A158" s="468"/>
      <c r="B158" s="468" t="s">
        <v>1031</v>
      </c>
      <c r="C158" s="468" t="s">
        <v>1032</v>
      </c>
      <c r="D158" s="468"/>
      <c r="E158" s="468" t="s">
        <v>1033</v>
      </c>
      <c r="F158" s="468" t="s">
        <v>730</v>
      </c>
      <c r="G158" s="468" t="s">
        <v>511</v>
      </c>
      <c r="H158" s="476">
        <v>44388</v>
      </c>
      <c r="I158" s="470"/>
      <c r="J158" s="470"/>
      <c r="K158" s="470"/>
      <c r="L158" s="470"/>
      <c r="M158" s="470"/>
      <c r="N158" s="470"/>
      <c r="O158" s="470">
        <v>1</v>
      </c>
      <c r="P158" s="473">
        <f t="shared" si="2"/>
        <v>1</v>
      </c>
      <c r="Q158" s="470">
        <v>1</v>
      </c>
      <c r="R158" s="468"/>
      <c r="S158" s="468" t="s">
        <v>453</v>
      </c>
      <c r="T158" s="468" t="s">
        <v>453</v>
      </c>
      <c r="U158" s="468" t="s">
        <v>490</v>
      </c>
      <c r="V158" s="468" t="s">
        <v>455</v>
      </c>
      <c r="W158" s="474" t="s">
        <v>1034</v>
      </c>
    </row>
    <row r="159" spans="1:23" s="480" customFormat="1" ht="12.75">
      <c r="A159" s="468"/>
      <c r="B159" s="468" t="s">
        <v>1035</v>
      </c>
      <c r="C159" s="468" t="s">
        <v>1036</v>
      </c>
      <c r="D159" s="468"/>
      <c r="E159" s="468" t="s">
        <v>1037</v>
      </c>
      <c r="F159" s="468" t="s">
        <v>533</v>
      </c>
      <c r="G159" s="468" t="s">
        <v>452</v>
      </c>
      <c r="H159" s="476">
        <v>44375</v>
      </c>
      <c r="I159" s="470"/>
      <c r="J159" s="470"/>
      <c r="K159" s="470"/>
      <c r="L159" s="470"/>
      <c r="M159" s="470"/>
      <c r="N159" s="470"/>
      <c r="O159" s="470">
        <v>1</v>
      </c>
      <c r="P159" s="473">
        <f t="shared" si="2"/>
        <v>1</v>
      </c>
      <c r="Q159" s="470">
        <v>1</v>
      </c>
      <c r="R159" s="468"/>
      <c r="S159" s="468" t="s">
        <v>453</v>
      </c>
      <c r="T159" s="468" t="s">
        <v>453</v>
      </c>
      <c r="U159" s="468" t="s">
        <v>490</v>
      </c>
      <c r="V159" s="468" t="s">
        <v>455</v>
      </c>
      <c r="W159" s="474" t="s">
        <v>1038</v>
      </c>
    </row>
    <row r="160" spans="1:23" s="480" customFormat="1" ht="12.75">
      <c r="A160" s="468"/>
      <c r="B160" s="468" t="s">
        <v>1039</v>
      </c>
      <c r="C160" s="468" t="s">
        <v>1040</v>
      </c>
      <c r="D160" s="468"/>
      <c r="E160" s="468" t="s">
        <v>1041</v>
      </c>
      <c r="F160" s="468" t="s">
        <v>533</v>
      </c>
      <c r="G160" s="468" t="s">
        <v>452</v>
      </c>
      <c r="H160" s="476">
        <v>44278</v>
      </c>
      <c r="I160" s="470"/>
      <c r="J160" s="470"/>
      <c r="K160" s="470"/>
      <c r="L160" s="470"/>
      <c r="M160" s="470"/>
      <c r="N160" s="470"/>
      <c r="O160" s="470">
        <v>1</v>
      </c>
      <c r="P160" s="473">
        <f t="shared" si="2"/>
        <v>1</v>
      </c>
      <c r="Q160" s="470">
        <v>1</v>
      </c>
      <c r="R160" s="468"/>
      <c r="S160" s="468" t="s">
        <v>453</v>
      </c>
      <c r="T160" s="468" t="s">
        <v>453</v>
      </c>
      <c r="U160" s="468" t="s">
        <v>490</v>
      </c>
      <c r="V160" s="468" t="s">
        <v>455</v>
      </c>
      <c r="W160" s="474" t="s">
        <v>1042</v>
      </c>
    </row>
    <row r="161" spans="1:23" s="480" customFormat="1" ht="12.75">
      <c r="A161" s="468"/>
      <c r="B161" s="468" t="s">
        <v>1043</v>
      </c>
      <c r="C161" s="468" t="s">
        <v>1044</v>
      </c>
      <c r="D161" s="468"/>
      <c r="E161" s="468" t="s">
        <v>1045</v>
      </c>
      <c r="F161" s="468" t="s">
        <v>533</v>
      </c>
      <c r="G161" s="468" t="s">
        <v>452</v>
      </c>
      <c r="H161" s="476">
        <v>44433</v>
      </c>
      <c r="I161" s="470"/>
      <c r="J161" s="470"/>
      <c r="K161" s="470"/>
      <c r="L161" s="470"/>
      <c r="M161" s="470"/>
      <c r="N161" s="470"/>
      <c r="O161" s="470">
        <v>1</v>
      </c>
      <c r="P161" s="473">
        <f t="shared" si="2"/>
        <v>1</v>
      </c>
      <c r="Q161" s="470">
        <v>1</v>
      </c>
      <c r="R161" s="468"/>
      <c r="S161" s="468" t="s">
        <v>453</v>
      </c>
      <c r="T161" s="468" t="s">
        <v>453</v>
      </c>
      <c r="U161" s="468" t="s">
        <v>490</v>
      </c>
      <c r="V161" s="468" t="s">
        <v>455</v>
      </c>
      <c r="W161" s="474" t="s">
        <v>1046</v>
      </c>
    </row>
    <row r="162" spans="1:23" s="480" customFormat="1" ht="12.75">
      <c r="A162" s="468"/>
      <c r="B162" s="468" t="s">
        <v>1047</v>
      </c>
      <c r="C162" s="468" t="s">
        <v>1048</v>
      </c>
      <c r="D162" s="468"/>
      <c r="E162" s="468" t="s">
        <v>1049</v>
      </c>
      <c r="F162" s="468" t="s">
        <v>533</v>
      </c>
      <c r="G162" s="468" t="s">
        <v>452</v>
      </c>
      <c r="H162" s="476">
        <v>44267</v>
      </c>
      <c r="I162" s="470"/>
      <c r="J162" s="470"/>
      <c r="K162" s="470"/>
      <c r="L162" s="470"/>
      <c r="M162" s="470"/>
      <c r="N162" s="470"/>
      <c r="O162" s="470">
        <v>1</v>
      </c>
      <c r="P162" s="473">
        <f t="shared" si="2"/>
        <v>1</v>
      </c>
      <c r="Q162" s="470">
        <v>1</v>
      </c>
      <c r="R162" s="468"/>
      <c r="S162" s="468" t="s">
        <v>453</v>
      </c>
      <c r="T162" s="468" t="s">
        <v>453</v>
      </c>
      <c r="U162" s="468" t="s">
        <v>490</v>
      </c>
      <c r="V162" s="468" t="s">
        <v>455</v>
      </c>
      <c r="W162" s="474" t="s">
        <v>1050</v>
      </c>
    </row>
    <row r="163" spans="1:23" s="480" customFormat="1" ht="12.75">
      <c r="A163" s="468"/>
      <c r="B163" s="468" t="s">
        <v>1051</v>
      </c>
      <c r="C163" s="468" t="s">
        <v>1052</v>
      </c>
      <c r="D163" s="468"/>
      <c r="E163" s="468" t="s">
        <v>1053</v>
      </c>
      <c r="F163" s="468" t="s">
        <v>533</v>
      </c>
      <c r="G163" s="468" t="s">
        <v>452</v>
      </c>
      <c r="H163" s="476">
        <v>44358</v>
      </c>
      <c r="I163" s="470"/>
      <c r="J163" s="470"/>
      <c r="K163" s="470"/>
      <c r="L163" s="470"/>
      <c r="M163" s="470"/>
      <c r="N163" s="470"/>
      <c r="O163" s="470">
        <v>1</v>
      </c>
      <c r="P163" s="473">
        <f t="shared" si="2"/>
        <v>1</v>
      </c>
      <c r="Q163" s="470">
        <v>1</v>
      </c>
      <c r="R163" s="468"/>
      <c r="S163" s="468" t="s">
        <v>453</v>
      </c>
      <c r="T163" s="468" t="s">
        <v>453</v>
      </c>
      <c r="U163" s="468" t="s">
        <v>490</v>
      </c>
      <c r="V163" s="468" t="s">
        <v>455</v>
      </c>
      <c r="W163" s="474" t="s">
        <v>1054</v>
      </c>
    </row>
    <row r="164" spans="1:23" s="480" customFormat="1" ht="12.75">
      <c r="A164" s="468"/>
      <c r="B164" s="468" t="s">
        <v>1055</v>
      </c>
      <c r="C164" s="468" t="s">
        <v>1056</v>
      </c>
      <c r="D164" s="468"/>
      <c r="E164" s="468" t="s">
        <v>1057</v>
      </c>
      <c r="F164" s="468" t="s">
        <v>533</v>
      </c>
      <c r="G164" s="468" t="s">
        <v>452</v>
      </c>
      <c r="H164" s="476">
        <v>44375</v>
      </c>
      <c r="I164" s="470"/>
      <c r="J164" s="470"/>
      <c r="K164" s="470"/>
      <c r="L164" s="470"/>
      <c r="M164" s="470"/>
      <c r="N164" s="470"/>
      <c r="O164" s="470">
        <v>1</v>
      </c>
      <c r="P164" s="473">
        <f t="shared" si="2"/>
        <v>1</v>
      </c>
      <c r="Q164" s="470">
        <v>1</v>
      </c>
      <c r="R164" s="468"/>
      <c r="S164" s="468" t="s">
        <v>453</v>
      </c>
      <c r="T164" s="468" t="s">
        <v>453</v>
      </c>
      <c r="U164" s="468" t="s">
        <v>490</v>
      </c>
      <c r="V164" s="468" t="s">
        <v>455</v>
      </c>
      <c r="W164" s="474" t="s">
        <v>1058</v>
      </c>
    </row>
    <row r="165" spans="1:23" s="480" customFormat="1" ht="12.75">
      <c r="A165" s="468"/>
      <c r="B165" s="468" t="s">
        <v>1059</v>
      </c>
      <c r="C165" s="468" t="s">
        <v>1060</v>
      </c>
      <c r="D165" s="468"/>
      <c r="E165" s="468" t="s">
        <v>1061</v>
      </c>
      <c r="F165" s="468" t="s">
        <v>533</v>
      </c>
      <c r="G165" s="468" t="s">
        <v>452</v>
      </c>
      <c r="H165" s="476">
        <v>44372</v>
      </c>
      <c r="I165" s="470"/>
      <c r="J165" s="470"/>
      <c r="K165" s="470"/>
      <c r="L165" s="470"/>
      <c r="M165" s="470"/>
      <c r="N165" s="470"/>
      <c r="O165" s="470">
        <v>1</v>
      </c>
      <c r="P165" s="473">
        <f t="shared" si="2"/>
        <v>1</v>
      </c>
      <c r="Q165" s="470">
        <v>1</v>
      </c>
      <c r="R165" s="468"/>
      <c r="S165" s="468" t="s">
        <v>453</v>
      </c>
      <c r="T165" s="468" t="s">
        <v>453</v>
      </c>
      <c r="U165" s="468" t="s">
        <v>490</v>
      </c>
      <c r="V165" s="468" t="s">
        <v>455</v>
      </c>
      <c r="W165" s="474" t="s">
        <v>1062</v>
      </c>
    </row>
    <row r="166" spans="1:23" s="480" customFormat="1" ht="12.75">
      <c r="A166" s="468"/>
      <c r="B166" s="468" t="s">
        <v>1063</v>
      </c>
      <c r="C166" s="468" t="s">
        <v>1064</v>
      </c>
      <c r="D166" s="468"/>
      <c r="E166" s="468" t="s">
        <v>1065</v>
      </c>
      <c r="F166" s="468" t="s">
        <v>730</v>
      </c>
      <c r="G166" s="468" t="s">
        <v>511</v>
      </c>
      <c r="H166" s="476">
        <v>44451</v>
      </c>
      <c r="I166" s="470"/>
      <c r="J166" s="470"/>
      <c r="K166" s="470"/>
      <c r="L166" s="470"/>
      <c r="M166" s="470"/>
      <c r="N166" s="470"/>
      <c r="O166" s="470">
        <v>1</v>
      </c>
      <c r="P166" s="473">
        <f t="shared" si="2"/>
        <v>1</v>
      </c>
      <c r="Q166" s="470">
        <v>1</v>
      </c>
      <c r="R166" s="468"/>
      <c r="S166" s="468" t="s">
        <v>453</v>
      </c>
      <c r="T166" s="468" t="s">
        <v>453</v>
      </c>
      <c r="U166" s="468" t="s">
        <v>490</v>
      </c>
      <c r="V166" s="468" t="s">
        <v>455</v>
      </c>
      <c r="W166" s="474" t="s">
        <v>1066</v>
      </c>
    </row>
    <row r="167" spans="1:23" s="480" customFormat="1" ht="12.75">
      <c r="A167" s="468"/>
      <c r="B167" s="468" t="s">
        <v>1067</v>
      </c>
      <c r="C167" s="468" t="s">
        <v>1068</v>
      </c>
      <c r="D167" s="468"/>
      <c r="E167" s="468" t="s">
        <v>1069</v>
      </c>
      <c r="F167" s="468" t="s">
        <v>533</v>
      </c>
      <c r="G167" s="468" t="s">
        <v>452</v>
      </c>
      <c r="H167" s="476">
        <v>44405</v>
      </c>
      <c r="I167" s="470"/>
      <c r="J167" s="470"/>
      <c r="K167" s="470"/>
      <c r="L167" s="470"/>
      <c r="M167" s="470"/>
      <c r="N167" s="470"/>
      <c r="O167" s="470">
        <v>1</v>
      </c>
      <c r="P167" s="473">
        <f t="shared" si="2"/>
        <v>1</v>
      </c>
      <c r="Q167" s="470">
        <v>1</v>
      </c>
      <c r="R167" s="468"/>
      <c r="S167" s="468" t="s">
        <v>453</v>
      </c>
      <c r="T167" s="468" t="s">
        <v>453</v>
      </c>
      <c r="U167" s="468" t="s">
        <v>490</v>
      </c>
      <c r="V167" s="468" t="s">
        <v>455</v>
      </c>
      <c r="W167" s="474" t="s">
        <v>1070</v>
      </c>
    </row>
    <row r="168" spans="1:23" s="480" customFormat="1" ht="12.75">
      <c r="A168" s="468"/>
      <c r="B168" s="468" t="s">
        <v>1071</v>
      </c>
      <c r="C168" s="468" t="s">
        <v>1072</v>
      </c>
      <c r="D168" s="468"/>
      <c r="E168" s="468" t="s">
        <v>1073</v>
      </c>
      <c r="F168" s="468" t="s">
        <v>533</v>
      </c>
      <c r="G168" s="468" t="s">
        <v>452</v>
      </c>
      <c r="H168" s="476">
        <v>44487</v>
      </c>
      <c r="I168" s="470"/>
      <c r="J168" s="470"/>
      <c r="K168" s="470"/>
      <c r="L168" s="470"/>
      <c r="M168" s="470"/>
      <c r="N168" s="470"/>
      <c r="O168" s="470">
        <v>1</v>
      </c>
      <c r="P168" s="473">
        <f t="shared" si="2"/>
        <v>1</v>
      </c>
      <c r="Q168" s="470">
        <v>1</v>
      </c>
      <c r="R168" s="468"/>
      <c r="S168" s="468" t="s">
        <v>453</v>
      </c>
      <c r="T168" s="468" t="s">
        <v>453</v>
      </c>
      <c r="U168" s="468" t="s">
        <v>490</v>
      </c>
      <c r="V168" s="468" t="s">
        <v>455</v>
      </c>
      <c r="W168" s="474" t="s">
        <v>1074</v>
      </c>
    </row>
    <row r="169" spans="1:23" s="480" customFormat="1" ht="12.75">
      <c r="A169" s="468"/>
      <c r="B169" s="468" t="s">
        <v>1075</v>
      </c>
      <c r="C169" s="468" t="s">
        <v>1076</v>
      </c>
      <c r="D169" s="468"/>
      <c r="E169" s="468" t="s">
        <v>1077</v>
      </c>
      <c r="F169" s="468" t="s">
        <v>730</v>
      </c>
      <c r="G169" s="468" t="s">
        <v>511</v>
      </c>
      <c r="H169" s="476">
        <v>44521</v>
      </c>
      <c r="I169" s="470"/>
      <c r="J169" s="470"/>
      <c r="K169" s="470"/>
      <c r="L169" s="470"/>
      <c r="M169" s="470"/>
      <c r="N169" s="470"/>
      <c r="O169" s="470">
        <v>1</v>
      </c>
      <c r="P169" s="473">
        <f t="shared" si="2"/>
        <v>1</v>
      </c>
      <c r="Q169" s="470"/>
      <c r="R169" s="468"/>
      <c r="S169" s="468" t="s">
        <v>453</v>
      </c>
      <c r="T169" s="468" t="s">
        <v>453</v>
      </c>
      <c r="U169" s="468" t="s">
        <v>490</v>
      </c>
      <c r="V169" s="468" t="s">
        <v>460</v>
      </c>
      <c r="W169" s="474" t="s">
        <v>1078</v>
      </c>
    </row>
    <row r="170" spans="1:23" s="480" customFormat="1" ht="12.75">
      <c r="A170" s="468"/>
      <c r="B170" s="468" t="s">
        <v>1075</v>
      </c>
      <c r="C170" s="468" t="s">
        <v>1076</v>
      </c>
      <c r="D170" s="468"/>
      <c r="E170" s="468" t="s">
        <v>1077</v>
      </c>
      <c r="F170" s="468" t="s">
        <v>533</v>
      </c>
      <c r="G170" s="468" t="s">
        <v>452</v>
      </c>
      <c r="H170" s="476">
        <v>44521</v>
      </c>
      <c r="I170" s="470"/>
      <c r="J170" s="470"/>
      <c r="K170" s="470"/>
      <c r="L170" s="470"/>
      <c r="M170" s="470"/>
      <c r="N170" s="470"/>
      <c r="O170" s="470">
        <v>1</v>
      </c>
      <c r="P170" s="473">
        <f t="shared" si="2"/>
        <v>1</v>
      </c>
      <c r="Q170" s="470"/>
      <c r="R170" s="468"/>
      <c r="S170" s="468" t="s">
        <v>453</v>
      </c>
      <c r="T170" s="468" t="s">
        <v>453</v>
      </c>
      <c r="U170" s="468" t="s">
        <v>490</v>
      </c>
      <c r="V170" s="468" t="s">
        <v>460</v>
      </c>
      <c r="W170" s="474" t="s">
        <v>1078</v>
      </c>
    </row>
    <row r="171" spans="1:23" s="480" customFormat="1" ht="12.75">
      <c r="A171" s="468"/>
      <c r="B171" s="468" t="s">
        <v>1079</v>
      </c>
      <c r="C171" s="468" t="s">
        <v>1080</v>
      </c>
      <c r="D171" s="468"/>
      <c r="E171" s="468" t="s">
        <v>1081</v>
      </c>
      <c r="F171" s="468" t="s">
        <v>730</v>
      </c>
      <c r="G171" s="468" t="s">
        <v>511</v>
      </c>
      <c r="H171" s="476">
        <v>44521</v>
      </c>
      <c r="I171" s="470"/>
      <c r="J171" s="470"/>
      <c r="K171" s="470"/>
      <c r="L171" s="470"/>
      <c r="M171" s="470"/>
      <c r="N171" s="470"/>
      <c r="O171" s="470">
        <v>1</v>
      </c>
      <c r="P171" s="473">
        <f t="shared" si="2"/>
        <v>1</v>
      </c>
      <c r="Q171" s="470"/>
      <c r="R171" s="468"/>
      <c r="S171" s="468" t="s">
        <v>453</v>
      </c>
      <c r="T171" s="468" t="s">
        <v>453</v>
      </c>
      <c r="U171" s="468" t="s">
        <v>490</v>
      </c>
      <c r="V171" s="468" t="s">
        <v>460</v>
      </c>
      <c r="W171" s="474" t="s">
        <v>1082</v>
      </c>
    </row>
    <row r="172" spans="1:23" s="480" customFormat="1" ht="12.75">
      <c r="A172" s="468"/>
      <c r="B172" s="468" t="s">
        <v>1083</v>
      </c>
      <c r="C172" s="468" t="s">
        <v>1084</v>
      </c>
      <c r="D172" s="468"/>
      <c r="E172" s="468" t="s">
        <v>1085</v>
      </c>
      <c r="F172" s="468" t="s">
        <v>533</v>
      </c>
      <c r="G172" s="468" t="s">
        <v>452</v>
      </c>
      <c r="H172" s="476">
        <v>44431</v>
      </c>
      <c r="I172" s="470"/>
      <c r="J172" s="470"/>
      <c r="K172" s="470"/>
      <c r="L172" s="470"/>
      <c r="M172" s="470"/>
      <c r="N172" s="470"/>
      <c r="O172" s="470">
        <v>1</v>
      </c>
      <c r="P172" s="473">
        <f t="shared" si="2"/>
        <v>1</v>
      </c>
      <c r="Q172" s="470">
        <v>1</v>
      </c>
      <c r="R172" s="468"/>
      <c r="S172" s="468" t="s">
        <v>453</v>
      </c>
      <c r="T172" s="468" t="s">
        <v>453</v>
      </c>
      <c r="U172" s="468" t="s">
        <v>490</v>
      </c>
      <c r="V172" s="468" t="s">
        <v>455</v>
      </c>
      <c r="W172" s="474" t="s">
        <v>1086</v>
      </c>
    </row>
    <row r="173" spans="1:23" s="480" customFormat="1" ht="12.75">
      <c r="A173" s="468"/>
      <c r="B173" s="468" t="s">
        <v>1087</v>
      </c>
      <c r="C173" s="468" t="s">
        <v>1088</v>
      </c>
      <c r="D173" s="468"/>
      <c r="E173" s="468" t="s">
        <v>1089</v>
      </c>
      <c r="F173" s="468" t="s">
        <v>533</v>
      </c>
      <c r="G173" s="468" t="s">
        <v>452</v>
      </c>
      <c r="H173" s="476">
        <v>44459</v>
      </c>
      <c r="I173" s="470"/>
      <c r="J173" s="470"/>
      <c r="K173" s="470"/>
      <c r="L173" s="470"/>
      <c r="M173" s="470"/>
      <c r="N173" s="470"/>
      <c r="O173" s="470">
        <v>1</v>
      </c>
      <c r="P173" s="473">
        <f t="shared" si="2"/>
        <v>1</v>
      </c>
      <c r="Q173" s="470">
        <v>1</v>
      </c>
      <c r="R173" s="468"/>
      <c r="S173" s="468" t="s">
        <v>453</v>
      </c>
      <c r="T173" s="468" t="s">
        <v>453</v>
      </c>
      <c r="U173" s="468" t="s">
        <v>490</v>
      </c>
      <c r="V173" s="468" t="s">
        <v>455</v>
      </c>
      <c r="W173" s="474" t="s">
        <v>1090</v>
      </c>
    </row>
    <row r="174" spans="1:23" s="480" customFormat="1" ht="12.75">
      <c r="A174" s="468"/>
      <c r="B174" s="468" t="s">
        <v>1091</v>
      </c>
      <c r="C174" s="468" t="s">
        <v>1092</v>
      </c>
      <c r="D174" s="468"/>
      <c r="E174" s="468" t="s">
        <v>1093</v>
      </c>
      <c r="F174" s="468" t="s">
        <v>533</v>
      </c>
      <c r="G174" s="468" t="s">
        <v>452</v>
      </c>
      <c r="H174" s="476">
        <v>44431</v>
      </c>
      <c r="I174" s="470"/>
      <c r="J174" s="470"/>
      <c r="K174" s="470"/>
      <c r="L174" s="470"/>
      <c r="M174" s="470"/>
      <c r="N174" s="470"/>
      <c r="O174" s="470">
        <v>1</v>
      </c>
      <c r="P174" s="473">
        <f t="shared" si="2"/>
        <v>1</v>
      </c>
      <c r="Q174" s="470">
        <v>1</v>
      </c>
      <c r="R174" s="468"/>
      <c r="S174" s="468" t="s">
        <v>453</v>
      </c>
      <c r="T174" s="468" t="s">
        <v>453</v>
      </c>
      <c r="U174" s="468" t="s">
        <v>490</v>
      </c>
      <c r="V174" s="468" t="s">
        <v>455</v>
      </c>
      <c r="W174" s="474" t="s">
        <v>1094</v>
      </c>
    </row>
    <row r="175" spans="1:23" s="480" customFormat="1" ht="12.75">
      <c r="A175" s="468"/>
      <c r="B175" s="468" t="s">
        <v>1095</v>
      </c>
      <c r="C175" s="468" t="s">
        <v>1096</v>
      </c>
      <c r="D175" s="468"/>
      <c r="E175" s="468" t="s">
        <v>1097</v>
      </c>
      <c r="F175" s="468" t="s">
        <v>533</v>
      </c>
      <c r="G175" s="468" t="s">
        <v>452</v>
      </c>
      <c r="H175" s="476">
        <v>44201</v>
      </c>
      <c r="I175" s="470"/>
      <c r="J175" s="470"/>
      <c r="K175" s="470"/>
      <c r="L175" s="470"/>
      <c r="M175" s="470"/>
      <c r="N175" s="470"/>
      <c r="O175" s="470">
        <v>1</v>
      </c>
      <c r="P175" s="473">
        <f t="shared" si="2"/>
        <v>1</v>
      </c>
      <c r="Q175" s="470">
        <v>1</v>
      </c>
      <c r="R175" s="468"/>
      <c r="S175" s="468" t="s">
        <v>453</v>
      </c>
      <c r="T175" s="468" t="s">
        <v>453</v>
      </c>
      <c r="U175" s="468" t="s">
        <v>490</v>
      </c>
      <c r="V175" s="468" t="s">
        <v>455</v>
      </c>
      <c r="W175" s="474" t="s">
        <v>1098</v>
      </c>
    </row>
    <row r="176" spans="1:23" s="480" customFormat="1" ht="12.75">
      <c r="A176" s="468"/>
      <c r="B176" s="468" t="s">
        <v>1099</v>
      </c>
      <c r="C176" s="468" t="s">
        <v>1100</v>
      </c>
      <c r="D176" s="468"/>
      <c r="E176" s="468" t="s">
        <v>1101</v>
      </c>
      <c r="F176" s="468" t="s">
        <v>533</v>
      </c>
      <c r="G176" s="468" t="s">
        <v>452</v>
      </c>
      <c r="H176" s="476">
        <v>44361</v>
      </c>
      <c r="I176" s="470"/>
      <c r="J176" s="470"/>
      <c r="K176" s="470"/>
      <c r="L176" s="470"/>
      <c r="M176" s="470"/>
      <c r="N176" s="470"/>
      <c r="O176" s="470">
        <v>1</v>
      </c>
      <c r="P176" s="473">
        <f t="shared" si="2"/>
        <v>1</v>
      </c>
      <c r="Q176" s="470">
        <v>1</v>
      </c>
      <c r="R176" s="468"/>
      <c r="S176" s="468" t="s">
        <v>453</v>
      </c>
      <c r="T176" s="468" t="s">
        <v>453</v>
      </c>
      <c r="U176" s="468" t="s">
        <v>490</v>
      </c>
      <c r="V176" s="468" t="s">
        <v>455</v>
      </c>
      <c r="W176" s="474" t="s">
        <v>1102</v>
      </c>
    </row>
    <row r="177" spans="1:23" s="480" customFormat="1" ht="12.75">
      <c r="A177" s="468"/>
      <c r="B177" s="468" t="s">
        <v>1103</v>
      </c>
      <c r="C177" s="468" t="s">
        <v>1104</v>
      </c>
      <c r="D177" s="468"/>
      <c r="E177" s="468" t="s">
        <v>1105</v>
      </c>
      <c r="F177" s="468" t="s">
        <v>533</v>
      </c>
      <c r="G177" s="468" t="s">
        <v>452</v>
      </c>
      <c r="H177" s="476">
        <v>44389</v>
      </c>
      <c r="I177" s="470"/>
      <c r="J177" s="470"/>
      <c r="K177" s="470"/>
      <c r="L177" s="470"/>
      <c r="M177" s="470"/>
      <c r="N177" s="470"/>
      <c r="O177" s="470">
        <v>1</v>
      </c>
      <c r="P177" s="473">
        <f t="shared" si="2"/>
        <v>1</v>
      </c>
      <c r="Q177" s="470">
        <v>1</v>
      </c>
      <c r="R177" s="468"/>
      <c r="S177" s="468" t="s">
        <v>453</v>
      </c>
      <c r="T177" s="468" t="s">
        <v>453</v>
      </c>
      <c r="U177" s="468" t="s">
        <v>490</v>
      </c>
      <c r="V177" s="468" t="s">
        <v>455</v>
      </c>
      <c r="W177" s="474" t="s">
        <v>1106</v>
      </c>
    </row>
    <row r="178" spans="1:23" s="480" customFormat="1" ht="12.75">
      <c r="A178" s="468"/>
      <c r="B178" s="468" t="s">
        <v>1107</v>
      </c>
      <c r="C178" s="468" t="s">
        <v>1108</v>
      </c>
      <c r="D178" s="468"/>
      <c r="E178" s="468" t="s">
        <v>1109</v>
      </c>
      <c r="F178" s="468" t="s">
        <v>533</v>
      </c>
      <c r="G178" s="468" t="s">
        <v>452</v>
      </c>
      <c r="H178" s="476">
        <v>44235</v>
      </c>
      <c r="I178" s="470"/>
      <c r="J178" s="470"/>
      <c r="K178" s="470"/>
      <c r="L178" s="470"/>
      <c r="M178" s="470"/>
      <c r="N178" s="470"/>
      <c r="O178" s="470">
        <v>1</v>
      </c>
      <c r="P178" s="473">
        <f t="shared" si="2"/>
        <v>1</v>
      </c>
      <c r="Q178" s="470">
        <v>1</v>
      </c>
      <c r="R178" s="468"/>
      <c r="S178" s="468" t="s">
        <v>453</v>
      </c>
      <c r="T178" s="468" t="s">
        <v>453</v>
      </c>
      <c r="U178" s="468" t="s">
        <v>490</v>
      </c>
      <c r="V178" s="468" t="s">
        <v>455</v>
      </c>
      <c r="W178" s="474" t="s">
        <v>1110</v>
      </c>
    </row>
    <row r="179" spans="1:23" s="480" customFormat="1" ht="38.25">
      <c r="A179" s="468"/>
      <c r="B179" s="468" t="s">
        <v>1111</v>
      </c>
      <c r="C179" s="468" t="s">
        <v>1112</v>
      </c>
      <c r="D179" s="468" t="s">
        <v>1113</v>
      </c>
      <c r="E179" s="468" t="s">
        <v>1114</v>
      </c>
      <c r="F179" s="468" t="s">
        <v>730</v>
      </c>
      <c r="G179" s="468" t="s">
        <v>511</v>
      </c>
      <c r="H179" s="476">
        <v>44216</v>
      </c>
      <c r="I179" s="470"/>
      <c r="J179" s="470"/>
      <c r="K179" s="470"/>
      <c r="L179" s="470"/>
      <c r="M179" s="470">
        <v>1</v>
      </c>
      <c r="N179" s="470"/>
      <c r="O179" s="470">
        <v>0</v>
      </c>
      <c r="P179" s="473">
        <f t="shared" si="2"/>
        <v>1</v>
      </c>
      <c r="Q179" s="470">
        <v>1</v>
      </c>
      <c r="R179" s="468"/>
      <c r="S179" s="468" t="s">
        <v>453</v>
      </c>
      <c r="T179" s="468" t="s">
        <v>453</v>
      </c>
      <c r="U179" s="468" t="s">
        <v>490</v>
      </c>
      <c r="V179" s="468" t="s">
        <v>455</v>
      </c>
      <c r="W179" s="474" t="s">
        <v>1115</v>
      </c>
    </row>
    <row r="180" spans="1:23" s="480" customFormat="1" ht="12.75">
      <c r="A180" s="468"/>
      <c r="B180" s="468" t="s">
        <v>1116</v>
      </c>
      <c r="C180" s="468" t="s">
        <v>1117</v>
      </c>
      <c r="D180" s="468"/>
      <c r="E180" s="468" t="s">
        <v>1118</v>
      </c>
      <c r="F180" s="468" t="s">
        <v>730</v>
      </c>
      <c r="G180" s="468" t="s">
        <v>511</v>
      </c>
      <c r="H180" s="476">
        <v>44202</v>
      </c>
      <c r="I180" s="470"/>
      <c r="J180" s="470"/>
      <c r="K180" s="470"/>
      <c r="L180" s="470"/>
      <c r="M180" s="470"/>
      <c r="N180" s="470"/>
      <c r="O180" s="470">
        <v>1</v>
      </c>
      <c r="P180" s="473">
        <f t="shared" si="2"/>
        <v>1</v>
      </c>
      <c r="Q180" s="470">
        <v>1</v>
      </c>
      <c r="R180" s="468"/>
      <c r="S180" s="468" t="s">
        <v>453</v>
      </c>
      <c r="T180" s="468" t="s">
        <v>453</v>
      </c>
      <c r="U180" s="468" t="s">
        <v>490</v>
      </c>
      <c r="V180" s="468" t="s">
        <v>455</v>
      </c>
      <c r="W180" s="474" t="s">
        <v>1119</v>
      </c>
    </row>
    <row r="181" spans="1:23" s="480" customFormat="1" ht="12.75">
      <c r="A181" s="468"/>
      <c r="B181" s="468" t="s">
        <v>1120</v>
      </c>
      <c r="C181" s="468" t="s">
        <v>1121</v>
      </c>
      <c r="D181" s="468"/>
      <c r="E181" s="468" t="s">
        <v>1122</v>
      </c>
      <c r="F181" s="468" t="s">
        <v>533</v>
      </c>
      <c r="G181" s="468" t="s">
        <v>452</v>
      </c>
      <c r="H181" s="476">
        <v>44249</v>
      </c>
      <c r="I181" s="470"/>
      <c r="J181" s="470"/>
      <c r="K181" s="470"/>
      <c r="L181" s="470"/>
      <c r="M181" s="470"/>
      <c r="N181" s="470"/>
      <c r="O181" s="470">
        <v>1</v>
      </c>
      <c r="P181" s="473">
        <f t="shared" si="2"/>
        <v>1</v>
      </c>
      <c r="Q181" s="470">
        <v>1</v>
      </c>
      <c r="R181" s="468"/>
      <c r="S181" s="468" t="s">
        <v>453</v>
      </c>
      <c r="T181" s="468" t="s">
        <v>453</v>
      </c>
      <c r="U181" s="468" t="s">
        <v>490</v>
      </c>
      <c r="V181" s="468" t="s">
        <v>455</v>
      </c>
      <c r="W181" s="474" t="s">
        <v>1123</v>
      </c>
    </row>
    <row r="182" spans="1:23" s="480" customFormat="1" ht="12.75">
      <c r="A182" s="468"/>
      <c r="B182" s="478" t="s">
        <v>1120</v>
      </c>
      <c r="C182" s="468" t="s">
        <v>1121</v>
      </c>
      <c r="D182" s="468"/>
      <c r="E182" s="468" t="s">
        <v>1124</v>
      </c>
      <c r="F182" s="468" t="s">
        <v>533</v>
      </c>
      <c r="G182" s="468" t="s">
        <v>452</v>
      </c>
      <c r="H182" s="476">
        <v>44473</v>
      </c>
      <c r="I182" s="470"/>
      <c r="J182" s="470"/>
      <c r="K182" s="470"/>
      <c r="L182" s="470"/>
      <c r="M182" s="470"/>
      <c r="N182" s="470"/>
      <c r="O182" s="470">
        <v>1</v>
      </c>
      <c r="P182" s="473">
        <f t="shared" si="2"/>
        <v>1</v>
      </c>
      <c r="Q182" s="470">
        <v>1</v>
      </c>
      <c r="R182" s="468"/>
      <c r="S182" s="468" t="s">
        <v>453</v>
      </c>
      <c r="T182" s="468" t="s">
        <v>453</v>
      </c>
      <c r="U182" s="468" t="s">
        <v>490</v>
      </c>
      <c r="V182" s="468" t="s">
        <v>455</v>
      </c>
      <c r="W182" s="474" t="s">
        <v>1125</v>
      </c>
    </row>
    <row r="183" spans="1:23" s="480" customFormat="1" ht="12.75">
      <c r="A183" s="468"/>
      <c r="B183" s="468" t="s">
        <v>1126</v>
      </c>
      <c r="C183" s="468" t="s">
        <v>1127</v>
      </c>
      <c r="D183" s="468"/>
      <c r="E183" s="468" t="s">
        <v>1128</v>
      </c>
      <c r="F183" s="468" t="s">
        <v>533</v>
      </c>
      <c r="G183" s="468" t="s">
        <v>452</v>
      </c>
      <c r="H183" s="476">
        <v>44389</v>
      </c>
      <c r="I183" s="470"/>
      <c r="J183" s="470"/>
      <c r="K183" s="470"/>
      <c r="L183" s="470"/>
      <c r="M183" s="470"/>
      <c r="N183" s="470"/>
      <c r="O183" s="470">
        <v>1</v>
      </c>
      <c r="P183" s="473">
        <f t="shared" si="2"/>
        <v>1</v>
      </c>
      <c r="Q183" s="470">
        <v>1</v>
      </c>
      <c r="R183" s="468"/>
      <c r="S183" s="468" t="s">
        <v>453</v>
      </c>
      <c r="T183" s="468" t="s">
        <v>453</v>
      </c>
      <c r="U183" s="468" t="s">
        <v>490</v>
      </c>
      <c r="V183" s="468" t="s">
        <v>455</v>
      </c>
      <c r="W183" s="474" t="s">
        <v>1129</v>
      </c>
    </row>
    <row r="184" spans="1:23" s="480" customFormat="1" ht="12.75">
      <c r="A184" s="468"/>
      <c r="B184" s="468" t="s">
        <v>1130</v>
      </c>
      <c r="C184" s="468" t="s">
        <v>1131</v>
      </c>
      <c r="D184" s="468"/>
      <c r="E184" s="468" t="s">
        <v>1132</v>
      </c>
      <c r="F184" s="468" t="s">
        <v>533</v>
      </c>
      <c r="G184" s="468" t="s">
        <v>452</v>
      </c>
      <c r="H184" s="476">
        <v>44369</v>
      </c>
      <c r="I184" s="470"/>
      <c r="J184" s="470"/>
      <c r="K184" s="470"/>
      <c r="L184" s="470"/>
      <c r="M184" s="470"/>
      <c r="N184" s="470"/>
      <c r="O184" s="470">
        <v>1</v>
      </c>
      <c r="P184" s="473">
        <f t="shared" si="2"/>
        <v>1</v>
      </c>
      <c r="Q184" s="470">
        <v>1</v>
      </c>
      <c r="R184" s="468"/>
      <c r="S184" s="468" t="s">
        <v>453</v>
      </c>
      <c r="T184" s="468" t="s">
        <v>453</v>
      </c>
      <c r="U184" s="468" t="s">
        <v>490</v>
      </c>
      <c r="V184" s="468" t="s">
        <v>455</v>
      </c>
      <c r="W184" s="474" t="s">
        <v>1133</v>
      </c>
    </row>
    <row r="185" spans="1:23" s="480" customFormat="1" ht="12.75">
      <c r="A185" s="468"/>
      <c r="B185" s="468" t="s">
        <v>1134</v>
      </c>
      <c r="C185" s="468" t="s">
        <v>1135</v>
      </c>
      <c r="D185" s="468"/>
      <c r="E185" s="468" t="s">
        <v>1136</v>
      </c>
      <c r="F185" s="468" t="s">
        <v>533</v>
      </c>
      <c r="G185" s="468" t="s">
        <v>452</v>
      </c>
      <c r="H185" s="476">
        <v>44544</v>
      </c>
      <c r="I185" s="470"/>
      <c r="J185" s="470"/>
      <c r="K185" s="470"/>
      <c r="L185" s="470"/>
      <c r="M185" s="470"/>
      <c r="N185" s="470"/>
      <c r="O185" s="470">
        <v>1</v>
      </c>
      <c r="P185" s="473">
        <f t="shared" si="2"/>
        <v>1</v>
      </c>
      <c r="Q185" s="470">
        <v>1</v>
      </c>
      <c r="R185" s="468"/>
      <c r="S185" s="468" t="s">
        <v>453</v>
      </c>
      <c r="T185" s="468" t="s">
        <v>453</v>
      </c>
      <c r="U185" s="468" t="s">
        <v>490</v>
      </c>
      <c r="V185" s="468" t="s">
        <v>455</v>
      </c>
      <c r="W185" s="474" t="s">
        <v>1137</v>
      </c>
    </row>
    <row r="186" spans="1:23" s="480" customFormat="1" ht="12.75">
      <c r="A186" s="468"/>
      <c r="B186" s="468" t="s">
        <v>1138</v>
      </c>
      <c r="C186" s="468" t="s">
        <v>1139</v>
      </c>
      <c r="D186" s="468"/>
      <c r="E186" s="468" t="s">
        <v>1140</v>
      </c>
      <c r="F186" s="468" t="s">
        <v>533</v>
      </c>
      <c r="G186" s="468" t="s">
        <v>452</v>
      </c>
      <c r="H186" s="476">
        <v>44364</v>
      </c>
      <c r="I186" s="470"/>
      <c r="J186" s="470"/>
      <c r="K186" s="470"/>
      <c r="L186" s="470"/>
      <c r="M186" s="470"/>
      <c r="N186" s="470"/>
      <c r="O186" s="470">
        <v>1</v>
      </c>
      <c r="P186" s="473">
        <f t="shared" si="2"/>
        <v>1</v>
      </c>
      <c r="Q186" s="470">
        <v>1</v>
      </c>
      <c r="R186" s="468"/>
      <c r="S186" s="468" t="s">
        <v>453</v>
      </c>
      <c r="T186" s="468" t="s">
        <v>453</v>
      </c>
      <c r="U186" s="468" t="s">
        <v>490</v>
      </c>
      <c r="V186" s="468" t="s">
        <v>455</v>
      </c>
      <c r="W186" s="474" t="s">
        <v>1141</v>
      </c>
    </row>
    <row r="187" spans="1:23" s="480" customFormat="1" ht="12.75">
      <c r="A187" s="468"/>
      <c r="B187" s="468" t="s">
        <v>1142</v>
      </c>
      <c r="C187" s="468" t="s">
        <v>1143</v>
      </c>
      <c r="D187" s="468"/>
      <c r="E187" s="468" t="s">
        <v>1144</v>
      </c>
      <c r="F187" s="468" t="s">
        <v>533</v>
      </c>
      <c r="G187" s="468" t="s">
        <v>452</v>
      </c>
      <c r="H187" s="476">
        <v>44433</v>
      </c>
      <c r="I187" s="470"/>
      <c r="J187" s="470"/>
      <c r="K187" s="470"/>
      <c r="L187" s="470"/>
      <c r="M187" s="470"/>
      <c r="N187" s="470"/>
      <c r="O187" s="470">
        <v>1</v>
      </c>
      <c r="P187" s="473">
        <f t="shared" si="2"/>
        <v>1</v>
      </c>
      <c r="Q187" s="470">
        <v>1</v>
      </c>
      <c r="R187" s="468"/>
      <c r="S187" s="468" t="s">
        <v>453</v>
      </c>
      <c r="T187" s="468" t="s">
        <v>453</v>
      </c>
      <c r="U187" s="468" t="s">
        <v>490</v>
      </c>
      <c r="V187" s="468" t="s">
        <v>455</v>
      </c>
      <c r="W187" s="474" t="s">
        <v>1145</v>
      </c>
    </row>
    <row r="188" spans="1:23" s="480" customFormat="1" ht="12.75">
      <c r="A188" s="468"/>
      <c r="B188" s="468" t="s">
        <v>1146</v>
      </c>
      <c r="C188" s="468" t="s">
        <v>1147</v>
      </c>
      <c r="D188" s="468"/>
      <c r="E188" s="468" t="s">
        <v>1148</v>
      </c>
      <c r="F188" s="468" t="s">
        <v>533</v>
      </c>
      <c r="G188" s="468" t="s">
        <v>452</v>
      </c>
      <c r="H188" s="476">
        <v>44434</v>
      </c>
      <c r="I188" s="470"/>
      <c r="J188" s="470"/>
      <c r="K188" s="470"/>
      <c r="L188" s="470"/>
      <c r="M188" s="470"/>
      <c r="N188" s="470"/>
      <c r="O188" s="470">
        <v>1</v>
      </c>
      <c r="P188" s="473">
        <f t="shared" si="2"/>
        <v>1</v>
      </c>
      <c r="Q188" s="470">
        <v>1</v>
      </c>
      <c r="R188" s="468"/>
      <c r="S188" s="468" t="s">
        <v>453</v>
      </c>
      <c r="T188" s="468" t="s">
        <v>453</v>
      </c>
      <c r="U188" s="468" t="s">
        <v>490</v>
      </c>
      <c r="V188" s="468" t="s">
        <v>455</v>
      </c>
      <c r="W188" s="474" t="s">
        <v>1149</v>
      </c>
    </row>
    <row r="189" spans="1:23" s="480" customFormat="1" ht="12.75">
      <c r="A189" s="468"/>
      <c r="B189" s="468" t="s">
        <v>1150</v>
      </c>
      <c r="C189" s="468" t="s">
        <v>1151</v>
      </c>
      <c r="D189" s="468"/>
      <c r="E189" s="468" t="s">
        <v>1152</v>
      </c>
      <c r="F189" s="468" t="s">
        <v>533</v>
      </c>
      <c r="G189" s="468" t="s">
        <v>452</v>
      </c>
      <c r="H189" s="476">
        <v>44203</v>
      </c>
      <c r="I189" s="470"/>
      <c r="J189" s="470"/>
      <c r="K189" s="470"/>
      <c r="L189" s="470"/>
      <c r="M189" s="470"/>
      <c r="N189" s="470"/>
      <c r="O189" s="470">
        <v>1</v>
      </c>
      <c r="P189" s="473">
        <f t="shared" si="2"/>
        <v>1</v>
      </c>
      <c r="Q189" s="470">
        <v>1</v>
      </c>
      <c r="R189" s="468"/>
      <c r="S189" s="468" t="s">
        <v>453</v>
      </c>
      <c r="T189" s="468" t="s">
        <v>453</v>
      </c>
      <c r="U189" s="468" t="s">
        <v>490</v>
      </c>
      <c r="V189" s="468" t="s">
        <v>455</v>
      </c>
      <c r="W189" s="474" t="s">
        <v>1153</v>
      </c>
    </row>
    <row r="190" spans="1:23" s="480" customFormat="1" ht="12.75">
      <c r="A190" s="468"/>
      <c r="B190" s="468" t="s">
        <v>1154</v>
      </c>
      <c r="C190" s="468" t="s">
        <v>1155</v>
      </c>
      <c r="D190" s="468"/>
      <c r="E190" s="468" t="s">
        <v>1156</v>
      </c>
      <c r="F190" s="468" t="s">
        <v>730</v>
      </c>
      <c r="G190" s="468" t="s">
        <v>511</v>
      </c>
      <c r="H190" s="476">
        <v>44275</v>
      </c>
      <c r="I190" s="470"/>
      <c r="J190" s="470"/>
      <c r="K190" s="470"/>
      <c r="L190" s="470"/>
      <c r="M190" s="470"/>
      <c r="N190" s="470"/>
      <c r="O190" s="470">
        <v>1</v>
      </c>
      <c r="P190" s="473">
        <f t="shared" si="2"/>
        <v>1</v>
      </c>
      <c r="Q190" s="470"/>
      <c r="R190" s="468"/>
      <c r="S190" s="468" t="s">
        <v>453</v>
      </c>
      <c r="T190" s="468" t="s">
        <v>453</v>
      </c>
      <c r="U190" s="468" t="s">
        <v>490</v>
      </c>
      <c r="V190" s="468" t="s">
        <v>460</v>
      </c>
      <c r="W190" s="474" t="s">
        <v>1157</v>
      </c>
    </row>
    <row r="191" spans="1:23" s="480" customFormat="1" ht="12.75">
      <c r="A191" s="468"/>
      <c r="B191" s="468" t="s">
        <v>1154</v>
      </c>
      <c r="C191" s="468" t="s">
        <v>1155</v>
      </c>
      <c r="D191" s="468"/>
      <c r="E191" s="468" t="s">
        <v>1156</v>
      </c>
      <c r="F191" s="468" t="s">
        <v>533</v>
      </c>
      <c r="G191" s="468" t="s">
        <v>452</v>
      </c>
      <c r="H191" s="476">
        <v>44275</v>
      </c>
      <c r="I191" s="470"/>
      <c r="J191" s="470"/>
      <c r="K191" s="470"/>
      <c r="L191" s="470"/>
      <c r="M191" s="470"/>
      <c r="N191" s="470"/>
      <c r="O191" s="470">
        <v>1</v>
      </c>
      <c r="P191" s="473">
        <f t="shared" si="2"/>
        <v>1</v>
      </c>
      <c r="Q191" s="470"/>
      <c r="R191" s="468"/>
      <c r="S191" s="468" t="s">
        <v>453</v>
      </c>
      <c r="T191" s="468" t="s">
        <v>453</v>
      </c>
      <c r="U191" s="468" t="s">
        <v>490</v>
      </c>
      <c r="V191" s="468" t="s">
        <v>460</v>
      </c>
      <c r="W191" s="474" t="s">
        <v>1157</v>
      </c>
    </row>
    <row r="192" spans="1:23" s="480" customFormat="1" ht="12.75">
      <c r="A192" s="468"/>
      <c r="B192" s="468" t="s">
        <v>1158</v>
      </c>
      <c r="C192" s="468" t="s">
        <v>1159</v>
      </c>
      <c r="D192" s="468"/>
      <c r="E192" s="468" t="s">
        <v>1160</v>
      </c>
      <c r="F192" s="468" t="s">
        <v>533</v>
      </c>
      <c r="G192" s="468" t="s">
        <v>452</v>
      </c>
      <c r="H192" s="476">
        <v>44431</v>
      </c>
      <c r="I192" s="470"/>
      <c r="J192" s="470"/>
      <c r="K192" s="470"/>
      <c r="L192" s="470"/>
      <c r="M192" s="470"/>
      <c r="N192" s="470"/>
      <c r="O192" s="470">
        <v>1</v>
      </c>
      <c r="P192" s="473">
        <f t="shared" si="2"/>
        <v>1</v>
      </c>
      <c r="Q192" s="470">
        <v>1</v>
      </c>
      <c r="R192" s="468"/>
      <c r="S192" s="468" t="s">
        <v>453</v>
      </c>
      <c r="T192" s="468" t="s">
        <v>453</v>
      </c>
      <c r="U192" s="468" t="s">
        <v>490</v>
      </c>
      <c r="V192" s="468" t="s">
        <v>455</v>
      </c>
      <c r="W192" s="474" t="s">
        <v>1161</v>
      </c>
    </row>
    <row r="193" spans="1:23" s="480" customFormat="1" ht="12.75">
      <c r="A193" s="468"/>
      <c r="B193" s="468" t="s">
        <v>1162</v>
      </c>
      <c r="C193" s="468" t="s">
        <v>1163</v>
      </c>
      <c r="D193" s="468"/>
      <c r="E193" s="468" t="s">
        <v>1164</v>
      </c>
      <c r="F193" s="468" t="s">
        <v>533</v>
      </c>
      <c r="G193" s="468" t="s">
        <v>452</v>
      </c>
      <c r="H193" s="476">
        <v>44221</v>
      </c>
      <c r="I193" s="470"/>
      <c r="J193" s="470"/>
      <c r="K193" s="470"/>
      <c r="L193" s="470"/>
      <c r="M193" s="470"/>
      <c r="N193" s="470"/>
      <c r="O193" s="470">
        <v>1</v>
      </c>
      <c r="P193" s="473">
        <f t="shared" si="2"/>
        <v>1</v>
      </c>
      <c r="Q193" s="470">
        <v>1</v>
      </c>
      <c r="R193" s="468"/>
      <c r="S193" s="468" t="s">
        <v>453</v>
      </c>
      <c r="T193" s="468" t="s">
        <v>453</v>
      </c>
      <c r="U193" s="468" t="s">
        <v>490</v>
      </c>
      <c r="V193" s="468" t="s">
        <v>455</v>
      </c>
      <c r="W193" s="474" t="s">
        <v>1165</v>
      </c>
    </row>
    <row r="194" spans="1:23" s="480" customFormat="1" ht="12.75">
      <c r="A194" s="468"/>
      <c r="B194" s="468" t="s">
        <v>1166</v>
      </c>
      <c r="C194" s="468" t="s">
        <v>1167</v>
      </c>
      <c r="D194" s="468"/>
      <c r="E194" s="468" t="s">
        <v>1168</v>
      </c>
      <c r="F194" s="468" t="s">
        <v>533</v>
      </c>
      <c r="G194" s="468" t="s">
        <v>452</v>
      </c>
      <c r="H194" s="476">
        <v>44398</v>
      </c>
      <c r="I194" s="470"/>
      <c r="J194" s="470"/>
      <c r="K194" s="470"/>
      <c r="L194" s="470"/>
      <c r="M194" s="470"/>
      <c r="N194" s="470"/>
      <c r="O194" s="470">
        <v>1</v>
      </c>
      <c r="P194" s="473">
        <f t="shared" si="2"/>
        <v>1</v>
      </c>
      <c r="Q194" s="470">
        <v>1</v>
      </c>
      <c r="R194" s="468"/>
      <c r="S194" s="468" t="s">
        <v>453</v>
      </c>
      <c r="T194" s="468" t="s">
        <v>453</v>
      </c>
      <c r="U194" s="468" t="s">
        <v>490</v>
      </c>
      <c r="V194" s="468" t="s">
        <v>455</v>
      </c>
      <c r="W194" s="474" t="s">
        <v>1169</v>
      </c>
    </row>
    <row r="195" spans="1:23" s="480" customFormat="1" ht="12.75">
      <c r="A195" s="468"/>
      <c r="B195" s="468" t="s">
        <v>1170</v>
      </c>
      <c r="C195" s="468" t="s">
        <v>1171</v>
      </c>
      <c r="D195" s="468"/>
      <c r="E195" s="468" t="s">
        <v>1172</v>
      </c>
      <c r="F195" s="468" t="s">
        <v>533</v>
      </c>
      <c r="G195" s="468" t="s">
        <v>452</v>
      </c>
      <c r="H195" s="476">
        <v>44538</v>
      </c>
      <c r="I195" s="470"/>
      <c r="J195" s="470"/>
      <c r="K195" s="470"/>
      <c r="L195" s="470"/>
      <c r="M195" s="470"/>
      <c r="N195" s="470"/>
      <c r="O195" s="470">
        <v>1</v>
      </c>
      <c r="P195" s="473">
        <f t="shared" si="2"/>
        <v>1</v>
      </c>
      <c r="Q195" s="470">
        <v>1</v>
      </c>
      <c r="R195" s="468"/>
      <c r="S195" s="468" t="s">
        <v>453</v>
      </c>
      <c r="T195" s="468" t="s">
        <v>453</v>
      </c>
      <c r="U195" s="468" t="s">
        <v>490</v>
      </c>
      <c r="V195" s="468" t="s">
        <v>455</v>
      </c>
      <c r="W195" s="474" t="s">
        <v>1173</v>
      </c>
    </row>
    <row r="196" spans="1:23" s="480" customFormat="1" ht="12.75">
      <c r="A196" s="468"/>
      <c r="B196" s="468" t="s">
        <v>1174</v>
      </c>
      <c r="C196" s="468" t="s">
        <v>1175</v>
      </c>
      <c r="D196" s="468"/>
      <c r="E196" s="468" t="s">
        <v>1176</v>
      </c>
      <c r="F196" s="468" t="s">
        <v>533</v>
      </c>
      <c r="G196" s="468" t="s">
        <v>452</v>
      </c>
      <c r="H196" s="476">
        <v>44424</v>
      </c>
      <c r="I196" s="470"/>
      <c r="J196" s="470"/>
      <c r="K196" s="470"/>
      <c r="L196" s="470"/>
      <c r="M196" s="470"/>
      <c r="N196" s="470"/>
      <c r="O196" s="470">
        <v>1</v>
      </c>
      <c r="P196" s="473">
        <f t="shared" si="2"/>
        <v>1</v>
      </c>
      <c r="Q196" s="470">
        <v>1</v>
      </c>
      <c r="R196" s="468"/>
      <c r="S196" s="468" t="s">
        <v>453</v>
      </c>
      <c r="T196" s="468" t="s">
        <v>453</v>
      </c>
      <c r="U196" s="468" t="s">
        <v>490</v>
      </c>
      <c r="V196" s="468" t="s">
        <v>455</v>
      </c>
      <c r="W196" s="474" t="s">
        <v>1177</v>
      </c>
    </row>
    <row r="197" spans="1:23" s="480" customFormat="1" ht="12.75">
      <c r="A197" s="468"/>
      <c r="B197" s="468" t="s">
        <v>1178</v>
      </c>
      <c r="C197" s="468" t="s">
        <v>1179</v>
      </c>
      <c r="D197" s="468"/>
      <c r="E197" s="468" t="s">
        <v>1180</v>
      </c>
      <c r="F197" s="468" t="s">
        <v>533</v>
      </c>
      <c r="G197" s="468" t="s">
        <v>452</v>
      </c>
      <c r="H197" s="476">
        <v>44368</v>
      </c>
      <c r="I197" s="470"/>
      <c r="J197" s="470"/>
      <c r="K197" s="470"/>
      <c r="L197" s="470"/>
      <c r="M197" s="470"/>
      <c r="N197" s="470"/>
      <c r="O197" s="470">
        <v>1</v>
      </c>
      <c r="P197" s="473">
        <f t="shared" si="2"/>
        <v>1</v>
      </c>
      <c r="Q197" s="470">
        <v>1</v>
      </c>
      <c r="R197" s="468"/>
      <c r="S197" s="468" t="s">
        <v>453</v>
      </c>
      <c r="T197" s="468" t="s">
        <v>453</v>
      </c>
      <c r="U197" s="468" t="s">
        <v>490</v>
      </c>
      <c r="V197" s="468" t="s">
        <v>455</v>
      </c>
      <c r="W197" s="474" t="s">
        <v>1181</v>
      </c>
    </row>
    <row r="198" spans="1:23" s="480" customFormat="1" ht="12.75">
      <c r="A198" s="468"/>
      <c r="B198" s="468" t="s">
        <v>1182</v>
      </c>
      <c r="C198" s="468" t="s">
        <v>1183</v>
      </c>
      <c r="D198" s="468"/>
      <c r="E198" s="468" t="s">
        <v>1184</v>
      </c>
      <c r="F198" s="468" t="s">
        <v>533</v>
      </c>
      <c r="G198" s="468" t="s">
        <v>452</v>
      </c>
      <c r="H198" s="476">
        <v>44419</v>
      </c>
      <c r="I198" s="470"/>
      <c r="J198" s="470"/>
      <c r="K198" s="470"/>
      <c r="L198" s="470"/>
      <c r="M198" s="470"/>
      <c r="N198" s="470"/>
      <c r="O198" s="470">
        <v>1</v>
      </c>
      <c r="P198" s="473">
        <f t="shared" si="2"/>
        <v>1</v>
      </c>
      <c r="Q198" s="470">
        <v>1</v>
      </c>
      <c r="R198" s="468"/>
      <c r="S198" s="468" t="s">
        <v>453</v>
      </c>
      <c r="T198" s="468" t="s">
        <v>453</v>
      </c>
      <c r="U198" s="468" t="s">
        <v>490</v>
      </c>
      <c r="V198" s="468" t="s">
        <v>455</v>
      </c>
      <c r="W198" s="474" t="s">
        <v>1185</v>
      </c>
    </row>
    <row r="199" spans="1:23" s="480" customFormat="1" ht="12.75">
      <c r="A199" s="468"/>
      <c r="B199" s="468" t="s">
        <v>1186</v>
      </c>
      <c r="C199" s="468" t="s">
        <v>1187</v>
      </c>
      <c r="D199" s="468"/>
      <c r="E199" s="468" t="s">
        <v>1188</v>
      </c>
      <c r="F199" s="468" t="s">
        <v>533</v>
      </c>
      <c r="G199" s="468" t="s">
        <v>452</v>
      </c>
      <c r="H199" s="476">
        <v>44334</v>
      </c>
      <c r="I199" s="470"/>
      <c r="J199" s="470"/>
      <c r="K199" s="470"/>
      <c r="L199" s="470"/>
      <c r="M199" s="470"/>
      <c r="N199" s="470"/>
      <c r="O199" s="470">
        <v>1</v>
      </c>
      <c r="P199" s="473">
        <f t="shared" si="2"/>
        <v>1</v>
      </c>
      <c r="Q199" s="470">
        <v>1</v>
      </c>
      <c r="R199" s="468"/>
      <c r="S199" s="468" t="s">
        <v>453</v>
      </c>
      <c r="T199" s="468" t="s">
        <v>453</v>
      </c>
      <c r="U199" s="468" t="s">
        <v>490</v>
      </c>
      <c r="V199" s="468" t="s">
        <v>455</v>
      </c>
      <c r="W199" s="474" t="s">
        <v>1189</v>
      </c>
    </row>
    <row r="200" spans="1:23" s="480" customFormat="1" ht="12.75">
      <c r="A200" s="468"/>
      <c r="B200" s="468" t="s">
        <v>1190</v>
      </c>
      <c r="C200" s="468" t="s">
        <v>1191</v>
      </c>
      <c r="D200" s="468"/>
      <c r="E200" s="468" t="s">
        <v>1192</v>
      </c>
      <c r="F200" s="468" t="s">
        <v>533</v>
      </c>
      <c r="G200" s="468" t="s">
        <v>452</v>
      </c>
      <c r="H200" s="476">
        <v>44249</v>
      </c>
      <c r="I200" s="470"/>
      <c r="J200" s="470"/>
      <c r="K200" s="470"/>
      <c r="L200" s="470"/>
      <c r="M200" s="470"/>
      <c r="N200" s="470"/>
      <c r="O200" s="470">
        <v>1</v>
      </c>
      <c r="P200" s="473">
        <f t="shared" si="2"/>
        <v>1</v>
      </c>
      <c r="Q200" s="470">
        <v>1</v>
      </c>
      <c r="R200" s="468"/>
      <c r="S200" s="468" t="s">
        <v>453</v>
      </c>
      <c r="T200" s="468" t="s">
        <v>453</v>
      </c>
      <c r="U200" s="468" t="s">
        <v>490</v>
      </c>
      <c r="V200" s="468" t="s">
        <v>455</v>
      </c>
      <c r="W200" s="474" t="s">
        <v>1193</v>
      </c>
    </row>
    <row r="201" spans="1:23" s="480" customFormat="1" ht="12.75">
      <c r="A201" s="468"/>
      <c r="B201" s="468" t="s">
        <v>1194</v>
      </c>
      <c r="C201" s="468" t="s">
        <v>1195</v>
      </c>
      <c r="D201" s="468"/>
      <c r="E201" s="468" t="s">
        <v>1196</v>
      </c>
      <c r="F201" s="468" t="s">
        <v>533</v>
      </c>
      <c r="G201" s="468" t="s">
        <v>452</v>
      </c>
      <c r="H201" s="476">
        <v>44509</v>
      </c>
      <c r="I201" s="470"/>
      <c r="J201" s="470"/>
      <c r="K201" s="470"/>
      <c r="L201" s="470"/>
      <c r="M201" s="470"/>
      <c r="N201" s="470"/>
      <c r="O201" s="470">
        <v>1</v>
      </c>
      <c r="P201" s="473">
        <f t="shared" si="2"/>
        <v>1</v>
      </c>
      <c r="Q201" s="470">
        <v>1</v>
      </c>
      <c r="R201" s="468"/>
      <c r="S201" s="468" t="s">
        <v>453</v>
      </c>
      <c r="T201" s="468" t="s">
        <v>453</v>
      </c>
      <c r="U201" s="468" t="s">
        <v>490</v>
      </c>
      <c r="V201" s="468" t="s">
        <v>455</v>
      </c>
      <c r="W201" s="474" t="s">
        <v>1197</v>
      </c>
    </row>
    <row r="202" spans="1:23" s="480" customFormat="1" ht="12.75">
      <c r="A202" s="468"/>
      <c r="B202" s="468" t="s">
        <v>1198</v>
      </c>
      <c r="C202" s="468" t="s">
        <v>1199</v>
      </c>
      <c r="D202" s="468"/>
      <c r="E202" s="468" t="s">
        <v>1200</v>
      </c>
      <c r="F202" s="468" t="s">
        <v>533</v>
      </c>
      <c r="G202" s="468" t="s">
        <v>452</v>
      </c>
      <c r="H202" s="476">
        <v>44396</v>
      </c>
      <c r="I202" s="470"/>
      <c r="J202" s="470"/>
      <c r="K202" s="470"/>
      <c r="L202" s="470"/>
      <c r="M202" s="470"/>
      <c r="N202" s="470"/>
      <c r="O202" s="470">
        <v>1</v>
      </c>
      <c r="P202" s="473">
        <f t="shared" si="2"/>
        <v>1</v>
      </c>
      <c r="Q202" s="470">
        <v>1</v>
      </c>
      <c r="R202" s="468"/>
      <c r="S202" s="468" t="s">
        <v>453</v>
      </c>
      <c r="T202" s="468" t="s">
        <v>453</v>
      </c>
      <c r="U202" s="468" t="s">
        <v>490</v>
      </c>
      <c r="V202" s="468" t="s">
        <v>455</v>
      </c>
      <c r="W202" s="474" t="s">
        <v>1201</v>
      </c>
    </row>
    <row r="203" spans="1:23" s="480" customFormat="1" ht="12.75">
      <c r="A203" s="468"/>
      <c r="B203" s="468" t="s">
        <v>1202</v>
      </c>
      <c r="C203" s="468" t="s">
        <v>1203</v>
      </c>
      <c r="D203" s="468"/>
      <c r="E203" s="468" t="s">
        <v>1204</v>
      </c>
      <c r="F203" s="468" t="s">
        <v>533</v>
      </c>
      <c r="G203" s="468" t="s">
        <v>452</v>
      </c>
      <c r="H203" s="476">
        <v>44497</v>
      </c>
      <c r="I203" s="470"/>
      <c r="J203" s="470"/>
      <c r="K203" s="470"/>
      <c r="L203" s="470"/>
      <c r="M203" s="470"/>
      <c r="N203" s="470"/>
      <c r="O203" s="470">
        <v>1</v>
      </c>
      <c r="P203" s="473">
        <f t="shared" si="2"/>
        <v>1</v>
      </c>
      <c r="Q203" s="470">
        <v>1</v>
      </c>
      <c r="R203" s="468"/>
      <c r="S203" s="468" t="s">
        <v>453</v>
      </c>
      <c r="T203" s="468" t="s">
        <v>453</v>
      </c>
      <c r="U203" s="468" t="s">
        <v>490</v>
      </c>
      <c r="V203" s="468" t="s">
        <v>455</v>
      </c>
      <c r="W203" s="474" t="s">
        <v>1205</v>
      </c>
    </row>
    <row r="204" spans="1:23" s="480" customFormat="1" ht="12.75">
      <c r="A204" s="468"/>
      <c r="B204" s="468" t="s">
        <v>1206</v>
      </c>
      <c r="C204" s="468" t="s">
        <v>1207</v>
      </c>
      <c r="D204" s="468"/>
      <c r="E204" s="468" t="s">
        <v>1208</v>
      </c>
      <c r="F204" s="468" t="s">
        <v>533</v>
      </c>
      <c r="G204" s="468" t="s">
        <v>452</v>
      </c>
      <c r="H204" s="476">
        <v>44245</v>
      </c>
      <c r="I204" s="470"/>
      <c r="J204" s="470"/>
      <c r="K204" s="470"/>
      <c r="L204" s="470"/>
      <c r="M204" s="470"/>
      <c r="N204" s="470"/>
      <c r="O204" s="470">
        <v>1</v>
      </c>
      <c r="P204" s="473">
        <f t="shared" si="2"/>
        <v>1</v>
      </c>
      <c r="Q204" s="470">
        <v>1</v>
      </c>
      <c r="R204" s="468"/>
      <c r="S204" s="468" t="s">
        <v>453</v>
      </c>
      <c r="T204" s="468" t="s">
        <v>453</v>
      </c>
      <c r="U204" s="468" t="s">
        <v>490</v>
      </c>
      <c r="V204" s="468" t="s">
        <v>455</v>
      </c>
      <c r="W204" s="474" t="s">
        <v>1209</v>
      </c>
    </row>
    <row r="205" spans="1:23" s="480" customFormat="1" ht="12.75">
      <c r="A205" s="468"/>
      <c r="B205" s="468" t="s">
        <v>1210</v>
      </c>
      <c r="C205" s="468" t="s">
        <v>1211</v>
      </c>
      <c r="D205" s="468"/>
      <c r="E205" s="468" t="s">
        <v>1212</v>
      </c>
      <c r="F205" s="468" t="s">
        <v>533</v>
      </c>
      <c r="G205" s="468" t="s">
        <v>452</v>
      </c>
      <c r="H205" s="476">
        <v>44285</v>
      </c>
      <c r="I205" s="470"/>
      <c r="J205" s="470"/>
      <c r="K205" s="470"/>
      <c r="L205" s="470"/>
      <c r="M205" s="470"/>
      <c r="N205" s="470"/>
      <c r="O205" s="470">
        <v>1</v>
      </c>
      <c r="P205" s="473">
        <f t="shared" ref="P205:P268" si="3">SUM($I205:$O205)</f>
        <v>1</v>
      </c>
      <c r="Q205" s="470">
        <v>1</v>
      </c>
      <c r="R205" s="468"/>
      <c r="S205" s="468" t="s">
        <v>453</v>
      </c>
      <c r="T205" s="468" t="s">
        <v>453</v>
      </c>
      <c r="U205" s="468" t="s">
        <v>490</v>
      </c>
      <c r="V205" s="468" t="s">
        <v>455</v>
      </c>
      <c r="W205" s="474" t="s">
        <v>1213</v>
      </c>
    </row>
    <row r="206" spans="1:23" s="480" customFormat="1" ht="12.75">
      <c r="A206" s="468"/>
      <c r="B206" s="468" t="s">
        <v>1214</v>
      </c>
      <c r="C206" s="468" t="s">
        <v>1215</v>
      </c>
      <c r="D206" s="468"/>
      <c r="E206" s="468" t="s">
        <v>1216</v>
      </c>
      <c r="F206" s="468" t="s">
        <v>533</v>
      </c>
      <c r="G206" s="468" t="s">
        <v>452</v>
      </c>
      <c r="H206" s="476">
        <v>44497</v>
      </c>
      <c r="I206" s="470"/>
      <c r="J206" s="470"/>
      <c r="K206" s="470"/>
      <c r="L206" s="470"/>
      <c r="M206" s="470"/>
      <c r="N206" s="470"/>
      <c r="O206" s="470">
        <v>1</v>
      </c>
      <c r="P206" s="473">
        <f t="shared" si="3"/>
        <v>1</v>
      </c>
      <c r="Q206" s="470">
        <v>1</v>
      </c>
      <c r="R206" s="468"/>
      <c r="S206" s="468" t="s">
        <v>453</v>
      </c>
      <c r="T206" s="468" t="s">
        <v>453</v>
      </c>
      <c r="U206" s="468" t="s">
        <v>490</v>
      </c>
      <c r="V206" s="468" t="s">
        <v>455</v>
      </c>
      <c r="W206" s="474" t="s">
        <v>1217</v>
      </c>
    </row>
    <row r="207" spans="1:23" s="480" customFormat="1" ht="12.75">
      <c r="A207" s="468"/>
      <c r="B207" s="468" t="s">
        <v>1218</v>
      </c>
      <c r="C207" s="468" t="s">
        <v>1219</v>
      </c>
      <c r="D207" s="468"/>
      <c r="E207" s="468" t="s">
        <v>1220</v>
      </c>
      <c r="F207" s="468" t="s">
        <v>730</v>
      </c>
      <c r="G207" s="468" t="s">
        <v>511</v>
      </c>
      <c r="H207" s="476">
        <v>44294</v>
      </c>
      <c r="I207" s="470"/>
      <c r="J207" s="470"/>
      <c r="K207" s="470"/>
      <c r="L207" s="470"/>
      <c r="M207" s="470"/>
      <c r="N207" s="470"/>
      <c r="O207" s="470">
        <v>1</v>
      </c>
      <c r="P207" s="473">
        <f t="shared" si="3"/>
        <v>1</v>
      </c>
      <c r="Q207" s="470">
        <v>1</v>
      </c>
      <c r="R207" s="468"/>
      <c r="S207" s="468" t="s">
        <v>453</v>
      </c>
      <c r="T207" s="468" t="s">
        <v>453</v>
      </c>
      <c r="U207" s="468" t="s">
        <v>490</v>
      </c>
      <c r="V207" s="468" t="s">
        <v>455</v>
      </c>
      <c r="W207" s="474" t="s">
        <v>1221</v>
      </c>
    </row>
    <row r="208" spans="1:23" s="480" customFormat="1" ht="12.75">
      <c r="A208" s="468"/>
      <c r="B208" s="468" t="s">
        <v>1222</v>
      </c>
      <c r="C208" s="468" t="s">
        <v>1223</v>
      </c>
      <c r="D208" s="468"/>
      <c r="E208" s="468" t="s">
        <v>1224</v>
      </c>
      <c r="F208" s="468" t="s">
        <v>533</v>
      </c>
      <c r="G208" s="468" t="s">
        <v>452</v>
      </c>
      <c r="H208" s="476">
        <v>44393</v>
      </c>
      <c r="I208" s="470"/>
      <c r="J208" s="470"/>
      <c r="K208" s="470"/>
      <c r="L208" s="470"/>
      <c r="M208" s="470"/>
      <c r="N208" s="470"/>
      <c r="O208" s="470">
        <v>1</v>
      </c>
      <c r="P208" s="473">
        <f t="shared" si="3"/>
        <v>1</v>
      </c>
      <c r="Q208" s="470">
        <v>1</v>
      </c>
      <c r="R208" s="468"/>
      <c r="S208" s="468" t="s">
        <v>453</v>
      </c>
      <c r="T208" s="468" t="s">
        <v>453</v>
      </c>
      <c r="U208" s="468" t="s">
        <v>490</v>
      </c>
      <c r="V208" s="468" t="s">
        <v>455</v>
      </c>
      <c r="W208" s="474" t="s">
        <v>1225</v>
      </c>
    </row>
    <row r="209" spans="1:23" s="480" customFormat="1" ht="12.75">
      <c r="A209" s="468"/>
      <c r="B209" s="478" t="s">
        <v>1226</v>
      </c>
      <c r="C209" s="468" t="s">
        <v>1227</v>
      </c>
      <c r="D209" s="468"/>
      <c r="E209" s="468" t="s">
        <v>1228</v>
      </c>
      <c r="F209" s="468" t="s">
        <v>533</v>
      </c>
      <c r="G209" s="468" t="s">
        <v>452</v>
      </c>
      <c r="H209" s="476">
        <v>44249</v>
      </c>
      <c r="I209" s="470"/>
      <c r="J209" s="470"/>
      <c r="K209" s="470"/>
      <c r="L209" s="470"/>
      <c r="M209" s="470"/>
      <c r="N209" s="470"/>
      <c r="O209" s="470">
        <v>1</v>
      </c>
      <c r="P209" s="473">
        <f t="shared" si="3"/>
        <v>1</v>
      </c>
      <c r="Q209" s="470">
        <v>1</v>
      </c>
      <c r="R209" s="468"/>
      <c r="S209" s="468" t="s">
        <v>453</v>
      </c>
      <c r="T209" s="468" t="s">
        <v>453</v>
      </c>
      <c r="U209" s="468" t="s">
        <v>490</v>
      </c>
      <c r="V209" s="468" t="s">
        <v>455</v>
      </c>
      <c r="W209" s="474" t="s">
        <v>1229</v>
      </c>
    </row>
    <row r="210" spans="1:23" s="480" customFormat="1" ht="12.75">
      <c r="A210" s="468"/>
      <c r="B210" s="468" t="s">
        <v>1230</v>
      </c>
      <c r="C210" s="468" t="s">
        <v>1231</v>
      </c>
      <c r="D210" s="468"/>
      <c r="E210" s="468" t="s">
        <v>1232</v>
      </c>
      <c r="F210" s="468" t="s">
        <v>533</v>
      </c>
      <c r="G210" s="468" t="s">
        <v>452</v>
      </c>
      <c r="H210" s="476">
        <v>44449</v>
      </c>
      <c r="I210" s="470"/>
      <c r="J210" s="470"/>
      <c r="K210" s="470"/>
      <c r="L210" s="470"/>
      <c r="M210" s="470"/>
      <c r="N210" s="470"/>
      <c r="O210" s="470">
        <v>1</v>
      </c>
      <c r="P210" s="473">
        <f t="shared" si="3"/>
        <v>1</v>
      </c>
      <c r="Q210" s="470">
        <v>1</v>
      </c>
      <c r="R210" s="468"/>
      <c r="S210" s="468" t="s">
        <v>453</v>
      </c>
      <c r="T210" s="468" t="s">
        <v>453</v>
      </c>
      <c r="U210" s="468" t="s">
        <v>490</v>
      </c>
      <c r="V210" s="468" t="s">
        <v>455</v>
      </c>
      <c r="W210" s="474" t="s">
        <v>1233</v>
      </c>
    </row>
    <row r="211" spans="1:23" s="480" customFormat="1" ht="12.75">
      <c r="A211" s="468"/>
      <c r="B211" s="468" t="s">
        <v>1234</v>
      </c>
      <c r="C211" s="468" t="s">
        <v>1235</v>
      </c>
      <c r="D211" s="468"/>
      <c r="E211" s="468" t="s">
        <v>1236</v>
      </c>
      <c r="F211" s="468" t="s">
        <v>730</v>
      </c>
      <c r="G211" s="468" t="s">
        <v>511</v>
      </c>
      <c r="H211" s="476">
        <v>44345</v>
      </c>
      <c r="I211" s="470"/>
      <c r="J211" s="470"/>
      <c r="K211" s="470"/>
      <c r="L211" s="470"/>
      <c r="M211" s="470"/>
      <c r="N211" s="470"/>
      <c r="O211" s="470">
        <v>1</v>
      </c>
      <c r="P211" s="473">
        <f t="shared" si="3"/>
        <v>1</v>
      </c>
      <c r="Q211" s="470">
        <v>1</v>
      </c>
      <c r="R211" s="468"/>
      <c r="S211" s="468" t="s">
        <v>453</v>
      </c>
      <c r="T211" s="468" t="s">
        <v>453</v>
      </c>
      <c r="U211" s="468" t="s">
        <v>490</v>
      </c>
      <c r="V211" s="468" t="s">
        <v>455</v>
      </c>
      <c r="W211" s="474" t="s">
        <v>1237</v>
      </c>
    </row>
    <row r="212" spans="1:23" s="480" customFormat="1" ht="12.75">
      <c r="A212" s="468"/>
      <c r="B212" s="468" t="s">
        <v>1238</v>
      </c>
      <c r="C212" s="468" t="s">
        <v>1239</v>
      </c>
      <c r="D212" s="468"/>
      <c r="E212" s="468" t="s">
        <v>1240</v>
      </c>
      <c r="F212" s="468" t="s">
        <v>533</v>
      </c>
      <c r="G212" s="468" t="s">
        <v>452</v>
      </c>
      <c r="H212" s="476">
        <v>44508</v>
      </c>
      <c r="I212" s="470"/>
      <c r="J212" s="470"/>
      <c r="K212" s="470"/>
      <c r="L212" s="470"/>
      <c r="M212" s="470"/>
      <c r="N212" s="470"/>
      <c r="O212" s="470">
        <v>1</v>
      </c>
      <c r="P212" s="473">
        <f t="shared" si="3"/>
        <v>1</v>
      </c>
      <c r="Q212" s="470">
        <v>1</v>
      </c>
      <c r="R212" s="468"/>
      <c r="S212" s="468" t="s">
        <v>453</v>
      </c>
      <c r="T212" s="468" t="s">
        <v>453</v>
      </c>
      <c r="U212" s="468" t="s">
        <v>490</v>
      </c>
      <c r="V212" s="468" t="s">
        <v>455</v>
      </c>
      <c r="W212" s="474" t="s">
        <v>1241</v>
      </c>
    </row>
    <row r="213" spans="1:23" s="480" customFormat="1" ht="12.75">
      <c r="A213" s="468"/>
      <c r="B213" s="468" t="s">
        <v>1242</v>
      </c>
      <c r="C213" s="468" t="s">
        <v>1243</v>
      </c>
      <c r="D213" s="468"/>
      <c r="E213" s="468" t="s">
        <v>1244</v>
      </c>
      <c r="F213" s="468" t="s">
        <v>533</v>
      </c>
      <c r="G213" s="468" t="s">
        <v>452</v>
      </c>
      <c r="H213" s="476">
        <v>44199</v>
      </c>
      <c r="I213" s="470"/>
      <c r="J213" s="470"/>
      <c r="K213" s="470"/>
      <c r="L213" s="470"/>
      <c r="M213" s="470"/>
      <c r="N213" s="470"/>
      <c r="O213" s="470">
        <v>1</v>
      </c>
      <c r="P213" s="473">
        <f t="shared" si="3"/>
        <v>1</v>
      </c>
      <c r="Q213" s="470">
        <v>1</v>
      </c>
      <c r="R213" s="468"/>
      <c r="S213" s="468" t="s">
        <v>453</v>
      </c>
      <c r="T213" s="468" t="s">
        <v>453</v>
      </c>
      <c r="U213" s="468" t="s">
        <v>490</v>
      </c>
      <c r="V213" s="468" t="s">
        <v>455</v>
      </c>
      <c r="W213" s="474" t="s">
        <v>1245</v>
      </c>
    </row>
    <row r="214" spans="1:23" s="480" customFormat="1" ht="12.75">
      <c r="A214" s="468"/>
      <c r="B214" s="478" t="s">
        <v>1246</v>
      </c>
      <c r="C214" s="468" t="s">
        <v>1247</v>
      </c>
      <c r="D214" s="468"/>
      <c r="E214" s="468" t="s">
        <v>1248</v>
      </c>
      <c r="F214" s="468" t="s">
        <v>533</v>
      </c>
      <c r="G214" s="468" t="s">
        <v>452</v>
      </c>
      <c r="H214" s="476">
        <v>44385</v>
      </c>
      <c r="I214" s="470"/>
      <c r="J214" s="470"/>
      <c r="K214" s="470"/>
      <c r="L214" s="470"/>
      <c r="M214" s="470"/>
      <c r="N214" s="470"/>
      <c r="O214" s="470">
        <v>1</v>
      </c>
      <c r="P214" s="473">
        <f t="shared" si="3"/>
        <v>1</v>
      </c>
      <c r="Q214" s="470">
        <v>1</v>
      </c>
      <c r="R214" s="468"/>
      <c r="S214" s="468" t="s">
        <v>453</v>
      </c>
      <c r="T214" s="468" t="s">
        <v>453</v>
      </c>
      <c r="U214" s="468" t="s">
        <v>490</v>
      </c>
      <c r="V214" s="468" t="s">
        <v>455</v>
      </c>
      <c r="W214" s="474" t="s">
        <v>1249</v>
      </c>
    </row>
    <row r="215" spans="1:23" s="480" customFormat="1" ht="12.75">
      <c r="A215" s="468"/>
      <c r="B215" s="468" t="s">
        <v>1250</v>
      </c>
      <c r="C215" s="468" t="s">
        <v>1251</v>
      </c>
      <c r="D215" s="468"/>
      <c r="E215" s="468" t="s">
        <v>1252</v>
      </c>
      <c r="F215" s="468" t="s">
        <v>533</v>
      </c>
      <c r="G215" s="468" t="s">
        <v>452</v>
      </c>
      <c r="H215" s="476">
        <v>44203</v>
      </c>
      <c r="I215" s="470"/>
      <c r="J215" s="470"/>
      <c r="K215" s="470"/>
      <c r="L215" s="470"/>
      <c r="M215" s="470"/>
      <c r="N215" s="470"/>
      <c r="O215" s="470">
        <v>1</v>
      </c>
      <c r="P215" s="473">
        <f t="shared" si="3"/>
        <v>1</v>
      </c>
      <c r="Q215" s="470">
        <v>1</v>
      </c>
      <c r="R215" s="468"/>
      <c r="S215" s="468" t="s">
        <v>453</v>
      </c>
      <c r="T215" s="468" t="s">
        <v>453</v>
      </c>
      <c r="U215" s="468" t="s">
        <v>490</v>
      </c>
      <c r="V215" s="468" t="s">
        <v>455</v>
      </c>
      <c r="W215" s="474" t="s">
        <v>1253</v>
      </c>
    </row>
    <row r="216" spans="1:23" s="480" customFormat="1" ht="12.75">
      <c r="A216" s="468"/>
      <c r="B216" s="468" t="s">
        <v>1254</v>
      </c>
      <c r="C216" s="468" t="s">
        <v>1255</v>
      </c>
      <c r="D216" s="468"/>
      <c r="E216" s="468" t="s">
        <v>1256</v>
      </c>
      <c r="F216" s="468" t="s">
        <v>533</v>
      </c>
      <c r="G216" s="468" t="s">
        <v>452</v>
      </c>
      <c r="H216" s="476">
        <v>44487</v>
      </c>
      <c r="I216" s="470"/>
      <c r="J216" s="470"/>
      <c r="K216" s="470"/>
      <c r="L216" s="470"/>
      <c r="M216" s="470"/>
      <c r="N216" s="470"/>
      <c r="O216" s="470">
        <v>1</v>
      </c>
      <c r="P216" s="473">
        <f t="shared" si="3"/>
        <v>1</v>
      </c>
      <c r="Q216" s="470">
        <v>1</v>
      </c>
      <c r="R216" s="468"/>
      <c r="S216" s="468" t="s">
        <v>453</v>
      </c>
      <c r="T216" s="468" t="s">
        <v>453</v>
      </c>
      <c r="U216" s="468" t="s">
        <v>490</v>
      </c>
      <c r="V216" s="468" t="s">
        <v>455</v>
      </c>
      <c r="W216" s="474" t="s">
        <v>1257</v>
      </c>
    </row>
    <row r="217" spans="1:23" s="480" customFormat="1" ht="12.75">
      <c r="A217" s="468"/>
      <c r="B217" s="468" t="s">
        <v>1258</v>
      </c>
      <c r="C217" s="468" t="s">
        <v>1259</v>
      </c>
      <c r="D217" s="468"/>
      <c r="E217" s="468" t="s">
        <v>1260</v>
      </c>
      <c r="F217" s="468" t="s">
        <v>533</v>
      </c>
      <c r="G217" s="468" t="s">
        <v>452</v>
      </c>
      <c r="H217" s="476">
        <v>44539</v>
      </c>
      <c r="I217" s="470"/>
      <c r="J217" s="470"/>
      <c r="K217" s="470"/>
      <c r="L217" s="470"/>
      <c r="M217" s="470"/>
      <c r="N217" s="470"/>
      <c r="O217" s="470">
        <v>1</v>
      </c>
      <c r="P217" s="473">
        <f t="shared" si="3"/>
        <v>1</v>
      </c>
      <c r="Q217" s="470">
        <v>1</v>
      </c>
      <c r="R217" s="468"/>
      <c r="S217" s="468" t="s">
        <v>453</v>
      </c>
      <c r="T217" s="468" t="s">
        <v>453</v>
      </c>
      <c r="U217" s="468" t="s">
        <v>490</v>
      </c>
      <c r="V217" s="468" t="s">
        <v>455</v>
      </c>
      <c r="W217" s="474" t="s">
        <v>1261</v>
      </c>
    </row>
    <row r="218" spans="1:23" s="480" customFormat="1" ht="12.75">
      <c r="A218" s="468"/>
      <c r="B218" s="468" t="s">
        <v>1262</v>
      </c>
      <c r="C218" s="468" t="s">
        <v>1263</v>
      </c>
      <c r="D218" s="468"/>
      <c r="E218" s="468" t="s">
        <v>1264</v>
      </c>
      <c r="F218" s="468" t="s">
        <v>533</v>
      </c>
      <c r="G218" s="468" t="s">
        <v>452</v>
      </c>
      <c r="H218" s="476">
        <v>44449</v>
      </c>
      <c r="I218" s="470"/>
      <c r="J218" s="470"/>
      <c r="K218" s="470"/>
      <c r="L218" s="470"/>
      <c r="M218" s="470"/>
      <c r="N218" s="470"/>
      <c r="O218" s="470">
        <v>1</v>
      </c>
      <c r="P218" s="473">
        <f t="shared" si="3"/>
        <v>1</v>
      </c>
      <c r="Q218" s="470">
        <v>1</v>
      </c>
      <c r="R218" s="468"/>
      <c r="S218" s="468" t="s">
        <v>453</v>
      </c>
      <c r="T218" s="468" t="s">
        <v>453</v>
      </c>
      <c r="U218" s="468" t="s">
        <v>490</v>
      </c>
      <c r="V218" s="468" t="s">
        <v>455</v>
      </c>
      <c r="W218" s="474" t="s">
        <v>1265</v>
      </c>
    </row>
    <row r="219" spans="1:23" s="480" customFormat="1" ht="12.75">
      <c r="A219" s="468"/>
      <c r="B219" s="468" t="s">
        <v>1266</v>
      </c>
      <c r="C219" s="468" t="s">
        <v>1267</v>
      </c>
      <c r="D219" s="468"/>
      <c r="E219" s="468" t="s">
        <v>1268</v>
      </c>
      <c r="F219" s="468" t="s">
        <v>730</v>
      </c>
      <c r="G219" s="468" t="s">
        <v>511</v>
      </c>
      <c r="H219" s="476">
        <v>44315</v>
      </c>
      <c r="I219" s="470"/>
      <c r="J219" s="470"/>
      <c r="K219" s="470"/>
      <c r="L219" s="470"/>
      <c r="M219" s="470"/>
      <c r="N219" s="470"/>
      <c r="O219" s="470">
        <v>1</v>
      </c>
      <c r="P219" s="473">
        <f t="shared" si="3"/>
        <v>1</v>
      </c>
      <c r="Q219" s="470">
        <v>1</v>
      </c>
      <c r="R219" s="468"/>
      <c r="S219" s="468" t="s">
        <v>453</v>
      </c>
      <c r="T219" s="468" t="s">
        <v>453</v>
      </c>
      <c r="U219" s="468" t="s">
        <v>490</v>
      </c>
      <c r="V219" s="468" t="s">
        <v>455</v>
      </c>
      <c r="W219" s="474" t="s">
        <v>1269</v>
      </c>
    </row>
    <row r="220" spans="1:23" s="480" customFormat="1" ht="12.75">
      <c r="A220" s="468"/>
      <c r="B220" s="468" t="s">
        <v>1270</v>
      </c>
      <c r="C220" s="468" t="s">
        <v>1271</v>
      </c>
      <c r="D220" s="468"/>
      <c r="E220" s="468" t="s">
        <v>1272</v>
      </c>
      <c r="F220" s="468" t="s">
        <v>533</v>
      </c>
      <c r="G220" s="468" t="s">
        <v>452</v>
      </c>
      <c r="H220" s="476">
        <v>44558</v>
      </c>
      <c r="I220" s="470"/>
      <c r="J220" s="470"/>
      <c r="K220" s="470"/>
      <c r="L220" s="470"/>
      <c r="M220" s="470"/>
      <c r="N220" s="470"/>
      <c r="O220" s="470">
        <v>1</v>
      </c>
      <c r="P220" s="473">
        <f t="shared" si="3"/>
        <v>1</v>
      </c>
      <c r="Q220" s="470">
        <v>1</v>
      </c>
      <c r="R220" s="468"/>
      <c r="S220" s="468" t="s">
        <v>453</v>
      </c>
      <c r="T220" s="468" t="s">
        <v>453</v>
      </c>
      <c r="U220" s="468" t="s">
        <v>490</v>
      </c>
      <c r="V220" s="468" t="s">
        <v>455</v>
      </c>
      <c r="W220" s="474" t="s">
        <v>1273</v>
      </c>
    </row>
    <row r="221" spans="1:23" s="480" customFormat="1" ht="12.75">
      <c r="A221" s="468"/>
      <c r="B221" s="468" t="s">
        <v>1274</v>
      </c>
      <c r="C221" s="468" t="s">
        <v>1275</v>
      </c>
      <c r="D221" s="468"/>
      <c r="E221" s="468" t="s">
        <v>1276</v>
      </c>
      <c r="F221" s="468" t="s">
        <v>533</v>
      </c>
      <c r="G221" s="468" t="s">
        <v>452</v>
      </c>
      <c r="H221" s="476">
        <v>44258</v>
      </c>
      <c r="I221" s="470"/>
      <c r="J221" s="470"/>
      <c r="K221" s="470"/>
      <c r="L221" s="470"/>
      <c r="M221" s="470"/>
      <c r="N221" s="470"/>
      <c r="O221" s="470">
        <v>1</v>
      </c>
      <c r="P221" s="473">
        <f t="shared" si="3"/>
        <v>1</v>
      </c>
      <c r="Q221" s="470">
        <v>1</v>
      </c>
      <c r="R221" s="468"/>
      <c r="S221" s="468" t="s">
        <v>453</v>
      </c>
      <c r="T221" s="468" t="s">
        <v>453</v>
      </c>
      <c r="U221" s="468" t="s">
        <v>490</v>
      </c>
      <c r="V221" s="468" t="s">
        <v>455</v>
      </c>
      <c r="W221" s="474" t="s">
        <v>1277</v>
      </c>
    </row>
    <row r="222" spans="1:23" s="480" customFormat="1" ht="12.75">
      <c r="A222" s="468"/>
      <c r="B222" s="468" t="s">
        <v>1278</v>
      </c>
      <c r="C222" s="468" t="s">
        <v>1279</v>
      </c>
      <c r="D222" s="468"/>
      <c r="E222" s="468" t="s">
        <v>1280</v>
      </c>
      <c r="F222" s="468" t="s">
        <v>730</v>
      </c>
      <c r="G222" s="468" t="s">
        <v>511</v>
      </c>
      <c r="H222" s="476">
        <v>44514</v>
      </c>
      <c r="I222" s="470"/>
      <c r="J222" s="470"/>
      <c r="K222" s="470"/>
      <c r="L222" s="470"/>
      <c r="M222" s="470"/>
      <c r="N222" s="470"/>
      <c r="O222" s="470">
        <v>1</v>
      </c>
      <c r="P222" s="473">
        <f t="shared" si="3"/>
        <v>1</v>
      </c>
      <c r="Q222" s="470"/>
      <c r="R222" s="468"/>
      <c r="S222" s="468" t="s">
        <v>453</v>
      </c>
      <c r="T222" s="468" t="s">
        <v>453</v>
      </c>
      <c r="U222" s="468" t="s">
        <v>490</v>
      </c>
      <c r="V222" s="468" t="s">
        <v>460</v>
      </c>
      <c r="W222" s="474" t="s">
        <v>1281</v>
      </c>
    </row>
    <row r="223" spans="1:23" s="480" customFormat="1" ht="12.75">
      <c r="A223" s="468"/>
      <c r="B223" s="468" t="s">
        <v>1278</v>
      </c>
      <c r="C223" s="468" t="s">
        <v>1279</v>
      </c>
      <c r="D223" s="468"/>
      <c r="E223" s="468" t="s">
        <v>1280</v>
      </c>
      <c r="F223" s="468" t="s">
        <v>533</v>
      </c>
      <c r="G223" s="468" t="s">
        <v>452</v>
      </c>
      <c r="H223" s="476">
        <v>44514</v>
      </c>
      <c r="I223" s="470"/>
      <c r="J223" s="470"/>
      <c r="K223" s="470"/>
      <c r="L223" s="470"/>
      <c r="M223" s="470"/>
      <c r="N223" s="470"/>
      <c r="O223" s="470">
        <v>1</v>
      </c>
      <c r="P223" s="473">
        <f t="shared" si="3"/>
        <v>1</v>
      </c>
      <c r="Q223" s="470"/>
      <c r="R223" s="468"/>
      <c r="S223" s="468" t="s">
        <v>453</v>
      </c>
      <c r="T223" s="468" t="s">
        <v>453</v>
      </c>
      <c r="U223" s="468" t="s">
        <v>490</v>
      </c>
      <c r="V223" s="468" t="s">
        <v>460</v>
      </c>
      <c r="W223" s="474" t="s">
        <v>1281</v>
      </c>
    </row>
    <row r="224" spans="1:23" s="480" customFormat="1" ht="12.75">
      <c r="A224" s="468"/>
      <c r="B224" s="468" t="s">
        <v>1282</v>
      </c>
      <c r="C224" s="468" t="s">
        <v>1283</v>
      </c>
      <c r="D224" s="468"/>
      <c r="E224" s="468" t="s">
        <v>1284</v>
      </c>
      <c r="F224" s="468" t="s">
        <v>533</v>
      </c>
      <c r="G224" s="468" t="s">
        <v>452</v>
      </c>
      <c r="H224" s="476">
        <v>44405</v>
      </c>
      <c r="I224" s="470"/>
      <c r="J224" s="470"/>
      <c r="K224" s="470"/>
      <c r="L224" s="470"/>
      <c r="M224" s="470"/>
      <c r="N224" s="470"/>
      <c r="O224" s="470">
        <v>1</v>
      </c>
      <c r="P224" s="473">
        <f t="shared" si="3"/>
        <v>1</v>
      </c>
      <c r="Q224" s="470">
        <v>1</v>
      </c>
      <c r="R224" s="468"/>
      <c r="S224" s="468" t="s">
        <v>453</v>
      </c>
      <c r="T224" s="468" t="s">
        <v>453</v>
      </c>
      <c r="U224" s="468" t="s">
        <v>490</v>
      </c>
      <c r="V224" s="468" t="s">
        <v>455</v>
      </c>
      <c r="W224" s="474" t="s">
        <v>1285</v>
      </c>
    </row>
    <row r="225" spans="1:23" s="480" customFormat="1" ht="12.75">
      <c r="A225" s="468"/>
      <c r="B225" s="468" t="s">
        <v>1286</v>
      </c>
      <c r="C225" s="468" t="s">
        <v>1287</v>
      </c>
      <c r="D225" s="468"/>
      <c r="E225" s="468" t="s">
        <v>1288</v>
      </c>
      <c r="F225" s="468" t="s">
        <v>533</v>
      </c>
      <c r="G225" s="468" t="s">
        <v>452</v>
      </c>
      <c r="H225" s="476">
        <v>44476</v>
      </c>
      <c r="I225" s="470"/>
      <c r="J225" s="470"/>
      <c r="K225" s="470"/>
      <c r="L225" s="470"/>
      <c r="M225" s="470"/>
      <c r="N225" s="470"/>
      <c r="O225" s="470">
        <v>1</v>
      </c>
      <c r="P225" s="473">
        <f t="shared" si="3"/>
        <v>1</v>
      </c>
      <c r="Q225" s="470">
        <v>1</v>
      </c>
      <c r="R225" s="468"/>
      <c r="S225" s="468" t="s">
        <v>453</v>
      </c>
      <c r="T225" s="468" t="s">
        <v>453</v>
      </c>
      <c r="U225" s="468" t="s">
        <v>490</v>
      </c>
      <c r="V225" s="468" t="s">
        <v>455</v>
      </c>
      <c r="W225" s="474" t="s">
        <v>1289</v>
      </c>
    </row>
    <row r="226" spans="1:23" s="480" customFormat="1" ht="12.75">
      <c r="A226" s="468"/>
      <c r="B226" s="468" t="s">
        <v>1290</v>
      </c>
      <c r="C226" s="468" t="s">
        <v>1291</v>
      </c>
      <c r="D226" s="468"/>
      <c r="E226" s="468" t="s">
        <v>1292</v>
      </c>
      <c r="F226" s="468" t="s">
        <v>533</v>
      </c>
      <c r="G226" s="468" t="s">
        <v>452</v>
      </c>
      <c r="H226" s="476">
        <v>44251</v>
      </c>
      <c r="I226" s="470"/>
      <c r="J226" s="470"/>
      <c r="K226" s="470"/>
      <c r="L226" s="470"/>
      <c r="M226" s="470"/>
      <c r="N226" s="470"/>
      <c r="O226" s="470">
        <v>1</v>
      </c>
      <c r="P226" s="473">
        <f t="shared" si="3"/>
        <v>1</v>
      </c>
      <c r="Q226" s="470">
        <v>1</v>
      </c>
      <c r="R226" s="468"/>
      <c r="S226" s="468" t="s">
        <v>453</v>
      </c>
      <c r="T226" s="468" t="s">
        <v>453</v>
      </c>
      <c r="U226" s="468" t="s">
        <v>490</v>
      </c>
      <c r="V226" s="468" t="s">
        <v>455</v>
      </c>
      <c r="W226" s="474" t="s">
        <v>1293</v>
      </c>
    </row>
    <row r="227" spans="1:23" s="480" customFormat="1" ht="12.75">
      <c r="A227" s="468"/>
      <c r="B227" s="468" t="s">
        <v>1294</v>
      </c>
      <c r="C227" s="468" t="s">
        <v>1295</v>
      </c>
      <c r="D227" s="468"/>
      <c r="E227" s="468" t="s">
        <v>1296</v>
      </c>
      <c r="F227" s="468" t="s">
        <v>533</v>
      </c>
      <c r="G227" s="468" t="s">
        <v>452</v>
      </c>
      <c r="H227" s="476">
        <v>44251</v>
      </c>
      <c r="I227" s="470"/>
      <c r="J227" s="470"/>
      <c r="K227" s="470"/>
      <c r="L227" s="470"/>
      <c r="M227" s="470"/>
      <c r="N227" s="470"/>
      <c r="O227" s="470">
        <v>1</v>
      </c>
      <c r="P227" s="473">
        <f t="shared" si="3"/>
        <v>1</v>
      </c>
      <c r="Q227" s="470">
        <v>1</v>
      </c>
      <c r="R227" s="468"/>
      <c r="S227" s="468" t="s">
        <v>453</v>
      </c>
      <c r="T227" s="468" t="s">
        <v>453</v>
      </c>
      <c r="U227" s="468" t="s">
        <v>490</v>
      </c>
      <c r="V227" s="468" t="s">
        <v>455</v>
      </c>
      <c r="W227" s="474" t="s">
        <v>1297</v>
      </c>
    </row>
    <row r="228" spans="1:23" s="480" customFormat="1" ht="12.75">
      <c r="A228" s="468"/>
      <c r="B228" s="478" t="s">
        <v>1298</v>
      </c>
      <c r="C228" s="468" t="s">
        <v>1299</v>
      </c>
      <c r="D228" s="468"/>
      <c r="E228" s="468" t="s">
        <v>1300</v>
      </c>
      <c r="F228" s="468" t="s">
        <v>730</v>
      </c>
      <c r="G228" s="468" t="s">
        <v>511</v>
      </c>
      <c r="H228" s="476">
        <v>44465</v>
      </c>
      <c r="I228" s="470"/>
      <c r="J228" s="470"/>
      <c r="K228" s="470"/>
      <c r="L228" s="470"/>
      <c r="M228" s="470"/>
      <c r="N228" s="470"/>
      <c r="O228" s="470">
        <v>1</v>
      </c>
      <c r="P228" s="473">
        <f t="shared" si="3"/>
        <v>1</v>
      </c>
      <c r="Q228" s="470"/>
      <c r="R228" s="468"/>
      <c r="S228" s="468" t="s">
        <v>453</v>
      </c>
      <c r="T228" s="468" t="s">
        <v>453</v>
      </c>
      <c r="U228" s="468" t="s">
        <v>490</v>
      </c>
      <c r="V228" s="468" t="s">
        <v>460</v>
      </c>
      <c r="W228" s="474" t="s">
        <v>1301</v>
      </c>
    </row>
    <row r="229" spans="1:23" s="480" customFormat="1" ht="12.75">
      <c r="A229" s="468"/>
      <c r="B229" s="468" t="s">
        <v>1302</v>
      </c>
      <c r="C229" s="468" t="s">
        <v>1303</v>
      </c>
      <c r="D229" s="468"/>
      <c r="E229" s="468" t="s">
        <v>1304</v>
      </c>
      <c r="F229" s="468" t="s">
        <v>533</v>
      </c>
      <c r="G229" s="468" t="s">
        <v>452</v>
      </c>
      <c r="H229" s="476">
        <v>44407</v>
      </c>
      <c r="I229" s="470"/>
      <c r="J229" s="470"/>
      <c r="K229" s="470"/>
      <c r="L229" s="470"/>
      <c r="M229" s="470"/>
      <c r="N229" s="470"/>
      <c r="O229" s="470">
        <v>1</v>
      </c>
      <c r="P229" s="473">
        <f t="shared" si="3"/>
        <v>1</v>
      </c>
      <c r="Q229" s="470">
        <v>1</v>
      </c>
      <c r="R229" s="468"/>
      <c r="S229" s="468" t="s">
        <v>453</v>
      </c>
      <c r="T229" s="468" t="s">
        <v>453</v>
      </c>
      <c r="U229" s="468" t="s">
        <v>490</v>
      </c>
      <c r="V229" s="468" t="s">
        <v>455</v>
      </c>
      <c r="W229" s="474" t="s">
        <v>1305</v>
      </c>
    </row>
    <row r="230" spans="1:23" s="480" customFormat="1" ht="12.75">
      <c r="A230" s="468"/>
      <c r="B230" s="468" t="s">
        <v>1306</v>
      </c>
      <c r="C230" s="468" t="s">
        <v>1307</v>
      </c>
      <c r="D230" s="468"/>
      <c r="E230" s="468" t="s">
        <v>1308</v>
      </c>
      <c r="F230" s="468" t="s">
        <v>533</v>
      </c>
      <c r="G230" s="468" t="s">
        <v>452</v>
      </c>
      <c r="H230" s="476">
        <v>44446</v>
      </c>
      <c r="I230" s="470"/>
      <c r="J230" s="470"/>
      <c r="K230" s="470"/>
      <c r="L230" s="470"/>
      <c r="M230" s="470"/>
      <c r="N230" s="470"/>
      <c r="O230" s="470">
        <v>1</v>
      </c>
      <c r="P230" s="473">
        <f t="shared" si="3"/>
        <v>1</v>
      </c>
      <c r="Q230" s="470">
        <v>1</v>
      </c>
      <c r="R230" s="468"/>
      <c r="S230" s="468" t="s">
        <v>453</v>
      </c>
      <c r="T230" s="468" t="s">
        <v>453</v>
      </c>
      <c r="U230" s="468" t="s">
        <v>490</v>
      </c>
      <c r="V230" s="468" t="s">
        <v>455</v>
      </c>
      <c r="W230" s="474" t="s">
        <v>1309</v>
      </c>
    </row>
    <row r="231" spans="1:23" s="480" customFormat="1" ht="12.75">
      <c r="A231" s="468"/>
      <c r="B231" s="468" t="s">
        <v>1310</v>
      </c>
      <c r="C231" s="468" t="s">
        <v>1311</v>
      </c>
      <c r="D231" s="468"/>
      <c r="E231" s="468" t="s">
        <v>1312</v>
      </c>
      <c r="F231" s="468" t="s">
        <v>533</v>
      </c>
      <c r="G231" s="468" t="s">
        <v>452</v>
      </c>
      <c r="H231" s="476">
        <v>44249</v>
      </c>
      <c r="I231" s="470"/>
      <c r="J231" s="470"/>
      <c r="K231" s="470"/>
      <c r="L231" s="470"/>
      <c r="M231" s="470"/>
      <c r="N231" s="470"/>
      <c r="O231" s="470">
        <v>1</v>
      </c>
      <c r="P231" s="473">
        <f t="shared" si="3"/>
        <v>1</v>
      </c>
      <c r="Q231" s="470">
        <v>1</v>
      </c>
      <c r="R231" s="468"/>
      <c r="S231" s="468" t="s">
        <v>453</v>
      </c>
      <c r="T231" s="468" t="s">
        <v>453</v>
      </c>
      <c r="U231" s="468" t="s">
        <v>490</v>
      </c>
      <c r="V231" s="468" t="s">
        <v>455</v>
      </c>
      <c r="W231" s="474" t="s">
        <v>1313</v>
      </c>
    </row>
    <row r="232" spans="1:23" s="480" customFormat="1" ht="12.75">
      <c r="A232" s="468"/>
      <c r="B232" s="468" t="s">
        <v>1314</v>
      </c>
      <c r="C232" s="468" t="s">
        <v>1315</v>
      </c>
      <c r="D232" s="468"/>
      <c r="E232" s="468" t="s">
        <v>1316</v>
      </c>
      <c r="F232" s="468" t="s">
        <v>533</v>
      </c>
      <c r="G232" s="468" t="s">
        <v>452</v>
      </c>
      <c r="H232" s="476">
        <v>44501</v>
      </c>
      <c r="I232" s="470"/>
      <c r="J232" s="470"/>
      <c r="K232" s="470"/>
      <c r="L232" s="470"/>
      <c r="M232" s="470"/>
      <c r="N232" s="470"/>
      <c r="O232" s="470">
        <v>1</v>
      </c>
      <c r="P232" s="473">
        <f t="shared" si="3"/>
        <v>1</v>
      </c>
      <c r="Q232" s="470">
        <v>1</v>
      </c>
      <c r="R232" s="468"/>
      <c r="S232" s="468" t="s">
        <v>453</v>
      </c>
      <c r="T232" s="468" t="s">
        <v>453</v>
      </c>
      <c r="U232" s="468" t="s">
        <v>490</v>
      </c>
      <c r="V232" s="468" t="s">
        <v>455</v>
      </c>
      <c r="W232" s="474" t="s">
        <v>1317</v>
      </c>
    </row>
    <row r="233" spans="1:23" s="480" customFormat="1" ht="12.75">
      <c r="A233" s="468"/>
      <c r="B233" s="468" t="s">
        <v>1318</v>
      </c>
      <c r="C233" s="468" t="s">
        <v>1319</v>
      </c>
      <c r="D233" s="468"/>
      <c r="E233" s="468" t="s">
        <v>1320</v>
      </c>
      <c r="F233" s="468" t="s">
        <v>533</v>
      </c>
      <c r="G233" s="468" t="s">
        <v>452</v>
      </c>
      <c r="H233" s="476">
        <v>44427</v>
      </c>
      <c r="I233" s="470"/>
      <c r="J233" s="470"/>
      <c r="K233" s="470"/>
      <c r="L233" s="470"/>
      <c r="M233" s="470"/>
      <c r="N233" s="470"/>
      <c r="O233" s="470">
        <v>1</v>
      </c>
      <c r="P233" s="473">
        <f t="shared" si="3"/>
        <v>1</v>
      </c>
      <c r="Q233" s="470">
        <v>1</v>
      </c>
      <c r="R233" s="468"/>
      <c r="S233" s="468" t="s">
        <v>453</v>
      </c>
      <c r="T233" s="468" t="s">
        <v>453</v>
      </c>
      <c r="U233" s="468" t="s">
        <v>490</v>
      </c>
      <c r="V233" s="468" t="s">
        <v>455</v>
      </c>
      <c r="W233" s="474" t="s">
        <v>1321</v>
      </c>
    </row>
    <row r="234" spans="1:23" s="480" customFormat="1" ht="12.75">
      <c r="A234" s="468"/>
      <c r="B234" s="468" t="s">
        <v>1322</v>
      </c>
      <c r="C234" s="468" t="s">
        <v>1323</v>
      </c>
      <c r="D234" s="468"/>
      <c r="E234" s="468" t="s">
        <v>1324</v>
      </c>
      <c r="F234" s="468" t="s">
        <v>730</v>
      </c>
      <c r="G234" s="468" t="s">
        <v>511</v>
      </c>
      <c r="H234" s="476">
        <v>44491</v>
      </c>
      <c r="I234" s="470"/>
      <c r="J234" s="470"/>
      <c r="K234" s="470"/>
      <c r="L234" s="470"/>
      <c r="M234" s="470"/>
      <c r="N234" s="470"/>
      <c r="O234" s="470">
        <v>1</v>
      </c>
      <c r="P234" s="473">
        <f t="shared" si="3"/>
        <v>1</v>
      </c>
      <c r="Q234" s="470"/>
      <c r="R234" s="468"/>
      <c r="S234" s="468" t="s">
        <v>453</v>
      </c>
      <c r="T234" s="468" t="s">
        <v>453</v>
      </c>
      <c r="U234" s="468" t="s">
        <v>490</v>
      </c>
      <c r="V234" s="468" t="s">
        <v>460</v>
      </c>
      <c r="W234" s="474" t="s">
        <v>1325</v>
      </c>
    </row>
    <row r="235" spans="1:23" s="480" customFormat="1" ht="12.75">
      <c r="A235" s="468"/>
      <c r="B235" s="468" t="s">
        <v>1322</v>
      </c>
      <c r="C235" s="468" t="s">
        <v>1323</v>
      </c>
      <c r="D235" s="468"/>
      <c r="E235" s="468" t="s">
        <v>1324</v>
      </c>
      <c r="F235" s="468" t="s">
        <v>533</v>
      </c>
      <c r="G235" s="468" t="s">
        <v>452</v>
      </c>
      <c r="H235" s="476">
        <v>44491</v>
      </c>
      <c r="I235" s="470"/>
      <c r="J235" s="470"/>
      <c r="K235" s="470"/>
      <c r="L235" s="470"/>
      <c r="M235" s="470"/>
      <c r="N235" s="470"/>
      <c r="O235" s="470">
        <v>1</v>
      </c>
      <c r="P235" s="473">
        <f t="shared" si="3"/>
        <v>1</v>
      </c>
      <c r="Q235" s="470"/>
      <c r="R235" s="468"/>
      <c r="S235" s="468" t="s">
        <v>453</v>
      </c>
      <c r="T235" s="468" t="s">
        <v>453</v>
      </c>
      <c r="U235" s="468" t="s">
        <v>490</v>
      </c>
      <c r="V235" s="468" t="s">
        <v>460</v>
      </c>
      <c r="W235" s="474" t="s">
        <v>1325</v>
      </c>
    </row>
    <row r="236" spans="1:23" s="480" customFormat="1" ht="12.75">
      <c r="A236" s="468"/>
      <c r="B236" s="468" t="s">
        <v>1326</v>
      </c>
      <c r="C236" s="468" t="s">
        <v>1323</v>
      </c>
      <c r="D236" s="468"/>
      <c r="E236" s="468" t="s">
        <v>1327</v>
      </c>
      <c r="F236" s="468" t="s">
        <v>730</v>
      </c>
      <c r="G236" s="468" t="s">
        <v>511</v>
      </c>
      <c r="H236" s="476">
        <v>44491</v>
      </c>
      <c r="I236" s="470"/>
      <c r="J236" s="470"/>
      <c r="K236" s="470"/>
      <c r="L236" s="470"/>
      <c r="M236" s="470"/>
      <c r="N236" s="470"/>
      <c r="O236" s="470">
        <v>1</v>
      </c>
      <c r="P236" s="473">
        <f t="shared" si="3"/>
        <v>1</v>
      </c>
      <c r="Q236" s="470"/>
      <c r="R236" s="468"/>
      <c r="S236" s="468" t="s">
        <v>453</v>
      </c>
      <c r="T236" s="468" t="s">
        <v>453</v>
      </c>
      <c r="U236" s="468" t="s">
        <v>490</v>
      </c>
      <c r="V236" s="468" t="s">
        <v>460</v>
      </c>
      <c r="W236" s="474" t="s">
        <v>1328</v>
      </c>
    </row>
    <row r="237" spans="1:23" s="480" customFormat="1" ht="12.75">
      <c r="A237" s="468"/>
      <c r="B237" s="468" t="s">
        <v>1326</v>
      </c>
      <c r="C237" s="468" t="s">
        <v>1323</v>
      </c>
      <c r="D237" s="468"/>
      <c r="E237" s="468" t="s">
        <v>1327</v>
      </c>
      <c r="F237" s="468" t="s">
        <v>533</v>
      </c>
      <c r="G237" s="468" t="s">
        <v>452</v>
      </c>
      <c r="H237" s="476">
        <v>44491</v>
      </c>
      <c r="I237" s="470"/>
      <c r="J237" s="470"/>
      <c r="K237" s="470"/>
      <c r="L237" s="470"/>
      <c r="M237" s="470"/>
      <c r="N237" s="470"/>
      <c r="O237" s="470">
        <v>1</v>
      </c>
      <c r="P237" s="473">
        <f t="shared" si="3"/>
        <v>1</v>
      </c>
      <c r="Q237" s="470"/>
      <c r="R237" s="468"/>
      <c r="S237" s="468" t="s">
        <v>453</v>
      </c>
      <c r="T237" s="468" t="s">
        <v>453</v>
      </c>
      <c r="U237" s="468" t="s">
        <v>490</v>
      </c>
      <c r="V237" s="468" t="s">
        <v>460</v>
      </c>
      <c r="W237" s="474" t="s">
        <v>1328</v>
      </c>
    </row>
    <row r="238" spans="1:23" s="480" customFormat="1" ht="12.75">
      <c r="A238" s="468"/>
      <c r="B238" s="468" t="s">
        <v>1329</v>
      </c>
      <c r="C238" s="468" t="s">
        <v>1323</v>
      </c>
      <c r="D238" s="468"/>
      <c r="E238" s="468" t="s">
        <v>1330</v>
      </c>
      <c r="F238" s="468" t="s">
        <v>730</v>
      </c>
      <c r="G238" s="468" t="s">
        <v>511</v>
      </c>
      <c r="H238" s="476">
        <v>44491</v>
      </c>
      <c r="I238" s="470"/>
      <c r="J238" s="470"/>
      <c r="K238" s="470"/>
      <c r="L238" s="470"/>
      <c r="M238" s="470"/>
      <c r="N238" s="470"/>
      <c r="O238" s="470">
        <v>1</v>
      </c>
      <c r="P238" s="473">
        <f t="shared" si="3"/>
        <v>1</v>
      </c>
      <c r="Q238" s="470"/>
      <c r="R238" s="468"/>
      <c r="S238" s="468" t="s">
        <v>453</v>
      </c>
      <c r="T238" s="468" t="s">
        <v>453</v>
      </c>
      <c r="U238" s="468" t="s">
        <v>490</v>
      </c>
      <c r="V238" s="468" t="s">
        <v>460</v>
      </c>
      <c r="W238" s="474" t="s">
        <v>1331</v>
      </c>
    </row>
    <row r="239" spans="1:23" s="480" customFormat="1" ht="12.75">
      <c r="A239" s="468"/>
      <c r="B239" s="468" t="s">
        <v>1329</v>
      </c>
      <c r="C239" s="468" t="s">
        <v>1323</v>
      </c>
      <c r="D239" s="468"/>
      <c r="E239" s="468" t="s">
        <v>1330</v>
      </c>
      <c r="F239" s="468" t="s">
        <v>533</v>
      </c>
      <c r="G239" s="468" t="s">
        <v>452</v>
      </c>
      <c r="H239" s="476">
        <v>44491</v>
      </c>
      <c r="I239" s="470"/>
      <c r="J239" s="470"/>
      <c r="K239" s="470"/>
      <c r="L239" s="470"/>
      <c r="M239" s="470"/>
      <c r="N239" s="470"/>
      <c r="O239" s="470">
        <v>1</v>
      </c>
      <c r="P239" s="473">
        <f t="shared" si="3"/>
        <v>1</v>
      </c>
      <c r="Q239" s="470"/>
      <c r="R239" s="468"/>
      <c r="S239" s="468" t="s">
        <v>453</v>
      </c>
      <c r="T239" s="468" t="s">
        <v>453</v>
      </c>
      <c r="U239" s="468" t="s">
        <v>490</v>
      </c>
      <c r="V239" s="468" t="s">
        <v>460</v>
      </c>
      <c r="W239" s="474" t="s">
        <v>1331</v>
      </c>
    </row>
    <row r="240" spans="1:23" s="480" customFormat="1" ht="12.75">
      <c r="A240" s="468"/>
      <c r="B240" s="468" t="s">
        <v>1332</v>
      </c>
      <c r="C240" s="468" t="s">
        <v>1333</v>
      </c>
      <c r="D240" s="468"/>
      <c r="E240" s="468" t="s">
        <v>1334</v>
      </c>
      <c r="F240" s="468" t="s">
        <v>730</v>
      </c>
      <c r="G240" s="468" t="s">
        <v>511</v>
      </c>
      <c r="H240" s="476">
        <v>44491</v>
      </c>
      <c r="I240" s="470"/>
      <c r="J240" s="470"/>
      <c r="K240" s="470"/>
      <c r="L240" s="470"/>
      <c r="M240" s="470"/>
      <c r="N240" s="470"/>
      <c r="O240" s="470">
        <v>1</v>
      </c>
      <c r="P240" s="473">
        <f t="shared" si="3"/>
        <v>1</v>
      </c>
      <c r="Q240" s="470"/>
      <c r="R240" s="468"/>
      <c r="S240" s="468" t="s">
        <v>453</v>
      </c>
      <c r="T240" s="468" t="s">
        <v>453</v>
      </c>
      <c r="U240" s="468" t="s">
        <v>490</v>
      </c>
      <c r="V240" s="468" t="s">
        <v>460</v>
      </c>
      <c r="W240" s="474" t="s">
        <v>1335</v>
      </c>
    </row>
    <row r="241" spans="1:23" s="480" customFormat="1" ht="12.75">
      <c r="A241" s="468"/>
      <c r="B241" s="468" t="s">
        <v>1332</v>
      </c>
      <c r="C241" s="468" t="s">
        <v>1333</v>
      </c>
      <c r="D241" s="468"/>
      <c r="E241" s="468" t="s">
        <v>1334</v>
      </c>
      <c r="F241" s="468" t="s">
        <v>533</v>
      </c>
      <c r="G241" s="468" t="s">
        <v>452</v>
      </c>
      <c r="H241" s="476">
        <v>44491</v>
      </c>
      <c r="I241" s="470"/>
      <c r="J241" s="470"/>
      <c r="K241" s="470"/>
      <c r="L241" s="470"/>
      <c r="M241" s="470"/>
      <c r="N241" s="470"/>
      <c r="O241" s="470">
        <v>1</v>
      </c>
      <c r="P241" s="473">
        <f t="shared" si="3"/>
        <v>1</v>
      </c>
      <c r="Q241" s="470"/>
      <c r="R241" s="468"/>
      <c r="S241" s="468" t="s">
        <v>453</v>
      </c>
      <c r="T241" s="468" t="s">
        <v>453</v>
      </c>
      <c r="U241" s="468" t="s">
        <v>490</v>
      </c>
      <c r="V241" s="468" t="s">
        <v>460</v>
      </c>
      <c r="W241" s="474" t="s">
        <v>1335</v>
      </c>
    </row>
    <row r="242" spans="1:23" s="480" customFormat="1" ht="12.75">
      <c r="A242" s="468"/>
      <c r="B242" s="468" t="s">
        <v>1336</v>
      </c>
      <c r="C242" s="468" t="s">
        <v>1337</v>
      </c>
      <c r="D242" s="468"/>
      <c r="E242" s="468" t="s">
        <v>1338</v>
      </c>
      <c r="F242" s="468" t="s">
        <v>533</v>
      </c>
      <c r="G242" s="468" t="s">
        <v>452</v>
      </c>
      <c r="H242" s="476">
        <v>44517</v>
      </c>
      <c r="I242" s="470"/>
      <c r="J242" s="470"/>
      <c r="K242" s="470"/>
      <c r="L242" s="470"/>
      <c r="M242" s="470"/>
      <c r="N242" s="470"/>
      <c r="O242" s="470">
        <v>1</v>
      </c>
      <c r="P242" s="473">
        <f t="shared" si="3"/>
        <v>1</v>
      </c>
      <c r="Q242" s="470">
        <v>1</v>
      </c>
      <c r="R242" s="468"/>
      <c r="S242" s="468" t="s">
        <v>453</v>
      </c>
      <c r="T242" s="468" t="s">
        <v>453</v>
      </c>
      <c r="U242" s="468" t="s">
        <v>490</v>
      </c>
      <c r="V242" s="468" t="s">
        <v>455</v>
      </c>
      <c r="W242" s="474" t="s">
        <v>1339</v>
      </c>
    </row>
    <row r="243" spans="1:23" s="480" customFormat="1" ht="12.75">
      <c r="A243" s="468"/>
      <c r="B243" s="468" t="s">
        <v>1340</v>
      </c>
      <c r="C243" s="468" t="s">
        <v>1341</v>
      </c>
      <c r="D243" s="468"/>
      <c r="E243" s="468" t="s">
        <v>1342</v>
      </c>
      <c r="F243" s="468" t="s">
        <v>533</v>
      </c>
      <c r="G243" s="468" t="s">
        <v>452</v>
      </c>
      <c r="H243" s="476">
        <v>44312</v>
      </c>
      <c r="I243" s="470"/>
      <c r="J243" s="470"/>
      <c r="K243" s="470"/>
      <c r="L243" s="470"/>
      <c r="M243" s="470"/>
      <c r="N243" s="470"/>
      <c r="O243" s="470">
        <v>1</v>
      </c>
      <c r="P243" s="473">
        <f t="shared" si="3"/>
        <v>1</v>
      </c>
      <c r="Q243" s="470">
        <v>1</v>
      </c>
      <c r="R243" s="468"/>
      <c r="S243" s="468" t="s">
        <v>453</v>
      </c>
      <c r="T243" s="468" t="s">
        <v>453</v>
      </c>
      <c r="U243" s="468" t="s">
        <v>490</v>
      </c>
      <c r="V243" s="468" t="s">
        <v>455</v>
      </c>
      <c r="W243" s="474" t="s">
        <v>1343</v>
      </c>
    </row>
    <row r="244" spans="1:23" s="480" customFormat="1" ht="12.75">
      <c r="A244" s="468"/>
      <c r="B244" s="468" t="s">
        <v>1344</v>
      </c>
      <c r="C244" s="468" t="s">
        <v>1345</v>
      </c>
      <c r="D244" s="468"/>
      <c r="E244" s="468" t="s">
        <v>1346</v>
      </c>
      <c r="F244" s="468" t="s">
        <v>730</v>
      </c>
      <c r="G244" s="468" t="s">
        <v>511</v>
      </c>
      <c r="H244" s="476">
        <v>44429</v>
      </c>
      <c r="I244" s="470"/>
      <c r="J244" s="470"/>
      <c r="K244" s="470"/>
      <c r="L244" s="470"/>
      <c r="M244" s="470"/>
      <c r="N244" s="470"/>
      <c r="O244" s="470">
        <v>1</v>
      </c>
      <c r="P244" s="473">
        <f t="shared" si="3"/>
        <v>1</v>
      </c>
      <c r="Q244" s="470"/>
      <c r="R244" s="468"/>
      <c r="S244" s="468" t="s">
        <v>453</v>
      </c>
      <c r="T244" s="468" t="s">
        <v>453</v>
      </c>
      <c r="U244" s="468" t="s">
        <v>490</v>
      </c>
      <c r="V244" s="468" t="s">
        <v>460</v>
      </c>
      <c r="W244" s="474" t="s">
        <v>1347</v>
      </c>
    </row>
    <row r="245" spans="1:23" s="480" customFormat="1" ht="12.75">
      <c r="A245" s="468"/>
      <c r="B245" s="468" t="s">
        <v>1344</v>
      </c>
      <c r="C245" s="468" t="s">
        <v>1345</v>
      </c>
      <c r="D245" s="468"/>
      <c r="E245" s="468" t="s">
        <v>1346</v>
      </c>
      <c r="F245" s="468" t="s">
        <v>533</v>
      </c>
      <c r="G245" s="468" t="s">
        <v>452</v>
      </c>
      <c r="H245" s="476">
        <v>44429</v>
      </c>
      <c r="I245" s="470"/>
      <c r="J245" s="470"/>
      <c r="K245" s="470"/>
      <c r="L245" s="470"/>
      <c r="M245" s="470"/>
      <c r="N245" s="470"/>
      <c r="O245" s="470">
        <v>1</v>
      </c>
      <c r="P245" s="473">
        <f t="shared" si="3"/>
        <v>1</v>
      </c>
      <c r="Q245" s="470"/>
      <c r="R245" s="468"/>
      <c r="S245" s="468" t="s">
        <v>453</v>
      </c>
      <c r="T245" s="468" t="s">
        <v>453</v>
      </c>
      <c r="U245" s="468" t="s">
        <v>490</v>
      </c>
      <c r="V245" s="468" t="s">
        <v>460</v>
      </c>
      <c r="W245" s="474" t="s">
        <v>1347</v>
      </c>
    </row>
    <row r="246" spans="1:23" s="480" customFormat="1" ht="12.75">
      <c r="A246" s="468"/>
      <c r="B246" s="468" t="s">
        <v>1348</v>
      </c>
      <c r="C246" s="468" t="s">
        <v>1349</v>
      </c>
      <c r="D246" s="468"/>
      <c r="E246" s="468" t="s">
        <v>1350</v>
      </c>
      <c r="F246" s="468" t="s">
        <v>730</v>
      </c>
      <c r="G246" s="468" t="s">
        <v>511</v>
      </c>
      <c r="H246" s="476">
        <v>44429</v>
      </c>
      <c r="I246" s="470"/>
      <c r="J246" s="470"/>
      <c r="K246" s="470"/>
      <c r="L246" s="470"/>
      <c r="M246" s="470"/>
      <c r="N246" s="470"/>
      <c r="O246" s="470">
        <v>1</v>
      </c>
      <c r="P246" s="473">
        <f t="shared" si="3"/>
        <v>1</v>
      </c>
      <c r="Q246" s="470"/>
      <c r="R246" s="468"/>
      <c r="S246" s="468" t="s">
        <v>453</v>
      </c>
      <c r="T246" s="468" t="s">
        <v>453</v>
      </c>
      <c r="U246" s="468" t="s">
        <v>490</v>
      </c>
      <c r="V246" s="468" t="s">
        <v>460</v>
      </c>
      <c r="W246" s="474" t="s">
        <v>1351</v>
      </c>
    </row>
    <row r="247" spans="1:23" s="480" customFormat="1" ht="12.75">
      <c r="A247" s="468"/>
      <c r="B247" s="478" t="s">
        <v>1348</v>
      </c>
      <c r="C247" s="468" t="s">
        <v>1349</v>
      </c>
      <c r="D247" s="468"/>
      <c r="E247" s="468" t="s">
        <v>1350</v>
      </c>
      <c r="F247" s="468" t="s">
        <v>533</v>
      </c>
      <c r="G247" s="468" t="s">
        <v>452</v>
      </c>
      <c r="H247" s="476">
        <v>44429</v>
      </c>
      <c r="I247" s="470"/>
      <c r="J247" s="470"/>
      <c r="K247" s="470"/>
      <c r="L247" s="470"/>
      <c r="M247" s="470"/>
      <c r="N247" s="470"/>
      <c r="O247" s="470">
        <v>1</v>
      </c>
      <c r="P247" s="473">
        <f t="shared" si="3"/>
        <v>1</v>
      </c>
      <c r="Q247" s="470"/>
      <c r="R247" s="468"/>
      <c r="S247" s="468" t="s">
        <v>453</v>
      </c>
      <c r="T247" s="468" t="s">
        <v>453</v>
      </c>
      <c r="U247" s="468" t="s">
        <v>490</v>
      </c>
      <c r="V247" s="468" t="s">
        <v>460</v>
      </c>
      <c r="W247" s="474" t="s">
        <v>1351</v>
      </c>
    </row>
    <row r="248" spans="1:23" s="480" customFormat="1" ht="12.75">
      <c r="A248" s="468"/>
      <c r="B248" s="468" t="s">
        <v>1352</v>
      </c>
      <c r="C248" s="468" t="s">
        <v>1353</v>
      </c>
      <c r="D248" s="468"/>
      <c r="E248" s="468" t="s">
        <v>1354</v>
      </c>
      <c r="F248" s="468" t="s">
        <v>533</v>
      </c>
      <c r="G248" s="468" t="s">
        <v>452</v>
      </c>
      <c r="H248" s="476">
        <v>44293</v>
      </c>
      <c r="I248" s="470"/>
      <c r="J248" s="470"/>
      <c r="K248" s="470"/>
      <c r="L248" s="470"/>
      <c r="M248" s="470"/>
      <c r="N248" s="470"/>
      <c r="O248" s="470">
        <v>1</v>
      </c>
      <c r="P248" s="473">
        <f t="shared" si="3"/>
        <v>1</v>
      </c>
      <c r="Q248" s="470">
        <v>1</v>
      </c>
      <c r="R248" s="468"/>
      <c r="S248" s="468" t="s">
        <v>453</v>
      </c>
      <c r="T248" s="468" t="s">
        <v>453</v>
      </c>
      <c r="U248" s="468" t="s">
        <v>490</v>
      </c>
      <c r="V248" s="468" t="s">
        <v>455</v>
      </c>
      <c r="W248" s="474" t="s">
        <v>1355</v>
      </c>
    </row>
    <row r="249" spans="1:23" s="480" customFormat="1" ht="12.75">
      <c r="A249" s="468"/>
      <c r="B249" s="468" t="s">
        <v>1356</v>
      </c>
      <c r="C249" s="468" t="s">
        <v>1357</v>
      </c>
      <c r="D249" s="468"/>
      <c r="E249" s="468" t="s">
        <v>1358</v>
      </c>
      <c r="F249" s="468" t="s">
        <v>533</v>
      </c>
      <c r="G249" s="468" t="s">
        <v>452</v>
      </c>
      <c r="H249" s="476">
        <v>44461</v>
      </c>
      <c r="I249" s="470"/>
      <c r="J249" s="470"/>
      <c r="K249" s="470"/>
      <c r="L249" s="470"/>
      <c r="M249" s="470"/>
      <c r="N249" s="470"/>
      <c r="O249" s="470">
        <v>1</v>
      </c>
      <c r="P249" s="473">
        <f t="shared" si="3"/>
        <v>1</v>
      </c>
      <c r="Q249" s="470">
        <v>1</v>
      </c>
      <c r="R249" s="468"/>
      <c r="S249" s="468" t="s">
        <v>453</v>
      </c>
      <c r="T249" s="468" t="s">
        <v>453</v>
      </c>
      <c r="U249" s="468" t="s">
        <v>490</v>
      </c>
      <c r="V249" s="468" t="s">
        <v>455</v>
      </c>
      <c r="W249" s="474" t="s">
        <v>1359</v>
      </c>
    </row>
    <row r="250" spans="1:23" s="480" customFormat="1" ht="12.75">
      <c r="A250" s="468"/>
      <c r="B250" s="468" t="s">
        <v>1360</v>
      </c>
      <c r="C250" s="468" t="s">
        <v>1361</v>
      </c>
      <c r="D250" s="468"/>
      <c r="E250" s="468" t="s">
        <v>1362</v>
      </c>
      <c r="F250" s="468" t="s">
        <v>533</v>
      </c>
      <c r="G250" s="468" t="s">
        <v>452</v>
      </c>
      <c r="H250" s="476">
        <v>44517</v>
      </c>
      <c r="I250" s="470"/>
      <c r="J250" s="470"/>
      <c r="K250" s="470"/>
      <c r="L250" s="470"/>
      <c r="M250" s="470"/>
      <c r="N250" s="470"/>
      <c r="O250" s="470">
        <v>1</v>
      </c>
      <c r="P250" s="473">
        <f t="shared" si="3"/>
        <v>1</v>
      </c>
      <c r="Q250" s="470">
        <v>1</v>
      </c>
      <c r="R250" s="468"/>
      <c r="S250" s="468" t="s">
        <v>453</v>
      </c>
      <c r="T250" s="468" t="s">
        <v>453</v>
      </c>
      <c r="U250" s="468" t="s">
        <v>490</v>
      </c>
      <c r="V250" s="468" t="s">
        <v>455</v>
      </c>
      <c r="W250" s="474" t="s">
        <v>1363</v>
      </c>
    </row>
    <row r="251" spans="1:23" s="480" customFormat="1" ht="12.75">
      <c r="A251" s="468"/>
      <c r="B251" s="468" t="s">
        <v>1364</v>
      </c>
      <c r="C251" s="468" t="s">
        <v>1365</v>
      </c>
      <c r="D251" s="468"/>
      <c r="E251" s="468" t="s">
        <v>1366</v>
      </c>
      <c r="F251" s="468" t="s">
        <v>533</v>
      </c>
      <c r="G251" s="468" t="s">
        <v>452</v>
      </c>
      <c r="H251" s="476">
        <v>44524</v>
      </c>
      <c r="I251" s="470"/>
      <c r="J251" s="470"/>
      <c r="K251" s="470"/>
      <c r="L251" s="470"/>
      <c r="M251" s="470"/>
      <c r="N251" s="470"/>
      <c r="O251" s="470">
        <v>1</v>
      </c>
      <c r="P251" s="473">
        <f t="shared" si="3"/>
        <v>1</v>
      </c>
      <c r="Q251" s="470">
        <v>1</v>
      </c>
      <c r="R251" s="468"/>
      <c r="S251" s="468" t="s">
        <v>453</v>
      </c>
      <c r="T251" s="468" t="s">
        <v>453</v>
      </c>
      <c r="U251" s="468" t="s">
        <v>490</v>
      </c>
      <c r="V251" s="468" t="s">
        <v>455</v>
      </c>
      <c r="W251" s="474" t="s">
        <v>1367</v>
      </c>
    </row>
    <row r="252" spans="1:23" s="480" customFormat="1" ht="12.75">
      <c r="A252" s="468"/>
      <c r="B252" s="468" t="s">
        <v>1368</v>
      </c>
      <c r="C252" s="468" t="s">
        <v>1369</v>
      </c>
      <c r="D252" s="468"/>
      <c r="E252" s="468" t="s">
        <v>1370</v>
      </c>
      <c r="F252" s="468" t="s">
        <v>533</v>
      </c>
      <c r="G252" s="468" t="s">
        <v>452</v>
      </c>
      <c r="H252" s="476">
        <v>44393</v>
      </c>
      <c r="I252" s="470"/>
      <c r="J252" s="470"/>
      <c r="K252" s="470"/>
      <c r="L252" s="470"/>
      <c r="M252" s="470"/>
      <c r="N252" s="470"/>
      <c r="O252" s="470">
        <v>1</v>
      </c>
      <c r="P252" s="473">
        <f t="shared" si="3"/>
        <v>1</v>
      </c>
      <c r="Q252" s="470">
        <v>1</v>
      </c>
      <c r="R252" s="468"/>
      <c r="S252" s="468" t="s">
        <v>453</v>
      </c>
      <c r="T252" s="468" t="s">
        <v>453</v>
      </c>
      <c r="U252" s="468" t="s">
        <v>490</v>
      </c>
      <c r="V252" s="468" t="s">
        <v>455</v>
      </c>
      <c r="W252" s="474" t="s">
        <v>1371</v>
      </c>
    </row>
    <row r="253" spans="1:23" s="480" customFormat="1" ht="12.75">
      <c r="A253" s="468"/>
      <c r="B253" s="468" t="s">
        <v>1372</v>
      </c>
      <c r="C253" s="468" t="s">
        <v>1373</v>
      </c>
      <c r="D253" s="468"/>
      <c r="E253" s="468" t="s">
        <v>1374</v>
      </c>
      <c r="F253" s="468" t="s">
        <v>533</v>
      </c>
      <c r="G253" s="468" t="s">
        <v>452</v>
      </c>
      <c r="H253" s="476">
        <v>44517</v>
      </c>
      <c r="I253" s="470"/>
      <c r="J253" s="470"/>
      <c r="K253" s="470"/>
      <c r="L253" s="470"/>
      <c r="M253" s="470"/>
      <c r="N253" s="470"/>
      <c r="O253" s="470">
        <v>1</v>
      </c>
      <c r="P253" s="473">
        <f t="shared" si="3"/>
        <v>1</v>
      </c>
      <c r="Q253" s="470">
        <v>1</v>
      </c>
      <c r="R253" s="468"/>
      <c r="S253" s="468" t="s">
        <v>453</v>
      </c>
      <c r="T253" s="468" t="s">
        <v>453</v>
      </c>
      <c r="U253" s="468" t="s">
        <v>490</v>
      </c>
      <c r="V253" s="468" t="s">
        <v>455</v>
      </c>
      <c r="W253" s="474" t="s">
        <v>1375</v>
      </c>
    </row>
    <row r="254" spans="1:23" s="480" customFormat="1" ht="12.75">
      <c r="A254" s="468"/>
      <c r="B254" s="468" t="s">
        <v>1376</v>
      </c>
      <c r="C254" s="468" t="s">
        <v>1377</v>
      </c>
      <c r="D254" s="468"/>
      <c r="E254" s="468" t="s">
        <v>1378</v>
      </c>
      <c r="F254" s="468" t="s">
        <v>730</v>
      </c>
      <c r="G254" s="468" t="s">
        <v>511</v>
      </c>
      <c r="H254" s="476">
        <v>44371</v>
      </c>
      <c r="I254" s="470"/>
      <c r="J254" s="470"/>
      <c r="K254" s="470"/>
      <c r="L254" s="470"/>
      <c r="M254" s="470"/>
      <c r="N254" s="470"/>
      <c r="O254" s="470">
        <v>1</v>
      </c>
      <c r="P254" s="473">
        <f t="shared" si="3"/>
        <v>1</v>
      </c>
      <c r="Q254" s="470"/>
      <c r="R254" s="468"/>
      <c r="S254" s="468" t="s">
        <v>453</v>
      </c>
      <c r="T254" s="468" t="s">
        <v>453</v>
      </c>
      <c r="U254" s="468" t="s">
        <v>490</v>
      </c>
      <c r="V254" s="468" t="s">
        <v>460</v>
      </c>
      <c r="W254" s="474" t="s">
        <v>1379</v>
      </c>
    </row>
    <row r="255" spans="1:23" s="480" customFormat="1" ht="12.75">
      <c r="A255" s="468"/>
      <c r="B255" s="468" t="s">
        <v>1376</v>
      </c>
      <c r="C255" s="468" t="s">
        <v>1377</v>
      </c>
      <c r="D255" s="468"/>
      <c r="E255" s="468" t="s">
        <v>1378</v>
      </c>
      <c r="F255" s="468" t="s">
        <v>533</v>
      </c>
      <c r="G255" s="468" t="s">
        <v>452</v>
      </c>
      <c r="H255" s="476">
        <v>44371</v>
      </c>
      <c r="I255" s="470"/>
      <c r="J255" s="470"/>
      <c r="K255" s="470"/>
      <c r="L255" s="470"/>
      <c r="M255" s="470"/>
      <c r="N255" s="470"/>
      <c r="O255" s="470">
        <v>1</v>
      </c>
      <c r="P255" s="473">
        <f t="shared" si="3"/>
        <v>1</v>
      </c>
      <c r="Q255" s="470"/>
      <c r="R255" s="468"/>
      <c r="S255" s="468" t="s">
        <v>453</v>
      </c>
      <c r="T255" s="468" t="s">
        <v>453</v>
      </c>
      <c r="U255" s="468" t="s">
        <v>490</v>
      </c>
      <c r="V255" s="468" t="s">
        <v>460</v>
      </c>
      <c r="W255" s="474" t="s">
        <v>1379</v>
      </c>
    </row>
    <row r="256" spans="1:23" s="480" customFormat="1" ht="12.75">
      <c r="A256" s="468"/>
      <c r="B256" s="468" t="s">
        <v>1380</v>
      </c>
      <c r="C256" s="468" t="s">
        <v>1381</v>
      </c>
      <c r="D256" s="468"/>
      <c r="E256" s="468" t="s">
        <v>1382</v>
      </c>
      <c r="F256" s="468" t="s">
        <v>533</v>
      </c>
      <c r="G256" s="468" t="s">
        <v>452</v>
      </c>
      <c r="H256" s="476">
        <v>44433</v>
      </c>
      <c r="I256" s="470"/>
      <c r="J256" s="470"/>
      <c r="K256" s="470"/>
      <c r="L256" s="470"/>
      <c r="M256" s="470"/>
      <c r="N256" s="470"/>
      <c r="O256" s="470">
        <v>1</v>
      </c>
      <c r="P256" s="473">
        <f t="shared" si="3"/>
        <v>1</v>
      </c>
      <c r="Q256" s="470">
        <v>1</v>
      </c>
      <c r="R256" s="468"/>
      <c r="S256" s="468" t="s">
        <v>453</v>
      </c>
      <c r="T256" s="468" t="s">
        <v>453</v>
      </c>
      <c r="U256" s="468" t="s">
        <v>490</v>
      </c>
      <c r="V256" s="468" t="s">
        <v>455</v>
      </c>
      <c r="W256" s="474" t="s">
        <v>1383</v>
      </c>
    </row>
    <row r="257" spans="1:23" s="480" customFormat="1" ht="12.75">
      <c r="A257" s="468"/>
      <c r="B257" s="468" t="s">
        <v>1384</v>
      </c>
      <c r="C257" s="468" t="s">
        <v>1385</v>
      </c>
      <c r="D257" s="468"/>
      <c r="E257" s="468" t="s">
        <v>1386</v>
      </c>
      <c r="F257" s="468" t="s">
        <v>533</v>
      </c>
      <c r="G257" s="468" t="s">
        <v>452</v>
      </c>
      <c r="H257" s="476">
        <v>44536</v>
      </c>
      <c r="I257" s="470"/>
      <c r="J257" s="470"/>
      <c r="K257" s="470"/>
      <c r="L257" s="470"/>
      <c r="M257" s="470"/>
      <c r="N257" s="470"/>
      <c r="O257" s="470">
        <v>1</v>
      </c>
      <c r="P257" s="473">
        <f t="shared" si="3"/>
        <v>1</v>
      </c>
      <c r="Q257" s="470">
        <v>1</v>
      </c>
      <c r="R257" s="468"/>
      <c r="S257" s="468" t="s">
        <v>453</v>
      </c>
      <c r="T257" s="468" t="s">
        <v>453</v>
      </c>
      <c r="U257" s="468" t="s">
        <v>490</v>
      </c>
      <c r="V257" s="468" t="s">
        <v>455</v>
      </c>
      <c r="W257" s="474" t="s">
        <v>1387</v>
      </c>
    </row>
    <row r="258" spans="1:23" s="480" customFormat="1" ht="12.75">
      <c r="A258" s="468"/>
      <c r="B258" s="468" t="s">
        <v>1388</v>
      </c>
      <c r="C258" s="468" t="s">
        <v>1389</v>
      </c>
      <c r="D258" s="468"/>
      <c r="E258" s="468" t="s">
        <v>1390</v>
      </c>
      <c r="F258" s="468" t="s">
        <v>533</v>
      </c>
      <c r="G258" s="468" t="s">
        <v>452</v>
      </c>
      <c r="H258" s="476">
        <v>44252</v>
      </c>
      <c r="I258" s="470"/>
      <c r="J258" s="470"/>
      <c r="K258" s="470"/>
      <c r="L258" s="470"/>
      <c r="M258" s="470"/>
      <c r="N258" s="470"/>
      <c r="O258" s="470">
        <v>1</v>
      </c>
      <c r="P258" s="473">
        <f t="shared" si="3"/>
        <v>1</v>
      </c>
      <c r="Q258" s="470">
        <v>1</v>
      </c>
      <c r="R258" s="468"/>
      <c r="S258" s="468" t="s">
        <v>453</v>
      </c>
      <c r="T258" s="468" t="s">
        <v>453</v>
      </c>
      <c r="U258" s="468" t="s">
        <v>490</v>
      </c>
      <c r="V258" s="468" t="s">
        <v>455</v>
      </c>
      <c r="W258" s="474" t="s">
        <v>1391</v>
      </c>
    </row>
    <row r="259" spans="1:23" s="480" customFormat="1" ht="12.75">
      <c r="A259" s="468"/>
      <c r="B259" s="468" t="s">
        <v>1392</v>
      </c>
      <c r="C259" s="468" t="s">
        <v>1393</v>
      </c>
      <c r="D259" s="468"/>
      <c r="E259" s="468" t="s">
        <v>1394</v>
      </c>
      <c r="F259" s="468" t="s">
        <v>533</v>
      </c>
      <c r="G259" s="468" t="s">
        <v>452</v>
      </c>
      <c r="H259" s="476">
        <v>44489</v>
      </c>
      <c r="I259" s="470"/>
      <c r="J259" s="470"/>
      <c r="K259" s="470"/>
      <c r="L259" s="470"/>
      <c r="M259" s="470"/>
      <c r="N259" s="470"/>
      <c r="O259" s="470">
        <v>1</v>
      </c>
      <c r="P259" s="473">
        <f t="shared" si="3"/>
        <v>1</v>
      </c>
      <c r="Q259" s="470">
        <v>1</v>
      </c>
      <c r="R259" s="468"/>
      <c r="S259" s="468" t="s">
        <v>453</v>
      </c>
      <c r="T259" s="468" t="s">
        <v>453</v>
      </c>
      <c r="U259" s="468" t="s">
        <v>490</v>
      </c>
      <c r="V259" s="468" t="s">
        <v>455</v>
      </c>
      <c r="W259" s="474" t="s">
        <v>1395</v>
      </c>
    </row>
    <row r="260" spans="1:23" s="480" customFormat="1" ht="12.75">
      <c r="A260" s="468"/>
      <c r="B260" s="468" t="s">
        <v>1396</v>
      </c>
      <c r="C260" s="468" t="s">
        <v>1397</v>
      </c>
      <c r="D260" s="468"/>
      <c r="E260" s="468" t="s">
        <v>1398</v>
      </c>
      <c r="F260" s="468" t="s">
        <v>533</v>
      </c>
      <c r="G260" s="468" t="s">
        <v>452</v>
      </c>
      <c r="H260" s="476">
        <v>44295</v>
      </c>
      <c r="I260" s="470"/>
      <c r="J260" s="470"/>
      <c r="K260" s="470"/>
      <c r="L260" s="470"/>
      <c r="M260" s="470"/>
      <c r="N260" s="470"/>
      <c r="O260" s="470">
        <v>1</v>
      </c>
      <c r="P260" s="473">
        <f t="shared" si="3"/>
        <v>1</v>
      </c>
      <c r="Q260" s="470">
        <v>1</v>
      </c>
      <c r="R260" s="468"/>
      <c r="S260" s="468" t="s">
        <v>453</v>
      </c>
      <c r="T260" s="468" t="s">
        <v>453</v>
      </c>
      <c r="U260" s="468" t="s">
        <v>490</v>
      </c>
      <c r="V260" s="468" t="s">
        <v>455</v>
      </c>
      <c r="W260" s="474" t="s">
        <v>1399</v>
      </c>
    </row>
    <row r="261" spans="1:23" s="480" customFormat="1" ht="12.75">
      <c r="A261" s="468"/>
      <c r="B261" s="468" t="s">
        <v>1400</v>
      </c>
      <c r="C261" s="468" t="s">
        <v>1401</v>
      </c>
      <c r="D261" s="468"/>
      <c r="E261" s="468" t="s">
        <v>1402</v>
      </c>
      <c r="F261" s="468" t="s">
        <v>533</v>
      </c>
      <c r="G261" s="468" t="s">
        <v>452</v>
      </c>
      <c r="H261" s="476">
        <v>44533</v>
      </c>
      <c r="I261" s="470"/>
      <c r="J261" s="470"/>
      <c r="K261" s="470"/>
      <c r="L261" s="470"/>
      <c r="M261" s="470"/>
      <c r="N261" s="470"/>
      <c r="O261" s="470">
        <v>1</v>
      </c>
      <c r="P261" s="473">
        <f t="shared" si="3"/>
        <v>1</v>
      </c>
      <c r="Q261" s="470">
        <v>1</v>
      </c>
      <c r="R261" s="468"/>
      <c r="S261" s="468" t="s">
        <v>453</v>
      </c>
      <c r="T261" s="468" t="s">
        <v>453</v>
      </c>
      <c r="U261" s="468" t="s">
        <v>490</v>
      </c>
      <c r="V261" s="468" t="s">
        <v>455</v>
      </c>
      <c r="W261" s="474" t="s">
        <v>1403</v>
      </c>
    </row>
    <row r="262" spans="1:23" s="480" customFormat="1" ht="12.75">
      <c r="A262" s="468"/>
      <c r="B262" s="468" t="s">
        <v>1404</v>
      </c>
      <c r="C262" s="468" t="s">
        <v>1405</v>
      </c>
      <c r="D262" s="468"/>
      <c r="E262" s="468" t="s">
        <v>1406</v>
      </c>
      <c r="F262" s="468" t="s">
        <v>730</v>
      </c>
      <c r="G262" s="468" t="s">
        <v>511</v>
      </c>
      <c r="H262" s="476">
        <v>44450</v>
      </c>
      <c r="I262" s="470"/>
      <c r="J262" s="470"/>
      <c r="K262" s="470"/>
      <c r="L262" s="470"/>
      <c r="M262" s="470"/>
      <c r="N262" s="470"/>
      <c r="O262" s="470">
        <v>1</v>
      </c>
      <c r="P262" s="473">
        <f t="shared" si="3"/>
        <v>1</v>
      </c>
      <c r="Q262" s="470"/>
      <c r="R262" s="468"/>
      <c r="S262" s="468" t="s">
        <v>453</v>
      </c>
      <c r="T262" s="468" t="s">
        <v>453</v>
      </c>
      <c r="U262" s="468" t="s">
        <v>490</v>
      </c>
      <c r="V262" s="468" t="s">
        <v>460</v>
      </c>
      <c r="W262" s="474" t="s">
        <v>1407</v>
      </c>
    </row>
    <row r="263" spans="1:23" s="480" customFormat="1" ht="12.75">
      <c r="A263" s="468"/>
      <c r="B263" s="468" t="s">
        <v>1404</v>
      </c>
      <c r="C263" s="468" t="s">
        <v>1405</v>
      </c>
      <c r="D263" s="468"/>
      <c r="E263" s="468" t="s">
        <v>1406</v>
      </c>
      <c r="F263" s="468" t="s">
        <v>533</v>
      </c>
      <c r="G263" s="468" t="s">
        <v>452</v>
      </c>
      <c r="H263" s="476">
        <v>44450</v>
      </c>
      <c r="I263" s="470"/>
      <c r="J263" s="470"/>
      <c r="K263" s="470"/>
      <c r="L263" s="470"/>
      <c r="M263" s="470"/>
      <c r="N263" s="470"/>
      <c r="O263" s="470">
        <v>1</v>
      </c>
      <c r="P263" s="473">
        <f t="shared" si="3"/>
        <v>1</v>
      </c>
      <c r="Q263" s="470"/>
      <c r="R263" s="468"/>
      <c r="S263" s="468" t="s">
        <v>453</v>
      </c>
      <c r="T263" s="468" t="s">
        <v>453</v>
      </c>
      <c r="U263" s="468" t="s">
        <v>490</v>
      </c>
      <c r="V263" s="468" t="s">
        <v>460</v>
      </c>
      <c r="W263" s="474" t="s">
        <v>1407</v>
      </c>
    </row>
    <row r="264" spans="1:23" s="480" customFormat="1" ht="12.75">
      <c r="A264" s="468"/>
      <c r="B264" s="468" t="s">
        <v>1408</v>
      </c>
      <c r="C264" s="468" t="s">
        <v>1409</v>
      </c>
      <c r="D264" s="468"/>
      <c r="E264" s="468" t="s">
        <v>1410</v>
      </c>
      <c r="F264" s="468" t="s">
        <v>533</v>
      </c>
      <c r="G264" s="468" t="s">
        <v>452</v>
      </c>
      <c r="H264" s="476">
        <v>44459</v>
      </c>
      <c r="I264" s="470"/>
      <c r="J264" s="470"/>
      <c r="K264" s="470"/>
      <c r="L264" s="470"/>
      <c r="M264" s="470"/>
      <c r="N264" s="470"/>
      <c r="O264" s="470">
        <v>1</v>
      </c>
      <c r="P264" s="473">
        <f t="shared" si="3"/>
        <v>1</v>
      </c>
      <c r="Q264" s="470">
        <v>1</v>
      </c>
      <c r="R264" s="468"/>
      <c r="S264" s="468" t="s">
        <v>453</v>
      </c>
      <c r="T264" s="468" t="s">
        <v>453</v>
      </c>
      <c r="U264" s="468" t="s">
        <v>490</v>
      </c>
      <c r="V264" s="468" t="s">
        <v>455</v>
      </c>
      <c r="W264" s="474" t="s">
        <v>1411</v>
      </c>
    </row>
    <row r="265" spans="1:23" s="480" customFormat="1" ht="12.75">
      <c r="A265" s="468"/>
      <c r="B265" s="468" t="s">
        <v>1412</v>
      </c>
      <c r="C265" s="468" t="s">
        <v>1413</v>
      </c>
      <c r="D265" s="468"/>
      <c r="E265" s="468" t="s">
        <v>1414</v>
      </c>
      <c r="F265" s="468" t="s">
        <v>533</v>
      </c>
      <c r="G265" s="468" t="s">
        <v>452</v>
      </c>
      <c r="H265" s="476">
        <v>44253</v>
      </c>
      <c r="I265" s="470"/>
      <c r="J265" s="470"/>
      <c r="K265" s="470"/>
      <c r="L265" s="470"/>
      <c r="M265" s="470"/>
      <c r="N265" s="470"/>
      <c r="O265" s="470">
        <v>1</v>
      </c>
      <c r="P265" s="473">
        <f t="shared" si="3"/>
        <v>1</v>
      </c>
      <c r="Q265" s="470">
        <v>1</v>
      </c>
      <c r="R265" s="468"/>
      <c r="S265" s="468" t="s">
        <v>453</v>
      </c>
      <c r="T265" s="468" t="s">
        <v>453</v>
      </c>
      <c r="U265" s="468" t="s">
        <v>490</v>
      </c>
      <c r="V265" s="468" t="s">
        <v>455</v>
      </c>
      <c r="W265" s="474" t="s">
        <v>1415</v>
      </c>
    </row>
    <row r="266" spans="1:23" s="480" customFormat="1" ht="12.75">
      <c r="A266" s="468"/>
      <c r="B266" s="468" t="s">
        <v>1416</v>
      </c>
      <c r="C266" s="468" t="s">
        <v>1417</v>
      </c>
      <c r="D266" s="468"/>
      <c r="E266" s="468" t="s">
        <v>1418</v>
      </c>
      <c r="F266" s="468" t="s">
        <v>730</v>
      </c>
      <c r="G266" s="468" t="s">
        <v>511</v>
      </c>
      <c r="H266" s="476">
        <v>44549</v>
      </c>
      <c r="I266" s="470"/>
      <c r="J266" s="470"/>
      <c r="K266" s="470"/>
      <c r="L266" s="470"/>
      <c r="M266" s="470"/>
      <c r="N266" s="470"/>
      <c r="O266" s="470">
        <v>1</v>
      </c>
      <c r="P266" s="473">
        <f t="shared" si="3"/>
        <v>1</v>
      </c>
      <c r="Q266" s="470"/>
      <c r="R266" s="468"/>
      <c r="S266" s="468" t="s">
        <v>453</v>
      </c>
      <c r="T266" s="468" t="s">
        <v>453</v>
      </c>
      <c r="U266" s="468" t="s">
        <v>490</v>
      </c>
      <c r="V266" s="468" t="s">
        <v>460</v>
      </c>
      <c r="W266" s="474" t="s">
        <v>1419</v>
      </c>
    </row>
    <row r="267" spans="1:23" s="480" customFormat="1" ht="12.75">
      <c r="A267" s="468"/>
      <c r="B267" s="468" t="s">
        <v>1420</v>
      </c>
      <c r="C267" s="468" t="s">
        <v>1421</v>
      </c>
      <c r="D267" s="468"/>
      <c r="E267" s="468" t="s">
        <v>1422</v>
      </c>
      <c r="F267" s="468" t="s">
        <v>533</v>
      </c>
      <c r="G267" s="468" t="s">
        <v>452</v>
      </c>
      <c r="H267" s="476">
        <v>44495</v>
      </c>
      <c r="I267" s="470"/>
      <c r="J267" s="470"/>
      <c r="K267" s="470"/>
      <c r="L267" s="470"/>
      <c r="M267" s="470"/>
      <c r="N267" s="470"/>
      <c r="O267" s="470">
        <v>1</v>
      </c>
      <c r="P267" s="473">
        <f t="shared" si="3"/>
        <v>1</v>
      </c>
      <c r="Q267" s="470">
        <v>1</v>
      </c>
      <c r="R267" s="468"/>
      <c r="S267" s="468" t="s">
        <v>453</v>
      </c>
      <c r="T267" s="468" t="s">
        <v>453</v>
      </c>
      <c r="U267" s="468" t="s">
        <v>490</v>
      </c>
      <c r="V267" s="468" t="s">
        <v>455</v>
      </c>
      <c r="W267" s="474" t="s">
        <v>1423</v>
      </c>
    </row>
    <row r="268" spans="1:23" s="480" customFormat="1" ht="12.75">
      <c r="A268" s="468"/>
      <c r="B268" s="468" t="s">
        <v>1424</v>
      </c>
      <c r="C268" s="468" t="s">
        <v>1425</v>
      </c>
      <c r="D268" s="468"/>
      <c r="E268" s="468" t="s">
        <v>1426</v>
      </c>
      <c r="F268" s="468" t="s">
        <v>533</v>
      </c>
      <c r="G268" s="468" t="s">
        <v>452</v>
      </c>
      <c r="H268" s="476">
        <v>44456</v>
      </c>
      <c r="I268" s="470"/>
      <c r="J268" s="470"/>
      <c r="K268" s="470"/>
      <c r="L268" s="470"/>
      <c r="M268" s="470"/>
      <c r="N268" s="470"/>
      <c r="O268" s="470">
        <v>1</v>
      </c>
      <c r="P268" s="473">
        <f t="shared" si="3"/>
        <v>1</v>
      </c>
      <c r="Q268" s="470">
        <v>1</v>
      </c>
      <c r="R268" s="468"/>
      <c r="S268" s="468" t="s">
        <v>453</v>
      </c>
      <c r="T268" s="468" t="s">
        <v>453</v>
      </c>
      <c r="U268" s="468" t="s">
        <v>490</v>
      </c>
      <c r="V268" s="468" t="s">
        <v>455</v>
      </c>
      <c r="W268" s="474" t="s">
        <v>1427</v>
      </c>
    </row>
    <row r="269" spans="1:23" s="480" customFormat="1" ht="12.75">
      <c r="A269" s="468"/>
      <c r="B269" s="468" t="s">
        <v>1428</v>
      </c>
      <c r="C269" s="468" t="s">
        <v>1429</v>
      </c>
      <c r="D269" s="468"/>
      <c r="E269" s="468" t="s">
        <v>1430</v>
      </c>
      <c r="F269" s="468" t="s">
        <v>533</v>
      </c>
      <c r="G269" s="468" t="s">
        <v>452</v>
      </c>
      <c r="H269" s="476">
        <v>44504</v>
      </c>
      <c r="I269" s="470"/>
      <c r="J269" s="470"/>
      <c r="K269" s="470"/>
      <c r="L269" s="470"/>
      <c r="M269" s="470"/>
      <c r="N269" s="470"/>
      <c r="O269" s="470">
        <v>1</v>
      </c>
      <c r="P269" s="473">
        <f t="shared" ref="P269:P332" si="4">SUM($I269:$O269)</f>
        <v>1</v>
      </c>
      <c r="Q269" s="470">
        <v>1</v>
      </c>
      <c r="R269" s="468"/>
      <c r="S269" s="468" t="s">
        <v>453</v>
      </c>
      <c r="T269" s="468" t="s">
        <v>453</v>
      </c>
      <c r="U269" s="468" t="s">
        <v>490</v>
      </c>
      <c r="V269" s="468" t="s">
        <v>455</v>
      </c>
      <c r="W269" s="474" t="s">
        <v>1431</v>
      </c>
    </row>
    <row r="270" spans="1:23" s="480" customFormat="1" ht="12.75">
      <c r="A270" s="468"/>
      <c r="B270" s="468" t="s">
        <v>1432</v>
      </c>
      <c r="C270" s="468" t="s">
        <v>1433</v>
      </c>
      <c r="D270" s="468"/>
      <c r="E270" s="468" t="s">
        <v>1434</v>
      </c>
      <c r="F270" s="468" t="s">
        <v>730</v>
      </c>
      <c r="G270" s="468" t="s">
        <v>511</v>
      </c>
      <c r="H270" s="476">
        <v>44490</v>
      </c>
      <c r="I270" s="470"/>
      <c r="J270" s="470"/>
      <c r="K270" s="470"/>
      <c r="L270" s="470"/>
      <c r="M270" s="470"/>
      <c r="N270" s="470"/>
      <c r="O270" s="470">
        <v>1</v>
      </c>
      <c r="P270" s="473">
        <f t="shared" si="4"/>
        <v>1</v>
      </c>
      <c r="Q270" s="470"/>
      <c r="R270" s="468"/>
      <c r="S270" s="468" t="s">
        <v>453</v>
      </c>
      <c r="T270" s="468" t="s">
        <v>453</v>
      </c>
      <c r="U270" s="468" t="s">
        <v>490</v>
      </c>
      <c r="V270" s="468" t="s">
        <v>460</v>
      </c>
      <c r="W270" s="474" t="s">
        <v>1435</v>
      </c>
    </row>
    <row r="271" spans="1:23" s="480" customFormat="1" ht="12.75">
      <c r="A271" s="468"/>
      <c r="B271" s="468" t="s">
        <v>1436</v>
      </c>
      <c r="C271" s="468" t="s">
        <v>1437</v>
      </c>
      <c r="D271" s="468"/>
      <c r="E271" s="468" t="s">
        <v>1438</v>
      </c>
      <c r="F271" s="468" t="s">
        <v>533</v>
      </c>
      <c r="G271" s="468" t="s">
        <v>452</v>
      </c>
      <c r="H271" s="476">
        <v>44560</v>
      </c>
      <c r="I271" s="470"/>
      <c r="J271" s="470"/>
      <c r="K271" s="470"/>
      <c r="L271" s="470"/>
      <c r="M271" s="470"/>
      <c r="N271" s="470"/>
      <c r="O271" s="470">
        <v>1</v>
      </c>
      <c r="P271" s="473">
        <f t="shared" si="4"/>
        <v>1</v>
      </c>
      <c r="Q271" s="470">
        <v>1</v>
      </c>
      <c r="R271" s="468"/>
      <c r="S271" s="468" t="s">
        <v>453</v>
      </c>
      <c r="T271" s="468" t="s">
        <v>453</v>
      </c>
      <c r="U271" s="468" t="s">
        <v>490</v>
      </c>
      <c r="V271" s="468" t="s">
        <v>455</v>
      </c>
      <c r="W271" s="474" t="s">
        <v>1439</v>
      </c>
    </row>
    <row r="272" spans="1:23" s="480" customFormat="1" ht="12.75">
      <c r="A272" s="468"/>
      <c r="B272" s="468" t="s">
        <v>1440</v>
      </c>
      <c r="C272" s="468" t="s">
        <v>1441</v>
      </c>
      <c r="D272" s="468"/>
      <c r="E272" s="468" t="s">
        <v>1442</v>
      </c>
      <c r="F272" s="468" t="s">
        <v>533</v>
      </c>
      <c r="G272" s="468" t="s">
        <v>452</v>
      </c>
      <c r="H272" s="476">
        <v>44383</v>
      </c>
      <c r="I272" s="470"/>
      <c r="J272" s="470"/>
      <c r="K272" s="470"/>
      <c r="L272" s="470"/>
      <c r="M272" s="470"/>
      <c r="N272" s="470"/>
      <c r="O272" s="470">
        <v>1</v>
      </c>
      <c r="P272" s="473">
        <f t="shared" si="4"/>
        <v>1</v>
      </c>
      <c r="Q272" s="470">
        <v>1</v>
      </c>
      <c r="R272" s="468"/>
      <c r="S272" s="468" t="s">
        <v>453</v>
      </c>
      <c r="T272" s="468" t="s">
        <v>453</v>
      </c>
      <c r="U272" s="468" t="s">
        <v>490</v>
      </c>
      <c r="V272" s="468" t="s">
        <v>455</v>
      </c>
      <c r="W272" s="474" t="s">
        <v>1443</v>
      </c>
    </row>
    <row r="273" spans="1:23" s="480" customFormat="1" ht="12.75">
      <c r="A273" s="468"/>
      <c r="B273" s="468" t="s">
        <v>1444</v>
      </c>
      <c r="C273" s="468" t="s">
        <v>1445</v>
      </c>
      <c r="D273" s="468"/>
      <c r="E273" s="468" t="s">
        <v>1446</v>
      </c>
      <c r="F273" s="468" t="s">
        <v>533</v>
      </c>
      <c r="G273" s="468" t="s">
        <v>452</v>
      </c>
      <c r="H273" s="476">
        <v>44424</v>
      </c>
      <c r="I273" s="470"/>
      <c r="J273" s="470"/>
      <c r="K273" s="470"/>
      <c r="L273" s="470"/>
      <c r="M273" s="470"/>
      <c r="N273" s="470"/>
      <c r="O273" s="470">
        <v>1</v>
      </c>
      <c r="P273" s="473">
        <f t="shared" si="4"/>
        <v>1</v>
      </c>
      <c r="Q273" s="470">
        <v>1</v>
      </c>
      <c r="R273" s="468"/>
      <c r="S273" s="468" t="s">
        <v>453</v>
      </c>
      <c r="T273" s="468" t="s">
        <v>453</v>
      </c>
      <c r="U273" s="468" t="s">
        <v>490</v>
      </c>
      <c r="V273" s="468" t="s">
        <v>455</v>
      </c>
      <c r="W273" s="474" t="s">
        <v>1447</v>
      </c>
    </row>
    <row r="274" spans="1:23" s="480" customFormat="1" ht="12.75">
      <c r="A274" s="468"/>
      <c r="B274" s="468" t="s">
        <v>1448</v>
      </c>
      <c r="C274" s="468" t="s">
        <v>1449</v>
      </c>
      <c r="D274" s="468"/>
      <c r="E274" s="468" t="s">
        <v>1450</v>
      </c>
      <c r="F274" s="468" t="s">
        <v>533</v>
      </c>
      <c r="G274" s="468" t="s">
        <v>452</v>
      </c>
      <c r="H274" s="476">
        <v>44431</v>
      </c>
      <c r="I274" s="470"/>
      <c r="J274" s="470"/>
      <c r="K274" s="470"/>
      <c r="L274" s="470"/>
      <c r="M274" s="470"/>
      <c r="N274" s="470"/>
      <c r="O274" s="470">
        <v>1</v>
      </c>
      <c r="P274" s="473">
        <f t="shared" si="4"/>
        <v>1</v>
      </c>
      <c r="Q274" s="470">
        <v>1</v>
      </c>
      <c r="R274" s="468"/>
      <c r="S274" s="468" t="s">
        <v>453</v>
      </c>
      <c r="T274" s="468" t="s">
        <v>453</v>
      </c>
      <c r="U274" s="468" t="s">
        <v>490</v>
      </c>
      <c r="V274" s="468" t="s">
        <v>455</v>
      </c>
      <c r="W274" s="474" t="s">
        <v>1451</v>
      </c>
    </row>
    <row r="275" spans="1:23" s="480" customFormat="1" ht="12.75">
      <c r="A275" s="468"/>
      <c r="B275" s="468" t="s">
        <v>1452</v>
      </c>
      <c r="C275" s="468" t="s">
        <v>1453</v>
      </c>
      <c r="D275" s="468"/>
      <c r="E275" s="468" t="s">
        <v>1454</v>
      </c>
      <c r="F275" s="468" t="s">
        <v>533</v>
      </c>
      <c r="G275" s="468" t="s">
        <v>452</v>
      </c>
      <c r="H275" s="476">
        <v>44376</v>
      </c>
      <c r="I275" s="470"/>
      <c r="J275" s="470"/>
      <c r="K275" s="470"/>
      <c r="L275" s="470"/>
      <c r="M275" s="470"/>
      <c r="N275" s="470"/>
      <c r="O275" s="470">
        <v>1</v>
      </c>
      <c r="P275" s="473">
        <f t="shared" si="4"/>
        <v>1</v>
      </c>
      <c r="Q275" s="470">
        <v>1</v>
      </c>
      <c r="R275" s="468"/>
      <c r="S275" s="468" t="s">
        <v>453</v>
      </c>
      <c r="T275" s="468" t="s">
        <v>453</v>
      </c>
      <c r="U275" s="468" t="s">
        <v>490</v>
      </c>
      <c r="V275" s="468" t="s">
        <v>455</v>
      </c>
      <c r="W275" s="474" t="s">
        <v>1455</v>
      </c>
    </row>
    <row r="276" spans="1:23" s="480" customFormat="1" ht="12.75">
      <c r="A276" s="468"/>
      <c r="B276" s="468" t="s">
        <v>1456</v>
      </c>
      <c r="C276" s="468" t="s">
        <v>1457</v>
      </c>
      <c r="D276" s="468"/>
      <c r="E276" s="468" t="s">
        <v>1458</v>
      </c>
      <c r="F276" s="468" t="s">
        <v>533</v>
      </c>
      <c r="G276" s="468" t="s">
        <v>452</v>
      </c>
      <c r="H276" s="476">
        <v>44301</v>
      </c>
      <c r="I276" s="470"/>
      <c r="J276" s="470"/>
      <c r="K276" s="470"/>
      <c r="L276" s="470"/>
      <c r="M276" s="470"/>
      <c r="N276" s="470"/>
      <c r="O276" s="470">
        <v>1</v>
      </c>
      <c r="P276" s="473">
        <f t="shared" si="4"/>
        <v>1</v>
      </c>
      <c r="Q276" s="470">
        <v>1</v>
      </c>
      <c r="R276" s="468"/>
      <c r="S276" s="468" t="s">
        <v>453</v>
      </c>
      <c r="T276" s="468" t="s">
        <v>453</v>
      </c>
      <c r="U276" s="468" t="s">
        <v>490</v>
      </c>
      <c r="V276" s="468" t="s">
        <v>455</v>
      </c>
      <c r="W276" s="474" t="s">
        <v>1459</v>
      </c>
    </row>
    <row r="277" spans="1:23" s="480" customFormat="1" ht="12.75">
      <c r="A277" s="468"/>
      <c r="B277" s="468" t="s">
        <v>1460</v>
      </c>
      <c r="C277" s="468" t="s">
        <v>1461</v>
      </c>
      <c r="D277" s="468"/>
      <c r="E277" s="468" t="s">
        <v>1462</v>
      </c>
      <c r="F277" s="468" t="s">
        <v>533</v>
      </c>
      <c r="G277" s="468" t="s">
        <v>452</v>
      </c>
      <c r="H277" s="476">
        <v>44362</v>
      </c>
      <c r="I277" s="470"/>
      <c r="J277" s="470"/>
      <c r="K277" s="470"/>
      <c r="L277" s="470"/>
      <c r="M277" s="470"/>
      <c r="N277" s="470"/>
      <c r="O277" s="470">
        <v>1</v>
      </c>
      <c r="P277" s="473">
        <f t="shared" si="4"/>
        <v>1</v>
      </c>
      <c r="Q277" s="470">
        <v>1</v>
      </c>
      <c r="R277" s="468"/>
      <c r="S277" s="468" t="s">
        <v>453</v>
      </c>
      <c r="T277" s="468" t="s">
        <v>453</v>
      </c>
      <c r="U277" s="468" t="s">
        <v>490</v>
      </c>
      <c r="V277" s="468" t="s">
        <v>455</v>
      </c>
      <c r="W277" s="474" t="s">
        <v>1463</v>
      </c>
    </row>
    <row r="278" spans="1:23" s="480" customFormat="1" ht="12.75">
      <c r="A278" s="468"/>
      <c r="B278" s="468" t="s">
        <v>1464</v>
      </c>
      <c r="C278" s="468" t="s">
        <v>1465</v>
      </c>
      <c r="D278" s="468"/>
      <c r="E278" s="468" t="s">
        <v>1466</v>
      </c>
      <c r="F278" s="468" t="s">
        <v>533</v>
      </c>
      <c r="G278" s="468" t="s">
        <v>452</v>
      </c>
      <c r="H278" s="476">
        <v>44473</v>
      </c>
      <c r="I278" s="470"/>
      <c r="J278" s="470"/>
      <c r="K278" s="470"/>
      <c r="L278" s="470"/>
      <c r="M278" s="470"/>
      <c r="N278" s="470"/>
      <c r="O278" s="470">
        <v>1</v>
      </c>
      <c r="P278" s="473">
        <f t="shared" si="4"/>
        <v>1</v>
      </c>
      <c r="Q278" s="470">
        <v>1</v>
      </c>
      <c r="R278" s="468"/>
      <c r="S278" s="468" t="s">
        <v>453</v>
      </c>
      <c r="T278" s="468" t="s">
        <v>453</v>
      </c>
      <c r="U278" s="468" t="s">
        <v>490</v>
      </c>
      <c r="V278" s="468" t="s">
        <v>455</v>
      </c>
      <c r="W278" s="474" t="s">
        <v>1467</v>
      </c>
    </row>
    <row r="279" spans="1:23" s="480" customFormat="1" ht="12.75">
      <c r="A279" s="468"/>
      <c r="B279" s="478" t="s">
        <v>1468</v>
      </c>
      <c r="C279" s="468" t="s">
        <v>1469</v>
      </c>
      <c r="D279" s="468"/>
      <c r="E279" s="468" t="s">
        <v>1470</v>
      </c>
      <c r="F279" s="468" t="s">
        <v>533</v>
      </c>
      <c r="G279" s="468" t="s">
        <v>452</v>
      </c>
      <c r="H279" s="476">
        <v>44405</v>
      </c>
      <c r="I279" s="470"/>
      <c r="J279" s="470"/>
      <c r="K279" s="470"/>
      <c r="L279" s="470"/>
      <c r="M279" s="470"/>
      <c r="N279" s="470"/>
      <c r="O279" s="470">
        <v>1</v>
      </c>
      <c r="P279" s="473">
        <f t="shared" si="4"/>
        <v>1</v>
      </c>
      <c r="Q279" s="470">
        <v>1</v>
      </c>
      <c r="R279" s="468"/>
      <c r="S279" s="468" t="s">
        <v>453</v>
      </c>
      <c r="T279" s="468" t="s">
        <v>453</v>
      </c>
      <c r="U279" s="468" t="s">
        <v>490</v>
      </c>
      <c r="V279" s="468" t="s">
        <v>455</v>
      </c>
      <c r="W279" s="474" t="s">
        <v>1471</v>
      </c>
    </row>
    <row r="280" spans="1:23" s="480" customFormat="1" ht="12.75">
      <c r="A280" s="468"/>
      <c r="B280" s="468" t="s">
        <v>1472</v>
      </c>
      <c r="C280" s="468" t="s">
        <v>1473</v>
      </c>
      <c r="D280" s="468"/>
      <c r="E280" s="468" t="s">
        <v>1474</v>
      </c>
      <c r="F280" s="468" t="s">
        <v>730</v>
      </c>
      <c r="G280" s="468" t="s">
        <v>511</v>
      </c>
      <c r="H280" s="476">
        <v>44380</v>
      </c>
      <c r="I280" s="470"/>
      <c r="J280" s="470"/>
      <c r="K280" s="470"/>
      <c r="L280" s="470"/>
      <c r="M280" s="470"/>
      <c r="N280" s="470"/>
      <c r="O280" s="470">
        <v>1</v>
      </c>
      <c r="P280" s="473">
        <f t="shared" si="4"/>
        <v>1</v>
      </c>
      <c r="Q280" s="470">
        <v>1</v>
      </c>
      <c r="R280" s="468"/>
      <c r="S280" s="468" t="s">
        <v>453</v>
      </c>
      <c r="T280" s="468" t="s">
        <v>453</v>
      </c>
      <c r="U280" s="468" t="s">
        <v>490</v>
      </c>
      <c r="V280" s="468" t="s">
        <v>455</v>
      </c>
      <c r="W280" s="474" t="s">
        <v>1475</v>
      </c>
    </row>
    <row r="281" spans="1:23" s="480" customFormat="1" ht="12.75">
      <c r="A281" s="468"/>
      <c r="B281" s="468" t="s">
        <v>1476</v>
      </c>
      <c r="C281" s="468" t="s">
        <v>1477</v>
      </c>
      <c r="D281" s="468"/>
      <c r="E281" s="468" t="s">
        <v>1478</v>
      </c>
      <c r="F281" s="468" t="s">
        <v>533</v>
      </c>
      <c r="G281" s="468" t="s">
        <v>452</v>
      </c>
      <c r="H281" s="476">
        <v>44428</v>
      </c>
      <c r="I281" s="470"/>
      <c r="J281" s="470"/>
      <c r="K281" s="470"/>
      <c r="L281" s="470"/>
      <c r="M281" s="470"/>
      <c r="N281" s="470"/>
      <c r="O281" s="470">
        <v>1</v>
      </c>
      <c r="P281" s="473">
        <f t="shared" si="4"/>
        <v>1</v>
      </c>
      <c r="Q281" s="470">
        <v>1</v>
      </c>
      <c r="R281" s="468"/>
      <c r="S281" s="468" t="s">
        <v>453</v>
      </c>
      <c r="T281" s="468" t="s">
        <v>453</v>
      </c>
      <c r="U281" s="468" t="s">
        <v>490</v>
      </c>
      <c r="V281" s="468" t="s">
        <v>455</v>
      </c>
      <c r="W281" s="474" t="s">
        <v>1479</v>
      </c>
    </row>
    <row r="282" spans="1:23" s="480" customFormat="1" ht="12.75">
      <c r="A282" s="468"/>
      <c r="B282" s="468" t="s">
        <v>1480</v>
      </c>
      <c r="C282" s="468" t="s">
        <v>1481</v>
      </c>
      <c r="D282" s="468"/>
      <c r="E282" s="468" t="s">
        <v>1482</v>
      </c>
      <c r="F282" s="468" t="s">
        <v>533</v>
      </c>
      <c r="G282" s="468" t="s">
        <v>452</v>
      </c>
      <c r="H282" s="476">
        <v>44266</v>
      </c>
      <c r="I282" s="470"/>
      <c r="J282" s="470"/>
      <c r="K282" s="470"/>
      <c r="L282" s="470"/>
      <c r="M282" s="470"/>
      <c r="N282" s="470"/>
      <c r="O282" s="470">
        <v>1</v>
      </c>
      <c r="P282" s="473">
        <f t="shared" si="4"/>
        <v>1</v>
      </c>
      <c r="Q282" s="470">
        <v>1</v>
      </c>
      <c r="R282" s="468"/>
      <c r="S282" s="468" t="s">
        <v>453</v>
      </c>
      <c r="T282" s="468" t="s">
        <v>453</v>
      </c>
      <c r="U282" s="468" t="s">
        <v>490</v>
      </c>
      <c r="V282" s="468" t="s">
        <v>455</v>
      </c>
      <c r="W282" s="474" t="s">
        <v>1483</v>
      </c>
    </row>
    <row r="283" spans="1:23" s="480" customFormat="1" ht="12.75">
      <c r="A283" s="468"/>
      <c r="B283" s="468" t="s">
        <v>1484</v>
      </c>
      <c r="C283" s="468" t="s">
        <v>1485</v>
      </c>
      <c r="D283" s="468"/>
      <c r="E283" s="468" t="s">
        <v>1486</v>
      </c>
      <c r="F283" s="468" t="s">
        <v>730</v>
      </c>
      <c r="G283" s="468" t="s">
        <v>511</v>
      </c>
      <c r="H283" s="476">
        <v>44324</v>
      </c>
      <c r="I283" s="470"/>
      <c r="J283" s="470"/>
      <c r="K283" s="470"/>
      <c r="L283" s="470"/>
      <c r="M283" s="470"/>
      <c r="N283" s="470"/>
      <c r="O283" s="470">
        <v>1</v>
      </c>
      <c r="P283" s="473">
        <f t="shared" si="4"/>
        <v>1</v>
      </c>
      <c r="Q283" s="470">
        <v>1</v>
      </c>
      <c r="R283" s="468"/>
      <c r="S283" s="468" t="s">
        <v>453</v>
      </c>
      <c r="T283" s="468" t="s">
        <v>453</v>
      </c>
      <c r="U283" s="468" t="s">
        <v>490</v>
      </c>
      <c r="V283" s="468" t="s">
        <v>455</v>
      </c>
      <c r="W283" s="474" t="s">
        <v>1487</v>
      </c>
    </row>
    <row r="284" spans="1:23" s="480" customFormat="1" ht="12.75">
      <c r="A284" s="468"/>
      <c r="B284" s="468" t="s">
        <v>1488</v>
      </c>
      <c r="C284" s="468" t="s">
        <v>1485</v>
      </c>
      <c r="D284" s="468"/>
      <c r="E284" s="468" t="s">
        <v>1489</v>
      </c>
      <c r="F284" s="468" t="s">
        <v>730</v>
      </c>
      <c r="G284" s="468" t="s">
        <v>511</v>
      </c>
      <c r="H284" s="476">
        <v>44324</v>
      </c>
      <c r="I284" s="470"/>
      <c r="J284" s="470"/>
      <c r="K284" s="470"/>
      <c r="L284" s="470"/>
      <c r="M284" s="470"/>
      <c r="N284" s="470"/>
      <c r="O284" s="470">
        <v>1</v>
      </c>
      <c r="P284" s="473">
        <f t="shared" si="4"/>
        <v>1</v>
      </c>
      <c r="Q284" s="470">
        <v>1</v>
      </c>
      <c r="R284" s="468"/>
      <c r="S284" s="468" t="s">
        <v>453</v>
      </c>
      <c r="T284" s="468" t="s">
        <v>453</v>
      </c>
      <c r="U284" s="468" t="s">
        <v>490</v>
      </c>
      <c r="V284" s="468" t="s">
        <v>455</v>
      </c>
      <c r="W284" s="474" t="s">
        <v>1490</v>
      </c>
    </row>
    <row r="285" spans="1:23" s="480" customFormat="1" ht="12.75">
      <c r="A285" s="468"/>
      <c r="B285" s="468" t="s">
        <v>1491</v>
      </c>
      <c r="C285" s="468" t="s">
        <v>1492</v>
      </c>
      <c r="D285" s="468"/>
      <c r="E285" s="468" t="s">
        <v>1493</v>
      </c>
      <c r="F285" s="468" t="s">
        <v>533</v>
      </c>
      <c r="G285" s="468" t="s">
        <v>452</v>
      </c>
      <c r="H285" s="476">
        <v>44210</v>
      </c>
      <c r="I285" s="470"/>
      <c r="J285" s="470"/>
      <c r="K285" s="470"/>
      <c r="L285" s="470"/>
      <c r="M285" s="470"/>
      <c r="N285" s="470"/>
      <c r="O285" s="470">
        <v>1</v>
      </c>
      <c r="P285" s="473">
        <f t="shared" si="4"/>
        <v>1</v>
      </c>
      <c r="Q285" s="470">
        <v>1</v>
      </c>
      <c r="R285" s="468"/>
      <c r="S285" s="468" t="s">
        <v>453</v>
      </c>
      <c r="T285" s="468" t="s">
        <v>453</v>
      </c>
      <c r="U285" s="468" t="s">
        <v>490</v>
      </c>
      <c r="V285" s="468" t="s">
        <v>455</v>
      </c>
      <c r="W285" s="474" t="s">
        <v>1494</v>
      </c>
    </row>
    <row r="286" spans="1:23" s="480" customFormat="1" ht="12.75">
      <c r="A286" s="468"/>
      <c r="B286" s="468" t="s">
        <v>1495</v>
      </c>
      <c r="C286" s="468" t="s">
        <v>1496</v>
      </c>
      <c r="D286" s="468"/>
      <c r="E286" s="468" t="s">
        <v>1497</v>
      </c>
      <c r="F286" s="468" t="s">
        <v>533</v>
      </c>
      <c r="G286" s="468" t="s">
        <v>452</v>
      </c>
      <c r="H286" s="476">
        <v>44545</v>
      </c>
      <c r="I286" s="470"/>
      <c r="J286" s="470"/>
      <c r="K286" s="470"/>
      <c r="L286" s="470"/>
      <c r="M286" s="470"/>
      <c r="N286" s="470"/>
      <c r="O286" s="470">
        <v>1</v>
      </c>
      <c r="P286" s="473">
        <f t="shared" si="4"/>
        <v>1</v>
      </c>
      <c r="Q286" s="470">
        <v>1</v>
      </c>
      <c r="R286" s="468"/>
      <c r="S286" s="468" t="s">
        <v>453</v>
      </c>
      <c r="T286" s="468" t="s">
        <v>453</v>
      </c>
      <c r="U286" s="468" t="s">
        <v>490</v>
      </c>
      <c r="V286" s="468" t="s">
        <v>455</v>
      </c>
      <c r="W286" s="474" t="s">
        <v>1498</v>
      </c>
    </row>
    <row r="287" spans="1:23" s="480" customFormat="1" ht="12.75">
      <c r="A287" s="468"/>
      <c r="B287" s="468" t="s">
        <v>1499</v>
      </c>
      <c r="C287" s="468" t="s">
        <v>1500</v>
      </c>
      <c r="D287" s="468"/>
      <c r="E287" s="468" t="s">
        <v>1501</v>
      </c>
      <c r="F287" s="468" t="s">
        <v>533</v>
      </c>
      <c r="G287" s="468" t="s">
        <v>452</v>
      </c>
      <c r="H287" s="476">
        <v>44421</v>
      </c>
      <c r="I287" s="470"/>
      <c r="J287" s="470"/>
      <c r="K287" s="470"/>
      <c r="L287" s="470"/>
      <c r="M287" s="470"/>
      <c r="N287" s="470"/>
      <c r="O287" s="470">
        <v>1</v>
      </c>
      <c r="P287" s="473">
        <f t="shared" si="4"/>
        <v>1</v>
      </c>
      <c r="Q287" s="470">
        <v>1</v>
      </c>
      <c r="R287" s="468"/>
      <c r="S287" s="468" t="s">
        <v>453</v>
      </c>
      <c r="T287" s="468" t="s">
        <v>453</v>
      </c>
      <c r="U287" s="468" t="s">
        <v>490</v>
      </c>
      <c r="V287" s="468" t="s">
        <v>455</v>
      </c>
      <c r="W287" s="474" t="s">
        <v>1502</v>
      </c>
    </row>
    <row r="288" spans="1:23" s="480" customFormat="1" ht="12.75">
      <c r="A288" s="468"/>
      <c r="B288" s="468" t="s">
        <v>1503</v>
      </c>
      <c r="C288" s="468" t="s">
        <v>1504</v>
      </c>
      <c r="D288" s="468"/>
      <c r="E288" s="468" t="s">
        <v>1505</v>
      </c>
      <c r="F288" s="468" t="s">
        <v>533</v>
      </c>
      <c r="G288" s="468" t="s">
        <v>452</v>
      </c>
      <c r="H288" s="476">
        <v>44398</v>
      </c>
      <c r="I288" s="470"/>
      <c r="J288" s="470"/>
      <c r="K288" s="470"/>
      <c r="L288" s="470"/>
      <c r="M288" s="470"/>
      <c r="N288" s="470"/>
      <c r="O288" s="470">
        <v>1</v>
      </c>
      <c r="P288" s="473">
        <f t="shared" si="4"/>
        <v>1</v>
      </c>
      <c r="Q288" s="470">
        <v>1</v>
      </c>
      <c r="R288" s="468"/>
      <c r="S288" s="468" t="s">
        <v>453</v>
      </c>
      <c r="T288" s="468" t="s">
        <v>453</v>
      </c>
      <c r="U288" s="468" t="s">
        <v>490</v>
      </c>
      <c r="V288" s="468" t="s">
        <v>455</v>
      </c>
      <c r="W288" s="474" t="s">
        <v>1506</v>
      </c>
    </row>
    <row r="289" spans="1:23" s="480" customFormat="1" ht="12.75">
      <c r="A289" s="468"/>
      <c r="B289" s="468" t="s">
        <v>1507</v>
      </c>
      <c r="C289" s="468" t="s">
        <v>1508</v>
      </c>
      <c r="D289" s="468"/>
      <c r="E289" s="468" t="s">
        <v>1509</v>
      </c>
      <c r="F289" s="468" t="s">
        <v>533</v>
      </c>
      <c r="G289" s="468" t="s">
        <v>452</v>
      </c>
      <c r="H289" s="476">
        <v>44392</v>
      </c>
      <c r="I289" s="470"/>
      <c r="J289" s="470"/>
      <c r="K289" s="470"/>
      <c r="L289" s="470"/>
      <c r="M289" s="470"/>
      <c r="N289" s="470"/>
      <c r="O289" s="470">
        <v>1</v>
      </c>
      <c r="P289" s="473">
        <f t="shared" si="4"/>
        <v>1</v>
      </c>
      <c r="Q289" s="470">
        <v>1</v>
      </c>
      <c r="R289" s="468"/>
      <c r="S289" s="468" t="s">
        <v>453</v>
      </c>
      <c r="T289" s="468" t="s">
        <v>453</v>
      </c>
      <c r="U289" s="468" t="s">
        <v>490</v>
      </c>
      <c r="V289" s="468" t="s">
        <v>455</v>
      </c>
      <c r="W289" s="474" t="s">
        <v>1510</v>
      </c>
    </row>
    <row r="290" spans="1:23" s="480" customFormat="1" ht="12.75">
      <c r="A290" s="468"/>
      <c r="B290" s="468" t="s">
        <v>1511</v>
      </c>
      <c r="C290" s="468" t="s">
        <v>1512</v>
      </c>
      <c r="D290" s="468"/>
      <c r="E290" s="468" t="s">
        <v>1513</v>
      </c>
      <c r="F290" s="468" t="s">
        <v>533</v>
      </c>
      <c r="G290" s="468" t="s">
        <v>452</v>
      </c>
      <c r="H290" s="476">
        <v>44286</v>
      </c>
      <c r="I290" s="470"/>
      <c r="J290" s="470"/>
      <c r="K290" s="470"/>
      <c r="L290" s="470"/>
      <c r="M290" s="470"/>
      <c r="N290" s="470"/>
      <c r="O290" s="470">
        <v>1</v>
      </c>
      <c r="P290" s="473">
        <f t="shared" si="4"/>
        <v>1</v>
      </c>
      <c r="Q290" s="470">
        <v>1</v>
      </c>
      <c r="R290" s="468"/>
      <c r="S290" s="468" t="s">
        <v>453</v>
      </c>
      <c r="T290" s="468" t="s">
        <v>453</v>
      </c>
      <c r="U290" s="468" t="s">
        <v>490</v>
      </c>
      <c r="V290" s="468" t="s">
        <v>455</v>
      </c>
      <c r="W290" s="474" t="s">
        <v>1514</v>
      </c>
    </row>
    <row r="291" spans="1:23" s="480" customFormat="1" ht="12.75">
      <c r="A291" s="468"/>
      <c r="B291" s="468" t="s">
        <v>1515</v>
      </c>
      <c r="C291" s="468" t="s">
        <v>1516</v>
      </c>
      <c r="D291" s="468"/>
      <c r="E291" s="468" t="s">
        <v>1517</v>
      </c>
      <c r="F291" s="468" t="s">
        <v>533</v>
      </c>
      <c r="G291" s="468" t="s">
        <v>452</v>
      </c>
      <c r="H291" s="476">
        <v>44417</v>
      </c>
      <c r="I291" s="470"/>
      <c r="J291" s="470"/>
      <c r="K291" s="470"/>
      <c r="L291" s="470"/>
      <c r="M291" s="470"/>
      <c r="N291" s="470"/>
      <c r="O291" s="470">
        <v>1</v>
      </c>
      <c r="P291" s="473">
        <f t="shared" si="4"/>
        <v>1</v>
      </c>
      <c r="Q291" s="470">
        <v>1</v>
      </c>
      <c r="R291" s="468"/>
      <c r="S291" s="468" t="s">
        <v>453</v>
      </c>
      <c r="T291" s="468" t="s">
        <v>453</v>
      </c>
      <c r="U291" s="468" t="s">
        <v>490</v>
      </c>
      <c r="V291" s="468" t="s">
        <v>455</v>
      </c>
      <c r="W291" s="474" t="s">
        <v>1518</v>
      </c>
    </row>
    <row r="292" spans="1:23" s="480" customFormat="1" ht="12.75">
      <c r="A292" s="468"/>
      <c r="B292" s="468" t="s">
        <v>1519</v>
      </c>
      <c r="C292" s="468" t="s">
        <v>1520</v>
      </c>
      <c r="D292" s="468"/>
      <c r="E292" s="468" t="s">
        <v>1521</v>
      </c>
      <c r="F292" s="468" t="s">
        <v>533</v>
      </c>
      <c r="G292" s="468" t="s">
        <v>452</v>
      </c>
      <c r="H292" s="476">
        <v>44425</v>
      </c>
      <c r="I292" s="470"/>
      <c r="J292" s="470"/>
      <c r="K292" s="470"/>
      <c r="L292" s="470"/>
      <c r="M292" s="470"/>
      <c r="N292" s="470"/>
      <c r="O292" s="470">
        <v>1</v>
      </c>
      <c r="P292" s="473">
        <f t="shared" si="4"/>
        <v>1</v>
      </c>
      <c r="Q292" s="470">
        <v>1</v>
      </c>
      <c r="R292" s="468"/>
      <c r="S292" s="468" t="s">
        <v>453</v>
      </c>
      <c r="T292" s="468" t="s">
        <v>453</v>
      </c>
      <c r="U292" s="468" t="s">
        <v>490</v>
      </c>
      <c r="V292" s="468" t="s">
        <v>455</v>
      </c>
      <c r="W292" s="474" t="s">
        <v>1522</v>
      </c>
    </row>
    <row r="293" spans="1:23" s="480" customFormat="1" ht="12.75">
      <c r="A293" s="468"/>
      <c r="B293" s="468" t="s">
        <v>1523</v>
      </c>
      <c r="C293" s="468" t="s">
        <v>1524</v>
      </c>
      <c r="D293" s="468"/>
      <c r="E293" s="468" t="s">
        <v>1525</v>
      </c>
      <c r="F293" s="468" t="s">
        <v>533</v>
      </c>
      <c r="G293" s="468" t="s">
        <v>452</v>
      </c>
      <c r="H293" s="476">
        <v>44489</v>
      </c>
      <c r="I293" s="470"/>
      <c r="J293" s="470"/>
      <c r="K293" s="470"/>
      <c r="L293" s="470"/>
      <c r="M293" s="470"/>
      <c r="N293" s="470"/>
      <c r="O293" s="470">
        <v>1</v>
      </c>
      <c r="P293" s="473">
        <f t="shared" si="4"/>
        <v>1</v>
      </c>
      <c r="Q293" s="470">
        <v>1</v>
      </c>
      <c r="R293" s="468"/>
      <c r="S293" s="468" t="s">
        <v>453</v>
      </c>
      <c r="T293" s="468" t="s">
        <v>453</v>
      </c>
      <c r="U293" s="468" t="s">
        <v>490</v>
      </c>
      <c r="V293" s="468" t="s">
        <v>455</v>
      </c>
      <c r="W293" s="474" t="s">
        <v>1526</v>
      </c>
    </row>
    <row r="294" spans="1:23" s="480" customFormat="1" ht="12.75">
      <c r="A294" s="468"/>
      <c r="B294" s="468" t="s">
        <v>1527</v>
      </c>
      <c r="C294" s="468" t="s">
        <v>1528</v>
      </c>
      <c r="D294" s="468"/>
      <c r="E294" s="468" t="s">
        <v>1529</v>
      </c>
      <c r="F294" s="468" t="s">
        <v>533</v>
      </c>
      <c r="G294" s="468" t="s">
        <v>452</v>
      </c>
      <c r="H294" s="476">
        <v>44245</v>
      </c>
      <c r="I294" s="470"/>
      <c r="J294" s="470"/>
      <c r="K294" s="470"/>
      <c r="L294" s="470"/>
      <c r="M294" s="470"/>
      <c r="N294" s="470"/>
      <c r="O294" s="470">
        <v>1</v>
      </c>
      <c r="P294" s="473">
        <f t="shared" si="4"/>
        <v>1</v>
      </c>
      <c r="Q294" s="470">
        <v>1</v>
      </c>
      <c r="R294" s="468"/>
      <c r="S294" s="468" t="s">
        <v>453</v>
      </c>
      <c r="T294" s="468" t="s">
        <v>453</v>
      </c>
      <c r="U294" s="468" t="s">
        <v>490</v>
      </c>
      <c r="V294" s="468" t="s">
        <v>455</v>
      </c>
      <c r="W294" s="474" t="s">
        <v>1530</v>
      </c>
    </row>
    <row r="295" spans="1:23" s="480" customFormat="1" ht="12.75">
      <c r="A295" s="468"/>
      <c r="B295" s="468" t="s">
        <v>1531</v>
      </c>
      <c r="C295" s="468" t="s">
        <v>1532</v>
      </c>
      <c r="D295" s="468"/>
      <c r="E295" s="468" t="s">
        <v>1533</v>
      </c>
      <c r="F295" s="468" t="s">
        <v>533</v>
      </c>
      <c r="G295" s="468" t="s">
        <v>452</v>
      </c>
      <c r="H295" s="476">
        <v>44364</v>
      </c>
      <c r="I295" s="470"/>
      <c r="J295" s="470"/>
      <c r="K295" s="470"/>
      <c r="L295" s="470"/>
      <c r="M295" s="470"/>
      <c r="N295" s="470"/>
      <c r="O295" s="470">
        <v>1</v>
      </c>
      <c r="P295" s="473">
        <f t="shared" si="4"/>
        <v>1</v>
      </c>
      <c r="Q295" s="470">
        <v>1</v>
      </c>
      <c r="R295" s="468"/>
      <c r="S295" s="468" t="s">
        <v>453</v>
      </c>
      <c r="T295" s="468" t="s">
        <v>453</v>
      </c>
      <c r="U295" s="468" t="s">
        <v>490</v>
      </c>
      <c r="V295" s="468" t="s">
        <v>455</v>
      </c>
      <c r="W295" s="474" t="s">
        <v>1534</v>
      </c>
    </row>
    <row r="296" spans="1:23" s="480" customFormat="1" ht="12.75">
      <c r="A296" s="468"/>
      <c r="B296" s="468" t="s">
        <v>1535</v>
      </c>
      <c r="C296" s="468" t="s">
        <v>1536</v>
      </c>
      <c r="D296" s="468"/>
      <c r="E296" s="468" t="s">
        <v>1537</v>
      </c>
      <c r="F296" s="468" t="s">
        <v>533</v>
      </c>
      <c r="G296" s="468" t="s">
        <v>452</v>
      </c>
      <c r="H296" s="476">
        <v>44383</v>
      </c>
      <c r="I296" s="470"/>
      <c r="J296" s="470"/>
      <c r="K296" s="470"/>
      <c r="L296" s="470"/>
      <c r="M296" s="470"/>
      <c r="N296" s="470"/>
      <c r="O296" s="470">
        <v>1</v>
      </c>
      <c r="P296" s="473">
        <f t="shared" si="4"/>
        <v>1</v>
      </c>
      <c r="Q296" s="470">
        <v>1</v>
      </c>
      <c r="R296" s="468"/>
      <c r="S296" s="468" t="s">
        <v>453</v>
      </c>
      <c r="T296" s="468" t="s">
        <v>453</v>
      </c>
      <c r="U296" s="468" t="s">
        <v>490</v>
      </c>
      <c r="V296" s="468" t="s">
        <v>455</v>
      </c>
      <c r="W296" s="474" t="s">
        <v>1538</v>
      </c>
    </row>
    <row r="297" spans="1:23" s="480" customFormat="1" ht="12.75">
      <c r="A297" s="468"/>
      <c r="B297" s="468" t="s">
        <v>1539</v>
      </c>
      <c r="C297" s="468" t="s">
        <v>1540</v>
      </c>
      <c r="D297" s="468"/>
      <c r="E297" s="468" t="s">
        <v>1541</v>
      </c>
      <c r="F297" s="468" t="s">
        <v>533</v>
      </c>
      <c r="G297" s="468" t="s">
        <v>452</v>
      </c>
      <c r="H297" s="476">
        <v>44257</v>
      </c>
      <c r="I297" s="470"/>
      <c r="J297" s="470"/>
      <c r="K297" s="470"/>
      <c r="L297" s="470"/>
      <c r="M297" s="470"/>
      <c r="N297" s="470"/>
      <c r="O297" s="470">
        <v>1</v>
      </c>
      <c r="P297" s="473">
        <f t="shared" si="4"/>
        <v>1</v>
      </c>
      <c r="Q297" s="470">
        <v>1</v>
      </c>
      <c r="R297" s="468"/>
      <c r="S297" s="468" t="s">
        <v>453</v>
      </c>
      <c r="T297" s="468" t="s">
        <v>453</v>
      </c>
      <c r="U297" s="468" t="s">
        <v>490</v>
      </c>
      <c r="V297" s="468" t="s">
        <v>455</v>
      </c>
      <c r="W297" s="474" t="s">
        <v>1542</v>
      </c>
    </row>
    <row r="298" spans="1:23" s="480" customFormat="1" ht="12.75">
      <c r="A298" s="468"/>
      <c r="B298" s="468" t="s">
        <v>1543</v>
      </c>
      <c r="C298" s="468" t="s">
        <v>1544</v>
      </c>
      <c r="D298" s="468"/>
      <c r="E298" s="468" t="s">
        <v>1545</v>
      </c>
      <c r="F298" s="468" t="s">
        <v>730</v>
      </c>
      <c r="G298" s="468" t="s">
        <v>511</v>
      </c>
      <c r="H298" s="476">
        <v>44458</v>
      </c>
      <c r="I298" s="470"/>
      <c r="J298" s="470"/>
      <c r="K298" s="470"/>
      <c r="L298" s="470"/>
      <c r="M298" s="470"/>
      <c r="N298" s="470"/>
      <c r="O298" s="470">
        <v>1</v>
      </c>
      <c r="P298" s="473">
        <f t="shared" si="4"/>
        <v>1</v>
      </c>
      <c r="Q298" s="470"/>
      <c r="R298" s="468"/>
      <c r="S298" s="468" t="s">
        <v>453</v>
      </c>
      <c r="T298" s="468" t="s">
        <v>453</v>
      </c>
      <c r="U298" s="468" t="s">
        <v>490</v>
      </c>
      <c r="V298" s="468" t="s">
        <v>460</v>
      </c>
      <c r="W298" s="474" t="s">
        <v>1546</v>
      </c>
    </row>
    <row r="299" spans="1:23" s="480" customFormat="1" ht="12.75">
      <c r="A299" s="468"/>
      <c r="B299" s="478" t="s">
        <v>1547</v>
      </c>
      <c r="C299" s="468" t="s">
        <v>1548</v>
      </c>
      <c r="D299" s="468"/>
      <c r="E299" s="468" t="s">
        <v>1549</v>
      </c>
      <c r="F299" s="468" t="s">
        <v>533</v>
      </c>
      <c r="G299" s="468" t="s">
        <v>452</v>
      </c>
      <c r="H299" s="476">
        <v>44231</v>
      </c>
      <c r="I299" s="470"/>
      <c r="J299" s="470"/>
      <c r="K299" s="470"/>
      <c r="L299" s="470"/>
      <c r="M299" s="470"/>
      <c r="N299" s="470"/>
      <c r="O299" s="470">
        <v>1</v>
      </c>
      <c r="P299" s="473">
        <f t="shared" si="4"/>
        <v>1</v>
      </c>
      <c r="Q299" s="470">
        <v>1</v>
      </c>
      <c r="R299" s="468"/>
      <c r="S299" s="468" t="s">
        <v>453</v>
      </c>
      <c r="T299" s="468" t="s">
        <v>453</v>
      </c>
      <c r="U299" s="468" t="s">
        <v>490</v>
      </c>
      <c r="V299" s="468" t="s">
        <v>455</v>
      </c>
      <c r="W299" s="474" t="s">
        <v>1550</v>
      </c>
    </row>
    <row r="300" spans="1:23" s="480" customFormat="1" ht="12.75">
      <c r="A300" s="468"/>
      <c r="B300" s="468" t="s">
        <v>1551</v>
      </c>
      <c r="C300" s="468" t="s">
        <v>1552</v>
      </c>
      <c r="D300" s="468"/>
      <c r="E300" s="468" t="s">
        <v>1553</v>
      </c>
      <c r="F300" s="468" t="s">
        <v>533</v>
      </c>
      <c r="G300" s="468" t="s">
        <v>452</v>
      </c>
      <c r="H300" s="476">
        <v>44294</v>
      </c>
      <c r="I300" s="470"/>
      <c r="J300" s="470"/>
      <c r="K300" s="470"/>
      <c r="L300" s="470"/>
      <c r="M300" s="470"/>
      <c r="N300" s="470"/>
      <c r="O300" s="470">
        <v>1</v>
      </c>
      <c r="P300" s="473">
        <f t="shared" si="4"/>
        <v>1</v>
      </c>
      <c r="Q300" s="470">
        <v>1</v>
      </c>
      <c r="R300" s="468"/>
      <c r="S300" s="468" t="s">
        <v>453</v>
      </c>
      <c r="T300" s="468" t="s">
        <v>453</v>
      </c>
      <c r="U300" s="468" t="s">
        <v>490</v>
      </c>
      <c r="V300" s="468" t="s">
        <v>455</v>
      </c>
      <c r="W300" s="474" t="s">
        <v>1554</v>
      </c>
    </row>
    <row r="301" spans="1:23" s="480" customFormat="1" ht="12.75">
      <c r="A301" s="468"/>
      <c r="B301" s="468" t="s">
        <v>1555</v>
      </c>
      <c r="C301" s="468" t="s">
        <v>1556</v>
      </c>
      <c r="D301" s="468"/>
      <c r="E301" s="468" t="s">
        <v>1557</v>
      </c>
      <c r="F301" s="468" t="s">
        <v>533</v>
      </c>
      <c r="G301" s="468" t="s">
        <v>452</v>
      </c>
      <c r="H301" s="476">
        <v>44389</v>
      </c>
      <c r="I301" s="470"/>
      <c r="J301" s="470"/>
      <c r="K301" s="470"/>
      <c r="L301" s="470"/>
      <c r="M301" s="470"/>
      <c r="N301" s="470"/>
      <c r="O301" s="470">
        <v>1</v>
      </c>
      <c r="P301" s="473">
        <f t="shared" si="4"/>
        <v>1</v>
      </c>
      <c r="Q301" s="470">
        <v>1</v>
      </c>
      <c r="R301" s="468"/>
      <c r="S301" s="468" t="s">
        <v>453</v>
      </c>
      <c r="T301" s="468" t="s">
        <v>453</v>
      </c>
      <c r="U301" s="468" t="s">
        <v>490</v>
      </c>
      <c r="V301" s="468" t="s">
        <v>455</v>
      </c>
      <c r="W301" s="474" t="s">
        <v>1558</v>
      </c>
    </row>
    <row r="302" spans="1:23" s="480" customFormat="1" ht="12.75">
      <c r="A302" s="468"/>
      <c r="B302" s="468" t="s">
        <v>1559</v>
      </c>
      <c r="C302" s="468" t="s">
        <v>1560</v>
      </c>
      <c r="D302" s="468"/>
      <c r="E302" s="468" t="s">
        <v>1561</v>
      </c>
      <c r="F302" s="468" t="s">
        <v>533</v>
      </c>
      <c r="G302" s="468" t="s">
        <v>452</v>
      </c>
      <c r="H302" s="476">
        <v>44536</v>
      </c>
      <c r="I302" s="470"/>
      <c r="J302" s="470"/>
      <c r="K302" s="470"/>
      <c r="L302" s="470"/>
      <c r="M302" s="470"/>
      <c r="N302" s="470"/>
      <c r="O302" s="470">
        <v>1</v>
      </c>
      <c r="P302" s="473">
        <f t="shared" si="4"/>
        <v>1</v>
      </c>
      <c r="Q302" s="470">
        <v>1</v>
      </c>
      <c r="R302" s="468"/>
      <c r="S302" s="468" t="s">
        <v>453</v>
      </c>
      <c r="T302" s="468" t="s">
        <v>453</v>
      </c>
      <c r="U302" s="468" t="s">
        <v>490</v>
      </c>
      <c r="V302" s="468" t="s">
        <v>455</v>
      </c>
      <c r="W302" s="474" t="s">
        <v>1562</v>
      </c>
    </row>
    <row r="303" spans="1:23" s="480" customFormat="1" ht="12.75">
      <c r="A303" s="468"/>
      <c r="B303" s="468" t="s">
        <v>1563</v>
      </c>
      <c r="C303" s="468" t="s">
        <v>1564</v>
      </c>
      <c r="D303" s="468"/>
      <c r="E303" s="468" t="s">
        <v>1565</v>
      </c>
      <c r="F303" s="468" t="s">
        <v>533</v>
      </c>
      <c r="G303" s="468" t="s">
        <v>452</v>
      </c>
      <c r="H303" s="476">
        <v>44375</v>
      </c>
      <c r="I303" s="470"/>
      <c r="J303" s="470"/>
      <c r="K303" s="470"/>
      <c r="L303" s="470"/>
      <c r="M303" s="470"/>
      <c r="N303" s="470"/>
      <c r="O303" s="470">
        <v>1</v>
      </c>
      <c r="P303" s="473">
        <f t="shared" si="4"/>
        <v>1</v>
      </c>
      <c r="Q303" s="470">
        <v>1</v>
      </c>
      <c r="R303" s="468"/>
      <c r="S303" s="468" t="s">
        <v>453</v>
      </c>
      <c r="T303" s="468" t="s">
        <v>453</v>
      </c>
      <c r="U303" s="468" t="s">
        <v>490</v>
      </c>
      <c r="V303" s="468" t="s">
        <v>455</v>
      </c>
      <c r="W303" s="474" t="s">
        <v>1566</v>
      </c>
    </row>
    <row r="304" spans="1:23" s="480" customFormat="1" ht="12.75">
      <c r="A304" s="468"/>
      <c r="B304" s="468" t="s">
        <v>1567</v>
      </c>
      <c r="C304" s="468" t="s">
        <v>1568</v>
      </c>
      <c r="D304" s="468"/>
      <c r="E304" s="468" t="s">
        <v>1569</v>
      </c>
      <c r="F304" s="468" t="s">
        <v>533</v>
      </c>
      <c r="G304" s="468" t="s">
        <v>452</v>
      </c>
      <c r="H304" s="476">
        <v>44483</v>
      </c>
      <c r="I304" s="470"/>
      <c r="J304" s="470"/>
      <c r="K304" s="470"/>
      <c r="L304" s="470"/>
      <c r="M304" s="470"/>
      <c r="N304" s="470"/>
      <c r="O304" s="470">
        <v>1</v>
      </c>
      <c r="P304" s="473">
        <f t="shared" si="4"/>
        <v>1</v>
      </c>
      <c r="Q304" s="470">
        <v>1</v>
      </c>
      <c r="R304" s="468"/>
      <c r="S304" s="468" t="s">
        <v>453</v>
      </c>
      <c r="T304" s="468" t="s">
        <v>453</v>
      </c>
      <c r="U304" s="468" t="s">
        <v>490</v>
      </c>
      <c r="V304" s="468" t="s">
        <v>455</v>
      </c>
      <c r="W304" s="474" t="s">
        <v>1570</v>
      </c>
    </row>
    <row r="305" spans="1:23" s="480" customFormat="1" ht="12.75">
      <c r="A305" s="468"/>
      <c r="B305" s="468" t="s">
        <v>1571</v>
      </c>
      <c r="C305" s="468" t="s">
        <v>1572</v>
      </c>
      <c r="D305" s="468"/>
      <c r="E305" s="468" t="s">
        <v>1573</v>
      </c>
      <c r="F305" s="468" t="s">
        <v>533</v>
      </c>
      <c r="G305" s="468" t="s">
        <v>452</v>
      </c>
      <c r="H305" s="476">
        <v>44228</v>
      </c>
      <c r="I305" s="470"/>
      <c r="J305" s="470"/>
      <c r="K305" s="470"/>
      <c r="L305" s="470"/>
      <c r="M305" s="470"/>
      <c r="N305" s="470"/>
      <c r="O305" s="470">
        <v>1</v>
      </c>
      <c r="P305" s="473">
        <f t="shared" si="4"/>
        <v>1</v>
      </c>
      <c r="Q305" s="470">
        <v>1</v>
      </c>
      <c r="R305" s="468"/>
      <c r="S305" s="468" t="s">
        <v>453</v>
      </c>
      <c r="T305" s="468" t="s">
        <v>453</v>
      </c>
      <c r="U305" s="468" t="s">
        <v>490</v>
      </c>
      <c r="V305" s="468" t="s">
        <v>455</v>
      </c>
      <c r="W305" s="474" t="s">
        <v>1574</v>
      </c>
    </row>
    <row r="306" spans="1:23" s="480" customFormat="1" ht="12.75">
      <c r="A306" s="468"/>
      <c r="B306" s="468" t="s">
        <v>1575</v>
      </c>
      <c r="C306" s="468" t="s">
        <v>1576</v>
      </c>
      <c r="D306" s="468"/>
      <c r="E306" s="468" t="s">
        <v>1577</v>
      </c>
      <c r="F306" s="468" t="s">
        <v>533</v>
      </c>
      <c r="G306" s="468" t="s">
        <v>452</v>
      </c>
      <c r="H306" s="476">
        <v>44216</v>
      </c>
      <c r="I306" s="470"/>
      <c r="J306" s="470"/>
      <c r="K306" s="470"/>
      <c r="L306" s="470"/>
      <c r="M306" s="470"/>
      <c r="N306" s="470"/>
      <c r="O306" s="470">
        <v>1</v>
      </c>
      <c r="P306" s="473">
        <f t="shared" si="4"/>
        <v>1</v>
      </c>
      <c r="Q306" s="470">
        <v>1</v>
      </c>
      <c r="R306" s="468"/>
      <c r="S306" s="468" t="s">
        <v>453</v>
      </c>
      <c r="T306" s="468" t="s">
        <v>453</v>
      </c>
      <c r="U306" s="468" t="s">
        <v>490</v>
      </c>
      <c r="V306" s="468" t="s">
        <v>455</v>
      </c>
      <c r="W306" s="474" t="s">
        <v>1578</v>
      </c>
    </row>
    <row r="307" spans="1:23" s="480" customFormat="1" ht="12.75">
      <c r="A307" s="468"/>
      <c r="B307" s="468" t="s">
        <v>1579</v>
      </c>
      <c r="C307" s="468" t="s">
        <v>1580</v>
      </c>
      <c r="D307" s="468"/>
      <c r="E307" s="468" t="s">
        <v>1581</v>
      </c>
      <c r="F307" s="468" t="s">
        <v>533</v>
      </c>
      <c r="G307" s="468" t="s">
        <v>452</v>
      </c>
      <c r="H307" s="476">
        <v>44375</v>
      </c>
      <c r="I307" s="470"/>
      <c r="J307" s="470"/>
      <c r="K307" s="470"/>
      <c r="L307" s="470"/>
      <c r="M307" s="470"/>
      <c r="N307" s="470"/>
      <c r="O307" s="470">
        <v>1</v>
      </c>
      <c r="P307" s="473">
        <f t="shared" si="4"/>
        <v>1</v>
      </c>
      <c r="Q307" s="470">
        <v>1</v>
      </c>
      <c r="R307" s="468"/>
      <c r="S307" s="468" t="s">
        <v>453</v>
      </c>
      <c r="T307" s="468" t="s">
        <v>453</v>
      </c>
      <c r="U307" s="468" t="s">
        <v>490</v>
      </c>
      <c r="V307" s="468" t="s">
        <v>455</v>
      </c>
      <c r="W307" s="474" t="s">
        <v>1582</v>
      </c>
    </row>
    <row r="308" spans="1:23" s="480" customFormat="1" ht="12.75">
      <c r="A308" s="468"/>
      <c r="B308" s="468" t="s">
        <v>1583</v>
      </c>
      <c r="C308" s="468" t="s">
        <v>1584</v>
      </c>
      <c r="D308" s="468"/>
      <c r="E308" s="468" t="s">
        <v>1585</v>
      </c>
      <c r="F308" s="468" t="s">
        <v>533</v>
      </c>
      <c r="G308" s="468" t="s">
        <v>452</v>
      </c>
      <c r="H308" s="476">
        <v>44491</v>
      </c>
      <c r="I308" s="470"/>
      <c r="J308" s="470"/>
      <c r="K308" s="470"/>
      <c r="L308" s="470"/>
      <c r="M308" s="470"/>
      <c r="N308" s="470"/>
      <c r="O308" s="470">
        <v>1</v>
      </c>
      <c r="P308" s="473">
        <f t="shared" si="4"/>
        <v>1</v>
      </c>
      <c r="Q308" s="470">
        <v>1</v>
      </c>
      <c r="R308" s="468"/>
      <c r="S308" s="468" t="s">
        <v>453</v>
      </c>
      <c r="T308" s="468" t="s">
        <v>453</v>
      </c>
      <c r="U308" s="468" t="s">
        <v>490</v>
      </c>
      <c r="V308" s="468" t="s">
        <v>455</v>
      </c>
      <c r="W308" s="474" t="s">
        <v>1586</v>
      </c>
    </row>
    <row r="309" spans="1:23" s="480" customFormat="1" ht="12.75">
      <c r="A309" s="468"/>
      <c r="B309" s="468" t="s">
        <v>1587</v>
      </c>
      <c r="C309" s="468" t="s">
        <v>1588</v>
      </c>
      <c r="D309" s="468"/>
      <c r="E309" s="468" t="s">
        <v>1589</v>
      </c>
      <c r="F309" s="468" t="s">
        <v>533</v>
      </c>
      <c r="G309" s="468" t="s">
        <v>452</v>
      </c>
      <c r="H309" s="476">
        <v>44537</v>
      </c>
      <c r="I309" s="470"/>
      <c r="J309" s="470"/>
      <c r="K309" s="470"/>
      <c r="L309" s="470"/>
      <c r="M309" s="470"/>
      <c r="N309" s="470"/>
      <c r="O309" s="470">
        <v>1</v>
      </c>
      <c r="P309" s="473">
        <f t="shared" si="4"/>
        <v>1</v>
      </c>
      <c r="Q309" s="470">
        <v>1</v>
      </c>
      <c r="R309" s="468"/>
      <c r="S309" s="468" t="s">
        <v>453</v>
      </c>
      <c r="T309" s="468" t="s">
        <v>453</v>
      </c>
      <c r="U309" s="468" t="s">
        <v>490</v>
      </c>
      <c r="V309" s="468" t="s">
        <v>455</v>
      </c>
      <c r="W309" s="474" t="s">
        <v>1590</v>
      </c>
    </row>
    <row r="310" spans="1:23" s="480" customFormat="1" ht="12.75">
      <c r="A310" s="468"/>
      <c r="B310" s="468" t="s">
        <v>1591</v>
      </c>
      <c r="C310" s="468" t="s">
        <v>1592</v>
      </c>
      <c r="D310" s="468"/>
      <c r="E310" s="468" t="s">
        <v>1593</v>
      </c>
      <c r="F310" s="468" t="s">
        <v>533</v>
      </c>
      <c r="G310" s="468" t="s">
        <v>452</v>
      </c>
      <c r="H310" s="476">
        <v>44427</v>
      </c>
      <c r="I310" s="470"/>
      <c r="J310" s="470"/>
      <c r="K310" s="470"/>
      <c r="L310" s="470"/>
      <c r="M310" s="470"/>
      <c r="N310" s="470"/>
      <c r="O310" s="470">
        <v>1</v>
      </c>
      <c r="P310" s="473">
        <f t="shared" si="4"/>
        <v>1</v>
      </c>
      <c r="Q310" s="470">
        <v>1</v>
      </c>
      <c r="R310" s="468"/>
      <c r="S310" s="468" t="s">
        <v>453</v>
      </c>
      <c r="T310" s="468" t="s">
        <v>453</v>
      </c>
      <c r="U310" s="468" t="s">
        <v>490</v>
      </c>
      <c r="V310" s="468" t="s">
        <v>455</v>
      </c>
      <c r="W310" s="474" t="s">
        <v>1594</v>
      </c>
    </row>
    <row r="311" spans="1:23" s="480" customFormat="1" ht="12.75">
      <c r="A311" s="468"/>
      <c r="B311" s="468" t="s">
        <v>1595</v>
      </c>
      <c r="C311" s="468" t="s">
        <v>1596</v>
      </c>
      <c r="D311" s="468"/>
      <c r="E311" s="468" t="s">
        <v>1597</v>
      </c>
      <c r="F311" s="468" t="s">
        <v>533</v>
      </c>
      <c r="G311" s="468" t="s">
        <v>452</v>
      </c>
      <c r="H311" s="476">
        <v>44539</v>
      </c>
      <c r="I311" s="470"/>
      <c r="J311" s="470"/>
      <c r="K311" s="470"/>
      <c r="L311" s="470"/>
      <c r="M311" s="470"/>
      <c r="N311" s="470"/>
      <c r="O311" s="470">
        <v>1</v>
      </c>
      <c r="P311" s="473">
        <f t="shared" si="4"/>
        <v>1</v>
      </c>
      <c r="Q311" s="470">
        <v>1</v>
      </c>
      <c r="R311" s="468"/>
      <c r="S311" s="468" t="s">
        <v>453</v>
      </c>
      <c r="T311" s="468" t="s">
        <v>453</v>
      </c>
      <c r="U311" s="468" t="s">
        <v>490</v>
      </c>
      <c r="V311" s="468" t="s">
        <v>455</v>
      </c>
      <c r="W311" s="474" t="s">
        <v>1598</v>
      </c>
    </row>
    <row r="312" spans="1:23" s="480" customFormat="1" ht="12.75">
      <c r="A312" s="468"/>
      <c r="B312" s="468" t="s">
        <v>1599</v>
      </c>
      <c r="C312" s="468" t="s">
        <v>1600</v>
      </c>
      <c r="D312" s="468"/>
      <c r="E312" s="468" t="s">
        <v>1601</v>
      </c>
      <c r="F312" s="468" t="s">
        <v>533</v>
      </c>
      <c r="G312" s="468" t="s">
        <v>452</v>
      </c>
      <c r="H312" s="476">
        <v>44207</v>
      </c>
      <c r="I312" s="470"/>
      <c r="J312" s="470"/>
      <c r="K312" s="470"/>
      <c r="L312" s="470"/>
      <c r="M312" s="470"/>
      <c r="N312" s="470"/>
      <c r="O312" s="470">
        <v>1</v>
      </c>
      <c r="P312" s="473">
        <f t="shared" si="4"/>
        <v>1</v>
      </c>
      <c r="Q312" s="470">
        <v>1</v>
      </c>
      <c r="R312" s="468"/>
      <c r="S312" s="468" t="s">
        <v>453</v>
      </c>
      <c r="T312" s="468" t="s">
        <v>453</v>
      </c>
      <c r="U312" s="468" t="s">
        <v>490</v>
      </c>
      <c r="V312" s="468" t="s">
        <v>455</v>
      </c>
      <c r="W312" s="474" t="s">
        <v>1602</v>
      </c>
    </row>
    <row r="313" spans="1:23" s="480" customFormat="1" ht="12.75">
      <c r="A313" s="468"/>
      <c r="B313" s="468" t="s">
        <v>1603</v>
      </c>
      <c r="C313" s="468" t="s">
        <v>1604</v>
      </c>
      <c r="D313" s="468"/>
      <c r="E313" s="468" t="s">
        <v>1605</v>
      </c>
      <c r="F313" s="468" t="s">
        <v>533</v>
      </c>
      <c r="G313" s="468" t="s">
        <v>452</v>
      </c>
      <c r="H313" s="476">
        <v>44428</v>
      </c>
      <c r="I313" s="470"/>
      <c r="J313" s="470"/>
      <c r="K313" s="470"/>
      <c r="L313" s="470"/>
      <c r="M313" s="470"/>
      <c r="N313" s="470"/>
      <c r="O313" s="470">
        <v>1</v>
      </c>
      <c r="P313" s="473">
        <f t="shared" si="4"/>
        <v>1</v>
      </c>
      <c r="Q313" s="470">
        <v>1</v>
      </c>
      <c r="R313" s="468"/>
      <c r="S313" s="468" t="s">
        <v>453</v>
      </c>
      <c r="T313" s="468" t="s">
        <v>453</v>
      </c>
      <c r="U313" s="468" t="s">
        <v>490</v>
      </c>
      <c r="V313" s="468" t="s">
        <v>455</v>
      </c>
      <c r="W313" s="474" t="s">
        <v>1606</v>
      </c>
    </row>
    <row r="314" spans="1:23" s="480" customFormat="1" ht="12.75">
      <c r="A314" s="468"/>
      <c r="B314" s="468" t="s">
        <v>1607</v>
      </c>
      <c r="C314" s="468" t="s">
        <v>1608</v>
      </c>
      <c r="D314" s="468"/>
      <c r="E314" s="468" t="s">
        <v>1609</v>
      </c>
      <c r="F314" s="468" t="s">
        <v>533</v>
      </c>
      <c r="G314" s="468" t="s">
        <v>452</v>
      </c>
      <c r="H314" s="476">
        <v>44256</v>
      </c>
      <c r="I314" s="470"/>
      <c r="J314" s="470"/>
      <c r="K314" s="470"/>
      <c r="L314" s="470"/>
      <c r="M314" s="470"/>
      <c r="N314" s="470"/>
      <c r="O314" s="470">
        <v>1</v>
      </c>
      <c r="P314" s="473">
        <f t="shared" si="4"/>
        <v>1</v>
      </c>
      <c r="Q314" s="470">
        <v>1</v>
      </c>
      <c r="R314" s="468"/>
      <c r="S314" s="468" t="s">
        <v>453</v>
      </c>
      <c r="T314" s="468" t="s">
        <v>453</v>
      </c>
      <c r="U314" s="468" t="s">
        <v>490</v>
      </c>
      <c r="V314" s="468" t="s">
        <v>455</v>
      </c>
      <c r="W314" s="474" t="s">
        <v>1610</v>
      </c>
    </row>
    <row r="315" spans="1:23" s="480" customFormat="1" ht="12.75">
      <c r="A315" s="468"/>
      <c r="B315" s="468" t="s">
        <v>1611</v>
      </c>
      <c r="C315" s="468" t="s">
        <v>1612</v>
      </c>
      <c r="D315" s="468"/>
      <c r="E315" s="468" t="s">
        <v>1613</v>
      </c>
      <c r="F315" s="468" t="s">
        <v>533</v>
      </c>
      <c r="G315" s="468" t="s">
        <v>452</v>
      </c>
      <c r="H315" s="476">
        <v>44249</v>
      </c>
      <c r="I315" s="470"/>
      <c r="J315" s="470"/>
      <c r="K315" s="470"/>
      <c r="L315" s="470"/>
      <c r="M315" s="470"/>
      <c r="N315" s="470"/>
      <c r="O315" s="470">
        <v>1</v>
      </c>
      <c r="P315" s="473">
        <f t="shared" si="4"/>
        <v>1</v>
      </c>
      <c r="Q315" s="470">
        <v>1</v>
      </c>
      <c r="R315" s="468"/>
      <c r="S315" s="468" t="s">
        <v>453</v>
      </c>
      <c r="T315" s="468" t="s">
        <v>453</v>
      </c>
      <c r="U315" s="468" t="s">
        <v>490</v>
      </c>
      <c r="V315" s="468" t="s">
        <v>455</v>
      </c>
      <c r="W315" s="474" t="s">
        <v>1614</v>
      </c>
    </row>
    <row r="316" spans="1:23" s="480" customFormat="1" ht="12.75">
      <c r="A316" s="468"/>
      <c r="B316" s="468" t="s">
        <v>1615</v>
      </c>
      <c r="C316" s="468" t="s">
        <v>1616</v>
      </c>
      <c r="D316" s="468"/>
      <c r="E316" s="468" t="s">
        <v>1617</v>
      </c>
      <c r="F316" s="468" t="s">
        <v>533</v>
      </c>
      <c r="G316" s="468" t="s">
        <v>452</v>
      </c>
      <c r="H316" s="476">
        <v>44411</v>
      </c>
      <c r="I316" s="470"/>
      <c r="J316" s="470"/>
      <c r="K316" s="470"/>
      <c r="L316" s="470"/>
      <c r="M316" s="470"/>
      <c r="N316" s="470"/>
      <c r="O316" s="470">
        <v>1</v>
      </c>
      <c r="P316" s="473">
        <f t="shared" si="4"/>
        <v>1</v>
      </c>
      <c r="Q316" s="470">
        <v>1</v>
      </c>
      <c r="R316" s="468"/>
      <c r="S316" s="468" t="s">
        <v>453</v>
      </c>
      <c r="T316" s="468" t="s">
        <v>453</v>
      </c>
      <c r="U316" s="468" t="s">
        <v>490</v>
      </c>
      <c r="V316" s="468" t="s">
        <v>455</v>
      </c>
      <c r="W316" s="474" t="s">
        <v>1618</v>
      </c>
    </row>
    <row r="317" spans="1:23" s="480" customFormat="1" ht="12.75">
      <c r="A317" s="468"/>
      <c r="B317" s="468" t="s">
        <v>1619</v>
      </c>
      <c r="C317" s="468" t="s">
        <v>1620</v>
      </c>
      <c r="D317" s="468"/>
      <c r="E317" s="468" t="s">
        <v>1621</v>
      </c>
      <c r="F317" s="468" t="s">
        <v>533</v>
      </c>
      <c r="G317" s="468" t="s">
        <v>452</v>
      </c>
      <c r="H317" s="476">
        <v>44370</v>
      </c>
      <c r="I317" s="470"/>
      <c r="J317" s="470"/>
      <c r="K317" s="470"/>
      <c r="L317" s="470"/>
      <c r="M317" s="470"/>
      <c r="N317" s="470"/>
      <c r="O317" s="470">
        <v>1</v>
      </c>
      <c r="P317" s="473">
        <f t="shared" si="4"/>
        <v>1</v>
      </c>
      <c r="Q317" s="470">
        <v>1</v>
      </c>
      <c r="R317" s="468"/>
      <c r="S317" s="468" t="s">
        <v>453</v>
      </c>
      <c r="T317" s="468" t="s">
        <v>453</v>
      </c>
      <c r="U317" s="468" t="s">
        <v>490</v>
      </c>
      <c r="V317" s="468" t="s">
        <v>455</v>
      </c>
      <c r="W317" s="474" t="s">
        <v>1622</v>
      </c>
    </row>
    <row r="318" spans="1:23" s="480" customFormat="1" ht="12.75">
      <c r="A318" s="468"/>
      <c r="B318" s="468" t="s">
        <v>1623</v>
      </c>
      <c r="C318" s="468" t="s">
        <v>1624</v>
      </c>
      <c r="D318" s="468"/>
      <c r="E318" s="468" t="s">
        <v>1625</v>
      </c>
      <c r="F318" s="468" t="s">
        <v>533</v>
      </c>
      <c r="G318" s="468" t="s">
        <v>452</v>
      </c>
      <c r="H318" s="476">
        <v>44469</v>
      </c>
      <c r="I318" s="470"/>
      <c r="J318" s="470"/>
      <c r="K318" s="470"/>
      <c r="L318" s="470"/>
      <c r="M318" s="470"/>
      <c r="N318" s="470"/>
      <c r="O318" s="470">
        <v>1</v>
      </c>
      <c r="P318" s="473">
        <f t="shared" si="4"/>
        <v>1</v>
      </c>
      <c r="Q318" s="470">
        <v>1</v>
      </c>
      <c r="R318" s="468"/>
      <c r="S318" s="468" t="s">
        <v>453</v>
      </c>
      <c r="T318" s="468" t="s">
        <v>453</v>
      </c>
      <c r="U318" s="468" t="s">
        <v>490</v>
      </c>
      <c r="V318" s="468" t="s">
        <v>455</v>
      </c>
      <c r="W318" s="474" t="s">
        <v>1626</v>
      </c>
    </row>
    <row r="319" spans="1:23" s="480" customFormat="1" ht="12.75">
      <c r="A319" s="468"/>
      <c r="B319" s="468" t="s">
        <v>1627</v>
      </c>
      <c r="C319" s="468" t="s">
        <v>1628</v>
      </c>
      <c r="D319" s="468"/>
      <c r="E319" s="468" t="s">
        <v>1629</v>
      </c>
      <c r="F319" s="468" t="s">
        <v>533</v>
      </c>
      <c r="G319" s="468" t="s">
        <v>452</v>
      </c>
      <c r="H319" s="476">
        <v>44446</v>
      </c>
      <c r="I319" s="470"/>
      <c r="J319" s="470"/>
      <c r="K319" s="470"/>
      <c r="L319" s="470"/>
      <c r="M319" s="470"/>
      <c r="N319" s="470"/>
      <c r="O319" s="470">
        <v>1</v>
      </c>
      <c r="P319" s="473">
        <f t="shared" si="4"/>
        <v>1</v>
      </c>
      <c r="Q319" s="470">
        <v>1</v>
      </c>
      <c r="R319" s="468"/>
      <c r="S319" s="468" t="s">
        <v>453</v>
      </c>
      <c r="T319" s="468" t="s">
        <v>453</v>
      </c>
      <c r="U319" s="468" t="s">
        <v>490</v>
      </c>
      <c r="V319" s="468" t="s">
        <v>455</v>
      </c>
      <c r="W319" s="474" t="s">
        <v>1630</v>
      </c>
    </row>
    <row r="320" spans="1:23" s="480" customFormat="1" ht="12.75">
      <c r="A320" s="468"/>
      <c r="B320" s="478" t="s">
        <v>1631</v>
      </c>
      <c r="C320" s="468" t="s">
        <v>1632</v>
      </c>
      <c r="D320" s="468"/>
      <c r="E320" s="468" t="s">
        <v>1633</v>
      </c>
      <c r="F320" s="468" t="s">
        <v>533</v>
      </c>
      <c r="G320" s="468" t="s">
        <v>452</v>
      </c>
      <c r="H320" s="476">
        <v>44453</v>
      </c>
      <c r="I320" s="470"/>
      <c r="J320" s="470"/>
      <c r="K320" s="470"/>
      <c r="L320" s="470"/>
      <c r="M320" s="470"/>
      <c r="N320" s="470"/>
      <c r="O320" s="470">
        <v>1</v>
      </c>
      <c r="P320" s="473">
        <f t="shared" si="4"/>
        <v>1</v>
      </c>
      <c r="Q320" s="470">
        <v>1</v>
      </c>
      <c r="R320" s="468"/>
      <c r="S320" s="468" t="s">
        <v>453</v>
      </c>
      <c r="T320" s="468" t="s">
        <v>453</v>
      </c>
      <c r="U320" s="468" t="s">
        <v>490</v>
      </c>
      <c r="V320" s="468" t="s">
        <v>455</v>
      </c>
      <c r="W320" s="474" t="s">
        <v>1634</v>
      </c>
    </row>
    <row r="321" spans="1:23" s="480" customFormat="1" ht="12.75">
      <c r="A321" s="468"/>
      <c r="B321" s="468" t="s">
        <v>1635</v>
      </c>
      <c r="C321" s="468" t="s">
        <v>1636</v>
      </c>
      <c r="D321" s="468"/>
      <c r="E321" s="468" t="s">
        <v>1637</v>
      </c>
      <c r="F321" s="468" t="s">
        <v>533</v>
      </c>
      <c r="G321" s="468" t="s">
        <v>452</v>
      </c>
      <c r="H321" s="476">
        <v>44414</v>
      </c>
      <c r="I321" s="470"/>
      <c r="J321" s="470"/>
      <c r="K321" s="470"/>
      <c r="L321" s="470"/>
      <c r="M321" s="470"/>
      <c r="N321" s="470"/>
      <c r="O321" s="470">
        <v>1</v>
      </c>
      <c r="P321" s="473">
        <f t="shared" si="4"/>
        <v>1</v>
      </c>
      <c r="Q321" s="470">
        <v>1</v>
      </c>
      <c r="R321" s="468"/>
      <c r="S321" s="468" t="s">
        <v>453</v>
      </c>
      <c r="T321" s="468" t="s">
        <v>453</v>
      </c>
      <c r="U321" s="468" t="s">
        <v>490</v>
      </c>
      <c r="V321" s="468" t="s">
        <v>455</v>
      </c>
      <c r="W321" s="474" t="s">
        <v>1638</v>
      </c>
    </row>
    <row r="322" spans="1:23" s="480" customFormat="1" ht="12.75">
      <c r="A322" s="468"/>
      <c r="B322" s="468" t="s">
        <v>1639</v>
      </c>
      <c r="C322" s="468" t="s">
        <v>1640</v>
      </c>
      <c r="D322" s="468"/>
      <c r="E322" s="468" t="s">
        <v>1641</v>
      </c>
      <c r="F322" s="468" t="s">
        <v>533</v>
      </c>
      <c r="G322" s="468" t="s">
        <v>452</v>
      </c>
      <c r="H322" s="476">
        <v>44413</v>
      </c>
      <c r="I322" s="470"/>
      <c r="J322" s="470"/>
      <c r="K322" s="470"/>
      <c r="L322" s="470"/>
      <c r="M322" s="470"/>
      <c r="N322" s="470"/>
      <c r="O322" s="470">
        <v>1</v>
      </c>
      <c r="P322" s="473">
        <f t="shared" si="4"/>
        <v>1</v>
      </c>
      <c r="Q322" s="470"/>
      <c r="R322" s="468"/>
      <c r="S322" s="468" t="s">
        <v>453</v>
      </c>
      <c r="T322" s="468" t="s">
        <v>453</v>
      </c>
      <c r="U322" s="468" t="s">
        <v>490</v>
      </c>
      <c r="V322" s="468" t="s">
        <v>460</v>
      </c>
      <c r="W322" s="474" t="s">
        <v>1642</v>
      </c>
    </row>
    <row r="323" spans="1:23" s="480" customFormat="1" ht="12.75">
      <c r="A323" s="468"/>
      <c r="B323" s="468" t="s">
        <v>1643</v>
      </c>
      <c r="C323" s="468" t="s">
        <v>1644</v>
      </c>
      <c r="D323" s="468"/>
      <c r="E323" s="468" t="s">
        <v>1645</v>
      </c>
      <c r="F323" s="468" t="s">
        <v>730</v>
      </c>
      <c r="G323" s="468" t="s">
        <v>511</v>
      </c>
      <c r="H323" s="476">
        <v>44301</v>
      </c>
      <c r="I323" s="470"/>
      <c r="J323" s="470"/>
      <c r="K323" s="470"/>
      <c r="L323" s="470"/>
      <c r="M323" s="470"/>
      <c r="N323" s="470"/>
      <c r="O323" s="470">
        <v>1</v>
      </c>
      <c r="P323" s="473">
        <f t="shared" si="4"/>
        <v>1</v>
      </c>
      <c r="Q323" s="470">
        <v>1</v>
      </c>
      <c r="R323" s="468"/>
      <c r="S323" s="468" t="s">
        <v>453</v>
      </c>
      <c r="T323" s="468" t="s">
        <v>453</v>
      </c>
      <c r="U323" s="468" t="s">
        <v>490</v>
      </c>
      <c r="V323" s="468" t="s">
        <v>455</v>
      </c>
      <c r="W323" s="474" t="s">
        <v>1646</v>
      </c>
    </row>
    <row r="324" spans="1:23" s="480" customFormat="1" ht="12.75">
      <c r="A324" s="468"/>
      <c r="B324" s="468" t="s">
        <v>1647</v>
      </c>
      <c r="C324" s="468" t="s">
        <v>1648</v>
      </c>
      <c r="D324" s="468"/>
      <c r="E324" s="468" t="s">
        <v>1649</v>
      </c>
      <c r="F324" s="468" t="s">
        <v>533</v>
      </c>
      <c r="G324" s="468" t="s">
        <v>452</v>
      </c>
      <c r="H324" s="476">
        <v>44489</v>
      </c>
      <c r="I324" s="470"/>
      <c r="J324" s="470"/>
      <c r="K324" s="470"/>
      <c r="L324" s="470"/>
      <c r="M324" s="470"/>
      <c r="N324" s="470"/>
      <c r="O324" s="470">
        <v>1</v>
      </c>
      <c r="P324" s="473">
        <f t="shared" si="4"/>
        <v>1</v>
      </c>
      <c r="Q324" s="470">
        <v>1</v>
      </c>
      <c r="R324" s="468"/>
      <c r="S324" s="468" t="s">
        <v>453</v>
      </c>
      <c r="T324" s="468" t="s">
        <v>453</v>
      </c>
      <c r="U324" s="468" t="s">
        <v>490</v>
      </c>
      <c r="V324" s="468" t="s">
        <v>455</v>
      </c>
      <c r="W324" s="474" t="s">
        <v>1650</v>
      </c>
    </row>
    <row r="325" spans="1:23" s="480" customFormat="1" ht="12.75">
      <c r="A325" s="468"/>
      <c r="B325" s="468" t="s">
        <v>1651</v>
      </c>
      <c r="C325" s="468" t="s">
        <v>1652</v>
      </c>
      <c r="D325" s="468"/>
      <c r="E325" s="468" t="s">
        <v>1653</v>
      </c>
      <c r="F325" s="468" t="s">
        <v>533</v>
      </c>
      <c r="G325" s="468" t="s">
        <v>452</v>
      </c>
      <c r="H325" s="476">
        <v>44403</v>
      </c>
      <c r="I325" s="470"/>
      <c r="J325" s="470"/>
      <c r="K325" s="470"/>
      <c r="L325" s="470"/>
      <c r="M325" s="470"/>
      <c r="N325" s="470"/>
      <c r="O325" s="470">
        <v>1</v>
      </c>
      <c r="P325" s="473">
        <f t="shared" si="4"/>
        <v>1</v>
      </c>
      <c r="Q325" s="470">
        <v>1</v>
      </c>
      <c r="R325" s="468"/>
      <c r="S325" s="468" t="s">
        <v>453</v>
      </c>
      <c r="T325" s="468" t="s">
        <v>453</v>
      </c>
      <c r="U325" s="468" t="s">
        <v>490</v>
      </c>
      <c r="V325" s="468" t="s">
        <v>455</v>
      </c>
      <c r="W325" s="474" t="s">
        <v>1654</v>
      </c>
    </row>
    <row r="326" spans="1:23" s="480" customFormat="1" ht="12.75">
      <c r="A326" s="468"/>
      <c r="B326" s="468" t="s">
        <v>1655</v>
      </c>
      <c r="C326" s="468" t="s">
        <v>1656</v>
      </c>
      <c r="D326" s="468"/>
      <c r="E326" s="468" t="s">
        <v>1657</v>
      </c>
      <c r="F326" s="468" t="s">
        <v>730</v>
      </c>
      <c r="G326" s="468" t="s">
        <v>511</v>
      </c>
      <c r="H326" s="476">
        <v>44283</v>
      </c>
      <c r="I326" s="470"/>
      <c r="J326" s="470"/>
      <c r="K326" s="470"/>
      <c r="L326" s="470"/>
      <c r="M326" s="470"/>
      <c r="N326" s="470"/>
      <c r="O326" s="470">
        <v>1</v>
      </c>
      <c r="P326" s="473">
        <f t="shared" si="4"/>
        <v>1</v>
      </c>
      <c r="Q326" s="470">
        <v>1</v>
      </c>
      <c r="R326" s="468"/>
      <c r="S326" s="468" t="s">
        <v>453</v>
      </c>
      <c r="T326" s="468" t="s">
        <v>453</v>
      </c>
      <c r="U326" s="468" t="s">
        <v>490</v>
      </c>
      <c r="V326" s="468" t="s">
        <v>455</v>
      </c>
      <c r="W326" s="474" t="s">
        <v>1658</v>
      </c>
    </row>
    <row r="327" spans="1:23" s="480" customFormat="1" ht="12.75">
      <c r="A327" s="468"/>
      <c r="B327" s="468" t="s">
        <v>1659</v>
      </c>
      <c r="C327" s="468" t="s">
        <v>1660</v>
      </c>
      <c r="D327" s="468"/>
      <c r="E327" s="468" t="s">
        <v>1661</v>
      </c>
      <c r="F327" s="468" t="s">
        <v>533</v>
      </c>
      <c r="G327" s="468" t="s">
        <v>452</v>
      </c>
      <c r="H327" s="476">
        <v>44392</v>
      </c>
      <c r="I327" s="470"/>
      <c r="J327" s="470"/>
      <c r="K327" s="470"/>
      <c r="L327" s="470"/>
      <c r="M327" s="470"/>
      <c r="N327" s="470"/>
      <c r="O327" s="470">
        <v>1</v>
      </c>
      <c r="P327" s="473">
        <f t="shared" si="4"/>
        <v>1</v>
      </c>
      <c r="Q327" s="470">
        <v>1</v>
      </c>
      <c r="R327" s="468"/>
      <c r="S327" s="468" t="s">
        <v>453</v>
      </c>
      <c r="T327" s="468" t="s">
        <v>453</v>
      </c>
      <c r="U327" s="468" t="s">
        <v>490</v>
      </c>
      <c r="V327" s="468" t="s">
        <v>455</v>
      </c>
      <c r="W327" s="474" t="s">
        <v>1662</v>
      </c>
    </row>
    <row r="328" spans="1:23" s="480" customFormat="1" ht="12.75">
      <c r="A328" s="468"/>
      <c r="B328" s="468" t="s">
        <v>1663</v>
      </c>
      <c r="C328" s="468" t="s">
        <v>1664</v>
      </c>
      <c r="D328" s="468"/>
      <c r="E328" s="468" t="s">
        <v>1665</v>
      </c>
      <c r="F328" s="468" t="s">
        <v>533</v>
      </c>
      <c r="G328" s="468" t="s">
        <v>452</v>
      </c>
      <c r="H328" s="476">
        <v>44257</v>
      </c>
      <c r="I328" s="470"/>
      <c r="J328" s="470"/>
      <c r="K328" s="470"/>
      <c r="L328" s="470"/>
      <c r="M328" s="470"/>
      <c r="N328" s="470"/>
      <c r="O328" s="470">
        <v>1</v>
      </c>
      <c r="P328" s="473">
        <f t="shared" si="4"/>
        <v>1</v>
      </c>
      <c r="Q328" s="470">
        <v>1</v>
      </c>
      <c r="R328" s="468"/>
      <c r="S328" s="468" t="s">
        <v>453</v>
      </c>
      <c r="T328" s="468" t="s">
        <v>453</v>
      </c>
      <c r="U328" s="468" t="s">
        <v>490</v>
      </c>
      <c r="V328" s="468" t="s">
        <v>455</v>
      </c>
      <c r="W328" s="474" t="s">
        <v>1666</v>
      </c>
    </row>
    <row r="329" spans="1:23" s="480" customFormat="1" ht="12.75">
      <c r="A329" s="468"/>
      <c r="B329" s="468" t="s">
        <v>1667</v>
      </c>
      <c r="C329" s="468" t="s">
        <v>1668</v>
      </c>
      <c r="D329" s="468"/>
      <c r="E329" s="468" t="s">
        <v>1669</v>
      </c>
      <c r="F329" s="468" t="s">
        <v>533</v>
      </c>
      <c r="G329" s="468" t="s">
        <v>452</v>
      </c>
      <c r="H329" s="476">
        <v>44459</v>
      </c>
      <c r="I329" s="470"/>
      <c r="J329" s="470"/>
      <c r="K329" s="470"/>
      <c r="L329" s="470"/>
      <c r="M329" s="470"/>
      <c r="N329" s="470"/>
      <c r="O329" s="470">
        <v>1</v>
      </c>
      <c r="P329" s="473">
        <f t="shared" si="4"/>
        <v>1</v>
      </c>
      <c r="Q329" s="470">
        <v>1</v>
      </c>
      <c r="R329" s="468"/>
      <c r="S329" s="468" t="s">
        <v>453</v>
      </c>
      <c r="T329" s="468" t="s">
        <v>453</v>
      </c>
      <c r="U329" s="468" t="s">
        <v>490</v>
      </c>
      <c r="V329" s="468" t="s">
        <v>455</v>
      </c>
      <c r="W329" s="474" t="s">
        <v>1670</v>
      </c>
    </row>
    <row r="330" spans="1:23" s="480" customFormat="1" ht="12.75">
      <c r="A330" s="468"/>
      <c r="B330" s="468" t="s">
        <v>1671</v>
      </c>
      <c r="C330" s="468" t="s">
        <v>1672</v>
      </c>
      <c r="D330" s="468"/>
      <c r="E330" s="468" t="s">
        <v>1673</v>
      </c>
      <c r="F330" s="468" t="s">
        <v>730</v>
      </c>
      <c r="G330" s="468" t="s">
        <v>511</v>
      </c>
      <c r="H330" s="476">
        <v>44218</v>
      </c>
      <c r="I330" s="470"/>
      <c r="J330" s="470"/>
      <c r="K330" s="470"/>
      <c r="L330" s="470"/>
      <c r="M330" s="470"/>
      <c r="N330" s="470"/>
      <c r="O330" s="470">
        <v>1</v>
      </c>
      <c r="P330" s="473">
        <f t="shared" si="4"/>
        <v>1</v>
      </c>
      <c r="Q330" s="470">
        <v>1</v>
      </c>
      <c r="R330" s="468"/>
      <c r="S330" s="468" t="s">
        <v>453</v>
      </c>
      <c r="T330" s="468" t="s">
        <v>453</v>
      </c>
      <c r="U330" s="468" t="s">
        <v>490</v>
      </c>
      <c r="V330" s="468" t="s">
        <v>455</v>
      </c>
      <c r="W330" s="474" t="s">
        <v>1674</v>
      </c>
    </row>
    <row r="331" spans="1:23" s="480" customFormat="1" ht="12.75">
      <c r="A331" s="468"/>
      <c r="B331" s="468" t="s">
        <v>1675</v>
      </c>
      <c r="C331" s="468" t="s">
        <v>1676</v>
      </c>
      <c r="D331" s="468"/>
      <c r="E331" s="468" t="s">
        <v>1677</v>
      </c>
      <c r="F331" s="468" t="s">
        <v>730</v>
      </c>
      <c r="G331" s="468" t="s">
        <v>511</v>
      </c>
      <c r="H331" s="476">
        <v>44279</v>
      </c>
      <c r="I331" s="470"/>
      <c r="J331" s="470"/>
      <c r="K331" s="470"/>
      <c r="L331" s="470"/>
      <c r="M331" s="470"/>
      <c r="N331" s="470"/>
      <c r="O331" s="470">
        <v>1</v>
      </c>
      <c r="P331" s="473">
        <f t="shared" si="4"/>
        <v>1</v>
      </c>
      <c r="Q331" s="470"/>
      <c r="R331" s="468"/>
      <c r="S331" s="468" t="s">
        <v>453</v>
      </c>
      <c r="T331" s="468" t="s">
        <v>453</v>
      </c>
      <c r="U331" s="468" t="s">
        <v>490</v>
      </c>
      <c r="V331" s="468" t="s">
        <v>460</v>
      </c>
      <c r="W331" s="474" t="s">
        <v>1678</v>
      </c>
    </row>
    <row r="332" spans="1:23" s="480" customFormat="1" ht="12.75">
      <c r="A332" s="468"/>
      <c r="B332" s="468" t="s">
        <v>1679</v>
      </c>
      <c r="C332" s="468" t="s">
        <v>1680</v>
      </c>
      <c r="D332" s="468"/>
      <c r="E332" s="468" t="s">
        <v>1681</v>
      </c>
      <c r="F332" s="468" t="s">
        <v>533</v>
      </c>
      <c r="G332" s="468" t="s">
        <v>452</v>
      </c>
      <c r="H332" s="476">
        <v>44201</v>
      </c>
      <c r="I332" s="470"/>
      <c r="J332" s="470"/>
      <c r="K332" s="470"/>
      <c r="L332" s="470"/>
      <c r="M332" s="470"/>
      <c r="N332" s="470"/>
      <c r="O332" s="470">
        <v>1</v>
      </c>
      <c r="P332" s="473">
        <f t="shared" si="4"/>
        <v>1</v>
      </c>
      <c r="Q332" s="470">
        <v>1</v>
      </c>
      <c r="R332" s="468"/>
      <c r="S332" s="468" t="s">
        <v>453</v>
      </c>
      <c r="T332" s="468" t="s">
        <v>453</v>
      </c>
      <c r="U332" s="468" t="s">
        <v>490</v>
      </c>
      <c r="V332" s="468" t="s">
        <v>455</v>
      </c>
      <c r="W332" s="474" t="s">
        <v>1682</v>
      </c>
    </row>
    <row r="333" spans="1:23" s="480" customFormat="1" ht="12.75">
      <c r="A333" s="468"/>
      <c r="B333" s="468" t="s">
        <v>1683</v>
      </c>
      <c r="C333" s="468" t="s">
        <v>1684</v>
      </c>
      <c r="D333" s="468"/>
      <c r="E333" s="468" t="s">
        <v>1685</v>
      </c>
      <c r="F333" s="468" t="s">
        <v>533</v>
      </c>
      <c r="G333" s="468" t="s">
        <v>452</v>
      </c>
      <c r="H333" s="476">
        <v>44547</v>
      </c>
      <c r="I333" s="470"/>
      <c r="J333" s="470"/>
      <c r="K333" s="470"/>
      <c r="L333" s="470"/>
      <c r="M333" s="470"/>
      <c r="N333" s="470"/>
      <c r="O333" s="470">
        <v>1</v>
      </c>
      <c r="P333" s="473">
        <f t="shared" ref="P333:P396" si="5">SUM($I333:$O333)</f>
        <v>1</v>
      </c>
      <c r="Q333" s="470">
        <v>1</v>
      </c>
      <c r="R333" s="468"/>
      <c r="S333" s="468" t="s">
        <v>453</v>
      </c>
      <c r="T333" s="468" t="s">
        <v>453</v>
      </c>
      <c r="U333" s="468" t="s">
        <v>490</v>
      </c>
      <c r="V333" s="468" t="s">
        <v>455</v>
      </c>
      <c r="W333" s="474" t="s">
        <v>1686</v>
      </c>
    </row>
    <row r="334" spans="1:23" s="480" customFormat="1" ht="12.75">
      <c r="A334" s="468"/>
      <c r="B334" s="468" t="s">
        <v>1687</v>
      </c>
      <c r="C334" s="468" t="s">
        <v>1688</v>
      </c>
      <c r="D334" s="468"/>
      <c r="E334" s="468" t="s">
        <v>1689</v>
      </c>
      <c r="F334" s="468" t="s">
        <v>533</v>
      </c>
      <c r="G334" s="468" t="s">
        <v>452</v>
      </c>
      <c r="H334" s="476">
        <v>44286</v>
      </c>
      <c r="I334" s="470"/>
      <c r="J334" s="470"/>
      <c r="K334" s="470"/>
      <c r="L334" s="470"/>
      <c r="M334" s="470"/>
      <c r="N334" s="470"/>
      <c r="O334" s="470">
        <v>1</v>
      </c>
      <c r="P334" s="473">
        <f t="shared" si="5"/>
        <v>1</v>
      </c>
      <c r="Q334" s="470">
        <v>1</v>
      </c>
      <c r="R334" s="468"/>
      <c r="S334" s="468" t="s">
        <v>453</v>
      </c>
      <c r="T334" s="468" t="s">
        <v>453</v>
      </c>
      <c r="U334" s="468" t="s">
        <v>490</v>
      </c>
      <c r="V334" s="468" t="s">
        <v>455</v>
      </c>
      <c r="W334" s="474" t="s">
        <v>1690</v>
      </c>
    </row>
    <row r="335" spans="1:23" s="480" customFormat="1" ht="12.75">
      <c r="A335" s="468"/>
      <c r="B335" s="468" t="s">
        <v>1691</v>
      </c>
      <c r="C335" s="468" t="s">
        <v>1692</v>
      </c>
      <c r="D335" s="468"/>
      <c r="E335" s="468" t="s">
        <v>1693</v>
      </c>
      <c r="F335" s="468" t="s">
        <v>533</v>
      </c>
      <c r="G335" s="468" t="s">
        <v>452</v>
      </c>
      <c r="H335" s="476">
        <v>44294</v>
      </c>
      <c r="I335" s="470"/>
      <c r="J335" s="470"/>
      <c r="K335" s="470"/>
      <c r="L335" s="470"/>
      <c r="M335" s="470"/>
      <c r="N335" s="470"/>
      <c r="O335" s="470">
        <v>1</v>
      </c>
      <c r="P335" s="473">
        <f t="shared" si="5"/>
        <v>1</v>
      </c>
      <c r="Q335" s="470">
        <v>1</v>
      </c>
      <c r="R335" s="468"/>
      <c r="S335" s="468" t="s">
        <v>453</v>
      </c>
      <c r="T335" s="468" t="s">
        <v>453</v>
      </c>
      <c r="U335" s="468" t="s">
        <v>490</v>
      </c>
      <c r="V335" s="468" t="s">
        <v>455</v>
      </c>
      <c r="W335" s="474" t="s">
        <v>1694</v>
      </c>
    </row>
    <row r="336" spans="1:23" s="480" customFormat="1" ht="12.75">
      <c r="A336" s="468"/>
      <c r="B336" s="468" t="s">
        <v>1695</v>
      </c>
      <c r="C336" s="468" t="s">
        <v>1696</v>
      </c>
      <c r="D336" s="468"/>
      <c r="E336" s="468" t="s">
        <v>1697</v>
      </c>
      <c r="F336" s="468" t="s">
        <v>533</v>
      </c>
      <c r="G336" s="468" t="s">
        <v>452</v>
      </c>
      <c r="H336" s="476">
        <v>44285</v>
      </c>
      <c r="I336" s="470"/>
      <c r="J336" s="470"/>
      <c r="K336" s="470"/>
      <c r="L336" s="470"/>
      <c r="M336" s="470"/>
      <c r="N336" s="470"/>
      <c r="O336" s="470">
        <v>1</v>
      </c>
      <c r="P336" s="473">
        <f t="shared" si="5"/>
        <v>1</v>
      </c>
      <c r="Q336" s="470">
        <v>1</v>
      </c>
      <c r="R336" s="468"/>
      <c r="S336" s="468" t="s">
        <v>453</v>
      </c>
      <c r="T336" s="468" t="s">
        <v>453</v>
      </c>
      <c r="U336" s="468" t="s">
        <v>490</v>
      </c>
      <c r="V336" s="468" t="s">
        <v>455</v>
      </c>
      <c r="W336" s="474" t="s">
        <v>1698</v>
      </c>
    </row>
    <row r="337" spans="1:23" s="480" customFormat="1" ht="12.75">
      <c r="A337" s="468"/>
      <c r="B337" s="468" t="s">
        <v>1699</v>
      </c>
      <c r="C337" s="468" t="s">
        <v>1700</v>
      </c>
      <c r="D337" s="468"/>
      <c r="E337" s="468" t="s">
        <v>1701</v>
      </c>
      <c r="F337" s="468" t="s">
        <v>533</v>
      </c>
      <c r="G337" s="468" t="s">
        <v>452</v>
      </c>
      <c r="H337" s="476">
        <v>44250</v>
      </c>
      <c r="I337" s="470"/>
      <c r="J337" s="470"/>
      <c r="K337" s="470"/>
      <c r="L337" s="470"/>
      <c r="M337" s="470"/>
      <c r="N337" s="470"/>
      <c r="O337" s="470">
        <v>1</v>
      </c>
      <c r="P337" s="473">
        <f t="shared" si="5"/>
        <v>1</v>
      </c>
      <c r="Q337" s="470">
        <v>1</v>
      </c>
      <c r="R337" s="468"/>
      <c r="S337" s="468" t="s">
        <v>453</v>
      </c>
      <c r="T337" s="468" t="s">
        <v>453</v>
      </c>
      <c r="U337" s="468" t="s">
        <v>490</v>
      </c>
      <c r="V337" s="468" t="s">
        <v>455</v>
      </c>
      <c r="W337" s="474" t="s">
        <v>1702</v>
      </c>
    </row>
    <row r="338" spans="1:23" s="480" customFormat="1" ht="12.75">
      <c r="A338" s="468"/>
      <c r="B338" s="468" t="s">
        <v>1703</v>
      </c>
      <c r="C338" s="468" t="s">
        <v>1700</v>
      </c>
      <c r="D338" s="468"/>
      <c r="E338" s="468" t="s">
        <v>1704</v>
      </c>
      <c r="F338" s="468" t="s">
        <v>533</v>
      </c>
      <c r="G338" s="468" t="s">
        <v>452</v>
      </c>
      <c r="H338" s="476">
        <v>44448</v>
      </c>
      <c r="I338" s="470"/>
      <c r="J338" s="470"/>
      <c r="K338" s="470"/>
      <c r="L338" s="470"/>
      <c r="M338" s="470"/>
      <c r="N338" s="470"/>
      <c r="O338" s="470">
        <v>1</v>
      </c>
      <c r="P338" s="473">
        <f t="shared" si="5"/>
        <v>1</v>
      </c>
      <c r="Q338" s="470">
        <v>1</v>
      </c>
      <c r="R338" s="468"/>
      <c r="S338" s="468" t="s">
        <v>453</v>
      </c>
      <c r="T338" s="468" t="s">
        <v>453</v>
      </c>
      <c r="U338" s="468" t="s">
        <v>490</v>
      </c>
      <c r="V338" s="468" t="s">
        <v>455</v>
      </c>
      <c r="W338" s="474" t="s">
        <v>1705</v>
      </c>
    </row>
    <row r="339" spans="1:23" s="480" customFormat="1" ht="12.75">
      <c r="A339" s="468"/>
      <c r="B339" s="468" t="s">
        <v>1706</v>
      </c>
      <c r="C339" s="468" t="s">
        <v>1707</v>
      </c>
      <c r="D339" s="468"/>
      <c r="E339" s="468" t="s">
        <v>1708</v>
      </c>
      <c r="F339" s="468" t="s">
        <v>533</v>
      </c>
      <c r="G339" s="468" t="s">
        <v>452</v>
      </c>
      <c r="H339" s="476">
        <v>44301</v>
      </c>
      <c r="I339" s="470"/>
      <c r="J339" s="470"/>
      <c r="K339" s="470"/>
      <c r="L339" s="470"/>
      <c r="M339" s="470"/>
      <c r="N339" s="470"/>
      <c r="O339" s="470">
        <v>1</v>
      </c>
      <c r="P339" s="473">
        <f t="shared" si="5"/>
        <v>1</v>
      </c>
      <c r="Q339" s="470">
        <v>1</v>
      </c>
      <c r="R339" s="468"/>
      <c r="S339" s="468" t="s">
        <v>453</v>
      </c>
      <c r="T339" s="468" t="s">
        <v>453</v>
      </c>
      <c r="U339" s="468" t="s">
        <v>490</v>
      </c>
      <c r="V339" s="468" t="s">
        <v>455</v>
      </c>
      <c r="W339" s="474" t="s">
        <v>1709</v>
      </c>
    </row>
    <row r="340" spans="1:23" s="480" customFormat="1" ht="12.75">
      <c r="A340" s="468"/>
      <c r="B340" s="468" t="s">
        <v>1710</v>
      </c>
      <c r="C340" s="468" t="s">
        <v>1711</v>
      </c>
      <c r="D340" s="468"/>
      <c r="E340" s="468" t="s">
        <v>1712</v>
      </c>
      <c r="F340" s="468" t="s">
        <v>533</v>
      </c>
      <c r="G340" s="468" t="s">
        <v>452</v>
      </c>
      <c r="H340" s="476">
        <v>44281</v>
      </c>
      <c r="I340" s="470"/>
      <c r="J340" s="470"/>
      <c r="K340" s="470"/>
      <c r="L340" s="470"/>
      <c r="M340" s="470"/>
      <c r="N340" s="470"/>
      <c r="O340" s="470">
        <v>1</v>
      </c>
      <c r="P340" s="473">
        <f t="shared" si="5"/>
        <v>1</v>
      </c>
      <c r="Q340" s="470">
        <v>1</v>
      </c>
      <c r="R340" s="468"/>
      <c r="S340" s="468" t="s">
        <v>453</v>
      </c>
      <c r="T340" s="468" t="s">
        <v>453</v>
      </c>
      <c r="U340" s="468" t="s">
        <v>490</v>
      </c>
      <c r="V340" s="468" t="s">
        <v>455</v>
      </c>
      <c r="W340" s="474" t="s">
        <v>1713</v>
      </c>
    </row>
    <row r="341" spans="1:23" s="480" customFormat="1" ht="12.75">
      <c r="A341" s="468"/>
      <c r="B341" s="468" t="s">
        <v>1714</v>
      </c>
      <c r="C341" s="468" t="s">
        <v>1715</v>
      </c>
      <c r="D341" s="468"/>
      <c r="E341" s="468" t="s">
        <v>1716</v>
      </c>
      <c r="F341" s="468" t="s">
        <v>533</v>
      </c>
      <c r="G341" s="468" t="s">
        <v>452</v>
      </c>
      <c r="H341" s="476">
        <v>44434</v>
      </c>
      <c r="I341" s="470"/>
      <c r="J341" s="470"/>
      <c r="K341" s="470"/>
      <c r="L341" s="470"/>
      <c r="M341" s="470"/>
      <c r="N341" s="470"/>
      <c r="O341" s="470">
        <v>1</v>
      </c>
      <c r="P341" s="473">
        <f t="shared" si="5"/>
        <v>1</v>
      </c>
      <c r="Q341" s="470">
        <v>1</v>
      </c>
      <c r="R341" s="468"/>
      <c r="S341" s="468" t="s">
        <v>453</v>
      </c>
      <c r="T341" s="468" t="s">
        <v>453</v>
      </c>
      <c r="U341" s="468" t="s">
        <v>490</v>
      </c>
      <c r="V341" s="468" t="s">
        <v>455</v>
      </c>
      <c r="W341" s="474" t="s">
        <v>1717</v>
      </c>
    </row>
    <row r="342" spans="1:23" s="480" customFormat="1" ht="12.75">
      <c r="A342" s="468"/>
      <c r="B342" s="468" t="s">
        <v>1718</v>
      </c>
      <c r="C342" s="468" t="s">
        <v>1719</v>
      </c>
      <c r="D342" s="468"/>
      <c r="E342" s="468" t="s">
        <v>1720</v>
      </c>
      <c r="F342" s="468" t="s">
        <v>533</v>
      </c>
      <c r="G342" s="468" t="s">
        <v>452</v>
      </c>
      <c r="H342" s="476">
        <v>44515</v>
      </c>
      <c r="I342" s="470"/>
      <c r="J342" s="470"/>
      <c r="K342" s="470"/>
      <c r="L342" s="470"/>
      <c r="M342" s="470"/>
      <c r="N342" s="470"/>
      <c r="O342" s="470">
        <v>1</v>
      </c>
      <c r="P342" s="473">
        <f t="shared" si="5"/>
        <v>1</v>
      </c>
      <c r="Q342" s="470">
        <v>1</v>
      </c>
      <c r="R342" s="468"/>
      <c r="S342" s="468" t="s">
        <v>453</v>
      </c>
      <c r="T342" s="468" t="s">
        <v>453</v>
      </c>
      <c r="U342" s="468" t="s">
        <v>490</v>
      </c>
      <c r="V342" s="468" t="s">
        <v>455</v>
      </c>
      <c r="W342" s="474" t="s">
        <v>1721</v>
      </c>
    </row>
    <row r="343" spans="1:23" s="480" customFormat="1" ht="12.75">
      <c r="A343" s="468"/>
      <c r="B343" s="468" t="s">
        <v>1722</v>
      </c>
      <c r="C343" s="468" t="s">
        <v>1723</v>
      </c>
      <c r="D343" s="468"/>
      <c r="E343" s="468" t="s">
        <v>1724</v>
      </c>
      <c r="F343" s="468" t="s">
        <v>533</v>
      </c>
      <c r="G343" s="468" t="s">
        <v>452</v>
      </c>
      <c r="H343" s="476">
        <v>44449</v>
      </c>
      <c r="I343" s="470"/>
      <c r="J343" s="470"/>
      <c r="K343" s="470"/>
      <c r="L343" s="470"/>
      <c r="M343" s="470"/>
      <c r="N343" s="470"/>
      <c r="O343" s="470">
        <v>1</v>
      </c>
      <c r="P343" s="473">
        <f t="shared" si="5"/>
        <v>1</v>
      </c>
      <c r="Q343" s="470">
        <v>1</v>
      </c>
      <c r="R343" s="468"/>
      <c r="S343" s="468" t="s">
        <v>453</v>
      </c>
      <c r="T343" s="468" t="s">
        <v>453</v>
      </c>
      <c r="U343" s="468" t="s">
        <v>490</v>
      </c>
      <c r="V343" s="468" t="s">
        <v>455</v>
      </c>
      <c r="W343" s="474" t="s">
        <v>1725</v>
      </c>
    </row>
    <row r="344" spans="1:23" s="480" customFormat="1" ht="12.75">
      <c r="A344" s="468"/>
      <c r="B344" s="468" t="s">
        <v>1726</v>
      </c>
      <c r="C344" s="468" t="s">
        <v>1727</v>
      </c>
      <c r="D344" s="468"/>
      <c r="E344" s="468" t="s">
        <v>1728</v>
      </c>
      <c r="F344" s="468" t="s">
        <v>533</v>
      </c>
      <c r="G344" s="468" t="s">
        <v>452</v>
      </c>
      <c r="H344" s="476">
        <v>44305</v>
      </c>
      <c r="I344" s="470"/>
      <c r="J344" s="470"/>
      <c r="K344" s="470"/>
      <c r="L344" s="470"/>
      <c r="M344" s="470"/>
      <c r="N344" s="470"/>
      <c r="O344" s="470">
        <v>1</v>
      </c>
      <c r="P344" s="473">
        <f t="shared" si="5"/>
        <v>1</v>
      </c>
      <c r="Q344" s="470">
        <v>1</v>
      </c>
      <c r="R344" s="468"/>
      <c r="S344" s="468" t="s">
        <v>453</v>
      </c>
      <c r="T344" s="468" t="s">
        <v>453</v>
      </c>
      <c r="U344" s="468" t="s">
        <v>490</v>
      </c>
      <c r="V344" s="468" t="s">
        <v>455</v>
      </c>
      <c r="W344" s="474" t="s">
        <v>1729</v>
      </c>
    </row>
    <row r="345" spans="1:23" s="480" customFormat="1" ht="12.75">
      <c r="A345" s="468"/>
      <c r="B345" s="468" t="s">
        <v>1730</v>
      </c>
      <c r="C345" s="468" t="s">
        <v>1731</v>
      </c>
      <c r="D345" s="468"/>
      <c r="E345" s="468" t="s">
        <v>1732</v>
      </c>
      <c r="F345" s="468" t="s">
        <v>533</v>
      </c>
      <c r="G345" s="468" t="s">
        <v>452</v>
      </c>
      <c r="H345" s="476">
        <v>44356</v>
      </c>
      <c r="I345" s="470"/>
      <c r="J345" s="470"/>
      <c r="K345" s="470"/>
      <c r="L345" s="470"/>
      <c r="M345" s="470"/>
      <c r="N345" s="470"/>
      <c r="O345" s="470">
        <v>1</v>
      </c>
      <c r="P345" s="473">
        <f t="shared" si="5"/>
        <v>1</v>
      </c>
      <c r="Q345" s="470">
        <v>1</v>
      </c>
      <c r="R345" s="468"/>
      <c r="S345" s="468" t="s">
        <v>453</v>
      </c>
      <c r="T345" s="468" t="s">
        <v>453</v>
      </c>
      <c r="U345" s="468" t="s">
        <v>490</v>
      </c>
      <c r="V345" s="468" t="s">
        <v>455</v>
      </c>
      <c r="W345" s="474" t="s">
        <v>1733</v>
      </c>
    </row>
    <row r="346" spans="1:23" s="480" customFormat="1" ht="12.75">
      <c r="A346" s="468"/>
      <c r="B346" s="468" t="s">
        <v>1734</v>
      </c>
      <c r="C346" s="468" t="s">
        <v>1735</v>
      </c>
      <c r="D346" s="468"/>
      <c r="E346" s="468" t="s">
        <v>1736</v>
      </c>
      <c r="F346" s="468" t="s">
        <v>533</v>
      </c>
      <c r="G346" s="468" t="s">
        <v>452</v>
      </c>
      <c r="H346" s="476">
        <v>44369</v>
      </c>
      <c r="I346" s="470"/>
      <c r="J346" s="470"/>
      <c r="K346" s="470"/>
      <c r="L346" s="470"/>
      <c r="M346" s="470"/>
      <c r="N346" s="470"/>
      <c r="O346" s="470">
        <v>1</v>
      </c>
      <c r="P346" s="473">
        <f t="shared" si="5"/>
        <v>1</v>
      </c>
      <c r="Q346" s="470">
        <v>1</v>
      </c>
      <c r="R346" s="468"/>
      <c r="S346" s="468" t="s">
        <v>453</v>
      </c>
      <c r="T346" s="468" t="s">
        <v>453</v>
      </c>
      <c r="U346" s="468" t="s">
        <v>490</v>
      </c>
      <c r="V346" s="468" t="s">
        <v>455</v>
      </c>
      <c r="W346" s="474" t="s">
        <v>1737</v>
      </c>
    </row>
    <row r="347" spans="1:23" s="480" customFormat="1" ht="12.75">
      <c r="A347" s="468"/>
      <c r="B347" s="478" t="s">
        <v>1738</v>
      </c>
      <c r="C347" s="468" t="s">
        <v>1739</v>
      </c>
      <c r="D347" s="468"/>
      <c r="E347" s="468" t="s">
        <v>1740</v>
      </c>
      <c r="F347" s="468" t="s">
        <v>533</v>
      </c>
      <c r="G347" s="468" t="s">
        <v>452</v>
      </c>
      <c r="H347" s="476">
        <v>44379</v>
      </c>
      <c r="I347" s="470"/>
      <c r="J347" s="470"/>
      <c r="K347" s="470"/>
      <c r="L347" s="470"/>
      <c r="M347" s="470"/>
      <c r="N347" s="470"/>
      <c r="O347" s="470">
        <v>1</v>
      </c>
      <c r="P347" s="473">
        <f t="shared" si="5"/>
        <v>1</v>
      </c>
      <c r="Q347" s="470">
        <v>1</v>
      </c>
      <c r="R347" s="468"/>
      <c r="S347" s="468" t="s">
        <v>453</v>
      </c>
      <c r="T347" s="468" t="s">
        <v>453</v>
      </c>
      <c r="U347" s="468" t="s">
        <v>490</v>
      </c>
      <c r="V347" s="468" t="s">
        <v>455</v>
      </c>
      <c r="W347" s="474" t="s">
        <v>1741</v>
      </c>
    </row>
    <row r="348" spans="1:23" s="480" customFormat="1" ht="12.75">
      <c r="A348" s="468"/>
      <c r="B348" s="468" t="s">
        <v>1742</v>
      </c>
      <c r="C348" s="468" t="s">
        <v>1743</v>
      </c>
      <c r="D348" s="468"/>
      <c r="E348" s="468" t="s">
        <v>1744</v>
      </c>
      <c r="F348" s="468" t="s">
        <v>533</v>
      </c>
      <c r="G348" s="468" t="s">
        <v>452</v>
      </c>
      <c r="H348" s="476">
        <v>44413</v>
      </c>
      <c r="I348" s="470"/>
      <c r="J348" s="470"/>
      <c r="K348" s="470"/>
      <c r="L348" s="470"/>
      <c r="M348" s="470"/>
      <c r="N348" s="470"/>
      <c r="O348" s="470">
        <v>1</v>
      </c>
      <c r="P348" s="473">
        <f t="shared" si="5"/>
        <v>1</v>
      </c>
      <c r="Q348" s="470">
        <v>1</v>
      </c>
      <c r="R348" s="468"/>
      <c r="S348" s="468" t="s">
        <v>453</v>
      </c>
      <c r="T348" s="468" t="s">
        <v>453</v>
      </c>
      <c r="U348" s="468" t="s">
        <v>490</v>
      </c>
      <c r="V348" s="468" t="s">
        <v>455</v>
      </c>
      <c r="W348" s="474" t="s">
        <v>1745</v>
      </c>
    </row>
    <row r="349" spans="1:23" s="480" customFormat="1" ht="12.75">
      <c r="A349" s="468"/>
      <c r="B349" s="468" t="s">
        <v>1746</v>
      </c>
      <c r="C349" s="468" t="s">
        <v>1747</v>
      </c>
      <c r="D349" s="468"/>
      <c r="E349" s="468" t="s">
        <v>1748</v>
      </c>
      <c r="F349" s="468" t="s">
        <v>533</v>
      </c>
      <c r="G349" s="468" t="s">
        <v>452</v>
      </c>
      <c r="H349" s="476">
        <v>44486</v>
      </c>
      <c r="I349" s="470"/>
      <c r="J349" s="470"/>
      <c r="K349" s="470"/>
      <c r="L349" s="470"/>
      <c r="M349" s="470"/>
      <c r="N349" s="470"/>
      <c r="O349" s="470">
        <v>1</v>
      </c>
      <c r="P349" s="473">
        <f t="shared" si="5"/>
        <v>1</v>
      </c>
      <c r="Q349" s="470"/>
      <c r="R349" s="468"/>
      <c r="S349" s="468" t="s">
        <v>453</v>
      </c>
      <c r="T349" s="468" t="s">
        <v>453</v>
      </c>
      <c r="U349" s="468" t="s">
        <v>490</v>
      </c>
      <c r="V349" s="468" t="s">
        <v>460</v>
      </c>
      <c r="W349" s="474" t="s">
        <v>1749</v>
      </c>
    </row>
    <row r="350" spans="1:23" s="480" customFormat="1" ht="12.75">
      <c r="A350" s="468"/>
      <c r="B350" s="468" t="s">
        <v>1750</v>
      </c>
      <c r="C350" s="468" t="s">
        <v>1751</v>
      </c>
      <c r="D350" s="468"/>
      <c r="E350" s="468" t="s">
        <v>1752</v>
      </c>
      <c r="F350" s="468" t="s">
        <v>533</v>
      </c>
      <c r="G350" s="468" t="s">
        <v>452</v>
      </c>
      <c r="H350" s="476">
        <v>44369</v>
      </c>
      <c r="I350" s="470"/>
      <c r="J350" s="470"/>
      <c r="K350" s="470"/>
      <c r="L350" s="470"/>
      <c r="M350" s="470"/>
      <c r="N350" s="470"/>
      <c r="O350" s="470">
        <v>1</v>
      </c>
      <c r="P350" s="473">
        <f t="shared" si="5"/>
        <v>1</v>
      </c>
      <c r="Q350" s="470">
        <v>1</v>
      </c>
      <c r="R350" s="468"/>
      <c r="S350" s="468" t="s">
        <v>453</v>
      </c>
      <c r="T350" s="468" t="s">
        <v>453</v>
      </c>
      <c r="U350" s="468" t="s">
        <v>490</v>
      </c>
      <c r="V350" s="468" t="s">
        <v>455</v>
      </c>
      <c r="W350" s="474" t="s">
        <v>1753</v>
      </c>
    </row>
    <row r="351" spans="1:23" s="480" customFormat="1" ht="12.75">
      <c r="A351" s="468"/>
      <c r="B351" s="468" t="s">
        <v>1754</v>
      </c>
      <c r="C351" s="468" t="s">
        <v>1755</v>
      </c>
      <c r="D351" s="468"/>
      <c r="E351" s="468" t="s">
        <v>1756</v>
      </c>
      <c r="F351" s="468" t="s">
        <v>533</v>
      </c>
      <c r="G351" s="468" t="s">
        <v>452</v>
      </c>
      <c r="H351" s="476">
        <v>44361</v>
      </c>
      <c r="I351" s="470"/>
      <c r="J351" s="470"/>
      <c r="K351" s="470"/>
      <c r="L351" s="470"/>
      <c r="M351" s="470"/>
      <c r="N351" s="470"/>
      <c r="O351" s="470">
        <v>1</v>
      </c>
      <c r="P351" s="473">
        <f t="shared" si="5"/>
        <v>1</v>
      </c>
      <c r="Q351" s="470">
        <v>1</v>
      </c>
      <c r="R351" s="468"/>
      <c r="S351" s="468" t="s">
        <v>453</v>
      </c>
      <c r="T351" s="468" t="s">
        <v>453</v>
      </c>
      <c r="U351" s="468" t="s">
        <v>490</v>
      </c>
      <c r="V351" s="468" t="s">
        <v>455</v>
      </c>
      <c r="W351" s="474" t="s">
        <v>1757</v>
      </c>
    </row>
    <row r="352" spans="1:23" s="480" customFormat="1" ht="12.75">
      <c r="A352" s="468"/>
      <c r="B352" s="468" t="s">
        <v>1758</v>
      </c>
      <c r="C352" s="468" t="s">
        <v>1759</v>
      </c>
      <c r="D352" s="468"/>
      <c r="E352" s="468" t="s">
        <v>1760</v>
      </c>
      <c r="F352" s="468" t="s">
        <v>533</v>
      </c>
      <c r="G352" s="468" t="s">
        <v>452</v>
      </c>
      <c r="H352" s="476">
        <v>44539</v>
      </c>
      <c r="I352" s="470"/>
      <c r="J352" s="470"/>
      <c r="K352" s="470"/>
      <c r="L352" s="470"/>
      <c r="M352" s="470"/>
      <c r="N352" s="470"/>
      <c r="O352" s="470">
        <v>1</v>
      </c>
      <c r="P352" s="473">
        <f t="shared" si="5"/>
        <v>1</v>
      </c>
      <c r="Q352" s="470">
        <v>1</v>
      </c>
      <c r="R352" s="468"/>
      <c r="S352" s="468" t="s">
        <v>453</v>
      </c>
      <c r="T352" s="468" t="s">
        <v>453</v>
      </c>
      <c r="U352" s="468" t="s">
        <v>490</v>
      </c>
      <c r="V352" s="468" t="s">
        <v>455</v>
      </c>
      <c r="W352" s="474" t="s">
        <v>1761</v>
      </c>
    </row>
    <row r="353" spans="1:23" s="480" customFormat="1" ht="12.75">
      <c r="A353" s="468"/>
      <c r="B353" s="468" t="s">
        <v>1762</v>
      </c>
      <c r="C353" s="468" t="s">
        <v>1763</v>
      </c>
      <c r="D353" s="468"/>
      <c r="E353" s="468" t="s">
        <v>1764</v>
      </c>
      <c r="F353" s="468" t="s">
        <v>533</v>
      </c>
      <c r="G353" s="468" t="s">
        <v>452</v>
      </c>
      <c r="H353" s="476">
        <v>44246</v>
      </c>
      <c r="I353" s="470"/>
      <c r="J353" s="470"/>
      <c r="K353" s="470"/>
      <c r="L353" s="470"/>
      <c r="M353" s="470"/>
      <c r="N353" s="470"/>
      <c r="O353" s="470">
        <v>1</v>
      </c>
      <c r="P353" s="473">
        <f t="shared" si="5"/>
        <v>1</v>
      </c>
      <c r="Q353" s="470">
        <v>1</v>
      </c>
      <c r="R353" s="468"/>
      <c r="S353" s="468" t="s">
        <v>453</v>
      </c>
      <c r="T353" s="468" t="s">
        <v>453</v>
      </c>
      <c r="U353" s="468" t="s">
        <v>490</v>
      </c>
      <c r="V353" s="468" t="s">
        <v>455</v>
      </c>
      <c r="W353" s="474">
        <v>0</v>
      </c>
    </row>
    <row r="354" spans="1:23" s="480" customFormat="1" ht="12.75">
      <c r="A354" s="468"/>
      <c r="B354" s="468" t="s">
        <v>1765</v>
      </c>
      <c r="C354" s="468" t="s">
        <v>1766</v>
      </c>
      <c r="D354" s="468"/>
      <c r="E354" s="468" t="s">
        <v>1767</v>
      </c>
      <c r="F354" s="468" t="s">
        <v>533</v>
      </c>
      <c r="G354" s="468" t="s">
        <v>452</v>
      </c>
      <c r="H354" s="476">
        <v>44389</v>
      </c>
      <c r="I354" s="470"/>
      <c r="J354" s="470"/>
      <c r="K354" s="470"/>
      <c r="L354" s="470"/>
      <c r="M354" s="470"/>
      <c r="N354" s="470"/>
      <c r="O354" s="470">
        <v>1</v>
      </c>
      <c r="P354" s="473">
        <f t="shared" si="5"/>
        <v>1</v>
      </c>
      <c r="Q354" s="470">
        <v>1</v>
      </c>
      <c r="R354" s="468"/>
      <c r="S354" s="468" t="s">
        <v>453</v>
      </c>
      <c r="T354" s="468" t="s">
        <v>453</v>
      </c>
      <c r="U354" s="468" t="s">
        <v>490</v>
      </c>
      <c r="V354" s="468" t="s">
        <v>455</v>
      </c>
      <c r="W354" s="474" t="s">
        <v>1768</v>
      </c>
    </row>
    <row r="355" spans="1:23" s="480" customFormat="1" ht="12.75">
      <c r="A355" s="468"/>
      <c r="B355" s="468" t="s">
        <v>1769</v>
      </c>
      <c r="C355" s="468" t="s">
        <v>1770</v>
      </c>
      <c r="D355" s="468"/>
      <c r="E355" s="468" t="s">
        <v>1771</v>
      </c>
      <c r="F355" s="468" t="s">
        <v>533</v>
      </c>
      <c r="G355" s="468" t="s">
        <v>452</v>
      </c>
      <c r="H355" s="476">
        <v>44427</v>
      </c>
      <c r="I355" s="470"/>
      <c r="J355" s="470"/>
      <c r="K355" s="470"/>
      <c r="L355" s="470"/>
      <c r="M355" s="470"/>
      <c r="N355" s="470"/>
      <c r="O355" s="470">
        <v>1</v>
      </c>
      <c r="P355" s="473">
        <f t="shared" si="5"/>
        <v>1</v>
      </c>
      <c r="Q355" s="470">
        <v>1</v>
      </c>
      <c r="R355" s="468"/>
      <c r="S355" s="468" t="s">
        <v>453</v>
      </c>
      <c r="T355" s="468" t="s">
        <v>453</v>
      </c>
      <c r="U355" s="468" t="s">
        <v>490</v>
      </c>
      <c r="V355" s="468" t="s">
        <v>455</v>
      </c>
      <c r="W355" s="474" t="s">
        <v>1772</v>
      </c>
    </row>
    <row r="356" spans="1:23" s="480" customFormat="1" ht="12.75">
      <c r="A356" s="468"/>
      <c r="B356" s="468" t="s">
        <v>1773</v>
      </c>
      <c r="C356" s="468" t="s">
        <v>1774</v>
      </c>
      <c r="D356" s="468"/>
      <c r="E356" s="468" t="s">
        <v>1775</v>
      </c>
      <c r="F356" s="468" t="s">
        <v>533</v>
      </c>
      <c r="G356" s="468" t="s">
        <v>452</v>
      </c>
      <c r="H356" s="476">
        <v>44407</v>
      </c>
      <c r="I356" s="470"/>
      <c r="J356" s="470"/>
      <c r="K356" s="470"/>
      <c r="L356" s="470"/>
      <c r="M356" s="470"/>
      <c r="N356" s="470"/>
      <c r="O356" s="470">
        <v>1</v>
      </c>
      <c r="P356" s="473">
        <f t="shared" si="5"/>
        <v>1</v>
      </c>
      <c r="Q356" s="470">
        <v>1</v>
      </c>
      <c r="R356" s="468"/>
      <c r="S356" s="468" t="s">
        <v>453</v>
      </c>
      <c r="T356" s="468" t="s">
        <v>453</v>
      </c>
      <c r="U356" s="468" t="s">
        <v>490</v>
      </c>
      <c r="V356" s="468" t="s">
        <v>455</v>
      </c>
      <c r="W356" s="474" t="s">
        <v>1776</v>
      </c>
    </row>
    <row r="357" spans="1:23" s="480" customFormat="1" ht="12.75">
      <c r="A357" s="468"/>
      <c r="B357" s="468" t="s">
        <v>1777</v>
      </c>
      <c r="C357" s="468" t="s">
        <v>1778</v>
      </c>
      <c r="D357" s="468"/>
      <c r="E357" s="468" t="s">
        <v>1779</v>
      </c>
      <c r="F357" s="468" t="s">
        <v>533</v>
      </c>
      <c r="G357" s="468" t="s">
        <v>452</v>
      </c>
      <c r="H357" s="476">
        <v>44411</v>
      </c>
      <c r="I357" s="470"/>
      <c r="J357" s="470"/>
      <c r="K357" s="470"/>
      <c r="L357" s="470"/>
      <c r="M357" s="470"/>
      <c r="N357" s="470"/>
      <c r="O357" s="470">
        <v>1</v>
      </c>
      <c r="P357" s="473">
        <f t="shared" si="5"/>
        <v>1</v>
      </c>
      <c r="Q357" s="470">
        <v>1</v>
      </c>
      <c r="R357" s="468"/>
      <c r="S357" s="468" t="s">
        <v>453</v>
      </c>
      <c r="T357" s="468" t="s">
        <v>453</v>
      </c>
      <c r="U357" s="468" t="s">
        <v>490</v>
      </c>
      <c r="V357" s="468" t="s">
        <v>455</v>
      </c>
      <c r="W357" s="474" t="s">
        <v>1780</v>
      </c>
    </row>
    <row r="358" spans="1:23" s="480" customFormat="1" ht="12.75">
      <c r="A358" s="468"/>
      <c r="B358" s="468" t="s">
        <v>1781</v>
      </c>
      <c r="C358" s="468" t="s">
        <v>1782</v>
      </c>
      <c r="D358" s="468"/>
      <c r="E358" s="468" t="s">
        <v>1783</v>
      </c>
      <c r="F358" s="468" t="s">
        <v>533</v>
      </c>
      <c r="G358" s="468" t="s">
        <v>452</v>
      </c>
      <c r="H358" s="476">
        <v>44229</v>
      </c>
      <c r="I358" s="470"/>
      <c r="J358" s="470"/>
      <c r="K358" s="470"/>
      <c r="L358" s="470"/>
      <c r="M358" s="470"/>
      <c r="N358" s="470"/>
      <c r="O358" s="470">
        <v>1</v>
      </c>
      <c r="P358" s="473">
        <f t="shared" si="5"/>
        <v>1</v>
      </c>
      <c r="Q358" s="470">
        <v>1</v>
      </c>
      <c r="R358" s="468"/>
      <c r="S358" s="468" t="s">
        <v>453</v>
      </c>
      <c r="T358" s="468" t="s">
        <v>453</v>
      </c>
      <c r="U358" s="468" t="s">
        <v>490</v>
      </c>
      <c r="V358" s="468" t="s">
        <v>455</v>
      </c>
      <c r="W358" s="474" t="s">
        <v>1784</v>
      </c>
    </row>
    <row r="359" spans="1:23" s="480" customFormat="1" ht="12.75">
      <c r="A359" s="468"/>
      <c r="B359" s="468" t="s">
        <v>1785</v>
      </c>
      <c r="C359" s="468" t="s">
        <v>1786</v>
      </c>
      <c r="D359" s="468"/>
      <c r="E359" s="468" t="s">
        <v>1787</v>
      </c>
      <c r="F359" s="468" t="s">
        <v>533</v>
      </c>
      <c r="G359" s="468" t="s">
        <v>452</v>
      </c>
      <c r="H359" s="476">
        <v>44361</v>
      </c>
      <c r="I359" s="470"/>
      <c r="J359" s="470"/>
      <c r="K359" s="470"/>
      <c r="L359" s="470"/>
      <c r="M359" s="470"/>
      <c r="N359" s="470"/>
      <c r="O359" s="470">
        <v>1</v>
      </c>
      <c r="P359" s="473">
        <f t="shared" si="5"/>
        <v>1</v>
      </c>
      <c r="Q359" s="470">
        <v>1</v>
      </c>
      <c r="R359" s="468"/>
      <c r="S359" s="468" t="s">
        <v>453</v>
      </c>
      <c r="T359" s="468" t="s">
        <v>453</v>
      </c>
      <c r="U359" s="468" t="s">
        <v>490</v>
      </c>
      <c r="V359" s="468" t="s">
        <v>455</v>
      </c>
      <c r="W359" s="474" t="s">
        <v>1788</v>
      </c>
    </row>
    <row r="360" spans="1:23" s="480" customFormat="1" ht="12.75">
      <c r="A360" s="468"/>
      <c r="B360" s="468" t="s">
        <v>1789</v>
      </c>
      <c r="C360" s="468" t="s">
        <v>1790</v>
      </c>
      <c r="D360" s="468"/>
      <c r="E360" s="468" t="s">
        <v>1791</v>
      </c>
      <c r="F360" s="468" t="s">
        <v>533</v>
      </c>
      <c r="G360" s="468" t="s">
        <v>452</v>
      </c>
      <c r="H360" s="476">
        <v>44281</v>
      </c>
      <c r="I360" s="470"/>
      <c r="J360" s="470"/>
      <c r="K360" s="470"/>
      <c r="L360" s="470"/>
      <c r="M360" s="470"/>
      <c r="N360" s="470"/>
      <c r="O360" s="470">
        <v>1</v>
      </c>
      <c r="P360" s="473">
        <f t="shared" si="5"/>
        <v>1</v>
      </c>
      <c r="Q360" s="470">
        <v>1</v>
      </c>
      <c r="R360" s="468"/>
      <c r="S360" s="468" t="s">
        <v>453</v>
      </c>
      <c r="T360" s="468" t="s">
        <v>453</v>
      </c>
      <c r="U360" s="468" t="s">
        <v>490</v>
      </c>
      <c r="V360" s="468" t="s">
        <v>455</v>
      </c>
      <c r="W360" s="474" t="s">
        <v>1792</v>
      </c>
    </row>
    <row r="361" spans="1:23" s="480" customFormat="1" ht="12.75">
      <c r="A361" s="468"/>
      <c r="B361" s="468" t="s">
        <v>1793</v>
      </c>
      <c r="C361" s="468" t="s">
        <v>1794</v>
      </c>
      <c r="D361" s="468"/>
      <c r="E361" s="468" t="s">
        <v>1795</v>
      </c>
      <c r="F361" s="468" t="s">
        <v>533</v>
      </c>
      <c r="G361" s="468" t="s">
        <v>452</v>
      </c>
      <c r="H361" s="476">
        <v>44329</v>
      </c>
      <c r="I361" s="470"/>
      <c r="J361" s="470"/>
      <c r="K361" s="470"/>
      <c r="L361" s="470"/>
      <c r="M361" s="470"/>
      <c r="N361" s="470"/>
      <c r="O361" s="470">
        <v>1</v>
      </c>
      <c r="P361" s="473">
        <f t="shared" si="5"/>
        <v>1</v>
      </c>
      <c r="Q361" s="470">
        <v>1</v>
      </c>
      <c r="R361" s="468"/>
      <c r="S361" s="468" t="s">
        <v>453</v>
      </c>
      <c r="T361" s="468" t="s">
        <v>453</v>
      </c>
      <c r="U361" s="468" t="s">
        <v>490</v>
      </c>
      <c r="V361" s="468" t="s">
        <v>455</v>
      </c>
      <c r="W361" s="474" t="s">
        <v>1796</v>
      </c>
    </row>
    <row r="362" spans="1:23" s="480" customFormat="1" ht="12.75">
      <c r="A362" s="468"/>
      <c r="B362" s="468" t="s">
        <v>1797</v>
      </c>
      <c r="C362" s="468" t="s">
        <v>1798</v>
      </c>
      <c r="D362" s="468"/>
      <c r="E362" s="468" t="s">
        <v>1799</v>
      </c>
      <c r="F362" s="468" t="s">
        <v>533</v>
      </c>
      <c r="G362" s="468" t="s">
        <v>452</v>
      </c>
      <c r="H362" s="476">
        <v>44558</v>
      </c>
      <c r="I362" s="470"/>
      <c r="J362" s="470"/>
      <c r="K362" s="470"/>
      <c r="L362" s="470"/>
      <c r="M362" s="470"/>
      <c r="N362" s="470"/>
      <c r="O362" s="470">
        <v>1</v>
      </c>
      <c r="P362" s="473">
        <f t="shared" si="5"/>
        <v>1</v>
      </c>
      <c r="Q362" s="470">
        <v>1</v>
      </c>
      <c r="R362" s="468"/>
      <c r="S362" s="468" t="s">
        <v>453</v>
      </c>
      <c r="T362" s="468" t="s">
        <v>453</v>
      </c>
      <c r="U362" s="468" t="s">
        <v>490</v>
      </c>
      <c r="V362" s="468" t="s">
        <v>455</v>
      </c>
      <c r="W362" s="474" t="s">
        <v>1800</v>
      </c>
    </row>
    <row r="363" spans="1:23" s="480" customFormat="1" ht="12.75">
      <c r="A363" s="468"/>
      <c r="B363" s="468" t="s">
        <v>1801</v>
      </c>
      <c r="C363" s="468" t="s">
        <v>1802</v>
      </c>
      <c r="D363" s="468"/>
      <c r="E363" s="468" t="s">
        <v>1803</v>
      </c>
      <c r="F363" s="468" t="s">
        <v>533</v>
      </c>
      <c r="G363" s="468" t="s">
        <v>452</v>
      </c>
      <c r="H363" s="476">
        <v>44274</v>
      </c>
      <c r="I363" s="470"/>
      <c r="J363" s="470"/>
      <c r="K363" s="470"/>
      <c r="L363" s="470"/>
      <c r="M363" s="470"/>
      <c r="N363" s="470"/>
      <c r="O363" s="470">
        <v>1</v>
      </c>
      <c r="P363" s="473">
        <f t="shared" si="5"/>
        <v>1</v>
      </c>
      <c r="Q363" s="470">
        <v>1</v>
      </c>
      <c r="R363" s="468"/>
      <c r="S363" s="468" t="s">
        <v>453</v>
      </c>
      <c r="T363" s="468" t="s">
        <v>453</v>
      </c>
      <c r="U363" s="468" t="s">
        <v>490</v>
      </c>
      <c r="V363" s="468" t="s">
        <v>455</v>
      </c>
      <c r="W363" s="474" t="s">
        <v>1804</v>
      </c>
    </row>
    <row r="364" spans="1:23" s="480" customFormat="1" ht="12.75">
      <c r="A364" s="468"/>
      <c r="B364" s="468" t="s">
        <v>1805</v>
      </c>
      <c r="C364" s="468" t="s">
        <v>1806</v>
      </c>
      <c r="D364" s="468"/>
      <c r="E364" s="468" t="s">
        <v>1807</v>
      </c>
      <c r="F364" s="468" t="s">
        <v>533</v>
      </c>
      <c r="G364" s="468" t="s">
        <v>452</v>
      </c>
      <c r="H364" s="476">
        <v>44354</v>
      </c>
      <c r="I364" s="470"/>
      <c r="J364" s="470"/>
      <c r="K364" s="470"/>
      <c r="L364" s="470"/>
      <c r="M364" s="470"/>
      <c r="N364" s="470"/>
      <c r="O364" s="470">
        <v>1</v>
      </c>
      <c r="P364" s="473">
        <f t="shared" si="5"/>
        <v>1</v>
      </c>
      <c r="Q364" s="470">
        <v>1</v>
      </c>
      <c r="R364" s="468"/>
      <c r="S364" s="468" t="s">
        <v>453</v>
      </c>
      <c r="T364" s="468" t="s">
        <v>453</v>
      </c>
      <c r="U364" s="468" t="s">
        <v>490</v>
      </c>
      <c r="V364" s="468" t="s">
        <v>455</v>
      </c>
      <c r="W364" s="474" t="s">
        <v>1808</v>
      </c>
    </row>
    <row r="365" spans="1:23" s="480" customFormat="1" ht="12.75">
      <c r="A365" s="468"/>
      <c r="B365" s="468" t="s">
        <v>1809</v>
      </c>
      <c r="C365" s="468" t="s">
        <v>1810</v>
      </c>
      <c r="D365" s="468"/>
      <c r="E365" s="468" t="s">
        <v>1811</v>
      </c>
      <c r="F365" s="468" t="s">
        <v>533</v>
      </c>
      <c r="G365" s="468" t="s">
        <v>452</v>
      </c>
      <c r="H365" s="476">
        <v>44393</v>
      </c>
      <c r="I365" s="470"/>
      <c r="J365" s="470"/>
      <c r="K365" s="470"/>
      <c r="L365" s="470"/>
      <c r="M365" s="470"/>
      <c r="N365" s="470"/>
      <c r="O365" s="470">
        <v>1</v>
      </c>
      <c r="P365" s="473">
        <f t="shared" si="5"/>
        <v>1</v>
      </c>
      <c r="Q365" s="470">
        <v>1</v>
      </c>
      <c r="R365" s="468"/>
      <c r="S365" s="468" t="s">
        <v>453</v>
      </c>
      <c r="T365" s="468" t="s">
        <v>453</v>
      </c>
      <c r="U365" s="468" t="s">
        <v>490</v>
      </c>
      <c r="V365" s="468" t="s">
        <v>455</v>
      </c>
      <c r="W365" s="474" t="s">
        <v>1812</v>
      </c>
    </row>
    <row r="366" spans="1:23" s="480" customFormat="1" ht="12.75">
      <c r="A366" s="468"/>
      <c r="B366" s="468" t="s">
        <v>1813</v>
      </c>
      <c r="C366" s="468" t="s">
        <v>1814</v>
      </c>
      <c r="D366" s="468"/>
      <c r="E366" s="468" t="s">
        <v>1815</v>
      </c>
      <c r="F366" s="468" t="s">
        <v>533</v>
      </c>
      <c r="G366" s="468" t="s">
        <v>452</v>
      </c>
      <c r="H366" s="476">
        <v>44424</v>
      </c>
      <c r="I366" s="470"/>
      <c r="J366" s="470"/>
      <c r="K366" s="470"/>
      <c r="L366" s="470"/>
      <c r="M366" s="470"/>
      <c r="N366" s="470"/>
      <c r="O366" s="470">
        <v>1</v>
      </c>
      <c r="P366" s="473">
        <f t="shared" si="5"/>
        <v>1</v>
      </c>
      <c r="Q366" s="470">
        <v>1</v>
      </c>
      <c r="R366" s="468"/>
      <c r="S366" s="468" t="s">
        <v>453</v>
      </c>
      <c r="T366" s="468" t="s">
        <v>453</v>
      </c>
      <c r="U366" s="468" t="s">
        <v>490</v>
      </c>
      <c r="V366" s="468" t="s">
        <v>455</v>
      </c>
      <c r="W366" s="474" t="s">
        <v>1816</v>
      </c>
    </row>
    <row r="367" spans="1:23" s="480" customFormat="1" ht="12.75">
      <c r="A367" s="468"/>
      <c r="B367" s="468" t="s">
        <v>1817</v>
      </c>
      <c r="C367" s="468" t="s">
        <v>1818</v>
      </c>
      <c r="D367" s="468"/>
      <c r="E367" s="468" t="s">
        <v>1819</v>
      </c>
      <c r="F367" s="468" t="s">
        <v>730</v>
      </c>
      <c r="G367" s="468" t="s">
        <v>511</v>
      </c>
      <c r="H367" s="476">
        <v>44248</v>
      </c>
      <c r="I367" s="470"/>
      <c r="J367" s="470"/>
      <c r="K367" s="470"/>
      <c r="L367" s="470"/>
      <c r="M367" s="470"/>
      <c r="N367" s="470"/>
      <c r="O367" s="470">
        <v>1</v>
      </c>
      <c r="P367" s="473">
        <f t="shared" si="5"/>
        <v>1</v>
      </c>
      <c r="Q367" s="470">
        <v>1</v>
      </c>
      <c r="R367" s="468"/>
      <c r="S367" s="468" t="s">
        <v>453</v>
      </c>
      <c r="T367" s="468" t="s">
        <v>453</v>
      </c>
      <c r="U367" s="468" t="s">
        <v>490</v>
      </c>
      <c r="V367" s="468" t="s">
        <v>455</v>
      </c>
      <c r="W367" s="474" t="s">
        <v>1820</v>
      </c>
    </row>
    <row r="368" spans="1:23" s="480" customFormat="1" ht="12.75">
      <c r="A368" s="468"/>
      <c r="B368" s="468" t="s">
        <v>1817</v>
      </c>
      <c r="C368" s="468" t="s">
        <v>1818</v>
      </c>
      <c r="D368" s="468"/>
      <c r="E368" s="468" t="s">
        <v>1819</v>
      </c>
      <c r="F368" s="468" t="s">
        <v>533</v>
      </c>
      <c r="G368" s="468" t="s">
        <v>452</v>
      </c>
      <c r="H368" s="476">
        <v>44248</v>
      </c>
      <c r="I368" s="470"/>
      <c r="J368" s="470"/>
      <c r="K368" s="470"/>
      <c r="L368" s="470"/>
      <c r="M368" s="470"/>
      <c r="N368" s="470"/>
      <c r="O368" s="470">
        <v>1</v>
      </c>
      <c r="P368" s="473">
        <f t="shared" si="5"/>
        <v>1</v>
      </c>
      <c r="Q368" s="470">
        <v>1</v>
      </c>
      <c r="R368" s="468"/>
      <c r="S368" s="468" t="s">
        <v>453</v>
      </c>
      <c r="T368" s="468" t="s">
        <v>453</v>
      </c>
      <c r="U368" s="468" t="s">
        <v>490</v>
      </c>
      <c r="V368" s="468" t="s">
        <v>455</v>
      </c>
      <c r="W368" s="474" t="s">
        <v>1820</v>
      </c>
    </row>
    <row r="369" spans="1:23" s="480" customFormat="1" ht="12.75">
      <c r="A369" s="468"/>
      <c r="B369" s="468" t="s">
        <v>1821</v>
      </c>
      <c r="C369" s="468" t="s">
        <v>1822</v>
      </c>
      <c r="D369" s="468"/>
      <c r="E369" s="468" t="s">
        <v>1823</v>
      </c>
      <c r="F369" s="468" t="s">
        <v>533</v>
      </c>
      <c r="G369" s="468" t="s">
        <v>452</v>
      </c>
      <c r="H369" s="476">
        <v>44529</v>
      </c>
      <c r="I369" s="470"/>
      <c r="J369" s="470"/>
      <c r="K369" s="470"/>
      <c r="L369" s="470"/>
      <c r="M369" s="470"/>
      <c r="N369" s="470"/>
      <c r="O369" s="470">
        <v>1</v>
      </c>
      <c r="P369" s="473">
        <f t="shared" si="5"/>
        <v>1</v>
      </c>
      <c r="Q369" s="470">
        <v>1</v>
      </c>
      <c r="R369" s="468"/>
      <c r="S369" s="468" t="s">
        <v>453</v>
      </c>
      <c r="T369" s="468" t="s">
        <v>453</v>
      </c>
      <c r="U369" s="468" t="s">
        <v>490</v>
      </c>
      <c r="V369" s="468" t="s">
        <v>455</v>
      </c>
      <c r="W369" s="474" t="s">
        <v>1824</v>
      </c>
    </row>
    <row r="370" spans="1:23" s="480" customFormat="1" ht="12.75">
      <c r="A370" s="468"/>
      <c r="B370" s="468" t="s">
        <v>1825</v>
      </c>
      <c r="C370" s="468" t="s">
        <v>1826</v>
      </c>
      <c r="D370" s="468"/>
      <c r="E370" s="468" t="s">
        <v>1827</v>
      </c>
      <c r="F370" s="468" t="s">
        <v>533</v>
      </c>
      <c r="G370" s="468" t="s">
        <v>452</v>
      </c>
      <c r="H370" s="476">
        <v>44467</v>
      </c>
      <c r="I370" s="470"/>
      <c r="J370" s="470"/>
      <c r="K370" s="470"/>
      <c r="L370" s="470"/>
      <c r="M370" s="470"/>
      <c r="N370" s="470"/>
      <c r="O370" s="470">
        <v>1</v>
      </c>
      <c r="P370" s="473">
        <f t="shared" si="5"/>
        <v>1</v>
      </c>
      <c r="Q370" s="470">
        <v>1</v>
      </c>
      <c r="R370" s="468"/>
      <c r="S370" s="468" t="s">
        <v>453</v>
      </c>
      <c r="T370" s="468" t="s">
        <v>453</v>
      </c>
      <c r="U370" s="468" t="s">
        <v>490</v>
      </c>
      <c r="V370" s="468" t="s">
        <v>455</v>
      </c>
      <c r="W370" s="474" t="s">
        <v>1828</v>
      </c>
    </row>
    <row r="371" spans="1:23" s="480" customFormat="1" ht="12.75">
      <c r="A371" s="468"/>
      <c r="B371" s="468" t="s">
        <v>1829</v>
      </c>
      <c r="C371" s="468" t="s">
        <v>1830</v>
      </c>
      <c r="D371" s="468"/>
      <c r="E371" s="468" t="s">
        <v>1831</v>
      </c>
      <c r="F371" s="468" t="s">
        <v>533</v>
      </c>
      <c r="G371" s="468" t="s">
        <v>452</v>
      </c>
      <c r="H371" s="476">
        <v>44272</v>
      </c>
      <c r="I371" s="470"/>
      <c r="J371" s="470"/>
      <c r="K371" s="470"/>
      <c r="L371" s="470"/>
      <c r="M371" s="470"/>
      <c r="N371" s="470"/>
      <c r="O371" s="470">
        <v>1</v>
      </c>
      <c r="P371" s="473">
        <f t="shared" si="5"/>
        <v>1</v>
      </c>
      <c r="Q371" s="470">
        <v>1</v>
      </c>
      <c r="R371" s="468"/>
      <c r="S371" s="468" t="s">
        <v>453</v>
      </c>
      <c r="T371" s="468" t="s">
        <v>453</v>
      </c>
      <c r="U371" s="468" t="s">
        <v>490</v>
      </c>
      <c r="V371" s="468" t="s">
        <v>455</v>
      </c>
      <c r="W371" s="474" t="s">
        <v>1832</v>
      </c>
    </row>
    <row r="372" spans="1:23" s="480" customFormat="1" ht="12.75">
      <c r="A372" s="468"/>
      <c r="B372" s="468" t="s">
        <v>1833</v>
      </c>
      <c r="C372" s="468" t="s">
        <v>1834</v>
      </c>
      <c r="D372" s="468"/>
      <c r="E372" s="468" t="s">
        <v>1835</v>
      </c>
      <c r="F372" s="468" t="s">
        <v>533</v>
      </c>
      <c r="G372" s="468" t="s">
        <v>452</v>
      </c>
      <c r="H372" s="476">
        <v>44207</v>
      </c>
      <c r="I372" s="470"/>
      <c r="J372" s="470"/>
      <c r="K372" s="470"/>
      <c r="L372" s="470"/>
      <c r="M372" s="470"/>
      <c r="N372" s="470"/>
      <c r="O372" s="470">
        <v>1</v>
      </c>
      <c r="P372" s="473">
        <f t="shared" si="5"/>
        <v>1</v>
      </c>
      <c r="Q372" s="470">
        <v>1</v>
      </c>
      <c r="R372" s="468"/>
      <c r="S372" s="468" t="s">
        <v>453</v>
      </c>
      <c r="T372" s="468" t="s">
        <v>453</v>
      </c>
      <c r="U372" s="468" t="s">
        <v>490</v>
      </c>
      <c r="V372" s="468" t="s">
        <v>455</v>
      </c>
      <c r="W372" s="474" t="s">
        <v>1836</v>
      </c>
    </row>
    <row r="373" spans="1:23" s="480" customFormat="1" ht="12.75">
      <c r="A373" s="468"/>
      <c r="B373" s="468" t="s">
        <v>1837</v>
      </c>
      <c r="C373" s="468" t="s">
        <v>1838</v>
      </c>
      <c r="D373" s="468"/>
      <c r="E373" s="468" t="s">
        <v>1839</v>
      </c>
      <c r="F373" s="468" t="s">
        <v>533</v>
      </c>
      <c r="G373" s="468" t="s">
        <v>452</v>
      </c>
      <c r="H373" s="476">
        <v>44551</v>
      </c>
      <c r="I373" s="470"/>
      <c r="J373" s="470"/>
      <c r="K373" s="470"/>
      <c r="L373" s="470"/>
      <c r="M373" s="470"/>
      <c r="N373" s="470"/>
      <c r="O373" s="470">
        <v>1</v>
      </c>
      <c r="P373" s="473">
        <f t="shared" si="5"/>
        <v>1</v>
      </c>
      <c r="Q373" s="470">
        <v>1</v>
      </c>
      <c r="R373" s="468"/>
      <c r="S373" s="468" t="s">
        <v>453</v>
      </c>
      <c r="T373" s="468" t="s">
        <v>453</v>
      </c>
      <c r="U373" s="468" t="s">
        <v>490</v>
      </c>
      <c r="V373" s="468" t="s">
        <v>455</v>
      </c>
      <c r="W373" s="474" t="s">
        <v>1840</v>
      </c>
    </row>
    <row r="374" spans="1:23" s="480" customFormat="1" ht="12.75">
      <c r="A374" s="468"/>
      <c r="B374" s="468" t="s">
        <v>1841</v>
      </c>
      <c r="C374" s="468" t="s">
        <v>1842</v>
      </c>
      <c r="D374" s="468"/>
      <c r="E374" s="468" t="s">
        <v>1843</v>
      </c>
      <c r="F374" s="468" t="s">
        <v>533</v>
      </c>
      <c r="G374" s="468" t="s">
        <v>452</v>
      </c>
      <c r="H374" s="476">
        <v>44392</v>
      </c>
      <c r="I374" s="470"/>
      <c r="J374" s="470"/>
      <c r="K374" s="470"/>
      <c r="L374" s="470"/>
      <c r="M374" s="470"/>
      <c r="N374" s="470"/>
      <c r="O374" s="470">
        <v>1</v>
      </c>
      <c r="P374" s="473">
        <f t="shared" si="5"/>
        <v>1</v>
      </c>
      <c r="Q374" s="470">
        <v>1</v>
      </c>
      <c r="R374" s="468"/>
      <c r="S374" s="468" t="s">
        <v>453</v>
      </c>
      <c r="T374" s="468" t="s">
        <v>453</v>
      </c>
      <c r="U374" s="468" t="s">
        <v>490</v>
      </c>
      <c r="V374" s="468" t="s">
        <v>455</v>
      </c>
      <c r="W374" s="474" t="s">
        <v>1844</v>
      </c>
    </row>
    <row r="375" spans="1:23" s="480" customFormat="1" ht="12.75">
      <c r="A375" s="468"/>
      <c r="B375" s="468" t="s">
        <v>1845</v>
      </c>
      <c r="C375" s="468" t="s">
        <v>1846</v>
      </c>
      <c r="D375" s="468"/>
      <c r="E375" s="468" t="s">
        <v>1847</v>
      </c>
      <c r="F375" s="468" t="s">
        <v>533</v>
      </c>
      <c r="G375" s="468" t="s">
        <v>452</v>
      </c>
      <c r="H375" s="476">
        <v>44203</v>
      </c>
      <c r="I375" s="470"/>
      <c r="J375" s="470"/>
      <c r="K375" s="470"/>
      <c r="L375" s="470"/>
      <c r="M375" s="470"/>
      <c r="N375" s="470"/>
      <c r="O375" s="470">
        <v>1</v>
      </c>
      <c r="P375" s="473">
        <f t="shared" si="5"/>
        <v>1</v>
      </c>
      <c r="Q375" s="470">
        <v>1</v>
      </c>
      <c r="R375" s="468"/>
      <c r="S375" s="468" t="s">
        <v>453</v>
      </c>
      <c r="T375" s="468" t="s">
        <v>453</v>
      </c>
      <c r="U375" s="468" t="s">
        <v>490</v>
      </c>
      <c r="V375" s="468" t="s">
        <v>455</v>
      </c>
      <c r="W375" s="474" t="s">
        <v>1848</v>
      </c>
    </row>
    <row r="376" spans="1:23" s="480" customFormat="1" ht="12.75">
      <c r="A376" s="468"/>
      <c r="B376" s="468" t="s">
        <v>1849</v>
      </c>
      <c r="C376" s="468" t="s">
        <v>1850</v>
      </c>
      <c r="D376" s="468"/>
      <c r="E376" s="468" t="s">
        <v>1851</v>
      </c>
      <c r="F376" s="468" t="s">
        <v>533</v>
      </c>
      <c r="G376" s="468" t="s">
        <v>452</v>
      </c>
      <c r="H376" s="476">
        <v>44455</v>
      </c>
      <c r="I376" s="470"/>
      <c r="J376" s="470"/>
      <c r="K376" s="470"/>
      <c r="L376" s="470"/>
      <c r="M376" s="470"/>
      <c r="N376" s="470"/>
      <c r="O376" s="470">
        <v>1</v>
      </c>
      <c r="P376" s="473">
        <f t="shared" si="5"/>
        <v>1</v>
      </c>
      <c r="Q376" s="470">
        <v>1</v>
      </c>
      <c r="R376" s="468"/>
      <c r="S376" s="468" t="s">
        <v>453</v>
      </c>
      <c r="T376" s="468" t="s">
        <v>453</v>
      </c>
      <c r="U376" s="468" t="s">
        <v>490</v>
      </c>
      <c r="V376" s="468" t="s">
        <v>455</v>
      </c>
      <c r="W376" s="474" t="s">
        <v>1852</v>
      </c>
    </row>
    <row r="377" spans="1:23" s="480" customFormat="1" ht="12.75">
      <c r="A377" s="468"/>
      <c r="B377" s="468" t="s">
        <v>1853</v>
      </c>
      <c r="C377" s="468" t="s">
        <v>1854</v>
      </c>
      <c r="D377" s="468"/>
      <c r="E377" s="468" t="s">
        <v>1855</v>
      </c>
      <c r="F377" s="468" t="s">
        <v>533</v>
      </c>
      <c r="G377" s="468" t="s">
        <v>452</v>
      </c>
      <c r="H377" s="476">
        <v>44480</v>
      </c>
      <c r="I377" s="470"/>
      <c r="J377" s="470"/>
      <c r="K377" s="470"/>
      <c r="L377" s="470"/>
      <c r="M377" s="470"/>
      <c r="N377" s="470"/>
      <c r="O377" s="470">
        <v>1</v>
      </c>
      <c r="P377" s="473">
        <f t="shared" si="5"/>
        <v>1</v>
      </c>
      <c r="Q377" s="470">
        <v>1</v>
      </c>
      <c r="R377" s="468"/>
      <c r="S377" s="468" t="s">
        <v>453</v>
      </c>
      <c r="T377" s="468" t="s">
        <v>453</v>
      </c>
      <c r="U377" s="468" t="s">
        <v>490</v>
      </c>
      <c r="V377" s="468" t="s">
        <v>455</v>
      </c>
      <c r="W377" s="474" t="s">
        <v>1856</v>
      </c>
    </row>
    <row r="378" spans="1:23" s="480" customFormat="1" ht="12.75">
      <c r="A378" s="468"/>
      <c r="B378" s="468" t="s">
        <v>1857</v>
      </c>
      <c r="C378" s="468" t="s">
        <v>1858</v>
      </c>
      <c r="D378" s="468"/>
      <c r="E378" s="468" t="s">
        <v>1859</v>
      </c>
      <c r="F378" s="468" t="s">
        <v>533</v>
      </c>
      <c r="G378" s="468" t="s">
        <v>452</v>
      </c>
      <c r="H378" s="476">
        <v>44519</v>
      </c>
      <c r="I378" s="470"/>
      <c r="J378" s="470"/>
      <c r="K378" s="470"/>
      <c r="L378" s="470"/>
      <c r="M378" s="470"/>
      <c r="N378" s="470"/>
      <c r="O378" s="470">
        <v>1</v>
      </c>
      <c r="P378" s="473">
        <f t="shared" si="5"/>
        <v>1</v>
      </c>
      <c r="Q378" s="470">
        <v>1</v>
      </c>
      <c r="R378" s="468"/>
      <c r="S378" s="468" t="s">
        <v>453</v>
      </c>
      <c r="T378" s="468" t="s">
        <v>453</v>
      </c>
      <c r="U378" s="468" t="s">
        <v>490</v>
      </c>
      <c r="V378" s="468" t="s">
        <v>455</v>
      </c>
      <c r="W378" s="474" t="s">
        <v>1860</v>
      </c>
    </row>
    <row r="379" spans="1:23" s="480" customFormat="1" ht="12.75">
      <c r="A379" s="468"/>
      <c r="B379" s="468" t="s">
        <v>1861</v>
      </c>
      <c r="C379" s="468" t="s">
        <v>1862</v>
      </c>
      <c r="D379" s="468"/>
      <c r="E379" s="468" t="s">
        <v>1863</v>
      </c>
      <c r="F379" s="468" t="s">
        <v>533</v>
      </c>
      <c r="G379" s="468" t="s">
        <v>452</v>
      </c>
      <c r="H379" s="476">
        <v>44537</v>
      </c>
      <c r="I379" s="470"/>
      <c r="J379" s="470"/>
      <c r="K379" s="470"/>
      <c r="L379" s="470"/>
      <c r="M379" s="470"/>
      <c r="N379" s="470"/>
      <c r="O379" s="470">
        <v>1</v>
      </c>
      <c r="P379" s="473">
        <f t="shared" si="5"/>
        <v>1</v>
      </c>
      <c r="Q379" s="470">
        <v>1</v>
      </c>
      <c r="R379" s="468"/>
      <c r="S379" s="468" t="s">
        <v>453</v>
      </c>
      <c r="T379" s="468" t="s">
        <v>453</v>
      </c>
      <c r="U379" s="468" t="s">
        <v>490</v>
      </c>
      <c r="V379" s="468" t="s">
        <v>455</v>
      </c>
      <c r="W379" s="474" t="s">
        <v>1864</v>
      </c>
    </row>
    <row r="380" spans="1:23" s="480" customFormat="1" ht="12.75">
      <c r="A380" s="468"/>
      <c r="B380" s="468" t="s">
        <v>1865</v>
      </c>
      <c r="C380" s="468" t="s">
        <v>1866</v>
      </c>
      <c r="D380" s="468"/>
      <c r="E380" s="468" t="s">
        <v>1867</v>
      </c>
      <c r="F380" s="468" t="s">
        <v>533</v>
      </c>
      <c r="G380" s="468" t="s">
        <v>452</v>
      </c>
      <c r="H380" s="476">
        <v>44532</v>
      </c>
      <c r="I380" s="470"/>
      <c r="J380" s="470"/>
      <c r="K380" s="470"/>
      <c r="L380" s="470"/>
      <c r="M380" s="470"/>
      <c r="N380" s="470"/>
      <c r="O380" s="470">
        <v>1</v>
      </c>
      <c r="P380" s="473">
        <f t="shared" si="5"/>
        <v>1</v>
      </c>
      <c r="Q380" s="470">
        <v>1</v>
      </c>
      <c r="R380" s="468"/>
      <c r="S380" s="468" t="s">
        <v>453</v>
      </c>
      <c r="T380" s="468" t="s">
        <v>453</v>
      </c>
      <c r="U380" s="468" t="s">
        <v>490</v>
      </c>
      <c r="V380" s="468" t="s">
        <v>455</v>
      </c>
      <c r="W380" s="474" t="s">
        <v>1868</v>
      </c>
    </row>
    <row r="381" spans="1:23" s="480" customFormat="1" ht="12.75">
      <c r="A381" s="468"/>
      <c r="B381" s="468" t="s">
        <v>1869</v>
      </c>
      <c r="C381" s="468" t="s">
        <v>1870</v>
      </c>
      <c r="D381" s="468"/>
      <c r="E381" s="468" t="s">
        <v>1871</v>
      </c>
      <c r="F381" s="468" t="s">
        <v>533</v>
      </c>
      <c r="G381" s="468" t="s">
        <v>452</v>
      </c>
      <c r="H381" s="476">
        <v>44305</v>
      </c>
      <c r="I381" s="470"/>
      <c r="J381" s="470"/>
      <c r="K381" s="470"/>
      <c r="L381" s="470"/>
      <c r="M381" s="470"/>
      <c r="N381" s="470"/>
      <c r="O381" s="470">
        <v>1</v>
      </c>
      <c r="P381" s="473">
        <f t="shared" si="5"/>
        <v>1</v>
      </c>
      <c r="Q381" s="470">
        <v>1</v>
      </c>
      <c r="R381" s="468"/>
      <c r="S381" s="468" t="s">
        <v>453</v>
      </c>
      <c r="T381" s="468" t="s">
        <v>453</v>
      </c>
      <c r="U381" s="468" t="s">
        <v>490</v>
      </c>
      <c r="V381" s="468" t="s">
        <v>455</v>
      </c>
      <c r="W381" s="474" t="s">
        <v>1872</v>
      </c>
    </row>
    <row r="382" spans="1:23" s="480" customFormat="1" ht="12.75">
      <c r="A382" s="468"/>
      <c r="B382" s="468" t="s">
        <v>1873</v>
      </c>
      <c r="C382" s="468" t="s">
        <v>1874</v>
      </c>
      <c r="D382" s="468"/>
      <c r="E382" s="468" t="s">
        <v>1875</v>
      </c>
      <c r="F382" s="468" t="s">
        <v>533</v>
      </c>
      <c r="G382" s="468" t="s">
        <v>452</v>
      </c>
      <c r="H382" s="476">
        <v>44426</v>
      </c>
      <c r="I382" s="470"/>
      <c r="J382" s="470"/>
      <c r="K382" s="470"/>
      <c r="L382" s="470"/>
      <c r="M382" s="470"/>
      <c r="N382" s="470"/>
      <c r="O382" s="470">
        <v>1</v>
      </c>
      <c r="P382" s="473">
        <f t="shared" si="5"/>
        <v>1</v>
      </c>
      <c r="Q382" s="470">
        <v>1</v>
      </c>
      <c r="R382" s="468"/>
      <c r="S382" s="468" t="s">
        <v>453</v>
      </c>
      <c r="T382" s="468" t="s">
        <v>453</v>
      </c>
      <c r="U382" s="468" t="s">
        <v>490</v>
      </c>
      <c r="V382" s="468" t="s">
        <v>455</v>
      </c>
      <c r="W382" s="474" t="s">
        <v>1876</v>
      </c>
    </row>
    <row r="383" spans="1:23" s="480" customFormat="1" ht="12.75">
      <c r="A383" s="468"/>
      <c r="B383" s="468" t="s">
        <v>1877</v>
      </c>
      <c r="C383" s="468" t="s">
        <v>1878</v>
      </c>
      <c r="D383" s="468"/>
      <c r="E383" s="468" t="s">
        <v>1879</v>
      </c>
      <c r="F383" s="468" t="s">
        <v>533</v>
      </c>
      <c r="G383" s="468" t="s">
        <v>452</v>
      </c>
      <c r="H383" s="476">
        <v>44537</v>
      </c>
      <c r="I383" s="470"/>
      <c r="J383" s="470"/>
      <c r="K383" s="470"/>
      <c r="L383" s="470"/>
      <c r="M383" s="470"/>
      <c r="N383" s="470"/>
      <c r="O383" s="470">
        <v>1</v>
      </c>
      <c r="P383" s="473">
        <f t="shared" si="5"/>
        <v>1</v>
      </c>
      <c r="Q383" s="470">
        <v>1</v>
      </c>
      <c r="R383" s="468"/>
      <c r="S383" s="468" t="s">
        <v>453</v>
      </c>
      <c r="T383" s="468" t="s">
        <v>453</v>
      </c>
      <c r="U383" s="468" t="s">
        <v>490</v>
      </c>
      <c r="V383" s="468" t="s">
        <v>455</v>
      </c>
      <c r="W383" s="474" t="s">
        <v>1880</v>
      </c>
    </row>
    <row r="384" spans="1:23" s="480" customFormat="1" ht="12.75">
      <c r="A384" s="468"/>
      <c r="B384" s="468" t="s">
        <v>1881</v>
      </c>
      <c r="C384" s="468" t="s">
        <v>1882</v>
      </c>
      <c r="D384" s="468"/>
      <c r="E384" s="468" t="s">
        <v>1883</v>
      </c>
      <c r="F384" s="468" t="s">
        <v>533</v>
      </c>
      <c r="G384" s="468" t="s">
        <v>452</v>
      </c>
      <c r="H384" s="476">
        <v>44250</v>
      </c>
      <c r="I384" s="470"/>
      <c r="J384" s="470"/>
      <c r="K384" s="470"/>
      <c r="L384" s="470"/>
      <c r="M384" s="470"/>
      <c r="N384" s="470"/>
      <c r="O384" s="470">
        <v>1</v>
      </c>
      <c r="P384" s="473">
        <f t="shared" si="5"/>
        <v>1</v>
      </c>
      <c r="Q384" s="470">
        <v>1</v>
      </c>
      <c r="R384" s="468"/>
      <c r="S384" s="468" t="s">
        <v>453</v>
      </c>
      <c r="T384" s="468" t="s">
        <v>453</v>
      </c>
      <c r="U384" s="468" t="s">
        <v>490</v>
      </c>
      <c r="V384" s="468" t="s">
        <v>455</v>
      </c>
      <c r="W384" s="474" t="s">
        <v>1884</v>
      </c>
    </row>
    <row r="385" spans="1:23" s="480" customFormat="1" ht="12.75">
      <c r="A385" s="468"/>
      <c r="B385" s="468" t="s">
        <v>1885</v>
      </c>
      <c r="C385" s="468" t="s">
        <v>1886</v>
      </c>
      <c r="D385" s="468"/>
      <c r="E385" s="468" t="s">
        <v>1887</v>
      </c>
      <c r="F385" s="468" t="s">
        <v>533</v>
      </c>
      <c r="G385" s="468" t="s">
        <v>452</v>
      </c>
      <c r="H385" s="476">
        <v>44256</v>
      </c>
      <c r="I385" s="470"/>
      <c r="J385" s="470"/>
      <c r="K385" s="470"/>
      <c r="L385" s="470"/>
      <c r="M385" s="470"/>
      <c r="N385" s="470"/>
      <c r="O385" s="470">
        <v>1</v>
      </c>
      <c r="P385" s="473">
        <f t="shared" si="5"/>
        <v>1</v>
      </c>
      <c r="Q385" s="470">
        <v>1</v>
      </c>
      <c r="R385" s="468"/>
      <c r="S385" s="468" t="s">
        <v>453</v>
      </c>
      <c r="T385" s="468" t="s">
        <v>453</v>
      </c>
      <c r="U385" s="468" t="s">
        <v>490</v>
      </c>
      <c r="V385" s="468" t="s">
        <v>455</v>
      </c>
      <c r="W385" s="474" t="s">
        <v>1888</v>
      </c>
    </row>
    <row r="386" spans="1:23" s="480" customFormat="1" ht="12.75">
      <c r="A386" s="468"/>
      <c r="B386" s="468" t="s">
        <v>1889</v>
      </c>
      <c r="C386" s="468" t="s">
        <v>1890</v>
      </c>
      <c r="D386" s="468"/>
      <c r="E386" s="468" t="s">
        <v>1891</v>
      </c>
      <c r="F386" s="468" t="s">
        <v>730</v>
      </c>
      <c r="G386" s="468" t="s">
        <v>511</v>
      </c>
      <c r="H386" s="476">
        <v>44287</v>
      </c>
      <c r="I386" s="470"/>
      <c r="J386" s="470"/>
      <c r="K386" s="470"/>
      <c r="L386" s="470"/>
      <c r="M386" s="470"/>
      <c r="N386" s="470"/>
      <c r="O386" s="470">
        <v>1</v>
      </c>
      <c r="P386" s="473">
        <f t="shared" si="5"/>
        <v>1</v>
      </c>
      <c r="Q386" s="470"/>
      <c r="R386" s="468"/>
      <c r="S386" s="468" t="s">
        <v>453</v>
      </c>
      <c r="T386" s="468" t="s">
        <v>453</v>
      </c>
      <c r="U386" s="468" t="s">
        <v>490</v>
      </c>
      <c r="V386" s="468" t="s">
        <v>460</v>
      </c>
      <c r="W386" s="474" t="s">
        <v>1892</v>
      </c>
    </row>
    <row r="387" spans="1:23" s="480" customFormat="1" ht="12.75">
      <c r="A387" s="468"/>
      <c r="B387" s="468" t="s">
        <v>1893</v>
      </c>
      <c r="C387" s="468" t="s">
        <v>1894</v>
      </c>
      <c r="D387" s="468"/>
      <c r="E387" s="468" t="s">
        <v>1895</v>
      </c>
      <c r="F387" s="468" t="s">
        <v>533</v>
      </c>
      <c r="G387" s="468" t="s">
        <v>452</v>
      </c>
      <c r="H387" s="476">
        <v>44503</v>
      </c>
      <c r="I387" s="470"/>
      <c r="J387" s="470"/>
      <c r="K387" s="470"/>
      <c r="L387" s="470"/>
      <c r="M387" s="470"/>
      <c r="N387" s="470"/>
      <c r="O387" s="470">
        <v>1</v>
      </c>
      <c r="P387" s="473">
        <f t="shared" si="5"/>
        <v>1</v>
      </c>
      <c r="Q387" s="470">
        <v>1</v>
      </c>
      <c r="R387" s="468"/>
      <c r="S387" s="468" t="s">
        <v>453</v>
      </c>
      <c r="T387" s="468" t="s">
        <v>453</v>
      </c>
      <c r="U387" s="468" t="s">
        <v>490</v>
      </c>
      <c r="V387" s="468" t="s">
        <v>455</v>
      </c>
      <c r="W387" s="474" t="s">
        <v>1896</v>
      </c>
    </row>
    <row r="388" spans="1:23" s="480" customFormat="1" ht="12.75">
      <c r="A388" s="468"/>
      <c r="B388" s="468" t="s">
        <v>1897</v>
      </c>
      <c r="C388" s="468" t="s">
        <v>1898</v>
      </c>
      <c r="D388" s="468"/>
      <c r="E388" s="468" t="s">
        <v>1899</v>
      </c>
      <c r="F388" s="468" t="s">
        <v>533</v>
      </c>
      <c r="G388" s="468" t="s">
        <v>452</v>
      </c>
      <c r="H388" s="476">
        <v>44552</v>
      </c>
      <c r="I388" s="470"/>
      <c r="J388" s="470"/>
      <c r="K388" s="470"/>
      <c r="L388" s="470"/>
      <c r="M388" s="470"/>
      <c r="N388" s="470"/>
      <c r="O388" s="470">
        <v>1</v>
      </c>
      <c r="P388" s="473">
        <f t="shared" si="5"/>
        <v>1</v>
      </c>
      <c r="Q388" s="470">
        <v>1</v>
      </c>
      <c r="R388" s="468"/>
      <c r="S388" s="468" t="s">
        <v>453</v>
      </c>
      <c r="T388" s="468" t="s">
        <v>453</v>
      </c>
      <c r="U388" s="468" t="s">
        <v>490</v>
      </c>
      <c r="V388" s="468" t="s">
        <v>455</v>
      </c>
      <c r="W388" s="474" t="s">
        <v>1900</v>
      </c>
    </row>
    <row r="389" spans="1:23" s="480" customFormat="1" ht="12.75">
      <c r="A389" s="468"/>
      <c r="B389" s="468" t="s">
        <v>1901</v>
      </c>
      <c r="C389" s="468" t="s">
        <v>1902</v>
      </c>
      <c r="D389" s="468"/>
      <c r="E389" s="468" t="s">
        <v>1903</v>
      </c>
      <c r="F389" s="468" t="s">
        <v>730</v>
      </c>
      <c r="G389" s="468" t="s">
        <v>511</v>
      </c>
      <c r="H389" s="476">
        <v>44261</v>
      </c>
      <c r="I389" s="470"/>
      <c r="J389" s="470"/>
      <c r="K389" s="470"/>
      <c r="L389" s="470"/>
      <c r="M389" s="470"/>
      <c r="N389" s="470"/>
      <c r="O389" s="470">
        <v>1</v>
      </c>
      <c r="P389" s="473">
        <f t="shared" si="5"/>
        <v>1</v>
      </c>
      <c r="Q389" s="470">
        <v>1</v>
      </c>
      <c r="R389" s="468"/>
      <c r="S389" s="468" t="s">
        <v>453</v>
      </c>
      <c r="T389" s="468" t="s">
        <v>453</v>
      </c>
      <c r="U389" s="468" t="s">
        <v>490</v>
      </c>
      <c r="V389" s="468" t="s">
        <v>455</v>
      </c>
      <c r="W389" s="474" t="s">
        <v>1904</v>
      </c>
    </row>
    <row r="390" spans="1:23" s="480" customFormat="1" ht="12.75">
      <c r="A390" s="468"/>
      <c r="B390" s="478" t="s">
        <v>1905</v>
      </c>
      <c r="C390" s="468" t="s">
        <v>1906</v>
      </c>
      <c r="D390" s="468"/>
      <c r="E390" s="468" t="s">
        <v>1907</v>
      </c>
      <c r="F390" s="468" t="s">
        <v>730</v>
      </c>
      <c r="G390" s="468" t="s">
        <v>511</v>
      </c>
      <c r="H390" s="476">
        <v>44261</v>
      </c>
      <c r="I390" s="470"/>
      <c r="J390" s="470"/>
      <c r="K390" s="470"/>
      <c r="L390" s="470"/>
      <c r="M390" s="470"/>
      <c r="N390" s="470"/>
      <c r="O390" s="470">
        <v>1</v>
      </c>
      <c r="P390" s="473">
        <f t="shared" si="5"/>
        <v>1</v>
      </c>
      <c r="Q390" s="470">
        <v>1</v>
      </c>
      <c r="R390" s="468"/>
      <c r="S390" s="468" t="s">
        <v>453</v>
      </c>
      <c r="T390" s="468" t="s">
        <v>453</v>
      </c>
      <c r="U390" s="468" t="s">
        <v>490</v>
      </c>
      <c r="V390" s="468" t="s">
        <v>455</v>
      </c>
      <c r="W390" s="474" t="s">
        <v>1908</v>
      </c>
    </row>
    <row r="391" spans="1:23" s="480" customFormat="1" ht="12.75">
      <c r="A391" s="468"/>
      <c r="B391" s="468" t="s">
        <v>1909</v>
      </c>
      <c r="C391" s="468" t="s">
        <v>1910</v>
      </c>
      <c r="D391" s="468"/>
      <c r="E391" s="468" t="s">
        <v>1911</v>
      </c>
      <c r="F391" s="468" t="s">
        <v>730</v>
      </c>
      <c r="G391" s="468" t="s">
        <v>511</v>
      </c>
      <c r="H391" s="476">
        <v>44261</v>
      </c>
      <c r="I391" s="470"/>
      <c r="J391" s="470"/>
      <c r="K391" s="470"/>
      <c r="L391" s="470"/>
      <c r="M391" s="470"/>
      <c r="N391" s="470"/>
      <c r="O391" s="470">
        <v>1</v>
      </c>
      <c r="P391" s="473">
        <f t="shared" si="5"/>
        <v>1</v>
      </c>
      <c r="Q391" s="470">
        <v>1</v>
      </c>
      <c r="R391" s="468"/>
      <c r="S391" s="468" t="s">
        <v>453</v>
      </c>
      <c r="T391" s="468" t="s">
        <v>453</v>
      </c>
      <c r="U391" s="468" t="s">
        <v>490</v>
      </c>
      <c r="V391" s="468" t="s">
        <v>455</v>
      </c>
      <c r="W391" s="474" t="s">
        <v>1912</v>
      </c>
    </row>
    <row r="392" spans="1:23" s="480" customFormat="1" ht="12.75">
      <c r="A392" s="468"/>
      <c r="B392" s="468" t="s">
        <v>1913</v>
      </c>
      <c r="C392" s="468" t="s">
        <v>1914</v>
      </c>
      <c r="D392" s="468"/>
      <c r="E392" s="468" t="s">
        <v>1915</v>
      </c>
      <c r="F392" s="468" t="s">
        <v>730</v>
      </c>
      <c r="G392" s="468" t="s">
        <v>511</v>
      </c>
      <c r="H392" s="476">
        <v>44261</v>
      </c>
      <c r="I392" s="470"/>
      <c r="J392" s="470"/>
      <c r="K392" s="470"/>
      <c r="L392" s="470"/>
      <c r="M392" s="470"/>
      <c r="N392" s="470"/>
      <c r="O392" s="470">
        <v>1</v>
      </c>
      <c r="P392" s="473">
        <f t="shared" si="5"/>
        <v>1</v>
      </c>
      <c r="Q392" s="470">
        <v>1</v>
      </c>
      <c r="R392" s="468"/>
      <c r="S392" s="468" t="s">
        <v>453</v>
      </c>
      <c r="T392" s="468" t="s">
        <v>453</v>
      </c>
      <c r="U392" s="468" t="s">
        <v>490</v>
      </c>
      <c r="V392" s="468" t="s">
        <v>455</v>
      </c>
      <c r="W392" s="474" t="s">
        <v>1916</v>
      </c>
    </row>
    <row r="393" spans="1:23" s="480" customFormat="1" ht="12.75">
      <c r="A393" s="468"/>
      <c r="B393" s="468" t="s">
        <v>1917</v>
      </c>
      <c r="C393" s="468" t="s">
        <v>1918</v>
      </c>
      <c r="D393" s="468"/>
      <c r="E393" s="468" t="s">
        <v>1919</v>
      </c>
      <c r="F393" s="468" t="s">
        <v>533</v>
      </c>
      <c r="G393" s="468" t="s">
        <v>452</v>
      </c>
      <c r="H393" s="476">
        <v>44417</v>
      </c>
      <c r="I393" s="470"/>
      <c r="J393" s="470"/>
      <c r="K393" s="470"/>
      <c r="L393" s="470"/>
      <c r="M393" s="470"/>
      <c r="N393" s="470"/>
      <c r="O393" s="470">
        <v>1</v>
      </c>
      <c r="P393" s="473">
        <f t="shared" si="5"/>
        <v>1</v>
      </c>
      <c r="Q393" s="470">
        <v>1</v>
      </c>
      <c r="R393" s="468"/>
      <c r="S393" s="468" t="s">
        <v>453</v>
      </c>
      <c r="T393" s="468" t="s">
        <v>453</v>
      </c>
      <c r="U393" s="468" t="s">
        <v>490</v>
      </c>
      <c r="V393" s="468" t="s">
        <v>455</v>
      </c>
      <c r="W393" s="474" t="s">
        <v>1920</v>
      </c>
    </row>
    <row r="394" spans="1:23" s="480" customFormat="1" ht="12.75">
      <c r="A394" s="468"/>
      <c r="B394" s="468" t="s">
        <v>1921</v>
      </c>
      <c r="C394" s="468" t="s">
        <v>1922</v>
      </c>
      <c r="D394" s="468"/>
      <c r="E394" s="468" t="s">
        <v>1923</v>
      </c>
      <c r="F394" s="468" t="s">
        <v>533</v>
      </c>
      <c r="G394" s="468" t="s">
        <v>452</v>
      </c>
      <c r="H394" s="476">
        <v>44294</v>
      </c>
      <c r="I394" s="470"/>
      <c r="J394" s="470"/>
      <c r="K394" s="470"/>
      <c r="L394" s="470"/>
      <c r="M394" s="470"/>
      <c r="N394" s="470"/>
      <c r="O394" s="470">
        <v>1</v>
      </c>
      <c r="P394" s="473">
        <f t="shared" si="5"/>
        <v>1</v>
      </c>
      <c r="Q394" s="470">
        <v>1</v>
      </c>
      <c r="R394" s="468"/>
      <c r="S394" s="468" t="s">
        <v>453</v>
      </c>
      <c r="T394" s="468" t="s">
        <v>453</v>
      </c>
      <c r="U394" s="468" t="s">
        <v>490</v>
      </c>
      <c r="V394" s="468" t="s">
        <v>455</v>
      </c>
      <c r="W394" s="474" t="s">
        <v>1924</v>
      </c>
    </row>
    <row r="395" spans="1:23" s="480" customFormat="1" ht="12.75">
      <c r="A395" s="468"/>
      <c r="B395" s="468" t="s">
        <v>1925</v>
      </c>
      <c r="C395" s="468" t="s">
        <v>1926</v>
      </c>
      <c r="D395" s="468"/>
      <c r="E395" s="468" t="s">
        <v>1927</v>
      </c>
      <c r="F395" s="468" t="s">
        <v>533</v>
      </c>
      <c r="G395" s="468" t="s">
        <v>452</v>
      </c>
      <c r="H395" s="476">
        <v>44453</v>
      </c>
      <c r="I395" s="470"/>
      <c r="J395" s="470"/>
      <c r="K395" s="470"/>
      <c r="L395" s="470"/>
      <c r="M395" s="470"/>
      <c r="N395" s="470"/>
      <c r="O395" s="470">
        <v>1</v>
      </c>
      <c r="P395" s="473">
        <f t="shared" si="5"/>
        <v>1</v>
      </c>
      <c r="Q395" s="470">
        <v>1</v>
      </c>
      <c r="R395" s="468"/>
      <c r="S395" s="468" t="s">
        <v>453</v>
      </c>
      <c r="T395" s="468" t="s">
        <v>453</v>
      </c>
      <c r="U395" s="468" t="s">
        <v>490</v>
      </c>
      <c r="V395" s="468" t="s">
        <v>455</v>
      </c>
      <c r="W395" s="474" t="s">
        <v>1928</v>
      </c>
    </row>
    <row r="396" spans="1:23" s="480" customFormat="1" ht="12.75">
      <c r="A396" s="468"/>
      <c r="B396" s="468" t="s">
        <v>1929</v>
      </c>
      <c r="C396" s="468" t="s">
        <v>1930</v>
      </c>
      <c r="D396" s="468"/>
      <c r="E396" s="468" t="s">
        <v>1931</v>
      </c>
      <c r="F396" s="468" t="s">
        <v>533</v>
      </c>
      <c r="G396" s="468" t="s">
        <v>452</v>
      </c>
      <c r="H396" s="476">
        <v>44453</v>
      </c>
      <c r="I396" s="470"/>
      <c r="J396" s="470"/>
      <c r="K396" s="470"/>
      <c r="L396" s="470"/>
      <c r="M396" s="470"/>
      <c r="N396" s="470"/>
      <c r="O396" s="470">
        <v>1</v>
      </c>
      <c r="P396" s="473">
        <f t="shared" si="5"/>
        <v>1</v>
      </c>
      <c r="Q396" s="470">
        <v>1</v>
      </c>
      <c r="R396" s="468"/>
      <c r="S396" s="468" t="s">
        <v>453</v>
      </c>
      <c r="T396" s="468" t="s">
        <v>453</v>
      </c>
      <c r="U396" s="468" t="s">
        <v>490</v>
      </c>
      <c r="V396" s="468" t="s">
        <v>455</v>
      </c>
      <c r="W396" s="474" t="s">
        <v>1932</v>
      </c>
    </row>
    <row r="397" spans="1:23" s="480" customFormat="1" ht="12.75">
      <c r="A397" s="468"/>
      <c r="B397" s="468" t="s">
        <v>1933</v>
      </c>
      <c r="C397" s="468" t="s">
        <v>1934</v>
      </c>
      <c r="D397" s="468"/>
      <c r="E397" s="468" t="s">
        <v>1935</v>
      </c>
      <c r="F397" s="468" t="s">
        <v>533</v>
      </c>
      <c r="G397" s="468" t="s">
        <v>452</v>
      </c>
      <c r="H397" s="476">
        <v>44379</v>
      </c>
      <c r="I397" s="470"/>
      <c r="J397" s="470"/>
      <c r="K397" s="470"/>
      <c r="L397" s="470"/>
      <c r="M397" s="470"/>
      <c r="N397" s="470"/>
      <c r="O397" s="470">
        <v>1</v>
      </c>
      <c r="P397" s="473">
        <f t="shared" ref="P397:P460" si="6">SUM($I397:$O397)</f>
        <v>1</v>
      </c>
      <c r="Q397" s="470">
        <v>1</v>
      </c>
      <c r="R397" s="468"/>
      <c r="S397" s="468" t="s">
        <v>453</v>
      </c>
      <c r="T397" s="468" t="s">
        <v>453</v>
      </c>
      <c r="U397" s="468" t="s">
        <v>490</v>
      </c>
      <c r="V397" s="468" t="s">
        <v>455</v>
      </c>
      <c r="W397" s="474" t="s">
        <v>1936</v>
      </c>
    </row>
    <row r="398" spans="1:23" s="480" customFormat="1" ht="12.75">
      <c r="A398" s="468"/>
      <c r="B398" s="468" t="s">
        <v>1937</v>
      </c>
      <c r="C398" s="468" t="s">
        <v>1938</v>
      </c>
      <c r="D398" s="468"/>
      <c r="E398" s="468" t="s">
        <v>1939</v>
      </c>
      <c r="F398" s="468" t="s">
        <v>533</v>
      </c>
      <c r="G398" s="468" t="s">
        <v>452</v>
      </c>
      <c r="H398" s="476">
        <v>44201</v>
      </c>
      <c r="I398" s="470"/>
      <c r="J398" s="470"/>
      <c r="K398" s="470"/>
      <c r="L398" s="470"/>
      <c r="M398" s="470"/>
      <c r="N398" s="470"/>
      <c r="O398" s="470">
        <v>1</v>
      </c>
      <c r="P398" s="473">
        <f t="shared" si="6"/>
        <v>1</v>
      </c>
      <c r="Q398" s="470">
        <v>1</v>
      </c>
      <c r="R398" s="468"/>
      <c r="S398" s="468" t="s">
        <v>453</v>
      </c>
      <c r="T398" s="468" t="s">
        <v>453</v>
      </c>
      <c r="U398" s="468" t="s">
        <v>490</v>
      </c>
      <c r="V398" s="468" t="s">
        <v>455</v>
      </c>
      <c r="W398" s="474" t="s">
        <v>1940</v>
      </c>
    </row>
    <row r="399" spans="1:23" s="480" customFormat="1" ht="12.75">
      <c r="A399" s="468"/>
      <c r="B399" s="468" t="s">
        <v>1941</v>
      </c>
      <c r="C399" s="468" t="s">
        <v>1942</v>
      </c>
      <c r="D399" s="468"/>
      <c r="E399" s="468" t="s">
        <v>1943</v>
      </c>
      <c r="F399" s="468" t="s">
        <v>730</v>
      </c>
      <c r="G399" s="468" t="s">
        <v>511</v>
      </c>
      <c r="H399" s="476">
        <v>44248</v>
      </c>
      <c r="I399" s="470"/>
      <c r="J399" s="470"/>
      <c r="K399" s="470"/>
      <c r="L399" s="470"/>
      <c r="M399" s="470"/>
      <c r="N399" s="470"/>
      <c r="O399" s="470">
        <v>1</v>
      </c>
      <c r="P399" s="473">
        <f t="shared" si="6"/>
        <v>1</v>
      </c>
      <c r="Q399" s="470"/>
      <c r="R399" s="468"/>
      <c r="S399" s="468" t="s">
        <v>453</v>
      </c>
      <c r="T399" s="468" t="s">
        <v>453</v>
      </c>
      <c r="U399" s="468" t="s">
        <v>490</v>
      </c>
      <c r="V399" s="468" t="s">
        <v>460</v>
      </c>
      <c r="W399" s="474" t="s">
        <v>1944</v>
      </c>
    </row>
    <row r="400" spans="1:23" s="480" customFormat="1" ht="12.75">
      <c r="A400" s="468"/>
      <c r="B400" s="468" t="s">
        <v>1941</v>
      </c>
      <c r="C400" s="468" t="s">
        <v>1942</v>
      </c>
      <c r="D400" s="468"/>
      <c r="E400" s="468" t="s">
        <v>1945</v>
      </c>
      <c r="F400" s="468" t="s">
        <v>533</v>
      </c>
      <c r="G400" s="468" t="s">
        <v>452</v>
      </c>
      <c r="H400" s="476">
        <v>44316</v>
      </c>
      <c r="I400" s="470"/>
      <c r="J400" s="470"/>
      <c r="K400" s="470"/>
      <c r="L400" s="470"/>
      <c r="M400" s="470"/>
      <c r="N400" s="470"/>
      <c r="O400" s="470">
        <v>1</v>
      </c>
      <c r="P400" s="473">
        <f t="shared" si="6"/>
        <v>1</v>
      </c>
      <c r="Q400" s="470">
        <v>1</v>
      </c>
      <c r="R400" s="468"/>
      <c r="S400" s="468" t="s">
        <v>453</v>
      </c>
      <c r="T400" s="468" t="s">
        <v>453</v>
      </c>
      <c r="U400" s="468" t="s">
        <v>490</v>
      </c>
      <c r="V400" s="468" t="s">
        <v>455</v>
      </c>
      <c r="W400" s="474" t="s">
        <v>1946</v>
      </c>
    </row>
    <row r="401" spans="1:23" s="480" customFormat="1" ht="12.75">
      <c r="A401" s="468"/>
      <c r="B401" s="468" t="s">
        <v>1947</v>
      </c>
      <c r="C401" s="468" t="s">
        <v>1948</v>
      </c>
      <c r="D401" s="468"/>
      <c r="E401" s="468" t="s">
        <v>1949</v>
      </c>
      <c r="F401" s="468" t="s">
        <v>533</v>
      </c>
      <c r="G401" s="468" t="s">
        <v>452</v>
      </c>
      <c r="H401" s="476">
        <v>44368</v>
      </c>
      <c r="I401" s="470"/>
      <c r="J401" s="470"/>
      <c r="K401" s="470"/>
      <c r="L401" s="470"/>
      <c r="M401" s="470"/>
      <c r="N401" s="470"/>
      <c r="O401" s="470">
        <v>1</v>
      </c>
      <c r="P401" s="473">
        <f t="shared" si="6"/>
        <v>1</v>
      </c>
      <c r="Q401" s="470">
        <v>1</v>
      </c>
      <c r="R401" s="468"/>
      <c r="S401" s="468" t="s">
        <v>453</v>
      </c>
      <c r="T401" s="468" t="s">
        <v>453</v>
      </c>
      <c r="U401" s="468" t="s">
        <v>490</v>
      </c>
      <c r="V401" s="468" t="s">
        <v>455</v>
      </c>
      <c r="W401" s="474" t="s">
        <v>1950</v>
      </c>
    </row>
    <row r="402" spans="1:23" s="480" customFormat="1" ht="12.75">
      <c r="A402" s="468"/>
      <c r="B402" s="468" t="s">
        <v>1951</v>
      </c>
      <c r="C402" s="468" t="s">
        <v>1952</v>
      </c>
      <c r="D402" s="468"/>
      <c r="E402" s="468" t="s">
        <v>1953</v>
      </c>
      <c r="F402" s="468" t="s">
        <v>533</v>
      </c>
      <c r="G402" s="468" t="s">
        <v>452</v>
      </c>
      <c r="H402" s="476">
        <v>44431</v>
      </c>
      <c r="I402" s="470"/>
      <c r="J402" s="470"/>
      <c r="K402" s="470"/>
      <c r="L402" s="470"/>
      <c r="M402" s="470"/>
      <c r="N402" s="470"/>
      <c r="O402" s="470">
        <v>1</v>
      </c>
      <c r="P402" s="473">
        <f t="shared" si="6"/>
        <v>1</v>
      </c>
      <c r="Q402" s="470">
        <v>1</v>
      </c>
      <c r="R402" s="468"/>
      <c r="S402" s="468" t="s">
        <v>453</v>
      </c>
      <c r="T402" s="468" t="s">
        <v>453</v>
      </c>
      <c r="U402" s="468" t="s">
        <v>490</v>
      </c>
      <c r="V402" s="468" t="s">
        <v>455</v>
      </c>
      <c r="W402" s="474" t="s">
        <v>1954</v>
      </c>
    </row>
    <row r="403" spans="1:23" s="480" customFormat="1" ht="12.75">
      <c r="A403" s="468"/>
      <c r="B403" s="468" t="s">
        <v>1955</v>
      </c>
      <c r="C403" s="468" t="s">
        <v>1956</v>
      </c>
      <c r="D403" s="468"/>
      <c r="E403" s="468" t="s">
        <v>1957</v>
      </c>
      <c r="F403" s="468" t="s">
        <v>533</v>
      </c>
      <c r="G403" s="468" t="s">
        <v>452</v>
      </c>
      <c r="H403" s="476">
        <v>44536</v>
      </c>
      <c r="I403" s="470"/>
      <c r="J403" s="470"/>
      <c r="K403" s="470"/>
      <c r="L403" s="470"/>
      <c r="M403" s="470"/>
      <c r="N403" s="470"/>
      <c r="O403" s="470">
        <v>1</v>
      </c>
      <c r="P403" s="473">
        <f t="shared" si="6"/>
        <v>1</v>
      </c>
      <c r="Q403" s="470">
        <v>1</v>
      </c>
      <c r="R403" s="468"/>
      <c r="S403" s="468" t="s">
        <v>453</v>
      </c>
      <c r="T403" s="468" t="s">
        <v>453</v>
      </c>
      <c r="U403" s="468" t="s">
        <v>490</v>
      </c>
      <c r="V403" s="468" t="s">
        <v>455</v>
      </c>
      <c r="W403" s="474" t="s">
        <v>1958</v>
      </c>
    </row>
    <row r="404" spans="1:23" s="480" customFormat="1" ht="12.75">
      <c r="A404" s="468"/>
      <c r="B404" s="468" t="s">
        <v>1959</v>
      </c>
      <c r="C404" s="468" t="s">
        <v>1960</v>
      </c>
      <c r="D404" s="468"/>
      <c r="E404" s="468" t="s">
        <v>1961</v>
      </c>
      <c r="F404" s="468" t="s">
        <v>533</v>
      </c>
      <c r="G404" s="468" t="s">
        <v>452</v>
      </c>
      <c r="H404" s="476">
        <v>44537</v>
      </c>
      <c r="I404" s="470"/>
      <c r="J404" s="470"/>
      <c r="K404" s="470"/>
      <c r="L404" s="470"/>
      <c r="M404" s="470"/>
      <c r="N404" s="470"/>
      <c r="O404" s="470">
        <v>1</v>
      </c>
      <c r="P404" s="473">
        <f t="shared" si="6"/>
        <v>1</v>
      </c>
      <c r="Q404" s="470">
        <v>1</v>
      </c>
      <c r="R404" s="468"/>
      <c r="S404" s="468" t="s">
        <v>453</v>
      </c>
      <c r="T404" s="468" t="s">
        <v>453</v>
      </c>
      <c r="U404" s="468" t="s">
        <v>490</v>
      </c>
      <c r="V404" s="468" t="s">
        <v>455</v>
      </c>
      <c r="W404" s="474" t="s">
        <v>1962</v>
      </c>
    </row>
    <row r="405" spans="1:23" s="480" customFormat="1" ht="12.75">
      <c r="A405" s="468"/>
      <c r="B405" s="468" t="s">
        <v>1963</v>
      </c>
      <c r="C405" s="468" t="s">
        <v>1964</v>
      </c>
      <c r="D405" s="468"/>
      <c r="E405" s="468" t="s">
        <v>1965</v>
      </c>
      <c r="F405" s="468" t="s">
        <v>533</v>
      </c>
      <c r="G405" s="468" t="s">
        <v>452</v>
      </c>
      <c r="H405" s="476">
        <v>44369</v>
      </c>
      <c r="I405" s="470"/>
      <c r="J405" s="470"/>
      <c r="K405" s="470"/>
      <c r="L405" s="470"/>
      <c r="M405" s="470"/>
      <c r="N405" s="470"/>
      <c r="O405" s="470">
        <v>1</v>
      </c>
      <c r="P405" s="473">
        <f t="shared" si="6"/>
        <v>1</v>
      </c>
      <c r="Q405" s="470">
        <v>1</v>
      </c>
      <c r="R405" s="468"/>
      <c r="S405" s="468" t="s">
        <v>453</v>
      </c>
      <c r="T405" s="468" t="s">
        <v>453</v>
      </c>
      <c r="U405" s="468" t="s">
        <v>490</v>
      </c>
      <c r="V405" s="468" t="s">
        <v>455</v>
      </c>
      <c r="W405" s="474" t="s">
        <v>1966</v>
      </c>
    </row>
    <row r="406" spans="1:23" s="480" customFormat="1" ht="12.75">
      <c r="A406" s="468"/>
      <c r="B406" s="468" t="s">
        <v>1967</v>
      </c>
      <c r="C406" s="468" t="s">
        <v>1968</v>
      </c>
      <c r="D406" s="468"/>
      <c r="E406" s="468" t="s">
        <v>1969</v>
      </c>
      <c r="F406" s="468" t="s">
        <v>533</v>
      </c>
      <c r="G406" s="468" t="s">
        <v>452</v>
      </c>
      <c r="H406" s="476">
        <v>44547</v>
      </c>
      <c r="I406" s="470"/>
      <c r="J406" s="470"/>
      <c r="K406" s="470"/>
      <c r="L406" s="470"/>
      <c r="M406" s="470"/>
      <c r="N406" s="470"/>
      <c r="O406" s="470">
        <v>1</v>
      </c>
      <c r="P406" s="473">
        <f t="shared" si="6"/>
        <v>1</v>
      </c>
      <c r="Q406" s="470">
        <v>1</v>
      </c>
      <c r="R406" s="468"/>
      <c r="S406" s="468" t="s">
        <v>453</v>
      </c>
      <c r="T406" s="468" t="s">
        <v>453</v>
      </c>
      <c r="U406" s="468" t="s">
        <v>490</v>
      </c>
      <c r="V406" s="468" t="s">
        <v>455</v>
      </c>
      <c r="W406" s="474" t="s">
        <v>1970</v>
      </c>
    </row>
    <row r="407" spans="1:23" s="480" customFormat="1" ht="12.75">
      <c r="A407" s="468"/>
      <c r="B407" s="468" t="s">
        <v>1971</v>
      </c>
      <c r="C407" s="468" t="s">
        <v>1972</v>
      </c>
      <c r="D407" s="468"/>
      <c r="E407" s="468" t="s">
        <v>1973</v>
      </c>
      <c r="F407" s="468" t="s">
        <v>533</v>
      </c>
      <c r="G407" s="468" t="s">
        <v>452</v>
      </c>
      <c r="H407" s="476">
        <v>44250</v>
      </c>
      <c r="I407" s="470"/>
      <c r="J407" s="470"/>
      <c r="K407" s="470"/>
      <c r="L407" s="470"/>
      <c r="M407" s="470"/>
      <c r="N407" s="470"/>
      <c r="O407" s="470">
        <v>1</v>
      </c>
      <c r="P407" s="473">
        <f t="shared" si="6"/>
        <v>1</v>
      </c>
      <c r="Q407" s="470">
        <v>1</v>
      </c>
      <c r="R407" s="468"/>
      <c r="S407" s="468" t="s">
        <v>453</v>
      </c>
      <c r="T407" s="468" t="s">
        <v>453</v>
      </c>
      <c r="U407" s="468" t="s">
        <v>490</v>
      </c>
      <c r="V407" s="468" t="s">
        <v>455</v>
      </c>
      <c r="W407" s="474" t="s">
        <v>1974</v>
      </c>
    </row>
    <row r="408" spans="1:23" s="480" customFormat="1" ht="12.75">
      <c r="A408" s="468"/>
      <c r="B408" s="468" t="s">
        <v>1975</v>
      </c>
      <c r="C408" s="468" t="s">
        <v>1976</v>
      </c>
      <c r="D408" s="468"/>
      <c r="E408" s="468" t="s">
        <v>1977</v>
      </c>
      <c r="F408" s="468" t="s">
        <v>533</v>
      </c>
      <c r="G408" s="468" t="s">
        <v>452</v>
      </c>
      <c r="H408" s="476">
        <v>44427</v>
      </c>
      <c r="I408" s="470"/>
      <c r="J408" s="470"/>
      <c r="K408" s="470"/>
      <c r="L408" s="470"/>
      <c r="M408" s="470"/>
      <c r="N408" s="470"/>
      <c r="O408" s="470">
        <v>1</v>
      </c>
      <c r="P408" s="473">
        <f t="shared" si="6"/>
        <v>1</v>
      </c>
      <c r="Q408" s="470">
        <v>1</v>
      </c>
      <c r="R408" s="468"/>
      <c r="S408" s="468" t="s">
        <v>453</v>
      </c>
      <c r="T408" s="468" t="s">
        <v>453</v>
      </c>
      <c r="U408" s="468" t="s">
        <v>490</v>
      </c>
      <c r="V408" s="468" t="s">
        <v>455</v>
      </c>
      <c r="W408" s="474" t="s">
        <v>1978</v>
      </c>
    </row>
    <row r="409" spans="1:23" s="480" customFormat="1" ht="12.75">
      <c r="A409" s="468"/>
      <c r="B409" s="468" t="s">
        <v>1979</v>
      </c>
      <c r="C409" s="468" t="s">
        <v>1980</v>
      </c>
      <c r="D409" s="468"/>
      <c r="E409" s="468" t="s">
        <v>1981</v>
      </c>
      <c r="F409" s="468" t="s">
        <v>533</v>
      </c>
      <c r="G409" s="468" t="s">
        <v>452</v>
      </c>
      <c r="H409" s="476">
        <v>44407</v>
      </c>
      <c r="I409" s="470"/>
      <c r="J409" s="470"/>
      <c r="K409" s="470"/>
      <c r="L409" s="470"/>
      <c r="M409" s="470"/>
      <c r="N409" s="470"/>
      <c r="O409" s="470">
        <v>1</v>
      </c>
      <c r="P409" s="473">
        <f t="shared" si="6"/>
        <v>1</v>
      </c>
      <c r="Q409" s="470">
        <v>1</v>
      </c>
      <c r="R409" s="468"/>
      <c r="S409" s="468" t="s">
        <v>453</v>
      </c>
      <c r="T409" s="468" t="s">
        <v>453</v>
      </c>
      <c r="U409" s="468" t="s">
        <v>490</v>
      </c>
      <c r="V409" s="468" t="s">
        <v>455</v>
      </c>
      <c r="W409" s="474" t="s">
        <v>1982</v>
      </c>
    </row>
    <row r="410" spans="1:23" s="480" customFormat="1" ht="12.75">
      <c r="A410" s="468"/>
      <c r="B410" s="468" t="s">
        <v>1983</v>
      </c>
      <c r="C410" s="468" t="s">
        <v>1984</v>
      </c>
      <c r="D410" s="468"/>
      <c r="E410" s="468" t="s">
        <v>1985</v>
      </c>
      <c r="F410" s="468" t="s">
        <v>533</v>
      </c>
      <c r="G410" s="468" t="s">
        <v>452</v>
      </c>
      <c r="H410" s="476">
        <v>44459</v>
      </c>
      <c r="I410" s="470"/>
      <c r="J410" s="470"/>
      <c r="K410" s="470"/>
      <c r="L410" s="470"/>
      <c r="M410" s="470"/>
      <c r="N410" s="470"/>
      <c r="O410" s="470">
        <v>1</v>
      </c>
      <c r="P410" s="473">
        <f t="shared" si="6"/>
        <v>1</v>
      </c>
      <c r="Q410" s="470">
        <v>1</v>
      </c>
      <c r="R410" s="468"/>
      <c r="S410" s="468" t="s">
        <v>453</v>
      </c>
      <c r="T410" s="468" t="s">
        <v>453</v>
      </c>
      <c r="U410" s="468" t="s">
        <v>490</v>
      </c>
      <c r="V410" s="468" t="s">
        <v>455</v>
      </c>
      <c r="W410" s="474" t="s">
        <v>1986</v>
      </c>
    </row>
    <row r="411" spans="1:23" s="480" customFormat="1" ht="12.75">
      <c r="A411" s="468"/>
      <c r="B411" s="468" t="s">
        <v>1987</v>
      </c>
      <c r="C411" s="468" t="s">
        <v>1988</v>
      </c>
      <c r="D411" s="468"/>
      <c r="E411" s="468" t="s">
        <v>1989</v>
      </c>
      <c r="F411" s="468" t="s">
        <v>533</v>
      </c>
      <c r="G411" s="468" t="s">
        <v>452</v>
      </c>
      <c r="H411" s="476">
        <v>44350</v>
      </c>
      <c r="I411" s="470"/>
      <c r="J411" s="470"/>
      <c r="K411" s="470"/>
      <c r="L411" s="470"/>
      <c r="M411" s="470"/>
      <c r="N411" s="470"/>
      <c r="O411" s="470">
        <v>1</v>
      </c>
      <c r="P411" s="473">
        <f t="shared" si="6"/>
        <v>1</v>
      </c>
      <c r="Q411" s="470">
        <v>1</v>
      </c>
      <c r="R411" s="468"/>
      <c r="S411" s="468" t="s">
        <v>453</v>
      </c>
      <c r="T411" s="468" t="s">
        <v>453</v>
      </c>
      <c r="U411" s="468" t="s">
        <v>490</v>
      </c>
      <c r="V411" s="468" t="s">
        <v>455</v>
      </c>
      <c r="W411" s="474" t="s">
        <v>1990</v>
      </c>
    </row>
    <row r="412" spans="1:23" s="480" customFormat="1" ht="12.75">
      <c r="A412" s="468"/>
      <c r="B412" s="468" t="s">
        <v>1991</v>
      </c>
      <c r="C412" s="468" t="s">
        <v>1992</v>
      </c>
      <c r="D412" s="468"/>
      <c r="E412" s="468" t="s">
        <v>1993</v>
      </c>
      <c r="F412" s="468" t="s">
        <v>730</v>
      </c>
      <c r="G412" s="468" t="s">
        <v>511</v>
      </c>
      <c r="H412" s="476">
        <v>44408</v>
      </c>
      <c r="I412" s="470"/>
      <c r="J412" s="470"/>
      <c r="K412" s="470"/>
      <c r="L412" s="470"/>
      <c r="M412" s="470"/>
      <c r="N412" s="470"/>
      <c r="O412" s="470">
        <v>1</v>
      </c>
      <c r="P412" s="473">
        <f t="shared" si="6"/>
        <v>1</v>
      </c>
      <c r="Q412" s="470">
        <v>1</v>
      </c>
      <c r="R412" s="468"/>
      <c r="S412" s="468" t="s">
        <v>453</v>
      </c>
      <c r="T412" s="468" t="s">
        <v>453</v>
      </c>
      <c r="U412" s="468" t="s">
        <v>490</v>
      </c>
      <c r="V412" s="468" t="s">
        <v>455</v>
      </c>
      <c r="W412" s="474" t="s">
        <v>1994</v>
      </c>
    </row>
    <row r="413" spans="1:23" s="480" customFormat="1" ht="12.75">
      <c r="A413" s="468"/>
      <c r="B413" s="468" t="s">
        <v>1995</v>
      </c>
      <c r="C413" s="468" t="s">
        <v>1996</v>
      </c>
      <c r="D413" s="468"/>
      <c r="E413" s="468" t="s">
        <v>1997</v>
      </c>
      <c r="F413" s="468" t="s">
        <v>533</v>
      </c>
      <c r="G413" s="468" t="s">
        <v>452</v>
      </c>
      <c r="H413" s="476">
        <v>44467</v>
      </c>
      <c r="I413" s="470"/>
      <c r="J413" s="470"/>
      <c r="K413" s="470"/>
      <c r="L413" s="470"/>
      <c r="M413" s="470"/>
      <c r="N413" s="470"/>
      <c r="O413" s="470">
        <v>1</v>
      </c>
      <c r="P413" s="473">
        <f t="shared" si="6"/>
        <v>1</v>
      </c>
      <c r="Q413" s="470">
        <v>1</v>
      </c>
      <c r="R413" s="468"/>
      <c r="S413" s="468" t="s">
        <v>453</v>
      </c>
      <c r="T413" s="468" t="s">
        <v>453</v>
      </c>
      <c r="U413" s="468" t="s">
        <v>490</v>
      </c>
      <c r="V413" s="468" t="s">
        <v>455</v>
      </c>
      <c r="W413" s="474" t="s">
        <v>1998</v>
      </c>
    </row>
    <row r="414" spans="1:23" s="480" customFormat="1" ht="12.75">
      <c r="A414" s="468"/>
      <c r="B414" s="468" t="s">
        <v>1999</v>
      </c>
      <c r="C414" s="468" t="s">
        <v>2000</v>
      </c>
      <c r="D414" s="468"/>
      <c r="E414" s="468" t="s">
        <v>2001</v>
      </c>
      <c r="F414" s="468" t="s">
        <v>533</v>
      </c>
      <c r="G414" s="468" t="s">
        <v>452</v>
      </c>
      <c r="H414" s="476">
        <v>44417</v>
      </c>
      <c r="I414" s="470"/>
      <c r="J414" s="470"/>
      <c r="K414" s="470"/>
      <c r="L414" s="470"/>
      <c r="M414" s="470"/>
      <c r="N414" s="470"/>
      <c r="O414" s="470">
        <v>1</v>
      </c>
      <c r="P414" s="473">
        <f t="shared" si="6"/>
        <v>1</v>
      </c>
      <c r="Q414" s="470">
        <v>1</v>
      </c>
      <c r="R414" s="468"/>
      <c r="S414" s="468" t="s">
        <v>453</v>
      </c>
      <c r="T414" s="468" t="s">
        <v>453</v>
      </c>
      <c r="U414" s="468" t="s">
        <v>490</v>
      </c>
      <c r="V414" s="468" t="s">
        <v>455</v>
      </c>
      <c r="W414" s="474" t="s">
        <v>2002</v>
      </c>
    </row>
    <row r="415" spans="1:23" s="480" customFormat="1" ht="12.75">
      <c r="A415" s="468"/>
      <c r="B415" s="468" t="s">
        <v>2003</v>
      </c>
      <c r="C415" s="468" t="s">
        <v>2004</v>
      </c>
      <c r="D415" s="468"/>
      <c r="E415" s="468" t="s">
        <v>2005</v>
      </c>
      <c r="F415" s="468" t="s">
        <v>533</v>
      </c>
      <c r="G415" s="468" t="s">
        <v>452</v>
      </c>
      <c r="H415" s="476">
        <v>44435</v>
      </c>
      <c r="I415" s="470"/>
      <c r="J415" s="470"/>
      <c r="K415" s="470"/>
      <c r="L415" s="470"/>
      <c r="M415" s="470"/>
      <c r="N415" s="470"/>
      <c r="O415" s="470">
        <v>1</v>
      </c>
      <c r="P415" s="473">
        <f t="shared" si="6"/>
        <v>1</v>
      </c>
      <c r="Q415" s="470">
        <v>1</v>
      </c>
      <c r="R415" s="468"/>
      <c r="S415" s="468" t="s">
        <v>453</v>
      </c>
      <c r="T415" s="468" t="s">
        <v>453</v>
      </c>
      <c r="U415" s="468" t="s">
        <v>490</v>
      </c>
      <c r="V415" s="468" t="s">
        <v>455</v>
      </c>
      <c r="W415" s="474" t="s">
        <v>2006</v>
      </c>
    </row>
    <row r="416" spans="1:23" s="480" customFormat="1" ht="12.75">
      <c r="A416" s="468"/>
      <c r="B416" s="468" t="s">
        <v>2007</v>
      </c>
      <c r="C416" s="468" t="s">
        <v>2008</v>
      </c>
      <c r="D416" s="468"/>
      <c r="E416" s="468" t="s">
        <v>2009</v>
      </c>
      <c r="F416" s="468" t="s">
        <v>533</v>
      </c>
      <c r="G416" s="468" t="s">
        <v>452</v>
      </c>
      <c r="H416" s="476">
        <v>44222</v>
      </c>
      <c r="I416" s="470"/>
      <c r="J416" s="470"/>
      <c r="K416" s="470"/>
      <c r="L416" s="470"/>
      <c r="M416" s="470"/>
      <c r="N416" s="470"/>
      <c r="O416" s="470">
        <v>1</v>
      </c>
      <c r="P416" s="473">
        <f t="shared" si="6"/>
        <v>1</v>
      </c>
      <c r="Q416" s="470">
        <v>1</v>
      </c>
      <c r="R416" s="468"/>
      <c r="S416" s="468" t="s">
        <v>453</v>
      </c>
      <c r="T416" s="468" t="s">
        <v>453</v>
      </c>
      <c r="U416" s="468" t="s">
        <v>490</v>
      </c>
      <c r="V416" s="468" t="s">
        <v>455</v>
      </c>
      <c r="W416" s="474" t="s">
        <v>2010</v>
      </c>
    </row>
    <row r="417" spans="1:23" s="480" customFormat="1" ht="12.75">
      <c r="A417" s="468"/>
      <c r="B417" s="468" t="s">
        <v>2011</v>
      </c>
      <c r="C417" s="468" t="s">
        <v>2012</v>
      </c>
      <c r="D417" s="468"/>
      <c r="E417" s="468" t="s">
        <v>2013</v>
      </c>
      <c r="F417" s="468" t="s">
        <v>533</v>
      </c>
      <c r="G417" s="468" t="s">
        <v>452</v>
      </c>
      <c r="H417" s="476">
        <v>44419</v>
      </c>
      <c r="I417" s="470"/>
      <c r="J417" s="470"/>
      <c r="K417" s="470"/>
      <c r="L417" s="470"/>
      <c r="M417" s="470"/>
      <c r="N417" s="470"/>
      <c r="O417" s="470">
        <v>1</v>
      </c>
      <c r="P417" s="473">
        <f t="shared" si="6"/>
        <v>1</v>
      </c>
      <c r="Q417" s="470">
        <v>1</v>
      </c>
      <c r="R417" s="468"/>
      <c r="S417" s="468" t="s">
        <v>453</v>
      </c>
      <c r="T417" s="468" t="s">
        <v>453</v>
      </c>
      <c r="U417" s="468" t="s">
        <v>490</v>
      </c>
      <c r="V417" s="468" t="s">
        <v>455</v>
      </c>
      <c r="W417" s="474" t="s">
        <v>2014</v>
      </c>
    </row>
    <row r="418" spans="1:23" s="480" customFormat="1" ht="12.75">
      <c r="A418" s="468"/>
      <c r="B418" s="468" t="s">
        <v>2015</v>
      </c>
      <c r="C418" s="468" t="s">
        <v>2016</v>
      </c>
      <c r="D418" s="468"/>
      <c r="E418" s="468" t="s">
        <v>2017</v>
      </c>
      <c r="F418" s="468" t="s">
        <v>730</v>
      </c>
      <c r="G418" s="468" t="s">
        <v>511</v>
      </c>
      <c r="H418" s="476">
        <v>44436</v>
      </c>
      <c r="I418" s="470"/>
      <c r="J418" s="470"/>
      <c r="K418" s="470"/>
      <c r="L418" s="470"/>
      <c r="M418" s="470"/>
      <c r="N418" s="470"/>
      <c r="O418" s="470">
        <v>1</v>
      </c>
      <c r="P418" s="473">
        <f t="shared" si="6"/>
        <v>1</v>
      </c>
      <c r="Q418" s="470"/>
      <c r="R418" s="468"/>
      <c r="S418" s="468" t="s">
        <v>453</v>
      </c>
      <c r="T418" s="468" t="s">
        <v>453</v>
      </c>
      <c r="U418" s="468" t="s">
        <v>490</v>
      </c>
      <c r="V418" s="468" t="s">
        <v>460</v>
      </c>
      <c r="W418" s="474" t="s">
        <v>2018</v>
      </c>
    </row>
    <row r="419" spans="1:23" s="480" customFormat="1" ht="12.75">
      <c r="A419" s="468"/>
      <c r="B419" s="468" t="s">
        <v>2019</v>
      </c>
      <c r="C419" s="468" t="s">
        <v>2020</v>
      </c>
      <c r="D419" s="468"/>
      <c r="E419" s="468" t="s">
        <v>2021</v>
      </c>
      <c r="F419" s="468" t="s">
        <v>533</v>
      </c>
      <c r="G419" s="468" t="s">
        <v>452</v>
      </c>
      <c r="H419" s="476">
        <v>44419</v>
      </c>
      <c r="I419" s="470"/>
      <c r="J419" s="470"/>
      <c r="K419" s="470"/>
      <c r="L419" s="470"/>
      <c r="M419" s="470"/>
      <c r="N419" s="470"/>
      <c r="O419" s="470">
        <v>1</v>
      </c>
      <c r="P419" s="473">
        <f t="shared" si="6"/>
        <v>1</v>
      </c>
      <c r="Q419" s="470">
        <v>1</v>
      </c>
      <c r="R419" s="468"/>
      <c r="S419" s="468" t="s">
        <v>453</v>
      </c>
      <c r="T419" s="468" t="s">
        <v>453</v>
      </c>
      <c r="U419" s="468" t="s">
        <v>490</v>
      </c>
      <c r="V419" s="468" t="s">
        <v>455</v>
      </c>
      <c r="W419" s="474" t="s">
        <v>2022</v>
      </c>
    </row>
    <row r="420" spans="1:23" s="480" customFormat="1" ht="12.75">
      <c r="A420" s="468"/>
      <c r="B420" s="468" t="s">
        <v>2023</v>
      </c>
      <c r="C420" s="468" t="s">
        <v>2024</v>
      </c>
      <c r="D420" s="468"/>
      <c r="E420" s="468" t="s">
        <v>2025</v>
      </c>
      <c r="F420" s="468" t="s">
        <v>533</v>
      </c>
      <c r="G420" s="468" t="s">
        <v>452</v>
      </c>
      <c r="H420" s="476">
        <v>44375</v>
      </c>
      <c r="I420" s="470"/>
      <c r="J420" s="470"/>
      <c r="K420" s="470"/>
      <c r="L420" s="470"/>
      <c r="M420" s="470"/>
      <c r="N420" s="470"/>
      <c r="O420" s="470">
        <v>1</v>
      </c>
      <c r="P420" s="473">
        <f t="shared" si="6"/>
        <v>1</v>
      </c>
      <c r="Q420" s="470">
        <v>1</v>
      </c>
      <c r="R420" s="468"/>
      <c r="S420" s="468" t="s">
        <v>453</v>
      </c>
      <c r="T420" s="468" t="s">
        <v>453</v>
      </c>
      <c r="U420" s="468" t="s">
        <v>490</v>
      </c>
      <c r="V420" s="468" t="s">
        <v>455</v>
      </c>
      <c r="W420" s="474" t="s">
        <v>2026</v>
      </c>
    </row>
    <row r="421" spans="1:23" s="480" customFormat="1" ht="12.75">
      <c r="A421" s="468"/>
      <c r="B421" s="468" t="s">
        <v>2027</v>
      </c>
      <c r="C421" s="468" t="s">
        <v>2028</v>
      </c>
      <c r="D421" s="468"/>
      <c r="E421" s="468" t="s">
        <v>2029</v>
      </c>
      <c r="F421" s="468" t="s">
        <v>533</v>
      </c>
      <c r="G421" s="468" t="s">
        <v>452</v>
      </c>
      <c r="H421" s="476">
        <v>44420</v>
      </c>
      <c r="I421" s="470"/>
      <c r="J421" s="470"/>
      <c r="K421" s="470"/>
      <c r="L421" s="470"/>
      <c r="M421" s="470"/>
      <c r="N421" s="470"/>
      <c r="O421" s="470">
        <v>1</v>
      </c>
      <c r="P421" s="473">
        <f t="shared" si="6"/>
        <v>1</v>
      </c>
      <c r="Q421" s="470">
        <v>1</v>
      </c>
      <c r="R421" s="468"/>
      <c r="S421" s="468" t="s">
        <v>453</v>
      </c>
      <c r="T421" s="468" t="s">
        <v>453</v>
      </c>
      <c r="U421" s="468" t="s">
        <v>490</v>
      </c>
      <c r="V421" s="468" t="s">
        <v>455</v>
      </c>
      <c r="W421" s="474" t="s">
        <v>2030</v>
      </c>
    </row>
    <row r="422" spans="1:23" s="480" customFormat="1" ht="12.75">
      <c r="A422" s="468"/>
      <c r="B422" s="468" t="s">
        <v>2031</v>
      </c>
      <c r="C422" s="468" t="s">
        <v>2032</v>
      </c>
      <c r="D422" s="468"/>
      <c r="E422" s="468" t="s">
        <v>2033</v>
      </c>
      <c r="F422" s="468" t="s">
        <v>730</v>
      </c>
      <c r="G422" s="468" t="s">
        <v>511</v>
      </c>
      <c r="H422" s="476">
        <v>44519</v>
      </c>
      <c r="I422" s="470"/>
      <c r="J422" s="470"/>
      <c r="K422" s="470"/>
      <c r="L422" s="470"/>
      <c r="M422" s="470"/>
      <c r="N422" s="470"/>
      <c r="O422" s="470">
        <v>1</v>
      </c>
      <c r="P422" s="473">
        <f t="shared" si="6"/>
        <v>1</v>
      </c>
      <c r="Q422" s="470"/>
      <c r="R422" s="468"/>
      <c r="S422" s="468" t="s">
        <v>453</v>
      </c>
      <c r="T422" s="468" t="s">
        <v>453</v>
      </c>
      <c r="U422" s="468" t="s">
        <v>490</v>
      </c>
      <c r="V422" s="468" t="s">
        <v>460</v>
      </c>
      <c r="W422" s="474" t="s">
        <v>2034</v>
      </c>
    </row>
    <row r="423" spans="1:23" s="480" customFormat="1" ht="12.75">
      <c r="A423" s="468"/>
      <c r="B423" s="468" t="s">
        <v>2035</v>
      </c>
      <c r="C423" s="468" t="s">
        <v>2036</v>
      </c>
      <c r="D423" s="468"/>
      <c r="E423" s="468" t="s">
        <v>2037</v>
      </c>
      <c r="F423" s="468" t="s">
        <v>730</v>
      </c>
      <c r="G423" s="468" t="s">
        <v>511</v>
      </c>
      <c r="H423" s="476">
        <v>44216</v>
      </c>
      <c r="I423" s="470"/>
      <c r="J423" s="470"/>
      <c r="K423" s="470"/>
      <c r="L423" s="470"/>
      <c r="M423" s="470"/>
      <c r="N423" s="470"/>
      <c r="O423" s="470">
        <v>1</v>
      </c>
      <c r="P423" s="473">
        <f t="shared" si="6"/>
        <v>1</v>
      </c>
      <c r="Q423" s="470">
        <v>1</v>
      </c>
      <c r="R423" s="468"/>
      <c r="S423" s="468" t="s">
        <v>453</v>
      </c>
      <c r="T423" s="468" t="s">
        <v>453</v>
      </c>
      <c r="U423" s="468" t="s">
        <v>490</v>
      </c>
      <c r="V423" s="468" t="s">
        <v>455</v>
      </c>
      <c r="W423" s="474" t="s">
        <v>2038</v>
      </c>
    </row>
    <row r="424" spans="1:23" s="480" customFormat="1" ht="12.75">
      <c r="A424" s="468"/>
      <c r="B424" s="468" t="s">
        <v>2035</v>
      </c>
      <c r="C424" s="468" t="s">
        <v>2036</v>
      </c>
      <c r="D424" s="468"/>
      <c r="E424" s="468" t="s">
        <v>2037</v>
      </c>
      <c r="F424" s="468" t="s">
        <v>533</v>
      </c>
      <c r="G424" s="468" t="s">
        <v>452</v>
      </c>
      <c r="H424" s="476">
        <v>44216</v>
      </c>
      <c r="I424" s="470"/>
      <c r="J424" s="470"/>
      <c r="K424" s="470"/>
      <c r="L424" s="470"/>
      <c r="M424" s="470"/>
      <c r="N424" s="470"/>
      <c r="O424" s="470">
        <v>1</v>
      </c>
      <c r="P424" s="473">
        <f t="shared" si="6"/>
        <v>1</v>
      </c>
      <c r="Q424" s="470">
        <v>1</v>
      </c>
      <c r="R424" s="468"/>
      <c r="S424" s="468" t="s">
        <v>453</v>
      </c>
      <c r="T424" s="468" t="s">
        <v>453</v>
      </c>
      <c r="U424" s="468" t="s">
        <v>490</v>
      </c>
      <c r="V424" s="468" t="s">
        <v>455</v>
      </c>
      <c r="W424" s="474" t="s">
        <v>2038</v>
      </c>
    </row>
    <row r="425" spans="1:23" s="480" customFormat="1" ht="12.75">
      <c r="A425" s="468"/>
      <c r="B425" s="468" t="s">
        <v>2039</v>
      </c>
      <c r="C425" s="468" t="s">
        <v>2040</v>
      </c>
      <c r="D425" s="468"/>
      <c r="E425" s="468" t="s">
        <v>2041</v>
      </c>
      <c r="F425" s="468" t="s">
        <v>533</v>
      </c>
      <c r="G425" s="468" t="s">
        <v>452</v>
      </c>
      <c r="H425" s="476">
        <v>44392</v>
      </c>
      <c r="I425" s="470"/>
      <c r="J425" s="470"/>
      <c r="K425" s="470"/>
      <c r="L425" s="470"/>
      <c r="M425" s="470"/>
      <c r="N425" s="470"/>
      <c r="O425" s="470">
        <v>1</v>
      </c>
      <c r="P425" s="473">
        <f t="shared" si="6"/>
        <v>1</v>
      </c>
      <c r="Q425" s="470">
        <v>1</v>
      </c>
      <c r="R425" s="468"/>
      <c r="S425" s="468" t="s">
        <v>453</v>
      </c>
      <c r="T425" s="468" t="s">
        <v>453</v>
      </c>
      <c r="U425" s="468" t="s">
        <v>490</v>
      </c>
      <c r="V425" s="468" t="s">
        <v>455</v>
      </c>
      <c r="W425" s="474" t="s">
        <v>2042</v>
      </c>
    </row>
    <row r="426" spans="1:23" s="480" customFormat="1" ht="12.75">
      <c r="A426" s="468"/>
      <c r="B426" s="468" t="s">
        <v>695</v>
      </c>
      <c r="C426" s="468" t="s">
        <v>696</v>
      </c>
      <c r="D426" s="468"/>
      <c r="E426" s="468" t="s">
        <v>697</v>
      </c>
      <c r="F426" s="468" t="s">
        <v>730</v>
      </c>
      <c r="G426" s="468" t="s">
        <v>511</v>
      </c>
      <c r="H426" s="476">
        <v>44386</v>
      </c>
      <c r="I426" s="470"/>
      <c r="J426" s="470"/>
      <c r="K426" s="470"/>
      <c r="L426" s="470"/>
      <c r="M426" s="470"/>
      <c r="N426" s="470"/>
      <c r="O426" s="470">
        <v>1</v>
      </c>
      <c r="P426" s="473">
        <f t="shared" si="6"/>
        <v>1</v>
      </c>
      <c r="Q426" s="470">
        <v>1</v>
      </c>
      <c r="R426" s="468"/>
      <c r="S426" s="468" t="s">
        <v>453</v>
      </c>
      <c r="T426" s="468" t="s">
        <v>453</v>
      </c>
      <c r="U426" s="468" t="s">
        <v>490</v>
      </c>
      <c r="V426" s="468" t="s">
        <v>455</v>
      </c>
      <c r="W426" s="474" t="s">
        <v>698</v>
      </c>
    </row>
    <row r="427" spans="1:23" s="480" customFormat="1" ht="12.75">
      <c r="A427" s="468"/>
      <c r="B427" s="468" t="s">
        <v>2043</v>
      </c>
      <c r="C427" s="468" t="s">
        <v>2044</v>
      </c>
      <c r="D427" s="468"/>
      <c r="E427" s="468" t="s">
        <v>2045</v>
      </c>
      <c r="F427" s="468" t="s">
        <v>533</v>
      </c>
      <c r="G427" s="468" t="s">
        <v>452</v>
      </c>
      <c r="H427" s="476">
        <v>44519</v>
      </c>
      <c r="I427" s="470"/>
      <c r="J427" s="470"/>
      <c r="K427" s="470"/>
      <c r="L427" s="470"/>
      <c r="M427" s="470"/>
      <c r="N427" s="470"/>
      <c r="O427" s="470">
        <v>1</v>
      </c>
      <c r="P427" s="473">
        <f t="shared" si="6"/>
        <v>1</v>
      </c>
      <c r="Q427" s="470">
        <v>1</v>
      </c>
      <c r="R427" s="468"/>
      <c r="S427" s="468" t="s">
        <v>453</v>
      </c>
      <c r="T427" s="468" t="s">
        <v>453</v>
      </c>
      <c r="U427" s="468" t="s">
        <v>490</v>
      </c>
      <c r="V427" s="468" t="s">
        <v>455</v>
      </c>
      <c r="W427" s="474" t="s">
        <v>2046</v>
      </c>
    </row>
    <row r="428" spans="1:23" s="480" customFormat="1" ht="12.75">
      <c r="A428" s="468"/>
      <c r="B428" s="468" t="s">
        <v>2047</v>
      </c>
      <c r="C428" s="468" t="s">
        <v>2048</v>
      </c>
      <c r="D428" s="468"/>
      <c r="E428" s="468" t="s">
        <v>2049</v>
      </c>
      <c r="F428" s="468" t="s">
        <v>533</v>
      </c>
      <c r="G428" s="468" t="s">
        <v>452</v>
      </c>
      <c r="H428" s="476">
        <v>44547</v>
      </c>
      <c r="I428" s="470"/>
      <c r="J428" s="470"/>
      <c r="K428" s="470"/>
      <c r="L428" s="470"/>
      <c r="M428" s="470"/>
      <c r="N428" s="470"/>
      <c r="O428" s="470">
        <v>1</v>
      </c>
      <c r="P428" s="473">
        <f t="shared" si="6"/>
        <v>1</v>
      </c>
      <c r="Q428" s="470">
        <v>1</v>
      </c>
      <c r="R428" s="468"/>
      <c r="S428" s="468" t="s">
        <v>453</v>
      </c>
      <c r="T428" s="468" t="s">
        <v>453</v>
      </c>
      <c r="U428" s="468" t="s">
        <v>490</v>
      </c>
      <c r="V428" s="468" t="s">
        <v>455</v>
      </c>
      <c r="W428" s="474" t="s">
        <v>2050</v>
      </c>
    </row>
    <row r="429" spans="1:23" s="480" customFormat="1" ht="12.75">
      <c r="A429" s="468"/>
      <c r="B429" s="468" t="s">
        <v>2051</v>
      </c>
      <c r="C429" s="468" t="s">
        <v>2052</v>
      </c>
      <c r="D429" s="468"/>
      <c r="E429" s="468" t="s">
        <v>2053</v>
      </c>
      <c r="F429" s="468" t="s">
        <v>533</v>
      </c>
      <c r="G429" s="468" t="s">
        <v>452</v>
      </c>
      <c r="H429" s="476">
        <v>44392</v>
      </c>
      <c r="I429" s="470"/>
      <c r="J429" s="470"/>
      <c r="K429" s="470"/>
      <c r="L429" s="470"/>
      <c r="M429" s="470"/>
      <c r="N429" s="470"/>
      <c r="O429" s="470">
        <v>1</v>
      </c>
      <c r="P429" s="473">
        <f t="shared" si="6"/>
        <v>1</v>
      </c>
      <c r="Q429" s="470">
        <v>1</v>
      </c>
      <c r="R429" s="468"/>
      <c r="S429" s="468" t="s">
        <v>453</v>
      </c>
      <c r="T429" s="468" t="s">
        <v>453</v>
      </c>
      <c r="U429" s="468" t="s">
        <v>490</v>
      </c>
      <c r="V429" s="468" t="s">
        <v>455</v>
      </c>
      <c r="W429" s="474" t="s">
        <v>2054</v>
      </c>
    </row>
    <row r="430" spans="1:23" s="480" customFormat="1" ht="12.75">
      <c r="A430" s="468"/>
      <c r="B430" s="468" t="s">
        <v>2055</v>
      </c>
      <c r="C430" s="468" t="s">
        <v>2056</v>
      </c>
      <c r="D430" s="468"/>
      <c r="E430" s="468" t="s">
        <v>2057</v>
      </c>
      <c r="F430" s="468" t="s">
        <v>730</v>
      </c>
      <c r="G430" s="468" t="s">
        <v>511</v>
      </c>
      <c r="H430" s="476">
        <v>44300</v>
      </c>
      <c r="I430" s="470"/>
      <c r="J430" s="470"/>
      <c r="K430" s="470"/>
      <c r="L430" s="470"/>
      <c r="M430" s="470"/>
      <c r="N430" s="470"/>
      <c r="O430" s="470">
        <v>1</v>
      </c>
      <c r="P430" s="473">
        <f t="shared" si="6"/>
        <v>1</v>
      </c>
      <c r="Q430" s="470">
        <v>1</v>
      </c>
      <c r="R430" s="468"/>
      <c r="S430" s="468" t="s">
        <v>453</v>
      </c>
      <c r="T430" s="468" t="s">
        <v>453</v>
      </c>
      <c r="U430" s="468" t="s">
        <v>490</v>
      </c>
      <c r="V430" s="468" t="s">
        <v>455</v>
      </c>
      <c r="W430" s="474" t="s">
        <v>2058</v>
      </c>
    </row>
    <row r="431" spans="1:23" s="480" customFormat="1" ht="12.75">
      <c r="A431" s="468"/>
      <c r="B431" s="468" t="s">
        <v>2059</v>
      </c>
      <c r="C431" s="468" t="s">
        <v>2060</v>
      </c>
      <c r="D431" s="468"/>
      <c r="E431" s="468" t="s">
        <v>2061</v>
      </c>
      <c r="F431" s="468" t="s">
        <v>533</v>
      </c>
      <c r="G431" s="468" t="s">
        <v>452</v>
      </c>
      <c r="H431" s="476">
        <v>44375</v>
      </c>
      <c r="I431" s="470"/>
      <c r="J431" s="470"/>
      <c r="K431" s="470"/>
      <c r="L431" s="470"/>
      <c r="M431" s="470"/>
      <c r="N431" s="470"/>
      <c r="O431" s="470">
        <v>1</v>
      </c>
      <c r="P431" s="473">
        <f t="shared" si="6"/>
        <v>1</v>
      </c>
      <c r="Q431" s="470">
        <v>1</v>
      </c>
      <c r="R431" s="468"/>
      <c r="S431" s="468" t="s">
        <v>453</v>
      </c>
      <c r="T431" s="468" t="s">
        <v>453</v>
      </c>
      <c r="U431" s="468" t="s">
        <v>490</v>
      </c>
      <c r="V431" s="468" t="s">
        <v>455</v>
      </c>
      <c r="W431" s="474" t="s">
        <v>2062</v>
      </c>
    </row>
    <row r="432" spans="1:23" s="480" customFormat="1" ht="12.75">
      <c r="A432" s="468"/>
      <c r="B432" s="468" t="s">
        <v>2063</v>
      </c>
      <c r="C432" s="468" t="s">
        <v>2064</v>
      </c>
      <c r="D432" s="468"/>
      <c r="E432" s="468" t="s">
        <v>2065</v>
      </c>
      <c r="F432" s="468" t="s">
        <v>730</v>
      </c>
      <c r="G432" s="468" t="s">
        <v>511</v>
      </c>
      <c r="H432" s="476">
        <v>44325</v>
      </c>
      <c r="I432" s="470"/>
      <c r="J432" s="470"/>
      <c r="K432" s="470"/>
      <c r="L432" s="470"/>
      <c r="M432" s="470"/>
      <c r="N432" s="470"/>
      <c r="O432" s="470">
        <v>1</v>
      </c>
      <c r="P432" s="473">
        <f t="shared" si="6"/>
        <v>1</v>
      </c>
      <c r="Q432" s="470">
        <v>1</v>
      </c>
      <c r="R432" s="468"/>
      <c r="S432" s="468" t="s">
        <v>453</v>
      </c>
      <c r="T432" s="468" t="s">
        <v>453</v>
      </c>
      <c r="U432" s="468" t="s">
        <v>490</v>
      </c>
      <c r="V432" s="468" t="s">
        <v>455</v>
      </c>
      <c r="W432" s="474" t="s">
        <v>2066</v>
      </c>
    </row>
    <row r="433" spans="1:23" s="480" customFormat="1" ht="12.75">
      <c r="A433" s="468"/>
      <c r="B433" s="468" t="s">
        <v>2063</v>
      </c>
      <c r="C433" s="468" t="s">
        <v>2064</v>
      </c>
      <c r="D433" s="468"/>
      <c r="E433" s="468" t="s">
        <v>2065</v>
      </c>
      <c r="F433" s="468" t="s">
        <v>533</v>
      </c>
      <c r="G433" s="468" t="s">
        <v>452</v>
      </c>
      <c r="H433" s="476">
        <v>44325</v>
      </c>
      <c r="I433" s="470"/>
      <c r="J433" s="470"/>
      <c r="K433" s="470"/>
      <c r="L433" s="470"/>
      <c r="M433" s="470"/>
      <c r="N433" s="470"/>
      <c r="O433" s="470">
        <v>1</v>
      </c>
      <c r="P433" s="473">
        <f t="shared" si="6"/>
        <v>1</v>
      </c>
      <c r="Q433" s="470">
        <v>1</v>
      </c>
      <c r="R433" s="468"/>
      <c r="S433" s="468" t="s">
        <v>453</v>
      </c>
      <c r="T433" s="468" t="s">
        <v>453</v>
      </c>
      <c r="U433" s="468" t="s">
        <v>490</v>
      </c>
      <c r="V433" s="468" t="s">
        <v>455</v>
      </c>
      <c r="W433" s="474" t="s">
        <v>2066</v>
      </c>
    </row>
    <row r="434" spans="1:23" s="480" customFormat="1" ht="12.75">
      <c r="A434" s="468"/>
      <c r="B434" s="468" t="s">
        <v>2067</v>
      </c>
      <c r="C434" s="468" t="s">
        <v>2068</v>
      </c>
      <c r="D434" s="468"/>
      <c r="E434" s="468" t="s">
        <v>2069</v>
      </c>
      <c r="F434" s="468" t="s">
        <v>533</v>
      </c>
      <c r="G434" s="468" t="s">
        <v>452</v>
      </c>
      <c r="H434" s="476">
        <v>44407</v>
      </c>
      <c r="I434" s="470"/>
      <c r="J434" s="470"/>
      <c r="K434" s="470"/>
      <c r="L434" s="470"/>
      <c r="M434" s="470"/>
      <c r="N434" s="470"/>
      <c r="O434" s="470">
        <v>1</v>
      </c>
      <c r="P434" s="473">
        <f t="shared" si="6"/>
        <v>1</v>
      </c>
      <c r="Q434" s="470">
        <v>1</v>
      </c>
      <c r="R434" s="468"/>
      <c r="S434" s="468" t="s">
        <v>453</v>
      </c>
      <c r="T434" s="468" t="s">
        <v>453</v>
      </c>
      <c r="U434" s="468" t="s">
        <v>490</v>
      </c>
      <c r="V434" s="468" t="s">
        <v>455</v>
      </c>
      <c r="W434" s="474" t="s">
        <v>2070</v>
      </c>
    </row>
    <row r="435" spans="1:23" s="480" customFormat="1" ht="12.75">
      <c r="A435" s="468"/>
      <c r="B435" s="468" t="s">
        <v>2071</v>
      </c>
      <c r="C435" s="468" t="s">
        <v>2072</v>
      </c>
      <c r="D435" s="468"/>
      <c r="E435" s="468" t="s">
        <v>2073</v>
      </c>
      <c r="F435" s="468" t="s">
        <v>533</v>
      </c>
      <c r="G435" s="468" t="s">
        <v>452</v>
      </c>
      <c r="H435" s="476">
        <v>44427</v>
      </c>
      <c r="I435" s="470"/>
      <c r="J435" s="470"/>
      <c r="K435" s="470"/>
      <c r="L435" s="470"/>
      <c r="M435" s="470"/>
      <c r="N435" s="470"/>
      <c r="O435" s="470">
        <v>1</v>
      </c>
      <c r="P435" s="473">
        <f t="shared" si="6"/>
        <v>1</v>
      </c>
      <c r="Q435" s="470">
        <v>1</v>
      </c>
      <c r="R435" s="468"/>
      <c r="S435" s="468" t="s">
        <v>453</v>
      </c>
      <c r="T435" s="468" t="s">
        <v>453</v>
      </c>
      <c r="U435" s="468" t="s">
        <v>490</v>
      </c>
      <c r="V435" s="468" t="s">
        <v>455</v>
      </c>
      <c r="W435" s="474" t="s">
        <v>2074</v>
      </c>
    </row>
    <row r="436" spans="1:23" s="480" customFormat="1" ht="12.75">
      <c r="A436" s="468"/>
      <c r="B436" s="468" t="s">
        <v>2075</v>
      </c>
      <c r="C436" s="468" t="s">
        <v>2076</v>
      </c>
      <c r="D436" s="468"/>
      <c r="E436" s="468" t="s">
        <v>2077</v>
      </c>
      <c r="F436" s="468" t="s">
        <v>533</v>
      </c>
      <c r="G436" s="468" t="s">
        <v>452</v>
      </c>
      <c r="H436" s="476">
        <v>44516</v>
      </c>
      <c r="I436" s="470"/>
      <c r="J436" s="470"/>
      <c r="K436" s="470"/>
      <c r="L436" s="470"/>
      <c r="M436" s="470"/>
      <c r="N436" s="470"/>
      <c r="O436" s="470">
        <v>1</v>
      </c>
      <c r="P436" s="473">
        <f t="shared" si="6"/>
        <v>1</v>
      </c>
      <c r="Q436" s="470">
        <v>1</v>
      </c>
      <c r="R436" s="468"/>
      <c r="S436" s="468" t="s">
        <v>453</v>
      </c>
      <c r="T436" s="468" t="s">
        <v>453</v>
      </c>
      <c r="U436" s="468" t="s">
        <v>490</v>
      </c>
      <c r="V436" s="468" t="s">
        <v>455</v>
      </c>
      <c r="W436" s="474" t="s">
        <v>2078</v>
      </c>
    </row>
    <row r="437" spans="1:23" s="480" customFormat="1" ht="12.75">
      <c r="A437" s="468"/>
      <c r="B437" s="468" t="s">
        <v>2079</v>
      </c>
      <c r="C437" s="468" t="s">
        <v>2080</v>
      </c>
      <c r="D437" s="468"/>
      <c r="E437" s="468" t="s">
        <v>2081</v>
      </c>
      <c r="F437" s="468" t="s">
        <v>533</v>
      </c>
      <c r="G437" s="468" t="s">
        <v>452</v>
      </c>
      <c r="H437" s="476">
        <v>44246</v>
      </c>
      <c r="I437" s="470"/>
      <c r="J437" s="470"/>
      <c r="K437" s="470"/>
      <c r="L437" s="470"/>
      <c r="M437" s="470"/>
      <c r="N437" s="470"/>
      <c r="O437" s="470">
        <v>1</v>
      </c>
      <c r="P437" s="473">
        <f t="shared" si="6"/>
        <v>1</v>
      </c>
      <c r="Q437" s="470">
        <v>1</v>
      </c>
      <c r="R437" s="468"/>
      <c r="S437" s="468" t="s">
        <v>453</v>
      </c>
      <c r="T437" s="468" t="s">
        <v>453</v>
      </c>
      <c r="U437" s="468" t="s">
        <v>490</v>
      </c>
      <c r="V437" s="468" t="s">
        <v>455</v>
      </c>
      <c r="W437" s="474" t="s">
        <v>2082</v>
      </c>
    </row>
    <row r="438" spans="1:23" s="480" customFormat="1" ht="12.75">
      <c r="A438" s="468"/>
      <c r="B438" s="468" t="s">
        <v>2083</v>
      </c>
      <c r="C438" s="468" t="s">
        <v>2084</v>
      </c>
      <c r="D438" s="468"/>
      <c r="E438" s="468" t="s">
        <v>2085</v>
      </c>
      <c r="F438" s="468" t="s">
        <v>533</v>
      </c>
      <c r="G438" s="468" t="s">
        <v>452</v>
      </c>
      <c r="H438" s="476">
        <v>44449</v>
      </c>
      <c r="I438" s="470"/>
      <c r="J438" s="470"/>
      <c r="K438" s="470"/>
      <c r="L438" s="470"/>
      <c r="M438" s="470"/>
      <c r="N438" s="470"/>
      <c r="O438" s="470">
        <v>1</v>
      </c>
      <c r="P438" s="473">
        <f t="shared" si="6"/>
        <v>1</v>
      </c>
      <c r="Q438" s="470">
        <v>1</v>
      </c>
      <c r="R438" s="468"/>
      <c r="S438" s="468" t="s">
        <v>453</v>
      </c>
      <c r="T438" s="468" t="s">
        <v>453</v>
      </c>
      <c r="U438" s="468" t="s">
        <v>490</v>
      </c>
      <c r="V438" s="468" t="s">
        <v>455</v>
      </c>
      <c r="W438" s="474" t="s">
        <v>2086</v>
      </c>
    </row>
    <row r="439" spans="1:23" s="480" customFormat="1" ht="12.75">
      <c r="A439" s="468"/>
      <c r="B439" s="468" t="s">
        <v>703</v>
      </c>
      <c r="C439" s="468" t="s">
        <v>704</v>
      </c>
      <c r="D439" s="468"/>
      <c r="E439" s="468" t="s">
        <v>705</v>
      </c>
      <c r="F439" s="468" t="s">
        <v>730</v>
      </c>
      <c r="G439" s="468" t="s">
        <v>511</v>
      </c>
      <c r="H439" s="476">
        <v>44490</v>
      </c>
      <c r="I439" s="470"/>
      <c r="J439" s="470"/>
      <c r="K439" s="470"/>
      <c r="L439" s="470"/>
      <c r="M439" s="470"/>
      <c r="N439" s="470"/>
      <c r="O439" s="470">
        <v>1</v>
      </c>
      <c r="P439" s="473">
        <f t="shared" si="6"/>
        <v>1</v>
      </c>
      <c r="Q439" s="470"/>
      <c r="R439" s="468"/>
      <c r="S439" s="468" t="s">
        <v>453</v>
      </c>
      <c r="T439" s="468" t="s">
        <v>453</v>
      </c>
      <c r="U439" s="468" t="s">
        <v>490</v>
      </c>
      <c r="V439" s="468" t="s">
        <v>460</v>
      </c>
      <c r="W439" s="474" t="s">
        <v>706</v>
      </c>
    </row>
    <row r="440" spans="1:23" s="480" customFormat="1" ht="12.75">
      <c r="A440" s="468"/>
      <c r="B440" s="468" t="s">
        <v>2087</v>
      </c>
      <c r="C440" s="468" t="s">
        <v>2088</v>
      </c>
      <c r="D440" s="468"/>
      <c r="E440" s="468" t="s">
        <v>2089</v>
      </c>
      <c r="F440" s="468" t="s">
        <v>730</v>
      </c>
      <c r="G440" s="468" t="s">
        <v>511</v>
      </c>
      <c r="H440" s="476">
        <v>44352</v>
      </c>
      <c r="I440" s="470"/>
      <c r="J440" s="470"/>
      <c r="K440" s="470"/>
      <c r="L440" s="470"/>
      <c r="M440" s="470"/>
      <c r="N440" s="470"/>
      <c r="O440" s="470">
        <v>1</v>
      </c>
      <c r="P440" s="473">
        <f t="shared" si="6"/>
        <v>1</v>
      </c>
      <c r="Q440" s="470">
        <v>1</v>
      </c>
      <c r="R440" s="468"/>
      <c r="S440" s="468" t="s">
        <v>453</v>
      </c>
      <c r="T440" s="468" t="s">
        <v>453</v>
      </c>
      <c r="U440" s="468" t="s">
        <v>490</v>
      </c>
      <c r="V440" s="468" t="s">
        <v>455</v>
      </c>
      <c r="W440" s="474" t="s">
        <v>2090</v>
      </c>
    </row>
    <row r="441" spans="1:23" s="480" customFormat="1" ht="12.75">
      <c r="A441" s="468"/>
      <c r="B441" s="468" t="s">
        <v>2087</v>
      </c>
      <c r="C441" s="468" t="s">
        <v>2088</v>
      </c>
      <c r="D441" s="468"/>
      <c r="E441" s="468" t="s">
        <v>2089</v>
      </c>
      <c r="F441" s="468" t="s">
        <v>533</v>
      </c>
      <c r="G441" s="468" t="s">
        <v>452</v>
      </c>
      <c r="H441" s="476">
        <v>44352</v>
      </c>
      <c r="I441" s="470"/>
      <c r="J441" s="470"/>
      <c r="K441" s="470"/>
      <c r="L441" s="470"/>
      <c r="M441" s="470"/>
      <c r="N441" s="470"/>
      <c r="O441" s="470">
        <v>1</v>
      </c>
      <c r="P441" s="473">
        <f t="shared" si="6"/>
        <v>1</v>
      </c>
      <c r="Q441" s="470">
        <v>1</v>
      </c>
      <c r="R441" s="468"/>
      <c r="S441" s="468" t="s">
        <v>453</v>
      </c>
      <c r="T441" s="468" t="s">
        <v>453</v>
      </c>
      <c r="U441" s="468" t="s">
        <v>490</v>
      </c>
      <c r="V441" s="468" t="s">
        <v>455</v>
      </c>
      <c r="W441" s="474" t="s">
        <v>2090</v>
      </c>
    </row>
    <row r="442" spans="1:23" s="480" customFormat="1" ht="12.75">
      <c r="A442" s="468"/>
      <c r="B442" s="468" t="s">
        <v>2091</v>
      </c>
      <c r="C442" s="468" t="s">
        <v>2092</v>
      </c>
      <c r="D442" s="468"/>
      <c r="E442" s="468" t="s">
        <v>2093</v>
      </c>
      <c r="F442" s="468" t="s">
        <v>533</v>
      </c>
      <c r="G442" s="468" t="s">
        <v>452</v>
      </c>
      <c r="H442" s="476">
        <v>44446</v>
      </c>
      <c r="I442" s="470"/>
      <c r="J442" s="470"/>
      <c r="K442" s="470"/>
      <c r="L442" s="470"/>
      <c r="M442" s="470"/>
      <c r="N442" s="470"/>
      <c r="O442" s="470">
        <v>1</v>
      </c>
      <c r="P442" s="473">
        <f t="shared" si="6"/>
        <v>1</v>
      </c>
      <c r="Q442" s="470">
        <v>1</v>
      </c>
      <c r="R442" s="468"/>
      <c r="S442" s="468" t="s">
        <v>453</v>
      </c>
      <c r="T442" s="468" t="s">
        <v>453</v>
      </c>
      <c r="U442" s="468" t="s">
        <v>490</v>
      </c>
      <c r="V442" s="468" t="s">
        <v>455</v>
      </c>
      <c r="W442" s="474" t="s">
        <v>2094</v>
      </c>
    </row>
    <row r="443" spans="1:23" s="480" customFormat="1" ht="12.75">
      <c r="A443" s="468"/>
      <c r="B443" s="468" t="s">
        <v>2095</v>
      </c>
      <c r="C443" s="468" t="s">
        <v>2096</v>
      </c>
      <c r="D443" s="468"/>
      <c r="E443" s="468" t="s">
        <v>2097</v>
      </c>
      <c r="F443" s="468" t="s">
        <v>533</v>
      </c>
      <c r="G443" s="468" t="s">
        <v>452</v>
      </c>
      <c r="H443" s="476">
        <v>44449</v>
      </c>
      <c r="I443" s="470"/>
      <c r="J443" s="470"/>
      <c r="K443" s="470"/>
      <c r="L443" s="470"/>
      <c r="M443" s="470"/>
      <c r="N443" s="470"/>
      <c r="O443" s="470">
        <v>1</v>
      </c>
      <c r="P443" s="473">
        <f t="shared" si="6"/>
        <v>1</v>
      </c>
      <c r="Q443" s="470">
        <v>1</v>
      </c>
      <c r="R443" s="468"/>
      <c r="S443" s="468" t="s">
        <v>453</v>
      </c>
      <c r="T443" s="468" t="s">
        <v>453</v>
      </c>
      <c r="U443" s="468" t="s">
        <v>490</v>
      </c>
      <c r="V443" s="468" t="s">
        <v>455</v>
      </c>
      <c r="W443" s="474" t="s">
        <v>2098</v>
      </c>
    </row>
    <row r="444" spans="1:23" s="480" customFormat="1" ht="12.75">
      <c r="A444" s="468"/>
      <c r="B444" s="468" t="s">
        <v>2099</v>
      </c>
      <c r="C444" s="468" t="s">
        <v>2100</v>
      </c>
      <c r="D444" s="468"/>
      <c r="E444" s="468" t="s">
        <v>2101</v>
      </c>
      <c r="F444" s="468" t="s">
        <v>730</v>
      </c>
      <c r="G444" s="468" t="s">
        <v>511</v>
      </c>
      <c r="H444" s="476">
        <v>44203</v>
      </c>
      <c r="I444" s="470"/>
      <c r="J444" s="470"/>
      <c r="K444" s="470"/>
      <c r="L444" s="470"/>
      <c r="M444" s="470"/>
      <c r="N444" s="470"/>
      <c r="O444" s="470">
        <v>1</v>
      </c>
      <c r="P444" s="473">
        <f t="shared" si="6"/>
        <v>1</v>
      </c>
      <c r="Q444" s="470">
        <v>1</v>
      </c>
      <c r="R444" s="468"/>
      <c r="S444" s="468" t="s">
        <v>453</v>
      </c>
      <c r="T444" s="468" t="s">
        <v>453</v>
      </c>
      <c r="U444" s="468" t="s">
        <v>490</v>
      </c>
      <c r="V444" s="468" t="s">
        <v>455</v>
      </c>
      <c r="W444" s="474" t="s">
        <v>2102</v>
      </c>
    </row>
    <row r="445" spans="1:23" s="480" customFormat="1" ht="12.75">
      <c r="A445" s="468"/>
      <c r="B445" s="468" t="s">
        <v>2103</v>
      </c>
      <c r="C445" s="468" t="s">
        <v>2104</v>
      </c>
      <c r="D445" s="468"/>
      <c r="E445" s="468" t="s">
        <v>2105</v>
      </c>
      <c r="F445" s="468" t="s">
        <v>533</v>
      </c>
      <c r="G445" s="468" t="s">
        <v>452</v>
      </c>
      <c r="H445" s="476">
        <v>44270</v>
      </c>
      <c r="I445" s="470"/>
      <c r="J445" s="470"/>
      <c r="K445" s="470"/>
      <c r="L445" s="470"/>
      <c r="M445" s="470"/>
      <c r="N445" s="470"/>
      <c r="O445" s="470">
        <v>1</v>
      </c>
      <c r="P445" s="473">
        <f t="shared" si="6"/>
        <v>1</v>
      </c>
      <c r="Q445" s="470">
        <v>1</v>
      </c>
      <c r="R445" s="468"/>
      <c r="S445" s="468" t="s">
        <v>453</v>
      </c>
      <c r="T445" s="468" t="s">
        <v>453</v>
      </c>
      <c r="U445" s="468" t="s">
        <v>490</v>
      </c>
      <c r="V445" s="468" t="s">
        <v>455</v>
      </c>
      <c r="W445" s="474" t="s">
        <v>2106</v>
      </c>
    </row>
    <row r="446" spans="1:23" s="480" customFormat="1" ht="12.75">
      <c r="A446" s="468"/>
      <c r="B446" s="468" t="s">
        <v>2107</v>
      </c>
      <c r="C446" s="468" t="s">
        <v>2108</v>
      </c>
      <c r="D446" s="468"/>
      <c r="E446" s="468" t="s">
        <v>2109</v>
      </c>
      <c r="F446" s="468" t="s">
        <v>533</v>
      </c>
      <c r="G446" s="468" t="s">
        <v>452</v>
      </c>
      <c r="H446" s="476">
        <v>44459</v>
      </c>
      <c r="I446" s="470"/>
      <c r="J446" s="470"/>
      <c r="K446" s="470"/>
      <c r="L446" s="470"/>
      <c r="M446" s="470"/>
      <c r="N446" s="470"/>
      <c r="O446" s="470">
        <v>1</v>
      </c>
      <c r="P446" s="473">
        <f t="shared" si="6"/>
        <v>1</v>
      </c>
      <c r="Q446" s="470">
        <v>1</v>
      </c>
      <c r="R446" s="468"/>
      <c r="S446" s="468" t="s">
        <v>453</v>
      </c>
      <c r="T446" s="468" t="s">
        <v>453</v>
      </c>
      <c r="U446" s="468" t="s">
        <v>490</v>
      </c>
      <c r="V446" s="468" t="s">
        <v>455</v>
      </c>
      <c r="W446" s="474" t="s">
        <v>2110</v>
      </c>
    </row>
    <row r="447" spans="1:23" s="480" customFormat="1" ht="12.75">
      <c r="A447" s="468"/>
      <c r="B447" s="468" t="s">
        <v>2111</v>
      </c>
      <c r="C447" s="468" t="s">
        <v>2112</v>
      </c>
      <c r="D447" s="468"/>
      <c r="E447" s="468" t="s">
        <v>2113</v>
      </c>
      <c r="F447" s="468" t="s">
        <v>533</v>
      </c>
      <c r="G447" s="468" t="s">
        <v>452</v>
      </c>
      <c r="H447" s="476">
        <v>44383</v>
      </c>
      <c r="I447" s="470"/>
      <c r="J447" s="470"/>
      <c r="K447" s="470"/>
      <c r="L447" s="470"/>
      <c r="M447" s="470"/>
      <c r="N447" s="470"/>
      <c r="O447" s="470">
        <v>1</v>
      </c>
      <c r="P447" s="473">
        <f t="shared" si="6"/>
        <v>1</v>
      </c>
      <c r="Q447" s="470">
        <v>1</v>
      </c>
      <c r="R447" s="468"/>
      <c r="S447" s="468" t="s">
        <v>453</v>
      </c>
      <c r="T447" s="468" t="s">
        <v>453</v>
      </c>
      <c r="U447" s="468" t="s">
        <v>490</v>
      </c>
      <c r="V447" s="468" t="s">
        <v>455</v>
      </c>
      <c r="W447" s="474" t="s">
        <v>2114</v>
      </c>
    </row>
    <row r="448" spans="1:23" s="480" customFormat="1" ht="12.75">
      <c r="A448" s="468"/>
      <c r="B448" s="468" t="s">
        <v>2115</v>
      </c>
      <c r="C448" s="468" t="s">
        <v>2116</v>
      </c>
      <c r="D448" s="468"/>
      <c r="E448" s="468" t="s">
        <v>2117</v>
      </c>
      <c r="F448" s="468" t="s">
        <v>533</v>
      </c>
      <c r="G448" s="468" t="s">
        <v>452</v>
      </c>
      <c r="H448" s="476">
        <v>44199</v>
      </c>
      <c r="I448" s="470"/>
      <c r="J448" s="470"/>
      <c r="K448" s="470"/>
      <c r="L448" s="470"/>
      <c r="M448" s="470"/>
      <c r="N448" s="470"/>
      <c r="O448" s="470">
        <v>1</v>
      </c>
      <c r="P448" s="473">
        <f t="shared" si="6"/>
        <v>1</v>
      </c>
      <c r="Q448" s="470">
        <v>1</v>
      </c>
      <c r="R448" s="468"/>
      <c r="S448" s="468" t="s">
        <v>453</v>
      </c>
      <c r="T448" s="468" t="s">
        <v>453</v>
      </c>
      <c r="U448" s="468" t="s">
        <v>490</v>
      </c>
      <c r="V448" s="468" t="s">
        <v>455</v>
      </c>
      <c r="W448" s="474" t="s">
        <v>2118</v>
      </c>
    </row>
    <row r="449" spans="1:23" s="480" customFormat="1" ht="12.75">
      <c r="A449" s="468"/>
      <c r="B449" s="468" t="s">
        <v>2119</v>
      </c>
      <c r="C449" s="468" t="s">
        <v>2120</v>
      </c>
      <c r="D449" s="468"/>
      <c r="E449" s="468" t="s">
        <v>2121</v>
      </c>
      <c r="F449" s="468" t="s">
        <v>533</v>
      </c>
      <c r="G449" s="468" t="s">
        <v>452</v>
      </c>
      <c r="H449" s="476">
        <v>44246</v>
      </c>
      <c r="I449" s="470"/>
      <c r="J449" s="470"/>
      <c r="K449" s="470"/>
      <c r="L449" s="470"/>
      <c r="M449" s="470"/>
      <c r="N449" s="470"/>
      <c r="O449" s="470">
        <v>1</v>
      </c>
      <c r="P449" s="473">
        <f t="shared" si="6"/>
        <v>1</v>
      </c>
      <c r="Q449" s="470">
        <v>1</v>
      </c>
      <c r="R449" s="468"/>
      <c r="S449" s="468" t="s">
        <v>453</v>
      </c>
      <c r="T449" s="468" t="s">
        <v>453</v>
      </c>
      <c r="U449" s="468" t="s">
        <v>490</v>
      </c>
      <c r="V449" s="468" t="s">
        <v>455</v>
      </c>
      <c r="W449" s="474" t="s">
        <v>2122</v>
      </c>
    </row>
    <row r="450" spans="1:23" s="480" customFormat="1" ht="12.75">
      <c r="A450" s="468"/>
      <c r="B450" s="468" t="s">
        <v>2123</v>
      </c>
      <c r="C450" s="468" t="s">
        <v>2124</v>
      </c>
      <c r="D450" s="468"/>
      <c r="E450" s="468" t="s">
        <v>2125</v>
      </c>
      <c r="F450" s="468" t="s">
        <v>533</v>
      </c>
      <c r="G450" s="468" t="s">
        <v>452</v>
      </c>
      <c r="H450" s="476">
        <v>44461</v>
      </c>
      <c r="I450" s="470"/>
      <c r="J450" s="470"/>
      <c r="K450" s="470"/>
      <c r="L450" s="470"/>
      <c r="M450" s="470"/>
      <c r="N450" s="470"/>
      <c r="O450" s="470">
        <v>1</v>
      </c>
      <c r="P450" s="473">
        <f t="shared" si="6"/>
        <v>1</v>
      </c>
      <c r="Q450" s="470">
        <v>1</v>
      </c>
      <c r="R450" s="468"/>
      <c r="S450" s="468" t="s">
        <v>453</v>
      </c>
      <c r="T450" s="468" t="s">
        <v>453</v>
      </c>
      <c r="U450" s="468" t="s">
        <v>490</v>
      </c>
      <c r="V450" s="468" t="s">
        <v>455</v>
      </c>
      <c r="W450" s="474" t="s">
        <v>2126</v>
      </c>
    </row>
    <row r="451" spans="1:23" s="480" customFormat="1" ht="12.75">
      <c r="A451" s="468"/>
      <c r="B451" s="468" t="s">
        <v>2127</v>
      </c>
      <c r="C451" s="468" t="s">
        <v>2128</v>
      </c>
      <c r="D451" s="468"/>
      <c r="E451" s="468" t="s">
        <v>2129</v>
      </c>
      <c r="F451" s="468" t="s">
        <v>533</v>
      </c>
      <c r="G451" s="468" t="s">
        <v>452</v>
      </c>
      <c r="H451" s="476">
        <v>44223</v>
      </c>
      <c r="I451" s="470"/>
      <c r="J451" s="470"/>
      <c r="K451" s="470"/>
      <c r="L451" s="470"/>
      <c r="M451" s="470"/>
      <c r="N451" s="470"/>
      <c r="O451" s="470">
        <v>1</v>
      </c>
      <c r="P451" s="473">
        <f t="shared" si="6"/>
        <v>1</v>
      </c>
      <c r="Q451" s="470">
        <v>1</v>
      </c>
      <c r="R451" s="468"/>
      <c r="S451" s="468" t="s">
        <v>453</v>
      </c>
      <c r="T451" s="468" t="s">
        <v>453</v>
      </c>
      <c r="U451" s="468" t="s">
        <v>490</v>
      </c>
      <c r="V451" s="468" t="s">
        <v>455</v>
      </c>
      <c r="W451" s="474" t="s">
        <v>2130</v>
      </c>
    </row>
    <row r="452" spans="1:23" s="480" customFormat="1" ht="12.75">
      <c r="A452" s="468"/>
      <c r="B452" s="468" t="s">
        <v>2131</v>
      </c>
      <c r="C452" s="468" t="s">
        <v>2132</v>
      </c>
      <c r="D452" s="468"/>
      <c r="E452" s="468" t="s">
        <v>2133</v>
      </c>
      <c r="F452" s="468" t="s">
        <v>730</v>
      </c>
      <c r="G452" s="468" t="s">
        <v>511</v>
      </c>
      <c r="H452" s="476">
        <v>44294</v>
      </c>
      <c r="I452" s="470"/>
      <c r="J452" s="470"/>
      <c r="K452" s="470"/>
      <c r="L452" s="470"/>
      <c r="M452" s="470"/>
      <c r="N452" s="470"/>
      <c r="O452" s="470">
        <v>1</v>
      </c>
      <c r="P452" s="473">
        <f t="shared" si="6"/>
        <v>1</v>
      </c>
      <c r="Q452" s="470">
        <v>1</v>
      </c>
      <c r="R452" s="468"/>
      <c r="S452" s="468" t="s">
        <v>453</v>
      </c>
      <c r="T452" s="468" t="s">
        <v>453</v>
      </c>
      <c r="U452" s="468" t="s">
        <v>490</v>
      </c>
      <c r="V452" s="468" t="s">
        <v>455</v>
      </c>
      <c r="W452" s="474" t="s">
        <v>2134</v>
      </c>
    </row>
    <row r="453" spans="1:23" s="480" customFormat="1" ht="12.75">
      <c r="A453" s="468"/>
      <c r="B453" s="468" t="s">
        <v>2135</v>
      </c>
      <c r="C453" s="468" t="s">
        <v>2136</v>
      </c>
      <c r="D453" s="468"/>
      <c r="E453" s="468" t="s">
        <v>2137</v>
      </c>
      <c r="F453" s="468" t="s">
        <v>533</v>
      </c>
      <c r="G453" s="468" t="s">
        <v>452</v>
      </c>
      <c r="H453" s="476">
        <v>44554</v>
      </c>
      <c r="I453" s="470"/>
      <c r="J453" s="470"/>
      <c r="K453" s="470"/>
      <c r="L453" s="470"/>
      <c r="M453" s="470"/>
      <c r="N453" s="470"/>
      <c r="O453" s="470">
        <v>1</v>
      </c>
      <c r="P453" s="473">
        <f t="shared" si="6"/>
        <v>1</v>
      </c>
      <c r="Q453" s="470">
        <v>1</v>
      </c>
      <c r="R453" s="468"/>
      <c r="S453" s="468" t="s">
        <v>453</v>
      </c>
      <c r="T453" s="468" t="s">
        <v>453</v>
      </c>
      <c r="U453" s="468" t="s">
        <v>490</v>
      </c>
      <c r="V453" s="468" t="s">
        <v>455</v>
      </c>
      <c r="W453" s="474" t="s">
        <v>2138</v>
      </c>
    </row>
    <row r="454" spans="1:23" s="480" customFormat="1" ht="12.75">
      <c r="A454" s="468"/>
      <c r="B454" s="468"/>
      <c r="C454" s="468"/>
      <c r="D454" s="468"/>
      <c r="E454" s="468"/>
      <c r="F454" s="468"/>
      <c r="G454" s="468"/>
      <c r="H454" s="478"/>
      <c r="I454" s="470"/>
      <c r="J454" s="470"/>
      <c r="K454" s="470"/>
      <c r="L454" s="470"/>
      <c r="M454" s="470"/>
      <c r="N454" s="470"/>
      <c r="O454" s="470"/>
      <c r="P454" s="473">
        <f t="shared" si="6"/>
        <v>0</v>
      </c>
      <c r="Q454" s="470"/>
      <c r="R454" s="468"/>
      <c r="S454" s="468"/>
      <c r="T454" s="468"/>
      <c r="U454" s="468"/>
      <c r="V454" s="468"/>
      <c r="W454" s="474"/>
    </row>
    <row r="455" spans="1:23" s="480" customFormat="1" ht="12.75">
      <c r="A455" s="468"/>
      <c r="B455" s="468"/>
      <c r="C455" s="468"/>
      <c r="D455" s="468"/>
      <c r="E455" s="468"/>
      <c r="F455" s="468"/>
      <c r="G455" s="468"/>
      <c r="H455" s="478"/>
      <c r="I455" s="470"/>
      <c r="J455" s="470"/>
      <c r="K455" s="470"/>
      <c r="L455" s="470"/>
      <c r="M455" s="470"/>
      <c r="N455" s="470"/>
      <c r="O455" s="470"/>
      <c r="P455" s="473">
        <f t="shared" si="6"/>
        <v>0</v>
      </c>
      <c r="Q455" s="470"/>
      <c r="R455" s="468"/>
      <c r="S455" s="468"/>
      <c r="T455" s="468"/>
      <c r="U455" s="468"/>
      <c r="V455" s="468"/>
      <c r="W455" s="474"/>
    </row>
    <row r="456" spans="1:23" s="480" customFormat="1" ht="12.75">
      <c r="A456" s="468"/>
      <c r="B456" s="468"/>
      <c r="C456" s="468"/>
      <c r="D456" s="468"/>
      <c r="E456" s="468"/>
      <c r="F456" s="468"/>
      <c r="G456" s="468"/>
      <c r="H456" s="478"/>
      <c r="I456" s="470"/>
      <c r="J456" s="470"/>
      <c r="K456" s="470"/>
      <c r="L456" s="470"/>
      <c r="M456" s="470"/>
      <c r="N456" s="470"/>
      <c r="O456" s="470"/>
      <c r="P456" s="473">
        <f t="shared" si="6"/>
        <v>0</v>
      </c>
      <c r="Q456" s="470"/>
      <c r="R456" s="468"/>
      <c r="S456" s="468"/>
      <c r="T456" s="468"/>
      <c r="U456" s="468"/>
      <c r="V456" s="468"/>
      <c r="W456" s="474"/>
    </row>
    <row r="457" spans="1:23" s="480" customFormat="1" ht="12.75">
      <c r="A457" s="468"/>
      <c r="B457" s="468"/>
      <c r="C457" s="468"/>
      <c r="D457" s="468"/>
      <c r="E457" s="468"/>
      <c r="F457" s="468"/>
      <c r="G457" s="468"/>
      <c r="H457" s="478"/>
      <c r="I457" s="470"/>
      <c r="J457" s="470"/>
      <c r="K457" s="470"/>
      <c r="L457" s="470"/>
      <c r="M457" s="470"/>
      <c r="N457" s="470"/>
      <c r="O457" s="470"/>
      <c r="P457" s="473">
        <f t="shared" si="6"/>
        <v>0</v>
      </c>
      <c r="Q457" s="470"/>
      <c r="R457" s="468"/>
      <c r="S457" s="468"/>
      <c r="T457" s="468"/>
      <c r="U457" s="468"/>
      <c r="V457" s="468"/>
      <c r="W457" s="474"/>
    </row>
    <row r="458" spans="1:23" s="480" customFormat="1" ht="12.75">
      <c r="A458" s="468"/>
      <c r="B458" s="468"/>
      <c r="C458" s="468"/>
      <c r="D458" s="468"/>
      <c r="E458" s="468"/>
      <c r="F458" s="468"/>
      <c r="G458" s="468"/>
      <c r="H458" s="478"/>
      <c r="I458" s="470"/>
      <c r="J458" s="470"/>
      <c r="K458" s="470"/>
      <c r="L458" s="470"/>
      <c r="M458" s="470"/>
      <c r="N458" s="470"/>
      <c r="O458" s="470"/>
      <c r="P458" s="473">
        <f t="shared" si="6"/>
        <v>0</v>
      </c>
      <c r="Q458" s="470"/>
      <c r="R458" s="468"/>
      <c r="S458" s="468"/>
      <c r="T458" s="468"/>
      <c r="U458" s="468"/>
      <c r="V458" s="468"/>
      <c r="W458" s="474"/>
    </row>
    <row r="459" spans="1:23" s="480" customFormat="1" ht="12.75">
      <c r="A459" s="468"/>
      <c r="B459" s="468"/>
      <c r="C459" s="468"/>
      <c r="D459" s="468"/>
      <c r="E459" s="468"/>
      <c r="F459" s="468"/>
      <c r="G459" s="468"/>
      <c r="H459" s="478"/>
      <c r="I459" s="470"/>
      <c r="J459" s="470"/>
      <c r="K459" s="470"/>
      <c r="L459" s="470"/>
      <c r="M459" s="470"/>
      <c r="N459" s="470"/>
      <c r="O459" s="470"/>
      <c r="P459" s="473">
        <f t="shared" si="6"/>
        <v>0</v>
      </c>
      <c r="Q459" s="470"/>
      <c r="R459" s="468"/>
      <c r="S459" s="468"/>
      <c r="T459" s="468"/>
      <c r="U459" s="468"/>
      <c r="V459" s="468"/>
      <c r="W459" s="474"/>
    </row>
    <row r="460" spans="1:23" s="480" customFormat="1" ht="12.75">
      <c r="A460" s="468"/>
      <c r="B460" s="468"/>
      <c r="C460" s="468"/>
      <c r="D460" s="468"/>
      <c r="E460" s="468"/>
      <c r="F460" s="468"/>
      <c r="G460" s="468"/>
      <c r="H460" s="478"/>
      <c r="I460" s="470"/>
      <c r="J460" s="470"/>
      <c r="K460" s="470"/>
      <c r="L460" s="470"/>
      <c r="M460" s="470"/>
      <c r="N460" s="470"/>
      <c r="O460" s="470"/>
      <c r="P460" s="473">
        <f t="shared" si="6"/>
        <v>0</v>
      </c>
      <c r="Q460" s="470"/>
      <c r="R460" s="468"/>
      <c r="S460" s="468"/>
      <c r="T460" s="468"/>
      <c r="U460" s="468"/>
      <c r="V460" s="468"/>
      <c r="W460" s="474"/>
    </row>
    <row r="461" spans="1:23" s="480" customFormat="1" ht="12.75">
      <c r="A461" s="468"/>
      <c r="B461" s="468"/>
      <c r="C461" s="468"/>
      <c r="D461" s="468"/>
      <c r="E461" s="468"/>
      <c r="F461" s="468"/>
      <c r="G461" s="468"/>
      <c r="H461" s="478"/>
      <c r="I461" s="470"/>
      <c r="J461" s="470"/>
      <c r="K461" s="470"/>
      <c r="L461" s="470"/>
      <c r="M461" s="470"/>
      <c r="N461" s="470"/>
      <c r="O461" s="470"/>
      <c r="P461" s="473">
        <f t="shared" ref="P461:P524" si="7">SUM($I461:$O461)</f>
        <v>0</v>
      </c>
      <c r="Q461" s="470"/>
      <c r="R461" s="468"/>
      <c r="S461" s="468"/>
      <c r="T461" s="468"/>
      <c r="U461" s="468"/>
      <c r="V461" s="468"/>
      <c r="W461" s="474"/>
    </row>
    <row r="462" spans="1:23" s="480" customFormat="1" ht="12.75">
      <c r="A462" s="468"/>
      <c r="B462" s="468"/>
      <c r="C462" s="468"/>
      <c r="D462" s="468"/>
      <c r="E462" s="468"/>
      <c r="F462" s="468"/>
      <c r="G462" s="468"/>
      <c r="H462" s="478"/>
      <c r="I462" s="470"/>
      <c r="J462" s="470"/>
      <c r="K462" s="470"/>
      <c r="L462" s="470"/>
      <c r="M462" s="470"/>
      <c r="N462" s="470"/>
      <c r="O462" s="470"/>
      <c r="P462" s="473">
        <f t="shared" si="7"/>
        <v>0</v>
      </c>
      <c r="Q462" s="470"/>
      <c r="R462" s="468"/>
      <c r="S462" s="468"/>
      <c r="T462" s="468"/>
      <c r="U462" s="468"/>
      <c r="V462" s="468"/>
      <c r="W462" s="474"/>
    </row>
    <row r="463" spans="1:23" s="480" customFormat="1" ht="12.75">
      <c r="A463" s="468"/>
      <c r="B463" s="468"/>
      <c r="C463" s="468"/>
      <c r="D463" s="468"/>
      <c r="E463" s="468"/>
      <c r="F463" s="468"/>
      <c r="G463" s="468"/>
      <c r="H463" s="478"/>
      <c r="I463" s="470"/>
      <c r="J463" s="470"/>
      <c r="K463" s="470"/>
      <c r="L463" s="470"/>
      <c r="M463" s="470"/>
      <c r="N463" s="470"/>
      <c r="O463" s="470"/>
      <c r="P463" s="473">
        <f t="shared" si="7"/>
        <v>0</v>
      </c>
      <c r="Q463" s="470"/>
      <c r="R463" s="468"/>
      <c r="S463" s="468"/>
      <c r="T463" s="468"/>
      <c r="U463" s="468"/>
      <c r="V463" s="468"/>
      <c r="W463" s="474"/>
    </row>
    <row r="464" spans="1:23" s="480" customFormat="1" ht="12.75">
      <c r="A464" s="468"/>
      <c r="B464" s="468"/>
      <c r="C464" s="468"/>
      <c r="D464" s="468"/>
      <c r="E464" s="468"/>
      <c r="F464" s="468"/>
      <c r="G464" s="468"/>
      <c r="H464" s="478"/>
      <c r="I464" s="470"/>
      <c r="J464" s="470"/>
      <c r="K464" s="470"/>
      <c r="L464" s="470"/>
      <c r="M464" s="470"/>
      <c r="N464" s="470"/>
      <c r="O464" s="470"/>
      <c r="P464" s="473">
        <f t="shared" si="7"/>
        <v>0</v>
      </c>
      <c r="Q464" s="470"/>
      <c r="R464" s="468"/>
      <c r="S464" s="468"/>
      <c r="T464" s="468"/>
      <c r="U464" s="468"/>
      <c r="V464" s="468"/>
      <c r="W464" s="474"/>
    </row>
    <row r="465" spans="1:23" s="480" customFormat="1" ht="12.75">
      <c r="A465" s="468"/>
      <c r="B465" s="468"/>
      <c r="C465" s="468"/>
      <c r="D465" s="468"/>
      <c r="E465" s="468"/>
      <c r="F465" s="468"/>
      <c r="G465" s="468"/>
      <c r="H465" s="478"/>
      <c r="I465" s="470"/>
      <c r="J465" s="470"/>
      <c r="K465" s="470"/>
      <c r="L465" s="470"/>
      <c r="M465" s="470"/>
      <c r="N465" s="470"/>
      <c r="O465" s="470"/>
      <c r="P465" s="473">
        <f t="shared" si="7"/>
        <v>0</v>
      </c>
      <c r="Q465" s="470"/>
      <c r="R465" s="468"/>
      <c r="S465" s="468"/>
      <c r="T465" s="468"/>
      <c r="U465" s="468"/>
      <c r="V465" s="468"/>
      <c r="W465" s="474"/>
    </row>
    <row r="466" spans="1:23" s="480" customFormat="1" ht="12.75">
      <c r="A466" s="468"/>
      <c r="B466" s="468"/>
      <c r="C466" s="468"/>
      <c r="D466" s="468"/>
      <c r="E466" s="468"/>
      <c r="F466" s="468"/>
      <c r="G466" s="468"/>
      <c r="H466" s="478"/>
      <c r="I466" s="470"/>
      <c r="J466" s="470"/>
      <c r="K466" s="470"/>
      <c r="L466" s="470"/>
      <c r="M466" s="470"/>
      <c r="N466" s="470"/>
      <c r="O466" s="470"/>
      <c r="P466" s="473">
        <f t="shared" si="7"/>
        <v>0</v>
      </c>
      <c r="Q466" s="470"/>
      <c r="R466" s="468"/>
      <c r="S466" s="468"/>
      <c r="T466" s="468"/>
      <c r="U466" s="468"/>
      <c r="V466" s="468"/>
      <c r="W466" s="474"/>
    </row>
    <row r="467" spans="1:23" s="480" customFormat="1" ht="12.75">
      <c r="A467" s="468"/>
      <c r="B467" s="468"/>
      <c r="C467" s="468"/>
      <c r="D467" s="468"/>
      <c r="E467" s="468"/>
      <c r="F467" s="468"/>
      <c r="G467" s="468"/>
      <c r="H467" s="478"/>
      <c r="I467" s="470"/>
      <c r="J467" s="470"/>
      <c r="K467" s="470"/>
      <c r="L467" s="470"/>
      <c r="M467" s="470"/>
      <c r="N467" s="470"/>
      <c r="O467" s="470"/>
      <c r="P467" s="473">
        <f t="shared" si="7"/>
        <v>0</v>
      </c>
      <c r="Q467" s="470"/>
      <c r="R467" s="468"/>
      <c r="S467" s="468"/>
      <c r="T467" s="468"/>
      <c r="U467" s="468"/>
      <c r="V467" s="468"/>
      <c r="W467" s="474"/>
    </row>
    <row r="468" spans="1:23" s="480" customFormat="1" ht="12.75">
      <c r="A468" s="468"/>
      <c r="B468" s="468"/>
      <c r="C468" s="468"/>
      <c r="D468" s="468"/>
      <c r="E468" s="468"/>
      <c r="F468" s="468"/>
      <c r="G468" s="468"/>
      <c r="H468" s="478"/>
      <c r="I468" s="470"/>
      <c r="J468" s="470"/>
      <c r="K468" s="470"/>
      <c r="L468" s="470"/>
      <c r="M468" s="470"/>
      <c r="N468" s="470"/>
      <c r="O468" s="470"/>
      <c r="P468" s="473">
        <f t="shared" si="7"/>
        <v>0</v>
      </c>
      <c r="Q468" s="470"/>
      <c r="R468" s="468"/>
      <c r="S468" s="468"/>
      <c r="T468" s="468"/>
      <c r="U468" s="468"/>
      <c r="V468" s="468"/>
      <c r="W468" s="474"/>
    </row>
    <row r="469" spans="1:23" s="480" customFormat="1" ht="12.75">
      <c r="A469" s="468"/>
      <c r="B469" s="468"/>
      <c r="C469" s="468"/>
      <c r="D469" s="468"/>
      <c r="E469" s="468"/>
      <c r="F469" s="468"/>
      <c r="G469" s="468"/>
      <c r="H469" s="478"/>
      <c r="I469" s="470"/>
      <c r="J469" s="470"/>
      <c r="K469" s="470"/>
      <c r="L469" s="470"/>
      <c r="M469" s="470"/>
      <c r="N469" s="470"/>
      <c r="O469" s="470"/>
      <c r="P469" s="473">
        <f t="shared" si="7"/>
        <v>0</v>
      </c>
      <c r="Q469" s="470"/>
      <c r="R469" s="468"/>
      <c r="S469" s="468"/>
      <c r="T469" s="468"/>
      <c r="U469" s="468"/>
      <c r="V469" s="468"/>
      <c r="W469" s="474"/>
    </row>
    <row r="470" spans="1:23" s="480" customFormat="1" ht="12.75">
      <c r="A470" s="468"/>
      <c r="B470" s="468"/>
      <c r="C470" s="468"/>
      <c r="D470" s="468"/>
      <c r="E470" s="468"/>
      <c r="F470" s="468"/>
      <c r="G470" s="468"/>
      <c r="H470" s="478"/>
      <c r="I470" s="470"/>
      <c r="J470" s="470"/>
      <c r="K470" s="470"/>
      <c r="L470" s="470"/>
      <c r="M470" s="470"/>
      <c r="N470" s="470"/>
      <c r="O470" s="470"/>
      <c r="P470" s="473">
        <f t="shared" si="7"/>
        <v>0</v>
      </c>
      <c r="Q470" s="470"/>
      <c r="R470" s="468"/>
      <c r="S470" s="468"/>
      <c r="T470" s="468"/>
      <c r="U470" s="468"/>
      <c r="V470" s="468"/>
      <c r="W470" s="474"/>
    </row>
    <row r="471" spans="1:23" s="480" customFormat="1" ht="12.75">
      <c r="A471" s="468"/>
      <c r="B471" s="468"/>
      <c r="C471" s="468"/>
      <c r="D471" s="468"/>
      <c r="E471" s="468"/>
      <c r="F471" s="468"/>
      <c r="G471" s="468"/>
      <c r="H471" s="478"/>
      <c r="I471" s="470"/>
      <c r="J471" s="470"/>
      <c r="K471" s="470"/>
      <c r="L471" s="470"/>
      <c r="M471" s="470"/>
      <c r="N471" s="470"/>
      <c r="O471" s="470"/>
      <c r="P471" s="473">
        <f t="shared" si="7"/>
        <v>0</v>
      </c>
      <c r="Q471" s="470"/>
      <c r="R471" s="468"/>
      <c r="S471" s="468"/>
      <c r="T471" s="468"/>
      <c r="U471" s="468"/>
      <c r="V471" s="468"/>
      <c r="W471" s="474"/>
    </row>
    <row r="472" spans="1:23" s="480" customFormat="1" ht="12.75">
      <c r="A472" s="468"/>
      <c r="B472" s="468"/>
      <c r="C472" s="468"/>
      <c r="D472" s="468"/>
      <c r="E472" s="468"/>
      <c r="F472" s="468"/>
      <c r="G472" s="468"/>
      <c r="H472" s="478"/>
      <c r="I472" s="470"/>
      <c r="J472" s="470"/>
      <c r="K472" s="470"/>
      <c r="L472" s="470"/>
      <c r="M472" s="470"/>
      <c r="N472" s="470"/>
      <c r="O472" s="470"/>
      <c r="P472" s="473">
        <f t="shared" si="7"/>
        <v>0</v>
      </c>
      <c r="Q472" s="470"/>
      <c r="R472" s="468"/>
      <c r="S472" s="468"/>
      <c r="T472" s="468"/>
      <c r="U472" s="468"/>
      <c r="V472" s="468"/>
      <c r="W472" s="474"/>
    </row>
    <row r="473" spans="1:23" s="480" customFormat="1" ht="12.75">
      <c r="A473" s="468"/>
      <c r="B473" s="468"/>
      <c r="C473" s="468"/>
      <c r="D473" s="468"/>
      <c r="E473" s="468"/>
      <c r="F473" s="468"/>
      <c r="G473" s="468"/>
      <c r="H473" s="478"/>
      <c r="I473" s="470"/>
      <c r="J473" s="470"/>
      <c r="K473" s="470"/>
      <c r="L473" s="470"/>
      <c r="M473" s="470"/>
      <c r="N473" s="470"/>
      <c r="O473" s="470"/>
      <c r="P473" s="473">
        <f t="shared" si="7"/>
        <v>0</v>
      </c>
      <c r="Q473" s="470"/>
      <c r="R473" s="468"/>
      <c r="S473" s="468"/>
      <c r="T473" s="468"/>
      <c r="U473" s="468"/>
      <c r="V473" s="468"/>
      <c r="W473" s="474"/>
    </row>
    <row r="474" spans="1:23" s="480" customFormat="1" ht="12.75">
      <c r="A474" s="468"/>
      <c r="B474" s="468"/>
      <c r="C474" s="468"/>
      <c r="D474" s="468"/>
      <c r="E474" s="468"/>
      <c r="F474" s="468"/>
      <c r="G474" s="468"/>
      <c r="H474" s="478"/>
      <c r="I474" s="470"/>
      <c r="J474" s="470"/>
      <c r="K474" s="470"/>
      <c r="L474" s="470"/>
      <c r="M474" s="470"/>
      <c r="N474" s="470"/>
      <c r="O474" s="470"/>
      <c r="P474" s="473">
        <f t="shared" si="7"/>
        <v>0</v>
      </c>
      <c r="Q474" s="470"/>
      <c r="R474" s="468"/>
      <c r="S474" s="468"/>
      <c r="T474" s="468"/>
      <c r="U474" s="468"/>
      <c r="V474" s="468"/>
      <c r="W474" s="474"/>
    </row>
    <row r="475" spans="1:23" s="480" customFormat="1" ht="12.75">
      <c r="A475" s="468"/>
      <c r="B475" s="468"/>
      <c r="C475" s="468"/>
      <c r="D475" s="468"/>
      <c r="E475" s="468"/>
      <c r="F475" s="468"/>
      <c r="G475" s="468"/>
      <c r="H475" s="478"/>
      <c r="I475" s="470"/>
      <c r="J475" s="470"/>
      <c r="K475" s="470"/>
      <c r="L475" s="470"/>
      <c r="M475" s="470"/>
      <c r="N475" s="470"/>
      <c r="O475" s="470"/>
      <c r="P475" s="473">
        <f t="shared" si="7"/>
        <v>0</v>
      </c>
      <c r="Q475" s="470"/>
      <c r="R475" s="468"/>
      <c r="S475" s="468"/>
      <c r="T475" s="468"/>
      <c r="U475" s="468"/>
      <c r="V475" s="468"/>
      <c r="W475" s="474"/>
    </row>
    <row r="476" spans="1:23" s="480" customFormat="1" ht="12.75">
      <c r="A476" s="468"/>
      <c r="B476" s="468"/>
      <c r="C476" s="468"/>
      <c r="D476" s="468"/>
      <c r="E476" s="468"/>
      <c r="F476" s="468"/>
      <c r="G476" s="468"/>
      <c r="H476" s="478"/>
      <c r="I476" s="470"/>
      <c r="J476" s="470"/>
      <c r="K476" s="470"/>
      <c r="L476" s="470"/>
      <c r="M476" s="470"/>
      <c r="N476" s="470"/>
      <c r="O476" s="470"/>
      <c r="P476" s="473">
        <f t="shared" si="7"/>
        <v>0</v>
      </c>
      <c r="Q476" s="470"/>
      <c r="R476" s="468"/>
      <c r="S476" s="468"/>
      <c r="T476" s="468"/>
      <c r="U476" s="468"/>
      <c r="V476" s="468"/>
      <c r="W476" s="474"/>
    </row>
    <row r="477" spans="1:23" s="480" customFormat="1" ht="12.75">
      <c r="A477" s="468"/>
      <c r="B477" s="468"/>
      <c r="C477" s="468"/>
      <c r="D477" s="468"/>
      <c r="E477" s="468"/>
      <c r="F477" s="468"/>
      <c r="G477" s="468"/>
      <c r="H477" s="478"/>
      <c r="I477" s="470"/>
      <c r="J477" s="470"/>
      <c r="K477" s="470"/>
      <c r="L477" s="470"/>
      <c r="M477" s="470"/>
      <c r="N477" s="470"/>
      <c r="O477" s="470"/>
      <c r="P477" s="473">
        <f t="shared" si="7"/>
        <v>0</v>
      </c>
      <c r="Q477" s="470"/>
      <c r="R477" s="468"/>
      <c r="S477" s="468"/>
      <c r="T477" s="468"/>
      <c r="U477" s="468"/>
      <c r="V477" s="468"/>
      <c r="W477" s="474"/>
    </row>
    <row r="478" spans="1:23" s="480" customFormat="1" ht="12.75">
      <c r="A478" s="468"/>
      <c r="B478" s="468"/>
      <c r="C478" s="468"/>
      <c r="D478" s="468"/>
      <c r="E478" s="468"/>
      <c r="F478" s="468"/>
      <c r="G478" s="468"/>
      <c r="H478" s="478"/>
      <c r="I478" s="470"/>
      <c r="J478" s="470"/>
      <c r="K478" s="470"/>
      <c r="L478" s="470"/>
      <c r="M478" s="470"/>
      <c r="N478" s="470"/>
      <c r="O478" s="470"/>
      <c r="P478" s="473">
        <f t="shared" si="7"/>
        <v>0</v>
      </c>
      <c r="Q478" s="470"/>
      <c r="R478" s="468"/>
      <c r="S478" s="468"/>
      <c r="T478" s="468"/>
      <c r="U478" s="468"/>
      <c r="V478" s="468"/>
      <c r="W478" s="474"/>
    </row>
    <row r="479" spans="1:23" s="480" customFormat="1" ht="12.75">
      <c r="A479" s="468"/>
      <c r="B479" s="468"/>
      <c r="C479" s="468"/>
      <c r="D479" s="468"/>
      <c r="E479" s="468"/>
      <c r="F479" s="468"/>
      <c r="G479" s="468"/>
      <c r="H479" s="478"/>
      <c r="I479" s="470"/>
      <c r="J479" s="470"/>
      <c r="K479" s="470"/>
      <c r="L479" s="470"/>
      <c r="M479" s="470"/>
      <c r="N479" s="470"/>
      <c r="O479" s="470"/>
      <c r="P479" s="473">
        <f t="shared" si="7"/>
        <v>0</v>
      </c>
      <c r="Q479" s="470"/>
      <c r="R479" s="468"/>
      <c r="S479" s="468"/>
      <c r="T479" s="468"/>
      <c r="U479" s="468"/>
      <c r="V479" s="468"/>
      <c r="W479" s="474"/>
    </row>
    <row r="480" spans="1:23" s="480" customFormat="1" ht="12.75">
      <c r="A480" s="468"/>
      <c r="B480" s="468"/>
      <c r="C480" s="468"/>
      <c r="D480" s="468"/>
      <c r="E480" s="468"/>
      <c r="F480" s="468"/>
      <c r="G480" s="468"/>
      <c r="H480" s="478"/>
      <c r="I480" s="470"/>
      <c r="J480" s="470"/>
      <c r="K480" s="470"/>
      <c r="L480" s="470"/>
      <c r="M480" s="470"/>
      <c r="N480" s="470"/>
      <c r="O480" s="470"/>
      <c r="P480" s="473">
        <f t="shared" si="7"/>
        <v>0</v>
      </c>
      <c r="Q480" s="470"/>
      <c r="R480" s="468"/>
      <c r="S480" s="468"/>
      <c r="T480" s="468"/>
      <c r="U480" s="468"/>
      <c r="V480" s="468"/>
      <c r="W480" s="474"/>
    </row>
    <row r="481" spans="1:23" s="480" customFormat="1" ht="12.75">
      <c r="A481" s="468"/>
      <c r="B481" s="468"/>
      <c r="C481" s="468"/>
      <c r="D481" s="468"/>
      <c r="E481" s="468"/>
      <c r="F481" s="468"/>
      <c r="G481" s="468"/>
      <c r="H481" s="478"/>
      <c r="I481" s="470"/>
      <c r="J481" s="470"/>
      <c r="K481" s="470"/>
      <c r="L481" s="470"/>
      <c r="M481" s="470"/>
      <c r="N481" s="470"/>
      <c r="O481" s="470"/>
      <c r="P481" s="473">
        <f t="shared" si="7"/>
        <v>0</v>
      </c>
      <c r="Q481" s="470"/>
      <c r="R481" s="468"/>
      <c r="S481" s="468"/>
      <c r="T481" s="468"/>
      <c r="U481" s="468"/>
      <c r="V481" s="468"/>
      <c r="W481" s="474"/>
    </row>
    <row r="482" spans="1:23" s="480" customFormat="1" ht="12.75">
      <c r="A482" s="468"/>
      <c r="B482" s="468"/>
      <c r="C482" s="468"/>
      <c r="D482" s="468"/>
      <c r="E482" s="468"/>
      <c r="F482" s="468"/>
      <c r="G482" s="468"/>
      <c r="H482" s="478"/>
      <c r="I482" s="470"/>
      <c r="J482" s="470"/>
      <c r="K482" s="470"/>
      <c r="L482" s="470"/>
      <c r="M482" s="470"/>
      <c r="N482" s="470"/>
      <c r="O482" s="470"/>
      <c r="P482" s="473">
        <f t="shared" si="7"/>
        <v>0</v>
      </c>
      <c r="Q482" s="470"/>
      <c r="R482" s="468"/>
      <c r="S482" s="468"/>
      <c r="T482" s="468"/>
      <c r="U482" s="468"/>
      <c r="V482" s="468"/>
      <c r="W482" s="474"/>
    </row>
    <row r="483" spans="1:23" s="480" customFormat="1" ht="12.75">
      <c r="A483" s="468"/>
      <c r="B483" s="468"/>
      <c r="C483" s="468"/>
      <c r="D483" s="468"/>
      <c r="E483" s="468"/>
      <c r="F483" s="468"/>
      <c r="G483" s="468"/>
      <c r="H483" s="478"/>
      <c r="I483" s="470"/>
      <c r="J483" s="470"/>
      <c r="K483" s="470"/>
      <c r="L483" s="470"/>
      <c r="M483" s="470"/>
      <c r="N483" s="470"/>
      <c r="O483" s="470"/>
      <c r="P483" s="473">
        <f t="shared" si="7"/>
        <v>0</v>
      </c>
      <c r="Q483" s="470"/>
      <c r="R483" s="468"/>
      <c r="S483" s="468"/>
      <c r="T483" s="468"/>
      <c r="U483" s="468"/>
      <c r="V483" s="468"/>
      <c r="W483" s="474"/>
    </row>
    <row r="484" spans="1:23" s="480" customFormat="1" ht="12.75">
      <c r="A484" s="468"/>
      <c r="B484" s="468"/>
      <c r="C484" s="468"/>
      <c r="D484" s="468"/>
      <c r="E484" s="468"/>
      <c r="F484" s="468"/>
      <c r="G484" s="468"/>
      <c r="H484" s="478"/>
      <c r="I484" s="470"/>
      <c r="J484" s="470"/>
      <c r="K484" s="470"/>
      <c r="L484" s="470"/>
      <c r="M484" s="470"/>
      <c r="N484" s="470"/>
      <c r="O484" s="470"/>
      <c r="P484" s="473">
        <f t="shared" si="7"/>
        <v>0</v>
      </c>
      <c r="Q484" s="470"/>
      <c r="R484" s="468"/>
      <c r="S484" s="468"/>
      <c r="T484" s="468"/>
      <c r="U484" s="468"/>
      <c r="V484" s="468"/>
      <c r="W484" s="474"/>
    </row>
    <row r="485" spans="1:23" s="480" customFormat="1" ht="12.75">
      <c r="A485" s="468"/>
      <c r="B485" s="468"/>
      <c r="C485" s="468"/>
      <c r="D485" s="468"/>
      <c r="E485" s="468"/>
      <c r="F485" s="468"/>
      <c r="G485" s="468"/>
      <c r="H485" s="478"/>
      <c r="I485" s="470"/>
      <c r="J485" s="470"/>
      <c r="K485" s="470"/>
      <c r="L485" s="470"/>
      <c r="M485" s="470"/>
      <c r="N485" s="470"/>
      <c r="O485" s="470"/>
      <c r="P485" s="473">
        <f t="shared" si="7"/>
        <v>0</v>
      </c>
      <c r="Q485" s="470"/>
      <c r="R485" s="468"/>
      <c r="S485" s="468"/>
      <c r="T485" s="468"/>
      <c r="U485" s="468"/>
      <c r="V485" s="468"/>
      <c r="W485" s="474"/>
    </row>
    <row r="486" spans="1:23" s="480" customFormat="1" ht="12.75">
      <c r="A486" s="468"/>
      <c r="B486" s="468"/>
      <c r="C486" s="468"/>
      <c r="D486" s="468"/>
      <c r="E486" s="468"/>
      <c r="F486" s="468"/>
      <c r="G486" s="468"/>
      <c r="H486" s="478"/>
      <c r="I486" s="470"/>
      <c r="J486" s="470"/>
      <c r="K486" s="470"/>
      <c r="L486" s="470"/>
      <c r="M486" s="470"/>
      <c r="N486" s="470"/>
      <c r="O486" s="470"/>
      <c r="P486" s="473">
        <f t="shared" si="7"/>
        <v>0</v>
      </c>
      <c r="Q486" s="470"/>
      <c r="R486" s="468"/>
      <c r="S486" s="468"/>
      <c r="T486" s="468"/>
      <c r="U486" s="468"/>
      <c r="V486" s="468"/>
      <c r="W486" s="474"/>
    </row>
    <row r="487" spans="1:23" s="480" customFormat="1" ht="12.75">
      <c r="A487" s="468"/>
      <c r="B487" s="468"/>
      <c r="C487" s="468"/>
      <c r="D487" s="468"/>
      <c r="E487" s="468"/>
      <c r="F487" s="468"/>
      <c r="G487" s="468"/>
      <c r="H487" s="478"/>
      <c r="I487" s="470"/>
      <c r="J487" s="470"/>
      <c r="K487" s="470"/>
      <c r="L487" s="470"/>
      <c r="M487" s="470"/>
      <c r="N487" s="470"/>
      <c r="O487" s="470"/>
      <c r="P487" s="473">
        <f t="shared" si="7"/>
        <v>0</v>
      </c>
      <c r="Q487" s="470"/>
      <c r="R487" s="468"/>
      <c r="S487" s="468"/>
      <c r="T487" s="468"/>
      <c r="U487" s="468"/>
      <c r="V487" s="468"/>
      <c r="W487" s="474"/>
    </row>
    <row r="488" spans="1:23" s="480" customFormat="1" ht="12.75">
      <c r="A488" s="468"/>
      <c r="B488" s="468"/>
      <c r="C488" s="468"/>
      <c r="D488" s="468"/>
      <c r="E488" s="468"/>
      <c r="F488" s="468"/>
      <c r="G488" s="468"/>
      <c r="H488" s="478"/>
      <c r="I488" s="470"/>
      <c r="J488" s="470"/>
      <c r="K488" s="470"/>
      <c r="L488" s="470"/>
      <c r="M488" s="470"/>
      <c r="N488" s="470"/>
      <c r="O488" s="470"/>
      <c r="P488" s="473">
        <f t="shared" si="7"/>
        <v>0</v>
      </c>
      <c r="Q488" s="470"/>
      <c r="R488" s="468"/>
      <c r="S488" s="468"/>
      <c r="T488" s="468"/>
      <c r="U488" s="468"/>
      <c r="V488" s="468"/>
      <c r="W488" s="474"/>
    </row>
    <row r="489" spans="1:23" s="480" customFormat="1" ht="12.75">
      <c r="A489" s="468"/>
      <c r="B489" s="468"/>
      <c r="C489" s="468"/>
      <c r="D489" s="468"/>
      <c r="E489" s="468"/>
      <c r="F489" s="468"/>
      <c r="G489" s="468"/>
      <c r="H489" s="478"/>
      <c r="I489" s="470"/>
      <c r="J489" s="470"/>
      <c r="K489" s="470"/>
      <c r="L489" s="470"/>
      <c r="M489" s="470"/>
      <c r="N489" s="470"/>
      <c r="O489" s="470"/>
      <c r="P489" s="473">
        <f t="shared" si="7"/>
        <v>0</v>
      </c>
      <c r="Q489" s="470"/>
      <c r="R489" s="468"/>
      <c r="S489" s="468"/>
      <c r="T489" s="468"/>
      <c r="U489" s="468"/>
      <c r="V489" s="468"/>
      <c r="W489" s="474"/>
    </row>
    <row r="490" spans="1:23" s="480" customFormat="1" ht="12.75">
      <c r="A490" s="468"/>
      <c r="B490" s="468"/>
      <c r="C490" s="468"/>
      <c r="D490" s="468"/>
      <c r="E490" s="468"/>
      <c r="F490" s="468"/>
      <c r="G490" s="468"/>
      <c r="H490" s="478"/>
      <c r="I490" s="470"/>
      <c r="J490" s="470"/>
      <c r="K490" s="470"/>
      <c r="L490" s="470"/>
      <c r="M490" s="470"/>
      <c r="N490" s="470"/>
      <c r="O490" s="470"/>
      <c r="P490" s="473">
        <f t="shared" si="7"/>
        <v>0</v>
      </c>
      <c r="Q490" s="470"/>
      <c r="R490" s="468"/>
      <c r="S490" s="468"/>
      <c r="T490" s="468"/>
      <c r="U490" s="468"/>
      <c r="V490" s="468"/>
      <c r="W490" s="474"/>
    </row>
    <row r="491" spans="1:23" s="480" customFormat="1" ht="12.75">
      <c r="A491" s="468"/>
      <c r="B491" s="468"/>
      <c r="C491" s="468"/>
      <c r="D491" s="468"/>
      <c r="E491" s="468"/>
      <c r="F491" s="468"/>
      <c r="G491" s="468"/>
      <c r="H491" s="478"/>
      <c r="I491" s="470"/>
      <c r="J491" s="470"/>
      <c r="K491" s="470"/>
      <c r="L491" s="470"/>
      <c r="M491" s="470"/>
      <c r="N491" s="470"/>
      <c r="O491" s="470"/>
      <c r="P491" s="473">
        <f t="shared" si="7"/>
        <v>0</v>
      </c>
      <c r="Q491" s="470"/>
      <c r="R491" s="468"/>
      <c r="S491" s="468"/>
      <c r="T491" s="468"/>
      <c r="U491" s="468"/>
      <c r="V491" s="468"/>
      <c r="W491" s="474"/>
    </row>
    <row r="492" spans="1:23" s="480" customFormat="1" ht="12.75">
      <c r="A492" s="468"/>
      <c r="B492" s="468"/>
      <c r="C492" s="468"/>
      <c r="D492" s="468"/>
      <c r="E492" s="468"/>
      <c r="F492" s="468"/>
      <c r="G492" s="468"/>
      <c r="H492" s="478"/>
      <c r="I492" s="470"/>
      <c r="J492" s="470"/>
      <c r="K492" s="470"/>
      <c r="L492" s="470"/>
      <c r="M492" s="470"/>
      <c r="N492" s="470"/>
      <c r="O492" s="470"/>
      <c r="P492" s="473">
        <f t="shared" si="7"/>
        <v>0</v>
      </c>
      <c r="Q492" s="470"/>
      <c r="R492" s="468"/>
      <c r="S492" s="468"/>
      <c r="T492" s="468"/>
      <c r="U492" s="468"/>
      <c r="V492" s="468"/>
      <c r="W492" s="474"/>
    </row>
    <row r="493" spans="1:23" s="480" customFormat="1" ht="12.75">
      <c r="A493" s="468"/>
      <c r="B493" s="468"/>
      <c r="C493" s="468"/>
      <c r="D493" s="468"/>
      <c r="E493" s="468"/>
      <c r="F493" s="468"/>
      <c r="G493" s="468"/>
      <c r="H493" s="478"/>
      <c r="I493" s="470"/>
      <c r="J493" s="470"/>
      <c r="K493" s="470"/>
      <c r="L493" s="470"/>
      <c r="M493" s="470"/>
      <c r="N493" s="470"/>
      <c r="O493" s="470"/>
      <c r="P493" s="473">
        <f t="shared" si="7"/>
        <v>0</v>
      </c>
      <c r="Q493" s="470"/>
      <c r="R493" s="468"/>
      <c r="S493" s="468"/>
      <c r="T493" s="468"/>
      <c r="U493" s="468"/>
      <c r="V493" s="468"/>
      <c r="W493" s="474"/>
    </row>
    <row r="494" spans="1:23" s="480" customFormat="1" ht="12.75">
      <c r="A494" s="468"/>
      <c r="B494" s="468"/>
      <c r="C494" s="468"/>
      <c r="D494" s="468"/>
      <c r="E494" s="468"/>
      <c r="F494" s="468"/>
      <c r="G494" s="468"/>
      <c r="H494" s="478"/>
      <c r="I494" s="470"/>
      <c r="J494" s="470"/>
      <c r="K494" s="470"/>
      <c r="L494" s="470"/>
      <c r="M494" s="470"/>
      <c r="N494" s="470"/>
      <c r="O494" s="470"/>
      <c r="P494" s="473">
        <f t="shared" si="7"/>
        <v>0</v>
      </c>
      <c r="Q494" s="470"/>
      <c r="R494" s="468"/>
      <c r="S494" s="468"/>
      <c r="T494" s="468"/>
      <c r="U494" s="468"/>
      <c r="V494" s="468"/>
      <c r="W494" s="474"/>
    </row>
    <row r="495" spans="1:23" s="480" customFormat="1" ht="12.75">
      <c r="A495" s="468"/>
      <c r="B495" s="468"/>
      <c r="C495" s="468"/>
      <c r="D495" s="468"/>
      <c r="E495" s="468"/>
      <c r="F495" s="468"/>
      <c r="G495" s="468"/>
      <c r="H495" s="478"/>
      <c r="I495" s="470"/>
      <c r="J495" s="470"/>
      <c r="K495" s="470"/>
      <c r="L495" s="470"/>
      <c r="M495" s="470"/>
      <c r="N495" s="470"/>
      <c r="O495" s="470"/>
      <c r="P495" s="473">
        <f t="shared" si="7"/>
        <v>0</v>
      </c>
      <c r="Q495" s="470"/>
      <c r="R495" s="468"/>
      <c r="S495" s="468"/>
      <c r="T495" s="468"/>
      <c r="U495" s="468"/>
      <c r="V495" s="468"/>
      <c r="W495" s="474"/>
    </row>
    <row r="496" spans="1:23" s="480" customFormat="1" ht="12.75">
      <c r="A496" s="468"/>
      <c r="B496" s="468"/>
      <c r="C496" s="468"/>
      <c r="D496" s="468"/>
      <c r="E496" s="468"/>
      <c r="F496" s="468"/>
      <c r="G496" s="468"/>
      <c r="H496" s="478"/>
      <c r="I496" s="470"/>
      <c r="J496" s="470"/>
      <c r="K496" s="470"/>
      <c r="L496" s="470"/>
      <c r="M496" s="470"/>
      <c r="N496" s="470"/>
      <c r="O496" s="470"/>
      <c r="P496" s="473">
        <f t="shared" si="7"/>
        <v>0</v>
      </c>
      <c r="Q496" s="470"/>
      <c r="R496" s="468"/>
      <c r="S496" s="468"/>
      <c r="T496" s="468"/>
      <c r="U496" s="468"/>
      <c r="V496" s="468"/>
      <c r="W496" s="474"/>
    </row>
    <row r="497" spans="1:23" s="480" customFormat="1" ht="12.75">
      <c r="A497" s="468"/>
      <c r="B497" s="468"/>
      <c r="C497" s="468"/>
      <c r="D497" s="468"/>
      <c r="E497" s="468"/>
      <c r="F497" s="468"/>
      <c r="G497" s="468"/>
      <c r="H497" s="478"/>
      <c r="I497" s="470"/>
      <c r="J497" s="470"/>
      <c r="K497" s="470"/>
      <c r="L497" s="470"/>
      <c r="M497" s="470"/>
      <c r="N497" s="470"/>
      <c r="O497" s="470"/>
      <c r="P497" s="473">
        <f t="shared" si="7"/>
        <v>0</v>
      </c>
      <c r="Q497" s="470"/>
      <c r="R497" s="468"/>
      <c r="S497" s="468"/>
      <c r="T497" s="468"/>
      <c r="U497" s="468"/>
      <c r="V497" s="468"/>
      <c r="W497" s="474"/>
    </row>
    <row r="498" spans="1:23" s="480" customFormat="1" ht="12.75">
      <c r="A498" s="468"/>
      <c r="B498" s="468"/>
      <c r="C498" s="468"/>
      <c r="D498" s="468"/>
      <c r="E498" s="468"/>
      <c r="F498" s="468"/>
      <c r="G498" s="468"/>
      <c r="H498" s="478"/>
      <c r="I498" s="470"/>
      <c r="J498" s="470"/>
      <c r="K498" s="470"/>
      <c r="L498" s="470"/>
      <c r="M498" s="470"/>
      <c r="N498" s="470"/>
      <c r="O498" s="470"/>
      <c r="P498" s="473">
        <f t="shared" si="7"/>
        <v>0</v>
      </c>
      <c r="Q498" s="470"/>
      <c r="R498" s="468"/>
      <c r="S498" s="468"/>
      <c r="T498" s="468"/>
      <c r="U498" s="468"/>
      <c r="V498" s="468"/>
      <c r="W498" s="474"/>
    </row>
    <row r="499" spans="1:23" s="480" customFormat="1" ht="12.75">
      <c r="A499" s="468"/>
      <c r="B499" s="468"/>
      <c r="C499" s="468"/>
      <c r="D499" s="468"/>
      <c r="E499" s="468"/>
      <c r="F499" s="468"/>
      <c r="G499" s="468"/>
      <c r="H499" s="478"/>
      <c r="I499" s="470"/>
      <c r="J499" s="470"/>
      <c r="K499" s="470"/>
      <c r="L499" s="470"/>
      <c r="M499" s="470"/>
      <c r="N499" s="470"/>
      <c r="O499" s="470"/>
      <c r="P499" s="473">
        <f t="shared" si="7"/>
        <v>0</v>
      </c>
      <c r="Q499" s="470"/>
      <c r="R499" s="468"/>
      <c r="S499" s="468"/>
      <c r="T499" s="468"/>
      <c r="U499" s="468"/>
      <c r="V499" s="468"/>
      <c r="W499" s="474"/>
    </row>
    <row r="500" spans="1:23" s="480" customFormat="1" ht="12.75">
      <c r="A500" s="468"/>
      <c r="B500" s="468"/>
      <c r="C500" s="468"/>
      <c r="D500" s="468"/>
      <c r="E500" s="468"/>
      <c r="F500" s="468"/>
      <c r="G500" s="468"/>
      <c r="H500" s="478"/>
      <c r="I500" s="470"/>
      <c r="J500" s="470"/>
      <c r="K500" s="470"/>
      <c r="L500" s="470"/>
      <c r="M500" s="470"/>
      <c r="N500" s="470"/>
      <c r="O500" s="470"/>
      <c r="P500" s="473">
        <f t="shared" si="7"/>
        <v>0</v>
      </c>
      <c r="Q500" s="470"/>
      <c r="R500" s="468"/>
      <c r="S500" s="468"/>
      <c r="T500" s="468"/>
      <c r="U500" s="468"/>
      <c r="V500" s="468"/>
      <c r="W500" s="474"/>
    </row>
    <row r="501" spans="1:23" s="475" customFormat="1" ht="12.75">
      <c r="A501" s="468"/>
      <c r="B501" s="468"/>
      <c r="C501" s="468"/>
      <c r="D501" s="468"/>
      <c r="E501" s="468"/>
      <c r="F501" s="468"/>
      <c r="G501" s="468"/>
      <c r="H501" s="478"/>
      <c r="I501" s="470"/>
      <c r="J501" s="470"/>
      <c r="K501" s="470"/>
      <c r="L501" s="470"/>
      <c r="M501" s="470"/>
      <c r="N501" s="470"/>
      <c r="O501" s="470"/>
      <c r="P501" s="473">
        <f t="shared" si="7"/>
        <v>0</v>
      </c>
      <c r="Q501" s="470"/>
      <c r="R501" s="468"/>
      <c r="S501" s="468"/>
      <c r="T501" s="468"/>
      <c r="U501" s="468"/>
      <c r="V501" s="468"/>
      <c r="W501" s="474"/>
    </row>
    <row r="502" spans="1:23" s="475" customFormat="1" ht="12.75">
      <c r="A502" s="468"/>
      <c r="B502" s="468"/>
      <c r="C502" s="468"/>
      <c r="D502" s="468"/>
      <c r="E502" s="468"/>
      <c r="F502" s="468"/>
      <c r="G502" s="468"/>
      <c r="H502" s="478"/>
      <c r="I502" s="470"/>
      <c r="J502" s="470"/>
      <c r="K502" s="470"/>
      <c r="L502" s="470"/>
      <c r="M502" s="470"/>
      <c r="N502" s="470"/>
      <c r="O502" s="470"/>
      <c r="P502" s="473">
        <f t="shared" si="7"/>
        <v>0</v>
      </c>
      <c r="Q502" s="470"/>
      <c r="R502" s="468"/>
      <c r="S502" s="468"/>
      <c r="T502" s="468"/>
      <c r="U502" s="468"/>
      <c r="V502" s="468"/>
      <c r="W502" s="474"/>
    </row>
    <row r="503" spans="1:23" s="475" customFormat="1" ht="12.75">
      <c r="A503" s="468"/>
      <c r="B503" s="468"/>
      <c r="C503" s="468"/>
      <c r="D503" s="468"/>
      <c r="E503" s="468"/>
      <c r="F503" s="468"/>
      <c r="G503" s="468"/>
      <c r="H503" s="478"/>
      <c r="I503" s="470"/>
      <c r="J503" s="470"/>
      <c r="K503" s="470"/>
      <c r="L503" s="470"/>
      <c r="M503" s="470"/>
      <c r="N503" s="470"/>
      <c r="O503" s="470"/>
      <c r="P503" s="473">
        <f t="shared" si="7"/>
        <v>0</v>
      </c>
      <c r="Q503" s="470"/>
      <c r="R503" s="468"/>
      <c r="S503" s="468"/>
      <c r="T503" s="468"/>
      <c r="U503" s="468"/>
      <c r="V503" s="468"/>
      <c r="W503" s="474"/>
    </row>
    <row r="504" spans="1:23" s="475" customFormat="1" ht="12.75">
      <c r="A504" s="468"/>
      <c r="B504" s="468"/>
      <c r="C504" s="468"/>
      <c r="D504" s="468"/>
      <c r="E504" s="468"/>
      <c r="F504" s="468"/>
      <c r="G504" s="468"/>
      <c r="H504" s="478"/>
      <c r="I504" s="470"/>
      <c r="J504" s="470"/>
      <c r="K504" s="470"/>
      <c r="L504" s="470"/>
      <c r="M504" s="470"/>
      <c r="N504" s="470"/>
      <c r="O504" s="470"/>
      <c r="P504" s="473">
        <f t="shared" si="7"/>
        <v>0</v>
      </c>
      <c r="Q504" s="470"/>
      <c r="R504" s="468"/>
      <c r="S504" s="468"/>
      <c r="T504" s="468"/>
      <c r="U504" s="468"/>
      <c r="V504" s="468"/>
      <c r="W504" s="474"/>
    </row>
    <row r="505" spans="1:23" s="475" customFormat="1" ht="12.75">
      <c r="A505" s="468"/>
      <c r="B505" s="468"/>
      <c r="C505" s="468"/>
      <c r="D505" s="468"/>
      <c r="E505" s="468"/>
      <c r="F505" s="468"/>
      <c r="G505" s="468"/>
      <c r="H505" s="478"/>
      <c r="I505" s="470"/>
      <c r="J505" s="470"/>
      <c r="K505" s="470"/>
      <c r="L505" s="470"/>
      <c r="M505" s="470"/>
      <c r="N505" s="470"/>
      <c r="O505" s="470"/>
      <c r="P505" s="473">
        <f t="shared" si="7"/>
        <v>0</v>
      </c>
      <c r="Q505" s="470"/>
      <c r="R505" s="468"/>
      <c r="S505" s="468"/>
      <c r="T505" s="468"/>
      <c r="U505" s="468"/>
      <c r="V505" s="468"/>
      <c r="W505" s="474"/>
    </row>
    <row r="506" spans="1:23" s="475" customFormat="1" ht="12.75">
      <c r="A506" s="468"/>
      <c r="B506" s="468"/>
      <c r="C506" s="468"/>
      <c r="D506" s="468"/>
      <c r="E506" s="468"/>
      <c r="F506" s="468"/>
      <c r="G506" s="468"/>
      <c r="H506" s="478"/>
      <c r="I506" s="470"/>
      <c r="J506" s="470"/>
      <c r="K506" s="470"/>
      <c r="L506" s="470"/>
      <c r="M506" s="470"/>
      <c r="N506" s="470"/>
      <c r="O506" s="470"/>
      <c r="P506" s="473">
        <f t="shared" si="7"/>
        <v>0</v>
      </c>
      <c r="Q506" s="470"/>
      <c r="R506" s="468"/>
      <c r="S506" s="468"/>
      <c r="T506" s="468"/>
      <c r="U506" s="468"/>
      <c r="V506" s="468"/>
      <c r="W506" s="474"/>
    </row>
    <row r="507" spans="1:23" s="475" customFormat="1" ht="12.75">
      <c r="A507" s="468"/>
      <c r="B507" s="468"/>
      <c r="C507" s="468"/>
      <c r="D507" s="468"/>
      <c r="E507" s="468"/>
      <c r="F507" s="468"/>
      <c r="G507" s="468"/>
      <c r="H507" s="478"/>
      <c r="I507" s="470"/>
      <c r="J507" s="470"/>
      <c r="K507" s="470"/>
      <c r="L507" s="470"/>
      <c r="M507" s="470"/>
      <c r="N507" s="470"/>
      <c r="O507" s="470"/>
      <c r="P507" s="473">
        <f t="shared" si="7"/>
        <v>0</v>
      </c>
      <c r="Q507" s="470"/>
      <c r="R507" s="468"/>
      <c r="S507" s="468"/>
      <c r="T507" s="468"/>
      <c r="U507" s="468"/>
      <c r="V507" s="468"/>
      <c r="W507" s="474"/>
    </row>
    <row r="508" spans="1:23" s="475" customFormat="1" ht="12.75">
      <c r="A508" s="468"/>
      <c r="B508" s="468"/>
      <c r="C508" s="468"/>
      <c r="D508" s="468"/>
      <c r="E508" s="468"/>
      <c r="F508" s="468"/>
      <c r="G508" s="468"/>
      <c r="H508" s="478"/>
      <c r="I508" s="470"/>
      <c r="J508" s="470"/>
      <c r="K508" s="470"/>
      <c r="L508" s="470"/>
      <c r="M508" s="470"/>
      <c r="N508" s="470"/>
      <c r="O508" s="470"/>
      <c r="P508" s="473">
        <f t="shared" si="7"/>
        <v>0</v>
      </c>
      <c r="Q508" s="470"/>
      <c r="R508" s="468"/>
      <c r="S508" s="468"/>
      <c r="T508" s="468"/>
      <c r="U508" s="468"/>
      <c r="V508" s="468"/>
      <c r="W508" s="474"/>
    </row>
    <row r="509" spans="1:23" s="475" customFormat="1" ht="12.75">
      <c r="A509" s="468"/>
      <c r="B509" s="468"/>
      <c r="C509" s="468"/>
      <c r="D509" s="468"/>
      <c r="E509" s="468"/>
      <c r="F509" s="468"/>
      <c r="G509" s="468"/>
      <c r="H509" s="478"/>
      <c r="I509" s="470"/>
      <c r="J509" s="470"/>
      <c r="K509" s="470"/>
      <c r="L509" s="470"/>
      <c r="M509" s="470"/>
      <c r="N509" s="470"/>
      <c r="O509" s="470"/>
      <c r="P509" s="473">
        <f t="shared" si="7"/>
        <v>0</v>
      </c>
      <c r="Q509" s="470"/>
      <c r="R509" s="468"/>
      <c r="S509" s="468"/>
      <c r="T509" s="468"/>
      <c r="U509" s="468"/>
      <c r="V509" s="468"/>
      <c r="W509" s="474"/>
    </row>
    <row r="510" spans="1:23" s="475" customFormat="1" ht="12.75">
      <c r="A510" s="468"/>
      <c r="B510" s="468"/>
      <c r="C510" s="468"/>
      <c r="D510" s="468"/>
      <c r="E510" s="468"/>
      <c r="F510" s="468"/>
      <c r="G510" s="468"/>
      <c r="H510" s="478"/>
      <c r="I510" s="470"/>
      <c r="J510" s="470"/>
      <c r="K510" s="470"/>
      <c r="L510" s="470"/>
      <c r="M510" s="470"/>
      <c r="N510" s="470"/>
      <c r="O510" s="470"/>
      <c r="P510" s="473">
        <f t="shared" si="7"/>
        <v>0</v>
      </c>
      <c r="Q510" s="470"/>
      <c r="R510" s="468"/>
      <c r="S510" s="468"/>
      <c r="T510" s="468"/>
      <c r="U510" s="468"/>
      <c r="V510" s="468"/>
      <c r="W510" s="474"/>
    </row>
    <row r="511" spans="1:23" s="475" customFormat="1" ht="12.75">
      <c r="A511" s="468"/>
      <c r="B511" s="468"/>
      <c r="C511" s="468"/>
      <c r="D511" s="468"/>
      <c r="E511" s="468"/>
      <c r="F511" s="468"/>
      <c r="G511" s="468"/>
      <c r="H511" s="478"/>
      <c r="I511" s="470"/>
      <c r="J511" s="470"/>
      <c r="K511" s="470"/>
      <c r="L511" s="470"/>
      <c r="M511" s="470"/>
      <c r="N511" s="470"/>
      <c r="O511" s="470"/>
      <c r="P511" s="473">
        <f t="shared" si="7"/>
        <v>0</v>
      </c>
      <c r="Q511" s="470"/>
      <c r="R511" s="468"/>
      <c r="S511" s="468"/>
      <c r="T511" s="468"/>
      <c r="U511" s="468"/>
      <c r="V511" s="468"/>
      <c r="W511" s="474"/>
    </row>
    <row r="512" spans="1:23" s="475" customFormat="1" ht="12.75">
      <c r="A512" s="468"/>
      <c r="B512" s="468"/>
      <c r="C512" s="468"/>
      <c r="D512" s="468"/>
      <c r="E512" s="468"/>
      <c r="F512" s="468"/>
      <c r="G512" s="468"/>
      <c r="H512" s="478"/>
      <c r="I512" s="470"/>
      <c r="J512" s="470"/>
      <c r="K512" s="470"/>
      <c r="L512" s="470"/>
      <c r="M512" s="470"/>
      <c r="N512" s="470"/>
      <c r="O512" s="470"/>
      <c r="P512" s="473">
        <f t="shared" si="7"/>
        <v>0</v>
      </c>
      <c r="Q512" s="470"/>
      <c r="R512" s="468"/>
      <c r="S512" s="468"/>
      <c r="T512" s="468"/>
      <c r="U512" s="468"/>
      <c r="V512" s="468"/>
      <c r="W512" s="474"/>
    </row>
    <row r="513" spans="1:23" s="475" customFormat="1" ht="12.75">
      <c r="A513" s="468"/>
      <c r="B513" s="468"/>
      <c r="C513" s="468"/>
      <c r="D513" s="468"/>
      <c r="E513" s="468"/>
      <c r="F513" s="468"/>
      <c r="G513" s="468"/>
      <c r="H513" s="478"/>
      <c r="I513" s="470"/>
      <c r="J513" s="470"/>
      <c r="K513" s="470"/>
      <c r="L513" s="470"/>
      <c r="M513" s="470"/>
      <c r="N513" s="470"/>
      <c r="O513" s="470"/>
      <c r="P513" s="473">
        <f t="shared" si="7"/>
        <v>0</v>
      </c>
      <c r="Q513" s="470"/>
      <c r="R513" s="468"/>
      <c r="S513" s="468"/>
      <c r="T513" s="468"/>
      <c r="U513" s="468"/>
      <c r="V513" s="468"/>
      <c r="W513" s="474"/>
    </row>
    <row r="514" spans="1:23" s="475" customFormat="1" ht="12.75">
      <c r="A514" s="468"/>
      <c r="B514" s="468"/>
      <c r="C514" s="468"/>
      <c r="D514" s="468"/>
      <c r="E514" s="468"/>
      <c r="F514" s="468"/>
      <c r="G514" s="468"/>
      <c r="H514" s="478"/>
      <c r="I514" s="470"/>
      <c r="J514" s="470"/>
      <c r="K514" s="470"/>
      <c r="L514" s="470"/>
      <c r="M514" s="470"/>
      <c r="N514" s="470"/>
      <c r="O514" s="470"/>
      <c r="P514" s="473">
        <f t="shared" si="7"/>
        <v>0</v>
      </c>
      <c r="Q514" s="470"/>
      <c r="R514" s="468"/>
      <c r="S514" s="468"/>
      <c r="T514" s="468"/>
      <c r="U514" s="468"/>
      <c r="V514" s="468"/>
      <c r="W514" s="474"/>
    </row>
    <row r="515" spans="1:23" s="475" customFormat="1" ht="12.75">
      <c r="A515" s="468"/>
      <c r="B515" s="468"/>
      <c r="C515" s="468"/>
      <c r="D515" s="468"/>
      <c r="E515" s="468"/>
      <c r="F515" s="468"/>
      <c r="G515" s="468"/>
      <c r="H515" s="478"/>
      <c r="I515" s="470"/>
      <c r="J515" s="470"/>
      <c r="K515" s="470"/>
      <c r="L515" s="470"/>
      <c r="M515" s="470"/>
      <c r="N515" s="470"/>
      <c r="O515" s="470"/>
      <c r="P515" s="473">
        <f t="shared" si="7"/>
        <v>0</v>
      </c>
      <c r="Q515" s="470"/>
      <c r="R515" s="468"/>
      <c r="S515" s="468"/>
      <c r="T515" s="468"/>
      <c r="U515" s="468"/>
      <c r="V515" s="468"/>
      <c r="W515" s="474"/>
    </row>
    <row r="516" spans="1:23" s="475" customFormat="1" ht="12.75">
      <c r="A516" s="468"/>
      <c r="B516" s="468"/>
      <c r="C516" s="468"/>
      <c r="D516" s="468"/>
      <c r="E516" s="468"/>
      <c r="F516" s="468"/>
      <c r="G516" s="468"/>
      <c r="H516" s="478"/>
      <c r="I516" s="470"/>
      <c r="J516" s="470"/>
      <c r="K516" s="470"/>
      <c r="L516" s="470"/>
      <c r="M516" s="470"/>
      <c r="N516" s="470"/>
      <c r="O516" s="470"/>
      <c r="P516" s="473">
        <f t="shared" si="7"/>
        <v>0</v>
      </c>
      <c r="Q516" s="470"/>
      <c r="R516" s="468"/>
      <c r="S516" s="468"/>
      <c r="T516" s="468"/>
      <c r="U516" s="468"/>
      <c r="V516" s="468"/>
      <c r="W516" s="474"/>
    </row>
    <row r="517" spans="1:23" s="475" customFormat="1" ht="12.75">
      <c r="A517" s="468"/>
      <c r="B517" s="468"/>
      <c r="C517" s="468"/>
      <c r="D517" s="468"/>
      <c r="E517" s="468"/>
      <c r="F517" s="468"/>
      <c r="G517" s="468"/>
      <c r="H517" s="478"/>
      <c r="I517" s="470"/>
      <c r="J517" s="470"/>
      <c r="K517" s="470"/>
      <c r="L517" s="470"/>
      <c r="M517" s="470"/>
      <c r="N517" s="470"/>
      <c r="O517" s="470"/>
      <c r="P517" s="473">
        <f t="shared" si="7"/>
        <v>0</v>
      </c>
      <c r="Q517" s="470"/>
      <c r="R517" s="468"/>
      <c r="S517" s="468"/>
      <c r="T517" s="468"/>
      <c r="U517" s="468"/>
      <c r="V517" s="468"/>
      <c r="W517" s="474"/>
    </row>
    <row r="518" spans="1:23" s="475" customFormat="1" ht="12.75">
      <c r="A518" s="468"/>
      <c r="B518" s="468"/>
      <c r="C518" s="468"/>
      <c r="D518" s="468"/>
      <c r="E518" s="468"/>
      <c r="F518" s="468"/>
      <c r="G518" s="468"/>
      <c r="H518" s="478"/>
      <c r="I518" s="470"/>
      <c r="J518" s="470"/>
      <c r="K518" s="470"/>
      <c r="L518" s="470"/>
      <c r="M518" s="470"/>
      <c r="N518" s="470"/>
      <c r="O518" s="470"/>
      <c r="P518" s="473">
        <f t="shared" si="7"/>
        <v>0</v>
      </c>
      <c r="Q518" s="470"/>
      <c r="R518" s="468"/>
      <c r="S518" s="468"/>
      <c r="T518" s="468"/>
      <c r="U518" s="468"/>
      <c r="V518" s="468"/>
      <c r="W518" s="474"/>
    </row>
    <row r="519" spans="1:23" s="475" customFormat="1" ht="12.75">
      <c r="A519" s="468"/>
      <c r="B519" s="468"/>
      <c r="C519" s="468"/>
      <c r="D519" s="468"/>
      <c r="E519" s="468"/>
      <c r="F519" s="468"/>
      <c r="G519" s="468"/>
      <c r="H519" s="478"/>
      <c r="I519" s="470"/>
      <c r="J519" s="470"/>
      <c r="K519" s="470"/>
      <c r="L519" s="470"/>
      <c r="M519" s="470"/>
      <c r="N519" s="470"/>
      <c r="O519" s="470"/>
      <c r="P519" s="473">
        <f t="shared" si="7"/>
        <v>0</v>
      </c>
      <c r="Q519" s="470"/>
      <c r="R519" s="468"/>
      <c r="S519" s="468"/>
      <c r="T519" s="468"/>
      <c r="U519" s="468"/>
      <c r="V519" s="468"/>
      <c r="W519" s="474"/>
    </row>
    <row r="520" spans="1:23" s="475" customFormat="1" ht="12.75">
      <c r="A520" s="468"/>
      <c r="B520" s="468"/>
      <c r="C520" s="468"/>
      <c r="D520" s="468"/>
      <c r="E520" s="468"/>
      <c r="F520" s="468"/>
      <c r="G520" s="468"/>
      <c r="H520" s="478"/>
      <c r="I520" s="470"/>
      <c r="J520" s="470"/>
      <c r="K520" s="470"/>
      <c r="L520" s="470"/>
      <c r="M520" s="470"/>
      <c r="N520" s="470"/>
      <c r="O520" s="470"/>
      <c r="P520" s="473">
        <f t="shared" si="7"/>
        <v>0</v>
      </c>
      <c r="Q520" s="470"/>
      <c r="R520" s="468"/>
      <c r="S520" s="468"/>
      <c r="T520" s="468"/>
      <c r="U520" s="468"/>
      <c r="V520" s="468"/>
      <c r="W520" s="474"/>
    </row>
    <row r="521" spans="1:23" s="475" customFormat="1" ht="12.75">
      <c r="A521" s="468"/>
      <c r="B521" s="468"/>
      <c r="C521" s="468"/>
      <c r="D521" s="468"/>
      <c r="E521" s="468"/>
      <c r="F521" s="468"/>
      <c r="G521" s="468"/>
      <c r="H521" s="478"/>
      <c r="I521" s="470"/>
      <c r="J521" s="470"/>
      <c r="K521" s="470"/>
      <c r="L521" s="470"/>
      <c r="M521" s="470"/>
      <c r="N521" s="470"/>
      <c r="O521" s="470"/>
      <c r="P521" s="473">
        <f t="shared" si="7"/>
        <v>0</v>
      </c>
      <c r="Q521" s="470"/>
      <c r="R521" s="468"/>
      <c r="S521" s="468"/>
      <c r="T521" s="468"/>
      <c r="U521" s="468"/>
      <c r="V521" s="468"/>
      <c r="W521" s="474"/>
    </row>
    <row r="522" spans="1:23" s="475" customFormat="1" ht="12.75">
      <c r="A522" s="468"/>
      <c r="B522" s="468"/>
      <c r="C522" s="468"/>
      <c r="D522" s="468"/>
      <c r="E522" s="468"/>
      <c r="F522" s="468"/>
      <c r="G522" s="468"/>
      <c r="H522" s="478"/>
      <c r="I522" s="470"/>
      <c r="J522" s="470"/>
      <c r="K522" s="470"/>
      <c r="L522" s="470"/>
      <c r="M522" s="470"/>
      <c r="N522" s="470"/>
      <c r="O522" s="470"/>
      <c r="P522" s="473">
        <f t="shared" si="7"/>
        <v>0</v>
      </c>
      <c r="Q522" s="470"/>
      <c r="R522" s="468"/>
      <c r="S522" s="468"/>
      <c r="T522" s="468"/>
      <c r="U522" s="468"/>
      <c r="V522" s="468"/>
      <c r="W522" s="474"/>
    </row>
    <row r="523" spans="1:23" s="475" customFormat="1" ht="12.75">
      <c r="A523" s="468"/>
      <c r="B523" s="468"/>
      <c r="C523" s="468"/>
      <c r="D523" s="468"/>
      <c r="E523" s="468"/>
      <c r="F523" s="468"/>
      <c r="G523" s="468"/>
      <c r="H523" s="478"/>
      <c r="I523" s="470"/>
      <c r="J523" s="470"/>
      <c r="K523" s="470"/>
      <c r="L523" s="470"/>
      <c r="M523" s="470"/>
      <c r="N523" s="470"/>
      <c r="O523" s="470"/>
      <c r="P523" s="473">
        <f t="shared" si="7"/>
        <v>0</v>
      </c>
      <c r="Q523" s="470"/>
      <c r="R523" s="468"/>
      <c r="S523" s="468"/>
      <c r="T523" s="468"/>
      <c r="U523" s="468"/>
      <c r="V523" s="468"/>
      <c r="W523" s="474"/>
    </row>
    <row r="524" spans="1:23" s="475" customFormat="1" ht="12.75">
      <c r="A524" s="468"/>
      <c r="B524" s="468"/>
      <c r="C524" s="468"/>
      <c r="D524" s="468"/>
      <c r="E524" s="468"/>
      <c r="F524" s="468"/>
      <c r="G524" s="468"/>
      <c r="H524" s="478"/>
      <c r="I524" s="470"/>
      <c r="J524" s="470"/>
      <c r="K524" s="470"/>
      <c r="L524" s="470"/>
      <c r="M524" s="470"/>
      <c r="N524" s="470"/>
      <c r="O524" s="470"/>
      <c r="P524" s="473">
        <f t="shared" si="7"/>
        <v>0</v>
      </c>
      <c r="Q524" s="470"/>
      <c r="R524" s="468"/>
      <c r="S524" s="468"/>
      <c r="T524" s="468"/>
      <c r="U524" s="468"/>
      <c r="V524" s="468"/>
      <c r="W524" s="474"/>
    </row>
    <row r="525" spans="1:23" s="475" customFormat="1" ht="12.75">
      <c r="A525" s="468"/>
      <c r="B525" s="468"/>
      <c r="C525" s="468"/>
      <c r="D525" s="468"/>
      <c r="E525" s="468"/>
      <c r="F525" s="468"/>
      <c r="G525" s="468"/>
      <c r="H525" s="478"/>
      <c r="I525" s="470"/>
      <c r="J525" s="470"/>
      <c r="K525" s="470"/>
      <c r="L525" s="470"/>
      <c r="M525" s="470"/>
      <c r="N525" s="470"/>
      <c r="O525" s="470"/>
      <c r="P525" s="473">
        <f t="shared" ref="P525:P588" si="8">SUM($I525:$O525)</f>
        <v>0</v>
      </c>
      <c r="Q525" s="470"/>
      <c r="R525" s="468"/>
      <c r="S525" s="468"/>
      <c r="T525" s="468"/>
      <c r="U525" s="468"/>
      <c r="V525" s="468"/>
      <c r="W525" s="474"/>
    </row>
    <row r="526" spans="1:23" s="475" customFormat="1" ht="12.75">
      <c r="A526" s="468"/>
      <c r="B526" s="468"/>
      <c r="C526" s="468"/>
      <c r="D526" s="468"/>
      <c r="E526" s="468"/>
      <c r="F526" s="468"/>
      <c r="G526" s="468"/>
      <c r="H526" s="478"/>
      <c r="I526" s="470"/>
      <c r="J526" s="470"/>
      <c r="K526" s="470"/>
      <c r="L526" s="470"/>
      <c r="M526" s="470"/>
      <c r="N526" s="470"/>
      <c r="O526" s="470"/>
      <c r="P526" s="473">
        <f t="shared" si="8"/>
        <v>0</v>
      </c>
      <c r="Q526" s="470"/>
      <c r="R526" s="468"/>
      <c r="S526" s="468"/>
      <c r="T526" s="468"/>
      <c r="U526" s="468"/>
      <c r="V526" s="468"/>
      <c r="W526" s="474"/>
    </row>
    <row r="527" spans="1:23" s="475" customFormat="1" ht="12.75">
      <c r="A527" s="468"/>
      <c r="B527" s="468"/>
      <c r="C527" s="468"/>
      <c r="D527" s="468"/>
      <c r="E527" s="468"/>
      <c r="F527" s="468"/>
      <c r="G527" s="468"/>
      <c r="H527" s="478"/>
      <c r="I527" s="470"/>
      <c r="J527" s="470"/>
      <c r="K527" s="470"/>
      <c r="L527" s="470"/>
      <c r="M527" s="470"/>
      <c r="N527" s="470"/>
      <c r="O527" s="470"/>
      <c r="P527" s="473">
        <f t="shared" si="8"/>
        <v>0</v>
      </c>
      <c r="Q527" s="470"/>
      <c r="R527" s="468"/>
      <c r="S527" s="468"/>
      <c r="T527" s="468"/>
      <c r="U527" s="468"/>
      <c r="V527" s="468"/>
      <c r="W527" s="474"/>
    </row>
    <row r="528" spans="1:23" s="475" customFormat="1" ht="12.75">
      <c r="A528" s="468"/>
      <c r="B528" s="468"/>
      <c r="C528" s="468"/>
      <c r="D528" s="468"/>
      <c r="E528" s="468"/>
      <c r="F528" s="468"/>
      <c r="G528" s="468"/>
      <c r="H528" s="478"/>
      <c r="I528" s="470"/>
      <c r="J528" s="470"/>
      <c r="K528" s="470"/>
      <c r="L528" s="470"/>
      <c r="M528" s="470"/>
      <c r="N528" s="470"/>
      <c r="O528" s="470"/>
      <c r="P528" s="473">
        <f t="shared" si="8"/>
        <v>0</v>
      </c>
      <c r="Q528" s="470"/>
      <c r="R528" s="468"/>
      <c r="S528" s="468"/>
      <c r="T528" s="468"/>
      <c r="U528" s="468"/>
      <c r="V528" s="468"/>
      <c r="W528" s="474"/>
    </row>
    <row r="529" spans="1:23" s="475" customFormat="1" ht="12.75">
      <c r="A529" s="468"/>
      <c r="B529" s="468"/>
      <c r="C529" s="468"/>
      <c r="D529" s="468"/>
      <c r="E529" s="468"/>
      <c r="F529" s="468"/>
      <c r="G529" s="468"/>
      <c r="H529" s="478"/>
      <c r="I529" s="470"/>
      <c r="J529" s="470"/>
      <c r="K529" s="470"/>
      <c r="L529" s="470"/>
      <c r="M529" s="470"/>
      <c r="N529" s="470"/>
      <c r="O529" s="470"/>
      <c r="P529" s="473">
        <f t="shared" si="8"/>
        <v>0</v>
      </c>
      <c r="Q529" s="470"/>
      <c r="R529" s="468"/>
      <c r="S529" s="468"/>
      <c r="T529" s="468"/>
      <c r="U529" s="468"/>
      <c r="V529" s="468"/>
      <c r="W529" s="474"/>
    </row>
    <row r="530" spans="1:23" s="475" customFormat="1" ht="12.75">
      <c r="A530" s="468"/>
      <c r="B530" s="468"/>
      <c r="C530" s="468"/>
      <c r="D530" s="468"/>
      <c r="E530" s="468"/>
      <c r="F530" s="468"/>
      <c r="G530" s="468"/>
      <c r="H530" s="478"/>
      <c r="I530" s="470"/>
      <c r="J530" s="470"/>
      <c r="K530" s="470"/>
      <c r="L530" s="470"/>
      <c r="M530" s="470"/>
      <c r="N530" s="470"/>
      <c r="O530" s="470"/>
      <c r="P530" s="473">
        <f t="shared" si="8"/>
        <v>0</v>
      </c>
      <c r="Q530" s="470"/>
      <c r="R530" s="468"/>
      <c r="S530" s="468"/>
      <c r="T530" s="468"/>
      <c r="U530" s="468"/>
      <c r="V530" s="468"/>
      <c r="W530" s="474"/>
    </row>
    <row r="531" spans="1:23" s="475" customFormat="1" ht="12.75">
      <c r="A531" s="468"/>
      <c r="B531" s="468"/>
      <c r="C531" s="468"/>
      <c r="D531" s="468"/>
      <c r="E531" s="468"/>
      <c r="F531" s="468"/>
      <c r="G531" s="468"/>
      <c r="H531" s="478"/>
      <c r="I531" s="470"/>
      <c r="J531" s="470"/>
      <c r="K531" s="470"/>
      <c r="L531" s="470"/>
      <c r="M531" s="470"/>
      <c r="N531" s="470"/>
      <c r="O531" s="470"/>
      <c r="P531" s="473">
        <f t="shared" si="8"/>
        <v>0</v>
      </c>
      <c r="Q531" s="470"/>
      <c r="R531" s="468"/>
      <c r="S531" s="468"/>
      <c r="T531" s="468"/>
      <c r="U531" s="468"/>
      <c r="V531" s="468"/>
      <c r="W531" s="474"/>
    </row>
    <row r="532" spans="1:23" s="475" customFormat="1" ht="12.75">
      <c r="A532" s="468"/>
      <c r="B532" s="468"/>
      <c r="C532" s="468"/>
      <c r="D532" s="468"/>
      <c r="E532" s="468"/>
      <c r="F532" s="468"/>
      <c r="G532" s="468"/>
      <c r="H532" s="478"/>
      <c r="I532" s="470"/>
      <c r="J532" s="470"/>
      <c r="K532" s="470"/>
      <c r="L532" s="470"/>
      <c r="M532" s="470"/>
      <c r="N532" s="470"/>
      <c r="O532" s="470"/>
      <c r="P532" s="473">
        <f t="shared" si="8"/>
        <v>0</v>
      </c>
      <c r="Q532" s="470"/>
      <c r="R532" s="468"/>
      <c r="S532" s="468"/>
      <c r="T532" s="468"/>
      <c r="U532" s="468"/>
      <c r="V532" s="468"/>
      <c r="W532" s="474"/>
    </row>
    <row r="533" spans="1:23" s="475" customFormat="1" ht="12.75">
      <c r="A533" s="468"/>
      <c r="B533" s="468"/>
      <c r="C533" s="468"/>
      <c r="D533" s="468"/>
      <c r="E533" s="468"/>
      <c r="F533" s="468"/>
      <c r="G533" s="468"/>
      <c r="H533" s="478"/>
      <c r="I533" s="470"/>
      <c r="J533" s="470"/>
      <c r="K533" s="470"/>
      <c r="L533" s="470"/>
      <c r="M533" s="470"/>
      <c r="N533" s="470"/>
      <c r="O533" s="470"/>
      <c r="P533" s="473">
        <f t="shared" si="8"/>
        <v>0</v>
      </c>
      <c r="Q533" s="470"/>
      <c r="R533" s="468"/>
      <c r="S533" s="468"/>
      <c r="T533" s="468"/>
      <c r="U533" s="468"/>
      <c r="V533" s="468"/>
      <c r="W533" s="474"/>
    </row>
    <row r="534" spans="1:23" s="475" customFormat="1" ht="12.75">
      <c r="A534" s="468"/>
      <c r="B534" s="468"/>
      <c r="C534" s="468"/>
      <c r="D534" s="468"/>
      <c r="E534" s="468"/>
      <c r="F534" s="468"/>
      <c r="G534" s="468"/>
      <c r="H534" s="478"/>
      <c r="I534" s="470"/>
      <c r="J534" s="470"/>
      <c r="K534" s="470"/>
      <c r="L534" s="470"/>
      <c r="M534" s="470"/>
      <c r="N534" s="470"/>
      <c r="O534" s="470"/>
      <c r="P534" s="473">
        <f t="shared" si="8"/>
        <v>0</v>
      </c>
      <c r="Q534" s="470"/>
      <c r="R534" s="468"/>
      <c r="S534" s="468"/>
      <c r="T534" s="468"/>
      <c r="U534" s="468"/>
      <c r="V534" s="468"/>
      <c r="W534" s="474"/>
    </row>
    <row r="535" spans="1:23" s="475" customFormat="1" ht="12.75">
      <c r="A535" s="468"/>
      <c r="B535" s="468"/>
      <c r="C535" s="468"/>
      <c r="D535" s="468"/>
      <c r="E535" s="468"/>
      <c r="F535" s="468"/>
      <c r="G535" s="468"/>
      <c r="H535" s="478"/>
      <c r="I535" s="470"/>
      <c r="J535" s="470"/>
      <c r="K535" s="470"/>
      <c r="L535" s="470"/>
      <c r="M535" s="470"/>
      <c r="N535" s="470"/>
      <c r="O535" s="470"/>
      <c r="P535" s="473">
        <f t="shared" si="8"/>
        <v>0</v>
      </c>
      <c r="Q535" s="470"/>
      <c r="R535" s="468"/>
      <c r="S535" s="468"/>
      <c r="T535" s="468"/>
      <c r="U535" s="468"/>
      <c r="V535" s="468"/>
      <c r="W535" s="474"/>
    </row>
    <row r="536" spans="1:23" s="475" customFormat="1" ht="12.75">
      <c r="A536" s="468"/>
      <c r="B536" s="468"/>
      <c r="C536" s="468"/>
      <c r="D536" s="468"/>
      <c r="E536" s="468"/>
      <c r="F536" s="468"/>
      <c r="G536" s="468"/>
      <c r="H536" s="478"/>
      <c r="I536" s="470"/>
      <c r="J536" s="470"/>
      <c r="K536" s="470"/>
      <c r="L536" s="470"/>
      <c r="M536" s="470"/>
      <c r="N536" s="470"/>
      <c r="O536" s="470"/>
      <c r="P536" s="473">
        <f t="shared" si="8"/>
        <v>0</v>
      </c>
      <c r="Q536" s="470"/>
      <c r="R536" s="468"/>
      <c r="S536" s="468"/>
      <c r="T536" s="468"/>
      <c r="U536" s="468"/>
      <c r="V536" s="468"/>
      <c r="W536" s="474"/>
    </row>
    <row r="537" spans="1:23" s="475" customFormat="1" ht="12.75">
      <c r="A537" s="468"/>
      <c r="B537" s="468"/>
      <c r="C537" s="468"/>
      <c r="D537" s="468"/>
      <c r="E537" s="468"/>
      <c r="F537" s="468"/>
      <c r="G537" s="468"/>
      <c r="H537" s="478"/>
      <c r="I537" s="470"/>
      <c r="J537" s="470"/>
      <c r="K537" s="470"/>
      <c r="L537" s="470"/>
      <c r="M537" s="470"/>
      <c r="N537" s="470"/>
      <c r="O537" s="470"/>
      <c r="P537" s="473">
        <f t="shared" si="8"/>
        <v>0</v>
      </c>
      <c r="Q537" s="470"/>
      <c r="R537" s="468"/>
      <c r="S537" s="468"/>
      <c r="T537" s="468"/>
      <c r="U537" s="468"/>
      <c r="V537" s="468"/>
      <c r="W537" s="474"/>
    </row>
    <row r="538" spans="1:23" s="475" customFormat="1" ht="12.75">
      <c r="A538" s="468"/>
      <c r="B538" s="468"/>
      <c r="C538" s="468"/>
      <c r="D538" s="468"/>
      <c r="E538" s="468"/>
      <c r="F538" s="468"/>
      <c r="G538" s="468"/>
      <c r="H538" s="478"/>
      <c r="I538" s="470"/>
      <c r="J538" s="470"/>
      <c r="K538" s="470"/>
      <c r="L538" s="470"/>
      <c r="M538" s="470"/>
      <c r="N538" s="470"/>
      <c r="O538" s="470"/>
      <c r="P538" s="473">
        <f t="shared" si="8"/>
        <v>0</v>
      </c>
      <c r="Q538" s="470"/>
      <c r="R538" s="468"/>
      <c r="S538" s="468"/>
      <c r="T538" s="468"/>
      <c r="U538" s="468"/>
      <c r="V538" s="468"/>
      <c r="W538" s="474"/>
    </row>
    <row r="539" spans="1:23" s="475" customFormat="1" ht="12.75">
      <c r="A539" s="468"/>
      <c r="B539" s="468"/>
      <c r="C539" s="468"/>
      <c r="D539" s="468"/>
      <c r="E539" s="468"/>
      <c r="F539" s="468"/>
      <c r="G539" s="468"/>
      <c r="H539" s="478"/>
      <c r="I539" s="470"/>
      <c r="J539" s="470"/>
      <c r="K539" s="470"/>
      <c r="L539" s="470"/>
      <c r="M539" s="470"/>
      <c r="N539" s="470"/>
      <c r="O539" s="470"/>
      <c r="P539" s="473">
        <f t="shared" si="8"/>
        <v>0</v>
      </c>
      <c r="Q539" s="470"/>
      <c r="R539" s="468"/>
      <c r="S539" s="468"/>
      <c r="T539" s="468"/>
      <c r="U539" s="468"/>
      <c r="V539" s="468"/>
      <c r="W539" s="474"/>
    </row>
    <row r="540" spans="1:23" s="475" customFormat="1" ht="12.75">
      <c r="A540" s="468"/>
      <c r="B540" s="468"/>
      <c r="C540" s="468"/>
      <c r="D540" s="468"/>
      <c r="E540" s="468"/>
      <c r="F540" s="468"/>
      <c r="G540" s="468"/>
      <c r="H540" s="478"/>
      <c r="I540" s="470"/>
      <c r="J540" s="470"/>
      <c r="K540" s="470"/>
      <c r="L540" s="470"/>
      <c r="M540" s="470"/>
      <c r="N540" s="470"/>
      <c r="O540" s="470"/>
      <c r="P540" s="473">
        <f t="shared" si="8"/>
        <v>0</v>
      </c>
      <c r="Q540" s="470"/>
      <c r="R540" s="468"/>
      <c r="S540" s="468"/>
      <c r="T540" s="468"/>
      <c r="U540" s="468"/>
      <c r="V540" s="468"/>
      <c r="W540" s="474"/>
    </row>
    <row r="541" spans="1:23" s="475" customFormat="1" ht="12.75">
      <c r="A541" s="468"/>
      <c r="B541" s="468"/>
      <c r="C541" s="468"/>
      <c r="D541" s="468"/>
      <c r="E541" s="468"/>
      <c r="F541" s="468"/>
      <c r="G541" s="468"/>
      <c r="H541" s="478"/>
      <c r="I541" s="470"/>
      <c r="J541" s="470"/>
      <c r="K541" s="470"/>
      <c r="L541" s="470"/>
      <c r="M541" s="470"/>
      <c r="N541" s="470"/>
      <c r="O541" s="470"/>
      <c r="P541" s="473">
        <f t="shared" si="8"/>
        <v>0</v>
      </c>
      <c r="Q541" s="470"/>
      <c r="R541" s="468"/>
      <c r="S541" s="468"/>
      <c r="T541" s="468"/>
      <c r="U541" s="468"/>
      <c r="V541" s="468"/>
      <c r="W541" s="474"/>
    </row>
    <row r="542" spans="1:23" s="475" customFormat="1" ht="12.75">
      <c r="A542" s="468"/>
      <c r="B542" s="468"/>
      <c r="C542" s="468"/>
      <c r="D542" s="468"/>
      <c r="E542" s="468"/>
      <c r="F542" s="468"/>
      <c r="G542" s="468"/>
      <c r="H542" s="478"/>
      <c r="I542" s="470"/>
      <c r="J542" s="470"/>
      <c r="K542" s="470"/>
      <c r="L542" s="470"/>
      <c r="M542" s="470"/>
      <c r="N542" s="470"/>
      <c r="O542" s="470"/>
      <c r="P542" s="473">
        <f t="shared" si="8"/>
        <v>0</v>
      </c>
      <c r="Q542" s="470"/>
      <c r="R542" s="468"/>
      <c r="S542" s="468"/>
      <c r="T542" s="468"/>
      <c r="U542" s="468"/>
      <c r="V542" s="468"/>
      <c r="W542" s="474"/>
    </row>
    <row r="543" spans="1:23" s="475" customFormat="1" ht="12.75">
      <c r="A543" s="468"/>
      <c r="B543" s="468"/>
      <c r="C543" s="468"/>
      <c r="D543" s="468"/>
      <c r="E543" s="468"/>
      <c r="F543" s="468"/>
      <c r="G543" s="468"/>
      <c r="H543" s="478"/>
      <c r="I543" s="470"/>
      <c r="J543" s="470"/>
      <c r="K543" s="470"/>
      <c r="L543" s="470"/>
      <c r="M543" s="470"/>
      <c r="N543" s="470"/>
      <c r="O543" s="470"/>
      <c r="P543" s="473">
        <f t="shared" si="8"/>
        <v>0</v>
      </c>
      <c r="Q543" s="470"/>
      <c r="R543" s="468"/>
      <c r="S543" s="468"/>
      <c r="T543" s="468"/>
      <c r="U543" s="468"/>
      <c r="V543" s="468"/>
      <c r="W543" s="474"/>
    </row>
    <row r="544" spans="1:23" s="475" customFormat="1" ht="12.75">
      <c r="A544" s="468"/>
      <c r="B544" s="468"/>
      <c r="C544" s="468"/>
      <c r="D544" s="468"/>
      <c r="E544" s="468"/>
      <c r="F544" s="468"/>
      <c r="G544" s="468"/>
      <c r="H544" s="478"/>
      <c r="I544" s="470"/>
      <c r="J544" s="470"/>
      <c r="K544" s="470"/>
      <c r="L544" s="470"/>
      <c r="M544" s="470"/>
      <c r="N544" s="470"/>
      <c r="O544" s="470"/>
      <c r="P544" s="473">
        <f t="shared" si="8"/>
        <v>0</v>
      </c>
      <c r="Q544" s="470"/>
      <c r="R544" s="468"/>
      <c r="S544" s="468"/>
      <c r="T544" s="468"/>
      <c r="U544" s="468"/>
      <c r="V544" s="468"/>
      <c r="W544" s="474"/>
    </row>
    <row r="545" spans="1:23" s="475" customFormat="1" ht="12.75">
      <c r="A545" s="468"/>
      <c r="B545" s="468"/>
      <c r="C545" s="468"/>
      <c r="D545" s="468"/>
      <c r="E545" s="468"/>
      <c r="F545" s="468"/>
      <c r="G545" s="468"/>
      <c r="H545" s="478"/>
      <c r="I545" s="470"/>
      <c r="J545" s="470"/>
      <c r="K545" s="470"/>
      <c r="L545" s="470"/>
      <c r="M545" s="470"/>
      <c r="N545" s="470"/>
      <c r="O545" s="470"/>
      <c r="P545" s="473">
        <f t="shared" si="8"/>
        <v>0</v>
      </c>
      <c r="Q545" s="470"/>
      <c r="R545" s="468"/>
      <c r="S545" s="468"/>
      <c r="T545" s="468"/>
      <c r="U545" s="468"/>
      <c r="V545" s="468"/>
      <c r="W545" s="474"/>
    </row>
    <row r="546" spans="1:23" s="475" customFormat="1" ht="12.75">
      <c r="A546" s="468"/>
      <c r="B546" s="468"/>
      <c r="C546" s="468"/>
      <c r="D546" s="468"/>
      <c r="E546" s="468"/>
      <c r="F546" s="468"/>
      <c r="G546" s="468"/>
      <c r="H546" s="478"/>
      <c r="I546" s="470"/>
      <c r="J546" s="470"/>
      <c r="K546" s="470"/>
      <c r="L546" s="470"/>
      <c r="M546" s="470"/>
      <c r="N546" s="470"/>
      <c r="O546" s="470"/>
      <c r="P546" s="473">
        <f t="shared" si="8"/>
        <v>0</v>
      </c>
      <c r="Q546" s="470"/>
      <c r="R546" s="468"/>
      <c r="S546" s="468"/>
      <c r="T546" s="468"/>
      <c r="U546" s="468"/>
      <c r="V546" s="468"/>
      <c r="W546" s="474"/>
    </row>
    <row r="547" spans="1:23" s="475" customFormat="1" ht="12.75">
      <c r="A547" s="468"/>
      <c r="B547" s="468"/>
      <c r="C547" s="468"/>
      <c r="D547" s="468"/>
      <c r="E547" s="468"/>
      <c r="F547" s="468"/>
      <c r="G547" s="468"/>
      <c r="H547" s="478"/>
      <c r="I547" s="470"/>
      <c r="J547" s="470"/>
      <c r="K547" s="470"/>
      <c r="L547" s="470"/>
      <c r="M547" s="470"/>
      <c r="N547" s="470"/>
      <c r="O547" s="470"/>
      <c r="P547" s="473">
        <f t="shared" si="8"/>
        <v>0</v>
      </c>
      <c r="Q547" s="470"/>
      <c r="R547" s="468"/>
      <c r="S547" s="468"/>
      <c r="T547" s="468"/>
      <c r="U547" s="468"/>
      <c r="V547" s="468"/>
      <c r="W547" s="474"/>
    </row>
    <row r="548" spans="1:23" s="475" customFormat="1" ht="12.75">
      <c r="A548" s="468"/>
      <c r="B548" s="468"/>
      <c r="C548" s="468"/>
      <c r="D548" s="468"/>
      <c r="E548" s="468"/>
      <c r="F548" s="468"/>
      <c r="G548" s="468"/>
      <c r="H548" s="478"/>
      <c r="I548" s="470"/>
      <c r="J548" s="470"/>
      <c r="K548" s="470"/>
      <c r="L548" s="470"/>
      <c r="M548" s="470"/>
      <c r="N548" s="470"/>
      <c r="O548" s="470"/>
      <c r="P548" s="473">
        <f t="shared" si="8"/>
        <v>0</v>
      </c>
      <c r="Q548" s="470"/>
      <c r="R548" s="468"/>
      <c r="S548" s="468"/>
      <c r="T548" s="468"/>
      <c r="U548" s="468"/>
      <c r="V548" s="468"/>
      <c r="W548" s="474"/>
    </row>
    <row r="549" spans="1:23" s="475" customFormat="1" ht="12.75">
      <c r="A549" s="468"/>
      <c r="B549" s="468"/>
      <c r="C549" s="468"/>
      <c r="D549" s="468"/>
      <c r="E549" s="468"/>
      <c r="F549" s="468"/>
      <c r="G549" s="468"/>
      <c r="H549" s="478"/>
      <c r="I549" s="470"/>
      <c r="J549" s="470"/>
      <c r="K549" s="470"/>
      <c r="L549" s="470"/>
      <c r="M549" s="470"/>
      <c r="N549" s="470"/>
      <c r="O549" s="470"/>
      <c r="P549" s="473">
        <f t="shared" si="8"/>
        <v>0</v>
      </c>
      <c r="Q549" s="470"/>
      <c r="R549" s="468"/>
      <c r="S549" s="468"/>
      <c r="T549" s="468"/>
      <c r="U549" s="468"/>
      <c r="V549" s="468"/>
      <c r="W549" s="474"/>
    </row>
    <row r="550" spans="1:23" s="475" customFormat="1" ht="12.75">
      <c r="A550" s="468"/>
      <c r="B550" s="468"/>
      <c r="C550" s="468"/>
      <c r="D550" s="468"/>
      <c r="E550" s="468"/>
      <c r="F550" s="468"/>
      <c r="G550" s="468"/>
      <c r="H550" s="478"/>
      <c r="I550" s="470"/>
      <c r="J550" s="470"/>
      <c r="K550" s="470"/>
      <c r="L550" s="470"/>
      <c r="M550" s="470"/>
      <c r="N550" s="470"/>
      <c r="O550" s="470"/>
      <c r="P550" s="473">
        <f t="shared" si="8"/>
        <v>0</v>
      </c>
      <c r="Q550" s="470"/>
      <c r="R550" s="468"/>
      <c r="S550" s="468"/>
      <c r="T550" s="468"/>
      <c r="U550" s="468"/>
      <c r="V550" s="468"/>
      <c r="W550" s="474"/>
    </row>
    <row r="551" spans="1:23" s="475" customFormat="1" ht="12.75">
      <c r="A551" s="468"/>
      <c r="B551" s="468"/>
      <c r="C551" s="468"/>
      <c r="D551" s="468"/>
      <c r="E551" s="468"/>
      <c r="F551" s="468"/>
      <c r="G551" s="468"/>
      <c r="H551" s="478"/>
      <c r="I551" s="470"/>
      <c r="J551" s="470"/>
      <c r="K551" s="470"/>
      <c r="L551" s="470"/>
      <c r="M551" s="470"/>
      <c r="N551" s="470"/>
      <c r="O551" s="470"/>
      <c r="P551" s="473">
        <f t="shared" si="8"/>
        <v>0</v>
      </c>
      <c r="Q551" s="470"/>
      <c r="R551" s="468"/>
      <c r="S551" s="468"/>
      <c r="T551" s="468"/>
      <c r="U551" s="468"/>
      <c r="V551" s="468"/>
      <c r="W551" s="474"/>
    </row>
    <row r="552" spans="1:23" s="475" customFormat="1" ht="12.75">
      <c r="A552" s="468"/>
      <c r="B552" s="468"/>
      <c r="C552" s="468"/>
      <c r="D552" s="468"/>
      <c r="E552" s="468"/>
      <c r="F552" s="468"/>
      <c r="G552" s="468"/>
      <c r="H552" s="478"/>
      <c r="I552" s="470"/>
      <c r="J552" s="470"/>
      <c r="K552" s="470"/>
      <c r="L552" s="470"/>
      <c r="M552" s="470"/>
      <c r="N552" s="470"/>
      <c r="O552" s="470"/>
      <c r="P552" s="473">
        <f t="shared" si="8"/>
        <v>0</v>
      </c>
      <c r="Q552" s="470"/>
      <c r="R552" s="468"/>
      <c r="S552" s="468"/>
      <c r="T552" s="468"/>
      <c r="U552" s="468"/>
      <c r="V552" s="468"/>
      <c r="W552" s="474"/>
    </row>
    <row r="553" spans="1:23" s="475" customFormat="1" ht="12.75">
      <c r="A553" s="468"/>
      <c r="B553" s="468"/>
      <c r="C553" s="468"/>
      <c r="D553" s="468"/>
      <c r="E553" s="468"/>
      <c r="F553" s="468"/>
      <c r="G553" s="468"/>
      <c r="H553" s="478"/>
      <c r="I553" s="470"/>
      <c r="J553" s="470"/>
      <c r="K553" s="470"/>
      <c r="L553" s="470"/>
      <c r="M553" s="470"/>
      <c r="N553" s="470"/>
      <c r="O553" s="470"/>
      <c r="P553" s="473">
        <f t="shared" si="8"/>
        <v>0</v>
      </c>
      <c r="Q553" s="470"/>
      <c r="R553" s="468"/>
      <c r="S553" s="468"/>
      <c r="T553" s="468"/>
      <c r="U553" s="468"/>
      <c r="V553" s="468"/>
      <c r="W553" s="474"/>
    </row>
    <row r="554" spans="1:23" s="475" customFormat="1" ht="12.75">
      <c r="A554" s="468"/>
      <c r="B554" s="468"/>
      <c r="C554" s="468"/>
      <c r="D554" s="468"/>
      <c r="E554" s="468"/>
      <c r="F554" s="468"/>
      <c r="G554" s="468"/>
      <c r="H554" s="478"/>
      <c r="I554" s="470"/>
      <c r="J554" s="470"/>
      <c r="K554" s="470"/>
      <c r="L554" s="470"/>
      <c r="M554" s="470"/>
      <c r="N554" s="470"/>
      <c r="O554" s="470"/>
      <c r="P554" s="473">
        <f t="shared" si="8"/>
        <v>0</v>
      </c>
      <c r="Q554" s="470"/>
      <c r="R554" s="468"/>
      <c r="S554" s="468"/>
      <c r="T554" s="468"/>
      <c r="U554" s="468"/>
      <c r="V554" s="468"/>
      <c r="W554" s="474"/>
    </row>
    <row r="555" spans="1:23" s="475" customFormat="1" ht="12.75">
      <c r="A555" s="468"/>
      <c r="B555" s="468"/>
      <c r="C555" s="468"/>
      <c r="D555" s="468"/>
      <c r="E555" s="468"/>
      <c r="F555" s="468"/>
      <c r="G555" s="468"/>
      <c r="H555" s="478"/>
      <c r="I555" s="470"/>
      <c r="J555" s="470"/>
      <c r="K555" s="470"/>
      <c r="L555" s="470"/>
      <c r="M555" s="470"/>
      <c r="N555" s="470"/>
      <c r="O555" s="470"/>
      <c r="P555" s="473">
        <f t="shared" si="8"/>
        <v>0</v>
      </c>
      <c r="Q555" s="470"/>
      <c r="R555" s="468"/>
      <c r="S555" s="468"/>
      <c r="T555" s="468"/>
      <c r="U555" s="468"/>
      <c r="V555" s="468"/>
      <c r="W555" s="474"/>
    </row>
    <row r="556" spans="1:23" s="475" customFormat="1" ht="12.75">
      <c r="A556" s="468"/>
      <c r="B556" s="468"/>
      <c r="C556" s="468"/>
      <c r="D556" s="468"/>
      <c r="E556" s="468"/>
      <c r="F556" s="468"/>
      <c r="G556" s="468"/>
      <c r="H556" s="478"/>
      <c r="I556" s="470"/>
      <c r="J556" s="470"/>
      <c r="K556" s="470"/>
      <c r="L556" s="470"/>
      <c r="M556" s="470"/>
      <c r="N556" s="470"/>
      <c r="O556" s="470"/>
      <c r="P556" s="473">
        <f t="shared" si="8"/>
        <v>0</v>
      </c>
      <c r="Q556" s="470"/>
      <c r="R556" s="468"/>
      <c r="S556" s="468"/>
      <c r="T556" s="468"/>
      <c r="U556" s="468"/>
      <c r="V556" s="468"/>
      <c r="W556" s="474"/>
    </row>
    <row r="557" spans="1:23" s="475" customFormat="1" ht="12.75">
      <c r="A557" s="468"/>
      <c r="B557" s="468"/>
      <c r="C557" s="468"/>
      <c r="D557" s="468"/>
      <c r="E557" s="468"/>
      <c r="F557" s="468"/>
      <c r="G557" s="468"/>
      <c r="H557" s="478"/>
      <c r="I557" s="470"/>
      <c r="J557" s="470"/>
      <c r="K557" s="470"/>
      <c r="L557" s="470"/>
      <c r="M557" s="470"/>
      <c r="N557" s="470"/>
      <c r="O557" s="470"/>
      <c r="P557" s="473">
        <f t="shared" si="8"/>
        <v>0</v>
      </c>
      <c r="Q557" s="470"/>
      <c r="R557" s="468"/>
      <c r="S557" s="468"/>
      <c r="T557" s="468"/>
      <c r="U557" s="468"/>
      <c r="V557" s="468"/>
      <c r="W557" s="474"/>
    </row>
    <row r="558" spans="1:23" s="475" customFormat="1" ht="12.75">
      <c r="A558" s="468"/>
      <c r="B558" s="468"/>
      <c r="C558" s="468"/>
      <c r="D558" s="468"/>
      <c r="E558" s="468"/>
      <c r="F558" s="468"/>
      <c r="G558" s="468"/>
      <c r="H558" s="478"/>
      <c r="I558" s="470"/>
      <c r="J558" s="470"/>
      <c r="K558" s="470"/>
      <c r="L558" s="470"/>
      <c r="M558" s="470"/>
      <c r="N558" s="470"/>
      <c r="O558" s="470"/>
      <c r="P558" s="473">
        <f t="shared" si="8"/>
        <v>0</v>
      </c>
      <c r="Q558" s="470"/>
      <c r="R558" s="468"/>
      <c r="S558" s="468"/>
      <c r="T558" s="468"/>
      <c r="U558" s="468"/>
      <c r="V558" s="468"/>
      <c r="W558" s="474"/>
    </row>
    <row r="559" spans="1:23" s="475" customFormat="1" ht="12.75">
      <c r="A559" s="468"/>
      <c r="B559" s="468"/>
      <c r="C559" s="468"/>
      <c r="D559" s="468"/>
      <c r="E559" s="468"/>
      <c r="F559" s="468"/>
      <c r="G559" s="468"/>
      <c r="H559" s="478"/>
      <c r="I559" s="470"/>
      <c r="J559" s="470"/>
      <c r="K559" s="470"/>
      <c r="L559" s="470"/>
      <c r="M559" s="470"/>
      <c r="N559" s="470"/>
      <c r="O559" s="470"/>
      <c r="P559" s="473">
        <f t="shared" si="8"/>
        <v>0</v>
      </c>
      <c r="Q559" s="470"/>
      <c r="R559" s="468"/>
      <c r="S559" s="468"/>
      <c r="T559" s="468"/>
      <c r="U559" s="468"/>
      <c r="V559" s="468"/>
      <c r="W559" s="474"/>
    </row>
    <row r="560" spans="1:23" s="475" customFormat="1" ht="12.75">
      <c r="A560" s="468"/>
      <c r="B560" s="468"/>
      <c r="C560" s="468"/>
      <c r="D560" s="468"/>
      <c r="E560" s="468"/>
      <c r="F560" s="468"/>
      <c r="G560" s="468"/>
      <c r="H560" s="478"/>
      <c r="I560" s="470"/>
      <c r="J560" s="470"/>
      <c r="K560" s="470"/>
      <c r="L560" s="470"/>
      <c r="M560" s="470"/>
      <c r="N560" s="470"/>
      <c r="O560" s="470"/>
      <c r="P560" s="473">
        <f t="shared" si="8"/>
        <v>0</v>
      </c>
      <c r="Q560" s="470"/>
      <c r="R560" s="468"/>
      <c r="S560" s="468"/>
      <c r="T560" s="468"/>
      <c r="U560" s="468"/>
      <c r="V560" s="468"/>
      <c r="W560" s="474"/>
    </row>
    <row r="561" spans="1:23" s="475" customFormat="1" ht="12.75">
      <c r="A561" s="468"/>
      <c r="B561" s="468"/>
      <c r="C561" s="468"/>
      <c r="D561" s="468"/>
      <c r="E561" s="468"/>
      <c r="F561" s="468"/>
      <c r="G561" s="468"/>
      <c r="H561" s="478"/>
      <c r="I561" s="470"/>
      <c r="J561" s="470"/>
      <c r="K561" s="470"/>
      <c r="L561" s="470"/>
      <c r="M561" s="470"/>
      <c r="N561" s="470"/>
      <c r="O561" s="470"/>
      <c r="P561" s="473">
        <f t="shared" si="8"/>
        <v>0</v>
      </c>
      <c r="Q561" s="470"/>
      <c r="R561" s="468"/>
      <c r="S561" s="468"/>
      <c r="T561" s="468"/>
      <c r="U561" s="468"/>
      <c r="V561" s="468"/>
      <c r="W561" s="474"/>
    </row>
    <row r="562" spans="1:23" s="475" customFormat="1" ht="12.75">
      <c r="A562" s="468"/>
      <c r="B562" s="468"/>
      <c r="C562" s="468"/>
      <c r="D562" s="468"/>
      <c r="E562" s="468"/>
      <c r="F562" s="468"/>
      <c r="G562" s="468"/>
      <c r="H562" s="478"/>
      <c r="I562" s="470"/>
      <c r="J562" s="470"/>
      <c r="K562" s="470"/>
      <c r="L562" s="470"/>
      <c r="M562" s="470"/>
      <c r="N562" s="470"/>
      <c r="O562" s="470"/>
      <c r="P562" s="473">
        <f t="shared" si="8"/>
        <v>0</v>
      </c>
      <c r="Q562" s="470"/>
      <c r="R562" s="468"/>
      <c r="S562" s="468"/>
      <c r="T562" s="468"/>
      <c r="U562" s="468"/>
      <c r="V562" s="468"/>
      <c r="W562" s="474"/>
    </row>
    <row r="563" spans="1:23" s="475" customFormat="1" ht="12.75">
      <c r="A563" s="468"/>
      <c r="B563" s="468"/>
      <c r="C563" s="468"/>
      <c r="D563" s="468"/>
      <c r="E563" s="468"/>
      <c r="F563" s="468"/>
      <c r="G563" s="468"/>
      <c r="H563" s="478"/>
      <c r="I563" s="470"/>
      <c r="J563" s="470"/>
      <c r="K563" s="470"/>
      <c r="L563" s="470"/>
      <c r="M563" s="470"/>
      <c r="N563" s="470"/>
      <c r="O563" s="470"/>
      <c r="P563" s="473">
        <f t="shared" si="8"/>
        <v>0</v>
      </c>
      <c r="Q563" s="470"/>
      <c r="R563" s="468"/>
      <c r="S563" s="468"/>
      <c r="T563" s="468"/>
      <c r="U563" s="468"/>
      <c r="V563" s="468"/>
      <c r="W563" s="474"/>
    </row>
    <row r="564" spans="1:23" s="475" customFormat="1" ht="12.75">
      <c r="A564" s="468"/>
      <c r="B564" s="468"/>
      <c r="C564" s="468"/>
      <c r="D564" s="468"/>
      <c r="E564" s="468"/>
      <c r="F564" s="468"/>
      <c r="G564" s="468"/>
      <c r="H564" s="478"/>
      <c r="I564" s="470"/>
      <c r="J564" s="470"/>
      <c r="K564" s="470"/>
      <c r="L564" s="470"/>
      <c r="M564" s="470"/>
      <c r="N564" s="470"/>
      <c r="O564" s="470"/>
      <c r="P564" s="473">
        <f t="shared" si="8"/>
        <v>0</v>
      </c>
      <c r="Q564" s="470"/>
      <c r="R564" s="468"/>
      <c r="S564" s="468"/>
      <c r="T564" s="468"/>
      <c r="U564" s="468"/>
      <c r="V564" s="468"/>
      <c r="W564" s="474"/>
    </row>
    <row r="565" spans="1:23" s="475" customFormat="1" ht="12.75">
      <c r="A565" s="468"/>
      <c r="B565" s="468"/>
      <c r="C565" s="468"/>
      <c r="D565" s="468"/>
      <c r="E565" s="468"/>
      <c r="F565" s="468"/>
      <c r="G565" s="468"/>
      <c r="H565" s="478"/>
      <c r="I565" s="470"/>
      <c r="J565" s="470"/>
      <c r="K565" s="470"/>
      <c r="L565" s="470"/>
      <c r="M565" s="470"/>
      <c r="N565" s="470"/>
      <c r="O565" s="470"/>
      <c r="P565" s="473">
        <f t="shared" si="8"/>
        <v>0</v>
      </c>
      <c r="Q565" s="470"/>
      <c r="R565" s="468"/>
      <c r="S565" s="468"/>
      <c r="T565" s="468"/>
      <c r="U565" s="468"/>
      <c r="V565" s="468"/>
      <c r="W565" s="474"/>
    </row>
    <row r="566" spans="1:23" s="475" customFormat="1" ht="12.75">
      <c r="A566" s="468"/>
      <c r="B566" s="468"/>
      <c r="C566" s="468"/>
      <c r="D566" s="468"/>
      <c r="E566" s="468"/>
      <c r="F566" s="468"/>
      <c r="G566" s="468"/>
      <c r="H566" s="478"/>
      <c r="I566" s="470"/>
      <c r="J566" s="470"/>
      <c r="K566" s="470"/>
      <c r="L566" s="470"/>
      <c r="M566" s="470"/>
      <c r="N566" s="470"/>
      <c r="O566" s="470"/>
      <c r="P566" s="473">
        <f t="shared" si="8"/>
        <v>0</v>
      </c>
      <c r="Q566" s="470"/>
      <c r="R566" s="468"/>
      <c r="S566" s="468"/>
      <c r="T566" s="468"/>
      <c r="U566" s="468"/>
      <c r="V566" s="468"/>
      <c r="W566" s="474"/>
    </row>
    <row r="567" spans="1:23" s="475" customFormat="1" ht="12.75">
      <c r="A567" s="468"/>
      <c r="B567" s="468"/>
      <c r="C567" s="468"/>
      <c r="D567" s="468"/>
      <c r="E567" s="468"/>
      <c r="F567" s="468"/>
      <c r="G567" s="468"/>
      <c r="H567" s="478"/>
      <c r="I567" s="470"/>
      <c r="J567" s="470"/>
      <c r="K567" s="470"/>
      <c r="L567" s="470"/>
      <c r="M567" s="470"/>
      <c r="N567" s="470"/>
      <c r="O567" s="470"/>
      <c r="P567" s="473">
        <f t="shared" si="8"/>
        <v>0</v>
      </c>
      <c r="Q567" s="470"/>
      <c r="R567" s="468"/>
      <c r="S567" s="468"/>
      <c r="T567" s="468"/>
      <c r="U567" s="468"/>
      <c r="V567" s="468"/>
      <c r="W567" s="474"/>
    </row>
    <row r="568" spans="1:23" s="475" customFormat="1" ht="12.75">
      <c r="A568" s="468"/>
      <c r="B568" s="468"/>
      <c r="C568" s="468"/>
      <c r="D568" s="468"/>
      <c r="E568" s="468"/>
      <c r="F568" s="468"/>
      <c r="G568" s="468"/>
      <c r="H568" s="478"/>
      <c r="I568" s="470"/>
      <c r="J568" s="470"/>
      <c r="K568" s="470"/>
      <c r="L568" s="470"/>
      <c r="M568" s="470"/>
      <c r="N568" s="470"/>
      <c r="O568" s="470"/>
      <c r="P568" s="473">
        <f t="shared" si="8"/>
        <v>0</v>
      </c>
      <c r="Q568" s="470"/>
      <c r="R568" s="468"/>
      <c r="S568" s="468"/>
      <c r="T568" s="468"/>
      <c r="U568" s="468"/>
      <c r="V568" s="468"/>
      <c r="W568" s="474"/>
    </row>
    <row r="569" spans="1:23" s="475" customFormat="1" ht="12.75">
      <c r="A569" s="468"/>
      <c r="B569" s="468"/>
      <c r="C569" s="468"/>
      <c r="D569" s="468"/>
      <c r="E569" s="468"/>
      <c r="F569" s="468"/>
      <c r="G569" s="468"/>
      <c r="H569" s="478"/>
      <c r="I569" s="470"/>
      <c r="J569" s="470"/>
      <c r="K569" s="470"/>
      <c r="L569" s="470"/>
      <c r="M569" s="470"/>
      <c r="N569" s="470"/>
      <c r="O569" s="470"/>
      <c r="P569" s="473">
        <f t="shared" si="8"/>
        <v>0</v>
      </c>
      <c r="Q569" s="470"/>
      <c r="R569" s="468"/>
      <c r="S569" s="468"/>
      <c r="T569" s="468"/>
      <c r="U569" s="468"/>
      <c r="V569" s="468"/>
      <c r="W569" s="474"/>
    </row>
    <row r="570" spans="1:23" s="475" customFormat="1" ht="12.75">
      <c r="A570" s="468"/>
      <c r="B570" s="468"/>
      <c r="C570" s="468"/>
      <c r="D570" s="468"/>
      <c r="E570" s="468"/>
      <c r="F570" s="468"/>
      <c r="G570" s="468"/>
      <c r="H570" s="478"/>
      <c r="I570" s="470"/>
      <c r="J570" s="470"/>
      <c r="K570" s="470"/>
      <c r="L570" s="470"/>
      <c r="M570" s="470"/>
      <c r="N570" s="470"/>
      <c r="O570" s="470"/>
      <c r="P570" s="473">
        <f t="shared" si="8"/>
        <v>0</v>
      </c>
      <c r="Q570" s="470"/>
      <c r="R570" s="468"/>
      <c r="S570" s="468"/>
      <c r="T570" s="468"/>
      <c r="U570" s="468"/>
      <c r="V570" s="468"/>
      <c r="W570" s="474"/>
    </row>
    <row r="571" spans="1:23" s="475" customFormat="1" ht="12.75">
      <c r="A571" s="468"/>
      <c r="B571" s="468"/>
      <c r="C571" s="468"/>
      <c r="D571" s="468"/>
      <c r="E571" s="468"/>
      <c r="F571" s="468"/>
      <c r="G571" s="468"/>
      <c r="H571" s="478"/>
      <c r="I571" s="470"/>
      <c r="J571" s="470"/>
      <c r="K571" s="470"/>
      <c r="L571" s="470"/>
      <c r="M571" s="470"/>
      <c r="N571" s="470"/>
      <c r="O571" s="470"/>
      <c r="P571" s="473">
        <f t="shared" si="8"/>
        <v>0</v>
      </c>
      <c r="Q571" s="470"/>
      <c r="R571" s="468"/>
      <c r="S571" s="468"/>
      <c r="T571" s="468"/>
      <c r="U571" s="468"/>
      <c r="V571" s="468"/>
      <c r="W571" s="474"/>
    </row>
    <row r="572" spans="1:23" s="475" customFormat="1" ht="12.75">
      <c r="A572" s="468"/>
      <c r="B572" s="468"/>
      <c r="C572" s="468"/>
      <c r="D572" s="468"/>
      <c r="E572" s="468"/>
      <c r="F572" s="468"/>
      <c r="G572" s="468"/>
      <c r="H572" s="478"/>
      <c r="I572" s="470"/>
      <c r="J572" s="470"/>
      <c r="K572" s="470"/>
      <c r="L572" s="470"/>
      <c r="M572" s="470"/>
      <c r="N572" s="470"/>
      <c r="O572" s="470"/>
      <c r="P572" s="473">
        <f t="shared" si="8"/>
        <v>0</v>
      </c>
      <c r="Q572" s="470"/>
      <c r="R572" s="468"/>
      <c r="S572" s="468"/>
      <c r="T572" s="468"/>
      <c r="U572" s="468"/>
      <c r="V572" s="468"/>
      <c r="W572" s="474"/>
    </row>
    <row r="573" spans="1:23" s="475" customFormat="1" ht="12.75">
      <c r="A573" s="468"/>
      <c r="B573" s="468"/>
      <c r="C573" s="468"/>
      <c r="D573" s="468"/>
      <c r="E573" s="468"/>
      <c r="F573" s="468"/>
      <c r="G573" s="468"/>
      <c r="H573" s="478"/>
      <c r="I573" s="470"/>
      <c r="J573" s="470"/>
      <c r="K573" s="470"/>
      <c r="L573" s="470"/>
      <c r="M573" s="470"/>
      <c r="N573" s="470"/>
      <c r="O573" s="470"/>
      <c r="P573" s="473">
        <f t="shared" si="8"/>
        <v>0</v>
      </c>
      <c r="Q573" s="470"/>
      <c r="R573" s="468"/>
      <c r="S573" s="468"/>
      <c r="T573" s="468"/>
      <c r="U573" s="468"/>
      <c r="V573" s="468"/>
      <c r="W573" s="474"/>
    </row>
    <row r="574" spans="1:23" s="475" customFormat="1" ht="12.75">
      <c r="A574" s="468"/>
      <c r="B574" s="468"/>
      <c r="C574" s="468"/>
      <c r="D574" s="468"/>
      <c r="E574" s="468"/>
      <c r="F574" s="468"/>
      <c r="G574" s="468"/>
      <c r="H574" s="478"/>
      <c r="I574" s="470"/>
      <c r="J574" s="470"/>
      <c r="K574" s="470"/>
      <c r="L574" s="470"/>
      <c r="M574" s="470"/>
      <c r="N574" s="470"/>
      <c r="O574" s="470"/>
      <c r="P574" s="473">
        <f t="shared" si="8"/>
        <v>0</v>
      </c>
      <c r="Q574" s="470"/>
      <c r="R574" s="468"/>
      <c r="S574" s="468"/>
      <c r="T574" s="468"/>
      <c r="U574" s="468"/>
      <c r="V574" s="468"/>
      <c r="W574" s="474"/>
    </row>
    <row r="575" spans="1:23" s="475" customFormat="1" ht="12.75">
      <c r="A575" s="468"/>
      <c r="B575" s="468"/>
      <c r="C575" s="468"/>
      <c r="D575" s="468"/>
      <c r="E575" s="468"/>
      <c r="F575" s="468"/>
      <c r="G575" s="468"/>
      <c r="H575" s="478"/>
      <c r="I575" s="470"/>
      <c r="J575" s="470"/>
      <c r="K575" s="470"/>
      <c r="L575" s="470"/>
      <c r="M575" s="470"/>
      <c r="N575" s="470"/>
      <c r="O575" s="470"/>
      <c r="P575" s="473">
        <f t="shared" si="8"/>
        <v>0</v>
      </c>
      <c r="Q575" s="470"/>
      <c r="R575" s="468"/>
      <c r="S575" s="468"/>
      <c r="T575" s="468"/>
      <c r="U575" s="468"/>
      <c r="V575" s="468"/>
      <c r="W575" s="474"/>
    </row>
    <row r="576" spans="1:23" s="475" customFormat="1" ht="12.75">
      <c r="A576" s="468"/>
      <c r="B576" s="468"/>
      <c r="C576" s="468"/>
      <c r="D576" s="468"/>
      <c r="E576" s="468"/>
      <c r="F576" s="468"/>
      <c r="G576" s="468"/>
      <c r="H576" s="478"/>
      <c r="I576" s="470"/>
      <c r="J576" s="470"/>
      <c r="K576" s="470"/>
      <c r="L576" s="470"/>
      <c r="M576" s="470"/>
      <c r="N576" s="470"/>
      <c r="O576" s="470"/>
      <c r="P576" s="473">
        <f t="shared" si="8"/>
        <v>0</v>
      </c>
      <c r="Q576" s="470"/>
      <c r="R576" s="468"/>
      <c r="S576" s="468"/>
      <c r="T576" s="468"/>
      <c r="U576" s="468"/>
      <c r="V576" s="468"/>
      <c r="W576" s="474"/>
    </row>
    <row r="577" spans="1:23" s="475" customFormat="1" ht="12.75">
      <c r="A577" s="468"/>
      <c r="B577" s="468"/>
      <c r="C577" s="468"/>
      <c r="D577" s="468"/>
      <c r="E577" s="468"/>
      <c r="F577" s="468"/>
      <c r="G577" s="468"/>
      <c r="H577" s="478"/>
      <c r="I577" s="470"/>
      <c r="J577" s="470"/>
      <c r="K577" s="470"/>
      <c r="L577" s="470"/>
      <c r="M577" s="470"/>
      <c r="N577" s="470"/>
      <c r="O577" s="470"/>
      <c r="P577" s="473">
        <f t="shared" si="8"/>
        <v>0</v>
      </c>
      <c r="Q577" s="470"/>
      <c r="R577" s="468"/>
      <c r="S577" s="468"/>
      <c r="T577" s="468"/>
      <c r="U577" s="468"/>
      <c r="V577" s="468"/>
      <c r="W577" s="474"/>
    </row>
    <row r="578" spans="1:23" s="475" customFormat="1" ht="12.75">
      <c r="A578" s="468"/>
      <c r="B578" s="468"/>
      <c r="C578" s="468"/>
      <c r="D578" s="468"/>
      <c r="E578" s="468"/>
      <c r="F578" s="468"/>
      <c r="G578" s="468"/>
      <c r="H578" s="478"/>
      <c r="I578" s="470"/>
      <c r="J578" s="470"/>
      <c r="K578" s="470"/>
      <c r="L578" s="470"/>
      <c r="M578" s="470"/>
      <c r="N578" s="470"/>
      <c r="O578" s="470"/>
      <c r="P578" s="473">
        <f t="shared" si="8"/>
        <v>0</v>
      </c>
      <c r="Q578" s="470"/>
      <c r="R578" s="468"/>
      <c r="S578" s="468"/>
      <c r="T578" s="468"/>
      <c r="U578" s="468"/>
      <c r="V578" s="468"/>
      <c r="W578" s="474"/>
    </row>
    <row r="579" spans="1:23" s="475" customFormat="1" ht="12.75">
      <c r="A579" s="468"/>
      <c r="B579" s="468"/>
      <c r="C579" s="468"/>
      <c r="D579" s="468"/>
      <c r="E579" s="468"/>
      <c r="F579" s="468"/>
      <c r="G579" s="468"/>
      <c r="H579" s="478"/>
      <c r="I579" s="470"/>
      <c r="J579" s="470"/>
      <c r="K579" s="470"/>
      <c r="L579" s="470"/>
      <c r="M579" s="470"/>
      <c r="N579" s="470"/>
      <c r="O579" s="470"/>
      <c r="P579" s="473">
        <f t="shared" si="8"/>
        <v>0</v>
      </c>
      <c r="Q579" s="470"/>
      <c r="R579" s="468"/>
      <c r="S579" s="468"/>
      <c r="T579" s="468"/>
      <c r="U579" s="468"/>
      <c r="V579" s="468"/>
      <c r="W579" s="474"/>
    </row>
    <row r="580" spans="1:23" s="475" customFormat="1" ht="12.75">
      <c r="A580" s="468"/>
      <c r="B580" s="468"/>
      <c r="C580" s="468"/>
      <c r="D580" s="468"/>
      <c r="E580" s="468"/>
      <c r="F580" s="468"/>
      <c r="G580" s="468"/>
      <c r="H580" s="478"/>
      <c r="I580" s="470"/>
      <c r="J580" s="470"/>
      <c r="K580" s="470"/>
      <c r="L580" s="470"/>
      <c r="M580" s="470"/>
      <c r="N580" s="470"/>
      <c r="O580" s="470"/>
      <c r="P580" s="473">
        <f t="shared" si="8"/>
        <v>0</v>
      </c>
      <c r="Q580" s="470"/>
      <c r="R580" s="468"/>
      <c r="S580" s="468"/>
      <c r="T580" s="468"/>
      <c r="U580" s="468"/>
      <c r="V580" s="468"/>
      <c r="W580" s="474"/>
    </row>
    <row r="581" spans="1:23" s="475" customFormat="1" ht="12.75">
      <c r="A581" s="468"/>
      <c r="B581" s="468"/>
      <c r="C581" s="468"/>
      <c r="D581" s="468"/>
      <c r="E581" s="468"/>
      <c r="F581" s="468"/>
      <c r="G581" s="468"/>
      <c r="H581" s="478"/>
      <c r="I581" s="470"/>
      <c r="J581" s="470"/>
      <c r="K581" s="470"/>
      <c r="L581" s="470"/>
      <c r="M581" s="470"/>
      <c r="N581" s="470"/>
      <c r="O581" s="470"/>
      <c r="P581" s="473">
        <f t="shared" si="8"/>
        <v>0</v>
      </c>
      <c r="Q581" s="470"/>
      <c r="R581" s="468"/>
      <c r="S581" s="468"/>
      <c r="T581" s="468"/>
      <c r="U581" s="468"/>
      <c r="V581" s="468"/>
      <c r="W581" s="474"/>
    </row>
    <row r="582" spans="1:23" s="475" customFormat="1" ht="12.75">
      <c r="A582" s="468"/>
      <c r="B582" s="468"/>
      <c r="C582" s="468"/>
      <c r="D582" s="468"/>
      <c r="E582" s="468"/>
      <c r="F582" s="468"/>
      <c r="G582" s="468"/>
      <c r="H582" s="478"/>
      <c r="I582" s="470"/>
      <c r="J582" s="470"/>
      <c r="K582" s="470"/>
      <c r="L582" s="470"/>
      <c r="M582" s="470"/>
      <c r="N582" s="470"/>
      <c r="O582" s="470"/>
      <c r="P582" s="473">
        <f t="shared" si="8"/>
        <v>0</v>
      </c>
      <c r="Q582" s="470"/>
      <c r="R582" s="468"/>
      <c r="S582" s="468"/>
      <c r="T582" s="468"/>
      <c r="U582" s="468"/>
      <c r="V582" s="468"/>
      <c r="W582" s="474"/>
    </row>
    <row r="583" spans="1:23" s="475" customFormat="1" ht="12.75">
      <c r="A583" s="468"/>
      <c r="B583" s="468"/>
      <c r="C583" s="468"/>
      <c r="D583" s="468"/>
      <c r="E583" s="468"/>
      <c r="F583" s="468"/>
      <c r="G583" s="468"/>
      <c r="H583" s="478"/>
      <c r="I583" s="470"/>
      <c r="J583" s="470"/>
      <c r="K583" s="470"/>
      <c r="L583" s="470"/>
      <c r="M583" s="470"/>
      <c r="N583" s="470"/>
      <c r="O583" s="470"/>
      <c r="P583" s="473">
        <f t="shared" si="8"/>
        <v>0</v>
      </c>
      <c r="Q583" s="470"/>
      <c r="R583" s="468"/>
      <c r="S583" s="468"/>
      <c r="T583" s="468"/>
      <c r="U583" s="468"/>
      <c r="V583" s="468"/>
      <c r="W583" s="474"/>
    </row>
    <row r="584" spans="1:23" s="475" customFormat="1" ht="12.75">
      <c r="A584" s="468"/>
      <c r="B584" s="468"/>
      <c r="C584" s="468"/>
      <c r="D584" s="468"/>
      <c r="E584" s="468"/>
      <c r="F584" s="468"/>
      <c r="G584" s="468"/>
      <c r="H584" s="478"/>
      <c r="I584" s="470"/>
      <c r="J584" s="470"/>
      <c r="K584" s="470"/>
      <c r="L584" s="470"/>
      <c r="M584" s="470"/>
      <c r="N584" s="470"/>
      <c r="O584" s="470"/>
      <c r="P584" s="473">
        <f t="shared" si="8"/>
        <v>0</v>
      </c>
      <c r="Q584" s="470"/>
      <c r="R584" s="468"/>
      <c r="S584" s="468"/>
      <c r="T584" s="468"/>
      <c r="U584" s="468"/>
      <c r="V584" s="468"/>
      <c r="W584" s="474"/>
    </row>
    <row r="585" spans="1:23" s="475" customFormat="1" ht="12.75">
      <c r="A585" s="468"/>
      <c r="B585" s="468"/>
      <c r="C585" s="468"/>
      <c r="D585" s="468"/>
      <c r="E585" s="468"/>
      <c r="F585" s="468"/>
      <c r="G585" s="468"/>
      <c r="H585" s="478"/>
      <c r="I585" s="470"/>
      <c r="J585" s="470"/>
      <c r="K585" s="470"/>
      <c r="L585" s="470"/>
      <c r="M585" s="470"/>
      <c r="N585" s="470"/>
      <c r="O585" s="470"/>
      <c r="P585" s="473">
        <f t="shared" si="8"/>
        <v>0</v>
      </c>
      <c r="Q585" s="470"/>
      <c r="R585" s="468"/>
      <c r="S585" s="468"/>
      <c r="T585" s="468"/>
      <c r="U585" s="468"/>
      <c r="V585" s="468"/>
      <c r="W585" s="474"/>
    </row>
    <row r="586" spans="1:23" s="475" customFormat="1" ht="12.75">
      <c r="A586" s="468"/>
      <c r="B586" s="468"/>
      <c r="C586" s="468"/>
      <c r="D586" s="468"/>
      <c r="E586" s="468"/>
      <c r="F586" s="468"/>
      <c r="G586" s="468"/>
      <c r="H586" s="478"/>
      <c r="I586" s="470"/>
      <c r="J586" s="470"/>
      <c r="K586" s="470"/>
      <c r="L586" s="470"/>
      <c r="M586" s="470"/>
      <c r="N586" s="470"/>
      <c r="O586" s="470"/>
      <c r="P586" s="473">
        <f t="shared" si="8"/>
        <v>0</v>
      </c>
      <c r="Q586" s="470"/>
      <c r="R586" s="468"/>
      <c r="S586" s="468"/>
      <c r="T586" s="468"/>
      <c r="U586" s="468"/>
      <c r="V586" s="468"/>
      <c r="W586" s="474"/>
    </row>
    <row r="587" spans="1:23" s="475" customFormat="1" ht="12.75">
      <c r="A587" s="468"/>
      <c r="B587" s="468"/>
      <c r="C587" s="468"/>
      <c r="D587" s="468"/>
      <c r="E587" s="468"/>
      <c r="F587" s="468"/>
      <c r="G587" s="468"/>
      <c r="H587" s="478"/>
      <c r="I587" s="470"/>
      <c r="J587" s="470"/>
      <c r="K587" s="470"/>
      <c r="L587" s="470"/>
      <c r="M587" s="470"/>
      <c r="N587" s="470"/>
      <c r="O587" s="470"/>
      <c r="P587" s="473">
        <f t="shared" si="8"/>
        <v>0</v>
      </c>
      <c r="Q587" s="470"/>
      <c r="R587" s="468"/>
      <c r="S587" s="468"/>
      <c r="T587" s="468"/>
      <c r="U587" s="468"/>
      <c r="V587" s="468"/>
      <c r="W587" s="474"/>
    </row>
    <row r="588" spans="1:23" s="475" customFormat="1" ht="12.75">
      <c r="A588" s="468"/>
      <c r="B588" s="468"/>
      <c r="C588" s="468"/>
      <c r="D588" s="468"/>
      <c r="E588" s="468"/>
      <c r="F588" s="468"/>
      <c r="G588" s="468"/>
      <c r="H588" s="478"/>
      <c r="I588" s="470"/>
      <c r="J588" s="470"/>
      <c r="K588" s="470"/>
      <c r="L588" s="470"/>
      <c r="M588" s="470"/>
      <c r="N588" s="470"/>
      <c r="O588" s="470"/>
      <c r="P588" s="473">
        <f t="shared" si="8"/>
        <v>0</v>
      </c>
      <c r="Q588" s="470"/>
      <c r="R588" s="468"/>
      <c r="S588" s="468"/>
      <c r="T588" s="468"/>
      <c r="U588" s="468"/>
      <c r="V588" s="468"/>
      <c r="W588" s="474"/>
    </row>
    <row r="589" spans="1:23" s="475" customFormat="1" ht="12.75">
      <c r="A589" s="468"/>
      <c r="B589" s="468"/>
      <c r="C589" s="468"/>
      <c r="D589" s="468"/>
      <c r="E589" s="468"/>
      <c r="F589" s="468"/>
      <c r="G589" s="468"/>
      <c r="H589" s="478"/>
      <c r="I589" s="470"/>
      <c r="J589" s="470"/>
      <c r="K589" s="470"/>
      <c r="L589" s="470"/>
      <c r="M589" s="470"/>
      <c r="N589" s="470"/>
      <c r="O589" s="470"/>
      <c r="P589" s="473">
        <f t="shared" ref="P589:P652" si="9">SUM($I589:$O589)</f>
        <v>0</v>
      </c>
      <c r="Q589" s="470"/>
      <c r="R589" s="468"/>
      <c r="S589" s="468"/>
      <c r="T589" s="468"/>
      <c r="U589" s="468"/>
      <c r="V589" s="468"/>
      <c r="W589" s="474"/>
    </row>
    <row r="590" spans="1:23" s="475" customFormat="1" ht="12.75">
      <c r="A590" s="468"/>
      <c r="B590" s="468"/>
      <c r="C590" s="468"/>
      <c r="D590" s="468"/>
      <c r="E590" s="468"/>
      <c r="F590" s="468"/>
      <c r="G590" s="468"/>
      <c r="H590" s="478"/>
      <c r="I590" s="470"/>
      <c r="J590" s="470"/>
      <c r="K590" s="470"/>
      <c r="L590" s="470"/>
      <c r="M590" s="470"/>
      <c r="N590" s="470"/>
      <c r="O590" s="470"/>
      <c r="P590" s="473">
        <f t="shared" si="9"/>
        <v>0</v>
      </c>
      <c r="Q590" s="470"/>
      <c r="R590" s="468"/>
      <c r="S590" s="468"/>
      <c r="T590" s="468"/>
      <c r="U590" s="468"/>
      <c r="V590" s="468"/>
      <c r="W590" s="474"/>
    </row>
    <row r="591" spans="1:23" s="475" customFormat="1" ht="12.75">
      <c r="A591" s="468"/>
      <c r="B591" s="468"/>
      <c r="C591" s="468"/>
      <c r="D591" s="468"/>
      <c r="E591" s="468"/>
      <c r="F591" s="468"/>
      <c r="G591" s="468"/>
      <c r="H591" s="478"/>
      <c r="I591" s="470"/>
      <c r="J591" s="470"/>
      <c r="K591" s="470"/>
      <c r="L591" s="470"/>
      <c r="M591" s="470"/>
      <c r="N591" s="470"/>
      <c r="O591" s="470"/>
      <c r="P591" s="473">
        <f t="shared" si="9"/>
        <v>0</v>
      </c>
      <c r="Q591" s="470"/>
      <c r="R591" s="468"/>
      <c r="S591" s="468"/>
      <c r="T591" s="468"/>
      <c r="U591" s="468"/>
      <c r="V591" s="468"/>
      <c r="W591" s="474"/>
    </row>
    <row r="592" spans="1:23" s="475" customFormat="1" ht="12.75">
      <c r="A592" s="468"/>
      <c r="B592" s="468"/>
      <c r="C592" s="468"/>
      <c r="D592" s="468"/>
      <c r="E592" s="468"/>
      <c r="F592" s="468"/>
      <c r="G592" s="468"/>
      <c r="H592" s="478"/>
      <c r="I592" s="470"/>
      <c r="J592" s="470"/>
      <c r="K592" s="470"/>
      <c r="L592" s="470"/>
      <c r="M592" s="470"/>
      <c r="N592" s="470"/>
      <c r="O592" s="470"/>
      <c r="P592" s="473">
        <f t="shared" si="9"/>
        <v>0</v>
      </c>
      <c r="Q592" s="470"/>
      <c r="R592" s="468"/>
      <c r="S592" s="468"/>
      <c r="T592" s="468"/>
      <c r="U592" s="468"/>
      <c r="V592" s="468"/>
      <c r="W592" s="474"/>
    </row>
    <row r="593" spans="1:23" s="475" customFormat="1" ht="12.75">
      <c r="A593" s="468"/>
      <c r="B593" s="468"/>
      <c r="C593" s="468"/>
      <c r="D593" s="468"/>
      <c r="E593" s="468"/>
      <c r="F593" s="468"/>
      <c r="G593" s="468"/>
      <c r="H593" s="478"/>
      <c r="I593" s="470"/>
      <c r="J593" s="470"/>
      <c r="K593" s="470"/>
      <c r="L593" s="470"/>
      <c r="M593" s="470"/>
      <c r="N593" s="470"/>
      <c r="O593" s="470"/>
      <c r="P593" s="473">
        <f t="shared" si="9"/>
        <v>0</v>
      </c>
      <c r="Q593" s="470"/>
      <c r="R593" s="468"/>
      <c r="S593" s="468"/>
      <c r="T593" s="468"/>
      <c r="U593" s="468"/>
      <c r="V593" s="468"/>
      <c r="W593" s="474"/>
    </row>
    <row r="594" spans="1:23" s="475" customFormat="1" ht="12.75">
      <c r="A594" s="468"/>
      <c r="B594" s="468"/>
      <c r="C594" s="468"/>
      <c r="D594" s="468"/>
      <c r="E594" s="468"/>
      <c r="F594" s="468"/>
      <c r="G594" s="468"/>
      <c r="H594" s="478"/>
      <c r="I594" s="470"/>
      <c r="J594" s="470"/>
      <c r="K594" s="470"/>
      <c r="L594" s="470"/>
      <c r="M594" s="470"/>
      <c r="N594" s="470"/>
      <c r="O594" s="470"/>
      <c r="P594" s="473">
        <f t="shared" si="9"/>
        <v>0</v>
      </c>
      <c r="Q594" s="470"/>
      <c r="R594" s="468"/>
      <c r="S594" s="468"/>
      <c r="T594" s="468"/>
      <c r="U594" s="468"/>
      <c r="V594" s="468"/>
      <c r="W594" s="474"/>
    </row>
    <row r="595" spans="1:23" s="475" customFormat="1" ht="12.75">
      <c r="A595" s="468"/>
      <c r="B595" s="468"/>
      <c r="C595" s="468"/>
      <c r="D595" s="468"/>
      <c r="E595" s="468"/>
      <c r="F595" s="468"/>
      <c r="G595" s="468"/>
      <c r="H595" s="478"/>
      <c r="I595" s="470"/>
      <c r="J595" s="470"/>
      <c r="K595" s="470"/>
      <c r="L595" s="470"/>
      <c r="M595" s="470"/>
      <c r="N595" s="470"/>
      <c r="O595" s="470"/>
      <c r="P595" s="473">
        <f t="shared" si="9"/>
        <v>0</v>
      </c>
      <c r="Q595" s="470"/>
      <c r="R595" s="468"/>
      <c r="S595" s="468"/>
      <c r="T595" s="468"/>
      <c r="U595" s="468"/>
      <c r="V595" s="468"/>
      <c r="W595" s="474"/>
    </row>
    <row r="596" spans="1:23" s="475" customFormat="1" ht="12.75">
      <c r="A596" s="468"/>
      <c r="B596" s="468"/>
      <c r="C596" s="468"/>
      <c r="D596" s="468"/>
      <c r="E596" s="468"/>
      <c r="F596" s="468"/>
      <c r="G596" s="468"/>
      <c r="H596" s="478"/>
      <c r="I596" s="470"/>
      <c r="J596" s="470"/>
      <c r="K596" s="470"/>
      <c r="L596" s="470"/>
      <c r="M596" s="470"/>
      <c r="N596" s="470"/>
      <c r="O596" s="470"/>
      <c r="P596" s="473">
        <f t="shared" si="9"/>
        <v>0</v>
      </c>
      <c r="Q596" s="470"/>
      <c r="R596" s="468"/>
      <c r="S596" s="468"/>
      <c r="T596" s="468"/>
      <c r="U596" s="468"/>
      <c r="V596" s="468"/>
      <c r="W596" s="474"/>
    </row>
    <row r="597" spans="1:23" s="475" customFormat="1" ht="12.75">
      <c r="A597" s="468"/>
      <c r="B597" s="468"/>
      <c r="C597" s="468"/>
      <c r="D597" s="468"/>
      <c r="E597" s="468"/>
      <c r="F597" s="468"/>
      <c r="G597" s="468"/>
      <c r="H597" s="478"/>
      <c r="I597" s="470"/>
      <c r="J597" s="470"/>
      <c r="K597" s="470"/>
      <c r="L597" s="470"/>
      <c r="M597" s="470"/>
      <c r="N597" s="470"/>
      <c r="O597" s="470"/>
      <c r="P597" s="473">
        <f t="shared" si="9"/>
        <v>0</v>
      </c>
      <c r="Q597" s="470"/>
      <c r="R597" s="468"/>
      <c r="S597" s="468"/>
      <c r="T597" s="468"/>
      <c r="U597" s="468"/>
      <c r="V597" s="468"/>
      <c r="W597" s="474"/>
    </row>
    <row r="598" spans="1:23" s="475" customFormat="1" ht="12.75">
      <c r="A598" s="468"/>
      <c r="B598" s="468"/>
      <c r="C598" s="468"/>
      <c r="D598" s="468"/>
      <c r="E598" s="468"/>
      <c r="F598" s="468"/>
      <c r="G598" s="468"/>
      <c r="H598" s="478"/>
      <c r="I598" s="470"/>
      <c r="J598" s="470"/>
      <c r="K598" s="470"/>
      <c r="L598" s="470"/>
      <c r="M598" s="470"/>
      <c r="N598" s="470"/>
      <c r="O598" s="470"/>
      <c r="P598" s="473">
        <f t="shared" si="9"/>
        <v>0</v>
      </c>
      <c r="Q598" s="470"/>
      <c r="R598" s="468"/>
      <c r="S598" s="468"/>
      <c r="T598" s="468"/>
      <c r="U598" s="468"/>
      <c r="V598" s="468"/>
      <c r="W598" s="474"/>
    </row>
    <row r="599" spans="1:23" s="475" customFormat="1" ht="12.75">
      <c r="A599" s="468"/>
      <c r="B599" s="468"/>
      <c r="C599" s="468"/>
      <c r="D599" s="468"/>
      <c r="E599" s="468"/>
      <c r="F599" s="468"/>
      <c r="G599" s="468"/>
      <c r="H599" s="478"/>
      <c r="I599" s="470"/>
      <c r="J599" s="470"/>
      <c r="K599" s="470"/>
      <c r="L599" s="470"/>
      <c r="M599" s="470"/>
      <c r="N599" s="470"/>
      <c r="O599" s="470"/>
      <c r="P599" s="473">
        <f t="shared" si="9"/>
        <v>0</v>
      </c>
      <c r="Q599" s="470"/>
      <c r="R599" s="468"/>
      <c r="S599" s="468"/>
      <c r="T599" s="468"/>
      <c r="U599" s="468"/>
      <c r="V599" s="468"/>
      <c r="W599" s="474"/>
    </row>
    <row r="600" spans="1:23" s="475" customFormat="1" ht="12.75">
      <c r="A600" s="468"/>
      <c r="B600" s="468"/>
      <c r="C600" s="468"/>
      <c r="D600" s="468"/>
      <c r="E600" s="468"/>
      <c r="F600" s="468"/>
      <c r="G600" s="468"/>
      <c r="H600" s="478"/>
      <c r="I600" s="470"/>
      <c r="J600" s="470"/>
      <c r="K600" s="470"/>
      <c r="L600" s="470"/>
      <c r="M600" s="470"/>
      <c r="N600" s="470"/>
      <c r="O600" s="470"/>
      <c r="P600" s="473">
        <f t="shared" si="9"/>
        <v>0</v>
      </c>
      <c r="Q600" s="470"/>
      <c r="R600" s="468"/>
      <c r="S600" s="468"/>
      <c r="T600" s="468"/>
      <c r="U600" s="468"/>
      <c r="V600" s="468"/>
      <c r="W600" s="474"/>
    </row>
    <row r="601" spans="1:23" s="475" customFormat="1" ht="12.75">
      <c r="A601" s="468"/>
      <c r="B601" s="468"/>
      <c r="C601" s="468"/>
      <c r="D601" s="468"/>
      <c r="E601" s="468"/>
      <c r="F601" s="468"/>
      <c r="G601" s="468"/>
      <c r="H601" s="478"/>
      <c r="I601" s="470"/>
      <c r="J601" s="470"/>
      <c r="K601" s="470"/>
      <c r="L601" s="470"/>
      <c r="M601" s="470"/>
      <c r="N601" s="470"/>
      <c r="O601" s="470"/>
      <c r="P601" s="473">
        <f t="shared" si="9"/>
        <v>0</v>
      </c>
      <c r="Q601" s="470"/>
      <c r="R601" s="468"/>
      <c r="S601" s="468"/>
      <c r="T601" s="468"/>
      <c r="U601" s="468"/>
      <c r="V601" s="468"/>
      <c r="W601" s="474"/>
    </row>
    <row r="602" spans="1:23" s="475" customFormat="1" ht="12.75">
      <c r="A602" s="468"/>
      <c r="B602" s="468"/>
      <c r="C602" s="468"/>
      <c r="D602" s="468"/>
      <c r="E602" s="468"/>
      <c r="F602" s="468"/>
      <c r="G602" s="468"/>
      <c r="H602" s="478"/>
      <c r="I602" s="470"/>
      <c r="J602" s="470"/>
      <c r="K602" s="470"/>
      <c r="L602" s="470"/>
      <c r="M602" s="470"/>
      <c r="N602" s="470"/>
      <c r="O602" s="470"/>
      <c r="P602" s="473">
        <f t="shared" si="9"/>
        <v>0</v>
      </c>
      <c r="Q602" s="470"/>
      <c r="R602" s="468"/>
      <c r="S602" s="468"/>
      <c r="T602" s="468"/>
      <c r="U602" s="468"/>
      <c r="V602" s="468"/>
      <c r="W602" s="474"/>
    </row>
    <row r="603" spans="1:23" s="475" customFormat="1" ht="12.75">
      <c r="A603" s="468"/>
      <c r="B603" s="468"/>
      <c r="C603" s="468"/>
      <c r="D603" s="468"/>
      <c r="E603" s="468"/>
      <c r="F603" s="468"/>
      <c r="G603" s="468"/>
      <c r="H603" s="478"/>
      <c r="I603" s="470"/>
      <c r="J603" s="470"/>
      <c r="K603" s="470"/>
      <c r="L603" s="470"/>
      <c r="M603" s="470"/>
      <c r="N603" s="470"/>
      <c r="O603" s="470"/>
      <c r="P603" s="473">
        <f t="shared" si="9"/>
        <v>0</v>
      </c>
      <c r="Q603" s="470"/>
      <c r="R603" s="468"/>
      <c r="S603" s="468"/>
      <c r="T603" s="468"/>
      <c r="U603" s="468"/>
      <c r="V603" s="468"/>
      <c r="W603" s="474"/>
    </row>
    <row r="604" spans="1:23" s="475" customFormat="1" ht="12.75">
      <c r="A604" s="468"/>
      <c r="B604" s="468"/>
      <c r="C604" s="468"/>
      <c r="D604" s="468"/>
      <c r="E604" s="468"/>
      <c r="F604" s="468"/>
      <c r="G604" s="468"/>
      <c r="H604" s="478"/>
      <c r="I604" s="470"/>
      <c r="J604" s="470"/>
      <c r="K604" s="470"/>
      <c r="L604" s="470"/>
      <c r="M604" s="470"/>
      <c r="N604" s="470"/>
      <c r="O604" s="470"/>
      <c r="P604" s="473">
        <f t="shared" si="9"/>
        <v>0</v>
      </c>
      <c r="Q604" s="470"/>
      <c r="R604" s="468"/>
      <c r="S604" s="468"/>
      <c r="T604" s="468"/>
      <c r="U604" s="468"/>
      <c r="V604" s="468"/>
      <c r="W604" s="474"/>
    </row>
    <row r="605" spans="1:23" s="475" customFormat="1" ht="12.75">
      <c r="A605" s="468"/>
      <c r="B605" s="468"/>
      <c r="C605" s="468"/>
      <c r="D605" s="468"/>
      <c r="E605" s="468"/>
      <c r="F605" s="468"/>
      <c r="G605" s="468"/>
      <c r="H605" s="478"/>
      <c r="I605" s="470"/>
      <c r="J605" s="470"/>
      <c r="K605" s="470"/>
      <c r="L605" s="470"/>
      <c r="M605" s="470"/>
      <c r="N605" s="470"/>
      <c r="O605" s="470"/>
      <c r="P605" s="473">
        <f t="shared" si="9"/>
        <v>0</v>
      </c>
      <c r="Q605" s="470"/>
      <c r="R605" s="468"/>
      <c r="S605" s="468"/>
      <c r="T605" s="468"/>
      <c r="U605" s="468"/>
      <c r="V605" s="468"/>
      <c r="W605" s="474"/>
    </row>
    <row r="606" spans="1:23" s="475" customFormat="1" ht="12.75">
      <c r="A606" s="468"/>
      <c r="B606" s="468"/>
      <c r="C606" s="468"/>
      <c r="D606" s="468"/>
      <c r="E606" s="468"/>
      <c r="F606" s="468"/>
      <c r="G606" s="468"/>
      <c r="H606" s="478"/>
      <c r="I606" s="470"/>
      <c r="J606" s="470"/>
      <c r="K606" s="470"/>
      <c r="L606" s="470"/>
      <c r="M606" s="470"/>
      <c r="N606" s="470"/>
      <c r="O606" s="470"/>
      <c r="P606" s="473">
        <f t="shared" si="9"/>
        <v>0</v>
      </c>
      <c r="Q606" s="470"/>
      <c r="R606" s="468"/>
      <c r="S606" s="468"/>
      <c r="T606" s="468"/>
      <c r="U606" s="468"/>
      <c r="V606" s="468"/>
      <c r="W606" s="474"/>
    </row>
    <row r="607" spans="1:23" s="475" customFormat="1" ht="12.75">
      <c r="A607" s="468"/>
      <c r="B607" s="468"/>
      <c r="C607" s="468"/>
      <c r="D607" s="468"/>
      <c r="E607" s="468"/>
      <c r="F607" s="468"/>
      <c r="G607" s="468"/>
      <c r="H607" s="478"/>
      <c r="I607" s="470"/>
      <c r="J607" s="470"/>
      <c r="K607" s="470"/>
      <c r="L607" s="470"/>
      <c r="M607" s="470"/>
      <c r="N607" s="470"/>
      <c r="O607" s="470"/>
      <c r="P607" s="473">
        <f t="shared" si="9"/>
        <v>0</v>
      </c>
      <c r="Q607" s="470"/>
      <c r="R607" s="468"/>
      <c r="S607" s="468"/>
      <c r="T607" s="468"/>
      <c r="U607" s="468"/>
      <c r="V607" s="468"/>
      <c r="W607" s="474"/>
    </row>
    <row r="608" spans="1:23" s="475" customFormat="1" ht="12.75">
      <c r="A608" s="468"/>
      <c r="B608" s="468"/>
      <c r="C608" s="468"/>
      <c r="D608" s="468"/>
      <c r="E608" s="468"/>
      <c r="F608" s="468"/>
      <c r="G608" s="468"/>
      <c r="H608" s="478"/>
      <c r="I608" s="470"/>
      <c r="J608" s="470"/>
      <c r="K608" s="470"/>
      <c r="L608" s="470"/>
      <c r="M608" s="470"/>
      <c r="N608" s="470"/>
      <c r="O608" s="470"/>
      <c r="P608" s="473">
        <f t="shared" si="9"/>
        <v>0</v>
      </c>
      <c r="Q608" s="470"/>
      <c r="R608" s="468"/>
      <c r="S608" s="468"/>
      <c r="T608" s="468"/>
      <c r="U608" s="468"/>
      <c r="V608" s="468"/>
      <c r="W608" s="474"/>
    </row>
    <row r="609" spans="1:23" s="475" customFormat="1" ht="12.75">
      <c r="A609" s="468"/>
      <c r="B609" s="468"/>
      <c r="C609" s="468"/>
      <c r="D609" s="468"/>
      <c r="E609" s="468"/>
      <c r="F609" s="468"/>
      <c r="G609" s="468"/>
      <c r="H609" s="478"/>
      <c r="I609" s="470"/>
      <c r="J609" s="470"/>
      <c r="K609" s="470"/>
      <c r="L609" s="470"/>
      <c r="M609" s="470"/>
      <c r="N609" s="470"/>
      <c r="O609" s="470"/>
      <c r="P609" s="473">
        <f t="shared" si="9"/>
        <v>0</v>
      </c>
      <c r="Q609" s="470"/>
      <c r="R609" s="468"/>
      <c r="S609" s="468"/>
      <c r="T609" s="468"/>
      <c r="U609" s="468"/>
      <c r="V609" s="468"/>
      <c r="W609" s="474"/>
    </row>
    <row r="610" spans="1:23" s="475" customFormat="1" ht="12.75">
      <c r="A610" s="468"/>
      <c r="B610" s="468"/>
      <c r="C610" s="468"/>
      <c r="D610" s="468"/>
      <c r="E610" s="468"/>
      <c r="F610" s="468"/>
      <c r="G610" s="468"/>
      <c r="H610" s="478"/>
      <c r="I610" s="470"/>
      <c r="J610" s="470"/>
      <c r="K610" s="470"/>
      <c r="L610" s="470"/>
      <c r="M610" s="470"/>
      <c r="N610" s="470"/>
      <c r="O610" s="470"/>
      <c r="P610" s="473">
        <f t="shared" si="9"/>
        <v>0</v>
      </c>
      <c r="Q610" s="470"/>
      <c r="R610" s="468"/>
      <c r="S610" s="468"/>
      <c r="T610" s="468"/>
      <c r="U610" s="468"/>
      <c r="V610" s="468"/>
      <c r="W610" s="474"/>
    </row>
    <row r="611" spans="1:23" s="475" customFormat="1" ht="12.75">
      <c r="A611" s="468"/>
      <c r="B611" s="468"/>
      <c r="C611" s="468"/>
      <c r="D611" s="468"/>
      <c r="E611" s="468"/>
      <c r="F611" s="468"/>
      <c r="G611" s="468"/>
      <c r="H611" s="478"/>
      <c r="I611" s="470"/>
      <c r="J611" s="470"/>
      <c r="K611" s="470"/>
      <c r="L611" s="470"/>
      <c r="M611" s="470"/>
      <c r="N611" s="470"/>
      <c r="O611" s="470"/>
      <c r="P611" s="473">
        <f t="shared" si="9"/>
        <v>0</v>
      </c>
      <c r="Q611" s="470"/>
      <c r="R611" s="468"/>
      <c r="S611" s="468"/>
      <c r="T611" s="468"/>
      <c r="U611" s="468"/>
      <c r="V611" s="468"/>
      <c r="W611" s="474"/>
    </row>
    <row r="612" spans="1:23" s="475" customFormat="1" ht="12.75">
      <c r="A612" s="468"/>
      <c r="B612" s="468"/>
      <c r="C612" s="468"/>
      <c r="D612" s="468"/>
      <c r="E612" s="468"/>
      <c r="F612" s="468"/>
      <c r="G612" s="468"/>
      <c r="H612" s="478"/>
      <c r="I612" s="470"/>
      <c r="J612" s="470"/>
      <c r="K612" s="470"/>
      <c r="L612" s="470"/>
      <c r="M612" s="470"/>
      <c r="N612" s="470"/>
      <c r="O612" s="470"/>
      <c r="P612" s="473">
        <f t="shared" si="9"/>
        <v>0</v>
      </c>
      <c r="Q612" s="470"/>
      <c r="R612" s="468"/>
      <c r="S612" s="468"/>
      <c r="T612" s="468"/>
      <c r="U612" s="468"/>
      <c r="V612" s="468"/>
      <c r="W612" s="474"/>
    </row>
    <row r="613" spans="1:23" s="475" customFormat="1" ht="12.75">
      <c r="A613" s="468"/>
      <c r="B613" s="468"/>
      <c r="C613" s="468"/>
      <c r="D613" s="468"/>
      <c r="E613" s="468"/>
      <c r="F613" s="468"/>
      <c r="G613" s="468"/>
      <c r="H613" s="478"/>
      <c r="I613" s="470"/>
      <c r="J613" s="470"/>
      <c r="K613" s="470"/>
      <c r="L613" s="470"/>
      <c r="M613" s="470"/>
      <c r="N613" s="470"/>
      <c r="O613" s="470"/>
      <c r="P613" s="473">
        <f t="shared" si="9"/>
        <v>0</v>
      </c>
      <c r="Q613" s="470"/>
      <c r="R613" s="468"/>
      <c r="S613" s="468"/>
      <c r="T613" s="468"/>
      <c r="U613" s="468"/>
      <c r="V613" s="468"/>
      <c r="W613" s="474"/>
    </row>
    <row r="614" spans="1:23" s="475" customFormat="1" ht="12.75">
      <c r="A614" s="468"/>
      <c r="B614" s="468"/>
      <c r="C614" s="468"/>
      <c r="D614" s="468"/>
      <c r="E614" s="468"/>
      <c r="F614" s="468"/>
      <c r="G614" s="468"/>
      <c r="H614" s="478"/>
      <c r="I614" s="470"/>
      <c r="J614" s="470"/>
      <c r="K614" s="470"/>
      <c r="L614" s="470"/>
      <c r="M614" s="470"/>
      <c r="N614" s="470"/>
      <c r="O614" s="470"/>
      <c r="P614" s="473">
        <f t="shared" si="9"/>
        <v>0</v>
      </c>
      <c r="Q614" s="470"/>
      <c r="R614" s="468"/>
      <c r="S614" s="468"/>
      <c r="T614" s="468"/>
      <c r="U614" s="468"/>
      <c r="V614" s="468"/>
      <c r="W614" s="474"/>
    </row>
    <row r="615" spans="1:23" s="475" customFormat="1" ht="12.75">
      <c r="A615" s="468"/>
      <c r="B615" s="468"/>
      <c r="C615" s="468"/>
      <c r="D615" s="468"/>
      <c r="E615" s="468"/>
      <c r="F615" s="468"/>
      <c r="G615" s="468"/>
      <c r="H615" s="478"/>
      <c r="I615" s="470"/>
      <c r="J615" s="470"/>
      <c r="K615" s="470"/>
      <c r="L615" s="470"/>
      <c r="M615" s="470"/>
      <c r="N615" s="470"/>
      <c r="O615" s="470"/>
      <c r="P615" s="473">
        <f t="shared" si="9"/>
        <v>0</v>
      </c>
      <c r="Q615" s="470"/>
      <c r="R615" s="468"/>
      <c r="S615" s="468"/>
      <c r="T615" s="468"/>
      <c r="U615" s="468"/>
      <c r="V615" s="468"/>
      <c r="W615" s="474"/>
    </row>
    <row r="616" spans="1:23" s="475" customFormat="1" ht="12.75">
      <c r="A616" s="468"/>
      <c r="B616" s="468"/>
      <c r="C616" s="468"/>
      <c r="D616" s="468"/>
      <c r="E616" s="468"/>
      <c r="F616" s="468"/>
      <c r="G616" s="468"/>
      <c r="H616" s="478"/>
      <c r="I616" s="470"/>
      <c r="J616" s="470"/>
      <c r="K616" s="470"/>
      <c r="L616" s="470"/>
      <c r="M616" s="470"/>
      <c r="N616" s="470"/>
      <c r="O616" s="470"/>
      <c r="P616" s="473">
        <f t="shared" si="9"/>
        <v>0</v>
      </c>
      <c r="Q616" s="470"/>
      <c r="R616" s="468"/>
      <c r="S616" s="468"/>
      <c r="T616" s="468"/>
      <c r="U616" s="468"/>
      <c r="V616" s="468"/>
      <c r="W616" s="474"/>
    </row>
    <row r="617" spans="1:23" s="475" customFormat="1" ht="12.75">
      <c r="A617" s="468"/>
      <c r="B617" s="468"/>
      <c r="C617" s="468"/>
      <c r="D617" s="468"/>
      <c r="E617" s="468"/>
      <c r="F617" s="468"/>
      <c r="G617" s="468"/>
      <c r="H617" s="478"/>
      <c r="I617" s="470"/>
      <c r="J617" s="470"/>
      <c r="K617" s="470"/>
      <c r="L617" s="470"/>
      <c r="M617" s="470"/>
      <c r="N617" s="470"/>
      <c r="O617" s="470"/>
      <c r="P617" s="473">
        <f t="shared" si="9"/>
        <v>0</v>
      </c>
      <c r="Q617" s="470"/>
      <c r="R617" s="468"/>
      <c r="S617" s="468"/>
      <c r="T617" s="468"/>
      <c r="U617" s="468"/>
      <c r="V617" s="468"/>
      <c r="W617" s="474"/>
    </row>
    <row r="618" spans="1:23" s="475" customFormat="1" ht="12.75">
      <c r="A618" s="468"/>
      <c r="B618" s="468"/>
      <c r="C618" s="468"/>
      <c r="D618" s="468"/>
      <c r="E618" s="468"/>
      <c r="F618" s="468"/>
      <c r="G618" s="468"/>
      <c r="H618" s="478"/>
      <c r="I618" s="470"/>
      <c r="J618" s="470"/>
      <c r="K618" s="470"/>
      <c r="L618" s="470"/>
      <c r="M618" s="470"/>
      <c r="N618" s="470"/>
      <c r="O618" s="470"/>
      <c r="P618" s="473">
        <f t="shared" si="9"/>
        <v>0</v>
      </c>
      <c r="Q618" s="470"/>
      <c r="R618" s="468"/>
      <c r="S618" s="468"/>
      <c r="T618" s="468"/>
      <c r="U618" s="468"/>
      <c r="V618" s="468"/>
      <c r="W618" s="474"/>
    </row>
    <row r="619" spans="1:23" s="475" customFormat="1" ht="12.75">
      <c r="A619" s="468"/>
      <c r="B619" s="468"/>
      <c r="C619" s="468"/>
      <c r="D619" s="468"/>
      <c r="E619" s="468"/>
      <c r="F619" s="468"/>
      <c r="G619" s="468"/>
      <c r="H619" s="478"/>
      <c r="I619" s="470"/>
      <c r="J619" s="470"/>
      <c r="K619" s="470"/>
      <c r="L619" s="470"/>
      <c r="M619" s="470"/>
      <c r="N619" s="470"/>
      <c r="O619" s="470"/>
      <c r="P619" s="473">
        <f t="shared" si="9"/>
        <v>0</v>
      </c>
      <c r="Q619" s="470"/>
      <c r="R619" s="468"/>
      <c r="S619" s="468"/>
      <c r="T619" s="468"/>
      <c r="U619" s="468"/>
      <c r="V619" s="468"/>
      <c r="W619" s="474"/>
    </row>
    <row r="620" spans="1:23" s="475" customFormat="1" ht="12.75">
      <c r="A620" s="468"/>
      <c r="B620" s="468"/>
      <c r="C620" s="468"/>
      <c r="D620" s="468"/>
      <c r="E620" s="468"/>
      <c r="F620" s="468"/>
      <c r="G620" s="468"/>
      <c r="H620" s="478"/>
      <c r="I620" s="470"/>
      <c r="J620" s="470"/>
      <c r="K620" s="470"/>
      <c r="L620" s="470"/>
      <c r="M620" s="470"/>
      <c r="N620" s="470"/>
      <c r="O620" s="470"/>
      <c r="P620" s="473">
        <f t="shared" si="9"/>
        <v>0</v>
      </c>
      <c r="Q620" s="470"/>
      <c r="R620" s="468"/>
      <c r="S620" s="468"/>
      <c r="T620" s="468"/>
      <c r="U620" s="468"/>
      <c r="V620" s="468"/>
      <c r="W620" s="474"/>
    </row>
    <row r="621" spans="1:23" s="475" customFormat="1" ht="12.75">
      <c r="A621" s="468"/>
      <c r="B621" s="468"/>
      <c r="C621" s="468"/>
      <c r="D621" s="468"/>
      <c r="E621" s="468"/>
      <c r="F621" s="468"/>
      <c r="G621" s="468"/>
      <c r="H621" s="478"/>
      <c r="I621" s="470"/>
      <c r="J621" s="470"/>
      <c r="K621" s="470"/>
      <c r="L621" s="470"/>
      <c r="M621" s="470"/>
      <c r="N621" s="470"/>
      <c r="O621" s="470"/>
      <c r="P621" s="473">
        <f t="shared" si="9"/>
        <v>0</v>
      </c>
      <c r="Q621" s="470"/>
      <c r="R621" s="468"/>
      <c r="S621" s="468"/>
      <c r="T621" s="468"/>
      <c r="U621" s="468"/>
      <c r="V621" s="468"/>
      <c r="W621" s="474"/>
    </row>
    <row r="622" spans="1:23" s="475" customFormat="1" ht="12.75">
      <c r="A622" s="468"/>
      <c r="B622" s="468"/>
      <c r="C622" s="468"/>
      <c r="D622" s="468"/>
      <c r="E622" s="468"/>
      <c r="F622" s="468"/>
      <c r="G622" s="468"/>
      <c r="H622" s="478"/>
      <c r="I622" s="470"/>
      <c r="J622" s="470"/>
      <c r="K622" s="470"/>
      <c r="L622" s="470"/>
      <c r="M622" s="470"/>
      <c r="N622" s="470"/>
      <c r="O622" s="470"/>
      <c r="P622" s="473">
        <f t="shared" si="9"/>
        <v>0</v>
      </c>
      <c r="Q622" s="470"/>
      <c r="R622" s="468"/>
      <c r="S622" s="468"/>
      <c r="T622" s="468"/>
      <c r="U622" s="468"/>
      <c r="V622" s="468"/>
      <c r="W622" s="474"/>
    </row>
    <row r="623" spans="1:23" s="475" customFormat="1" ht="12.75">
      <c r="A623" s="468"/>
      <c r="B623" s="468"/>
      <c r="C623" s="468"/>
      <c r="D623" s="468"/>
      <c r="E623" s="468"/>
      <c r="F623" s="468"/>
      <c r="G623" s="468"/>
      <c r="H623" s="478"/>
      <c r="I623" s="470"/>
      <c r="J623" s="470"/>
      <c r="K623" s="470"/>
      <c r="L623" s="470"/>
      <c r="M623" s="470"/>
      <c r="N623" s="470"/>
      <c r="O623" s="470"/>
      <c r="P623" s="473">
        <f t="shared" si="9"/>
        <v>0</v>
      </c>
      <c r="Q623" s="470"/>
      <c r="R623" s="468"/>
      <c r="S623" s="468"/>
      <c r="T623" s="468"/>
      <c r="U623" s="468"/>
      <c r="V623" s="468"/>
      <c r="W623" s="474"/>
    </row>
    <row r="624" spans="1:23" s="475" customFormat="1" ht="12.75">
      <c r="A624" s="468"/>
      <c r="B624" s="468"/>
      <c r="C624" s="468"/>
      <c r="D624" s="468"/>
      <c r="E624" s="468"/>
      <c r="F624" s="468"/>
      <c r="G624" s="468"/>
      <c r="H624" s="478"/>
      <c r="I624" s="470"/>
      <c r="J624" s="470"/>
      <c r="K624" s="470"/>
      <c r="L624" s="470"/>
      <c r="M624" s="470"/>
      <c r="N624" s="470"/>
      <c r="O624" s="470"/>
      <c r="P624" s="473">
        <f t="shared" si="9"/>
        <v>0</v>
      </c>
      <c r="Q624" s="470"/>
      <c r="R624" s="468"/>
      <c r="S624" s="468"/>
      <c r="T624" s="468"/>
      <c r="U624" s="468"/>
      <c r="V624" s="468"/>
      <c r="W624" s="474"/>
    </row>
    <row r="625" spans="1:23" s="475" customFormat="1" ht="12.75">
      <c r="A625" s="468"/>
      <c r="B625" s="468"/>
      <c r="C625" s="468"/>
      <c r="D625" s="468"/>
      <c r="E625" s="468"/>
      <c r="F625" s="468"/>
      <c r="G625" s="468"/>
      <c r="H625" s="478"/>
      <c r="I625" s="470"/>
      <c r="J625" s="470"/>
      <c r="K625" s="470"/>
      <c r="L625" s="470"/>
      <c r="M625" s="470"/>
      <c r="N625" s="470"/>
      <c r="O625" s="470"/>
      <c r="P625" s="473">
        <f t="shared" si="9"/>
        <v>0</v>
      </c>
      <c r="Q625" s="470"/>
      <c r="R625" s="468"/>
      <c r="S625" s="468"/>
      <c r="T625" s="468"/>
      <c r="U625" s="468"/>
      <c r="V625" s="468"/>
      <c r="W625" s="474"/>
    </row>
    <row r="626" spans="1:23" s="475" customFormat="1" ht="12.75">
      <c r="A626" s="468"/>
      <c r="B626" s="468"/>
      <c r="C626" s="468"/>
      <c r="D626" s="468"/>
      <c r="E626" s="468"/>
      <c r="F626" s="468"/>
      <c r="G626" s="468"/>
      <c r="H626" s="478"/>
      <c r="I626" s="470"/>
      <c r="J626" s="470"/>
      <c r="K626" s="470"/>
      <c r="L626" s="470"/>
      <c r="M626" s="470"/>
      <c r="N626" s="470"/>
      <c r="O626" s="470"/>
      <c r="P626" s="473">
        <f t="shared" si="9"/>
        <v>0</v>
      </c>
      <c r="Q626" s="470"/>
      <c r="R626" s="468"/>
      <c r="S626" s="468"/>
      <c r="T626" s="468"/>
      <c r="U626" s="468"/>
      <c r="V626" s="468"/>
      <c r="W626" s="474"/>
    </row>
    <row r="627" spans="1:23" s="475" customFormat="1" ht="12.75">
      <c r="A627" s="468"/>
      <c r="B627" s="468"/>
      <c r="C627" s="468"/>
      <c r="D627" s="468"/>
      <c r="E627" s="468"/>
      <c r="F627" s="468"/>
      <c r="G627" s="468"/>
      <c r="H627" s="478"/>
      <c r="I627" s="470"/>
      <c r="J627" s="470"/>
      <c r="K627" s="470"/>
      <c r="L627" s="470"/>
      <c r="M627" s="470"/>
      <c r="N627" s="470"/>
      <c r="O627" s="470"/>
      <c r="P627" s="473">
        <f t="shared" si="9"/>
        <v>0</v>
      </c>
      <c r="Q627" s="470"/>
      <c r="R627" s="468"/>
      <c r="S627" s="468"/>
      <c r="T627" s="468"/>
      <c r="U627" s="468"/>
      <c r="V627" s="468"/>
      <c r="W627" s="474"/>
    </row>
    <row r="628" spans="1:23" s="475" customFormat="1" ht="12.75">
      <c r="A628" s="468"/>
      <c r="B628" s="468"/>
      <c r="C628" s="468"/>
      <c r="D628" s="468"/>
      <c r="E628" s="468"/>
      <c r="F628" s="468"/>
      <c r="G628" s="468"/>
      <c r="H628" s="478"/>
      <c r="I628" s="470"/>
      <c r="J628" s="470"/>
      <c r="K628" s="470"/>
      <c r="L628" s="470"/>
      <c r="M628" s="470"/>
      <c r="N628" s="470"/>
      <c r="O628" s="470"/>
      <c r="P628" s="473">
        <f t="shared" si="9"/>
        <v>0</v>
      </c>
      <c r="Q628" s="470"/>
      <c r="R628" s="468"/>
      <c r="S628" s="468"/>
      <c r="T628" s="468"/>
      <c r="U628" s="468"/>
      <c r="V628" s="468"/>
      <c r="W628" s="474"/>
    </row>
    <row r="629" spans="1:23" s="475" customFormat="1" ht="12.75">
      <c r="A629" s="468"/>
      <c r="B629" s="468"/>
      <c r="C629" s="468"/>
      <c r="D629" s="468"/>
      <c r="E629" s="468"/>
      <c r="F629" s="468"/>
      <c r="G629" s="468"/>
      <c r="H629" s="478"/>
      <c r="I629" s="470"/>
      <c r="J629" s="470"/>
      <c r="K629" s="470"/>
      <c r="L629" s="470"/>
      <c r="M629" s="470"/>
      <c r="N629" s="470"/>
      <c r="O629" s="470"/>
      <c r="P629" s="473">
        <f t="shared" si="9"/>
        <v>0</v>
      </c>
      <c r="Q629" s="470"/>
      <c r="R629" s="468"/>
      <c r="S629" s="468"/>
      <c r="T629" s="468"/>
      <c r="U629" s="468"/>
      <c r="V629" s="468"/>
      <c r="W629" s="474"/>
    </row>
    <row r="630" spans="1:23" s="475" customFormat="1" ht="12.75">
      <c r="A630" s="468"/>
      <c r="B630" s="468"/>
      <c r="C630" s="468"/>
      <c r="D630" s="468"/>
      <c r="E630" s="468"/>
      <c r="F630" s="468"/>
      <c r="G630" s="468"/>
      <c r="H630" s="478"/>
      <c r="I630" s="470"/>
      <c r="J630" s="470"/>
      <c r="K630" s="470"/>
      <c r="L630" s="470"/>
      <c r="M630" s="470"/>
      <c r="N630" s="470"/>
      <c r="O630" s="470"/>
      <c r="P630" s="473">
        <f t="shared" si="9"/>
        <v>0</v>
      </c>
      <c r="Q630" s="470"/>
      <c r="R630" s="468"/>
      <c r="S630" s="468"/>
      <c r="T630" s="468"/>
      <c r="U630" s="468"/>
      <c r="V630" s="468"/>
      <c r="W630" s="474"/>
    </row>
    <row r="631" spans="1:23" s="475" customFormat="1" ht="12.75">
      <c r="A631" s="468"/>
      <c r="B631" s="468"/>
      <c r="C631" s="468"/>
      <c r="D631" s="468"/>
      <c r="E631" s="468"/>
      <c r="F631" s="468"/>
      <c r="G631" s="468"/>
      <c r="H631" s="478"/>
      <c r="I631" s="470"/>
      <c r="J631" s="470"/>
      <c r="K631" s="470"/>
      <c r="L631" s="470"/>
      <c r="M631" s="470"/>
      <c r="N631" s="470"/>
      <c r="O631" s="470"/>
      <c r="P631" s="473">
        <f t="shared" si="9"/>
        <v>0</v>
      </c>
      <c r="Q631" s="470"/>
      <c r="R631" s="468"/>
      <c r="S631" s="468"/>
      <c r="T631" s="468"/>
      <c r="U631" s="468"/>
      <c r="V631" s="468"/>
      <c r="W631" s="474"/>
    </row>
    <row r="632" spans="1:23" s="475" customFormat="1" ht="12.75">
      <c r="A632" s="468"/>
      <c r="B632" s="468"/>
      <c r="C632" s="468"/>
      <c r="D632" s="468"/>
      <c r="E632" s="468"/>
      <c r="F632" s="468"/>
      <c r="G632" s="468"/>
      <c r="H632" s="478"/>
      <c r="I632" s="470"/>
      <c r="J632" s="470"/>
      <c r="K632" s="470"/>
      <c r="L632" s="470"/>
      <c r="M632" s="470"/>
      <c r="N632" s="470"/>
      <c r="O632" s="470"/>
      <c r="P632" s="473">
        <f t="shared" si="9"/>
        <v>0</v>
      </c>
      <c r="Q632" s="470"/>
      <c r="R632" s="468"/>
      <c r="S632" s="468"/>
      <c r="T632" s="468"/>
      <c r="U632" s="468"/>
      <c r="V632" s="468"/>
      <c r="W632" s="474"/>
    </row>
    <row r="633" spans="1:23" s="475" customFormat="1" ht="12.75">
      <c r="A633" s="468"/>
      <c r="B633" s="468"/>
      <c r="C633" s="468"/>
      <c r="D633" s="468"/>
      <c r="E633" s="468"/>
      <c r="F633" s="468"/>
      <c r="G633" s="468"/>
      <c r="H633" s="478"/>
      <c r="I633" s="470"/>
      <c r="J633" s="470"/>
      <c r="K633" s="470"/>
      <c r="L633" s="470"/>
      <c r="M633" s="470"/>
      <c r="N633" s="470"/>
      <c r="O633" s="470"/>
      <c r="P633" s="473">
        <f t="shared" si="9"/>
        <v>0</v>
      </c>
      <c r="Q633" s="470"/>
      <c r="R633" s="468"/>
      <c r="S633" s="468"/>
      <c r="T633" s="468"/>
      <c r="U633" s="468"/>
      <c r="V633" s="468"/>
      <c r="W633" s="474"/>
    </row>
    <row r="634" spans="1:23" s="475" customFormat="1" ht="12.75">
      <c r="A634" s="468"/>
      <c r="B634" s="468"/>
      <c r="C634" s="468"/>
      <c r="D634" s="468"/>
      <c r="E634" s="468"/>
      <c r="F634" s="468"/>
      <c r="G634" s="468"/>
      <c r="H634" s="478"/>
      <c r="I634" s="470"/>
      <c r="J634" s="470"/>
      <c r="K634" s="470"/>
      <c r="L634" s="470"/>
      <c r="M634" s="470"/>
      <c r="N634" s="470"/>
      <c r="O634" s="470"/>
      <c r="P634" s="473">
        <f t="shared" si="9"/>
        <v>0</v>
      </c>
      <c r="Q634" s="470"/>
      <c r="R634" s="468"/>
      <c r="S634" s="468"/>
      <c r="T634" s="468"/>
      <c r="U634" s="468"/>
      <c r="V634" s="468"/>
      <c r="W634" s="474"/>
    </row>
    <row r="635" spans="1:23" s="475" customFormat="1" ht="12.75">
      <c r="A635" s="468"/>
      <c r="B635" s="468"/>
      <c r="C635" s="468"/>
      <c r="D635" s="468"/>
      <c r="E635" s="468"/>
      <c r="F635" s="468"/>
      <c r="G635" s="468"/>
      <c r="H635" s="478"/>
      <c r="I635" s="470"/>
      <c r="J635" s="470"/>
      <c r="K635" s="470"/>
      <c r="L635" s="470"/>
      <c r="M635" s="470"/>
      <c r="N635" s="470"/>
      <c r="O635" s="470"/>
      <c r="P635" s="473">
        <f t="shared" si="9"/>
        <v>0</v>
      </c>
      <c r="Q635" s="470"/>
      <c r="R635" s="468"/>
      <c r="S635" s="468"/>
      <c r="T635" s="468"/>
      <c r="U635" s="468"/>
      <c r="V635" s="468"/>
      <c r="W635" s="474"/>
    </row>
    <row r="636" spans="1:23" s="475" customFormat="1" ht="12.75">
      <c r="A636" s="468"/>
      <c r="B636" s="468"/>
      <c r="C636" s="468"/>
      <c r="D636" s="468"/>
      <c r="E636" s="468"/>
      <c r="F636" s="468"/>
      <c r="G636" s="468"/>
      <c r="H636" s="478"/>
      <c r="I636" s="470"/>
      <c r="J636" s="470"/>
      <c r="K636" s="470"/>
      <c r="L636" s="470"/>
      <c r="M636" s="470"/>
      <c r="N636" s="470"/>
      <c r="O636" s="470"/>
      <c r="P636" s="473">
        <f t="shared" si="9"/>
        <v>0</v>
      </c>
      <c r="Q636" s="470"/>
      <c r="R636" s="468"/>
      <c r="S636" s="468"/>
      <c r="T636" s="468"/>
      <c r="U636" s="468"/>
      <c r="V636" s="468"/>
      <c r="W636" s="474"/>
    </row>
    <row r="637" spans="1:23" s="475" customFormat="1" ht="12.75">
      <c r="A637" s="468"/>
      <c r="B637" s="468"/>
      <c r="C637" s="468"/>
      <c r="D637" s="468"/>
      <c r="E637" s="468"/>
      <c r="F637" s="468"/>
      <c r="G637" s="468"/>
      <c r="H637" s="478"/>
      <c r="I637" s="470"/>
      <c r="J637" s="470"/>
      <c r="K637" s="470"/>
      <c r="L637" s="470"/>
      <c r="M637" s="470"/>
      <c r="N637" s="470"/>
      <c r="O637" s="470"/>
      <c r="P637" s="473">
        <f t="shared" si="9"/>
        <v>0</v>
      </c>
      <c r="Q637" s="470"/>
      <c r="R637" s="468"/>
      <c r="S637" s="468"/>
      <c r="T637" s="468"/>
      <c r="U637" s="468"/>
      <c r="V637" s="468"/>
      <c r="W637" s="474"/>
    </row>
    <row r="638" spans="1:23" s="475" customFormat="1" ht="12.75">
      <c r="A638" s="468"/>
      <c r="B638" s="468"/>
      <c r="C638" s="468"/>
      <c r="D638" s="468"/>
      <c r="E638" s="468"/>
      <c r="F638" s="468"/>
      <c r="G638" s="468"/>
      <c r="H638" s="478"/>
      <c r="I638" s="470"/>
      <c r="J638" s="470"/>
      <c r="K638" s="470"/>
      <c r="L638" s="470"/>
      <c r="M638" s="470"/>
      <c r="N638" s="470"/>
      <c r="O638" s="470"/>
      <c r="P638" s="473">
        <f t="shared" si="9"/>
        <v>0</v>
      </c>
      <c r="Q638" s="470"/>
      <c r="R638" s="468"/>
      <c r="S638" s="468"/>
      <c r="T638" s="468"/>
      <c r="U638" s="468"/>
      <c r="V638" s="468"/>
      <c r="W638" s="474"/>
    </row>
    <row r="639" spans="1:23" s="475" customFormat="1" ht="12.75">
      <c r="A639" s="468"/>
      <c r="B639" s="468"/>
      <c r="C639" s="468"/>
      <c r="D639" s="468"/>
      <c r="E639" s="468"/>
      <c r="F639" s="468"/>
      <c r="G639" s="468"/>
      <c r="H639" s="478"/>
      <c r="I639" s="470"/>
      <c r="J639" s="470"/>
      <c r="K639" s="470"/>
      <c r="L639" s="470"/>
      <c r="M639" s="470"/>
      <c r="N639" s="470"/>
      <c r="O639" s="470"/>
      <c r="P639" s="473">
        <f t="shared" si="9"/>
        <v>0</v>
      </c>
      <c r="Q639" s="470"/>
      <c r="R639" s="468"/>
      <c r="S639" s="468"/>
      <c r="T639" s="468"/>
      <c r="U639" s="468"/>
      <c r="V639" s="468"/>
      <c r="W639" s="474"/>
    </row>
    <row r="640" spans="1:23" s="475" customFormat="1" ht="12.75">
      <c r="A640" s="468"/>
      <c r="B640" s="468"/>
      <c r="C640" s="468"/>
      <c r="D640" s="468"/>
      <c r="E640" s="468"/>
      <c r="F640" s="468"/>
      <c r="G640" s="468"/>
      <c r="H640" s="478"/>
      <c r="I640" s="470"/>
      <c r="J640" s="470"/>
      <c r="K640" s="470"/>
      <c r="L640" s="470"/>
      <c r="M640" s="470"/>
      <c r="N640" s="470"/>
      <c r="O640" s="470"/>
      <c r="P640" s="473">
        <f t="shared" si="9"/>
        <v>0</v>
      </c>
      <c r="Q640" s="470"/>
      <c r="R640" s="468"/>
      <c r="S640" s="468"/>
      <c r="T640" s="468"/>
      <c r="U640" s="468"/>
      <c r="V640" s="468"/>
      <c r="W640" s="474"/>
    </row>
    <row r="641" spans="1:23" s="475" customFormat="1" ht="12.75">
      <c r="A641" s="468"/>
      <c r="B641" s="468"/>
      <c r="C641" s="468"/>
      <c r="D641" s="468"/>
      <c r="E641" s="468"/>
      <c r="F641" s="468"/>
      <c r="G641" s="468"/>
      <c r="H641" s="478"/>
      <c r="I641" s="470"/>
      <c r="J641" s="470"/>
      <c r="K641" s="470"/>
      <c r="L641" s="470"/>
      <c r="M641" s="470"/>
      <c r="N641" s="470"/>
      <c r="O641" s="470"/>
      <c r="P641" s="473">
        <f t="shared" si="9"/>
        <v>0</v>
      </c>
      <c r="Q641" s="470"/>
      <c r="R641" s="468"/>
      <c r="S641" s="468"/>
      <c r="T641" s="468"/>
      <c r="U641" s="468"/>
      <c r="V641" s="468"/>
      <c r="W641" s="474"/>
    </row>
    <row r="642" spans="1:23" s="475" customFormat="1" ht="12.75">
      <c r="A642" s="468"/>
      <c r="B642" s="468"/>
      <c r="C642" s="468"/>
      <c r="D642" s="468"/>
      <c r="E642" s="468"/>
      <c r="F642" s="468"/>
      <c r="G642" s="468"/>
      <c r="H642" s="478"/>
      <c r="I642" s="470"/>
      <c r="J642" s="470"/>
      <c r="K642" s="470"/>
      <c r="L642" s="470"/>
      <c r="M642" s="470"/>
      <c r="N642" s="470"/>
      <c r="O642" s="470"/>
      <c r="P642" s="473">
        <f t="shared" si="9"/>
        <v>0</v>
      </c>
      <c r="Q642" s="470"/>
      <c r="R642" s="468"/>
      <c r="S642" s="468"/>
      <c r="T642" s="468"/>
      <c r="U642" s="468"/>
      <c r="V642" s="468"/>
      <c r="W642" s="474"/>
    </row>
    <row r="643" spans="1:23" s="475" customFormat="1" ht="12.75">
      <c r="A643" s="468"/>
      <c r="B643" s="468"/>
      <c r="C643" s="468"/>
      <c r="D643" s="468"/>
      <c r="E643" s="468"/>
      <c r="F643" s="468"/>
      <c r="G643" s="468"/>
      <c r="H643" s="478"/>
      <c r="I643" s="470"/>
      <c r="J643" s="470"/>
      <c r="K643" s="470"/>
      <c r="L643" s="470"/>
      <c r="M643" s="470"/>
      <c r="N643" s="470"/>
      <c r="O643" s="470"/>
      <c r="P643" s="473">
        <f t="shared" si="9"/>
        <v>0</v>
      </c>
      <c r="Q643" s="470"/>
      <c r="R643" s="468"/>
      <c r="S643" s="468"/>
      <c r="T643" s="468"/>
      <c r="U643" s="468"/>
      <c r="V643" s="468"/>
      <c r="W643" s="474"/>
    </row>
    <row r="644" spans="1:23" s="475" customFormat="1" ht="12.75">
      <c r="A644" s="468"/>
      <c r="B644" s="468"/>
      <c r="C644" s="468"/>
      <c r="D644" s="468"/>
      <c r="E644" s="468"/>
      <c r="F644" s="468"/>
      <c r="G644" s="468"/>
      <c r="H644" s="478"/>
      <c r="I644" s="470"/>
      <c r="J644" s="470"/>
      <c r="K644" s="470"/>
      <c r="L644" s="470"/>
      <c r="M644" s="470"/>
      <c r="N644" s="470"/>
      <c r="O644" s="470"/>
      <c r="P644" s="473">
        <f t="shared" si="9"/>
        <v>0</v>
      </c>
      <c r="Q644" s="470"/>
      <c r="R644" s="468"/>
      <c r="S644" s="468"/>
      <c r="T644" s="468"/>
      <c r="U644" s="468"/>
      <c r="V644" s="468"/>
      <c r="W644" s="474"/>
    </row>
    <row r="645" spans="1:23" s="475" customFormat="1" ht="12.75">
      <c r="A645" s="468"/>
      <c r="B645" s="468"/>
      <c r="C645" s="468"/>
      <c r="D645" s="468"/>
      <c r="E645" s="468"/>
      <c r="F645" s="468"/>
      <c r="G645" s="468"/>
      <c r="H645" s="478"/>
      <c r="I645" s="470"/>
      <c r="J645" s="470"/>
      <c r="K645" s="470"/>
      <c r="L645" s="470"/>
      <c r="M645" s="470"/>
      <c r="N645" s="470"/>
      <c r="O645" s="470"/>
      <c r="P645" s="473">
        <f t="shared" si="9"/>
        <v>0</v>
      </c>
      <c r="Q645" s="470"/>
      <c r="R645" s="468"/>
      <c r="S645" s="468"/>
      <c r="T645" s="468"/>
      <c r="U645" s="468"/>
      <c r="V645" s="468"/>
      <c r="W645" s="474"/>
    </row>
    <row r="646" spans="1:23" s="475" customFormat="1" ht="12.75">
      <c r="A646" s="468"/>
      <c r="B646" s="468"/>
      <c r="C646" s="468"/>
      <c r="D646" s="468"/>
      <c r="E646" s="468"/>
      <c r="F646" s="468"/>
      <c r="G646" s="468"/>
      <c r="H646" s="478"/>
      <c r="I646" s="470"/>
      <c r="J646" s="470"/>
      <c r="K646" s="470"/>
      <c r="L646" s="470"/>
      <c r="M646" s="470"/>
      <c r="N646" s="470"/>
      <c r="O646" s="470"/>
      <c r="P646" s="473">
        <f t="shared" si="9"/>
        <v>0</v>
      </c>
      <c r="Q646" s="470"/>
      <c r="R646" s="468"/>
      <c r="S646" s="468"/>
      <c r="T646" s="468"/>
      <c r="U646" s="468"/>
      <c r="V646" s="468"/>
      <c r="W646" s="474"/>
    </row>
    <row r="647" spans="1:23" s="475" customFormat="1" ht="12.75">
      <c r="A647" s="468"/>
      <c r="B647" s="468"/>
      <c r="C647" s="468"/>
      <c r="D647" s="468"/>
      <c r="E647" s="468"/>
      <c r="F647" s="468"/>
      <c r="G647" s="468"/>
      <c r="H647" s="478"/>
      <c r="I647" s="470"/>
      <c r="J647" s="470"/>
      <c r="K647" s="470"/>
      <c r="L647" s="470"/>
      <c r="M647" s="470"/>
      <c r="N647" s="470"/>
      <c r="O647" s="470"/>
      <c r="P647" s="473">
        <f t="shared" si="9"/>
        <v>0</v>
      </c>
      <c r="Q647" s="470"/>
      <c r="R647" s="468"/>
      <c r="S647" s="468"/>
      <c r="T647" s="468"/>
      <c r="U647" s="468"/>
      <c r="V647" s="468"/>
      <c r="W647" s="474"/>
    </row>
    <row r="648" spans="1:23" s="475" customFormat="1" ht="12.75">
      <c r="A648" s="468"/>
      <c r="B648" s="468"/>
      <c r="C648" s="468"/>
      <c r="D648" s="468"/>
      <c r="E648" s="468"/>
      <c r="F648" s="468"/>
      <c r="G648" s="468"/>
      <c r="H648" s="478"/>
      <c r="I648" s="470"/>
      <c r="J648" s="470"/>
      <c r="K648" s="470"/>
      <c r="L648" s="470"/>
      <c r="M648" s="470"/>
      <c r="N648" s="470"/>
      <c r="O648" s="470"/>
      <c r="P648" s="473">
        <f t="shared" si="9"/>
        <v>0</v>
      </c>
      <c r="Q648" s="470"/>
      <c r="R648" s="468"/>
      <c r="S648" s="468"/>
      <c r="T648" s="468"/>
      <c r="U648" s="468"/>
      <c r="V648" s="468"/>
      <c r="W648" s="474"/>
    </row>
    <row r="649" spans="1:23" s="475" customFormat="1" ht="12.75">
      <c r="A649" s="468"/>
      <c r="B649" s="468"/>
      <c r="C649" s="468"/>
      <c r="D649" s="468"/>
      <c r="E649" s="468"/>
      <c r="F649" s="468"/>
      <c r="G649" s="468"/>
      <c r="H649" s="478"/>
      <c r="I649" s="470"/>
      <c r="J649" s="470"/>
      <c r="K649" s="470"/>
      <c r="L649" s="470"/>
      <c r="M649" s="470"/>
      <c r="N649" s="470"/>
      <c r="O649" s="470"/>
      <c r="P649" s="473">
        <f t="shared" si="9"/>
        <v>0</v>
      </c>
      <c r="Q649" s="470"/>
      <c r="R649" s="468"/>
      <c r="S649" s="468"/>
      <c r="T649" s="468"/>
      <c r="U649" s="468"/>
      <c r="V649" s="468"/>
      <c r="W649" s="474"/>
    </row>
    <row r="650" spans="1:23" s="475" customFormat="1" ht="12.75">
      <c r="A650" s="468"/>
      <c r="B650" s="468"/>
      <c r="C650" s="468"/>
      <c r="D650" s="468"/>
      <c r="E650" s="468"/>
      <c r="F650" s="468"/>
      <c r="G650" s="468"/>
      <c r="H650" s="478"/>
      <c r="I650" s="470"/>
      <c r="J650" s="470"/>
      <c r="K650" s="470"/>
      <c r="L650" s="470"/>
      <c r="M650" s="470"/>
      <c r="N650" s="470"/>
      <c r="O650" s="470"/>
      <c r="P650" s="473">
        <f t="shared" si="9"/>
        <v>0</v>
      </c>
      <c r="Q650" s="470"/>
      <c r="R650" s="468"/>
      <c r="S650" s="468"/>
      <c r="T650" s="468"/>
      <c r="U650" s="468"/>
      <c r="V650" s="468"/>
      <c r="W650" s="474"/>
    </row>
    <row r="651" spans="1:23" s="475" customFormat="1" ht="12.75">
      <c r="A651" s="468"/>
      <c r="B651" s="468"/>
      <c r="C651" s="468"/>
      <c r="D651" s="468"/>
      <c r="E651" s="468"/>
      <c r="F651" s="468"/>
      <c r="G651" s="468"/>
      <c r="H651" s="478"/>
      <c r="I651" s="470"/>
      <c r="J651" s="470"/>
      <c r="K651" s="470"/>
      <c r="L651" s="470"/>
      <c r="M651" s="470"/>
      <c r="N651" s="470"/>
      <c r="O651" s="470"/>
      <c r="P651" s="473">
        <f t="shared" si="9"/>
        <v>0</v>
      </c>
      <c r="Q651" s="470"/>
      <c r="R651" s="468"/>
      <c r="S651" s="468"/>
      <c r="T651" s="468"/>
      <c r="U651" s="468"/>
      <c r="V651" s="468"/>
      <c r="W651" s="474"/>
    </row>
    <row r="652" spans="1:23" s="475" customFormat="1" ht="12.75">
      <c r="A652" s="468"/>
      <c r="B652" s="468"/>
      <c r="C652" s="468"/>
      <c r="D652" s="468"/>
      <c r="E652" s="468"/>
      <c r="F652" s="468"/>
      <c r="G652" s="468"/>
      <c r="H652" s="478"/>
      <c r="I652" s="470"/>
      <c r="J652" s="470"/>
      <c r="K652" s="470"/>
      <c r="L652" s="470"/>
      <c r="M652" s="470"/>
      <c r="N652" s="470"/>
      <c r="O652" s="470"/>
      <c r="P652" s="473">
        <f t="shared" si="9"/>
        <v>0</v>
      </c>
      <c r="Q652" s="470"/>
      <c r="R652" s="468"/>
      <c r="S652" s="468"/>
      <c r="T652" s="468"/>
      <c r="U652" s="468"/>
      <c r="V652" s="468"/>
      <c r="W652" s="474"/>
    </row>
    <row r="653" spans="1:23" s="475" customFormat="1" ht="12.75">
      <c r="A653" s="468"/>
      <c r="B653" s="468"/>
      <c r="C653" s="468"/>
      <c r="D653" s="468"/>
      <c r="E653" s="468"/>
      <c r="F653" s="468"/>
      <c r="G653" s="468"/>
      <c r="H653" s="478"/>
      <c r="I653" s="470"/>
      <c r="J653" s="470"/>
      <c r="K653" s="470"/>
      <c r="L653" s="470"/>
      <c r="M653" s="470"/>
      <c r="N653" s="470"/>
      <c r="O653" s="470"/>
      <c r="P653" s="473">
        <f t="shared" ref="P653:P716" si="10">SUM($I653:$O653)</f>
        <v>0</v>
      </c>
      <c r="Q653" s="470"/>
      <c r="R653" s="468"/>
      <c r="S653" s="468"/>
      <c r="T653" s="468"/>
      <c r="U653" s="468"/>
      <c r="V653" s="468"/>
      <c r="W653" s="474"/>
    </row>
    <row r="654" spans="1:23" s="475" customFormat="1" ht="12.75">
      <c r="A654" s="468"/>
      <c r="B654" s="468"/>
      <c r="C654" s="468"/>
      <c r="D654" s="468"/>
      <c r="E654" s="468"/>
      <c r="F654" s="468"/>
      <c r="G654" s="468"/>
      <c r="H654" s="478"/>
      <c r="I654" s="470"/>
      <c r="J654" s="470"/>
      <c r="K654" s="470"/>
      <c r="L654" s="470"/>
      <c r="M654" s="470"/>
      <c r="N654" s="470"/>
      <c r="O654" s="470"/>
      <c r="P654" s="473">
        <f t="shared" si="10"/>
        <v>0</v>
      </c>
      <c r="Q654" s="470"/>
      <c r="R654" s="468"/>
      <c r="S654" s="468"/>
      <c r="T654" s="468"/>
      <c r="U654" s="468"/>
      <c r="V654" s="468"/>
      <c r="W654" s="474"/>
    </row>
    <row r="655" spans="1:23" s="475" customFormat="1" ht="12.75">
      <c r="A655" s="468"/>
      <c r="B655" s="468"/>
      <c r="C655" s="468"/>
      <c r="D655" s="468"/>
      <c r="E655" s="468"/>
      <c r="F655" s="468"/>
      <c r="G655" s="468"/>
      <c r="H655" s="478"/>
      <c r="I655" s="470"/>
      <c r="J655" s="470"/>
      <c r="K655" s="470"/>
      <c r="L655" s="470"/>
      <c r="M655" s="470"/>
      <c r="N655" s="470"/>
      <c r="O655" s="470"/>
      <c r="P655" s="473">
        <f t="shared" si="10"/>
        <v>0</v>
      </c>
      <c r="Q655" s="470"/>
      <c r="R655" s="468"/>
      <c r="S655" s="468"/>
      <c r="T655" s="468"/>
      <c r="U655" s="468"/>
      <c r="V655" s="468"/>
      <c r="W655" s="474"/>
    </row>
    <row r="656" spans="1:23" s="475" customFormat="1" ht="12.75">
      <c r="A656" s="468"/>
      <c r="B656" s="468"/>
      <c r="C656" s="468"/>
      <c r="D656" s="468"/>
      <c r="E656" s="468"/>
      <c r="F656" s="468"/>
      <c r="G656" s="468"/>
      <c r="H656" s="478"/>
      <c r="I656" s="470"/>
      <c r="J656" s="470"/>
      <c r="K656" s="470"/>
      <c r="L656" s="470"/>
      <c r="M656" s="470"/>
      <c r="N656" s="470"/>
      <c r="O656" s="470"/>
      <c r="P656" s="473">
        <f t="shared" si="10"/>
        <v>0</v>
      </c>
      <c r="Q656" s="470"/>
      <c r="R656" s="468"/>
      <c r="S656" s="468"/>
      <c r="T656" s="468"/>
      <c r="U656" s="468"/>
      <c r="V656" s="468"/>
      <c r="W656" s="474"/>
    </row>
    <row r="657" spans="1:23" s="475" customFormat="1" ht="12.75">
      <c r="A657" s="468"/>
      <c r="B657" s="468"/>
      <c r="C657" s="468"/>
      <c r="D657" s="468"/>
      <c r="E657" s="468"/>
      <c r="F657" s="468"/>
      <c r="G657" s="468"/>
      <c r="H657" s="478"/>
      <c r="I657" s="470"/>
      <c r="J657" s="470"/>
      <c r="K657" s="470"/>
      <c r="L657" s="470"/>
      <c r="M657" s="470"/>
      <c r="N657" s="470"/>
      <c r="O657" s="470"/>
      <c r="P657" s="473">
        <f t="shared" si="10"/>
        <v>0</v>
      </c>
      <c r="Q657" s="470"/>
      <c r="R657" s="468"/>
      <c r="S657" s="468"/>
      <c r="T657" s="468"/>
      <c r="U657" s="468"/>
      <c r="V657" s="468"/>
      <c r="W657" s="474"/>
    </row>
    <row r="658" spans="1:23" s="475" customFormat="1" ht="12.75">
      <c r="A658" s="468"/>
      <c r="B658" s="468"/>
      <c r="C658" s="468"/>
      <c r="D658" s="468"/>
      <c r="E658" s="468"/>
      <c r="F658" s="468"/>
      <c r="G658" s="468"/>
      <c r="H658" s="478"/>
      <c r="I658" s="470"/>
      <c r="J658" s="470"/>
      <c r="K658" s="470"/>
      <c r="L658" s="470"/>
      <c r="M658" s="470"/>
      <c r="N658" s="470"/>
      <c r="O658" s="470"/>
      <c r="P658" s="473">
        <f t="shared" si="10"/>
        <v>0</v>
      </c>
      <c r="Q658" s="470"/>
      <c r="R658" s="468"/>
      <c r="S658" s="468"/>
      <c r="T658" s="468"/>
      <c r="U658" s="468"/>
      <c r="V658" s="468"/>
      <c r="W658" s="474"/>
    </row>
    <row r="659" spans="1:23" s="475" customFormat="1" ht="12.75">
      <c r="A659" s="468"/>
      <c r="B659" s="468"/>
      <c r="C659" s="468"/>
      <c r="D659" s="468"/>
      <c r="E659" s="468"/>
      <c r="F659" s="468"/>
      <c r="G659" s="468"/>
      <c r="H659" s="478"/>
      <c r="I659" s="470"/>
      <c r="J659" s="470"/>
      <c r="K659" s="470"/>
      <c r="L659" s="470"/>
      <c r="M659" s="470"/>
      <c r="N659" s="470"/>
      <c r="O659" s="470"/>
      <c r="P659" s="473">
        <f t="shared" si="10"/>
        <v>0</v>
      </c>
      <c r="Q659" s="470"/>
      <c r="R659" s="468"/>
      <c r="S659" s="468"/>
      <c r="T659" s="468"/>
      <c r="U659" s="468"/>
      <c r="V659" s="468"/>
      <c r="W659" s="474"/>
    </row>
    <row r="660" spans="1:23" s="475" customFormat="1" ht="12.75">
      <c r="A660" s="468"/>
      <c r="B660" s="468"/>
      <c r="C660" s="468"/>
      <c r="D660" s="468"/>
      <c r="E660" s="468"/>
      <c r="F660" s="468"/>
      <c r="G660" s="468"/>
      <c r="H660" s="478"/>
      <c r="I660" s="470"/>
      <c r="J660" s="470"/>
      <c r="K660" s="470"/>
      <c r="L660" s="470"/>
      <c r="M660" s="470"/>
      <c r="N660" s="470"/>
      <c r="O660" s="470"/>
      <c r="P660" s="473">
        <f t="shared" si="10"/>
        <v>0</v>
      </c>
      <c r="Q660" s="470"/>
      <c r="R660" s="468"/>
      <c r="S660" s="468"/>
      <c r="T660" s="468"/>
      <c r="U660" s="468"/>
      <c r="V660" s="468"/>
      <c r="W660" s="474"/>
    </row>
    <row r="661" spans="1:23" s="475" customFormat="1" ht="12.75">
      <c r="A661" s="468"/>
      <c r="B661" s="468"/>
      <c r="C661" s="468"/>
      <c r="D661" s="468"/>
      <c r="E661" s="468"/>
      <c r="F661" s="468"/>
      <c r="G661" s="468"/>
      <c r="H661" s="478"/>
      <c r="I661" s="470"/>
      <c r="J661" s="470"/>
      <c r="K661" s="470"/>
      <c r="L661" s="470"/>
      <c r="M661" s="470"/>
      <c r="N661" s="470"/>
      <c r="O661" s="470"/>
      <c r="P661" s="473">
        <f t="shared" si="10"/>
        <v>0</v>
      </c>
      <c r="Q661" s="470"/>
      <c r="R661" s="468"/>
      <c r="S661" s="468"/>
      <c r="T661" s="468"/>
      <c r="U661" s="468"/>
      <c r="V661" s="468"/>
      <c r="W661" s="474"/>
    </row>
    <row r="662" spans="1:23" s="475" customFormat="1" ht="12.75">
      <c r="A662" s="468"/>
      <c r="B662" s="468"/>
      <c r="C662" s="468"/>
      <c r="D662" s="468"/>
      <c r="E662" s="468"/>
      <c r="F662" s="468"/>
      <c r="G662" s="468"/>
      <c r="H662" s="478"/>
      <c r="I662" s="470"/>
      <c r="J662" s="470"/>
      <c r="K662" s="470"/>
      <c r="L662" s="470"/>
      <c r="M662" s="470"/>
      <c r="N662" s="470"/>
      <c r="O662" s="470"/>
      <c r="P662" s="473">
        <f t="shared" si="10"/>
        <v>0</v>
      </c>
      <c r="Q662" s="470"/>
      <c r="R662" s="468"/>
      <c r="S662" s="468"/>
      <c r="T662" s="468"/>
      <c r="U662" s="468"/>
      <c r="V662" s="468"/>
      <c r="W662" s="474"/>
    </row>
    <row r="663" spans="1:23" s="475" customFormat="1" ht="12.75">
      <c r="A663" s="468"/>
      <c r="B663" s="468"/>
      <c r="C663" s="468"/>
      <c r="D663" s="468"/>
      <c r="E663" s="468"/>
      <c r="F663" s="468"/>
      <c r="G663" s="468"/>
      <c r="H663" s="478"/>
      <c r="I663" s="470"/>
      <c r="J663" s="470"/>
      <c r="K663" s="470"/>
      <c r="L663" s="470"/>
      <c r="M663" s="470"/>
      <c r="N663" s="470"/>
      <c r="O663" s="470"/>
      <c r="P663" s="473">
        <f t="shared" si="10"/>
        <v>0</v>
      </c>
      <c r="Q663" s="470"/>
      <c r="R663" s="468"/>
      <c r="S663" s="468"/>
      <c r="T663" s="468"/>
      <c r="U663" s="468"/>
      <c r="V663" s="468"/>
      <c r="W663" s="474"/>
    </row>
    <row r="664" spans="1:23" s="475" customFormat="1" ht="12.75">
      <c r="A664" s="468"/>
      <c r="B664" s="468"/>
      <c r="C664" s="468"/>
      <c r="D664" s="468"/>
      <c r="E664" s="468"/>
      <c r="F664" s="468"/>
      <c r="G664" s="468"/>
      <c r="H664" s="478"/>
      <c r="I664" s="470"/>
      <c r="J664" s="470"/>
      <c r="K664" s="470"/>
      <c r="L664" s="470"/>
      <c r="M664" s="470"/>
      <c r="N664" s="470"/>
      <c r="O664" s="470"/>
      <c r="P664" s="473">
        <f t="shared" si="10"/>
        <v>0</v>
      </c>
      <c r="Q664" s="470"/>
      <c r="R664" s="468"/>
      <c r="S664" s="468"/>
      <c r="T664" s="468"/>
      <c r="U664" s="468"/>
      <c r="V664" s="468"/>
      <c r="W664" s="474"/>
    </row>
    <row r="665" spans="1:23" s="475" customFormat="1" ht="12.75">
      <c r="A665" s="468"/>
      <c r="B665" s="468"/>
      <c r="C665" s="468"/>
      <c r="D665" s="468"/>
      <c r="E665" s="468"/>
      <c r="F665" s="468"/>
      <c r="G665" s="468"/>
      <c r="H665" s="478"/>
      <c r="I665" s="470"/>
      <c r="J665" s="470"/>
      <c r="K665" s="470"/>
      <c r="L665" s="470"/>
      <c r="M665" s="470"/>
      <c r="N665" s="470"/>
      <c r="O665" s="470"/>
      <c r="P665" s="473">
        <f t="shared" si="10"/>
        <v>0</v>
      </c>
      <c r="Q665" s="470"/>
      <c r="R665" s="468"/>
      <c r="S665" s="468"/>
      <c r="T665" s="468"/>
      <c r="U665" s="468"/>
      <c r="V665" s="468"/>
      <c r="W665" s="474"/>
    </row>
    <row r="666" spans="1:23" s="475" customFormat="1" ht="12.75">
      <c r="A666" s="468"/>
      <c r="B666" s="468"/>
      <c r="C666" s="468"/>
      <c r="D666" s="468"/>
      <c r="E666" s="468"/>
      <c r="F666" s="468"/>
      <c r="G666" s="468"/>
      <c r="H666" s="478"/>
      <c r="I666" s="470"/>
      <c r="J666" s="470"/>
      <c r="K666" s="470"/>
      <c r="L666" s="470"/>
      <c r="M666" s="470"/>
      <c r="N666" s="470"/>
      <c r="O666" s="470"/>
      <c r="P666" s="473">
        <f t="shared" si="10"/>
        <v>0</v>
      </c>
      <c r="Q666" s="470"/>
      <c r="R666" s="468"/>
      <c r="S666" s="468"/>
      <c r="T666" s="468"/>
      <c r="U666" s="468"/>
      <c r="V666" s="468"/>
      <c r="W666" s="474"/>
    </row>
    <row r="667" spans="1:23" s="475" customFormat="1" ht="12.75">
      <c r="A667" s="468"/>
      <c r="B667" s="468"/>
      <c r="C667" s="468"/>
      <c r="D667" s="468"/>
      <c r="E667" s="468"/>
      <c r="F667" s="468"/>
      <c r="G667" s="468"/>
      <c r="H667" s="478"/>
      <c r="I667" s="470"/>
      <c r="J667" s="470"/>
      <c r="K667" s="470"/>
      <c r="L667" s="470"/>
      <c r="M667" s="470"/>
      <c r="N667" s="470"/>
      <c r="O667" s="470"/>
      <c r="P667" s="473">
        <f t="shared" si="10"/>
        <v>0</v>
      </c>
      <c r="Q667" s="470"/>
      <c r="R667" s="468"/>
      <c r="S667" s="468"/>
      <c r="T667" s="468"/>
      <c r="U667" s="468"/>
      <c r="V667" s="468"/>
      <c r="W667" s="474"/>
    </row>
    <row r="668" spans="1:23" s="475" customFormat="1" ht="12.75">
      <c r="A668" s="468"/>
      <c r="B668" s="468"/>
      <c r="C668" s="468"/>
      <c r="D668" s="468"/>
      <c r="E668" s="468"/>
      <c r="F668" s="468"/>
      <c r="G668" s="468"/>
      <c r="H668" s="478"/>
      <c r="I668" s="470"/>
      <c r="J668" s="470"/>
      <c r="K668" s="470"/>
      <c r="L668" s="470"/>
      <c r="M668" s="470"/>
      <c r="N668" s="470"/>
      <c r="O668" s="470"/>
      <c r="P668" s="473">
        <f t="shared" si="10"/>
        <v>0</v>
      </c>
      <c r="Q668" s="470"/>
      <c r="R668" s="468"/>
      <c r="S668" s="468"/>
      <c r="T668" s="468"/>
      <c r="U668" s="468"/>
      <c r="V668" s="468"/>
      <c r="W668" s="474"/>
    </row>
    <row r="669" spans="1:23" s="475" customFormat="1" ht="12.75">
      <c r="A669" s="468"/>
      <c r="B669" s="468"/>
      <c r="C669" s="468"/>
      <c r="D669" s="468"/>
      <c r="E669" s="468"/>
      <c r="F669" s="468"/>
      <c r="G669" s="468"/>
      <c r="H669" s="478"/>
      <c r="I669" s="470"/>
      <c r="J669" s="470"/>
      <c r="K669" s="470"/>
      <c r="L669" s="470"/>
      <c r="M669" s="470"/>
      <c r="N669" s="470"/>
      <c r="O669" s="470"/>
      <c r="P669" s="473">
        <f t="shared" si="10"/>
        <v>0</v>
      </c>
      <c r="Q669" s="470"/>
      <c r="R669" s="468"/>
      <c r="S669" s="468"/>
      <c r="T669" s="468"/>
      <c r="U669" s="468"/>
      <c r="V669" s="468"/>
      <c r="W669" s="474"/>
    </row>
    <row r="670" spans="1:23" s="475" customFormat="1" ht="12.75">
      <c r="A670" s="468"/>
      <c r="B670" s="468"/>
      <c r="C670" s="468"/>
      <c r="D670" s="468"/>
      <c r="E670" s="468"/>
      <c r="F670" s="468"/>
      <c r="G670" s="468"/>
      <c r="H670" s="478"/>
      <c r="I670" s="470"/>
      <c r="J670" s="470"/>
      <c r="K670" s="470"/>
      <c r="L670" s="470"/>
      <c r="M670" s="470"/>
      <c r="N670" s="470"/>
      <c r="O670" s="470"/>
      <c r="P670" s="473">
        <f t="shared" si="10"/>
        <v>0</v>
      </c>
      <c r="Q670" s="470"/>
      <c r="R670" s="468"/>
      <c r="S670" s="468"/>
      <c r="T670" s="468"/>
      <c r="U670" s="468"/>
      <c r="V670" s="468"/>
      <c r="W670" s="474"/>
    </row>
    <row r="671" spans="1:23" s="475" customFormat="1" ht="12.75">
      <c r="A671" s="468"/>
      <c r="B671" s="468"/>
      <c r="C671" s="468"/>
      <c r="D671" s="468"/>
      <c r="E671" s="468"/>
      <c r="F671" s="468"/>
      <c r="G671" s="468"/>
      <c r="H671" s="478"/>
      <c r="I671" s="470"/>
      <c r="J671" s="470"/>
      <c r="K671" s="470"/>
      <c r="L671" s="470"/>
      <c r="M671" s="470"/>
      <c r="N671" s="470"/>
      <c r="O671" s="470"/>
      <c r="P671" s="473">
        <f t="shared" si="10"/>
        <v>0</v>
      </c>
      <c r="Q671" s="470"/>
      <c r="R671" s="468"/>
      <c r="S671" s="468"/>
      <c r="T671" s="468"/>
      <c r="U671" s="468"/>
      <c r="V671" s="468"/>
      <c r="W671" s="474"/>
    </row>
    <row r="672" spans="1:23" s="475" customFormat="1" ht="12.75">
      <c r="A672" s="468"/>
      <c r="B672" s="468"/>
      <c r="C672" s="468"/>
      <c r="D672" s="468"/>
      <c r="E672" s="468"/>
      <c r="F672" s="468"/>
      <c r="G672" s="468"/>
      <c r="H672" s="478"/>
      <c r="I672" s="470"/>
      <c r="J672" s="470"/>
      <c r="K672" s="470"/>
      <c r="L672" s="470"/>
      <c r="M672" s="470"/>
      <c r="N672" s="470"/>
      <c r="O672" s="470"/>
      <c r="P672" s="473">
        <f t="shared" si="10"/>
        <v>0</v>
      </c>
      <c r="Q672" s="470"/>
      <c r="R672" s="468"/>
      <c r="S672" s="468"/>
      <c r="T672" s="468"/>
      <c r="U672" s="468"/>
      <c r="V672" s="468"/>
      <c r="W672" s="474"/>
    </row>
    <row r="673" spans="1:23" s="475" customFormat="1" ht="12.75">
      <c r="A673" s="468"/>
      <c r="B673" s="468"/>
      <c r="C673" s="468"/>
      <c r="D673" s="468"/>
      <c r="E673" s="468"/>
      <c r="F673" s="468"/>
      <c r="G673" s="468"/>
      <c r="H673" s="478"/>
      <c r="I673" s="470"/>
      <c r="J673" s="470"/>
      <c r="K673" s="470"/>
      <c r="L673" s="470"/>
      <c r="M673" s="470"/>
      <c r="N673" s="470"/>
      <c r="O673" s="470"/>
      <c r="P673" s="473">
        <f t="shared" si="10"/>
        <v>0</v>
      </c>
      <c r="Q673" s="470"/>
      <c r="R673" s="468"/>
      <c r="S673" s="468"/>
      <c r="T673" s="468"/>
      <c r="U673" s="468"/>
      <c r="V673" s="468"/>
      <c r="W673" s="474"/>
    </row>
    <row r="674" spans="1:23" s="475" customFormat="1" ht="12.75">
      <c r="A674" s="468"/>
      <c r="B674" s="468"/>
      <c r="C674" s="468"/>
      <c r="D674" s="468"/>
      <c r="E674" s="468"/>
      <c r="F674" s="468"/>
      <c r="G674" s="468"/>
      <c r="H674" s="478"/>
      <c r="I674" s="470"/>
      <c r="J674" s="470"/>
      <c r="K674" s="470"/>
      <c r="L674" s="470"/>
      <c r="M674" s="470"/>
      <c r="N674" s="470"/>
      <c r="O674" s="470"/>
      <c r="P674" s="473">
        <f t="shared" si="10"/>
        <v>0</v>
      </c>
      <c r="Q674" s="470"/>
      <c r="R674" s="468"/>
      <c r="S674" s="468"/>
      <c r="T674" s="468"/>
      <c r="U674" s="468"/>
      <c r="V674" s="468"/>
      <c r="W674" s="474"/>
    </row>
    <row r="675" spans="1:23" s="475" customFormat="1" ht="12.75">
      <c r="A675" s="468"/>
      <c r="B675" s="468"/>
      <c r="C675" s="468"/>
      <c r="D675" s="468"/>
      <c r="E675" s="468"/>
      <c r="F675" s="468"/>
      <c r="G675" s="468"/>
      <c r="H675" s="478"/>
      <c r="I675" s="470"/>
      <c r="J675" s="470"/>
      <c r="K675" s="470"/>
      <c r="L675" s="470"/>
      <c r="M675" s="470"/>
      <c r="N675" s="470"/>
      <c r="O675" s="470"/>
      <c r="P675" s="473">
        <f t="shared" si="10"/>
        <v>0</v>
      </c>
      <c r="Q675" s="470"/>
      <c r="R675" s="468"/>
      <c r="S675" s="468"/>
      <c r="T675" s="468"/>
      <c r="U675" s="468"/>
      <c r="V675" s="468"/>
      <c r="W675" s="474"/>
    </row>
    <row r="676" spans="1:23" s="475" customFormat="1" ht="12.75">
      <c r="A676" s="468"/>
      <c r="B676" s="468"/>
      <c r="C676" s="468"/>
      <c r="D676" s="468"/>
      <c r="E676" s="468"/>
      <c r="F676" s="468"/>
      <c r="G676" s="468"/>
      <c r="H676" s="478"/>
      <c r="I676" s="470"/>
      <c r="J676" s="470"/>
      <c r="K676" s="470"/>
      <c r="L676" s="470"/>
      <c r="M676" s="470"/>
      <c r="N676" s="470"/>
      <c r="O676" s="470"/>
      <c r="P676" s="473">
        <f t="shared" si="10"/>
        <v>0</v>
      </c>
      <c r="Q676" s="470"/>
      <c r="R676" s="468"/>
      <c r="S676" s="468"/>
      <c r="T676" s="468"/>
      <c r="U676" s="468"/>
      <c r="V676" s="468"/>
      <c r="W676" s="474"/>
    </row>
    <row r="677" spans="1:23" s="475" customFormat="1" ht="12.75">
      <c r="A677" s="468"/>
      <c r="B677" s="468"/>
      <c r="C677" s="468"/>
      <c r="D677" s="468"/>
      <c r="E677" s="468"/>
      <c r="F677" s="468"/>
      <c r="G677" s="468"/>
      <c r="H677" s="478"/>
      <c r="I677" s="470"/>
      <c r="J677" s="470"/>
      <c r="K677" s="470"/>
      <c r="L677" s="470"/>
      <c r="M677" s="470"/>
      <c r="N677" s="470"/>
      <c r="O677" s="470"/>
      <c r="P677" s="473">
        <f t="shared" si="10"/>
        <v>0</v>
      </c>
      <c r="Q677" s="470"/>
      <c r="R677" s="468"/>
      <c r="S677" s="468"/>
      <c r="T677" s="468"/>
      <c r="U677" s="468"/>
      <c r="V677" s="468"/>
      <c r="W677" s="474"/>
    </row>
    <row r="678" spans="1:23" s="475" customFormat="1" ht="12.75">
      <c r="A678" s="468"/>
      <c r="B678" s="468"/>
      <c r="C678" s="468"/>
      <c r="D678" s="468"/>
      <c r="E678" s="468"/>
      <c r="F678" s="468"/>
      <c r="G678" s="468"/>
      <c r="H678" s="478"/>
      <c r="I678" s="470"/>
      <c r="J678" s="470"/>
      <c r="K678" s="470"/>
      <c r="L678" s="470"/>
      <c r="M678" s="470"/>
      <c r="N678" s="470"/>
      <c r="O678" s="470"/>
      <c r="P678" s="473">
        <f t="shared" si="10"/>
        <v>0</v>
      </c>
      <c r="Q678" s="470"/>
      <c r="R678" s="468"/>
      <c r="S678" s="468"/>
      <c r="T678" s="468"/>
      <c r="U678" s="468"/>
      <c r="V678" s="468"/>
      <c r="W678" s="474"/>
    </row>
    <row r="679" spans="1:23" s="475" customFormat="1" ht="12.75">
      <c r="A679" s="468"/>
      <c r="B679" s="468"/>
      <c r="C679" s="468"/>
      <c r="D679" s="468"/>
      <c r="E679" s="468"/>
      <c r="F679" s="468"/>
      <c r="G679" s="468"/>
      <c r="H679" s="478"/>
      <c r="I679" s="470"/>
      <c r="J679" s="470"/>
      <c r="K679" s="470"/>
      <c r="L679" s="470"/>
      <c r="M679" s="470"/>
      <c r="N679" s="470"/>
      <c r="O679" s="470"/>
      <c r="P679" s="473">
        <f t="shared" si="10"/>
        <v>0</v>
      </c>
      <c r="Q679" s="470"/>
      <c r="R679" s="468"/>
      <c r="S679" s="468"/>
      <c r="T679" s="468"/>
      <c r="U679" s="468"/>
      <c r="V679" s="468"/>
      <c r="W679" s="474"/>
    </row>
    <row r="680" spans="1:23" s="475" customFormat="1" ht="12.75">
      <c r="A680" s="468"/>
      <c r="B680" s="468"/>
      <c r="C680" s="468"/>
      <c r="D680" s="468"/>
      <c r="E680" s="468"/>
      <c r="F680" s="468"/>
      <c r="G680" s="468"/>
      <c r="H680" s="478"/>
      <c r="I680" s="470"/>
      <c r="J680" s="470"/>
      <c r="K680" s="470"/>
      <c r="L680" s="470"/>
      <c r="M680" s="470"/>
      <c r="N680" s="470"/>
      <c r="O680" s="470"/>
      <c r="P680" s="473">
        <f t="shared" si="10"/>
        <v>0</v>
      </c>
      <c r="Q680" s="470"/>
      <c r="R680" s="468"/>
      <c r="S680" s="468"/>
      <c r="T680" s="468"/>
      <c r="U680" s="468"/>
      <c r="V680" s="468"/>
      <c r="W680" s="474"/>
    </row>
    <row r="681" spans="1:23" s="475" customFormat="1" ht="12.75">
      <c r="A681" s="468"/>
      <c r="B681" s="468"/>
      <c r="C681" s="468"/>
      <c r="D681" s="468"/>
      <c r="E681" s="468"/>
      <c r="F681" s="468"/>
      <c r="G681" s="468"/>
      <c r="H681" s="478"/>
      <c r="I681" s="470"/>
      <c r="J681" s="470"/>
      <c r="K681" s="470"/>
      <c r="L681" s="470"/>
      <c r="M681" s="470"/>
      <c r="N681" s="470"/>
      <c r="O681" s="470"/>
      <c r="P681" s="473">
        <f t="shared" si="10"/>
        <v>0</v>
      </c>
      <c r="Q681" s="470"/>
      <c r="R681" s="468"/>
      <c r="S681" s="468"/>
      <c r="T681" s="468"/>
      <c r="U681" s="468"/>
      <c r="V681" s="468"/>
      <c r="W681" s="474"/>
    </row>
    <row r="682" spans="1:23" s="475" customFormat="1" ht="12.75">
      <c r="A682" s="468"/>
      <c r="B682" s="468"/>
      <c r="C682" s="468"/>
      <c r="D682" s="468"/>
      <c r="E682" s="468"/>
      <c r="F682" s="468"/>
      <c r="G682" s="468"/>
      <c r="H682" s="478"/>
      <c r="I682" s="470"/>
      <c r="J682" s="470"/>
      <c r="K682" s="470"/>
      <c r="L682" s="470"/>
      <c r="M682" s="470"/>
      <c r="N682" s="470"/>
      <c r="O682" s="470"/>
      <c r="P682" s="473">
        <f t="shared" si="10"/>
        <v>0</v>
      </c>
      <c r="Q682" s="470"/>
      <c r="R682" s="468"/>
      <c r="S682" s="468"/>
      <c r="T682" s="468"/>
      <c r="U682" s="468"/>
      <c r="V682" s="468"/>
      <c r="W682" s="474"/>
    </row>
    <row r="683" spans="1:23" s="475" customFormat="1" ht="12.75">
      <c r="A683" s="468"/>
      <c r="B683" s="468"/>
      <c r="C683" s="468"/>
      <c r="D683" s="468"/>
      <c r="E683" s="468"/>
      <c r="F683" s="468"/>
      <c r="G683" s="468"/>
      <c r="H683" s="478"/>
      <c r="I683" s="470"/>
      <c r="J683" s="470"/>
      <c r="K683" s="470"/>
      <c r="L683" s="470"/>
      <c r="M683" s="470"/>
      <c r="N683" s="470"/>
      <c r="O683" s="470"/>
      <c r="P683" s="473">
        <f t="shared" si="10"/>
        <v>0</v>
      </c>
      <c r="Q683" s="470"/>
      <c r="R683" s="468"/>
      <c r="S683" s="468"/>
      <c r="T683" s="468"/>
      <c r="U683" s="468"/>
      <c r="V683" s="468"/>
      <c r="W683" s="474"/>
    </row>
    <row r="684" spans="1:23" s="475" customFormat="1" ht="12.75">
      <c r="A684" s="468"/>
      <c r="B684" s="468"/>
      <c r="C684" s="468"/>
      <c r="D684" s="468"/>
      <c r="E684" s="468"/>
      <c r="F684" s="468"/>
      <c r="G684" s="468"/>
      <c r="H684" s="478"/>
      <c r="I684" s="470"/>
      <c r="J684" s="470"/>
      <c r="K684" s="470"/>
      <c r="L684" s="470"/>
      <c r="M684" s="470"/>
      <c r="N684" s="470"/>
      <c r="O684" s="470"/>
      <c r="P684" s="473">
        <f t="shared" si="10"/>
        <v>0</v>
      </c>
      <c r="Q684" s="470"/>
      <c r="R684" s="468"/>
      <c r="S684" s="468"/>
      <c r="T684" s="468"/>
      <c r="U684" s="468"/>
      <c r="V684" s="468"/>
      <c r="W684" s="474"/>
    </row>
    <row r="685" spans="1:23" s="475" customFormat="1" ht="12.75">
      <c r="A685" s="468"/>
      <c r="B685" s="468"/>
      <c r="C685" s="468"/>
      <c r="D685" s="468"/>
      <c r="E685" s="468"/>
      <c r="F685" s="468"/>
      <c r="G685" s="468"/>
      <c r="H685" s="478"/>
      <c r="I685" s="470"/>
      <c r="J685" s="470"/>
      <c r="K685" s="470"/>
      <c r="L685" s="470"/>
      <c r="M685" s="470"/>
      <c r="N685" s="470"/>
      <c r="O685" s="470"/>
      <c r="P685" s="473">
        <f t="shared" si="10"/>
        <v>0</v>
      </c>
      <c r="Q685" s="470"/>
      <c r="R685" s="468"/>
      <c r="S685" s="468"/>
      <c r="T685" s="468"/>
      <c r="U685" s="468"/>
      <c r="V685" s="468"/>
      <c r="W685" s="474"/>
    </row>
    <row r="686" spans="1:23" s="475" customFormat="1" ht="12.75">
      <c r="A686" s="468"/>
      <c r="B686" s="468"/>
      <c r="C686" s="468"/>
      <c r="D686" s="468"/>
      <c r="E686" s="468"/>
      <c r="F686" s="468"/>
      <c r="G686" s="468"/>
      <c r="H686" s="478"/>
      <c r="I686" s="470"/>
      <c r="J686" s="470"/>
      <c r="K686" s="470"/>
      <c r="L686" s="470"/>
      <c r="M686" s="470"/>
      <c r="N686" s="470"/>
      <c r="O686" s="470"/>
      <c r="P686" s="473">
        <f t="shared" si="10"/>
        <v>0</v>
      </c>
      <c r="Q686" s="470"/>
      <c r="R686" s="468"/>
      <c r="S686" s="468"/>
      <c r="T686" s="468"/>
      <c r="U686" s="468"/>
      <c r="V686" s="468"/>
      <c r="W686" s="474"/>
    </row>
    <row r="687" spans="1:23" s="475" customFormat="1" ht="12.75">
      <c r="A687" s="468"/>
      <c r="B687" s="468"/>
      <c r="C687" s="468"/>
      <c r="D687" s="468"/>
      <c r="E687" s="468"/>
      <c r="F687" s="468"/>
      <c r="G687" s="468"/>
      <c r="H687" s="478"/>
      <c r="I687" s="470"/>
      <c r="J687" s="470"/>
      <c r="K687" s="470"/>
      <c r="L687" s="470"/>
      <c r="M687" s="470"/>
      <c r="N687" s="470"/>
      <c r="O687" s="470"/>
      <c r="P687" s="473">
        <f t="shared" si="10"/>
        <v>0</v>
      </c>
      <c r="Q687" s="470"/>
      <c r="R687" s="468"/>
      <c r="S687" s="468"/>
      <c r="T687" s="468"/>
      <c r="U687" s="468"/>
      <c r="V687" s="468"/>
      <c r="W687" s="474"/>
    </row>
    <row r="688" spans="1:23" s="475" customFormat="1" ht="12.75">
      <c r="A688" s="468"/>
      <c r="B688" s="468"/>
      <c r="C688" s="468"/>
      <c r="D688" s="468"/>
      <c r="E688" s="468"/>
      <c r="F688" s="468"/>
      <c r="G688" s="468"/>
      <c r="H688" s="478"/>
      <c r="I688" s="470"/>
      <c r="J688" s="470"/>
      <c r="K688" s="470"/>
      <c r="L688" s="470"/>
      <c r="M688" s="470"/>
      <c r="N688" s="470"/>
      <c r="O688" s="470"/>
      <c r="P688" s="473">
        <f t="shared" si="10"/>
        <v>0</v>
      </c>
      <c r="Q688" s="470"/>
      <c r="R688" s="468"/>
      <c r="S688" s="468"/>
      <c r="T688" s="468"/>
      <c r="U688" s="468"/>
      <c r="V688" s="468"/>
      <c r="W688" s="474"/>
    </row>
    <row r="689" spans="1:23" s="475" customFormat="1" ht="12.75">
      <c r="A689" s="468"/>
      <c r="B689" s="468"/>
      <c r="C689" s="468"/>
      <c r="D689" s="468"/>
      <c r="E689" s="468"/>
      <c r="F689" s="468"/>
      <c r="G689" s="468"/>
      <c r="H689" s="478"/>
      <c r="I689" s="470"/>
      <c r="J689" s="470"/>
      <c r="K689" s="470"/>
      <c r="L689" s="470"/>
      <c r="M689" s="470"/>
      <c r="N689" s="470"/>
      <c r="O689" s="470"/>
      <c r="P689" s="473">
        <f t="shared" si="10"/>
        <v>0</v>
      </c>
      <c r="Q689" s="470"/>
      <c r="R689" s="468"/>
      <c r="S689" s="468"/>
      <c r="T689" s="468"/>
      <c r="U689" s="468"/>
      <c r="V689" s="468"/>
      <c r="W689" s="474"/>
    </row>
    <row r="690" spans="1:23" s="475" customFormat="1" ht="12.75">
      <c r="A690" s="468"/>
      <c r="B690" s="468"/>
      <c r="C690" s="468"/>
      <c r="D690" s="468"/>
      <c r="E690" s="468"/>
      <c r="F690" s="468"/>
      <c r="G690" s="468"/>
      <c r="H690" s="478"/>
      <c r="I690" s="470"/>
      <c r="J690" s="470"/>
      <c r="K690" s="470"/>
      <c r="L690" s="470"/>
      <c r="M690" s="470"/>
      <c r="N690" s="470"/>
      <c r="O690" s="470"/>
      <c r="P690" s="473">
        <f t="shared" si="10"/>
        <v>0</v>
      </c>
      <c r="Q690" s="470"/>
      <c r="R690" s="468"/>
      <c r="S690" s="468"/>
      <c r="T690" s="468"/>
      <c r="U690" s="468"/>
      <c r="V690" s="468"/>
      <c r="W690" s="474"/>
    </row>
    <row r="691" spans="1:23" s="475" customFormat="1" ht="12.75">
      <c r="A691" s="468"/>
      <c r="B691" s="468"/>
      <c r="C691" s="468"/>
      <c r="D691" s="468"/>
      <c r="E691" s="468"/>
      <c r="F691" s="468"/>
      <c r="G691" s="468"/>
      <c r="H691" s="478"/>
      <c r="I691" s="470"/>
      <c r="J691" s="470"/>
      <c r="K691" s="470"/>
      <c r="L691" s="470"/>
      <c r="M691" s="470"/>
      <c r="N691" s="470"/>
      <c r="O691" s="470"/>
      <c r="P691" s="473">
        <f t="shared" si="10"/>
        <v>0</v>
      </c>
      <c r="Q691" s="470"/>
      <c r="R691" s="468"/>
      <c r="S691" s="468"/>
      <c r="T691" s="468"/>
      <c r="U691" s="468"/>
      <c r="V691" s="468"/>
      <c r="W691" s="474"/>
    </row>
    <row r="692" spans="1:23" s="475" customFormat="1" ht="12.75">
      <c r="A692" s="468"/>
      <c r="B692" s="468"/>
      <c r="C692" s="468"/>
      <c r="D692" s="468"/>
      <c r="E692" s="468"/>
      <c r="F692" s="468"/>
      <c r="G692" s="468"/>
      <c r="H692" s="478"/>
      <c r="I692" s="470"/>
      <c r="J692" s="470"/>
      <c r="K692" s="470"/>
      <c r="L692" s="470"/>
      <c r="M692" s="470"/>
      <c r="N692" s="470"/>
      <c r="O692" s="470"/>
      <c r="P692" s="473">
        <f t="shared" si="10"/>
        <v>0</v>
      </c>
      <c r="Q692" s="470"/>
      <c r="R692" s="468"/>
      <c r="S692" s="468"/>
      <c r="T692" s="468"/>
      <c r="U692" s="468"/>
      <c r="V692" s="468"/>
      <c r="W692" s="474"/>
    </row>
    <row r="693" spans="1:23" s="475" customFormat="1" ht="12.75">
      <c r="A693" s="468"/>
      <c r="B693" s="468"/>
      <c r="C693" s="468"/>
      <c r="D693" s="468"/>
      <c r="E693" s="468"/>
      <c r="F693" s="468"/>
      <c r="G693" s="468"/>
      <c r="H693" s="478"/>
      <c r="I693" s="470"/>
      <c r="J693" s="470"/>
      <c r="K693" s="470"/>
      <c r="L693" s="470"/>
      <c r="M693" s="470"/>
      <c r="N693" s="470"/>
      <c r="O693" s="470"/>
      <c r="P693" s="473">
        <f t="shared" si="10"/>
        <v>0</v>
      </c>
      <c r="Q693" s="470"/>
      <c r="R693" s="468"/>
      <c r="S693" s="468"/>
      <c r="T693" s="468"/>
      <c r="U693" s="468"/>
      <c r="V693" s="468"/>
      <c r="W693" s="474"/>
    </row>
    <row r="694" spans="1:23" s="475" customFormat="1" ht="12.75">
      <c r="A694" s="468"/>
      <c r="B694" s="468"/>
      <c r="C694" s="468"/>
      <c r="D694" s="468"/>
      <c r="E694" s="468"/>
      <c r="F694" s="468"/>
      <c r="G694" s="468"/>
      <c r="H694" s="478"/>
      <c r="I694" s="470"/>
      <c r="J694" s="470"/>
      <c r="K694" s="470"/>
      <c r="L694" s="470"/>
      <c r="M694" s="470"/>
      <c r="N694" s="470"/>
      <c r="O694" s="470"/>
      <c r="P694" s="473">
        <f t="shared" si="10"/>
        <v>0</v>
      </c>
      <c r="Q694" s="470"/>
      <c r="R694" s="468"/>
      <c r="S694" s="468"/>
      <c r="T694" s="468"/>
      <c r="U694" s="468"/>
      <c r="V694" s="468"/>
      <c r="W694" s="474"/>
    </row>
    <row r="695" spans="1:23" s="475" customFormat="1" ht="12.75">
      <c r="A695" s="468"/>
      <c r="B695" s="468"/>
      <c r="C695" s="468"/>
      <c r="D695" s="468"/>
      <c r="E695" s="468"/>
      <c r="F695" s="468"/>
      <c r="G695" s="468"/>
      <c r="H695" s="478"/>
      <c r="I695" s="470"/>
      <c r="J695" s="470"/>
      <c r="K695" s="470"/>
      <c r="L695" s="470"/>
      <c r="M695" s="470"/>
      <c r="N695" s="470"/>
      <c r="O695" s="470"/>
      <c r="P695" s="473">
        <f t="shared" si="10"/>
        <v>0</v>
      </c>
      <c r="Q695" s="470"/>
      <c r="R695" s="468"/>
      <c r="S695" s="468"/>
      <c r="T695" s="468"/>
      <c r="U695" s="468"/>
      <c r="V695" s="468"/>
      <c r="W695" s="474"/>
    </row>
    <row r="696" spans="1:23" s="475" customFormat="1" ht="12.75">
      <c r="A696" s="468"/>
      <c r="B696" s="468"/>
      <c r="C696" s="468"/>
      <c r="D696" s="468"/>
      <c r="E696" s="468"/>
      <c r="F696" s="468"/>
      <c r="G696" s="468"/>
      <c r="H696" s="478"/>
      <c r="I696" s="470"/>
      <c r="J696" s="470"/>
      <c r="K696" s="470"/>
      <c r="L696" s="470"/>
      <c r="M696" s="470"/>
      <c r="N696" s="470"/>
      <c r="O696" s="470"/>
      <c r="P696" s="473">
        <f t="shared" si="10"/>
        <v>0</v>
      </c>
      <c r="Q696" s="470"/>
      <c r="R696" s="468"/>
      <c r="S696" s="468"/>
      <c r="T696" s="468"/>
      <c r="U696" s="468"/>
      <c r="V696" s="468"/>
      <c r="W696" s="474"/>
    </row>
    <row r="697" spans="1:23" s="475" customFormat="1" ht="12.75">
      <c r="A697" s="468"/>
      <c r="B697" s="468"/>
      <c r="C697" s="468"/>
      <c r="D697" s="468"/>
      <c r="E697" s="468"/>
      <c r="F697" s="468"/>
      <c r="G697" s="468"/>
      <c r="H697" s="478"/>
      <c r="I697" s="470"/>
      <c r="J697" s="470"/>
      <c r="K697" s="470"/>
      <c r="L697" s="470"/>
      <c r="M697" s="470"/>
      <c r="N697" s="470"/>
      <c r="O697" s="470"/>
      <c r="P697" s="473">
        <f t="shared" si="10"/>
        <v>0</v>
      </c>
      <c r="Q697" s="470"/>
      <c r="R697" s="468"/>
      <c r="S697" s="468"/>
      <c r="T697" s="468"/>
      <c r="U697" s="468"/>
      <c r="V697" s="468"/>
      <c r="W697" s="474"/>
    </row>
    <row r="698" spans="1:23" s="475" customFormat="1" ht="12.75">
      <c r="A698" s="468"/>
      <c r="B698" s="468"/>
      <c r="C698" s="468"/>
      <c r="D698" s="468"/>
      <c r="E698" s="468"/>
      <c r="F698" s="468"/>
      <c r="G698" s="468"/>
      <c r="H698" s="478"/>
      <c r="I698" s="470"/>
      <c r="J698" s="470"/>
      <c r="K698" s="470"/>
      <c r="L698" s="470"/>
      <c r="M698" s="470"/>
      <c r="N698" s="470"/>
      <c r="O698" s="470"/>
      <c r="P698" s="473">
        <f t="shared" si="10"/>
        <v>0</v>
      </c>
      <c r="Q698" s="470"/>
      <c r="R698" s="468"/>
      <c r="S698" s="468"/>
      <c r="T698" s="468"/>
      <c r="U698" s="468"/>
      <c r="V698" s="468"/>
      <c r="W698" s="474"/>
    </row>
    <row r="699" spans="1:23" s="475" customFormat="1" ht="12.75">
      <c r="A699" s="468"/>
      <c r="B699" s="468"/>
      <c r="C699" s="468"/>
      <c r="D699" s="468"/>
      <c r="E699" s="468"/>
      <c r="F699" s="468"/>
      <c r="G699" s="468"/>
      <c r="H699" s="478"/>
      <c r="I699" s="470"/>
      <c r="J699" s="470"/>
      <c r="K699" s="470"/>
      <c r="L699" s="470"/>
      <c r="M699" s="470"/>
      <c r="N699" s="470"/>
      <c r="O699" s="470"/>
      <c r="P699" s="473">
        <f t="shared" si="10"/>
        <v>0</v>
      </c>
      <c r="Q699" s="470"/>
      <c r="R699" s="468"/>
      <c r="S699" s="468"/>
      <c r="T699" s="468"/>
      <c r="U699" s="468"/>
      <c r="V699" s="468"/>
      <c r="W699" s="474"/>
    </row>
    <row r="700" spans="1:23" s="475" customFormat="1" ht="12.75">
      <c r="A700" s="468"/>
      <c r="B700" s="468"/>
      <c r="C700" s="468"/>
      <c r="D700" s="468"/>
      <c r="E700" s="468"/>
      <c r="F700" s="468"/>
      <c r="G700" s="468"/>
      <c r="H700" s="478"/>
      <c r="I700" s="470"/>
      <c r="J700" s="470"/>
      <c r="K700" s="470"/>
      <c r="L700" s="470"/>
      <c r="M700" s="470"/>
      <c r="N700" s="470"/>
      <c r="O700" s="470"/>
      <c r="P700" s="473">
        <f t="shared" si="10"/>
        <v>0</v>
      </c>
      <c r="Q700" s="470"/>
      <c r="R700" s="468"/>
      <c r="S700" s="468"/>
      <c r="T700" s="468"/>
      <c r="U700" s="468"/>
      <c r="V700" s="468"/>
      <c r="W700" s="474"/>
    </row>
    <row r="701" spans="1:23" s="475" customFormat="1" ht="12.75">
      <c r="A701" s="468"/>
      <c r="B701" s="468"/>
      <c r="C701" s="468"/>
      <c r="D701" s="468"/>
      <c r="E701" s="468"/>
      <c r="F701" s="468"/>
      <c r="G701" s="468"/>
      <c r="H701" s="478"/>
      <c r="I701" s="470"/>
      <c r="J701" s="470"/>
      <c r="K701" s="470"/>
      <c r="L701" s="470"/>
      <c r="M701" s="470"/>
      <c r="N701" s="470"/>
      <c r="O701" s="470"/>
      <c r="P701" s="473">
        <f t="shared" si="10"/>
        <v>0</v>
      </c>
      <c r="Q701" s="470"/>
      <c r="R701" s="468"/>
      <c r="S701" s="468"/>
      <c r="T701" s="468"/>
      <c r="U701" s="468"/>
      <c r="V701" s="468"/>
      <c r="W701" s="474"/>
    </row>
    <row r="702" spans="1:23" s="475" customFormat="1" ht="12.75">
      <c r="A702" s="468"/>
      <c r="B702" s="468"/>
      <c r="C702" s="468"/>
      <c r="D702" s="468"/>
      <c r="E702" s="468"/>
      <c r="F702" s="468"/>
      <c r="G702" s="468"/>
      <c r="H702" s="478"/>
      <c r="I702" s="470"/>
      <c r="J702" s="470"/>
      <c r="K702" s="470"/>
      <c r="L702" s="470"/>
      <c r="M702" s="470"/>
      <c r="N702" s="470"/>
      <c r="O702" s="470"/>
      <c r="P702" s="473">
        <f t="shared" si="10"/>
        <v>0</v>
      </c>
      <c r="Q702" s="470"/>
      <c r="R702" s="468"/>
      <c r="S702" s="468"/>
      <c r="T702" s="468"/>
      <c r="U702" s="468"/>
      <c r="V702" s="468"/>
      <c r="W702" s="474"/>
    </row>
    <row r="703" spans="1:23" s="475" customFormat="1" ht="12.75">
      <c r="A703" s="468"/>
      <c r="B703" s="468"/>
      <c r="C703" s="468"/>
      <c r="D703" s="468"/>
      <c r="E703" s="468"/>
      <c r="F703" s="468"/>
      <c r="G703" s="468"/>
      <c r="H703" s="478"/>
      <c r="I703" s="470"/>
      <c r="J703" s="470"/>
      <c r="K703" s="470"/>
      <c r="L703" s="470"/>
      <c r="M703" s="470"/>
      <c r="N703" s="470"/>
      <c r="O703" s="470"/>
      <c r="P703" s="473">
        <f t="shared" si="10"/>
        <v>0</v>
      </c>
      <c r="Q703" s="470"/>
      <c r="R703" s="468"/>
      <c r="S703" s="468"/>
      <c r="T703" s="468"/>
      <c r="U703" s="468"/>
      <c r="V703" s="468"/>
      <c r="W703" s="474"/>
    </row>
    <row r="704" spans="1:23" s="475" customFormat="1" ht="12.75">
      <c r="A704" s="468"/>
      <c r="B704" s="468"/>
      <c r="C704" s="468"/>
      <c r="D704" s="468"/>
      <c r="E704" s="468"/>
      <c r="F704" s="468"/>
      <c r="G704" s="468"/>
      <c r="H704" s="478"/>
      <c r="I704" s="470"/>
      <c r="J704" s="470"/>
      <c r="K704" s="470"/>
      <c r="L704" s="470"/>
      <c r="M704" s="470"/>
      <c r="N704" s="470"/>
      <c r="O704" s="470"/>
      <c r="P704" s="473">
        <f t="shared" si="10"/>
        <v>0</v>
      </c>
      <c r="Q704" s="470"/>
      <c r="R704" s="468"/>
      <c r="S704" s="468"/>
      <c r="T704" s="468"/>
      <c r="U704" s="468"/>
      <c r="V704" s="468"/>
      <c r="W704" s="474"/>
    </row>
    <row r="705" spans="1:23" s="475" customFormat="1" ht="12.75">
      <c r="A705" s="468"/>
      <c r="B705" s="468"/>
      <c r="C705" s="468"/>
      <c r="D705" s="468"/>
      <c r="E705" s="468"/>
      <c r="F705" s="468"/>
      <c r="G705" s="468"/>
      <c r="H705" s="478"/>
      <c r="I705" s="470"/>
      <c r="J705" s="470"/>
      <c r="K705" s="470"/>
      <c r="L705" s="470"/>
      <c r="M705" s="470"/>
      <c r="N705" s="470"/>
      <c r="O705" s="470"/>
      <c r="P705" s="473">
        <f t="shared" si="10"/>
        <v>0</v>
      </c>
      <c r="Q705" s="470"/>
      <c r="R705" s="468"/>
      <c r="S705" s="468"/>
      <c r="T705" s="468"/>
      <c r="U705" s="468"/>
      <c r="V705" s="468"/>
      <c r="W705" s="474"/>
    </row>
    <row r="706" spans="1:23" s="475" customFormat="1" ht="12.75">
      <c r="A706" s="468"/>
      <c r="B706" s="468"/>
      <c r="C706" s="468"/>
      <c r="D706" s="468"/>
      <c r="E706" s="468"/>
      <c r="F706" s="468"/>
      <c r="G706" s="468"/>
      <c r="H706" s="478"/>
      <c r="I706" s="470"/>
      <c r="J706" s="470"/>
      <c r="K706" s="470"/>
      <c r="L706" s="470"/>
      <c r="M706" s="470"/>
      <c r="N706" s="470"/>
      <c r="O706" s="470"/>
      <c r="P706" s="473">
        <f t="shared" si="10"/>
        <v>0</v>
      </c>
      <c r="Q706" s="470"/>
      <c r="R706" s="468"/>
      <c r="S706" s="468"/>
      <c r="T706" s="468"/>
      <c r="U706" s="468"/>
      <c r="V706" s="468"/>
      <c r="W706" s="474"/>
    </row>
    <row r="707" spans="1:23" s="475" customFormat="1" ht="12.75">
      <c r="A707" s="468"/>
      <c r="B707" s="468"/>
      <c r="C707" s="468"/>
      <c r="D707" s="468"/>
      <c r="E707" s="468"/>
      <c r="F707" s="468"/>
      <c r="G707" s="468"/>
      <c r="H707" s="478"/>
      <c r="I707" s="470"/>
      <c r="J707" s="470"/>
      <c r="K707" s="470"/>
      <c r="L707" s="470"/>
      <c r="M707" s="470"/>
      <c r="N707" s="470"/>
      <c r="O707" s="470"/>
      <c r="P707" s="473">
        <f t="shared" si="10"/>
        <v>0</v>
      </c>
      <c r="Q707" s="470"/>
      <c r="R707" s="468"/>
      <c r="S707" s="468"/>
      <c r="T707" s="468"/>
      <c r="U707" s="468"/>
      <c r="V707" s="468"/>
      <c r="W707" s="474"/>
    </row>
    <row r="708" spans="1:23" s="475" customFormat="1" ht="12.75">
      <c r="A708" s="468"/>
      <c r="B708" s="468"/>
      <c r="C708" s="468"/>
      <c r="D708" s="468"/>
      <c r="E708" s="468"/>
      <c r="F708" s="468"/>
      <c r="G708" s="468"/>
      <c r="H708" s="478"/>
      <c r="I708" s="470"/>
      <c r="J708" s="470"/>
      <c r="K708" s="470"/>
      <c r="L708" s="470"/>
      <c r="M708" s="470"/>
      <c r="N708" s="470"/>
      <c r="O708" s="470"/>
      <c r="P708" s="473">
        <f t="shared" si="10"/>
        <v>0</v>
      </c>
      <c r="Q708" s="470"/>
      <c r="R708" s="468"/>
      <c r="S708" s="468"/>
      <c r="T708" s="468"/>
      <c r="U708" s="468"/>
      <c r="V708" s="468"/>
      <c r="W708" s="474"/>
    </row>
    <row r="709" spans="1:23" s="475" customFormat="1" ht="12.75">
      <c r="A709" s="468"/>
      <c r="B709" s="468"/>
      <c r="C709" s="468"/>
      <c r="D709" s="468"/>
      <c r="E709" s="468"/>
      <c r="F709" s="468"/>
      <c r="G709" s="468"/>
      <c r="H709" s="478"/>
      <c r="I709" s="470"/>
      <c r="J709" s="470"/>
      <c r="K709" s="470"/>
      <c r="L709" s="470"/>
      <c r="M709" s="470"/>
      <c r="N709" s="470"/>
      <c r="O709" s="470"/>
      <c r="P709" s="473">
        <f t="shared" si="10"/>
        <v>0</v>
      </c>
      <c r="Q709" s="470"/>
      <c r="R709" s="468"/>
      <c r="S709" s="468"/>
      <c r="T709" s="468"/>
      <c r="U709" s="468"/>
      <c r="V709" s="468"/>
      <c r="W709" s="474"/>
    </row>
    <row r="710" spans="1:23" s="475" customFormat="1" ht="12.75">
      <c r="A710" s="468"/>
      <c r="B710" s="468"/>
      <c r="C710" s="468"/>
      <c r="D710" s="468"/>
      <c r="E710" s="468"/>
      <c r="F710" s="468"/>
      <c r="G710" s="468"/>
      <c r="H710" s="478"/>
      <c r="I710" s="470"/>
      <c r="J710" s="470"/>
      <c r="K710" s="470"/>
      <c r="L710" s="470"/>
      <c r="M710" s="470"/>
      <c r="N710" s="470"/>
      <c r="O710" s="470"/>
      <c r="P710" s="473">
        <f t="shared" si="10"/>
        <v>0</v>
      </c>
      <c r="Q710" s="470"/>
      <c r="R710" s="468"/>
      <c r="S710" s="468"/>
      <c r="T710" s="468"/>
      <c r="U710" s="468"/>
      <c r="V710" s="468"/>
      <c r="W710" s="474"/>
    </row>
    <row r="711" spans="1:23" s="475" customFormat="1" ht="12.75">
      <c r="A711" s="468"/>
      <c r="B711" s="468"/>
      <c r="C711" s="468"/>
      <c r="D711" s="468"/>
      <c r="E711" s="468"/>
      <c r="F711" s="468"/>
      <c r="G711" s="468"/>
      <c r="H711" s="478"/>
      <c r="I711" s="470"/>
      <c r="J711" s="470"/>
      <c r="K711" s="470"/>
      <c r="L711" s="470"/>
      <c r="M711" s="470"/>
      <c r="N711" s="470"/>
      <c r="O711" s="470"/>
      <c r="P711" s="473">
        <f t="shared" si="10"/>
        <v>0</v>
      </c>
      <c r="Q711" s="470"/>
      <c r="R711" s="468"/>
      <c r="S711" s="468"/>
      <c r="T711" s="468"/>
      <c r="U711" s="468"/>
      <c r="V711" s="468"/>
      <c r="W711" s="474"/>
    </row>
    <row r="712" spans="1:23" s="475" customFormat="1" ht="12.75">
      <c r="A712" s="468"/>
      <c r="B712" s="468"/>
      <c r="C712" s="468"/>
      <c r="D712" s="468"/>
      <c r="E712" s="468"/>
      <c r="F712" s="468"/>
      <c r="G712" s="468"/>
      <c r="H712" s="478"/>
      <c r="I712" s="470"/>
      <c r="J712" s="470"/>
      <c r="K712" s="470"/>
      <c r="L712" s="470"/>
      <c r="M712" s="470"/>
      <c r="N712" s="470"/>
      <c r="O712" s="470"/>
      <c r="P712" s="473">
        <f t="shared" si="10"/>
        <v>0</v>
      </c>
      <c r="Q712" s="470"/>
      <c r="R712" s="468"/>
      <c r="S712" s="468"/>
      <c r="T712" s="468"/>
      <c r="U712" s="468"/>
      <c r="V712" s="468"/>
      <c r="W712" s="474"/>
    </row>
    <row r="713" spans="1:23" s="475" customFormat="1" ht="12.75">
      <c r="A713" s="468"/>
      <c r="B713" s="468"/>
      <c r="C713" s="468"/>
      <c r="D713" s="468"/>
      <c r="E713" s="468"/>
      <c r="F713" s="468"/>
      <c r="G713" s="468"/>
      <c r="H713" s="478"/>
      <c r="I713" s="470"/>
      <c r="J713" s="470"/>
      <c r="K713" s="470"/>
      <c r="L713" s="470"/>
      <c r="M713" s="470"/>
      <c r="N713" s="470"/>
      <c r="O713" s="470"/>
      <c r="P713" s="473">
        <f t="shared" si="10"/>
        <v>0</v>
      </c>
      <c r="Q713" s="470"/>
      <c r="R713" s="468"/>
      <c r="S713" s="468"/>
      <c r="T713" s="468"/>
      <c r="U713" s="468"/>
      <c r="V713" s="468"/>
      <c r="W713" s="474"/>
    </row>
    <row r="714" spans="1:23" s="475" customFormat="1" ht="12.75">
      <c r="A714" s="468"/>
      <c r="B714" s="468"/>
      <c r="C714" s="468"/>
      <c r="D714" s="468"/>
      <c r="E714" s="468"/>
      <c r="F714" s="468"/>
      <c r="G714" s="468"/>
      <c r="H714" s="478"/>
      <c r="I714" s="470"/>
      <c r="J714" s="470"/>
      <c r="K714" s="470"/>
      <c r="L714" s="470"/>
      <c r="M714" s="470"/>
      <c r="N714" s="470"/>
      <c r="O714" s="470"/>
      <c r="P714" s="473">
        <f t="shared" si="10"/>
        <v>0</v>
      </c>
      <c r="Q714" s="470"/>
      <c r="R714" s="468"/>
      <c r="S714" s="468"/>
      <c r="T714" s="468"/>
      <c r="U714" s="468"/>
      <c r="V714" s="468"/>
      <c r="W714" s="474"/>
    </row>
    <row r="715" spans="1:23" s="475" customFormat="1" ht="12.75">
      <c r="A715" s="468"/>
      <c r="B715" s="468"/>
      <c r="C715" s="468"/>
      <c r="D715" s="468"/>
      <c r="E715" s="468"/>
      <c r="F715" s="468"/>
      <c r="G715" s="468"/>
      <c r="H715" s="478"/>
      <c r="I715" s="470"/>
      <c r="J715" s="470"/>
      <c r="K715" s="470"/>
      <c r="L715" s="470"/>
      <c r="M715" s="470"/>
      <c r="N715" s="470"/>
      <c r="O715" s="470"/>
      <c r="P715" s="473">
        <f t="shared" si="10"/>
        <v>0</v>
      </c>
      <c r="Q715" s="470"/>
      <c r="R715" s="468"/>
      <c r="S715" s="468"/>
      <c r="T715" s="468"/>
      <c r="U715" s="468"/>
      <c r="V715" s="468"/>
      <c r="W715" s="474"/>
    </row>
    <row r="716" spans="1:23" s="475" customFormat="1" ht="12.75">
      <c r="A716" s="468"/>
      <c r="B716" s="468"/>
      <c r="C716" s="468"/>
      <c r="D716" s="468"/>
      <c r="E716" s="468"/>
      <c r="F716" s="468"/>
      <c r="G716" s="468"/>
      <c r="H716" s="478"/>
      <c r="I716" s="470"/>
      <c r="J716" s="470"/>
      <c r="K716" s="470"/>
      <c r="L716" s="470"/>
      <c r="M716" s="470"/>
      <c r="N716" s="470"/>
      <c r="O716" s="470"/>
      <c r="P716" s="473">
        <f t="shared" si="10"/>
        <v>0</v>
      </c>
      <c r="Q716" s="470"/>
      <c r="R716" s="468"/>
      <c r="S716" s="468"/>
      <c r="T716" s="468"/>
      <c r="U716" s="468"/>
      <c r="V716" s="468"/>
      <c r="W716" s="474"/>
    </row>
    <row r="717" spans="1:23" s="475" customFormat="1" ht="12.75">
      <c r="A717" s="468"/>
      <c r="B717" s="468"/>
      <c r="C717" s="468"/>
      <c r="D717" s="468"/>
      <c r="E717" s="468"/>
      <c r="F717" s="468"/>
      <c r="G717" s="468"/>
      <c r="H717" s="478"/>
      <c r="I717" s="470"/>
      <c r="J717" s="470"/>
      <c r="K717" s="470"/>
      <c r="L717" s="470"/>
      <c r="M717" s="470"/>
      <c r="N717" s="470"/>
      <c r="O717" s="470"/>
      <c r="P717" s="473">
        <f t="shared" ref="P717:P780" si="11">SUM($I717:$O717)</f>
        <v>0</v>
      </c>
      <c r="Q717" s="470"/>
      <c r="R717" s="468"/>
      <c r="S717" s="468"/>
      <c r="T717" s="468"/>
      <c r="U717" s="468"/>
      <c r="V717" s="468"/>
      <c r="W717" s="474"/>
    </row>
    <row r="718" spans="1:23" s="475" customFormat="1" ht="12.75">
      <c r="A718" s="468"/>
      <c r="B718" s="468"/>
      <c r="C718" s="468"/>
      <c r="D718" s="468"/>
      <c r="E718" s="468"/>
      <c r="F718" s="468"/>
      <c r="G718" s="468"/>
      <c r="H718" s="478"/>
      <c r="I718" s="470"/>
      <c r="J718" s="470"/>
      <c r="K718" s="470"/>
      <c r="L718" s="470"/>
      <c r="M718" s="470"/>
      <c r="N718" s="470"/>
      <c r="O718" s="470"/>
      <c r="P718" s="473">
        <f t="shared" si="11"/>
        <v>0</v>
      </c>
      <c r="Q718" s="470"/>
      <c r="R718" s="468"/>
      <c r="S718" s="468"/>
      <c r="T718" s="468"/>
      <c r="U718" s="468"/>
      <c r="V718" s="468"/>
      <c r="W718" s="474"/>
    </row>
    <row r="719" spans="1:23" s="475" customFormat="1" ht="12.75">
      <c r="A719" s="468"/>
      <c r="B719" s="468"/>
      <c r="C719" s="468"/>
      <c r="D719" s="468"/>
      <c r="E719" s="468"/>
      <c r="F719" s="468"/>
      <c r="G719" s="468"/>
      <c r="H719" s="478"/>
      <c r="I719" s="470"/>
      <c r="J719" s="470"/>
      <c r="K719" s="470"/>
      <c r="L719" s="470"/>
      <c r="M719" s="470"/>
      <c r="N719" s="470"/>
      <c r="O719" s="470"/>
      <c r="P719" s="473">
        <f t="shared" si="11"/>
        <v>0</v>
      </c>
      <c r="Q719" s="470"/>
      <c r="R719" s="468"/>
      <c r="S719" s="468"/>
      <c r="T719" s="468"/>
      <c r="U719" s="468"/>
      <c r="V719" s="468"/>
      <c r="W719" s="474"/>
    </row>
    <row r="720" spans="1:23" s="475" customFormat="1" ht="12.75">
      <c r="A720" s="468"/>
      <c r="B720" s="468"/>
      <c r="C720" s="468"/>
      <c r="D720" s="468"/>
      <c r="E720" s="468"/>
      <c r="F720" s="468"/>
      <c r="G720" s="468"/>
      <c r="H720" s="478"/>
      <c r="I720" s="470"/>
      <c r="J720" s="470"/>
      <c r="K720" s="470"/>
      <c r="L720" s="470"/>
      <c r="M720" s="470"/>
      <c r="N720" s="470"/>
      <c r="O720" s="470"/>
      <c r="P720" s="473">
        <f t="shared" si="11"/>
        <v>0</v>
      </c>
      <c r="Q720" s="470"/>
      <c r="R720" s="468"/>
      <c r="S720" s="468"/>
      <c r="T720" s="468"/>
      <c r="U720" s="468"/>
      <c r="V720" s="468"/>
      <c r="W720" s="474"/>
    </row>
    <row r="721" spans="1:23" s="475" customFormat="1" ht="12.75">
      <c r="A721" s="468"/>
      <c r="B721" s="468"/>
      <c r="C721" s="468"/>
      <c r="D721" s="468"/>
      <c r="E721" s="468"/>
      <c r="F721" s="468"/>
      <c r="G721" s="468"/>
      <c r="H721" s="478"/>
      <c r="I721" s="470"/>
      <c r="J721" s="470"/>
      <c r="K721" s="470"/>
      <c r="L721" s="470"/>
      <c r="M721" s="470"/>
      <c r="N721" s="470"/>
      <c r="O721" s="470"/>
      <c r="P721" s="473">
        <f t="shared" si="11"/>
        <v>0</v>
      </c>
      <c r="Q721" s="470"/>
      <c r="R721" s="468"/>
      <c r="S721" s="468"/>
      <c r="T721" s="468"/>
      <c r="U721" s="468"/>
      <c r="V721" s="468"/>
      <c r="W721" s="474"/>
    </row>
    <row r="722" spans="1:23" s="475" customFormat="1" ht="12.75">
      <c r="A722" s="468"/>
      <c r="B722" s="468"/>
      <c r="C722" s="468"/>
      <c r="D722" s="468"/>
      <c r="E722" s="468"/>
      <c r="F722" s="468"/>
      <c r="G722" s="468"/>
      <c r="H722" s="478"/>
      <c r="I722" s="470"/>
      <c r="J722" s="470"/>
      <c r="K722" s="470"/>
      <c r="L722" s="470"/>
      <c r="M722" s="470"/>
      <c r="N722" s="470"/>
      <c r="O722" s="470"/>
      <c r="P722" s="473">
        <f t="shared" si="11"/>
        <v>0</v>
      </c>
      <c r="Q722" s="470"/>
      <c r="R722" s="468"/>
      <c r="S722" s="468"/>
      <c r="T722" s="468"/>
      <c r="U722" s="468"/>
      <c r="V722" s="468"/>
      <c r="W722" s="474"/>
    </row>
    <row r="723" spans="1:23" s="475" customFormat="1" ht="12.75">
      <c r="A723" s="468"/>
      <c r="B723" s="468"/>
      <c r="C723" s="468"/>
      <c r="D723" s="468"/>
      <c r="E723" s="468"/>
      <c r="F723" s="468"/>
      <c r="G723" s="468"/>
      <c r="H723" s="478"/>
      <c r="I723" s="470"/>
      <c r="J723" s="470"/>
      <c r="K723" s="470"/>
      <c r="L723" s="470"/>
      <c r="M723" s="470"/>
      <c r="N723" s="470"/>
      <c r="O723" s="470"/>
      <c r="P723" s="473">
        <f t="shared" si="11"/>
        <v>0</v>
      </c>
      <c r="Q723" s="470"/>
      <c r="R723" s="468"/>
      <c r="S723" s="468"/>
      <c r="T723" s="468"/>
      <c r="U723" s="468"/>
      <c r="V723" s="468"/>
      <c r="W723" s="474"/>
    </row>
    <row r="724" spans="1:23" s="475" customFormat="1" ht="12.75">
      <c r="A724" s="468"/>
      <c r="B724" s="468"/>
      <c r="C724" s="468"/>
      <c r="D724" s="468"/>
      <c r="E724" s="468"/>
      <c r="F724" s="468"/>
      <c r="G724" s="468"/>
      <c r="H724" s="478"/>
      <c r="I724" s="470"/>
      <c r="J724" s="470"/>
      <c r="K724" s="470"/>
      <c r="L724" s="470"/>
      <c r="M724" s="470"/>
      <c r="N724" s="470"/>
      <c r="O724" s="470"/>
      <c r="P724" s="473">
        <f t="shared" si="11"/>
        <v>0</v>
      </c>
      <c r="Q724" s="470"/>
      <c r="R724" s="468"/>
      <c r="S724" s="468"/>
      <c r="T724" s="468"/>
      <c r="U724" s="468"/>
      <c r="V724" s="468"/>
      <c r="W724" s="474"/>
    </row>
    <row r="725" spans="1:23" s="475" customFormat="1" ht="12.75">
      <c r="A725" s="468"/>
      <c r="B725" s="468"/>
      <c r="C725" s="468"/>
      <c r="D725" s="468"/>
      <c r="E725" s="468"/>
      <c r="F725" s="468"/>
      <c r="G725" s="468"/>
      <c r="H725" s="478"/>
      <c r="I725" s="470"/>
      <c r="J725" s="470"/>
      <c r="K725" s="470"/>
      <c r="L725" s="470"/>
      <c r="M725" s="470"/>
      <c r="N725" s="470"/>
      <c r="O725" s="470"/>
      <c r="P725" s="473">
        <f t="shared" si="11"/>
        <v>0</v>
      </c>
      <c r="Q725" s="470"/>
      <c r="R725" s="468"/>
      <c r="S725" s="468"/>
      <c r="T725" s="468"/>
      <c r="U725" s="468"/>
      <c r="V725" s="468"/>
      <c r="W725" s="474"/>
    </row>
    <row r="726" spans="1:23" s="475" customFormat="1" ht="12.75">
      <c r="A726" s="468"/>
      <c r="B726" s="468"/>
      <c r="C726" s="468"/>
      <c r="D726" s="468"/>
      <c r="E726" s="468"/>
      <c r="F726" s="468"/>
      <c r="G726" s="468"/>
      <c r="H726" s="478"/>
      <c r="I726" s="470"/>
      <c r="J726" s="470"/>
      <c r="K726" s="470"/>
      <c r="L726" s="470"/>
      <c r="M726" s="470"/>
      <c r="N726" s="470"/>
      <c r="O726" s="470"/>
      <c r="P726" s="473">
        <f t="shared" si="11"/>
        <v>0</v>
      </c>
      <c r="Q726" s="470"/>
      <c r="R726" s="468"/>
      <c r="S726" s="468"/>
      <c r="T726" s="468"/>
      <c r="U726" s="468"/>
      <c r="V726" s="468"/>
      <c r="W726" s="474"/>
    </row>
    <row r="727" spans="1:23" s="475" customFormat="1" ht="12.75">
      <c r="A727" s="468"/>
      <c r="B727" s="468"/>
      <c r="C727" s="468"/>
      <c r="D727" s="468"/>
      <c r="E727" s="468"/>
      <c r="F727" s="468"/>
      <c r="G727" s="468"/>
      <c r="H727" s="478"/>
      <c r="I727" s="470"/>
      <c r="J727" s="470"/>
      <c r="K727" s="470"/>
      <c r="L727" s="470"/>
      <c r="M727" s="470"/>
      <c r="N727" s="470"/>
      <c r="O727" s="470"/>
      <c r="P727" s="473">
        <f t="shared" si="11"/>
        <v>0</v>
      </c>
      <c r="Q727" s="470"/>
      <c r="R727" s="468"/>
      <c r="S727" s="468"/>
      <c r="T727" s="468"/>
      <c r="U727" s="468"/>
      <c r="V727" s="468"/>
      <c r="W727" s="474"/>
    </row>
    <row r="728" spans="1:23" s="475" customFormat="1" ht="12.75">
      <c r="A728" s="468"/>
      <c r="B728" s="468"/>
      <c r="C728" s="468"/>
      <c r="D728" s="468"/>
      <c r="E728" s="468"/>
      <c r="F728" s="468"/>
      <c r="G728" s="468"/>
      <c r="H728" s="478"/>
      <c r="I728" s="470"/>
      <c r="J728" s="470"/>
      <c r="K728" s="470"/>
      <c r="L728" s="470"/>
      <c r="M728" s="470"/>
      <c r="N728" s="470"/>
      <c r="O728" s="470"/>
      <c r="P728" s="473">
        <f t="shared" si="11"/>
        <v>0</v>
      </c>
      <c r="Q728" s="470"/>
      <c r="R728" s="468"/>
      <c r="S728" s="468"/>
      <c r="T728" s="468"/>
      <c r="U728" s="468"/>
      <c r="V728" s="468"/>
      <c r="W728" s="474"/>
    </row>
    <row r="729" spans="1:23" s="475" customFormat="1" ht="12.75">
      <c r="A729" s="468"/>
      <c r="B729" s="468"/>
      <c r="C729" s="468"/>
      <c r="D729" s="468"/>
      <c r="E729" s="468"/>
      <c r="F729" s="468"/>
      <c r="G729" s="468"/>
      <c r="H729" s="478"/>
      <c r="I729" s="470"/>
      <c r="J729" s="470"/>
      <c r="K729" s="470"/>
      <c r="L729" s="470"/>
      <c r="M729" s="470"/>
      <c r="N729" s="470"/>
      <c r="O729" s="470"/>
      <c r="P729" s="473">
        <f t="shared" si="11"/>
        <v>0</v>
      </c>
      <c r="Q729" s="470"/>
      <c r="R729" s="468"/>
      <c r="S729" s="468"/>
      <c r="T729" s="468"/>
      <c r="U729" s="468"/>
      <c r="V729" s="468"/>
      <c r="W729" s="474"/>
    </row>
    <row r="730" spans="1:23" s="475" customFormat="1" ht="12.75">
      <c r="A730" s="468"/>
      <c r="B730" s="468"/>
      <c r="C730" s="468"/>
      <c r="D730" s="468"/>
      <c r="E730" s="468"/>
      <c r="F730" s="468"/>
      <c r="G730" s="468"/>
      <c r="H730" s="478"/>
      <c r="I730" s="470"/>
      <c r="J730" s="470"/>
      <c r="K730" s="470"/>
      <c r="L730" s="470"/>
      <c r="M730" s="470"/>
      <c r="N730" s="470"/>
      <c r="O730" s="470"/>
      <c r="P730" s="473">
        <f t="shared" si="11"/>
        <v>0</v>
      </c>
      <c r="Q730" s="470"/>
      <c r="R730" s="468"/>
      <c r="S730" s="468"/>
      <c r="T730" s="468"/>
      <c r="U730" s="468"/>
      <c r="V730" s="468"/>
      <c r="W730" s="474"/>
    </row>
    <row r="731" spans="1:23" s="475" customFormat="1" ht="12.75">
      <c r="A731" s="468"/>
      <c r="B731" s="468"/>
      <c r="C731" s="468"/>
      <c r="D731" s="468"/>
      <c r="E731" s="468"/>
      <c r="F731" s="468"/>
      <c r="G731" s="468"/>
      <c r="H731" s="478"/>
      <c r="I731" s="470"/>
      <c r="J731" s="470"/>
      <c r="K731" s="470"/>
      <c r="L731" s="470"/>
      <c r="M731" s="470"/>
      <c r="N731" s="470"/>
      <c r="O731" s="470"/>
      <c r="P731" s="473">
        <f t="shared" si="11"/>
        <v>0</v>
      </c>
      <c r="Q731" s="470"/>
      <c r="R731" s="468"/>
      <c r="S731" s="468"/>
      <c r="T731" s="468"/>
      <c r="U731" s="468"/>
      <c r="V731" s="468"/>
      <c r="W731" s="474"/>
    </row>
    <row r="732" spans="1:23" s="475" customFormat="1" ht="12.75">
      <c r="A732" s="468"/>
      <c r="B732" s="468"/>
      <c r="C732" s="468"/>
      <c r="D732" s="468"/>
      <c r="E732" s="468"/>
      <c r="F732" s="468"/>
      <c r="G732" s="468"/>
      <c r="H732" s="478"/>
      <c r="I732" s="470"/>
      <c r="J732" s="470"/>
      <c r="K732" s="470"/>
      <c r="L732" s="470"/>
      <c r="M732" s="470"/>
      <c r="N732" s="470"/>
      <c r="O732" s="470"/>
      <c r="P732" s="473">
        <f t="shared" si="11"/>
        <v>0</v>
      </c>
      <c r="Q732" s="470"/>
      <c r="R732" s="468"/>
      <c r="S732" s="468"/>
      <c r="T732" s="468"/>
      <c r="U732" s="468"/>
      <c r="V732" s="468"/>
      <c r="W732" s="474"/>
    </row>
    <row r="733" spans="1:23" s="475" customFormat="1" ht="12.75">
      <c r="A733" s="468"/>
      <c r="B733" s="468"/>
      <c r="C733" s="468"/>
      <c r="D733" s="468"/>
      <c r="E733" s="468"/>
      <c r="F733" s="468"/>
      <c r="G733" s="468"/>
      <c r="H733" s="478"/>
      <c r="I733" s="470"/>
      <c r="J733" s="470"/>
      <c r="K733" s="470"/>
      <c r="L733" s="470"/>
      <c r="M733" s="470"/>
      <c r="N733" s="470"/>
      <c r="O733" s="470"/>
      <c r="P733" s="473">
        <f t="shared" si="11"/>
        <v>0</v>
      </c>
      <c r="Q733" s="470"/>
      <c r="R733" s="468"/>
      <c r="S733" s="468"/>
      <c r="T733" s="468"/>
      <c r="U733" s="468"/>
      <c r="V733" s="468"/>
      <c r="W733" s="474"/>
    </row>
    <row r="734" spans="1:23" s="475" customFormat="1" ht="12.75">
      <c r="A734" s="468"/>
      <c r="B734" s="468"/>
      <c r="C734" s="468"/>
      <c r="D734" s="468"/>
      <c r="E734" s="468"/>
      <c r="F734" s="468"/>
      <c r="G734" s="468"/>
      <c r="H734" s="478"/>
      <c r="I734" s="470"/>
      <c r="J734" s="470"/>
      <c r="K734" s="470"/>
      <c r="L734" s="470"/>
      <c r="M734" s="470"/>
      <c r="N734" s="470"/>
      <c r="O734" s="470"/>
      <c r="P734" s="473">
        <f t="shared" si="11"/>
        <v>0</v>
      </c>
      <c r="Q734" s="470"/>
      <c r="R734" s="468"/>
      <c r="S734" s="468"/>
      <c r="T734" s="468"/>
      <c r="U734" s="468"/>
      <c r="V734" s="468"/>
      <c r="W734" s="474"/>
    </row>
    <row r="735" spans="1:23" s="475" customFormat="1" ht="12.75">
      <c r="A735" s="468"/>
      <c r="B735" s="468"/>
      <c r="C735" s="468"/>
      <c r="D735" s="468"/>
      <c r="E735" s="468"/>
      <c r="F735" s="468"/>
      <c r="G735" s="468"/>
      <c r="H735" s="478"/>
      <c r="I735" s="470"/>
      <c r="J735" s="470"/>
      <c r="K735" s="470"/>
      <c r="L735" s="470"/>
      <c r="M735" s="470"/>
      <c r="N735" s="470"/>
      <c r="O735" s="470"/>
      <c r="P735" s="473">
        <f t="shared" si="11"/>
        <v>0</v>
      </c>
      <c r="Q735" s="470"/>
      <c r="R735" s="468"/>
      <c r="S735" s="468"/>
      <c r="T735" s="468"/>
      <c r="U735" s="468"/>
      <c r="V735" s="468"/>
      <c r="W735" s="474"/>
    </row>
    <row r="736" spans="1:23" s="475" customFormat="1" ht="12.75">
      <c r="A736" s="468"/>
      <c r="B736" s="468"/>
      <c r="C736" s="468"/>
      <c r="D736" s="468"/>
      <c r="E736" s="468"/>
      <c r="F736" s="468"/>
      <c r="G736" s="468"/>
      <c r="H736" s="478"/>
      <c r="I736" s="470"/>
      <c r="J736" s="470"/>
      <c r="K736" s="470"/>
      <c r="L736" s="470"/>
      <c r="M736" s="470"/>
      <c r="N736" s="470"/>
      <c r="O736" s="470"/>
      <c r="P736" s="473">
        <f t="shared" si="11"/>
        <v>0</v>
      </c>
      <c r="Q736" s="470"/>
      <c r="R736" s="468"/>
      <c r="S736" s="468"/>
      <c r="T736" s="468"/>
      <c r="U736" s="468"/>
      <c r="V736" s="468"/>
      <c r="W736" s="474"/>
    </row>
    <row r="737" spans="1:23" s="475" customFormat="1" ht="12.75">
      <c r="A737" s="468"/>
      <c r="B737" s="468"/>
      <c r="C737" s="468"/>
      <c r="D737" s="468"/>
      <c r="E737" s="468"/>
      <c r="F737" s="468"/>
      <c r="G737" s="468"/>
      <c r="H737" s="478"/>
      <c r="I737" s="470"/>
      <c r="J737" s="470"/>
      <c r="K737" s="470"/>
      <c r="L737" s="470"/>
      <c r="M737" s="470"/>
      <c r="N737" s="470"/>
      <c r="O737" s="470"/>
      <c r="P737" s="473">
        <f t="shared" si="11"/>
        <v>0</v>
      </c>
      <c r="Q737" s="470"/>
      <c r="R737" s="468"/>
      <c r="S737" s="468"/>
      <c r="T737" s="468"/>
      <c r="U737" s="468"/>
      <c r="V737" s="468"/>
      <c r="W737" s="474"/>
    </row>
    <row r="738" spans="1:23" s="475" customFormat="1" ht="12.75">
      <c r="A738" s="468"/>
      <c r="B738" s="468"/>
      <c r="C738" s="468"/>
      <c r="D738" s="468"/>
      <c r="E738" s="468"/>
      <c r="F738" s="468"/>
      <c r="G738" s="468"/>
      <c r="H738" s="478"/>
      <c r="I738" s="470"/>
      <c r="J738" s="470"/>
      <c r="K738" s="470"/>
      <c r="L738" s="470"/>
      <c r="M738" s="470"/>
      <c r="N738" s="470"/>
      <c r="O738" s="470"/>
      <c r="P738" s="473">
        <f t="shared" si="11"/>
        <v>0</v>
      </c>
      <c r="Q738" s="470"/>
      <c r="R738" s="468"/>
      <c r="S738" s="468"/>
      <c r="T738" s="468"/>
      <c r="U738" s="468"/>
      <c r="V738" s="468"/>
      <c r="W738" s="474"/>
    </row>
    <row r="739" spans="1:23" s="475" customFormat="1" ht="12.75">
      <c r="A739" s="468"/>
      <c r="B739" s="468"/>
      <c r="C739" s="468"/>
      <c r="D739" s="468"/>
      <c r="E739" s="468"/>
      <c r="F739" s="468"/>
      <c r="G739" s="468"/>
      <c r="H739" s="478"/>
      <c r="I739" s="470"/>
      <c r="J739" s="470"/>
      <c r="K739" s="470"/>
      <c r="L739" s="470"/>
      <c r="M739" s="470"/>
      <c r="N739" s="470"/>
      <c r="O739" s="470"/>
      <c r="P739" s="473">
        <f t="shared" si="11"/>
        <v>0</v>
      </c>
      <c r="Q739" s="470"/>
      <c r="R739" s="468"/>
      <c r="S739" s="468"/>
      <c r="T739" s="468"/>
      <c r="U739" s="468"/>
      <c r="V739" s="468"/>
      <c r="W739" s="474"/>
    </row>
    <row r="740" spans="1:23" s="475" customFormat="1" ht="12.75">
      <c r="A740" s="468"/>
      <c r="B740" s="468"/>
      <c r="C740" s="468"/>
      <c r="D740" s="468"/>
      <c r="E740" s="468"/>
      <c r="F740" s="468"/>
      <c r="G740" s="468"/>
      <c r="H740" s="478"/>
      <c r="I740" s="470"/>
      <c r="J740" s="470"/>
      <c r="K740" s="470"/>
      <c r="L740" s="470"/>
      <c r="M740" s="470"/>
      <c r="N740" s="470"/>
      <c r="O740" s="470"/>
      <c r="P740" s="473">
        <f t="shared" si="11"/>
        <v>0</v>
      </c>
      <c r="Q740" s="470"/>
      <c r="R740" s="468"/>
      <c r="S740" s="468"/>
      <c r="T740" s="468"/>
      <c r="U740" s="468"/>
      <c r="V740" s="468"/>
      <c r="W740" s="474"/>
    </row>
    <row r="741" spans="1:23" s="475" customFormat="1" ht="12.75">
      <c r="A741" s="468"/>
      <c r="B741" s="468"/>
      <c r="C741" s="468"/>
      <c r="D741" s="468"/>
      <c r="E741" s="468"/>
      <c r="F741" s="468"/>
      <c r="G741" s="468"/>
      <c r="H741" s="478"/>
      <c r="I741" s="470"/>
      <c r="J741" s="470"/>
      <c r="K741" s="470"/>
      <c r="L741" s="470"/>
      <c r="M741" s="470"/>
      <c r="N741" s="470"/>
      <c r="O741" s="470"/>
      <c r="P741" s="473">
        <f t="shared" si="11"/>
        <v>0</v>
      </c>
      <c r="Q741" s="470"/>
      <c r="R741" s="468"/>
      <c r="S741" s="468"/>
      <c r="T741" s="468"/>
      <c r="U741" s="468"/>
      <c r="V741" s="468"/>
      <c r="W741" s="474"/>
    </row>
    <row r="742" spans="1:23" s="475" customFormat="1" ht="12.75">
      <c r="A742" s="468"/>
      <c r="B742" s="468"/>
      <c r="C742" s="468"/>
      <c r="D742" s="468"/>
      <c r="E742" s="468"/>
      <c r="F742" s="468"/>
      <c r="G742" s="468"/>
      <c r="H742" s="478"/>
      <c r="I742" s="470"/>
      <c r="J742" s="470"/>
      <c r="K742" s="470"/>
      <c r="L742" s="470"/>
      <c r="M742" s="470"/>
      <c r="N742" s="470"/>
      <c r="O742" s="470"/>
      <c r="P742" s="473">
        <f t="shared" si="11"/>
        <v>0</v>
      </c>
      <c r="Q742" s="470"/>
      <c r="R742" s="468"/>
      <c r="S742" s="468"/>
      <c r="T742" s="468"/>
      <c r="U742" s="468"/>
      <c r="V742" s="468"/>
      <c r="W742" s="474"/>
    </row>
    <row r="743" spans="1:23" s="475" customFormat="1" ht="12.75">
      <c r="A743" s="468"/>
      <c r="B743" s="468"/>
      <c r="C743" s="468"/>
      <c r="D743" s="468"/>
      <c r="E743" s="468"/>
      <c r="F743" s="468"/>
      <c r="G743" s="468"/>
      <c r="H743" s="478"/>
      <c r="I743" s="470"/>
      <c r="J743" s="470"/>
      <c r="K743" s="470"/>
      <c r="L743" s="470"/>
      <c r="M743" s="470"/>
      <c r="N743" s="470"/>
      <c r="O743" s="470"/>
      <c r="P743" s="473">
        <f t="shared" si="11"/>
        <v>0</v>
      </c>
      <c r="Q743" s="470"/>
      <c r="R743" s="468"/>
      <c r="S743" s="468"/>
      <c r="T743" s="468"/>
      <c r="U743" s="468"/>
      <c r="V743" s="468"/>
      <c r="W743" s="474"/>
    </row>
    <row r="744" spans="1:23" s="475" customFormat="1" ht="12.75">
      <c r="A744" s="468"/>
      <c r="B744" s="468"/>
      <c r="C744" s="468"/>
      <c r="D744" s="468"/>
      <c r="E744" s="468"/>
      <c r="F744" s="468"/>
      <c r="G744" s="468"/>
      <c r="H744" s="478"/>
      <c r="I744" s="470"/>
      <c r="J744" s="470"/>
      <c r="K744" s="470"/>
      <c r="L744" s="470"/>
      <c r="M744" s="470"/>
      <c r="N744" s="470"/>
      <c r="O744" s="470"/>
      <c r="P744" s="473">
        <f t="shared" si="11"/>
        <v>0</v>
      </c>
      <c r="Q744" s="470"/>
      <c r="R744" s="468"/>
      <c r="S744" s="468"/>
      <c r="T744" s="468"/>
      <c r="U744" s="468"/>
      <c r="V744" s="468"/>
      <c r="W744" s="474"/>
    </row>
    <row r="745" spans="1:23" s="475" customFormat="1" ht="12.75">
      <c r="A745" s="468"/>
      <c r="B745" s="468"/>
      <c r="C745" s="468"/>
      <c r="D745" s="468"/>
      <c r="E745" s="468"/>
      <c r="F745" s="468"/>
      <c r="G745" s="468"/>
      <c r="H745" s="478"/>
      <c r="I745" s="470"/>
      <c r="J745" s="470"/>
      <c r="K745" s="470"/>
      <c r="L745" s="470"/>
      <c r="M745" s="470"/>
      <c r="N745" s="470"/>
      <c r="O745" s="470"/>
      <c r="P745" s="473">
        <f t="shared" si="11"/>
        <v>0</v>
      </c>
      <c r="Q745" s="470"/>
      <c r="R745" s="468"/>
      <c r="S745" s="468"/>
      <c r="T745" s="468"/>
      <c r="U745" s="468"/>
      <c r="V745" s="468"/>
      <c r="W745" s="474"/>
    </row>
    <row r="746" spans="1:23" s="475" customFormat="1" ht="12.75">
      <c r="A746" s="468"/>
      <c r="B746" s="468"/>
      <c r="C746" s="468"/>
      <c r="D746" s="468"/>
      <c r="E746" s="468"/>
      <c r="F746" s="468"/>
      <c r="G746" s="468"/>
      <c r="H746" s="478"/>
      <c r="I746" s="470"/>
      <c r="J746" s="470"/>
      <c r="K746" s="470"/>
      <c r="L746" s="470"/>
      <c r="M746" s="470"/>
      <c r="N746" s="470"/>
      <c r="O746" s="470"/>
      <c r="P746" s="473">
        <f t="shared" si="11"/>
        <v>0</v>
      </c>
      <c r="Q746" s="470"/>
      <c r="R746" s="468"/>
      <c r="S746" s="468"/>
      <c r="T746" s="468"/>
      <c r="U746" s="468"/>
      <c r="V746" s="468"/>
      <c r="W746" s="474"/>
    </row>
    <row r="747" spans="1:23" s="475" customFormat="1" ht="12.75">
      <c r="A747" s="468"/>
      <c r="B747" s="468"/>
      <c r="C747" s="468"/>
      <c r="D747" s="468"/>
      <c r="E747" s="468"/>
      <c r="F747" s="468"/>
      <c r="G747" s="468"/>
      <c r="H747" s="478"/>
      <c r="I747" s="470"/>
      <c r="J747" s="470"/>
      <c r="K747" s="470"/>
      <c r="L747" s="470"/>
      <c r="M747" s="470"/>
      <c r="N747" s="470"/>
      <c r="O747" s="470"/>
      <c r="P747" s="473">
        <f t="shared" si="11"/>
        <v>0</v>
      </c>
      <c r="Q747" s="470"/>
      <c r="R747" s="468"/>
      <c r="S747" s="468"/>
      <c r="T747" s="468"/>
      <c r="U747" s="468"/>
      <c r="V747" s="468"/>
      <c r="W747" s="474"/>
    </row>
    <row r="748" spans="1:23" s="475" customFormat="1" ht="12.75">
      <c r="A748" s="468"/>
      <c r="B748" s="468"/>
      <c r="C748" s="468"/>
      <c r="D748" s="468"/>
      <c r="E748" s="468"/>
      <c r="F748" s="468"/>
      <c r="G748" s="468"/>
      <c r="H748" s="478"/>
      <c r="I748" s="470"/>
      <c r="J748" s="470"/>
      <c r="K748" s="470"/>
      <c r="L748" s="470"/>
      <c r="M748" s="470"/>
      <c r="N748" s="470"/>
      <c r="O748" s="470"/>
      <c r="P748" s="473">
        <f t="shared" si="11"/>
        <v>0</v>
      </c>
      <c r="Q748" s="470"/>
      <c r="R748" s="468"/>
      <c r="S748" s="468"/>
      <c r="T748" s="468"/>
      <c r="U748" s="468"/>
      <c r="V748" s="468"/>
      <c r="W748" s="474"/>
    </row>
    <row r="749" spans="1:23" s="475" customFormat="1" ht="12.75">
      <c r="A749" s="468"/>
      <c r="B749" s="468"/>
      <c r="C749" s="468"/>
      <c r="D749" s="468"/>
      <c r="E749" s="468"/>
      <c r="F749" s="468"/>
      <c r="G749" s="468"/>
      <c r="H749" s="478"/>
      <c r="I749" s="470"/>
      <c r="J749" s="470"/>
      <c r="K749" s="470"/>
      <c r="L749" s="470"/>
      <c r="M749" s="470"/>
      <c r="N749" s="470"/>
      <c r="O749" s="470"/>
      <c r="P749" s="473">
        <f t="shared" si="11"/>
        <v>0</v>
      </c>
      <c r="Q749" s="470"/>
      <c r="R749" s="468"/>
      <c r="S749" s="468"/>
      <c r="T749" s="468"/>
      <c r="U749" s="468"/>
      <c r="V749" s="468"/>
      <c r="W749" s="474"/>
    </row>
    <row r="750" spans="1:23" s="475" customFormat="1" ht="12.75">
      <c r="A750" s="468"/>
      <c r="B750" s="468"/>
      <c r="C750" s="468"/>
      <c r="D750" s="468"/>
      <c r="E750" s="468"/>
      <c r="F750" s="468"/>
      <c r="G750" s="468"/>
      <c r="H750" s="478"/>
      <c r="I750" s="470"/>
      <c r="J750" s="470"/>
      <c r="K750" s="470"/>
      <c r="L750" s="470"/>
      <c r="M750" s="470"/>
      <c r="N750" s="470"/>
      <c r="O750" s="470"/>
      <c r="P750" s="473">
        <f t="shared" si="11"/>
        <v>0</v>
      </c>
      <c r="Q750" s="470"/>
      <c r="R750" s="468"/>
      <c r="S750" s="468"/>
      <c r="T750" s="468"/>
      <c r="U750" s="468"/>
      <c r="V750" s="468"/>
      <c r="W750" s="474"/>
    </row>
    <row r="751" spans="1:23" s="475" customFormat="1" ht="12.75">
      <c r="A751" s="468"/>
      <c r="B751" s="468"/>
      <c r="C751" s="468"/>
      <c r="D751" s="468"/>
      <c r="E751" s="468"/>
      <c r="F751" s="468"/>
      <c r="G751" s="468"/>
      <c r="H751" s="478"/>
      <c r="I751" s="470"/>
      <c r="J751" s="470"/>
      <c r="K751" s="470"/>
      <c r="L751" s="470"/>
      <c r="M751" s="470"/>
      <c r="N751" s="470"/>
      <c r="O751" s="470"/>
      <c r="P751" s="473">
        <f t="shared" si="11"/>
        <v>0</v>
      </c>
      <c r="Q751" s="470"/>
      <c r="R751" s="468"/>
      <c r="S751" s="468"/>
      <c r="T751" s="468"/>
      <c r="U751" s="468"/>
      <c r="V751" s="468"/>
      <c r="W751" s="474"/>
    </row>
    <row r="752" spans="1:23" s="475" customFormat="1" ht="12.75">
      <c r="A752" s="468"/>
      <c r="B752" s="468"/>
      <c r="C752" s="468"/>
      <c r="D752" s="468"/>
      <c r="E752" s="468"/>
      <c r="F752" s="468"/>
      <c r="G752" s="468"/>
      <c r="H752" s="478"/>
      <c r="I752" s="470"/>
      <c r="J752" s="470"/>
      <c r="K752" s="470"/>
      <c r="L752" s="470"/>
      <c r="M752" s="470"/>
      <c r="N752" s="470"/>
      <c r="O752" s="470"/>
      <c r="P752" s="473">
        <f t="shared" si="11"/>
        <v>0</v>
      </c>
      <c r="Q752" s="470"/>
      <c r="R752" s="468"/>
      <c r="S752" s="468"/>
      <c r="T752" s="468"/>
      <c r="U752" s="468"/>
      <c r="V752" s="468"/>
      <c r="W752" s="474"/>
    </row>
    <row r="753" spans="1:23" s="475" customFormat="1" ht="12.75">
      <c r="A753" s="468"/>
      <c r="B753" s="468"/>
      <c r="C753" s="468"/>
      <c r="D753" s="468"/>
      <c r="E753" s="468"/>
      <c r="F753" s="468"/>
      <c r="G753" s="468"/>
      <c r="H753" s="478"/>
      <c r="I753" s="470"/>
      <c r="J753" s="470"/>
      <c r="K753" s="470"/>
      <c r="L753" s="470"/>
      <c r="M753" s="470"/>
      <c r="N753" s="470"/>
      <c r="O753" s="470"/>
      <c r="P753" s="473">
        <f t="shared" si="11"/>
        <v>0</v>
      </c>
      <c r="Q753" s="470"/>
      <c r="R753" s="468"/>
      <c r="S753" s="468"/>
      <c r="T753" s="468"/>
      <c r="U753" s="468"/>
      <c r="V753" s="468"/>
      <c r="W753" s="474"/>
    </row>
    <row r="754" spans="1:23" s="475" customFormat="1" ht="12.75">
      <c r="A754" s="468"/>
      <c r="B754" s="468"/>
      <c r="C754" s="468"/>
      <c r="D754" s="468"/>
      <c r="E754" s="468"/>
      <c r="F754" s="468"/>
      <c r="G754" s="468"/>
      <c r="H754" s="478"/>
      <c r="I754" s="470"/>
      <c r="J754" s="470"/>
      <c r="K754" s="470"/>
      <c r="L754" s="470"/>
      <c r="M754" s="470"/>
      <c r="N754" s="470"/>
      <c r="O754" s="470"/>
      <c r="P754" s="473">
        <f t="shared" si="11"/>
        <v>0</v>
      </c>
      <c r="Q754" s="470"/>
      <c r="R754" s="468"/>
      <c r="S754" s="468"/>
      <c r="T754" s="468"/>
      <c r="U754" s="468"/>
      <c r="V754" s="468"/>
      <c r="W754" s="474"/>
    </row>
    <row r="755" spans="1:23" s="475" customFormat="1" ht="12.75">
      <c r="A755" s="468"/>
      <c r="B755" s="468"/>
      <c r="C755" s="468"/>
      <c r="D755" s="468"/>
      <c r="E755" s="468"/>
      <c r="F755" s="468"/>
      <c r="G755" s="468"/>
      <c r="H755" s="478"/>
      <c r="I755" s="470"/>
      <c r="J755" s="470"/>
      <c r="K755" s="470"/>
      <c r="L755" s="470"/>
      <c r="M755" s="470"/>
      <c r="N755" s="470"/>
      <c r="O755" s="470"/>
      <c r="P755" s="473">
        <f t="shared" si="11"/>
        <v>0</v>
      </c>
      <c r="Q755" s="470"/>
      <c r="R755" s="468"/>
      <c r="S755" s="468"/>
      <c r="T755" s="468"/>
      <c r="U755" s="468"/>
      <c r="V755" s="468"/>
      <c r="W755" s="474"/>
    </row>
    <row r="756" spans="1:23" s="475" customFormat="1" ht="12.75">
      <c r="A756" s="468"/>
      <c r="B756" s="468"/>
      <c r="C756" s="468"/>
      <c r="D756" s="468"/>
      <c r="E756" s="468"/>
      <c r="F756" s="468"/>
      <c r="G756" s="468"/>
      <c r="H756" s="478"/>
      <c r="I756" s="470"/>
      <c r="J756" s="470"/>
      <c r="K756" s="470"/>
      <c r="L756" s="470"/>
      <c r="M756" s="470"/>
      <c r="N756" s="470"/>
      <c r="O756" s="470"/>
      <c r="P756" s="473">
        <f t="shared" si="11"/>
        <v>0</v>
      </c>
      <c r="Q756" s="470"/>
      <c r="R756" s="468"/>
      <c r="S756" s="468"/>
      <c r="T756" s="468"/>
      <c r="U756" s="468"/>
      <c r="V756" s="468"/>
      <c r="W756" s="474"/>
    </row>
    <row r="757" spans="1:23" s="475" customFormat="1" ht="12.75">
      <c r="A757" s="468"/>
      <c r="B757" s="468"/>
      <c r="C757" s="468"/>
      <c r="D757" s="468"/>
      <c r="E757" s="468"/>
      <c r="F757" s="468"/>
      <c r="G757" s="468"/>
      <c r="H757" s="478"/>
      <c r="I757" s="470"/>
      <c r="J757" s="470"/>
      <c r="K757" s="470"/>
      <c r="L757" s="470"/>
      <c r="M757" s="470"/>
      <c r="N757" s="470"/>
      <c r="O757" s="470"/>
      <c r="P757" s="473">
        <f t="shared" si="11"/>
        <v>0</v>
      </c>
      <c r="Q757" s="470"/>
      <c r="R757" s="468"/>
      <c r="S757" s="468"/>
      <c r="T757" s="468"/>
      <c r="U757" s="468"/>
      <c r="V757" s="468"/>
      <c r="W757" s="474"/>
    </row>
    <row r="758" spans="1:23" s="475" customFormat="1" ht="12.75">
      <c r="A758" s="468"/>
      <c r="B758" s="468"/>
      <c r="C758" s="468"/>
      <c r="D758" s="468"/>
      <c r="E758" s="468"/>
      <c r="F758" s="468"/>
      <c r="G758" s="468"/>
      <c r="H758" s="478"/>
      <c r="I758" s="470"/>
      <c r="J758" s="470"/>
      <c r="K758" s="470"/>
      <c r="L758" s="470"/>
      <c r="M758" s="470"/>
      <c r="N758" s="470"/>
      <c r="O758" s="470"/>
      <c r="P758" s="473">
        <f t="shared" si="11"/>
        <v>0</v>
      </c>
      <c r="Q758" s="470"/>
      <c r="R758" s="468"/>
      <c r="S758" s="468"/>
      <c r="T758" s="468"/>
      <c r="U758" s="468"/>
      <c r="V758" s="468"/>
      <c r="W758" s="474"/>
    </row>
    <row r="759" spans="1:23" s="475" customFormat="1" ht="12.75">
      <c r="A759" s="468"/>
      <c r="B759" s="468"/>
      <c r="C759" s="468"/>
      <c r="D759" s="468"/>
      <c r="E759" s="468"/>
      <c r="F759" s="468"/>
      <c r="G759" s="468"/>
      <c r="H759" s="478"/>
      <c r="I759" s="470"/>
      <c r="J759" s="470"/>
      <c r="K759" s="470"/>
      <c r="L759" s="470"/>
      <c r="M759" s="470"/>
      <c r="N759" s="470"/>
      <c r="O759" s="470"/>
      <c r="P759" s="473">
        <f t="shared" si="11"/>
        <v>0</v>
      </c>
      <c r="Q759" s="470"/>
      <c r="R759" s="468"/>
      <c r="S759" s="468"/>
      <c r="T759" s="468"/>
      <c r="U759" s="468"/>
      <c r="V759" s="468"/>
      <c r="W759" s="474"/>
    </row>
    <row r="760" spans="1:23" s="475" customFormat="1" ht="12.75">
      <c r="A760" s="468"/>
      <c r="B760" s="468"/>
      <c r="C760" s="468"/>
      <c r="D760" s="468"/>
      <c r="E760" s="468"/>
      <c r="F760" s="468"/>
      <c r="G760" s="468"/>
      <c r="H760" s="478"/>
      <c r="I760" s="470"/>
      <c r="J760" s="470"/>
      <c r="K760" s="470"/>
      <c r="L760" s="470"/>
      <c r="M760" s="470"/>
      <c r="N760" s="470"/>
      <c r="O760" s="470"/>
      <c r="P760" s="473">
        <f t="shared" si="11"/>
        <v>0</v>
      </c>
      <c r="Q760" s="470"/>
      <c r="R760" s="468"/>
      <c r="S760" s="468"/>
      <c r="T760" s="468"/>
      <c r="U760" s="468"/>
      <c r="V760" s="468"/>
      <c r="W760" s="474"/>
    </row>
    <row r="761" spans="1:23" s="475" customFormat="1" ht="12.75">
      <c r="A761" s="468"/>
      <c r="B761" s="468"/>
      <c r="C761" s="468"/>
      <c r="D761" s="468"/>
      <c r="E761" s="468"/>
      <c r="F761" s="468"/>
      <c r="G761" s="468"/>
      <c r="H761" s="478"/>
      <c r="I761" s="470"/>
      <c r="J761" s="470"/>
      <c r="K761" s="470"/>
      <c r="L761" s="470"/>
      <c r="M761" s="470"/>
      <c r="N761" s="470"/>
      <c r="O761" s="470"/>
      <c r="P761" s="473">
        <f t="shared" si="11"/>
        <v>0</v>
      </c>
      <c r="Q761" s="470"/>
      <c r="R761" s="468"/>
      <c r="S761" s="468"/>
      <c r="T761" s="468"/>
      <c r="U761" s="468"/>
      <c r="V761" s="468"/>
      <c r="W761" s="474"/>
    </row>
    <row r="762" spans="1:23" s="475" customFormat="1" ht="12.75">
      <c r="A762" s="468"/>
      <c r="B762" s="468"/>
      <c r="C762" s="468"/>
      <c r="D762" s="468"/>
      <c r="E762" s="468"/>
      <c r="F762" s="468"/>
      <c r="G762" s="468"/>
      <c r="H762" s="478"/>
      <c r="I762" s="470"/>
      <c r="J762" s="470"/>
      <c r="K762" s="470"/>
      <c r="L762" s="470"/>
      <c r="M762" s="470"/>
      <c r="N762" s="470"/>
      <c r="O762" s="470"/>
      <c r="P762" s="473">
        <f t="shared" si="11"/>
        <v>0</v>
      </c>
      <c r="Q762" s="470"/>
      <c r="R762" s="468"/>
      <c r="S762" s="468"/>
      <c r="T762" s="468"/>
      <c r="U762" s="468"/>
      <c r="V762" s="468"/>
      <c r="W762" s="474"/>
    </row>
    <row r="763" spans="1:23" s="475" customFormat="1" ht="12.75">
      <c r="A763" s="468"/>
      <c r="B763" s="468"/>
      <c r="C763" s="468"/>
      <c r="D763" s="468"/>
      <c r="E763" s="468"/>
      <c r="F763" s="468"/>
      <c r="G763" s="468"/>
      <c r="H763" s="478"/>
      <c r="I763" s="470"/>
      <c r="J763" s="470"/>
      <c r="K763" s="470"/>
      <c r="L763" s="470"/>
      <c r="M763" s="470"/>
      <c r="N763" s="470"/>
      <c r="O763" s="470"/>
      <c r="P763" s="473">
        <f t="shared" si="11"/>
        <v>0</v>
      </c>
      <c r="Q763" s="470"/>
      <c r="R763" s="468"/>
      <c r="S763" s="468"/>
      <c r="T763" s="468"/>
      <c r="U763" s="468"/>
      <c r="V763" s="468"/>
      <c r="W763" s="474"/>
    </row>
    <row r="764" spans="1:23" s="475" customFormat="1" ht="12.75">
      <c r="A764" s="468"/>
      <c r="B764" s="468"/>
      <c r="C764" s="468"/>
      <c r="D764" s="468"/>
      <c r="E764" s="468"/>
      <c r="F764" s="468"/>
      <c r="G764" s="468"/>
      <c r="H764" s="478"/>
      <c r="I764" s="470"/>
      <c r="J764" s="470"/>
      <c r="K764" s="470"/>
      <c r="L764" s="470"/>
      <c r="M764" s="470"/>
      <c r="N764" s="470"/>
      <c r="O764" s="470"/>
      <c r="P764" s="473">
        <f t="shared" si="11"/>
        <v>0</v>
      </c>
      <c r="Q764" s="470"/>
      <c r="R764" s="468"/>
      <c r="S764" s="468"/>
      <c r="T764" s="468"/>
      <c r="U764" s="468"/>
      <c r="V764" s="468"/>
      <c r="W764" s="474"/>
    </row>
    <row r="765" spans="1:23" s="475" customFormat="1" ht="12.75">
      <c r="A765" s="468"/>
      <c r="B765" s="468"/>
      <c r="C765" s="468"/>
      <c r="D765" s="468"/>
      <c r="E765" s="468"/>
      <c r="F765" s="468"/>
      <c r="G765" s="468"/>
      <c r="H765" s="478"/>
      <c r="I765" s="470"/>
      <c r="J765" s="470"/>
      <c r="K765" s="470"/>
      <c r="L765" s="470"/>
      <c r="M765" s="470"/>
      <c r="N765" s="470"/>
      <c r="O765" s="470"/>
      <c r="P765" s="473">
        <f t="shared" si="11"/>
        <v>0</v>
      </c>
      <c r="Q765" s="470"/>
      <c r="R765" s="468"/>
      <c r="S765" s="468"/>
      <c r="T765" s="468"/>
      <c r="U765" s="468"/>
      <c r="V765" s="468"/>
      <c r="W765" s="474"/>
    </row>
    <row r="766" spans="1:23" s="475" customFormat="1" ht="12.75">
      <c r="A766" s="468"/>
      <c r="B766" s="468"/>
      <c r="C766" s="468"/>
      <c r="D766" s="468"/>
      <c r="E766" s="468"/>
      <c r="F766" s="468"/>
      <c r="G766" s="468"/>
      <c r="H766" s="478"/>
      <c r="I766" s="470"/>
      <c r="J766" s="470"/>
      <c r="K766" s="470"/>
      <c r="L766" s="470"/>
      <c r="M766" s="470"/>
      <c r="N766" s="470"/>
      <c r="O766" s="470"/>
      <c r="P766" s="473">
        <f t="shared" si="11"/>
        <v>0</v>
      </c>
      <c r="Q766" s="470"/>
      <c r="R766" s="468"/>
      <c r="S766" s="468"/>
      <c r="T766" s="468"/>
      <c r="U766" s="468"/>
      <c r="V766" s="468"/>
      <c r="W766" s="474"/>
    </row>
    <row r="767" spans="1:23" s="475" customFormat="1" ht="12.75">
      <c r="A767" s="468"/>
      <c r="B767" s="468"/>
      <c r="C767" s="468"/>
      <c r="D767" s="468"/>
      <c r="E767" s="468"/>
      <c r="F767" s="468"/>
      <c r="G767" s="468"/>
      <c r="H767" s="478"/>
      <c r="I767" s="470"/>
      <c r="J767" s="470"/>
      <c r="K767" s="470"/>
      <c r="L767" s="470"/>
      <c r="M767" s="470"/>
      <c r="N767" s="470"/>
      <c r="O767" s="470"/>
      <c r="P767" s="473">
        <f t="shared" si="11"/>
        <v>0</v>
      </c>
      <c r="Q767" s="470"/>
      <c r="R767" s="468"/>
      <c r="S767" s="468"/>
      <c r="T767" s="468"/>
      <c r="U767" s="468"/>
      <c r="V767" s="468"/>
      <c r="W767" s="474"/>
    </row>
    <row r="768" spans="1:23" s="475" customFormat="1" ht="12.75">
      <c r="A768" s="468"/>
      <c r="B768" s="468"/>
      <c r="C768" s="468"/>
      <c r="D768" s="468"/>
      <c r="E768" s="468"/>
      <c r="F768" s="468"/>
      <c r="G768" s="468"/>
      <c r="H768" s="478"/>
      <c r="I768" s="470"/>
      <c r="J768" s="470"/>
      <c r="K768" s="470"/>
      <c r="L768" s="470"/>
      <c r="M768" s="470"/>
      <c r="N768" s="470"/>
      <c r="O768" s="470"/>
      <c r="P768" s="473">
        <f t="shared" si="11"/>
        <v>0</v>
      </c>
      <c r="Q768" s="470"/>
      <c r="R768" s="468"/>
      <c r="S768" s="468"/>
      <c r="T768" s="468"/>
      <c r="U768" s="468"/>
      <c r="V768" s="468"/>
      <c r="W768" s="474"/>
    </row>
    <row r="769" spans="1:23" s="475" customFormat="1" ht="12.75">
      <c r="A769" s="468"/>
      <c r="B769" s="468"/>
      <c r="C769" s="468"/>
      <c r="D769" s="468"/>
      <c r="E769" s="468"/>
      <c r="F769" s="468"/>
      <c r="G769" s="468"/>
      <c r="H769" s="478"/>
      <c r="I769" s="470"/>
      <c r="J769" s="470"/>
      <c r="K769" s="470"/>
      <c r="L769" s="470"/>
      <c r="M769" s="470"/>
      <c r="N769" s="470"/>
      <c r="O769" s="470"/>
      <c r="P769" s="473">
        <f t="shared" si="11"/>
        <v>0</v>
      </c>
      <c r="Q769" s="470"/>
      <c r="R769" s="468"/>
      <c r="S769" s="468"/>
      <c r="T769" s="468"/>
      <c r="U769" s="468"/>
      <c r="V769" s="468"/>
      <c r="W769" s="474"/>
    </row>
    <row r="770" spans="1:23" s="475" customFormat="1" ht="12.75">
      <c r="A770" s="468"/>
      <c r="B770" s="468"/>
      <c r="C770" s="468"/>
      <c r="D770" s="468"/>
      <c r="E770" s="468"/>
      <c r="F770" s="468"/>
      <c r="G770" s="468"/>
      <c r="H770" s="478"/>
      <c r="I770" s="470"/>
      <c r="J770" s="470"/>
      <c r="K770" s="470"/>
      <c r="L770" s="470"/>
      <c r="M770" s="470"/>
      <c r="N770" s="470"/>
      <c r="O770" s="470"/>
      <c r="P770" s="473">
        <f t="shared" si="11"/>
        <v>0</v>
      </c>
      <c r="Q770" s="470"/>
      <c r="R770" s="468"/>
      <c r="S770" s="468"/>
      <c r="T770" s="468"/>
      <c r="U770" s="468"/>
      <c r="V770" s="468"/>
      <c r="W770" s="474"/>
    </row>
    <row r="771" spans="1:23" s="475" customFormat="1" ht="12.75">
      <c r="A771" s="468"/>
      <c r="B771" s="468"/>
      <c r="C771" s="468"/>
      <c r="D771" s="468"/>
      <c r="E771" s="468"/>
      <c r="F771" s="468"/>
      <c r="G771" s="468"/>
      <c r="H771" s="478"/>
      <c r="I771" s="470"/>
      <c r="J771" s="470"/>
      <c r="K771" s="470"/>
      <c r="L771" s="470"/>
      <c r="M771" s="470"/>
      <c r="N771" s="470"/>
      <c r="O771" s="470"/>
      <c r="P771" s="473">
        <f t="shared" si="11"/>
        <v>0</v>
      </c>
      <c r="Q771" s="470"/>
      <c r="R771" s="468"/>
      <c r="S771" s="468"/>
      <c r="T771" s="468"/>
      <c r="U771" s="468"/>
      <c r="V771" s="468"/>
      <c r="W771" s="474"/>
    </row>
    <row r="772" spans="1:23" s="475" customFormat="1" ht="12.75">
      <c r="A772" s="468"/>
      <c r="B772" s="468"/>
      <c r="C772" s="468"/>
      <c r="D772" s="468"/>
      <c r="E772" s="468"/>
      <c r="F772" s="468"/>
      <c r="G772" s="468"/>
      <c r="H772" s="478"/>
      <c r="I772" s="470"/>
      <c r="J772" s="470"/>
      <c r="K772" s="470"/>
      <c r="L772" s="470"/>
      <c r="M772" s="470"/>
      <c r="N772" s="470"/>
      <c r="O772" s="470"/>
      <c r="P772" s="473">
        <f t="shared" si="11"/>
        <v>0</v>
      </c>
      <c r="Q772" s="470"/>
      <c r="R772" s="468"/>
      <c r="S772" s="468"/>
      <c r="T772" s="468"/>
      <c r="U772" s="468"/>
      <c r="V772" s="468"/>
      <c r="W772" s="474"/>
    </row>
    <row r="773" spans="1:23" s="475" customFormat="1" ht="12.75">
      <c r="A773" s="468"/>
      <c r="B773" s="468"/>
      <c r="C773" s="468"/>
      <c r="D773" s="468"/>
      <c r="E773" s="468"/>
      <c r="F773" s="468"/>
      <c r="G773" s="468"/>
      <c r="H773" s="478"/>
      <c r="I773" s="470"/>
      <c r="J773" s="470"/>
      <c r="K773" s="470"/>
      <c r="L773" s="470"/>
      <c r="M773" s="470"/>
      <c r="N773" s="470"/>
      <c r="O773" s="470"/>
      <c r="P773" s="473">
        <f t="shared" si="11"/>
        <v>0</v>
      </c>
      <c r="Q773" s="470"/>
      <c r="R773" s="468"/>
      <c r="S773" s="468"/>
      <c r="T773" s="468"/>
      <c r="U773" s="468"/>
      <c r="V773" s="468"/>
      <c r="W773" s="474"/>
    </row>
    <row r="774" spans="1:23" s="475" customFormat="1" ht="12.75">
      <c r="A774" s="468"/>
      <c r="B774" s="468"/>
      <c r="C774" s="468"/>
      <c r="D774" s="468"/>
      <c r="E774" s="468"/>
      <c r="F774" s="468"/>
      <c r="G774" s="468"/>
      <c r="H774" s="478"/>
      <c r="I774" s="470"/>
      <c r="J774" s="470"/>
      <c r="K774" s="470"/>
      <c r="L774" s="470"/>
      <c r="M774" s="470"/>
      <c r="N774" s="470"/>
      <c r="O774" s="470"/>
      <c r="P774" s="473">
        <f t="shared" si="11"/>
        <v>0</v>
      </c>
      <c r="Q774" s="470"/>
      <c r="R774" s="468"/>
      <c r="S774" s="468"/>
      <c r="T774" s="468"/>
      <c r="U774" s="468"/>
      <c r="V774" s="468"/>
      <c r="W774" s="474"/>
    </row>
    <row r="775" spans="1:23" s="475" customFormat="1" ht="12.75">
      <c r="A775" s="468"/>
      <c r="B775" s="468"/>
      <c r="C775" s="468"/>
      <c r="D775" s="468"/>
      <c r="E775" s="468"/>
      <c r="F775" s="468"/>
      <c r="G775" s="468"/>
      <c r="H775" s="478"/>
      <c r="I775" s="470"/>
      <c r="J775" s="470"/>
      <c r="K775" s="470"/>
      <c r="L775" s="470"/>
      <c r="M775" s="470"/>
      <c r="N775" s="470"/>
      <c r="O775" s="470"/>
      <c r="P775" s="473">
        <f t="shared" si="11"/>
        <v>0</v>
      </c>
      <c r="Q775" s="470"/>
      <c r="R775" s="468"/>
      <c r="S775" s="468"/>
      <c r="T775" s="468"/>
      <c r="U775" s="468"/>
      <c r="V775" s="468"/>
      <c r="W775" s="474"/>
    </row>
    <row r="776" spans="1:23" s="475" customFormat="1" ht="12.75">
      <c r="A776" s="468"/>
      <c r="B776" s="468"/>
      <c r="C776" s="468"/>
      <c r="D776" s="468"/>
      <c r="E776" s="468"/>
      <c r="F776" s="468"/>
      <c r="G776" s="468"/>
      <c r="H776" s="478"/>
      <c r="I776" s="470"/>
      <c r="J776" s="470"/>
      <c r="K776" s="470"/>
      <c r="L776" s="470"/>
      <c r="M776" s="470"/>
      <c r="N776" s="470"/>
      <c r="O776" s="470"/>
      <c r="P776" s="473">
        <f t="shared" si="11"/>
        <v>0</v>
      </c>
      <c r="Q776" s="470"/>
      <c r="R776" s="468"/>
      <c r="S776" s="468"/>
      <c r="T776" s="468"/>
      <c r="U776" s="468"/>
      <c r="V776" s="468"/>
      <c r="W776" s="474"/>
    </row>
    <row r="777" spans="1:23" s="475" customFormat="1" ht="12.75">
      <c r="A777" s="468"/>
      <c r="B777" s="468"/>
      <c r="C777" s="468"/>
      <c r="D777" s="468"/>
      <c r="E777" s="468"/>
      <c r="F777" s="468"/>
      <c r="G777" s="468"/>
      <c r="H777" s="478"/>
      <c r="I777" s="470"/>
      <c r="J777" s="470"/>
      <c r="K777" s="470"/>
      <c r="L777" s="470"/>
      <c r="M777" s="470"/>
      <c r="N777" s="470"/>
      <c r="O777" s="470"/>
      <c r="P777" s="473">
        <f t="shared" si="11"/>
        <v>0</v>
      </c>
      <c r="Q777" s="470"/>
      <c r="R777" s="468"/>
      <c r="S777" s="468"/>
      <c r="T777" s="468"/>
      <c r="U777" s="468"/>
      <c r="V777" s="468"/>
      <c r="W777" s="474"/>
    </row>
    <row r="778" spans="1:23" s="475" customFormat="1" ht="12.75">
      <c r="A778" s="468"/>
      <c r="B778" s="468"/>
      <c r="C778" s="468"/>
      <c r="D778" s="468"/>
      <c r="E778" s="468"/>
      <c r="F778" s="468"/>
      <c r="G778" s="468"/>
      <c r="H778" s="478"/>
      <c r="I778" s="470"/>
      <c r="J778" s="470"/>
      <c r="K778" s="470"/>
      <c r="L778" s="470"/>
      <c r="M778" s="470"/>
      <c r="N778" s="470"/>
      <c r="O778" s="470"/>
      <c r="P778" s="473">
        <f t="shared" si="11"/>
        <v>0</v>
      </c>
      <c r="Q778" s="470"/>
      <c r="R778" s="468"/>
      <c r="S778" s="468"/>
      <c r="T778" s="468"/>
      <c r="U778" s="468"/>
      <c r="V778" s="468"/>
      <c r="W778" s="474"/>
    </row>
    <row r="779" spans="1:23" s="475" customFormat="1" ht="12.75">
      <c r="A779" s="468"/>
      <c r="B779" s="468"/>
      <c r="C779" s="468"/>
      <c r="D779" s="468"/>
      <c r="E779" s="468"/>
      <c r="F779" s="468"/>
      <c r="G779" s="468"/>
      <c r="H779" s="478"/>
      <c r="I779" s="470"/>
      <c r="J779" s="470"/>
      <c r="K779" s="470"/>
      <c r="L779" s="470"/>
      <c r="M779" s="470"/>
      <c r="N779" s="470"/>
      <c r="O779" s="470"/>
      <c r="P779" s="473">
        <f t="shared" si="11"/>
        <v>0</v>
      </c>
      <c r="Q779" s="470"/>
      <c r="R779" s="468"/>
      <c r="S779" s="468"/>
      <c r="T779" s="468"/>
      <c r="U779" s="468"/>
      <c r="V779" s="468"/>
      <c r="W779" s="474"/>
    </row>
    <row r="780" spans="1:23" s="475" customFormat="1" ht="12.75">
      <c r="A780" s="468"/>
      <c r="B780" s="468"/>
      <c r="C780" s="468"/>
      <c r="D780" s="468"/>
      <c r="E780" s="468"/>
      <c r="F780" s="468"/>
      <c r="G780" s="468"/>
      <c r="H780" s="478"/>
      <c r="I780" s="470"/>
      <c r="J780" s="470"/>
      <c r="K780" s="470"/>
      <c r="L780" s="470"/>
      <c r="M780" s="470"/>
      <c r="N780" s="470"/>
      <c r="O780" s="470"/>
      <c r="P780" s="473">
        <f t="shared" si="11"/>
        <v>0</v>
      </c>
      <c r="Q780" s="470"/>
      <c r="R780" s="468"/>
      <c r="S780" s="468"/>
      <c r="T780" s="468"/>
      <c r="U780" s="468"/>
      <c r="V780" s="468"/>
      <c r="W780" s="474"/>
    </row>
    <row r="781" spans="1:23" s="475" customFormat="1" ht="12.75">
      <c r="A781" s="468"/>
      <c r="B781" s="468"/>
      <c r="C781" s="468"/>
      <c r="D781" s="468"/>
      <c r="E781" s="468"/>
      <c r="F781" s="468"/>
      <c r="G781" s="468"/>
      <c r="H781" s="478"/>
      <c r="I781" s="470"/>
      <c r="J781" s="470"/>
      <c r="K781" s="470"/>
      <c r="L781" s="470"/>
      <c r="M781" s="470"/>
      <c r="N781" s="470"/>
      <c r="O781" s="470"/>
      <c r="P781" s="473">
        <f t="shared" ref="P781:P844" si="12">SUM($I781:$O781)</f>
        <v>0</v>
      </c>
      <c r="Q781" s="470"/>
      <c r="R781" s="468"/>
      <c r="S781" s="468"/>
      <c r="T781" s="468"/>
      <c r="U781" s="468"/>
      <c r="V781" s="468"/>
      <c r="W781" s="474"/>
    </row>
    <row r="782" spans="1:23" s="475" customFormat="1" ht="12.75">
      <c r="A782" s="468"/>
      <c r="B782" s="468"/>
      <c r="C782" s="468"/>
      <c r="D782" s="468"/>
      <c r="E782" s="468"/>
      <c r="F782" s="468"/>
      <c r="G782" s="468"/>
      <c r="H782" s="478"/>
      <c r="I782" s="470"/>
      <c r="J782" s="470"/>
      <c r="K782" s="470"/>
      <c r="L782" s="470"/>
      <c r="M782" s="470"/>
      <c r="N782" s="470"/>
      <c r="O782" s="470"/>
      <c r="P782" s="473">
        <f t="shared" si="12"/>
        <v>0</v>
      </c>
      <c r="Q782" s="470"/>
      <c r="R782" s="468"/>
      <c r="S782" s="468"/>
      <c r="T782" s="468"/>
      <c r="U782" s="468"/>
      <c r="V782" s="468"/>
      <c r="W782" s="474"/>
    </row>
    <row r="783" spans="1:23" s="475" customFormat="1" ht="12.75">
      <c r="A783" s="468"/>
      <c r="B783" s="468"/>
      <c r="C783" s="468"/>
      <c r="D783" s="468"/>
      <c r="E783" s="468"/>
      <c r="F783" s="468"/>
      <c r="G783" s="468"/>
      <c r="H783" s="478"/>
      <c r="I783" s="470"/>
      <c r="J783" s="470"/>
      <c r="K783" s="470"/>
      <c r="L783" s="470"/>
      <c r="M783" s="470"/>
      <c r="N783" s="470"/>
      <c r="O783" s="470"/>
      <c r="P783" s="473">
        <f t="shared" si="12"/>
        <v>0</v>
      </c>
      <c r="Q783" s="470"/>
      <c r="R783" s="468"/>
      <c r="S783" s="468"/>
      <c r="T783" s="468"/>
      <c r="U783" s="468"/>
      <c r="V783" s="468"/>
      <c r="W783" s="474"/>
    </row>
    <row r="784" spans="1:23" s="475" customFormat="1" ht="12.75">
      <c r="A784" s="468"/>
      <c r="B784" s="468"/>
      <c r="C784" s="468"/>
      <c r="D784" s="468"/>
      <c r="E784" s="468"/>
      <c r="F784" s="468"/>
      <c r="G784" s="468"/>
      <c r="H784" s="478"/>
      <c r="I784" s="470"/>
      <c r="J784" s="470"/>
      <c r="K784" s="470"/>
      <c r="L784" s="470"/>
      <c r="M784" s="470"/>
      <c r="N784" s="470"/>
      <c r="O784" s="470"/>
      <c r="P784" s="473">
        <f t="shared" si="12"/>
        <v>0</v>
      </c>
      <c r="Q784" s="470"/>
      <c r="R784" s="468"/>
      <c r="S784" s="468"/>
      <c r="T784" s="468"/>
      <c r="U784" s="468"/>
      <c r="V784" s="468"/>
      <c r="W784" s="474"/>
    </row>
    <row r="785" spans="1:23" s="475" customFormat="1" ht="12.75">
      <c r="A785" s="468"/>
      <c r="B785" s="468"/>
      <c r="C785" s="468"/>
      <c r="D785" s="468"/>
      <c r="E785" s="468"/>
      <c r="F785" s="468"/>
      <c r="G785" s="468"/>
      <c r="H785" s="478"/>
      <c r="I785" s="470"/>
      <c r="J785" s="470"/>
      <c r="K785" s="470"/>
      <c r="L785" s="470"/>
      <c r="M785" s="470"/>
      <c r="N785" s="470"/>
      <c r="O785" s="470"/>
      <c r="P785" s="473">
        <f t="shared" si="12"/>
        <v>0</v>
      </c>
      <c r="Q785" s="470"/>
      <c r="R785" s="468"/>
      <c r="S785" s="468"/>
      <c r="T785" s="468"/>
      <c r="U785" s="468"/>
      <c r="V785" s="468"/>
      <c r="W785" s="474"/>
    </row>
    <row r="786" spans="1:23" s="475" customFormat="1" ht="12.75">
      <c r="A786" s="468"/>
      <c r="B786" s="468"/>
      <c r="C786" s="468"/>
      <c r="D786" s="468"/>
      <c r="E786" s="468"/>
      <c r="F786" s="468"/>
      <c r="G786" s="468"/>
      <c r="H786" s="478"/>
      <c r="I786" s="470"/>
      <c r="J786" s="470"/>
      <c r="K786" s="470"/>
      <c r="L786" s="470"/>
      <c r="M786" s="470"/>
      <c r="N786" s="470"/>
      <c r="O786" s="470"/>
      <c r="P786" s="473">
        <f t="shared" si="12"/>
        <v>0</v>
      </c>
      <c r="Q786" s="470"/>
      <c r="R786" s="468"/>
      <c r="S786" s="468"/>
      <c r="T786" s="468"/>
      <c r="U786" s="468"/>
      <c r="V786" s="468"/>
      <c r="W786" s="474"/>
    </row>
    <row r="787" spans="1:23" s="475" customFormat="1" ht="12.75">
      <c r="A787" s="468"/>
      <c r="B787" s="468"/>
      <c r="C787" s="468"/>
      <c r="D787" s="468"/>
      <c r="E787" s="468"/>
      <c r="F787" s="468"/>
      <c r="G787" s="468"/>
      <c r="H787" s="478"/>
      <c r="I787" s="470"/>
      <c r="J787" s="470"/>
      <c r="K787" s="470"/>
      <c r="L787" s="470"/>
      <c r="M787" s="470"/>
      <c r="N787" s="470"/>
      <c r="O787" s="470"/>
      <c r="P787" s="473">
        <f t="shared" si="12"/>
        <v>0</v>
      </c>
      <c r="Q787" s="470"/>
      <c r="R787" s="468"/>
      <c r="S787" s="468"/>
      <c r="T787" s="468"/>
      <c r="U787" s="468"/>
      <c r="V787" s="468"/>
      <c r="W787" s="474"/>
    </row>
    <row r="788" spans="1:23" s="475" customFormat="1" ht="12.75">
      <c r="A788" s="468"/>
      <c r="B788" s="468"/>
      <c r="C788" s="468"/>
      <c r="D788" s="468"/>
      <c r="E788" s="468"/>
      <c r="F788" s="468"/>
      <c r="G788" s="468"/>
      <c r="H788" s="478"/>
      <c r="I788" s="470"/>
      <c r="J788" s="470"/>
      <c r="K788" s="470"/>
      <c r="L788" s="470"/>
      <c r="M788" s="470"/>
      <c r="N788" s="470"/>
      <c r="O788" s="470"/>
      <c r="P788" s="473">
        <f t="shared" si="12"/>
        <v>0</v>
      </c>
      <c r="Q788" s="470"/>
      <c r="R788" s="468"/>
      <c r="S788" s="468"/>
      <c r="T788" s="468"/>
      <c r="U788" s="468"/>
      <c r="V788" s="468"/>
      <c r="W788" s="474"/>
    </row>
    <row r="789" spans="1:23" s="475" customFormat="1" ht="12.75">
      <c r="A789" s="468"/>
      <c r="B789" s="468"/>
      <c r="C789" s="468"/>
      <c r="D789" s="468"/>
      <c r="E789" s="468"/>
      <c r="F789" s="468"/>
      <c r="G789" s="468"/>
      <c r="H789" s="478"/>
      <c r="I789" s="470"/>
      <c r="J789" s="470"/>
      <c r="K789" s="470"/>
      <c r="L789" s="470"/>
      <c r="M789" s="470"/>
      <c r="N789" s="470"/>
      <c r="O789" s="470"/>
      <c r="P789" s="473">
        <f t="shared" si="12"/>
        <v>0</v>
      </c>
      <c r="Q789" s="470"/>
      <c r="R789" s="468"/>
      <c r="S789" s="468"/>
      <c r="T789" s="468"/>
      <c r="U789" s="468"/>
      <c r="V789" s="468"/>
      <c r="W789" s="474"/>
    </row>
    <row r="790" spans="1:23" s="475" customFormat="1" ht="12.75">
      <c r="A790" s="468"/>
      <c r="B790" s="468"/>
      <c r="C790" s="468"/>
      <c r="D790" s="468"/>
      <c r="E790" s="468"/>
      <c r="F790" s="468"/>
      <c r="G790" s="468"/>
      <c r="H790" s="478"/>
      <c r="I790" s="470"/>
      <c r="J790" s="470"/>
      <c r="K790" s="470"/>
      <c r="L790" s="470"/>
      <c r="M790" s="470"/>
      <c r="N790" s="470"/>
      <c r="O790" s="470"/>
      <c r="P790" s="473">
        <f t="shared" si="12"/>
        <v>0</v>
      </c>
      <c r="Q790" s="470"/>
      <c r="R790" s="468"/>
      <c r="S790" s="468"/>
      <c r="T790" s="468"/>
      <c r="U790" s="468"/>
      <c r="V790" s="468"/>
      <c r="W790" s="474"/>
    </row>
    <row r="791" spans="1:23" s="475" customFormat="1" ht="12.75">
      <c r="A791" s="468"/>
      <c r="B791" s="468"/>
      <c r="C791" s="468"/>
      <c r="D791" s="468"/>
      <c r="E791" s="468"/>
      <c r="F791" s="468"/>
      <c r="G791" s="468"/>
      <c r="H791" s="478"/>
      <c r="I791" s="470"/>
      <c r="J791" s="470"/>
      <c r="K791" s="470"/>
      <c r="L791" s="470"/>
      <c r="M791" s="470"/>
      <c r="N791" s="470"/>
      <c r="O791" s="470"/>
      <c r="P791" s="473">
        <f t="shared" si="12"/>
        <v>0</v>
      </c>
      <c r="Q791" s="470"/>
      <c r="R791" s="468"/>
      <c r="S791" s="468"/>
      <c r="T791" s="468"/>
      <c r="U791" s="468"/>
      <c r="V791" s="468"/>
      <c r="W791" s="474"/>
    </row>
    <row r="792" spans="1:23" s="475" customFormat="1" ht="12.75">
      <c r="A792" s="468"/>
      <c r="B792" s="468"/>
      <c r="C792" s="468"/>
      <c r="D792" s="468"/>
      <c r="E792" s="468"/>
      <c r="F792" s="468"/>
      <c r="G792" s="468"/>
      <c r="H792" s="478"/>
      <c r="I792" s="470"/>
      <c r="J792" s="470"/>
      <c r="K792" s="470"/>
      <c r="L792" s="470"/>
      <c r="M792" s="470"/>
      <c r="N792" s="470"/>
      <c r="O792" s="470"/>
      <c r="P792" s="473">
        <f t="shared" si="12"/>
        <v>0</v>
      </c>
      <c r="Q792" s="470"/>
      <c r="R792" s="468"/>
      <c r="S792" s="468"/>
      <c r="T792" s="468"/>
      <c r="U792" s="468"/>
      <c r="V792" s="468"/>
      <c r="W792" s="474"/>
    </row>
    <row r="793" spans="1:23" s="475" customFormat="1" ht="12.75">
      <c r="A793" s="468"/>
      <c r="B793" s="468"/>
      <c r="C793" s="468"/>
      <c r="D793" s="468"/>
      <c r="E793" s="468"/>
      <c r="F793" s="468"/>
      <c r="G793" s="468"/>
      <c r="H793" s="478"/>
      <c r="I793" s="470"/>
      <c r="J793" s="470"/>
      <c r="K793" s="470"/>
      <c r="L793" s="470"/>
      <c r="M793" s="470"/>
      <c r="N793" s="470"/>
      <c r="O793" s="470"/>
      <c r="P793" s="473">
        <f t="shared" si="12"/>
        <v>0</v>
      </c>
      <c r="Q793" s="470"/>
      <c r="R793" s="468"/>
      <c r="S793" s="468"/>
      <c r="T793" s="468"/>
      <c r="U793" s="468"/>
      <c r="V793" s="468"/>
      <c r="W793" s="474"/>
    </row>
    <row r="794" spans="1:23" s="475" customFormat="1" ht="12.75">
      <c r="A794" s="468"/>
      <c r="B794" s="468"/>
      <c r="C794" s="468"/>
      <c r="D794" s="468"/>
      <c r="E794" s="468"/>
      <c r="F794" s="468"/>
      <c r="G794" s="468"/>
      <c r="H794" s="478"/>
      <c r="I794" s="470"/>
      <c r="J794" s="470"/>
      <c r="K794" s="470"/>
      <c r="L794" s="470"/>
      <c r="M794" s="470"/>
      <c r="N794" s="470"/>
      <c r="O794" s="470"/>
      <c r="P794" s="473">
        <f t="shared" si="12"/>
        <v>0</v>
      </c>
      <c r="Q794" s="470"/>
      <c r="R794" s="468"/>
      <c r="S794" s="468"/>
      <c r="T794" s="468"/>
      <c r="U794" s="468"/>
      <c r="V794" s="468"/>
      <c r="W794" s="474"/>
    </row>
    <row r="795" spans="1:23" s="475" customFormat="1" ht="12.75">
      <c r="A795" s="468"/>
      <c r="B795" s="468"/>
      <c r="C795" s="468"/>
      <c r="D795" s="468"/>
      <c r="E795" s="468"/>
      <c r="F795" s="468"/>
      <c r="G795" s="468"/>
      <c r="H795" s="478"/>
      <c r="I795" s="470"/>
      <c r="J795" s="470"/>
      <c r="K795" s="470"/>
      <c r="L795" s="470"/>
      <c r="M795" s="470"/>
      <c r="N795" s="470"/>
      <c r="O795" s="470"/>
      <c r="P795" s="473">
        <f t="shared" si="12"/>
        <v>0</v>
      </c>
      <c r="Q795" s="470"/>
      <c r="R795" s="468"/>
      <c r="S795" s="468"/>
      <c r="T795" s="468"/>
      <c r="U795" s="468"/>
      <c r="V795" s="468"/>
      <c r="W795" s="474"/>
    </row>
    <row r="796" spans="1:23" s="475" customFormat="1" ht="12.75">
      <c r="A796" s="468"/>
      <c r="B796" s="468"/>
      <c r="C796" s="468"/>
      <c r="D796" s="468"/>
      <c r="E796" s="468"/>
      <c r="F796" s="468"/>
      <c r="G796" s="468"/>
      <c r="H796" s="478"/>
      <c r="I796" s="470"/>
      <c r="J796" s="470"/>
      <c r="K796" s="470"/>
      <c r="L796" s="470"/>
      <c r="M796" s="470"/>
      <c r="N796" s="470"/>
      <c r="O796" s="470"/>
      <c r="P796" s="473">
        <f t="shared" si="12"/>
        <v>0</v>
      </c>
      <c r="Q796" s="470"/>
      <c r="R796" s="468"/>
      <c r="S796" s="468"/>
      <c r="T796" s="468"/>
      <c r="U796" s="468"/>
      <c r="V796" s="468"/>
      <c r="W796" s="474"/>
    </row>
    <row r="797" spans="1:23" s="475" customFormat="1" ht="12.75">
      <c r="A797" s="468"/>
      <c r="B797" s="468"/>
      <c r="C797" s="468"/>
      <c r="D797" s="468"/>
      <c r="E797" s="468"/>
      <c r="F797" s="468"/>
      <c r="G797" s="468"/>
      <c r="H797" s="478"/>
      <c r="I797" s="470"/>
      <c r="J797" s="470"/>
      <c r="K797" s="470"/>
      <c r="L797" s="470"/>
      <c r="M797" s="470"/>
      <c r="N797" s="470"/>
      <c r="O797" s="470"/>
      <c r="P797" s="473">
        <f t="shared" si="12"/>
        <v>0</v>
      </c>
      <c r="Q797" s="470"/>
      <c r="R797" s="468"/>
      <c r="S797" s="468"/>
      <c r="T797" s="468"/>
      <c r="U797" s="468"/>
      <c r="V797" s="468"/>
      <c r="W797" s="474"/>
    </row>
    <row r="798" spans="1:23" s="475" customFormat="1" ht="12.75">
      <c r="A798" s="468"/>
      <c r="B798" s="468"/>
      <c r="C798" s="468"/>
      <c r="D798" s="468"/>
      <c r="E798" s="468"/>
      <c r="F798" s="468"/>
      <c r="G798" s="468"/>
      <c r="H798" s="478"/>
      <c r="I798" s="470"/>
      <c r="J798" s="470"/>
      <c r="K798" s="470"/>
      <c r="L798" s="470"/>
      <c r="M798" s="470"/>
      <c r="N798" s="470"/>
      <c r="O798" s="470"/>
      <c r="P798" s="473">
        <f t="shared" si="12"/>
        <v>0</v>
      </c>
      <c r="Q798" s="470"/>
      <c r="R798" s="468"/>
      <c r="S798" s="468"/>
      <c r="T798" s="468"/>
      <c r="U798" s="468"/>
      <c r="V798" s="468"/>
      <c r="W798" s="474"/>
    </row>
    <row r="799" spans="1:23" s="475" customFormat="1" ht="12.75">
      <c r="A799" s="468"/>
      <c r="B799" s="468"/>
      <c r="C799" s="468"/>
      <c r="D799" s="468"/>
      <c r="E799" s="468"/>
      <c r="F799" s="468"/>
      <c r="G799" s="468"/>
      <c r="H799" s="478"/>
      <c r="I799" s="470"/>
      <c r="J799" s="470"/>
      <c r="K799" s="470"/>
      <c r="L799" s="470"/>
      <c r="M799" s="470"/>
      <c r="N799" s="470"/>
      <c r="O799" s="470"/>
      <c r="P799" s="473">
        <f t="shared" si="12"/>
        <v>0</v>
      </c>
      <c r="Q799" s="470"/>
      <c r="R799" s="468"/>
      <c r="S799" s="468"/>
      <c r="T799" s="468"/>
      <c r="U799" s="468"/>
      <c r="V799" s="468"/>
      <c r="W799" s="474"/>
    </row>
    <row r="800" spans="1:23" s="475" customFormat="1" ht="12.75">
      <c r="A800" s="468"/>
      <c r="B800" s="468"/>
      <c r="C800" s="468"/>
      <c r="D800" s="468"/>
      <c r="E800" s="468"/>
      <c r="F800" s="468"/>
      <c r="G800" s="468"/>
      <c r="H800" s="478"/>
      <c r="I800" s="470"/>
      <c r="J800" s="470"/>
      <c r="K800" s="470"/>
      <c r="L800" s="470"/>
      <c r="M800" s="470"/>
      <c r="N800" s="470"/>
      <c r="O800" s="470"/>
      <c r="P800" s="473">
        <f t="shared" si="12"/>
        <v>0</v>
      </c>
      <c r="Q800" s="470"/>
      <c r="R800" s="468"/>
      <c r="S800" s="468"/>
      <c r="T800" s="468"/>
      <c r="U800" s="468"/>
      <c r="V800" s="468"/>
      <c r="W800" s="474"/>
    </row>
    <row r="801" spans="1:23" s="475" customFormat="1" ht="12.75">
      <c r="A801" s="468"/>
      <c r="B801" s="468"/>
      <c r="C801" s="468"/>
      <c r="D801" s="468"/>
      <c r="E801" s="468"/>
      <c r="F801" s="468"/>
      <c r="G801" s="468"/>
      <c r="H801" s="478"/>
      <c r="I801" s="470"/>
      <c r="J801" s="470"/>
      <c r="K801" s="470"/>
      <c r="L801" s="470"/>
      <c r="M801" s="470"/>
      <c r="N801" s="470"/>
      <c r="O801" s="470"/>
      <c r="P801" s="473">
        <f t="shared" si="12"/>
        <v>0</v>
      </c>
      <c r="Q801" s="470"/>
      <c r="R801" s="468"/>
      <c r="S801" s="468"/>
      <c r="T801" s="468"/>
      <c r="U801" s="468"/>
      <c r="V801" s="468"/>
      <c r="W801" s="474"/>
    </row>
    <row r="802" spans="1:23" s="475" customFormat="1" ht="12.75">
      <c r="A802" s="468"/>
      <c r="B802" s="468"/>
      <c r="C802" s="468"/>
      <c r="D802" s="468"/>
      <c r="E802" s="468"/>
      <c r="F802" s="468"/>
      <c r="G802" s="468"/>
      <c r="H802" s="478"/>
      <c r="I802" s="470"/>
      <c r="J802" s="470"/>
      <c r="K802" s="470"/>
      <c r="L802" s="470"/>
      <c r="M802" s="470"/>
      <c r="N802" s="470"/>
      <c r="O802" s="470"/>
      <c r="P802" s="473">
        <f t="shared" si="12"/>
        <v>0</v>
      </c>
      <c r="Q802" s="470"/>
      <c r="R802" s="468"/>
      <c r="S802" s="468"/>
      <c r="T802" s="468"/>
      <c r="U802" s="468"/>
      <c r="V802" s="468"/>
      <c r="W802" s="474"/>
    </row>
    <row r="803" spans="1:23" s="475" customFormat="1" ht="12.75">
      <c r="A803" s="468"/>
      <c r="B803" s="468"/>
      <c r="C803" s="468"/>
      <c r="D803" s="468"/>
      <c r="E803" s="468"/>
      <c r="F803" s="468"/>
      <c r="G803" s="468"/>
      <c r="H803" s="478"/>
      <c r="I803" s="470"/>
      <c r="J803" s="470"/>
      <c r="K803" s="470"/>
      <c r="L803" s="470"/>
      <c r="M803" s="470"/>
      <c r="N803" s="470"/>
      <c r="O803" s="470"/>
      <c r="P803" s="473">
        <f t="shared" si="12"/>
        <v>0</v>
      </c>
      <c r="Q803" s="470"/>
      <c r="R803" s="468"/>
      <c r="S803" s="468"/>
      <c r="T803" s="468"/>
      <c r="U803" s="468"/>
      <c r="V803" s="468"/>
      <c r="W803" s="474"/>
    </row>
    <row r="804" spans="1:23" s="475" customFormat="1" ht="12.75">
      <c r="A804" s="468"/>
      <c r="B804" s="468"/>
      <c r="C804" s="468"/>
      <c r="D804" s="468"/>
      <c r="E804" s="468"/>
      <c r="F804" s="468"/>
      <c r="G804" s="468"/>
      <c r="H804" s="478"/>
      <c r="I804" s="470"/>
      <c r="J804" s="470"/>
      <c r="K804" s="470"/>
      <c r="L804" s="470"/>
      <c r="M804" s="470"/>
      <c r="N804" s="470"/>
      <c r="O804" s="470"/>
      <c r="P804" s="473">
        <f t="shared" si="12"/>
        <v>0</v>
      </c>
      <c r="Q804" s="470"/>
      <c r="R804" s="468"/>
      <c r="S804" s="468"/>
      <c r="T804" s="468"/>
      <c r="U804" s="468"/>
      <c r="V804" s="468"/>
      <c r="W804" s="474"/>
    </row>
    <row r="805" spans="1:23" s="475" customFormat="1" ht="12.75">
      <c r="A805" s="468"/>
      <c r="B805" s="468"/>
      <c r="C805" s="468"/>
      <c r="D805" s="468"/>
      <c r="E805" s="468"/>
      <c r="F805" s="468"/>
      <c r="G805" s="468"/>
      <c r="H805" s="478"/>
      <c r="I805" s="470"/>
      <c r="J805" s="470"/>
      <c r="K805" s="470"/>
      <c r="L805" s="470"/>
      <c r="M805" s="470"/>
      <c r="N805" s="470"/>
      <c r="O805" s="470"/>
      <c r="P805" s="473">
        <f t="shared" si="12"/>
        <v>0</v>
      </c>
      <c r="Q805" s="470"/>
      <c r="R805" s="468"/>
      <c r="S805" s="468"/>
      <c r="T805" s="468"/>
      <c r="U805" s="468"/>
      <c r="V805" s="468"/>
      <c r="W805" s="474"/>
    </row>
    <row r="806" spans="1:23" s="475" customFormat="1" ht="12.75">
      <c r="A806" s="468"/>
      <c r="B806" s="468"/>
      <c r="C806" s="468"/>
      <c r="D806" s="468"/>
      <c r="E806" s="468"/>
      <c r="F806" s="468"/>
      <c r="G806" s="468"/>
      <c r="H806" s="478"/>
      <c r="I806" s="470"/>
      <c r="J806" s="470"/>
      <c r="K806" s="470"/>
      <c r="L806" s="470"/>
      <c r="M806" s="470"/>
      <c r="N806" s="470"/>
      <c r="O806" s="470"/>
      <c r="P806" s="473">
        <f t="shared" si="12"/>
        <v>0</v>
      </c>
      <c r="Q806" s="470"/>
      <c r="R806" s="468"/>
      <c r="S806" s="468"/>
      <c r="T806" s="468"/>
      <c r="U806" s="468"/>
      <c r="V806" s="468"/>
      <c r="W806" s="474"/>
    </row>
    <row r="807" spans="1:23" s="475" customFormat="1" ht="12.75">
      <c r="A807" s="468"/>
      <c r="B807" s="468"/>
      <c r="C807" s="468"/>
      <c r="D807" s="468"/>
      <c r="E807" s="468"/>
      <c r="F807" s="468"/>
      <c r="G807" s="468"/>
      <c r="H807" s="478"/>
      <c r="I807" s="470"/>
      <c r="J807" s="470"/>
      <c r="K807" s="470"/>
      <c r="L807" s="470"/>
      <c r="M807" s="470"/>
      <c r="N807" s="470"/>
      <c r="O807" s="470"/>
      <c r="P807" s="473">
        <f t="shared" si="12"/>
        <v>0</v>
      </c>
      <c r="Q807" s="470"/>
      <c r="R807" s="468"/>
      <c r="S807" s="468"/>
      <c r="T807" s="468"/>
      <c r="U807" s="468"/>
      <c r="V807" s="468"/>
      <c r="W807" s="474"/>
    </row>
    <row r="808" spans="1:23" s="475" customFormat="1" ht="12.75">
      <c r="A808" s="468"/>
      <c r="B808" s="468"/>
      <c r="C808" s="468"/>
      <c r="D808" s="468"/>
      <c r="E808" s="468"/>
      <c r="F808" s="468"/>
      <c r="G808" s="468"/>
      <c r="H808" s="478"/>
      <c r="I808" s="470"/>
      <c r="J808" s="470"/>
      <c r="K808" s="470"/>
      <c r="L808" s="470"/>
      <c r="M808" s="470"/>
      <c r="N808" s="470"/>
      <c r="O808" s="470"/>
      <c r="P808" s="473">
        <f t="shared" si="12"/>
        <v>0</v>
      </c>
      <c r="Q808" s="470"/>
      <c r="R808" s="468"/>
      <c r="S808" s="468"/>
      <c r="T808" s="468"/>
      <c r="U808" s="468"/>
      <c r="V808" s="468"/>
      <c r="W808" s="474"/>
    </row>
    <row r="809" spans="1:23" s="475" customFormat="1" ht="12.75">
      <c r="A809" s="468"/>
      <c r="B809" s="468"/>
      <c r="C809" s="468"/>
      <c r="D809" s="468"/>
      <c r="E809" s="468"/>
      <c r="F809" s="468"/>
      <c r="G809" s="468"/>
      <c r="H809" s="478"/>
      <c r="I809" s="470"/>
      <c r="J809" s="470"/>
      <c r="K809" s="470"/>
      <c r="L809" s="470"/>
      <c r="M809" s="470"/>
      <c r="N809" s="470"/>
      <c r="O809" s="470"/>
      <c r="P809" s="473">
        <f t="shared" si="12"/>
        <v>0</v>
      </c>
      <c r="Q809" s="470"/>
      <c r="R809" s="468"/>
      <c r="S809" s="468"/>
      <c r="T809" s="468"/>
      <c r="U809" s="468"/>
      <c r="V809" s="468"/>
      <c r="W809" s="474"/>
    </row>
    <row r="810" spans="1:23" s="475" customFormat="1" ht="12.75">
      <c r="A810" s="468"/>
      <c r="B810" s="468"/>
      <c r="C810" s="468"/>
      <c r="D810" s="468"/>
      <c r="E810" s="468"/>
      <c r="F810" s="468"/>
      <c r="G810" s="468"/>
      <c r="H810" s="478"/>
      <c r="I810" s="470"/>
      <c r="J810" s="470"/>
      <c r="K810" s="470"/>
      <c r="L810" s="470"/>
      <c r="M810" s="470"/>
      <c r="N810" s="470"/>
      <c r="O810" s="470"/>
      <c r="P810" s="473">
        <f t="shared" si="12"/>
        <v>0</v>
      </c>
      <c r="Q810" s="470"/>
      <c r="R810" s="468"/>
      <c r="S810" s="468"/>
      <c r="T810" s="468"/>
      <c r="U810" s="468"/>
      <c r="V810" s="468"/>
      <c r="W810" s="474"/>
    </row>
    <row r="811" spans="1:23" s="475" customFormat="1" ht="12.75">
      <c r="A811" s="468"/>
      <c r="B811" s="468"/>
      <c r="C811" s="468"/>
      <c r="D811" s="468"/>
      <c r="E811" s="468"/>
      <c r="F811" s="468"/>
      <c r="G811" s="468"/>
      <c r="H811" s="478"/>
      <c r="I811" s="470"/>
      <c r="J811" s="470"/>
      <c r="K811" s="470"/>
      <c r="L811" s="470"/>
      <c r="M811" s="470"/>
      <c r="N811" s="470"/>
      <c r="O811" s="470"/>
      <c r="P811" s="473">
        <f t="shared" si="12"/>
        <v>0</v>
      </c>
      <c r="Q811" s="470"/>
      <c r="R811" s="468"/>
      <c r="S811" s="468"/>
      <c r="T811" s="468"/>
      <c r="U811" s="468"/>
      <c r="V811" s="468"/>
      <c r="W811" s="474"/>
    </row>
    <row r="812" spans="1:23" s="475" customFormat="1" ht="12.75">
      <c r="A812" s="468"/>
      <c r="B812" s="468"/>
      <c r="C812" s="468"/>
      <c r="D812" s="468"/>
      <c r="E812" s="468"/>
      <c r="F812" s="468"/>
      <c r="G812" s="468"/>
      <c r="H812" s="478"/>
      <c r="I812" s="470"/>
      <c r="J812" s="470"/>
      <c r="K812" s="470"/>
      <c r="L812" s="470"/>
      <c r="M812" s="470"/>
      <c r="N812" s="470"/>
      <c r="O812" s="470"/>
      <c r="P812" s="473">
        <f t="shared" si="12"/>
        <v>0</v>
      </c>
      <c r="Q812" s="470"/>
      <c r="R812" s="468"/>
      <c r="S812" s="468"/>
      <c r="T812" s="468"/>
      <c r="U812" s="468"/>
      <c r="V812" s="468"/>
      <c r="W812" s="474"/>
    </row>
    <row r="813" spans="1:23" s="475" customFormat="1" ht="12.75">
      <c r="A813" s="468"/>
      <c r="B813" s="468"/>
      <c r="C813" s="468"/>
      <c r="D813" s="468"/>
      <c r="E813" s="468"/>
      <c r="F813" s="468"/>
      <c r="G813" s="468"/>
      <c r="H813" s="478"/>
      <c r="I813" s="470"/>
      <c r="J813" s="470"/>
      <c r="K813" s="470"/>
      <c r="L813" s="470"/>
      <c r="M813" s="470"/>
      <c r="N813" s="470"/>
      <c r="O813" s="470"/>
      <c r="P813" s="473">
        <f t="shared" si="12"/>
        <v>0</v>
      </c>
      <c r="Q813" s="470"/>
      <c r="R813" s="468"/>
      <c r="S813" s="468"/>
      <c r="T813" s="468"/>
      <c r="U813" s="468"/>
      <c r="V813" s="468"/>
      <c r="W813" s="474"/>
    </row>
    <row r="814" spans="1:23" s="475" customFormat="1" ht="12.75">
      <c r="A814" s="468"/>
      <c r="B814" s="468"/>
      <c r="C814" s="468"/>
      <c r="D814" s="468"/>
      <c r="E814" s="468"/>
      <c r="F814" s="468"/>
      <c r="G814" s="468"/>
      <c r="H814" s="478"/>
      <c r="I814" s="470"/>
      <c r="J814" s="470"/>
      <c r="K814" s="470"/>
      <c r="L814" s="470"/>
      <c r="M814" s="470"/>
      <c r="N814" s="470"/>
      <c r="O814" s="470"/>
      <c r="P814" s="473">
        <f t="shared" si="12"/>
        <v>0</v>
      </c>
      <c r="Q814" s="470"/>
      <c r="R814" s="468"/>
      <c r="S814" s="468"/>
      <c r="T814" s="468"/>
      <c r="U814" s="468"/>
      <c r="V814" s="468"/>
      <c r="W814" s="474"/>
    </row>
    <row r="815" spans="1:23" s="475" customFormat="1" ht="12.75">
      <c r="A815" s="468"/>
      <c r="B815" s="468"/>
      <c r="C815" s="468"/>
      <c r="D815" s="468"/>
      <c r="E815" s="468"/>
      <c r="F815" s="468"/>
      <c r="G815" s="468"/>
      <c r="H815" s="478"/>
      <c r="I815" s="470"/>
      <c r="J815" s="470"/>
      <c r="K815" s="470"/>
      <c r="L815" s="470"/>
      <c r="M815" s="470"/>
      <c r="N815" s="470"/>
      <c r="O815" s="470"/>
      <c r="P815" s="473">
        <f t="shared" si="12"/>
        <v>0</v>
      </c>
      <c r="Q815" s="470"/>
      <c r="R815" s="468"/>
      <c r="S815" s="468"/>
      <c r="T815" s="468"/>
      <c r="U815" s="468"/>
      <c r="V815" s="468"/>
      <c r="W815" s="474"/>
    </row>
    <row r="816" spans="1:23" s="475" customFormat="1" ht="12.75">
      <c r="A816" s="468"/>
      <c r="B816" s="468"/>
      <c r="C816" s="468"/>
      <c r="D816" s="468"/>
      <c r="E816" s="468"/>
      <c r="F816" s="468"/>
      <c r="G816" s="468"/>
      <c r="H816" s="478"/>
      <c r="I816" s="470"/>
      <c r="J816" s="470"/>
      <c r="K816" s="470"/>
      <c r="L816" s="470"/>
      <c r="M816" s="470"/>
      <c r="N816" s="470"/>
      <c r="O816" s="470"/>
      <c r="P816" s="473">
        <f t="shared" si="12"/>
        <v>0</v>
      </c>
      <c r="Q816" s="470"/>
      <c r="R816" s="468"/>
      <c r="S816" s="468"/>
      <c r="T816" s="468"/>
      <c r="U816" s="468"/>
      <c r="V816" s="468"/>
      <c r="W816" s="474"/>
    </row>
    <row r="817" spans="1:23" s="475" customFormat="1" ht="12.75">
      <c r="A817" s="468"/>
      <c r="B817" s="468"/>
      <c r="C817" s="468"/>
      <c r="D817" s="468"/>
      <c r="E817" s="468"/>
      <c r="F817" s="468"/>
      <c r="G817" s="468"/>
      <c r="H817" s="478"/>
      <c r="I817" s="470"/>
      <c r="J817" s="470"/>
      <c r="K817" s="470"/>
      <c r="L817" s="470"/>
      <c r="M817" s="470"/>
      <c r="N817" s="470"/>
      <c r="O817" s="470"/>
      <c r="P817" s="473">
        <f t="shared" si="12"/>
        <v>0</v>
      </c>
      <c r="Q817" s="470"/>
      <c r="R817" s="468"/>
      <c r="S817" s="468"/>
      <c r="T817" s="468"/>
      <c r="U817" s="468"/>
      <c r="V817" s="468"/>
      <c r="W817" s="474"/>
    </row>
    <row r="818" spans="1:23" s="475" customFormat="1" ht="12.75">
      <c r="A818" s="468"/>
      <c r="B818" s="468"/>
      <c r="C818" s="468"/>
      <c r="D818" s="468"/>
      <c r="E818" s="468"/>
      <c r="F818" s="468"/>
      <c r="G818" s="468"/>
      <c r="H818" s="478"/>
      <c r="I818" s="470"/>
      <c r="J818" s="470"/>
      <c r="K818" s="470"/>
      <c r="L818" s="470"/>
      <c r="M818" s="470"/>
      <c r="N818" s="470"/>
      <c r="O818" s="470"/>
      <c r="P818" s="473">
        <f t="shared" si="12"/>
        <v>0</v>
      </c>
      <c r="Q818" s="470"/>
      <c r="R818" s="468"/>
      <c r="S818" s="468"/>
      <c r="T818" s="468"/>
      <c r="U818" s="468"/>
      <c r="V818" s="468"/>
      <c r="W818" s="474"/>
    </row>
    <row r="819" spans="1:23" s="475" customFormat="1" ht="12.75">
      <c r="A819" s="468"/>
      <c r="B819" s="468"/>
      <c r="C819" s="468"/>
      <c r="D819" s="468"/>
      <c r="E819" s="468"/>
      <c r="F819" s="468"/>
      <c r="G819" s="468"/>
      <c r="H819" s="478"/>
      <c r="I819" s="470"/>
      <c r="J819" s="470"/>
      <c r="K819" s="470"/>
      <c r="L819" s="470"/>
      <c r="M819" s="470"/>
      <c r="N819" s="470"/>
      <c r="O819" s="470"/>
      <c r="P819" s="473">
        <f t="shared" si="12"/>
        <v>0</v>
      </c>
      <c r="Q819" s="470"/>
      <c r="R819" s="468"/>
      <c r="S819" s="468"/>
      <c r="T819" s="468"/>
      <c r="U819" s="468"/>
      <c r="V819" s="468"/>
      <c r="W819" s="474"/>
    </row>
    <row r="820" spans="1:23" s="475" customFormat="1" ht="12.75">
      <c r="A820" s="468"/>
      <c r="B820" s="468"/>
      <c r="C820" s="468"/>
      <c r="D820" s="468"/>
      <c r="E820" s="468"/>
      <c r="F820" s="468"/>
      <c r="G820" s="468"/>
      <c r="H820" s="478"/>
      <c r="I820" s="470"/>
      <c r="J820" s="470"/>
      <c r="K820" s="470"/>
      <c r="L820" s="470"/>
      <c r="M820" s="470"/>
      <c r="N820" s="470"/>
      <c r="O820" s="470"/>
      <c r="P820" s="473">
        <f t="shared" si="12"/>
        <v>0</v>
      </c>
      <c r="Q820" s="470"/>
      <c r="R820" s="468"/>
      <c r="S820" s="468"/>
      <c r="T820" s="468"/>
      <c r="U820" s="468"/>
      <c r="V820" s="468"/>
      <c r="W820" s="474"/>
    </row>
    <row r="821" spans="1:23" s="475" customFormat="1" ht="12.75">
      <c r="A821" s="468"/>
      <c r="B821" s="468"/>
      <c r="C821" s="468"/>
      <c r="D821" s="468"/>
      <c r="E821" s="468"/>
      <c r="F821" s="468"/>
      <c r="G821" s="468"/>
      <c r="H821" s="478"/>
      <c r="I821" s="470"/>
      <c r="J821" s="470"/>
      <c r="K821" s="470"/>
      <c r="L821" s="470"/>
      <c r="M821" s="470"/>
      <c r="N821" s="470"/>
      <c r="O821" s="470"/>
      <c r="P821" s="473">
        <f t="shared" si="12"/>
        <v>0</v>
      </c>
      <c r="Q821" s="470"/>
      <c r="R821" s="468"/>
      <c r="S821" s="468"/>
      <c r="T821" s="468"/>
      <c r="U821" s="468"/>
      <c r="V821" s="468"/>
      <c r="W821" s="474"/>
    </row>
    <row r="822" spans="1:23" s="475" customFormat="1" ht="12.75">
      <c r="A822" s="468"/>
      <c r="B822" s="468"/>
      <c r="C822" s="468"/>
      <c r="D822" s="468"/>
      <c r="E822" s="468"/>
      <c r="F822" s="468"/>
      <c r="G822" s="468"/>
      <c r="H822" s="478"/>
      <c r="I822" s="470"/>
      <c r="J822" s="470"/>
      <c r="K822" s="470"/>
      <c r="L822" s="470"/>
      <c r="M822" s="470"/>
      <c r="N822" s="470"/>
      <c r="O822" s="470"/>
      <c r="P822" s="473">
        <f t="shared" si="12"/>
        <v>0</v>
      </c>
      <c r="Q822" s="470"/>
      <c r="R822" s="468"/>
      <c r="S822" s="468"/>
      <c r="T822" s="468"/>
      <c r="U822" s="468"/>
      <c r="V822" s="468"/>
      <c r="W822" s="474"/>
    </row>
    <row r="823" spans="1:23" s="475" customFormat="1" ht="12.75">
      <c r="A823" s="468"/>
      <c r="B823" s="468"/>
      <c r="C823" s="468"/>
      <c r="D823" s="468"/>
      <c r="E823" s="468"/>
      <c r="F823" s="468"/>
      <c r="G823" s="468"/>
      <c r="H823" s="478"/>
      <c r="I823" s="470"/>
      <c r="J823" s="470"/>
      <c r="K823" s="470"/>
      <c r="L823" s="470"/>
      <c r="M823" s="470"/>
      <c r="N823" s="470"/>
      <c r="O823" s="470"/>
      <c r="P823" s="473">
        <f t="shared" si="12"/>
        <v>0</v>
      </c>
      <c r="Q823" s="470"/>
      <c r="R823" s="468"/>
      <c r="S823" s="468"/>
      <c r="T823" s="468"/>
      <c r="U823" s="468"/>
      <c r="V823" s="468"/>
      <c r="W823" s="474"/>
    </row>
    <row r="824" spans="1:23" s="475" customFormat="1" ht="12.75">
      <c r="A824" s="468"/>
      <c r="B824" s="468"/>
      <c r="C824" s="468"/>
      <c r="D824" s="468"/>
      <c r="E824" s="468"/>
      <c r="F824" s="468"/>
      <c r="G824" s="468"/>
      <c r="H824" s="478"/>
      <c r="I824" s="470"/>
      <c r="J824" s="470"/>
      <c r="K824" s="470"/>
      <c r="L824" s="470"/>
      <c r="M824" s="470"/>
      <c r="N824" s="470"/>
      <c r="O824" s="470"/>
      <c r="P824" s="473">
        <f t="shared" si="12"/>
        <v>0</v>
      </c>
      <c r="Q824" s="470"/>
      <c r="R824" s="468"/>
      <c r="S824" s="468"/>
      <c r="T824" s="468"/>
      <c r="U824" s="468"/>
      <c r="V824" s="468"/>
      <c r="W824" s="474"/>
    </row>
    <row r="825" spans="1:23" s="475" customFormat="1" ht="12.75">
      <c r="A825" s="468"/>
      <c r="B825" s="468"/>
      <c r="C825" s="468"/>
      <c r="D825" s="468"/>
      <c r="E825" s="468"/>
      <c r="F825" s="468"/>
      <c r="G825" s="468"/>
      <c r="H825" s="478"/>
      <c r="I825" s="470"/>
      <c r="J825" s="470"/>
      <c r="K825" s="470"/>
      <c r="L825" s="470"/>
      <c r="M825" s="470"/>
      <c r="N825" s="470"/>
      <c r="O825" s="470"/>
      <c r="P825" s="473">
        <f t="shared" si="12"/>
        <v>0</v>
      </c>
      <c r="Q825" s="470"/>
      <c r="R825" s="468"/>
      <c r="S825" s="468"/>
      <c r="T825" s="468"/>
      <c r="U825" s="468"/>
      <c r="V825" s="468"/>
      <c r="W825" s="474"/>
    </row>
    <row r="826" spans="1:23" s="475" customFormat="1" ht="12.75">
      <c r="A826" s="468"/>
      <c r="B826" s="468"/>
      <c r="C826" s="468"/>
      <c r="D826" s="468"/>
      <c r="E826" s="468"/>
      <c r="F826" s="468"/>
      <c r="G826" s="468"/>
      <c r="H826" s="478"/>
      <c r="I826" s="470"/>
      <c r="J826" s="470"/>
      <c r="K826" s="470"/>
      <c r="L826" s="470"/>
      <c r="M826" s="470"/>
      <c r="N826" s="470"/>
      <c r="O826" s="470"/>
      <c r="P826" s="473">
        <f t="shared" si="12"/>
        <v>0</v>
      </c>
      <c r="Q826" s="470"/>
      <c r="R826" s="468"/>
      <c r="S826" s="468"/>
      <c r="T826" s="468"/>
      <c r="U826" s="468"/>
      <c r="V826" s="468"/>
      <c r="W826" s="474"/>
    </row>
    <row r="827" spans="1:23" s="475" customFormat="1" ht="12.75">
      <c r="A827" s="468"/>
      <c r="B827" s="468"/>
      <c r="C827" s="468"/>
      <c r="D827" s="468"/>
      <c r="E827" s="468"/>
      <c r="F827" s="468"/>
      <c r="G827" s="468"/>
      <c r="H827" s="478"/>
      <c r="I827" s="470"/>
      <c r="J827" s="470"/>
      <c r="K827" s="470"/>
      <c r="L827" s="470"/>
      <c r="M827" s="470"/>
      <c r="N827" s="470"/>
      <c r="O827" s="470"/>
      <c r="P827" s="473">
        <f t="shared" si="12"/>
        <v>0</v>
      </c>
      <c r="Q827" s="470"/>
      <c r="R827" s="468"/>
      <c r="S827" s="468"/>
      <c r="T827" s="468"/>
      <c r="U827" s="468"/>
      <c r="V827" s="468"/>
      <c r="W827" s="474"/>
    </row>
    <row r="828" spans="1:23" s="475" customFormat="1" ht="12.75">
      <c r="A828" s="468"/>
      <c r="B828" s="468"/>
      <c r="C828" s="468"/>
      <c r="D828" s="468"/>
      <c r="E828" s="468"/>
      <c r="F828" s="468"/>
      <c r="G828" s="468"/>
      <c r="H828" s="478"/>
      <c r="I828" s="470"/>
      <c r="J828" s="470"/>
      <c r="K828" s="470"/>
      <c r="L828" s="470"/>
      <c r="M828" s="470"/>
      <c r="N828" s="470"/>
      <c r="O828" s="470"/>
      <c r="P828" s="473">
        <f t="shared" si="12"/>
        <v>0</v>
      </c>
      <c r="Q828" s="470"/>
      <c r="R828" s="468"/>
      <c r="S828" s="468"/>
      <c r="T828" s="468"/>
      <c r="U828" s="468"/>
      <c r="V828" s="468"/>
      <c r="W828" s="474"/>
    </row>
    <row r="829" spans="1:23" s="475" customFormat="1" ht="12.75">
      <c r="A829" s="468"/>
      <c r="B829" s="468"/>
      <c r="C829" s="468"/>
      <c r="D829" s="468"/>
      <c r="E829" s="468"/>
      <c r="F829" s="468"/>
      <c r="G829" s="468"/>
      <c r="H829" s="478"/>
      <c r="I829" s="470"/>
      <c r="J829" s="470"/>
      <c r="K829" s="470"/>
      <c r="L829" s="470"/>
      <c r="M829" s="470"/>
      <c r="N829" s="470"/>
      <c r="O829" s="470"/>
      <c r="P829" s="473">
        <f t="shared" si="12"/>
        <v>0</v>
      </c>
      <c r="Q829" s="470"/>
      <c r="R829" s="468"/>
      <c r="S829" s="468"/>
      <c r="T829" s="468"/>
      <c r="U829" s="468"/>
      <c r="V829" s="468"/>
      <c r="W829" s="474"/>
    </row>
    <row r="830" spans="1:23" s="475" customFormat="1" ht="12.75">
      <c r="A830" s="468"/>
      <c r="B830" s="468"/>
      <c r="C830" s="468"/>
      <c r="D830" s="468"/>
      <c r="E830" s="468"/>
      <c r="F830" s="468"/>
      <c r="G830" s="468"/>
      <c r="H830" s="478"/>
      <c r="I830" s="470"/>
      <c r="J830" s="470"/>
      <c r="K830" s="470"/>
      <c r="L830" s="470"/>
      <c r="M830" s="470"/>
      <c r="N830" s="470"/>
      <c r="O830" s="470"/>
      <c r="P830" s="473">
        <f t="shared" si="12"/>
        <v>0</v>
      </c>
      <c r="Q830" s="470"/>
      <c r="R830" s="468"/>
      <c r="S830" s="468"/>
      <c r="T830" s="468"/>
      <c r="U830" s="468"/>
      <c r="V830" s="468"/>
      <c r="W830" s="474"/>
    </row>
    <row r="831" spans="1:23" s="475" customFormat="1" ht="12.75">
      <c r="A831" s="468"/>
      <c r="B831" s="468"/>
      <c r="C831" s="468"/>
      <c r="D831" s="468"/>
      <c r="E831" s="468"/>
      <c r="F831" s="468"/>
      <c r="G831" s="468"/>
      <c r="H831" s="478"/>
      <c r="I831" s="470"/>
      <c r="J831" s="470"/>
      <c r="K831" s="470"/>
      <c r="L831" s="470"/>
      <c r="M831" s="470"/>
      <c r="N831" s="470"/>
      <c r="O831" s="470"/>
      <c r="P831" s="473">
        <f t="shared" si="12"/>
        <v>0</v>
      </c>
      <c r="Q831" s="470"/>
      <c r="R831" s="468"/>
      <c r="S831" s="468"/>
      <c r="T831" s="468"/>
      <c r="U831" s="468"/>
      <c r="V831" s="468"/>
      <c r="W831" s="474"/>
    </row>
    <row r="832" spans="1:23" s="475" customFormat="1" ht="12.75">
      <c r="A832" s="468"/>
      <c r="B832" s="468"/>
      <c r="C832" s="468"/>
      <c r="D832" s="468"/>
      <c r="E832" s="468"/>
      <c r="F832" s="468"/>
      <c r="G832" s="468"/>
      <c r="H832" s="478"/>
      <c r="I832" s="470"/>
      <c r="J832" s="470"/>
      <c r="K832" s="470"/>
      <c r="L832" s="470"/>
      <c r="M832" s="470"/>
      <c r="N832" s="470"/>
      <c r="O832" s="470"/>
      <c r="P832" s="473">
        <f t="shared" si="12"/>
        <v>0</v>
      </c>
      <c r="Q832" s="470"/>
      <c r="R832" s="468"/>
      <c r="S832" s="468"/>
      <c r="T832" s="468"/>
      <c r="U832" s="468"/>
      <c r="V832" s="468"/>
      <c r="W832" s="474"/>
    </row>
    <row r="833" spans="1:23" s="475" customFormat="1" ht="12.75">
      <c r="A833" s="468"/>
      <c r="B833" s="468"/>
      <c r="C833" s="468"/>
      <c r="D833" s="468"/>
      <c r="E833" s="468"/>
      <c r="F833" s="468"/>
      <c r="G833" s="468"/>
      <c r="H833" s="478"/>
      <c r="I833" s="470"/>
      <c r="J833" s="470"/>
      <c r="K833" s="470"/>
      <c r="L833" s="470"/>
      <c r="M833" s="470"/>
      <c r="N833" s="470"/>
      <c r="O833" s="470"/>
      <c r="P833" s="473">
        <f t="shared" si="12"/>
        <v>0</v>
      </c>
      <c r="Q833" s="470"/>
      <c r="R833" s="468"/>
      <c r="S833" s="468"/>
      <c r="T833" s="468"/>
      <c r="U833" s="468"/>
      <c r="V833" s="468"/>
      <c r="W833" s="474"/>
    </row>
    <row r="834" spans="1:23" s="475" customFormat="1" ht="12.75">
      <c r="A834" s="468"/>
      <c r="B834" s="468"/>
      <c r="C834" s="468"/>
      <c r="D834" s="468"/>
      <c r="E834" s="468"/>
      <c r="F834" s="468"/>
      <c r="G834" s="468"/>
      <c r="H834" s="478"/>
      <c r="I834" s="470"/>
      <c r="J834" s="470"/>
      <c r="K834" s="470"/>
      <c r="L834" s="470"/>
      <c r="M834" s="470"/>
      <c r="N834" s="470"/>
      <c r="O834" s="470"/>
      <c r="P834" s="473">
        <f t="shared" si="12"/>
        <v>0</v>
      </c>
      <c r="Q834" s="470"/>
      <c r="R834" s="468"/>
      <c r="S834" s="468"/>
      <c r="T834" s="468"/>
      <c r="U834" s="468"/>
      <c r="V834" s="468"/>
      <c r="W834" s="474"/>
    </row>
    <row r="835" spans="1:23" s="475" customFormat="1" ht="12.75">
      <c r="A835" s="468"/>
      <c r="B835" s="468"/>
      <c r="C835" s="468"/>
      <c r="D835" s="468"/>
      <c r="E835" s="468"/>
      <c r="F835" s="468"/>
      <c r="G835" s="468"/>
      <c r="H835" s="478"/>
      <c r="I835" s="470"/>
      <c r="J835" s="470"/>
      <c r="K835" s="470"/>
      <c r="L835" s="470"/>
      <c r="M835" s="470"/>
      <c r="N835" s="470"/>
      <c r="O835" s="470"/>
      <c r="P835" s="473">
        <f t="shared" si="12"/>
        <v>0</v>
      </c>
      <c r="Q835" s="470"/>
      <c r="R835" s="468"/>
      <c r="S835" s="468"/>
      <c r="T835" s="468"/>
      <c r="U835" s="468"/>
      <c r="V835" s="468"/>
      <c r="W835" s="474"/>
    </row>
    <row r="836" spans="1:23" s="475" customFormat="1" ht="12.75">
      <c r="A836" s="468"/>
      <c r="B836" s="468"/>
      <c r="C836" s="468"/>
      <c r="D836" s="468"/>
      <c r="E836" s="468"/>
      <c r="F836" s="468"/>
      <c r="G836" s="468"/>
      <c r="H836" s="478"/>
      <c r="I836" s="470"/>
      <c r="J836" s="470"/>
      <c r="K836" s="470"/>
      <c r="L836" s="470"/>
      <c r="M836" s="470"/>
      <c r="N836" s="470"/>
      <c r="O836" s="470"/>
      <c r="P836" s="473">
        <f t="shared" si="12"/>
        <v>0</v>
      </c>
      <c r="Q836" s="470"/>
      <c r="R836" s="468"/>
      <c r="S836" s="468"/>
      <c r="T836" s="468"/>
      <c r="U836" s="468"/>
      <c r="V836" s="468"/>
      <c r="W836" s="474"/>
    </row>
    <row r="837" spans="1:23" s="475" customFormat="1" ht="12.75">
      <c r="A837" s="468"/>
      <c r="B837" s="468"/>
      <c r="C837" s="468"/>
      <c r="D837" s="468"/>
      <c r="E837" s="468"/>
      <c r="F837" s="468"/>
      <c r="G837" s="468"/>
      <c r="H837" s="478"/>
      <c r="I837" s="470"/>
      <c r="J837" s="470"/>
      <c r="K837" s="470"/>
      <c r="L837" s="470"/>
      <c r="M837" s="470"/>
      <c r="N837" s="470"/>
      <c r="O837" s="470"/>
      <c r="P837" s="473">
        <f t="shared" si="12"/>
        <v>0</v>
      </c>
      <c r="Q837" s="470"/>
      <c r="R837" s="468"/>
      <c r="S837" s="468"/>
      <c r="T837" s="468"/>
      <c r="U837" s="468"/>
      <c r="V837" s="468"/>
      <c r="W837" s="474"/>
    </row>
    <row r="838" spans="1:23" s="475" customFormat="1" ht="12.75">
      <c r="A838" s="468"/>
      <c r="B838" s="468"/>
      <c r="C838" s="468"/>
      <c r="D838" s="468"/>
      <c r="E838" s="468"/>
      <c r="F838" s="468"/>
      <c r="G838" s="468"/>
      <c r="H838" s="478"/>
      <c r="I838" s="470"/>
      <c r="J838" s="470"/>
      <c r="K838" s="470"/>
      <c r="L838" s="470"/>
      <c r="M838" s="470"/>
      <c r="N838" s="470"/>
      <c r="O838" s="470"/>
      <c r="P838" s="473">
        <f t="shared" si="12"/>
        <v>0</v>
      </c>
      <c r="Q838" s="470"/>
      <c r="R838" s="468"/>
      <c r="S838" s="468"/>
      <c r="T838" s="468"/>
      <c r="U838" s="468"/>
      <c r="V838" s="468"/>
      <c r="W838" s="474"/>
    </row>
    <row r="839" spans="1:23" s="475" customFormat="1" ht="12.75">
      <c r="A839" s="468"/>
      <c r="B839" s="468"/>
      <c r="C839" s="468"/>
      <c r="D839" s="468"/>
      <c r="E839" s="468"/>
      <c r="F839" s="468"/>
      <c r="G839" s="468"/>
      <c r="H839" s="478"/>
      <c r="I839" s="470"/>
      <c r="J839" s="470"/>
      <c r="K839" s="470"/>
      <c r="L839" s="470"/>
      <c r="M839" s="470"/>
      <c r="N839" s="470"/>
      <c r="O839" s="470"/>
      <c r="P839" s="473">
        <f t="shared" si="12"/>
        <v>0</v>
      </c>
      <c r="Q839" s="470"/>
      <c r="R839" s="468"/>
      <c r="S839" s="468"/>
      <c r="T839" s="468"/>
      <c r="U839" s="468"/>
      <c r="V839" s="468"/>
      <c r="W839" s="474"/>
    </row>
    <row r="840" spans="1:23" s="475" customFormat="1" ht="12.75">
      <c r="A840" s="468"/>
      <c r="B840" s="468"/>
      <c r="C840" s="468"/>
      <c r="D840" s="468"/>
      <c r="E840" s="468"/>
      <c r="F840" s="468"/>
      <c r="G840" s="468"/>
      <c r="H840" s="478"/>
      <c r="I840" s="470"/>
      <c r="J840" s="470"/>
      <c r="K840" s="470"/>
      <c r="L840" s="470"/>
      <c r="M840" s="470"/>
      <c r="N840" s="470"/>
      <c r="O840" s="470"/>
      <c r="P840" s="473">
        <f t="shared" si="12"/>
        <v>0</v>
      </c>
      <c r="Q840" s="470"/>
      <c r="R840" s="468"/>
      <c r="S840" s="468"/>
      <c r="T840" s="468"/>
      <c r="U840" s="468"/>
      <c r="V840" s="468"/>
      <c r="W840" s="474"/>
    </row>
    <row r="841" spans="1:23" s="475" customFormat="1" ht="12.75">
      <c r="A841" s="468"/>
      <c r="B841" s="468"/>
      <c r="C841" s="468"/>
      <c r="D841" s="468"/>
      <c r="E841" s="468"/>
      <c r="F841" s="468"/>
      <c r="G841" s="468"/>
      <c r="H841" s="478"/>
      <c r="I841" s="470"/>
      <c r="J841" s="470"/>
      <c r="K841" s="470"/>
      <c r="L841" s="470"/>
      <c r="M841" s="470"/>
      <c r="N841" s="470"/>
      <c r="O841" s="470"/>
      <c r="P841" s="473">
        <f t="shared" si="12"/>
        <v>0</v>
      </c>
      <c r="Q841" s="470"/>
      <c r="R841" s="468"/>
      <c r="S841" s="468"/>
      <c r="T841" s="468"/>
      <c r="U841" s="468"/>
      <c r="V841" s="468"/>
      <c r="W841" s="474"/>
    </row>
    <row r="842" spans="1:23" s="475" customFormat="1" ht="12.75">
      <c r="A842" s="468"/>
      <c r="B842" s="468"/>
      <c r="C842" s="468"/>
      <c r="D842" s="468"/>
      <c r="E842" s="468"/>
      <c r="F842" s="468"/>
      <c r="G842" s="468"/>
      <c r="H842" s="478"/>
      <c r="I842" s="470"/>
      <c r="J842" s="470"/>
      <c r="K842" s="470"/>
      <c r="L842" s="470"/>
      <c r="M842" s="470"/>
      <c r="N842" s="470"/>
      <c r="O842" s="470"/>
      <c r="P842" s="473">
        <f t="shared" si="12"/>
        <v>0</v>
      </c>
      <c r="Q842" s="470"/>
      <c r="R842" s="468"/>
      <c r="S842" s="468"/>
      <c r="T842" s="468"/>
      <c r="U842" s="468"/>
      <c r="V842" s="468"/>
      <c r="W842" s="474"/>
    </row>
    <row r="843" spans="1:23" s="475" customFormat="1" ht="12.75">
      <c r="A843" s="468"/>
      <c r="B843" s="468"/>
      <c r="C843" s="468"/>
      <c r="D843" s="468"/>
      <c r="E843" s="468"/>
      <c r="F843" s="468"/>
      <c r="G843" s="468"/>
      <c r="H843" s="478"/>
      <c r="I843" s="470"/>
      <c r="J843" s="470"/>
      <c r="K843" s="470"/>
      <c r="L843" s="470"/>
      <c r="M843" s="470"/>
      <c r="N843" s="470"/>
      <c r="O843" s="470"/>
      <c r="P843" s="473">
        <f t="shared" si="12"/>
        <v>0</v>
      </c>
      <c r="Q843" s="470"/>
      <c r="R843" s="468"/>
      <c r="S843" s="468"/>
      <c r="T843" s="468"/>
      <c r="U843" s="468"/>
      <c r="V843" s="468"/>
      <c r="W843" s="474"/>
    </row>
    <row r="844" spans="1:23" s="475" customFormat="1" ht="12.75">
      <c r="A844" s="468"/>
      <c r="B844" s="468"/>
      <c r="C844" s="468"/>
      <c r="D844" s="468"/>
      <c r="E844" s="468"/>
      <c r="F844" s="468"/>
      <c r="G844" s="468"/>
      <c r="H844" s="478"/>
      <c r="I844" s="470"/>
      <c r="J844" s="470"/>
      <c r="K844" s="470"/>
      <c r="L844" s="470"/>
      <c r="M844" s="470"/>
      <c r="N844" s="470"/>
      <c r="O844" s="470"/>
      <c r="P844" s="473">
        <f t="shared" si="12"/>
        <v>0</v>
      </c>
      <c r="Q844" s="470"/>
      <c r="R844" s="468"/>
      <c r="S844" s="468"/>
      <c r="T844" s="468"/>
      <c r="U844" s="468"/>
      <c r="V844" s="468"/>
      <c r="W844" s="474"/>
    </row>
    <row r="845" spans="1:23" s="475" customFormat="1" ht="12.75">
      <c r="A845" s="468"/>
      <c r="B845" s="468"/>
      <c r="C845" s="468"/>
      <c r="D845" s="468"/>
      <c r="E845" s="468"/>
      <c r="F845" s="468"/>
      <c r="G845" s="468"/>
      <c r="H845" s="478"/>
      <c r="I845" s="470"/>
      <c r="J845" s="470"/>
      <c r="K845" s="470"/>
      <c r="L845" s="470"/>
      <c r="M845" s="470"/>
      <c r="N845" s="470"/>
      <c r="O845" s="470"/>
      <c r="P845" s="473">
        <f t="shared" ref="P845:P908" si="13">SUM($I845:$O845)</f>
        <v>0</v>
      </c>
      <c r="Q845" s="470"/>
      <c r="R845" s="468"/>
      <c r="S845" s="468"/>
      <c r="T845" s="468"/>
      <c r="U845" s="468"/>
      <c r="V845" s="468"/>
      <c r="W845" s="474"/>
    </row>
    <row r="846" spans="1:23" s="475" customFormat="1" ht="12.75">
      <c r="A846" s="468"/>
      <c r="B846" s="468"/>
      <c r="C846" s="468"/>
      <c r="D846" s="468"/>
      <c r="E846" s="468"/>
      <c r="F846" s="468"/>
      <c r="G846" s="468"/>
      <c r="H846" s="478"/>
      <c r="I846" s="470"/>
      <c r="J846" s="470"/>
      <c r="K846" s="470"/>
      <c r="L846" s="470"/>
      <c r="M846" s="470"/>
      <c r="N846" s="470"/>
      <c r="O846" s="470"/>
      <c r="P846" s="473">
        <f t="shared" si="13"/>
        <v>0</v>
      </c>
      <c r="Q846" s="470"/>
      <c r="R846" s="468"/>
      <c r="S846" s="468"/>
      <c r="T846" s="468"/>
      <c r="U846" s="468"/>
      <c r="V846" s="468"/>
      <c r="W846" s="474"/>
    </row>
    <row r="847" spans="1:23" s="475" customFormat="1" ht="12.75">
      <c r="A847" s="468"/>
      <c r="B847" s="468"/>
      <c r="C847" s="468"/>
      <c r="D847" s="468"/>
      <c r="E847" s="468"/>
      <c r="F847" s="468"/>
      <c r="G847" s="468"/>
      <c r="H847" s="478"/>
      <c r="I847" s="470"/>
      <c r="J847" s="470"/>
      <c r="K847" s="470"/>
      <c r="L847" s="470"/>
      <c r="M847" s="470"/>
      <c r="N847" s="470"/>
      <c r="O847" s="470"/>
      <c r="P847" s="473">
        <f t="shared" si="13"/>
        <v>0</v>
      </c>
      <c r="Q847" s="470"/>
      <c r="R847" s="468"/>
      <c r="S847" s="468"/>
      <c r="T847" s="468"/>
      <c r="U847" s="468"/>
      <c r="V847" s="468"/>
      <c r="W847" s="474"/>
    </row>
    <row r="848" spans="1:23" s="475" customFormat="1" ht="12.75">
      <c r="A848" s="468"/>
      <c r="B848" s="468"/>
      <c r="C848" s="468"/>
      <c r="D848" s="468"/>
      <c r="E848" s="468"/>
      <c r="F848" s="468"/>
      <c r="G848" s="468"/>
      <c r="H848" s="478"/>
      <c r="I848" s="470"/>
      <c r="J848" s="470"/>
      <c r="K848" s="470"/>
      <c r="L848" s="470"/>
      <c r="M848" s="470"/>
      <c r="N848" s="470"/>
      <c r="O848" s="470"/>
      <c r="P848" s="473">
        <f t="shared" si="13"/>
        <v>0</v>
      </c>
      <c r="Q848" s="470"/>
      <c r="R848" s="468"/>
      <c r="S848" s="468"/>
      <c r="T848" s="468"/>
      <c r="U848" s="468"/>
      <c r="V848" s="468"/>
      <c r="W848" s="474"/>
    </row>
    <row r="849" spans="1:23" s="475" customFormat="1" ht="12.75">
      <c r="A849" s="468"/>
      <c r="B849" s="468"/>
      <c r="C849" s="468"/>
      <c r="D849" s="468"/>
      <c r="E849" s="468"/>
      <c r="F849" s="468"/>
      <c r="G849" s="468"/>
      <c r="H849" s="478"/>
      <c r="I849" s="470"/>
      <c r="J849" s="470"/>
      <c r="K849" s="470"/>
      <c r="L849" s="470"/>
      <c r="M849" s="470"/>
      <c r="N849" s="470"/>
      <c r="O849" s="470"/>
      <c r="P849" s="473">
        <f t="shared" si="13"/>
        <v>0</v>
      </c>
      <c r="Q849" s="470"/>
      <c r="R849" s="468"/>
      <c r="S849" s="468"/>
      <c r="T849" s="468"/>
      <c r="U849" s="468"/>
      <c r="V849" s="468"/>
      <c r="W849" s="474"/>
    </row>
    <row r="850" spans="1:23" s="475" customFormat="1" ht="12.75">
      <c r="A850" s="468"/>
      <c r="B850" s="468"/>
      <c r="C850" s="468"/>
      <c r="D850" s="468"/>
      <c r="E850" s="468"/>
      <c r="F850" s="468"/>
      <c r="G850" s="468"/>
      <c r="H850" s="478"/>
      <c r="I850" s="470"/>
      <c r="J850" s="470"/>
      <c r="K850" s="470"/>
      <c r="L850" s="470"/>
      <c r="M850" s="470"/>
      <c r="N850" s="470"/>
      <c r="O850" s="470"/>
      <c r="P850" s="473">
        <f t="shared" si="13"/>
        <v>0</v>
      </c>
      <c r="Q850" s="470"/>
      <c r="R850" s="468"/>
      <c r="S850" s="468"/>
      <c r="T850" s="468"/>
      <c r="U850" s="468"/>
      <c r="V850" s="468"/>
      <c r="W850" s="474"/>
    </row>
    <row r="851" spans="1:23" s="475" customFormat="1" ht="12.75">
      <c r="A851" s="468"/>
      <c r="B851" s="468"/>
      <c r="C851" s="468"/>
      <c r="D851" s="468"/>
      <c r="E851" s="468"/>
      <c r="F851" s="468"/>
      <c r="G851" s="468"/>
      <c r="H851" s="478"/>
      <c r="I851" s="470"/>
      <c r="J851" s="470"/>
      <c r="K851" s="470"/>
      <c r="L851" s="470"/>
      <c r="M851" s="470"/>
      <c r="N851" s="470"/>
      <c r="O851" s="470"/>
      <c r="P851" s="473">
        <f t="shared" si="13"/>
        <v>0</v>
      </c>
      <c r="Q851" s="470"/>
      <c r="R851" s="468"/>
      <c r="S851" s="468"/>
      <c r="T851" s="468"/>
      <c r="U851" s="468"/>
      <c r="V851" s="468"/>
      <c r="W851" s="474"/>
    </row>
    <row r="852" spans="1:23" s="475" customFormat="1" ht="12.75">
      <c r="A852" s="468"/>
      <c r="B852" s="468"/>
      <c r="C852" s="468"/>
      <c r="D852" s="468"/>
      <c r="E852" s="468"/>
      <c r="F852" s="468"/>
      <c r="G852" s="468"/>
      <c r="H852" s="478"/>
      <c r="I852" s="470"/>
      <c r="J852" s="470"/>
      <c r="K852" s="470"/>
      <c r="L852" s="470"/>
      <c r="M852" s="470"/>
      <c r="N852" s="470"/>
      <c r="O852" s="470"/>
      <c r="P852" s="473">
        <f t="shared" si="13"/>
        <v>0</v>
      </c>
      <c r="Q852" s="470"/>
      <c r="R852" s="468"/>
      <c r="S852" s="468"/>
      <c r="T852" s="468"/>
      <c r="U852" s="468"/>
      <c r="V852" s="468"/>
      <c r="W852" s="474"/>
    </row>
    <row r="853" spans="1:23" s="475" customFormat="1" ht="12.75">
      <c r="A853" s="468"/>
      <c r="B853" s="468"/>
      <c r="C853" s="468"/>
      <c r="D853" s="468"/>
      <c r="E853" s="468"/>
      <c r="F853" s="468"/>
      <c r="G853" s="468"/>
      <c r="H853" s="478"/>
      <c r="I853" s="470"/>
      <c r="J853" s="470"/>
      <c r="K853" s="470"/>
      <c r="L853" s="470"/>
      <c r="M853" s="470"/>
      <c r="N853" s="470"/>
      <c r="O853" s="470"/>
      <c r="P853" s="473">
        <f t="shared" si="13"/>
        <v>0</v>
      </c>
      <c r="Q853" s="470"/>
      <c r="R853" s="468"/>
      <c r="S853" s="468"/>
      <c r="T853" s="468"/>
      <c r="U853" s="468"/>
      <c r="V853" s="468"/>
      <c r="W853" s="474"/>
    </row>
    <row r="854" spans="1:23" s="475" customFormat="1" ht="12.75">
      <c r="A854" s="468"/>
      <c r="B854" s="468"/>
      <c r="C854" s="468"/>
      <c r="D854" s="468"/>
      <c r="E854" s="468"/>
      <c r="F854" s="468"/>
      <c r="G854" s="468"/>
      <c r="H854" s="478"/>
      <c r="I854" s="470"/>
      <c r="J854" s="470"/>
      <c r="K854" s="470"/>
      <c r="L854" s="470"/>
      <c r="M854" s="470"/>
      <c r="N854" s="470"/>
      <c r="O854" s="470"/>
      <c r="P854" s="473">
        <f t="shared" si="13"/>
        <v>0</v>
      </c>
      <c r="Q854" s="470"/>
      <c r="R854" s="468"/>
      <c r="S854" s="468"/>
      <c r="T854" s="468"/>
      <c r="U854" s="468"/>
      <c r="V854" s="468"/>
      <c r="W854" s="474"/>
    </row>
    <row r="855" spans="1:23" s="475" customFormat="1" ht="12.75">
      <c r="A855" s="468"/>
      <c r="B855" s="468"/>
      <c r="C855" s="468"/>
      <c r="D855" s="468"/>
      <c r="E855" s="468"/>
      <c r="F855" s="468"/>
      <c r="G855" s="468"/>
      <c r="H855" s="478"/>
      <c r="I855" s="470"/>
      <c r="J855" s="470"/>
      <c r="K855" s="470"/>
      <c r="L855" s="470"/>
      <c r="M855" s="470"/>
      <c r="N855" s="470"/>
      <c r="O855" s="470"/>
      <c r="P855" s="473">
        <f t="shared" si="13"/>
        <v>0</v>
      </c>
      <c r="Q855" s="470"/>
      <c r="R855" s="468"/>
      <c r="S855" s="468"/>
      <c r="T855" s="468"/>
      <c r="U855" s="468"/>
      <c r="V855" s="468"/>
      <c r="W855" s="474"/>
    </row>
    <row r="856" spans="1:23" s="475" customFormat="1" ht="12.75">
      <c r="A856" s="468"/>
      <c r="B856" s="468"/>
      <c r="C856" s="468"/>
      <c r="D856" s="468"/>
      <c r="E856" s="468"/>
      <c r="F856" s="468"/>
      <c r="G856" s="468"/>
      <c r="H856" s="478"/>
      <c r="I856" s="470"/>
      <c r="J856" s="470"/>
      <c r="K856" s="470"/>
      <c r="L856" s="470"/>
      <c r="M856" s="470"/>
      <c r="N856" s="470"/>
      <c r="O856" s="470"/>
      <c r="P856" s="473">
        <f t="shared" si="13"/>
        <v>0</v>
      </c>
      <c r="Q856" s="470"/>
      <c r="R856" s="468"/>
      <c r="S856" s="468"/>
      <c r="T856" s="468"/>
      <c r="U856" s="468"/>
      <c r="V856" s="468"/>
      <c r="W856" s="474"/>
    </row>
    <row r="857" spans="1:23" s="475" customFormat="1" ht="12.75">
      <c r="A857" s="468"/>
      <c r="B857" s="468"/>
      <c r="C857" s="468"/>
      <c r="D857" s="468"/>
      <c r="E857" s="468"/>
      <c r="F857" s="468"/>
      <c r="G857" s="468"/>
      <c r="H857" s="478"/>
      <c r="I857" s="470"/>
      <c r="J857" s="470"/>
      <c r="K857" s="470"/>
      <c r="L857" s="470"/>
      <c r="M857" s="470"/>
      <c r="N857" s="470"/>
      <c r="O857" s="470"/>
      <c r="P857" s="473">
        <f t="shared" si="13"/>
        <v>0</v>
      </c>
      <c r="Q857" s="470"/>
      <c r="R857" s="468"/>
      <c r="S857" s="468"/>
      <c r="T857" s="468"/>
      <c r="U857" s="468"/>
      <c r="V857" s="468"/>
      <c r="W857" s="474"/>
    </row>
    <row r="858" spans="1:23" s="475" customFormat="1" ht="12.75">
      <c r="A858" s="468"/>
      <c r="B858" s="468"/>
      <c r="C858" s="468"/>
      <c r="D858" s="468"/>
      <c r="E858" s="468"/>
      <c r="F858" s="468"/>
      <c r="G858" s="468"/>
      <c r="H858" s="478"/>
      <c r="I858" s="470"/>
      <c r="J858" s="470"/>
      <c r="K858" s="470"/>
      <c r="L858" s="470"/>
      <c r="M858" s="470"/>
      <c r="N858" s="470"/>
      <c r="O858" s="470"/>
      <c r="P858" s="473">
        <f t="shared" si="13"/>
        <v>0</v>
      </c>
      <c r="Q858" s="470"/>
      <c r="R858" s="468"/>
      <c r="S858" s="468"/>
      <c r="T858" s="468"/>
      <c r="U858" s="468"/>
      <c r="V858" s="468"/>
      <c r="W858" s="474"/>
    </row>
    <row r="859" spans="1:23" s="475" customFormat="1" ht="12.75">
      <c r="A859" s="468"/>
      <c r="B859" s="468"/>
      <c r="C859" s="468"/>
      <c r="D859" s="468"/>
      <c r="E859" s="468"/>
      <c r="F859" s="468"/>
      <c r="G859" s="468"/>
      <c r="H859" s="478"/>
      <c r="I859" s="470"/>
      <c r="J859" s="470"/>
      <c r="K859" s="470"/>
      <c r="L859" s="470"/>
      <c r="M859" s="470"/>
      <c r="N859" s="470"/>
      <c r="O859" s="470"/>
      <c r="P859" s="473">
        <f t="shared" si="13"/>
        <v>0</v>
      </c>
      <c r="Q859" s="470"/>
      <c r="R859" s="468"/>
      <c r="S859" s="468"/>
      <c r="T859" s="468"/>
      <c r="U859" s="468"/>
      <c r="V859" s="468"/>
      <c r="W859" s="474"/>
    </row>
    <row r="860" spans="1:23" s="475" customFormat="1" ht="12.75">
      <c r="A860" s="468"/>
      <c r="B860" s="468"/>
      <c r="C860" s="468"/>
      <c r="D860" s="468"/>
      <c r="E860" s="468"/>
      <c r="F860" s="468"/>
      <c r="G860" s="468"/>
      <c r="H860" s="478"/>
      <c r="I860" s="470"/>
      <c r="J860" s="470"/>
      <c r="K860" s="470"/>
      <c r="L860" s="470"/>
      <c r="M860" s="470"/>
      <c r="N860" s="470"/>
      <c r="O860" s="470"/>
      <c r="P860" s="473">
        <f t="shared" si="13"/>
        <v>0</v>
      </c>
      <c r="Q860" s="470"/>
      <c r="R860" s="468"/>
      <c r="S860" s="468"/>
      <c r="T860" s="468"/>
      <c r="U860" s="468"/>
      <c r="V860" s="468"/>
      <c r="W860" s="474"/>
    </row>
    <row r="861" spans="1:23" s="475" customFormat="1" ht="12.75">
      <c r="A861" s="468"/>
      <c r="B861" s="468"/>
      <c r="C861" s="468"/>
      <c r="D861" s="468"/>
      <c r="E861" s="468"/>
      <c r="F861" s="468"/>
      <c r="G861" s="468"/>
      <c r="H861" s="478"/>
      <c r="I861" s="470"/>
      <c r="J861" s="470"/>
      <c r="K861" s="470"/>
      <c r="L861" s="470"/>
      <c r="M861" s="470"/>
      <c r="N861" s="470"/>
      <c r="O861" s="470"/>
      <c r="P861" s="473">
        <f t="shared" si="13"/>
        <v>0</v>
      </c>
      <c r="Q861" s="470"/>
      <c r="R861" s="468"/>
      <c r="S861" s="468"/>
      <c r="T861" s="468"/>
      <c r="U861" s="468"/>
      <c r="V861" s="468"/>
      <c r="W861" s="474"/>
    </row>
    <row r="862" spans="1:23" s="475" customFormat="1" ht="12.75">
      <c r="A862" s="468"/>
      <c r="B862" s="468"/>
      <c r="C862" s="468"/>
      <c r="D862" s="468"/>
      <c r="E862" s="468"/>
      <c r="F862" s="468"/>
      <c r="G862" s="468"/>
      <c r="H862" s="478"/>
      <c r="I862" s="470"/>
      <c r="J862" s="470"/>
      <c r="K862" s="470"/>
      <c r="L862" s="470"/>
      <c r="M862" s="470"/>
      <c r="N862" s="470"/>
      <c r="O862" s="470"/>
      <c r="P862" s="473">
        <f t="shared" si="13"/>
        <v>0</v>
      </c>
      <c r="Q862" s="470"/>
      <c r="R862" s="468"/>
      <c r="S862" s="468"/>
      <c r="T862" s="468"/>
      <c r="U862" s="468"/>
      <c r="V862" s="468"/>
      <c r="W862" s="474"/>
    </row>
    <row r="863" spans="1:23" s="475" customFormat="1" ht="12.75">
      <c r="A863" s="468"/>
      <c r="B863" s="468"/>
      <c r="C863" s="468"/>
      <c r="D863" s="468"/>
      <c r="E863" s="468"/>
      <c r="F863" s="468"/>
      <c r="G863" s="468"/>
      <c r="H863" s="478"/>
      <c r="I863" s="470"/>
      <c r="J863" s="470"/>
      <c r="K863" s="470"/>
      <c r="L863" s="470"/>
      <c r="M863" s="470"/>
      <c r="N863" s="470"/>
      <c r="O863" s="470"/>
      <c r="P863" s="473">
        <f t="shared" si="13"/>
        <v>0</v>
      </c>
      <c r="Q863" s="470"/>
      <c r="R863" s="468"/>
      <c r="S863" s="468"/>
      <c r="T863" s="468"/>
      <c r="U863" s="468"/>
      <c r="V863" s="468"/>
      <c r="W863" s="474"/>
    </row>
    <row r="864" spans="1:23" s="475" customFormat="1" ht="12.75">
      <c r="A864" s="468"/>
      <c r="B864" s="468"/>
      <c r="C864" s="468"/>
      <c r="D864" s="468"/>
      <c r="E864" s="468"/>
      <c r="F864" s="468"/>
      <c r="G864" s="468"/>
      <c r="H864" s="478"/>
      <c r="I864" s="470"/>
      <c r="J864" s="470"/>
      <c r="K864" s="470"/>
      <c r="L864" s="470"/>
      <c r="M864" s="470"/>
      <c r="N864" s="470"/>
      <c r="O864" s="470"/>
      <c r="P864" s="473">
        <f t="shared" si="13"/>
        <v>0</v>
      </c>
      <c r="Q864" s="470"/>
      <c r="R864" s="468"/>
      <c r="S864" s="468"/>
      <c r="T864" s="468"/>
      <c r="U864" s="468"/>
      <c r="V864" s="468"/>
      <c r="W864" s="474"/>
    </row>
    <row r="865" spans="1:23" s="475" customFormat="1" ht="12.75">
      <c r="A865" s="468"/>
      <c r="B865" s="468"/>
      <c r="C865" s="468"/>
      <c r="D865" s="468"/>
      <c r="E865" s="468"/>
      <c r="F865" s="468"/>
      <c r="G865" s="468"/>
      <c r="H865" s="478"/>
      <c r="I865" s="470"/>
      <c r="J865" s="470"/>
      <c r="K865" s="470"/>
      <c r="L865" s="470"/>
      <c r="M865" s="470"/>
      <c r="N865" s="470"/>
      <c r="O865" s="470"/>
      <c r="P865" s="473">
        <f t="shared" si="13"/>
        <v>0</v>
      </c>
      <c r="Q865" s="470"/>
      <c r="R865" s="468"/>
      <c r="S865" s="468"/>
      <c r="T865" s="468"/>
      <c r="U865" s="468"/>
      <c r="V865" s="468"/>
      <c r="W865" s="474"/>
    </row>
    <row r="866" spans="1:23" s="475" customFormat="1" ht="12.75">
      <c r="A866" s="468"/>
      <c r="B866" s="468"/>
      <c r="C866" s="468"/>
      <c r="D866" s="468"/>
      <c r="E866" s="468"/>
      <c r="F866" s="468"/>
      <c r="G866" s="468"/>
      <c r="H866" s="478"/>
      <c r="I866" s="470"/>
      <c r="J866" s="470"/>
      <c r="K866" s="470"/>
      <c r="L866" s="470"/>
      <c r="M866" s="470"/>
      <c r="N866" s="470"/>
      <c r="O866" s="470"/>
      <c r="P866" s="473">
        <f t="shared" si="13"/>
        <v>0</v>
      </c>
      <c r="Q866" s="470"/>
      <c r="R866" s="468"/>
      <c r="S866" s="468"/>
      <c r="T866" s="468"/>
      <c r="U866" s="468"/>
      <c r="V866" s="468"/>
      <c r="W866" s="474"/>
    </row>
    <row r="867" spans="1:23" s="475" customFormat="1" ht="12.75">
      <c r="A867" s="468"/>
      <c r="B867" s="468"/>
      <c r="C867" s="468"/>
      <c r="D867" s="468"/>
      <c r="E867" s="468"/>
      <c r="F867" s="468"/>
      <c r="G867" s="468"/>
      <c r="H867" s="478"/>
      <c r="I867" s="470"/>
      <c r="J867" s="470"/>
      <c r="K867" s="470"/>
      <c r="L867" s="470"/>
      <c r="M867" s="470"/>
      <c r="N867" s="470"/>
      <c r="O867" s="470"/>
      <c r="P867" s="473">
        <f t="shared" si="13"/>
        <v>0</v>
      </c>
      <c r="Q867" s="470"/>
      <c r="R867" s="468"/>
      <c r="S867" s="468"/>
      <c r="T867" s="468"/>
      <c r="U867" s="468"/>
      <c r="V867" s="468"/>
      <c r="W867" s="474"/>
    </row>
    <row r="868" spans="1:23" s="475" customFormat="1" ht="12.75">
      <c r="A868" s="468"/>
      <c r="B868" s="468"/>
      <c r="C868" s="468"/>
      <c r="D868" s="468"/>
      <c r="E868" s="468"/>
      <c r="F868" s="468"/>
      <c r="G868" s="468"/>
      <c r="H868" s="478"/>
      <c r="I868" s="470"/>
      <c r="J868" s="470"/>
      <c r="K868" s="470"/>
      <c r="L868" s="470"/>
      <c r="M868" s="470"/>
      <c r="N868" s="470"/>
      <c r="O868" s="470"/>
      <c r="P868" s="473">
        <f t="shared" si="13"/>
        <v>0</v>
      </c>
      <c r="Q868" s="470"/>
      <c r="R868" s="468"/>
      <c r="S868" s="468"/>
      <c r="T868" s="468"/>
      <c r="U868" s="468"/>
      <c r="V868" s="468"/>
      <c r="W868" s="474"/>
    </row>
    <row r="869" spans="1:23" s="475" customFormat="1" ht="12.75">
      <c r="A869" s="468"/>
      <c r="B869" s="468"/>
      <c r="C869" s="468"/>
      <c r="D869" s="468"/>
      <c r="E869" s="468"/>
      <c r="F869" s="468"/>
      <c r="G869" s="468"/>
      <c r="H869" s="478"/>
      <c r="I869" s="470"/>
      <c r="J869" s="470"/>
      <c r="K869" s="470"/>
      <c r="L869" s="470"/>
      <c r="M869" s="470"/>
      <c r="N869" s="470"/>
      <c r="O869" s="470"/>
      <c r="P869" s="473">
        <f t="shared" si="13"/>
        <v>0</v>
      </c>
      <c r="Q869" s="470"/>
      <c r="R869" s="468"/>
      <c r="S869" s="468"/>
      <c r="T869" s="468"/>
      <c r="U869" s="468"/>
      <c r="V869" s="468"/>
      <c r="W869" s="474"/>
    </row>
    <row r="870" spans="1:23" s="475" customFormat="1" ht="12.75">
      <c r="A870" s="468"/>
      <c r="B870" s="468"/>
      <c r="C870" s="468"/>
      <c r="D870" s="468"/>
      <c r="E870" s="468"/>
      <c r="F870" s="468"/>
      <c r="G870" s="468"/>
      <c r="H870" s="478"/>
      <c r="I870" s="470"/>
      <c r="J870" s="470"/>
      <c r="K870" s="470"/>
      <c r="L870" s="470"/>
      <c r="M870" s="470"/>
      <c r="N870" s="470"/>
      <c r="O870" s="470"/>
      <c r="P870" s="473">
        <f t="shared" si="13"/>
        <v>0</v>
      </c>
      <c r="Q870" s="470"/>
      <c r="R870" s="468"/>
      <c r="S870" s="468"/>
      <c r="T870" s="468"/>
      <c r="U870" s="468"/>
      <c r="V870" s="468"/>
      <c r="W870" s="474"/>
    </row>
    <row r="871" spans="1:23" s="475" customFormat="1" ht="12.75">
      <c r="A871" s="468"/>
      <c r="B871" s="468"/>
      <c r="C871" s="468"/>
      <c r="D871" s="468"/>
      <c r="E871" s="468"/>
      <c r="F871" s="468"/>
      <c r="G871" s="468"/>
      <c r="H871" s="478"/>
      <c r="I871" s="470"/>
      <c r="J871" s="470"/>
      <c r="K871" s="470"/>
      <c r="L871" s="470"/>
      <c r="M871" s="470"/>
      <c r="N871" s="470"/>
      <c r="O871" s="470"/>
      <c r="P871" s="473">
        <f t="shared" si="13"/>
        <v>0</v>
      </c>
      <c r="Q871" s="470"/>
      <c r="R871" s="468"/>
      <c r="S871" s="468"/>
      <c r="T871" s="468"/>
      <c r="U871" s="468"/>
      <c r="V871" s="468"/>
      <c r="W871" s="474"/>
    </row>
    <row r="872" spans="1:23" s="475" customFormat="1" ht="12.75">
      <c r="A872" s="468"/>
      <c r="B872" s="468"/>
      <c r="C872" s="468"/>
      <c r="D872" s="468"/>
      <c r="E872" s="468"/>
      <c r="F872" s="468"/>
      <c r="G872" s="468"/>
      <c r="H872" s="478"/>
      <c r="I872" s="470"/>
      <c r="J872" s="470"/>
      <c r="K872" s="470"/>
      <c r="L872" s="470"/>
      <c r="M872" s="470"/>
      <c r="N872" s="470"/>
      <c r="O872" s="470"/>
      <c r="P872" s="473">
        <f t="shared" si="13"/>
        <v>0</v>
      </c>
      <c r="Q872" s="470"/>
      <c r="R872" s="468"/>
      <c r="S872" s="468"/>
      <c r="T872" s="468"/>
      <c r="U872" s="468"/>
      <c r="V872" s="468"/>
      <c r="W872" s="474"/>
    </row>
    <row r="873" spans="1:23" s="475" customFormat="1" ht="12.75">
      <c r="A873" s="468"/>
      <c r="B873" s="468"/>
      <c r="C873" s="468"/>
      <c r="D873" s="468"/>
      <c r="E873" s="468"/>
      <c r="F873" s="468"/>
      <c r="G873" s="468"/>
      <c r="H873" s="478"/>
      <c r="I873" s="470"/>
      <c r="J873" s="470"/>
      <c r="K873" s="470"/>
      <c r="L873" s="470"/>
      <c r="M873" s="470"/>
      <c r="N873" s="470"/>
      <c r="O873" s="470"/>
      <c r="P873" s="473">
        <f t="shared" si="13"/>
        <v>0</v>
      </c>
      <c r="Q873" s="470"/>
      <c r="R873" s="468"/>
      <c r="S873" s="468"/>
      <c r="T873" s="468"/>
      <c r="U873" s="468"/>
      <c r="V873" s="468"/>
      <c r="W873" s="474"/>
    </row>
    <row r="874" spans="1:23" s="475" customFormat="1" ht="12.75">
      <c r="A874" s="468"/>
      <c r="B874" s="468"/>
      <c r="C874" s="468"/>
      <c r="D874" s="468"/>
      <c r="E874" s="468"/>
      <c r="F874" s="468"/>
      <c r="G874" s="468"/>
      <c r="H874" s="478"/>
      <c r="I874" s="470"/>
      <c r="J874" s="470"/>
      <c r="K874" s="470"/>
      <c r="L874" s="470"/>
      <c r="M874" s="470"/>
      <c r="N874" s="470"/>
      <c r="O874" s="470"/>
      <c r="P874" s="473">
        <f t="shared" si="13"/>
        <v>0</v>
      </c>
      <c r="Q874" s="470"/>
      <c r="R874" s="468"/>
      <c r="S874" s="468"/>
      <c r="T874" s="468"/>
      <c r="U874" s="468"/>
      <c r="V874" s="468"/>
      <c r="W874" s="474"/>
    </row>
    <row r="875" spans="1:23" s="475" customFormat="1" ht="12.75">
      <c r="A875" s="468"/>
      <c r="B875" s="468"/>
      <c r="C875" s="468"/>
      <c r="D875" s="468"/>
      <c r="E875" s="468"/>
      <c r="F875" s="468"/>
      <c r="G875" s="468"/>
      <c r="H875" s="478"/>
      <c r="I875" s="470"/>
      <c r="J875" s="470"/>
      <c r="K875" s="470"/>
      <c r="L875" s="470"/>
      <c r="M875" s="470"/>
      <c r="N875" s="470"/>
      <c r="O875" s="470"/>
      <c r="P875" s="473">
        <f t="shared" si="13"/>
        <v>0</v>
      </c>
      <c r="Q875" s="470"/>
      <c r="R875" s="468"/>
      <c r="S875" s="468"/>
      <c r="T875" s="468"/>
      <c r="U875" s="468"/>
      <c r="V875" s="468"/>
      <c r="W875" s="474"/>
    </row>
    <row r="876" spans="1:23" s="475" customFormat="1" ht="12.75">
      <c r="A876" s="468"/>
      <c r="B876" s="468"/>
      <c r="C876" s="468"/>
      <c r="D876" s="468"/>
      <c r="E876" s="468"/>
      <c r="F876" s="468"/>
      <c r="G876" s="468"/>
      <c r="H876" s="478"/>
      <c r="I876" s="470"/>
      <c r="J876" s="470"/>
      <c r="K876" s="470"/>
      <c r="L876" s="470"/>
      <c r="M876" s="470"/>
      <c r="N876" s="470"/>
      <c r="O876" s="470"/>
      <c r="P876" s="473">
        <f t="shared" si="13"/>
        <v>0</v>
      </c>
      <c r="Q876" s="470"/>
      <c r="R876" s="468"/>
      <c r="S876" s="468"/>
      <c r="T876" s="468"/>
      <c r="U876" s="468"/>
      <c r="V876" s="468"/>
      <c r="W876" s="474"/>
    </row>
    <row r="877" spans="1:23" s="475" customFormat="1" ht="12.75">
      <c r="A877" s="468"/>
      <c r="B877" s="468"/>
      <c r="C877" s="468"/>
      <c r="D877" s="468"/>
      <c r="E877" s="468"/>
      <c r="F877" s="468"/>
      <c r="G877" s="468"/>
      <c r="H877" s="478"/>
      <c r="I877" s="470"/>
      <c r="J877" s="470"/>
      <c r="K877" s="470"/>
      <c r="L877" s="470"/>
      <c r="M877" s="470"/>
      <c r="N877" s="470"/>
      <c r="O877" s="470"/>
      <c r="P877" s="473">
        <f t="shared" si="13"/>
        <v>0</v>
      </c>
      <c r="Q877" s="470"/>
      <c r="R877" s="468"/>
      <c r="S877" s="468"/>
      <c r="T877" s="468"/>
      <c r="U877" s="468"/>
      <c r="V877" s="468"/>
      <c r="W877" s="474"/>
    </row>
    <row r="878" spans="1:23" s="475" customFormat="1" ht="12.75">
      <c r="A878" s="468"/>
      <c r="B878" s="468"/>
      <c r="C878" s="468"/>
      <c r="D878" s="468"/>
      <c r="E878" s="468"/>
      <c r="F878" s="468"/>
      <c r="G878" s="468"/>
      <c r="H878" s="478"/>
      <c r="I878" s="470"/>
      <c r="J878" s="470"/>
      <c r="K878" s="470"/>
      <c r="L878" s="470"/>
      <c r="M878" s="470"/>
      <c r="N878" s="470"/>
      <c r="O878" s="470"/>
      <c r="P878" s="473">
        <f t="shared" si="13"/>
        <v>0</v>
      </c>
      <c r="Q878" s="470"/>
      <c r="R878" s="468"/>
      <c r="S878" s="468"/>
      <c r="T878" s="468"/>
      <c r="U878" s="468"/>
      <c r="V878" s="468"/>
      <c r="W878" s="474"/>
    </row>
    <row r="879" spans="1:23" s="475" customFormat="1" ht="12.75">
      <c r="A879" s="468"/>
      <c r="B879" s="468"/>
      <c r="C879" s="468"/>
      <c r="D879" s="468"/>
      <c r="E879" s="468"/>
      <c r="F879" s="468"/>
      <c r="G879" s="468"/>
      <c r="H879" s="478"/>
      <c r="I879" s="470"/>
      <c r="J879" s="470"/>
      <c r="K879" s="470"/>
      <c r="L879" s="470"/>
      <c r="M879" s="470"/>
      <c r="N879" s="470"/>
      <c r="O879" s="470"/>
      <c r="P879" s="473">
        <f t="shared" si="13"/>
        <v>0</v>
      </c>
      <c r="Q879" s="470"/>
      <c r="R879" s="468"/>
      <c r="S879" s="468"/>
      <c r="T879" s="468"/>
      <c r="U879" s="468"/>
      <c r="V879" s="468"/>
      <c r="W879" s="474"/>
    </row>
    <row r="880" spans="1:23" s="475" customFormat="1" ht="12.75">
      <c r="A880" s="468"/>
      <c r="B880" s="468"/>
      <c r="C880" s="468"/>
      <c r="D880" s="468"/>
      <c r="E880" s="468"/>
      <c r="F880" s="468"/>
      <c r="G880" s="468"/>
      <c r="H880" s="478"/>
      <c r="I880" s="470"/>
      <c r="J880" s="470"/>
      <c r="K880" s="470"/>
      <c r="L880" s="470"/>
      <c r="M880" s="470"/>
      <c r="N880" s="470"/>
      <c r="O880" s="470"/>
      <c r="P880" s="473">
        <f t="shared" si="13"/>
        <v>0</v>
      </c>
      <c r="Q880" s="470"/>
      <c r="R880" s="468"/>
      <c r="S880" s="468"/>
      <c r="T880" s="468"/>
      <c r="U880" s="468"/>
      <c r="V880" s="468"/>
      <c r="W880" s="474"/>
    </row>
    <row r="881" spans="1:23" s="475" customFormat="1" ht="12.75">
      <c r="A881" s="468"/>
      <c r="B881" s="468"/>
      <c r="C881" s="468"/>
      <c r="D881" s="468"/>
      <c r="E881" s="468"/>
      <c r="F881" s="468"/>
      <c r="G881" s="468"/>
      <c r="H881" s="478"/>
      <c r="I881" s="470"/>
      <c r="J881" s="470"/>
      <c r="K881" s="470"/>
      <c r="L881" s="470"/>
      <c r="M881" s="470"/>
      <c r="N881" s="470"/>
      <c r="O881" s="470"/>
      <c r="P881" s="473">
        <f t="shared" si="13"/>
        <v>0</v>
      </c>
      <c r="Q881" s="470"/>
      <c r="R881" s="468"/>
      <c r="S881" s="468"/>
      <c r="T881" s="468"/>
      <c r="U881" s="468"/>
      <c r="V881" s="468"/>
      <c r="W881" s="474"/>
    </row>
    <row r="882" spans="1:23" s="475" customFormat="1" ht="12.75">
      <c r="A882" s="468"/>
      <c r="B882" s="468"/>
      <c r="C882" s="468"/>
      <c r="D882" s="468"/>
      <c r="E882" s="468"/>
      <c r="F882" s="468"/>
      <c r="G882" s="468"/>
      <c r="H882" s="478"/>
      <c r="I882" s="470"/>
      <c r="J882" s="470"/>
      <c r="K882" s="470"/>
      <c r="L882" s="470"/>
      <c r="M882" s="470"/>
      <c r="N882" s="470"/>
      <c r="O882" s="470"/>
      <c r="P882" s="473">
        <f t="shared" si="13"/>
        <v>0</v>
      </c>
      <c r="Q882" s="470"/>
      <c r="R882" s="468"/>
      <c r="S882" s="468"/>
      <c r="T882" s="468"/>
      <c r="U882" s="468"/>
      <c r="V882" s="468"/>
      <c r="W882" s="474"/>
    </row>
    <row r="883" spans="1:23" s="475" customFormat="1" ht="12.75">
      <c r="A883" s="468"/>
      <c r="B883" s="468"/>
      <c r="C883" s="468"/>
      <c r="D883" s="468"/>
      <c r="E883" s="468"/>
      <c r="F883" s="468"/>
      <c r="G883" s="468"/>
      <c r="H883" s="478"/>
      <c r="I883" s="470"/>
      <c r="J883" s="470"/>
      <c r="K883" s="470"/>
      <c r="L883" s="470"/>
      <c r="M883" s="470"/>
      <c r="N883" s="470"/>
      <c r="O883" s="470"/>
      <c r="P883" s="473">
        <f t="shared" si="13"/>
        <v>0</v>
      </c>
      <c r="Q883" s="470"/>
      <c r="R883" s="468"/>
      <c r="S883" s="468"/>
      <c r="T883" s="468"/>
      <c r="U883" s="468"/>
      <c r="V883" s="468"/>
      <c r="W883" s="474"/>
    </row>
    <row r="884" spans="1:23" s="475" customFormat="1" ht="12.75">
      <c r="A884" s="468"/>
      <c r="B884" s="468"/>
      <c r="C884" s="468"/>
      <c r="D884" s="468"/>
      <c r="E884" s="468"/>
      <c r="F884" s="468"/>
      <c r="G884" s="468"/>
      <c r="H884" s="478"/>
      <c r="I884" s="470"/>
      <c r="J884" s="470"/>
      <c r="K884" s="470"/>
      <c r="L884" s="470"/>
      <c r="M884" s="470"/>
      <c r="N884" s="470"/>
      <c r="O884" s="470"/>
      <c r="P884" s="473">
        <f t="shared" si="13"/>
        <v>0</v>
      </c>
      <c r="Q884" s="470"/>
      <c r="R884" s="468"/>
      <c r="S884" s="468"/>
      <c r="T884" s="468"/>
      <c r="U884" s="468"/>
      <c r="V884" s="468"/>
      <c r="W884" s="474"/>
    </row>
    <row r="885" spans="1:23" s="475" customFormat="1" ht="12.75">
      <c r="A885" s="468"/>
      <c r="B885" s="468"/>
      <c r="C885" s="468"/>
      <c r="D885" s="468"/>
      <c r="E885" s="468"/>
      <c r="F885" s="468"/>
      <c r="G885" s="468"/>
      <c r="H885" s="478"/>
      <c r="I885" s="470"/>
      <c r="J885" s="470"/>
      <c r="K885" s="470"/>
      <c r="L885" s="470"/>
      <c r="M885" s="470"/>
      <c r="N885" s="470"/>
      <c r="O885" s="470"/>
      <c r="P885" s="473">
        <f t="shared" si="13"/>
        <v>0</v>
      </c>
      <c r="Q885" s="470"/>
      <c r="R885" s="468"/>
      <c r="S885" s="468"/>
      <c r="T885" s="468"/>
      <c r="U885" s="468"/>
      <c r="V885" s="468"/>
      <c r="W885" s="474"/>
    </row>
    <row r="886" spans="1:23" s="475" customFormat="1" ht="12.75">
      <c r="A886" s="468"/>
      <c r="B886" s="468"/>
      <c r="C886" s="468"/>
      <c r="D886" s="468"/>
      <c r="E886" s="468"/>
      <c r="F886" s="468"/>
      <c r="G886" s="468"/>
      <c r="H886" s="478"/>
      <c r="I886" s="470"/>
      <c r="J886" s="470"/>
      <c r="K886" s="470"/>
      <c r="L886" s="470"/>
      <c r="M886" s="470"/>
      <c r="N886" s="470"/>
      <c r="O886" s="470"/>
      <c r="P886" s="473">
        <f t="shared" si="13"/>
        <v>0</v>
      </c>
      <c r="Q886" s="470"/>
      <c r="R886" s="468"/>
      <c r="S886" s="468"/>
      <c r="T886" s="468"/>
      <c r="U886" s="468"/>
      <c r="V886" s="468"/>
      <c r="W886" s="474"/>
    </row>
    <row r="887" spans="1:23" s="475" customFormat="1" ht="12.75">
      <c r="A887" s="468"/>
      <c r="B887" s="468"/>
      <c r="C887" s="468"/>
      <c r="D887" s="468"/>
      <c r="E887" s="468"/>
      <c r="F887" s="468"/>
      <c r="G887" s="468"/>
      <c r="H887" s="478"/>
      <c r="I887" s="470"/>
      <c r="J887" s="470"/>
      <c r="K887" s="470"/>
      <c r="L887" s="470"/>
      <c r="M887" s="470"/>
      <c r="N887" s="470"/>
      <c r="O887" s="470"/>
      <c r="P887" s="473">
        <f t="shared" si="13"/>
        <v>0</v>
      </c>
      <c r="Q887" s="470"/>
      <c r="R887" s="468"/>
      <c r="S887" s="468"/>
      <c r="T887" s="468"/>
      <c r="U887" s="468"/>
      <c r="V887" s="468"/>
      <c r="W887" s="474"/>
    </row>
    <row r="888" spans="1:23" s="475" customFormat="1" ht="12.75">
      <c r="A888" s="468"/>
      <c r="B888" s="468"/>
      <c r="C888" s="468"/>
      <c r="D888" s="468"/>
      <c r="E888" s="468"/>
      <c r="F888" s="468"/>
      <c r="G888" s="468"/>
      <c r="H888" s="478"/>
      <c r="I888" s="470"/>
      <c r="J888" s="470"/>
      <c r="K888" s="470"/>
      <c r="L888" s="470"/>
      <c r="M888" s="470"/>
      <c r="N888" s="470"/>
      <c r="O888" s="470"/>
      <c r="P888" s="473">
        <f t="shared" si="13"/>
        <v>0</v>
      </c>
      <c r="Q888" s="470"/>
      <c r="R888" s="468"/>
      <c r="S888" s="468"/>
      <c r="T888" s="468"/>
      <c r="U888" s="468"/>
      <c r="V888" s="468"/>
      <c r="W888" s="474"/>
    </row>
    <row r="889" spans="1:23" s="475" customFormat="1" ht="12.75">
      <c r="A889" s="468"/>
      <c r="B889" s="468"/>
      <c r="C889" s="468"/>
      <c r="D889" s="468"/>
      <c r="E889" s="468"/>
      <c r="F889" s="468"/>
      <c r="G889" s="468"/>
      <c r="H889" s="478"/>
      <c r="I889" s="470"/>
      <c r="J889" s="470"/>
      <c r="K889" s="470"/>
      <c r="L889" s="470"/>
      <c r="M889" s="470"/>
      <c r="N889" s="470"/>
      <c r="O889" s="470"/>
      <c r="P889" s="473">
        <f t="shared" si="13"/>
        <v>0</v>
      </c>
      <c r="Q889" s="470"/>
      <c r="R889" s="468"/>
      <c r="S889" s="468"/>
      <c r="T889" s="468"/>
      <c r="U889" s="468"/>
      <c r="V889" s="468"/>
      <c r="W889" s="474"/>
    </row>
    <row r="890" spans="1:23" s="475" customFormat="1" ht="12.75">
      <c r="A890" s="468"/>
      <c r="B890" s="468"/>
      <c r="C890" s="468"/>
      <c r="D890" s="468"/>
      <c r="E890" s="468"/>
      <c r="F890" s="468"/>
      <c r="G890" s="468"/>
      <c r="H890" s="478"/>
      <c r="I890" s="470"/>
      <c r="J890" s="470"/>
      <c r="K890" s="470"/>
      <c r="L890" s="470"/>
      <c r="M890" s="470"/>
      <c r="N890" s="470"/>
      <c r="O890" s="470"/>
      <c r="P890" s="473">
        <f t="shared" si="13"/>
        <v>0</v>
      </c>
      <c r="Q890" s="470"/>
      <c r="R890" s="468"/>
      <c r="S890" s="468"/>
      <c r="T890" s="468"/>
      <c r="U890" s="468"/>
      <c r="V890" s="468"/>
      <c r="W890" s="474"/>
    </row>
    <row r="891" spans="1:23" s="475" customFormat="1" ht="12.75">
      <c r="A891" s="468"/>
      <c r="B891" s="468"/>
      <c r="C891" s="468"/>
      <c r="D891" s="468"/>
      <c r="E891" s="468"/>
      <c r="F891" s="468"/>
      <c r="G891" s="468"/>
      <c r="H891" s="478"/>
      <c r="I891" s="470"/>
      <c r="J891" s="470"/>
      <c r="K891" s="470"/>
      <c r="L891" s="470"/>
      <c r="M891" s="470"/>
      <c r="N891" s="470"/>
      <c r="O891" s="470"/>
      <c r="P891" s="473">
        <f t="shared" si="13"/>
        <v>0</v>
      </c>
      <c r="Q891" s="470"/>
      <c r="R891" s="468"/>
      <c r="S891" s="468"/>
      <c r="T891" s="468"/>
      <c r="U891" s="468"/>
      <c r="V891" s="468"/>
      <c r="W891" s="474"/>
    </row>
    <row r="892" spans="1:23" s="475" customFormat="1" ht="12.75">
      <c r="A892" s="468"/>
      <c r="B892" s="468"/>
      <c r="C892" s="468"/>
      <c r="D892" s="468"/>
      <c r="E892" s="468"/>
      <c r="F892" s="468"/>
      <c r="G892" s="468"/>
      <c r="H892" s="478"/>
      <c r="I892" s="470"/>
      <c r="J892" s="470"/>
      <c r="K892" s="470"/>
      <c r="L892" s="470"/>
      <c r="M892" s="470"/>
      <c r="N892" s="470"/>
      <c r="O892" s="470"/>
      <c r="P892" s="473">
        <f t="shared" si="13"/>
        <v>0</v>
      </c>
      <c r="Q892" s="470"/>
      <c r="R892" s="468"/>
      <c r="S892" s="468"/>
      <c r="T892" s="468"/>
      <c r="U892" s="468"/>
      <c r="V892" s="468"/>
      <c r="W892" s="474"/>
    </row>
    <row r="893" spans="1:23" s="475" customFormat="1" ht="12.75">
      <c r="A893" s="468"/>
      <c r="B893" s="468"/>
      <c r="C893" s="468"/>
      <c r="D893" s="468"/>
      <c r="E893" s="468"/>
      <c r="F893" s="468"/>
      <c r="G893" s="468"/>
      <c r="H893" s="478"/>
      <c r="I893" s="470"/>
      <c r="J893" s="470"/>
      <c r="K893" s="470"/>
      <c r="L893" s="470"/>
      <c r="M893" s="470"/>
      <c r="N893" s="470"/>
      <c r="O893" s="470"/>
      <c r="P893" s="473">
        <f t="shared" si="13"/>
        <v>0</v>
      </c>
      <c r="Q893" s="470"/>
      <c r="R893" s="468"/>
      <c r="S893" s="468"/>
      <c r="T893" s="468"/>
      <c r="U893" s="468"/>
      <c r="V893" s="468"/>
      <c r="W893" s="474"/>
    </row>
    <row r="894" spans="1:23" s="475" customFormat="1" ht="12.75">
      <c r="A894" s="468"/>
      <c r="B894" s="468"/>
      <c r="C894" s="468"/>
      <c r="D894" s="468"/>
      <c r="E894" s="468"/>
      <c r="F894" s="468"/>
      <c r="G894" s="468"/>
      <c r="H894" s="478"/>
      <c r="I894" s="470"/>
      <c r="J894" s="470"/>
      <c r="K894" s="470"/>
      <c r="L894" s="470"/>
      <c r="M894" s="470"/>
      <c r="N894" s="470"/>
      <c r="O894" s="470"/>
      <c r="P894" s="473">
        <f t="shared" si="13"/>
        <v>0</v>
      </c>
      <c r="Q894" s="470"/>
      <c r="R894" s="468"/>
      <c r="S894" s="468"/>
      <c r="T894" s="468"/>
      <c r="U894" s="468"/>
      <c r="V894" s="468"/>
      <c r="W894" s="474"/>
    </row>
    <row r="895" spans="1:23" s="475" customFormat="1" ht="12.75">
      <c r="A895" s="468"/>
      <c r="B895" s="468"/>
      <c r="C895" s="468"/>
      <c r="D895" s="468"/>
      <c r="E895" s="468"/>
      <c r="F895" s="468"/>
      <c r="G895" s="468"/>
      <c r="H895" s="478"/>
      <c r="I895" s="470"/>
      <c r="J895" s="470"/>
      <c r="K895" s="470"/>
      <c r="L895" s="470"/>
      <c r="M895" s="470"/>
      <c r="N895" s="470"/>
      <c r="O895" s="470"/>
      <c r="P895" s="473">
        <f t="shared" si="13"/>
        <v>0</v>
      </c>
      <c r="Q895" s="470"/>
      <c r="R895" s="468"/>
      <c r="S895" s="468"/>
      <c r="T895" s="468"/>
      <c r="U895" s="468"/>
      <c r="V895" s="468"/>
      <c r="W895" s="474"/>
    </row>
    <row r="896" spans="1:23" s="475" customFormat="1" ht="12.75">
      <c r="A896" s="468"/>
      <c r="B896" s="468"/>
      <c r="C896" s="468"/>
      <c r="D896" s="468"/>
      <c r="E896" s="468"/>
      <c r="F896" s="468"/>
      <c r="G896" s="468"/>
      <c r="H896" s="478"/>
      <c r="I896" s="470"/>
      <c r="J896" s="470"/>
      <c r="K896" s="470"/>
      <c r="L896" s="470"/>
      <c r="M896" s="470"/>
      <c r="N896" s="470"/>
      <c r="O896" s="470"/>
      <c r="P896" s="473">
        <f t="shared" si="13"/>
        <v>0</v>
      </c>
      <c r="Q896" s="470"/>
      <c r="R896" s="468"/>
      <c r="S896" s="468"/>
      <c r="T896" s="468"/>
      <c r="U896" s="468"/>
      <c r="V896" s="468"/>
      <c r="W896" s="474"/>
    </row>
    <row r="897" spans="1:23" s="475" customFormat="1" ht="12.75">
      <c r="A897" s="468"/>
      <c r="B897" s="468"/>
      <c r="C897" s="468"/>
      <c r="D897" s="468"/>
      <c r="E897" s="468"/>
      <c r="F897" s="468"/>
      <c r="G897" s="468"/>
      <c r="H897" s="478"/>
      <c r="I897" s="470"/>
      <c r="J897" s="470"/>
      <c r="K897" s="470"/>
      <c r="L897" s="470"/>
      <c r="M897" s="470"/>
      <c r="N897" s="470"/>
      <c r="O897" s="470"/>
      <c r="P897" s="473">
        <f t="shared" si="13"/>
        <v>0</v>
      </c>
      <c r="Q897" s="470"/>
      <c r="R897" s="468"/>
      <c r="S897" s="468"/>
      <c r="T897" s="468"/>
      <c r="U897" s="468"/>
      <c r="V897" s="468"/>
      <c r="W897" s="474"/>
    </row>
    <row r="898" spans="1:23" s="475" customFormat="1" ht="12.75">
      <c r="A898" s="468"/>
      <c r="B898" s="468"/>
      <c r="C898" s="468"/>
      <c r="D898" s="468"/>
      <c r="E898" s="468"/>
      <c r="F898" s="468"/>
      <c r="G898" s="468"/>
      <c r="H898" s="478"/>
      <c r="I898" s="470"/>
      <c r="J898" s="470"/>
      <c r="K898" s="470"/>
      <c r="L898" s="470"/>
      <c r="M898" s="470"/>
      <c r="N898" s="470"/>
      <c r="O898" s="470"/>
      <c r="P898" s="473">
        <f t="shared" si="13"/>
        <v>0</v>
      </c>
      <c r="Q898" s="470"/>
      <c r="R898" s="468"/>
      <c r="S898" s="468"/>
      <c r="T898" s="468"/>
      <c r="U898" s="468"/>
      <c r="V898" s="468"/>
      <c r="W898" s="474"/>
    </row>
    <row r="899" spans="1:23" s="475" customFormat="1" ht="12.75">
      <c r="A899" s="468"/>
      <c r="B899" s="468"/>
      <c r="C899" s="468"/>
      <c r="D899" s="468"/>
      <c r="E899" s="468"/>
      <c r="F899" s="468"/>
      <c r="G899" s="468"/>
      <c r="H899" s="478"/>
      <c r="I899" s="470"/>
      <c r="J899" s="470"/>
      <c r="K899" s="470"/>
      <c r="L899" s="470"/>
      <c r="M899" s="470"/>
      <c r="N899" s="470"/>
      <c r="O899" s="470"/>
      <c r="P899" s="473">
        <f t="shared" si="13"/>
        <v>0</v>
      </c>
      <c r="Q899" s="470"/>
      <c r="R899" s="468"/>
      <c r="S899" s="468"/>
      <c r="T899" s="468"/>
      <c r="U899" s="468"/>
      <c r="V899" s="468"/>
      <c r="W899" s="474"/>
    </row>
    <row r="900" spans="1:23" s="475" customFormat="1" ht="12.75">
      <c r="A900" s="468"/>
      <c r="B900" s="468"/>
      <c r="C900" s="468"/>
      <c r="D900" s="468"/>
      <c r="E900" s="468"/>
      <c r="F900" s="468"/>
      <c r="G900" s="468"/>
      <c r="H900" s="478"/>
      <c r="I900" s="470"/>
      <c r="J900" s="470"/>
      <c r="K900" s="470"/>
      <c r="L900" s="470"/>
      <c r="M900" s="470"/>
      <c r="N900" s="470"/>
      <c r="O900" s="470"/>
      <c r="P900" s="473">
        <f t="shared" si="13"/>
        <v>0</v>
      </c>
      <c r="Q900" s="470"/>
      <c r="R900" s="468"/>
      <c r="S900" s="468"/>
      <c r="T900" s="468"/>
      <c r="U900" s="468"/>
      <c r="V900" s="468"/>
      <c r="W900" s="474"/>
    </row>
    <row r="901" spans="1:23" s="475" customFormat="1" ht="12.75">
      <c r="A901" s="468"/>
      <c r="B901" s="468"/>
      <c r="C901" s="468"/>
      <c r="D901" s="468"/>
      <c r="E901" s="468"/>
      <c r="F901" s="468"/>
      <c r="G901" s="468"/>
      <c r="H901" s="478"/>
      <c r="I901" s="470"/>
      <c r="J901" s="470"/>
      <c r="K901" s="470"/>
      <c r="L901" s="470"/>
      <c r="M901" s="470"/>
      <c r="N901" s="470"/>
      <c r="O901" s="470"/>
      <c r="P901" s="473">
        <f t="shared" si="13"/>
        <v>0</v>
      </c>
      <c r="Q901" s="470"/>
      <c r="R901" s="468"/>
      <c r="S901" s="468"/>
      <c r="T901" s="468"/>
      <c r="U901" s="468"/>
      <c r="V901" s="468"/>
      <c r="W901" s="474"/>
    </row>
    <row r="902" spans="1:23" s="475" customFormat="1" ht="12.75">
      <c r="A902" s="468"/>
      <c r="B902" s="468"/>
      <c r="C902" s="468"/>
      <c r="D902" s="468"/>
      <c r="E902" s="468"/>
      <c r="F902" s="468"/>
      <c r="G902" s="468"/>
      <c r="H902" s="478"/>
      <c r="I902" s="470"/>
      <c r="J902" s="470"/>
      <c r="K902" s="470"/>
      <c r="L902" s="470"/>
      <c r="M902" s="470"/>
      <c r="N902" s="470"/>
      <c r="O902" s="470"/>
      <c r="P902" s="473">
        <f t="shared" si="13"/>
        <v>0</v>
      </c>
      <c r="Q902" s="470"/>
      <c r="R902" s="468"/>
      <c r="S902" s="468"/>
      <c r="T902" s="468"/>
      <c r="U902" s="468"/>
      <c r="V902" s="468"/>
      <c r="W902" s="474"/>
    </row>
    <row r="903" spans="1:23" s="475" customFormat="1" ht="12.75">
      <c r="A903" s="468"/>
      <c r="B903" s="468"/>
      <c r="C903" s="468"/>
      <c r="D903" s="468"/>
      <c r="E903" s="468"/>
      <c r="F903" s="468"/>
      <c r="G903" s="468"/>
      <c r="H903" s="478"/>
      <c r="I903" s="470"/>
      <c r="J903" s="470"/>
      <c r="K903" s="470"/>
      <c r="L903" s="470"/>
      <c r="M903" s="470"/>
      <c r="N903" s="470"/>
      <c r="O903" s="470"/>
      <c r="P903" s="473">
        <f t="shared" si="13"/>
        <v>0</v>
      </c>
      <c r="Q903" s="470"/>
      <c r="R903" s="468"/>
      <c r="S903" s="468"/>
      <c r="T903" s="468"/>
      <c r="U903" s="468"/>
      <c r="V903" s="468"/>
      <c r="W903" s="474"/>
    </row>
    <row r="904" spans="1:23" s="475" customFormat="1" ht="12.75">
      <c r="A904" s="468"/>
      <c r="B904" s="468"/>
      <c r="C904" s="468"/>
      <c r="D904" s="468"/>
      <c r="E904" s="468"/>
      <c r="F904" s="468"/>
      <c r="G904" s="468"/>
      <c r="H904" s="478"/>
      <c r="I904" s="470"/>
      <c r="J904" s="470"/>
      <c r="K904" s="470"/>
      <c r="L904" s="470"/>
      <c r="M904" s="470"/>
      <c r="N904" s="470"/>
      <c r="O904" s="470"/>
      <c r="P904" s="473">
        <f t="shared" si="13"/>
        <v>0</v>
      </c>
      <c r="Q904" s="470"/>
      <c r="R904" s="468"/>
      <c r="S904" s="468"/>
      <c r="T904" s="468"/>
      <c r="U904" s="468"/>
      <c r="V904" s="468"/>
      <c r="W904" s="474"/>
    </row>
    <row r="905" spans="1:23" s="475" customFormat="1" ht="12.75">
      <c r="A905" s="468"/>
      <c r="B905" s="468"/>
      <c r="C905" s="468"/>
      <c r="D905" s="468"/>
      <c r="E905" s="468"/>
      <c r="F905" s="468"/>
      <c r="G905" s="468"/>
      <c r="H905" s="478"/>
      <c r="I905" s="470"/>
      <c r="J905" s="470"/>
      <c r="K905" s="470"/>
      <c r="L905" s="470"/>
      <c r="M905" s="470"/>
      <c r="N905" s="470"/>
      <c r="O905" s="470"/>
      <c r="P905" s="473">
        <f t="shared" si="13"/>
        <v>0</v>
      </c>
      <c r="Q905" s="470"/>
      <c r="R905" s="468"/>
      <c r="S905" s="468"/>
      <c r="T905" s="468"/>
      <c r="U905" s="468"/>
      <c r="V905" s="468"/>
      <c r="W905" s="474"/>
    </row>
    <row r="906" spans="1:23" s="475" customFormat="1" ht="12.75">
      <c r="A906" s="468"/>
      <c r="B906" s="468"/>
      <c r="C906" s="468"/>
      <c r="D906" s="468"/>
      <c r="E906" s="468"/>
      <c r="F906" s="468"/>
      <c r="G906" s="468"/>
      <c r="H906" s="478"/>
      <c r="I906" s="470"/>
      <c r="J906" s="470"/>
      <c r="K906" s="470"/>
      <c r="L906" s="470"/>
      <c r="M906" s="470"/>
      <c r="N906" s="470"/>
      <c r="O906" s="470"/>
      <c r="P906" s="473">
        <f t="shared" si="13"/>
        <v>0</v>
      </c>
      <c r="Q906" s="470"/>
      <c r="R906" s="468"/>
      <c r="S906" s="468"/>
      <c r="T906" s="468"/>
      <c r="U906" s="468"/>
      <c r="V906" s="468"/>
      <c r="W906" s="474"/>
    </row>
    <row r="907" spans="1:23" s="475" customFormat="1" ht="12.75">
      <c r="A907" s="468"/>
      <c r="B907" s="468"/>
      <c r="C907" s="468"/>
      <c r="D907" s="468"/>
      <c r="E907" s="468"/>
      <c r="F907" s="468"/>
      <c r="G907" s="468"/>
      <c r="H907" s="478"/>
      <c r="I907" s="470"/>
      <c r="J907" s="470"/>
      <c r="K907" s="470"/>
      <c r="L907" s="470"/>
      <c r="M907" s="470"/>
      <c r="N907" s="470"/>
      <c r="O907" s="470"/>
      <c r="P907" s="473">
        <f t="shared" si="13"/>
        <v>0</v>
      </c>
      <c r="Q907" s="470"/>
      <c r="R907" s="468"/>
      <c r="S907" s="468"/>
      <c r="T907" s="468"/>
      <c r="U907" s="468"/>
      <c r="V907" s="468"/>
      <c r="W907" s="474"/>
    </row>
    <row r="908" spans="1:23" s="475" customFormat="1" ht="12.75">
      <c r="A908" s="468"/>
      <c r="B908" s="468"/>
      <c r="C908" s="468"/>
      <c r="D908" s="468"/>
      <c r="E908" s="468"/>
      <c r="F908" s="468"/>
      <c r="G908" s="468"/>
      <c r="H908" s="478"/>
      <c r="I908" s="470"/>
      <c r="J908" s="470"/>
      <c r="K908" s="470"/>
      <c r="L908" s="470"/>
      <c r="M908" s="470"/>
      <c r="N908" s="470"/>
      <c r="O908" s="470"/>
      <c r="P908" s="473">
        <f t="shared" si="13"/>
        <v>0</v>
      </c>
      <c r="Q908" s="470"/>
      <c r="R908" s="468"/>
      <c r="S908" s="468"/>
      <c r="T908" s="468"/>
      <c r="U908" s="468"/>
      <c r="V908" s="468"/>
      <c r="W908" s="474"/>
    </row>
    <row r="909" spans="1:23" s="475" customFormat="1" ht="12.75">
      <c r="A909" s="468"/>
      <c r="B909" s="468"/>
      <c r="C909" s="468"/>
      <c r="D909" s="468"/>
      <c r="E909" s="468"/>
      <c r="F909" s="468"/>
      <c r="G909" s="468"/>
      <c r="H909" s="478"/>
      <c r="I909" s="470"/>
      <c r="J909" s="470"/>
      <c r="K909" s="470"/>
      <c r="L909" s="470"/>
      <c r="M909" s="470"/>
      <c r="N909" s="470"/>
      <c r="O909" s="470"/>
      <c r="P909" s="473">
        <f t="shared" ref="P909:P972" si="14">SUM($I909:$O909)</f>
        <v>0</v>
      </c>
      <c r="Q909" s="470"/>
      <c r="R909" s="468"/>
      <c r="S909" s="468"/>
      <c r="T909" s="468"/>
      <c r="U909" s="468"/>
      <c r="V909" s="468"/>
      <c r="W909" s="474"/>
    </row>
    <row r="910" spans="1:23" s="475" customFormat="1" ht="12.75">
      <c r="A910" s="468"/>
      <c r="B910" s="468"/>
      <c r="C910" s="468"/>
      <c r="D910" s="468"/>
      <c r="E910" s="468"/>
      <c r="F910" s="468"/>
      <c r="G910" s="468"/>
      <c r="H910" s="478"/>
      <c r="I910" s="470"/>
      <c r="J910" s="470"/>
      <c r="K910" s="470"/>
      <c r="L910" s="470"/>
      <c r="M910" s="470"/>
      <c r="N910" s="470"/>
      <c r="O910" s="470"/>
      <c r="P910" s="473">
        <f t="shared" si="14"/>
        <v>0</v>
      </c>
      <c r="Q910" s="470"/>
      <c r="R910" s="468"/>
      <c r="S910" s="468"/>
      <c r="T910" s="468"/>
      <c r="U910" s="468"/>
      <c r="V910" s="468"/>
      <c r="W910" s="474"/>
    </row>
    <row r="911" spans="1:23" s="475" customFormat="1" ht="12.75">
      <c r="A911" s="468"/>
      <c r="B911" s="468"/>
      <c r="C911" s="468"/>
      <c r="D911" s="468"/>
      <c r="E911" s="468"/>
      <c r="F911" s="468"/>
      <c r="G911" s="468"/>
      <c r="H911" s="478"/>
      <c r="I911" s="470"/>
      <c r="J911" s="470"/>
      <c r="K911" s="470"/>
      <c r="L911" s="470"/>
      <c r="M911" s="470"/>
      <c r="N911" s="470"/>
      <c r="O911" s="470"/>
      <c r="P911" s="473">
        <f t="shared" si="14"/>
        <v>0</v>
      </c>
      <c r="Q911" s="470"/>
      <c r="R911" s="468"/>
      <c r="S911" s="468"/>
      <c r="T911" s="468"/>
      <c r="U911" s="468"/>
      <c r="V911" s="468"/>
      <c r="W911" s="474"/>
    </row>
    <row r="912" spans="1:23" s="475" customFormat="1" ht="12.75">
      <c r="A912" s="468"/>
      <c r="B912" s="468"/>
      <c r="C912" s="468"/>
      <c r="D912" s="468"/>
      <c r="E912" s="468"/>
      <c r="F912" s="468"/>
      <c r="G912" s="468"/>
      <c r="H912" s="478"/>
      <c r="I912" s="470"/>
      <c r="J912" s="470"/>
      <c r="K912" s="470"/>
      <c r="L912" s="470"/>
      <c r="M912" s="470"/>
      <c r="N912" s="470"/>
      <c r="O912" s="470"/>
      <c r="P912" s="473">
        <f t="shared" si="14"/>
        <v>0</v>
      </c>
      <c r="Q912" s="470"/>
      <c r="R912" s="468"/>
      <c r="S912" s="468"/>
      <c r="T912" s="468"/>
      <c r="U912" s="468"/>
      <c r="V912" s="468"/>
      <c r="W912" s="474"/>
    </row>
    <row r="913" spans="1:23" s="475" customFormat="1" ht="12.75">
      <c r="A913" s="468"/>
      <c r="B913" s="468"/>
      <c r="C913" s="468"/>
      <c r="D913" s="468"/>
      <c r="E913" s="468"/>
      <c r="F913" s="468"/>
      <c r="G913" s="468"/>
      <c r="H913" s="478"/>
      <c r="I913" s="470"/>
      <c r="J913" s="470"/>
      <c r="K913" s="470"/>
      <c r="L913" s="470"/>
      <c r="M913" s="470"/>
      <c r="N913" s="470"/>
      <c r="O913" s="470"/>
      <c r="P913" s="473">
        <f t="shared" si="14"/>
        <v>0</v>
      </c>
      <c r="Q913" s="470"/>
      <c r="R913" s="468"/>
      <c r="S913" s="468"/>
      <c r="T913" s="468"/>
      <c r="U913" s="468"/>
      <c r="V913" s="468"/>
      <c r="W913" s="474"/>
    </row>
    <row r="914" spans="1:23" s="475" customFormat="1" ht="12.75">
      <c r="A914" s="468"/>
      <c r="B914" s="468"/>
      <c r="C914" s="468"/>
      <c r="D914" s="468"/>
      <c r="E914" s="468"/>
      <c r="F914" s="468"/>
      <c r="G914" s="468"/>
      <c r="H914" s="478"/>
      <c r="I914" s="470"/>
      <c r="J914" s="470"/>
      <c r="K914" s="470"/>
      <c r="L914" s="470"/>
      <c r="M914" s="470"/>
      <c r="N914" s="470"/>
      <c r="O914" s="470"/>
      <c r="P914" s="473">
        <f t="shared" si="14"/>
        <v>0</v>
      </c>
      <c r="Q914" s="470"/>
      <c r="R914" s="468"/>
      <c r="S914" s="468"/>
      <c r="T914" s="468"/>
      <c r="U914" s="468"/>
      <c r="V914" s="468"/>
      <c r="W914" s="474"/>
    </row>
    <row r="915" spans="1:23" s="475" customFormat="1" ht="12.75">
      <c r="A915" s="468"/>
      <c r="B915" s="468"/>
      <c r="C915" s="468"/>
      <c r="D915" s="468"/>
      <c r="E915" s="468"/>
      <c r="F915" s="468"/>
      <c r="G915" s="468"/>
      <c r="H915" s="478"/>
      <c r="I915" s="470"/>
      <c r="J915" s="470"/>
      <c r="K915" s="470"/>
      <c r="L915" s="470"/>
      <c r="M915" s="470"/>
      <c r="N915" s="470"/>
      <c r="O915" s="470"/>
      <c r="P915" s="473">
        <f t="shared" si="14"/>
        <v>0</v>
      </c>
      <c r="Q915" s="470"/>
      <c r="R915" s="468"/>
      <c r="S915" s="468"/>
      <c r="T915" s="468"/>
      <c r="U915" s="468"/>
      <c r="V915" s="468"/>
      <c r="W915" s="474"/>
    </row>
    <row r="916" spans="1:23" s="475" customFormat="1" ht="12.75">
      <c r="A916" s="468"/>
      <c r="B916" s="468"/>
      <c r="C916" s="468"/>
      <c r="D916" s="468"/>
      <c r="E916" s="468"/>
      <c r="F916" s="468"/>
      <c r="G916" s="468"/>
      <c r="H916" s="478"/>
      <c r="I916" s="470"/>
      <c r="J916" s="470"/>
      <c r="K916" s="470"/>
      <c r="L916" s="470"/>
      <c r="M916" s="470"/>
      <c r="N916" s="470"/>
      <c r="O916" s="470"/>
      <c r="P916" s="473">
        <f t="shared" si="14"/>
        <v>0</v>
      </c>
      <c r="Q916" s="470"/>
      <c r="R916" s="468"/>
      <c r="S916" s="468"/>
      <c r="T916" s="468"/>
      <c r="U916" s="468"/>
      <c r="V916" s="468"/>
      <c r="W916" s="474"/>
    </row>
    <row r="917" spans="1:23" s="475" customFormat="1" ht="12.75">
      <c r="A917" s="468"/>
      <c r="B917" s="468"/>
      <c r="C917" s="468"/>
      <c r="D917" s="468"/>
      <c r="E917" s="468"/>
      <c r="F917" s="468"/>
      <c r="G917" s="468"/>
      <c r="H917" s="478"/>
      <c r="I917" s="470"/>
      <c r="J917" s="470"/>
      <c r="K917" s="470"/>
      <c r="L917" s="470"/>
      <c r="M917" s="470"/>
      <c r="N917" s="470"/>
      <c r="O917" s="470"/>
      <c r="P917" s="473">
        <f t="shared" si="14"/>
        <v>0</v>
      </c>
      <c r="Q917" s="470"/>
      <c r="R917" s="468"/>
      <c r="S917" s="468"/>
      <c r="T917" s="468"/>
      <c r="U917" s="468"/>
      <c r="V917" s="468"/>
      <c r="W917" s="474"/>
    </row>
    <row r="918" spans="1:23" s="475" customFormat="1" ht="12.75">
      <c r="A918" s="468"/>
      <c r="B918" s="468"/>
      <c r="C918" s="468"/>
      <c r="D918" s="468"/>
      <c r="E918" s="468"/>
      <c r="F918" s="468"/>
      <c r="G918" s="468"/>
      <c r="H918" s="478"/>
      <c r="I918" s="470"/>
      <c r="J918" s="470"/>
      <c r="K918" s="470"/>
      <c r="L918" s="470"/>
      <c r="M918" s="470"/>
      <c r="N918" s="470"/>
      <c r="O918" s="470"/>
      <c r="P918" s="473">
        <f t="shared" si="14"/>
        <v>0</v>
      </c>
      <c r="Q918" s="470"/>
      <c r="R918" s="468"/>
      <c r="S918" s="468"/>
      <c r="T918" s="468"/>
      <c r="U918" s="468"/>
      <c r="V918" s="468"/>
      <c r="W918" s="474"/>
    </row>
    <row r="919" spans="1:23" s="475" customFormat="1" ht="12.75">
      <c r="A919" s="468"/>
      <c r="B919" s="468"/>
      <c r="C919" s="468"/>
      <c r="D919" s="468"/>
      <c r="E919" s="468"/>
      <c r="F919" s="468"/>
      <c r="G919" s="468"/>
      <c r="H919" s="478"/>
      <c r="I919" s="470"/>
      <c r="J919" s="470"/>
      <c r="K919" s="470"/>
      <c r="L919" s="470"/>
      <c r="M919" s="470"/>
      <c r="N919" s="470"/>
      <c r="O919" s="470"/>
      <c r="P919" s="473">
        <f t="shared" si="14"/>
        <v>0</v>
      </c>
      <c r="Q919" s="470"/>
      <c r="R919" s="468"/>
      <c r="S919" s="468"/>
      <c r="T919" s="468"/>
      <c r="U919" s="468"/>
      <c r="V919" s="468"/>
      <c r="W919" s="474"/>
    </row>
    <row r="920" spans="1:23" s="475" customFormat="1" ht="12.75">
      <c r="A920" s="468"/>
      <c r="B920" s="468"/>
      <c r="C920" s="468"/>
      <c r="D920" s="468"/>
      <c r="E920" s="468"/>
      <c r="F920" s="468"/>
      <c r="G920" s="468"/>
      <c r="H920" s="478"/>
      <c r="I920" s="470"/>
      <c r="J920" s="470"/>
      <c r="K920" s="470"/>
      <c r="L920" s="470"/>
      <c r="M920" s="470"/>
      <c r="N920" s="470"/>
      <c r="O920" s="470"/>
      <c r="P920" s="473">
        <f t="shared" si="14"/>
        <v>0</v>
      </c>
      <c r="Q920" s="470"/>
      <c r="R920" s="468"/>
      <c r="S920" s="468"/>
      <c r="T920" s="468"/>
      <c r="U920" s="468"/>
      <c r="V920" s="468"/>
      <c r="W920" s="474"/>
    </row>
    <row r="921" spans="1:23" s="475" customFormat="1" ht="12.75">
      <c r="A921" s="468"/>
      <c r="B921" s="468"/>
      <c r="C921" s="468"/>
      <c r="D921" s="468"/>
      <c r="E921" s="468"/>
      <c r="F921" s="468"/>
      <c r="G921" s="468"/>
      <c r="H921" s="478"/>
      <c r="I921" s="470"/>
      <c r="J921" s="470"/>
      <c r="K921" s="470"/>
      <c r="L921" s="470"/>
      <c r="M921" s="470"/>
      <c r="N921" s="470"/>
      <c r="O921" s="470"/>
      <c r="P921" s="473">
        <f t="shared" si="14"/>
        <v>0</v>
      </c>
      <c r="Q921" s="470"/>
      <c r="R921" s="468"/>
      <c r="S921" s="468"/>
      <c r="T921" s="468"/>
      <c r="U921" s="468"/>
      <c r="V921" s="468"/>
      <c r="W921" s="474"/>
    </row>
    <row r="922" spans="1:23" s="475" customFormat="1" ht="12.75">
      <c r="A922" s="468"/>
      <c r="B922" s="468"/>
      <c r="C922" s="468"/>
      <c r="D922" s="468"/>
      <c r="E922" s="468"/>
      <c r="F922" s="468"/>
      <c r="G922" s="468"/>
      <c r="H922" s="478"/>
      <c r="I922" s="470"/>
      <c r="J922" s="470"/>
      <c r="K922" s="470"/>
      <c r="L922" s="470"/>
      <c r="M922" s="470"/>
      <c r="N922" s="470"/>
      <c r="O922" s="470"/>
      <c r="P922" s="473">
        <f t="shared" si="14"/>
        <v>0</v>
      </c>
      <c r="Q922" s="470"/>
      <c r="R922" s="468"/>
      <c r="S922" s="468"/>
      <c r="T922" s="468"/>
      <c r="U922" s="468"/>
      <c r="V922" s="468"/>
      <c r="W922" s="474"/>
    </row>
    <row r="923" spans="1:23" s="475" customFormat="1" ht="12.75">
      <c r="A923" s="468"/>
      <c r="B923" s="468"/>
      <c r="C923" s="468"/>
      <c r="D923" s="468"/>
      <c r="E923" s="468"/>
      <c r="F923" s="468"/>
      <c r="G923" s="468"/>
      <c r="H923" s="478"/>
      <c r="I923" s="470"/>
      <c r="J923" s="470"/>
      <c r="K923" s="470"/>
      <c r="L923" s="470"/>
      <c r="M923" s="470"/>
      <c r="N923" s="470"/>
      <c r="O923" s="470"/>
      <c r="P923" s="473">
        <f t="shared" si="14"/>
        <v>0</v>
      </c>
      <c r="Q923" s="470"/>
      <c r="R923" s="468"/>
      <c r="S923" s="468"/>
      <c r="T923" s="468"/>
      <c r="U923" s="468"/>
      <c r="V923" s="468"/>
      <c r="W923" s="474"/>
    </row>
    <row r="924" spans="1:23" s="475" customFormat="1" ht="12.75">
      <c r="A924" s="468"/>
      <c r="B924" s="468"/>
      <c r="C924" s="468"/>
      <c r="D924" s="468"/>
      <c r="E924" s="468"/>
      <c r="F924" s="468"/>
      <c r="G924" s="468"/>
      <c r="H924" s="478"/>
      <c r="I924" s="470"/>
      <c r="J924" s="470"/>
      <c r="K924" s="470"/>
      <c r="L924" s="470"/>
      <c r="M924" s="470"/>
      <c r="N924" s="470"/>
      <c r="O924" s="470"/>
      <c r="P924" s="473">
        <f t="shared" si="14"/>
        <v>0</v>
      </c>
      <c r="Q924" s="470"/>
      <c r="R924" s="468"/>
      <c r="S924" s="468"/>
      <c r="T924" s="468"/>
      <c r="U924" s="468"/>
      <c r="V924" s="468"/>
      <c r="W924" s="474"/>
    </row>
    <row r="925" spans="1:23" s="475" customFormat="1" ht="12.75">
      <c r="A925" s="468"/>
      <c r="B925" s="468"/>
      <c r="C925" s="468"/>
      <c r="D925" s="468"/>
      <c r="E925" s="468"/>
      <c r="F925" s="468"/>
      <c r="G925" s="468"/>
      <c r="H925" s="478"/>
      <c r="I925" s="470"/>
      <c r="J925" s="470"/>
      <c r="K925" s="470"/>
      <c r="L925" s="470"/>
      <c r="M925" s="470"/>
      <c r="N925" s="470"/>
      <c r="O925" s="470"/>
      <c r="P925" s="473">
        <f t="shared" si="14"/>
        <v>0</v>
      </c>
      <c r="Q925" s="470"/>
      <c r="R925" s="468"/>
      <c r="S925" s="468"/>
      <c r="T925" s="468"/>
      <c r="U925" s="468"/>
      <c r="V925" s="468"/>
      <c r="W925" s="474"/>
    </row>
    <row r="926" spans="1:23" s="475" customFormat="1" ht="12.75">
      <c r="A926" s="468"/>
      <c r="B926" s="468"/>
      <c r="C926" s="468"/>
      <c r="D926" s="468"/>
      <c r="E926" s="468"/>
      <c r="F926" s="468"/>
      <c r="G926" s="468"/>
      <c r="H926" s="478"/>
      <c r="I926" s="470"/>
      <c r="J926" s="470"/>
      <c r="K926" s="470"/>
      <c r="L926" s="470"/>
      <c r="M926" s="470"/>
      <c r="N926" s="470"/>
      <c r="O926" s="470"/>
      <c r="P926" s="473">
        <f t="shared" si="14"/>
        <v>0</v>
      </c>
      <c r="Q926" s="470"/>
      <c r="R926" s="468"/>
      <c r="S926" s="468"/>
      <c r="T926" s="468"/>
      <c r="U926" s="468"/>
      <c r="V926" s="468"/>
      <c r="W926" s="474"/>
    </row>
    <row r="927" spans="1:23" s="475" customFormat="1" ht="12.75">
      <c r="A927" s="468"/>
      <c r="B927" s="468"/>
      <c r="C927" s="468"/>
      <c r="D927" s="468"/>
      <c r="E927" s="468"/>
      <c r="F927" s="468"/>
      <c r="G927" s="468"/>
      <c r="H927" s="478"/>
      <c r="I927" s="470"/>
      <c r="J927" s="470"/>
      <c r="K927" s="470"/>
      <c r="L927" s="470"/>
      <c r="M927" s="470"/>
      <c r="N927" s="470"/>
      <c r="O927" s="470"/>
      <c r="P927" s="473">
        <f t="shared" si="14"/>
        <v>0</v>
      </c>
      <c r="Q927" s="470"/>
      <c r="R927" s="468"/>
      <c r="S927" s="468"/>
      <c r="T927" s="468"/>
      <c r="U927" s="468"/>
      <c r="V927" s="468"/>
      <c r="W927" s="474"/>
    </row>
    <row r="928" spans="1:23" s="475" customFormat="1" ht="12.75">
      <c r="A928" s="468"/>
      <c r="B928" s="468"/>
      <c r="C928" s="468"/>
      <c r="D928" s="468"/>
      <c r="E928" s="468"/>
      <c r="F928" s="468"/>
      <c r="G928" s="468"/>
      <c r="H928" s="478"/>
      <c r="I928" s="470"/>
      <c r="J928" s="470"/>
      <c r="K928" s="470"/>
      <c r="L928" s="470"/>
      <c r="M928" s="470"/>
      <c r="N928" s="470"/>
      <c r="O928" s="470"/>
      <c r="P928" s="473">
        <f t="shared" si="14"/>
        <v>0</v>
      </c>
      <c r="Q928" s="470"/>
      <c r="R928" s="468"/>
      <c r="S928" s="468"/>
      <c r="T928" s="468"/>
      <c r="U928" s="468"/>
      <c r="V928" s="468"/>
      <c r="W928" s="474"/>
    </row>
    <row r="929" spans="1:23" s="475" customFormat="1" ht="12.75">
      <c r="A929" s="468"/>
      <c r="B929" s="468"/>
      <c r="C929" s="468"/>
      <c r="D929" s="468"/>
      <c r="E929" s="468"/>
      <c r="F929" s="468"/>
      <c r="G929" s="468"/>
      <c r="H929" s="478"/>
      <c r="I929" s="470"/>
      <c r="J929" s="470"/>
      <c r="K929" s="470"/>
      <c r="L929" s="470"/>
      <c r="M929" s="470"/>
      <c r="N929" s="470"/>
      <c r="O929" s="470"/>
      <c r="P929" s="473">
        <f t="shared" si="14"/>
        <v>0</v>
      </c>
      <c r="Q929" s="470"/>
      <c r="R929" s="468"/>
      <c r="S929" s="468"/>
      <c r="T929" s="468"/>
      <c r="U929" s="468"/>
      <c r="V929" s="468"/>
      <c r="W929" s="474"/>
    </row>
    <row r="930" spans="1:23" s="475" customFormat="1" ht="12.75">
      <c r="A930" s="468"/>
      <c r="B930" s="468"/>
      <c r="C930" s="468"/>
      <c r="D930" s="468"/>
      <c r="E930" s="468"/>
      <c r="F930" s="468"/>
      <c r="G930" s="468"/>
      <c r="H930" s="478"/>
      <c r="I930" s="470"/>
      <c r="J930" s="470"/>
      <c r="K930" s="470"/>
      <c r="L930" s="470"/>
      <c r="M930" s="470"/>
      <c r="N930" s="470"/>
      <c r="O930" s="470"/>
      <c r="P930" s="473">
        <f t="shared" si="14"/>
        <v>0</v>
      </c>
      <c r="Q930" s="470"/>
      <c r="R930" s="468"/>
      <c r="S930" s="468"/>
      <c r="T930" s="468"/>
      <c r="U930" s="468"/>
      <c r="V930" s="468"/>
      <c r="W930" s="474"/>
    </row>
    <row r="931" spans="1:23" s="475" customFormat="1" ht="12.75">
      <c r="A931" s="468"/>
      <c r="B931" s="468"/>
      <c r="C931" s="468"/>
      <c r="D931" s="468"/>
      <c r="E931" s="468"/>
      <c r="F931" s="468"/>
      <c r="G931" s="468"/>
      <c r="H931" s="478"/>
      <c r="I931" s="470"/>
      <c r="J931" s="470"/>
      <c r="K931" s="470"/>
      <c r="L931" s="470"/>
      <c r="M931" s="470"/>
      <c r="N931" s="470"/>
      <c r="O931" s="470"/>
      <c r="P931" s="473">
        <f t="shared" si="14"/>
        <v>0</v>
      </c>
      <c r="Q931" s="470"/>
      <c r="R931" s="468"/>
      <c r="S931" s="468"/>
      <c r="T931" s="468"/>
      <c r="U931" s="468"/>
      <c r="V931" s="468"/>
      <c r="W931" s="474"/>
    </row>
    <row r="932" spans="1:23" s="475" customFormat="1" ht="12.75">
      <c r="A932" s="468"/>
      <c r="B932" s="468"/>
      <c r="C932" s="468"/>
      <c r="D932" s="468"/>
      <c r="E932" s="468"/>
      <c r="F932" s="468"/>
      <c r="G932" s="468"/>
      <c r="H932" s="478"/>
      <c r="I932" s="470"/>
      <c r="J932" s="470"/>
      <c r="K932" s="470"/>
      <c r="L932" s="470"/>
      <c r="M932" s="470"/>
      <c r="N932" s="470"/>
      <c r="O932" s="470"/>
      <c r="P932" s="473">
        <f t="shared" si="14"/>
        <v>0</v>
      </c>
      <c r="Q932" s="470"/>
      <c r="R932" s="468"/>
      <c r="S932" s="468"/>
      <c r="T932" s="468"/>
      <c r="U932" s="468"/>
      <c r="V932" s="468"/>
      <c r="W932" s="474"/>
    </row>
    <row r="933" spans="1:23" s="475" customFormat="1" ht="12.75">
      <c r="A933" s="468"/>
      <c r="B933" s="468"/>
      <c r="C933" s="468"/>
      <c r="D933" s="468"/>
      <c r="E933" s="468"/>
      <c r="F933" s="468"/>
      <c r="G933" s="468"/>
      <c r="H933" s="478"/>
      <c r="I933" s="470"/>
      <c r="J933" s="470"/>
      <c r="K933" s="470"/>
      <c r="L933" s="470"/>
      <c r="M933" s="470"/>
      <c r="N933" s="470"/>
      <c r="O933" s="470"/>
      <c r="P933" s="473">
        <f t="shared" si="14"/>
        <v>0</v>
      </c>
      <c r="Q933" s="470"/>
      <c r="R933" s="468"/>
      <c r="S933" s="468"/>
      <c r="T933" s="468"/>
      <c r="U933" s="468"/>
      <c r="V933" s="468"/>
      <c r="W933" s="474"/>
    </row>
    <row r="934" spans="1:23" s="475" customFormat="1" ht="12.75">
      <c r="A934" s="468"/>
      <c r="B934" s="468"/>
      <c r="C934" s="468"/>
      <c r="D934" s="468"/>
      <c r="E934" s="468"/>
      <c r="F934" s="468"/>
      <c r="G934" s="468"/>
      <c r="H934" s="478"/>
      <c r="I934" s="470"/>
      <c r="J934" s="470"/>
      <c r="K934" s="470"/>
      <c r="L934" s="470"/>
      <c r="M934" s="470"/>
      <c r="N934" s="470"/>
      <c r="O934" s="470"/>
      <c r="P934" s="473">
        <f t="shared" si="14"/>
        <v>0</v>
      </c>
      <c r="Q934" s="470"/>
      <c r="R934" s="468"/>
      <c r="S934" s="468"/>
      <c r="T934" s="468"/>
      <c r="U934" s="468"/>
      <c r="V934" s="468"/>
      <c r="W934" s="474"/>
    </row>
    <row r="935" spans="1:23" s="475" customFormat="1" ht="12.75">
      <c r="A935" s="468"/>
      <c r="B935" s="468"/>
      <c r="C935" s="468"/>
      <c r="D935" s="468"/>
      <c r="E935" s="468"/>
      <c r="F935" s="468"/>
      <c r="G935" s="468"/>
      <c r="H935" s="478"/>
      <c r="I935" s="470"/>
      <c r="J935" s="470"/>
      <c r="K935" s="470"/>
      <c r="L935" s="470"/>
      <c r="M935" s="470"/>
      <c r="N935" s="470"/>
      <c r="O935" s="470"/>
      <c r="P935" s="473">
        <f t="shared" si="14"/>
        <v>0</v>
      </c>
      <c r="Q935" s="470"/>
      <c r="R935" s="468"/>
      <c r="S935" s="468"/>
      <c r="T935" s="468"/>
      <c r="U935" s="468"/>
      <c r="V935" s="468"/>
      <c r="W935" s="474"/>
    </row>
    <row r="936" spans="1:23" s="475" customFormat="1" ht="12.75">
      <c r="A936" s="468"/>
      <c r="B936" s="468"/>
      <c r="C936" s="468"/>
      <c r="D936" s="468"/>
      <c r="E936" s="468"/>
      <c r="F936" s="468"/>
      <c r="G936" s="468"/>
      <c r="H936" s="478"/>
      <c r="I936" s="470"/>
      <c r="J936" s="470"/>
      <c r="K936" s="470"/>
      <c r="L936" s="470"/>
      <c r="M936" s="470"/>
      <c r="N936" s="470"/>
      <c r="O936" s="470"/>
      <c r="P936" s="473">
        <f t="shared" si="14"/>
        <v>0</v>
      </c>
      <c r="Q936" s="470"/>
      <c r="R936" s="468"/>
      <c r="S936" s="468"/>
      <c r="T936" s="468"/>
      <c r="U936" s="468"/>
      <c r="V936" s="468"/>
      <c r="W936" s="474"/>
    </row>
    <row r="937" spans="1:23" s="475" customFormat="1" ht="12.75">
      <c r="A937" s="468"/>
      <c r="B937" s="468"/>
      <c r="C937" s="468"/>
      <c r="D937" s="468"/>
      <c r="E937" s="468"/>
      <c r="F937" s="468"/>
      <c r="G937" s="468"/>
      <c r="H937" s="478"/>
      <c r="I937" s="470"/>
      <c r="J937" s="470"/>
      <c r="K937" s="470"/>
      <c r="L937" s="470"/>
      <c r="M937" s="470"/>
      <c r="N937" s="470"/>
      <c r="O937" s="470"/>
      <c r="P937" s="473">
        <f t="shared" si="14"/>
        <v>0</v>
      </c>
      <c r="Q937" s="470"/>
      <c r="R937" s="468"/>
      <c r="S937" s="468"/>
      <c r="T937" s="468"/>
      <c r="U937" s="468"/>
      <c r="V937" s="468"/>
      <c r="W937" s="474"/>
    </row>
    <row r="938" spans="1:23" s="475" customFormat="1" ht="12.75">
      <c r="A938" s="468"/>
      <c r="B938" s="468"/>
      <c r="C938" s="468"/>
      <c r="D938" s="468"/>
      <c r="E938" s="468"/>
      <c r="F938" s="468"/>
      <c r="G938" s="468"/>
      <c r="H938" s="478"/>
      <c r="I938" s="470"/>
      <c r="J938" s="470"/>
      <c r="K938" s="470"/>
      <c r="L938" s="470"/>
      <c r="M938" s="470"/>
      <c r="N938" s="470"/>
      <c r="O938" s="470"/>
      <c r="P938" s="473">
        <f t="shared" si="14"/>
        <v>0</v>
      </c>
      <c r="Q938" s="470"/>
      <c r="R938" s="468"/>
      <c r="S938" s="468"/>
      <c r="T938" s="468"/>
      <c r="U938" s="468"/>
      <c r="V938" s="468"/>
      <c r="W938" s="474"/>
    </row>
    <row r="939" spans="1:23" s="475" customFormat="1" ht="12.75">
      <c r="A939" s="468"/>
      <c r="B939" s="468"/>
      <c r="C939" s="468"/>
      <c r="D939" s="468"/>
      <c r="E939" s="468"/>
      <c r="F939" s="468"/>
      <c r="G939" s="468"/>
      <c r="H939" s="478"/>
      <c r="I939" s="470"/>
      <c r="J939" s="470"/>
      <c r="K939" s="470"/>
      <c r="L939" s="470"/>
      <c r="M939" s="470"/>
      <c r="N939" s="470"/>
      <c r="O939" s="470"/>
      <c r="P939" s="473">
        <f t="shared" si="14"/>
        <v>0</v>
      </c>
      <c r="Q939" s="470"/>
      <c r="R939" s="468"/>
      <c r="S939" s="468"/>
      <c r="T939" s="468"/>
      <c r="U939" s="468"/>
      <c r="V939" s="468"/>
      <c r="W939" s="474"/>
    </row>
    <row r="940" spans="1:23" s="475" customFormat="1" ht="12.75">
      <c r="A940" s="468"/>
      <c r="B940" s="468"/>
      <c r="C940" s="468"/>
      <c r="D940" s="468"/>
      <c r="E940" s="468"/>
      <c r="F940" s="468"/>
      <c r="G940" s="468"/>
      <c r="H940" s="478"/>
      <c r="I940" s="470"/>
      <c r="J940" s="470"/>
      <c r="K940" s="470"/>
      <c r="L940" s="470"/>
      <c r="M940" s="470"/>
      <c r="N940" s="470"/>
      <c r="O940" s="470"/>
      <c r="P940" s="473">
        <f t="shared" si="14"/>
        <v>0</v>
      </c>
      <c r="Q940" s="470"/>
      <c r="R940" s="468"/>
      <c r="S940" s="468"/>
      <c r="T940" s="468"/>
      <c r="U940" s="468"/>
      <c r="V940" s="468"/>
      <c r="W940" s="474"/>
    </row>
    <row r="941" spans="1:23" s="475" customFormat="1" ht="12.75">
      <c r="A941" s="468"/>
      <c r="B941" s="468"/>
      <c r="C941" s="468"/>
      <c r="D941" s="468"/>
      <c r="E941" s="468"/>
      <c r="F941" s="468"/>
      <c r="G941" s="468"/>
      <c r="H941" s="478"/>
      <c r="I941" s="470"/>
      <c r="J941" s="470"/>
      <c r="K941" s="470"/>
      <c r="L941" s="470"/>
      <c r="M941" s="470"/>
      <c r="N941" s="470"/>
      <c r="O941" s="470"/>
      <c r="P941" s="473">
        <f t="shared" si="14"/>
        <v>0</v>
      </c>
      <c r="Q941" s="470"/>
      <c r="R941" s="468"/>
      <c r="S941" s="468"/>
      <c r="T941" s="468"/>
      <c r="U941" s="468"/>
      <c r="V941" s="468"/>
      <c r="W941" s="474"/>
    </row>
    <row r="942" spans="1:23" s="475" customFormat="1" ht="12.75">
      <c r="A942" s="468"/>
      <c r="B942" s="468"/>
      <c r="C942" s="468"/>
      <c r="D942" s="468"/>
      <c r="E942" s="468"/>
      <c r="F942" s="468"/>
      <c r="G942" s="468"/>
      <c r="H942" s="478"/>
      <c r="I942" s="470"/>
      <c r="J942" s="470"/>
      <c r="K942" s="470"/>
      <c r="L942" s="470"/>
      <c r="M942" s="470"/>
      <c r="N942" s="470"/>
      <c r="O942" s="470"/>
      <c r="P942" s="473">
        <f t="shared" si="14"/>
        <v>0</v>
      </c>
      <c r="Q942" s="470"/>
      <c r="R942" s="468"/>
      <c r="S942" s="468"/>
      <c r="T942" s="468"/>
      <c r="U942" s="468"/>
      <c r="V942" s="468"/>
      <c r="W942" s="474"/>
    </row>
    <row r="943" spans="1:23" s="475" customFormat="1" ht="12.75">
      <c r="A943" s="468"/>
      <c r="B943" s="468"/>
      <c r="C943" s="468"/>
      <c r="D943" s="468"/>
      <c r="E943" s="468"/>
      <c r="F943" s="468"/>
      <c r="G943" s="468"/>
      <c r="H943" s="478"/>
      <c r="I943" s="470"/>
      <c r="J943" s="470"/>
      <c r="K943" s="470"/>
      <c r="L943" s="470"/>
      <c r="M943" s="470"/>
      <c r="N943" s="470"/>
      <c r="O943" s="470"/>
      <c r="P943" s="473">
        <f t="shared" si="14"/>
        <v>0</v>
      </c>
      <c r="Q943" s="470"/>
      <c r="R943" s="468"/>
      <c r="S943" s="468"/>
      <c r="T943" s="468"/>
      <c r="U943" s="468"/>
      <c r="V943" s="468"/>
      <c r="W943" s="474"/>
    </row>
    <row r="944" spans="1:23" s="475" customFormat="1" ht="12.75">
      <c r="A944" s="468"/>
      <c r="B944" s="468"/>
      <c r="C944" s="468"/>
      <c r="D944" s="468"/>
      <c r="E944" s="468"/>
      <c r="F944" s="468"/>
      <c r="G944" s="468"/>
      <c r="H944" s="478"/>
      <c r="I944" s="470"/>
      <c r="J944" s="470"/>
      <c r="K944" s="470"/>
      <c r="L944" s="470"/>
      <c r="M944" s="470"/>
      <c r="N944" s="470"/>
      <c r="O944" s="470"/>
      <c r="P944" s="473">
        <f t="shared" si="14"/>
        <v>0</v>
      </c>
      <c r="Q944" s="470"/>
      <c r="R944" s="468"/>
      <c r="S944" s="468"/>
      <c r="T944" s="468"/>
      <c r="U944" s="468"/>
      <c r="V944" s="468"/>
      <c r="W944" s="474"/>
    </row>
    <row r="945" spans="1:23" s="475" customFormat="1" ht="12.75">
      <c r="A945" s="468"/>
      <c r="B945" s="468"/>
      <c r="C945" s="468"/>
      <c r="D945" s="468"/>
      <c r="E945" s="468"/>
      <c r="F945" s="468"/>
      <c r="G945" s="468"/>
      <c r="H945" s="478"/>
      <c r="I945" s="470"/>
      <c r="J945" s="470"/>
      <c r="K945" s="470"/>
      <c r="L945" s="470"/>
      <c r="M945" s="470"/>
      <c r="N945" s="470"/>
      <c r="O945" s="470"/>
      <c r="P945" s="473">
        <f t="shared" si="14"/>
        <v>0</v>
      </c>
      <c r="Q945" s="470"/>
      <c r="R945" s="468"/>
      <c r="S945" s="468"/>
      <c r="T945" s="468"/>
      <c r="U945" s="468"/>
      <c r="V945" s="468"/>
      <c r="W945" s="474"/>
    </row>
    <row r="946" spans="1:23" s="475" customFormat="1" ht="12.75">
      <c r="A946" s="468"/>
      <c r="B946" s="468"/>
      <c r="C946" s="468"/>
      <c r="D946" s="468"/>
      <c r="E946" s="468"/>
      <c r="F946" s="468"/>
      <c r="G946" s="468"/>
      <c r="H946" s="478"/>
      <c r="I946" s="470"/>
      <c r="J946" s="470"/>
      <c r="K946" s="470"/>
      <c r="L946" s="470"/>
      <c r="M946" s="470"/>
      <c r="N946" s="470"/>
      <c r="O946" s="470"/>
      <c r="P946" s="473">
        <f t="shared" si="14"/>
        <v>0</v>
      </c>
      <c r="Q946" s="470"/>
      <c r="R946" s="468"/>
      <c r="S946" s="468"/>
      <c r="T946" s="468"/>
      <c r="U946" s="468"/>
      <c r="V946" s="468"/>
      <c r="W946" s="474"/>
    </row>
    <row r="947" spans="1:23" s="475" customFormat="1" ht="12.75">
      <c r="A947" s="468"/>
      <c r="B947" s="468"/>
      <c r="C947" s="468"/>
      <c r="D947" s="468"/>
      <c r="E947" s="468"/>
      <c r="F947" s="468"/>
      <c r="G947" s="468"/>
      <c r="H947" s="478"/>
      <c r="I947" s="470"/>
      <c r="J947" s="470"/>
      <c r="K947" s="470"/>
      <c r="L947" s="470"/>
      <c r="M947" s="470"/>
      <c r="N947" s="470"/>
      <c r="O947" s="470"/>
      <c r="P947" s="473">
        <f t="shared" si="14"/>
        <v>0</v>
      </c>
      <c r="Q947" s="470"/>
      <c r="R947" s="468"/>
      <c r="S947" s="468"/>
      <c r="T947" s="468"/>
      <c r="U947" s="468"/>
      <c r="V947" s="468"/>
      <c r="W947" s="474"/>
    </row>
    <row r="948" spans="1:23" s="475" customFormat="1" ht="12.75">
      <c r="A948" s="468"/>
      <c r="B948" s="468"/>
      <c r="C948" s="468"/>
      <c r="D948" s="468"/>
      <c r="E948" s="468"/>
      <c r="F948" s="468"/>
      <c r="G948" s="468"/>
      <c r="H948" s="478"/>
      <c r="I948" s="470"/>
      <c r="J948" s="470"/>
      <c r="K948" s="470"/>
      <c r="L948" s="470"/>
      <c r="M948" s="470"/>
      <c r="N948" s="470"/>
      <c r="O948" s="470"/>
      <c r="P948" s="473">
        <f t="shared" si="14"/>
        <v>0</v>
      </c>
      <c r="Q948" s="470"/>
      <c r="R948" s="468"/>
      <c r="S948" s="468"/>
      <c r="T948" s="468"/>
      <c r="U948" s="468"/>
      <c r="V948" s="468"/>
      <c r="W948" s="474"/>
    </row>
    <row r="949" spans="1:23" s="475" customFormat="1" ht="12.75">
      <c r="A949" s="468"/>
      <c r="B949" s="468"/>
      <c r="C949" s="468"/>
      <c r="D949" s="468"/>
      <c r="E949" s="468"/>
      <c r="F949" s="468"/>
      <c r="G949" s="468"/>
      <c r="H949" s="478"/>
      <c r="I949" s="470"/>
      <c r="J949" s="470"/>
      <c r="K949" s="470"/>
      <c r="L949" s="470"/>
      <c r="M949" s="470"/>
      <c r="N949" s="470"/>
      <c r="O949" s="470"/>
      <c r="P949" s="473">
        <f t="shared" si="14"/>
        <v>0</v>
      </c>
      <c r="Q949" s="470"/>
      <c r="R949" s="468"/>
      <c r="S949" s="468"/>
      <c r="T949" s="468"/>
      <c r="U949" s="468"/>
      <c r="V949" s="468"/>
      <c r="W949" s="474"/>
    </row>
    <row r="950" spans="1:23" s="475" customFormat="1" ht="12.75">
      <c r="A950" s="468"/>
      <c r="B950" s="468"/>
      <c r="C950" s="468"/>
      <c r="D950" s="468"/>
      <c r="E950" s="468"/>
      <c r="F950" s="468"/>
      <c r="G950" s="468"/>
      <c r="H950" s="478"/>
      <c r="I950" s="470"/>
      <c r="J950" s="470"/>
      <c r="K950" s="470"/>
      <c r="L950" s="470"/>
      <c r="M950" s="470"/>
      <c r="N950" s="470"/>
      <c r="O950" s="470"/>
      <c r="P950" s="473">
        <f t="shared" si="14"/>
        <v>0</v>
      </c>
      <c r="Q950" s="470"/>
      <c r="R950" s="468"/>
      <c r="S950" s="468"/>
      <c r="T950" s="468"/>
      <c r="U950" s="468"/>
      <c r="V950" s="468"/>
      <c r="W950" s="474"/>
    </row>
    <row r="951" spans="1:23" s="475" customFormat="1" ht="12.75">
      <c r="A951" s="468"/>
      <c r="B951" s="468"/>
      <c r="C951" s="468"/>
      <c r="D951" s="468"/>
      <c r="E951" s="468"/>
      <c r="F951" s="468"/>
      <c r="G951" s="468"/>
      <c r="H951" s="478"/>
      <c r="I951" s="470"/>
      <c r="J951" s="470"/>
      <c r="K951" s="470"/>
      <c r="L951" s="470"/>
      <c r="M951" s="470"/>
      <c r="N951" s="470"/>
      <c r="O951" s="470"/>
      <c r="P951" s="473">
        <f t="shared" si="14"/>
        <v>0</v>
      </c>
      <c r="Q951" s="470"/>
      <c r="R951" s="468"/>
      <c r="S951" s="468"/>
      <c r="T951" s="468"/>
      <c r="U951" s="468"/>
      <c r="V951" s="468"/>
      <c r="W951" s="474"/>
    </row>
    <row r="952" spans="1:23" s="475" customFormat="1" ht="12.75">
      <c r="A952" s="468"/>
      <c r="B952" s="468"/>
      <c r="C952" s="468"/>
      <c r="D952" s="468"/>
      <c r="E952" s="468"/>
      <c r="F952" s="468"/>
      <c r="G952" s="468"/>
      <c r="H952" s="478"/>
      <c r="I952" s="470"/>
      <c r="J952" s="470"/>
      <c r="K952" s="470"/>
      <c r="L952" s="470"/>
      <c r="M952" s="470"/>
      <c r="N952" s="470"/>
      <c r="O952" s="470"/>
      <c r="P952" s="473">
        <f t="shared" si="14"/>
        <v>0</v>
      </c>
      <c r="Q952" s="470"/>
      <c r="R952" s="468"/>
      <c r="S952" s="468"/>
      <c r="T952" s="468"/>
      <c r="U952" s="468"/>
      <c r="V952" s="468"/>
      <c r="W952" s="474"/>
    </row>
    <row r="953" spans="1:23" s="475" customFormat="1" ht="12.75">
      <c r="A953" s="468"/>
      <c r="B953" s="468"/>
      <c r="C953" s="468"/>
      <c r="D953" s="468"/>
      <c r="E953" s="468"/>
      <c r="F953" s="468"/>
      <c r="G953" s="468"/>
      <c r="H953" s="478"/>
      <c r="I953" s="470"/>
      <c r="J953" s="470"/>
      <c r="K953" s="470"/>
      <c r="L953" s="470"/>
      <c r="M953" s="470"/>
      <c r="N953" s="470"/>
      <c r="O953" s="470"/>
      <c r="P953" s="473">
        <f t="shared" si="14"/>
        <v>0</v>
      </c>
      <c r="Q953" s="470"/>
      <c r="R953" s="468"/>
      <c r="S953" s="468"/>
      <c r="T953" s="468"/>
      <c r="U953" s="468"/>
      <c r="V953" s="468"/>
      <c r="W953" s="474"/>
    </row>
    <row r="954" spans="1:23" s="475" customFormat="1" ht="12.75">
      <c r="A954" s="468"/>
      <c r="B954" s="468"/>
      <c r="C954" s="468"/>
      <c r="D954" s="468"/>
      <c r="E954" s="468"/>
      <c r="F954" s="468"/>
      <c r="G954" s="468"/>
      <c r="H954" s="478"/>
      <c r="I954" s="470"/>
      <c r="J954" s="470"/>
      <c r="K954" s="470"/>
      <c r="L954" s="470"/>
      <c r="M954" s="470"/>
      <c r="N954" s="470"/>
      <c r="O954" s="470"/>
      <c r="P954" s="473">
        <f t="shared" si="14"/>
        <v>0</v>
      </c>
      <c r="Q954" s="470"/>
      <c r="R954" s="468"/>
      <c r="S954" s="468"/>
      <c r="T954" s="468"/>
      <c r="U954" s="468"/>
      <c r="V954" s="468"/>
      <c r="W954" s="474"/>
    </row>
    <row r="955" spans="1:23" s="475" customFormat="1" ht="12.75">
      <c r="A955" s="468"/>
      <c r="B955" s="468"/>
      <c r="C955" s="468"/>
      <c r="D955" s="468"/>
      <c r="E955" s="468"/>
      <c r="F955" s="468"/>
      <c r="G955" s="468"/>
      <c r="H955" s="478"/>
      <c r="I955" s="470"/>
      <c r="J955" s="470"/>
      <c r="K955" s="470"/>
      <c r="L955" s="470"/>
      <c r="M955" s="470"/>
      <c r="N955" s="470"/>
      <c r="O955" s="470"/>
      <c r="P955" s="473">
        <f t="shared" si="14"/>
        <v>0</v>
      </c>
      <c r="Q955" s="470"/>
      <c r="R955" s="468"/>
      <c r="S955" s="468"/>
      <c r="T955" s="468"/>
      <c r="U955" s="468"/>
      <c r="V955" s="468"/>
      <c r="W955" s="474"/>
    </row>
    <row r="956" spans="1:23" s="475" customFormat="1" ht="12.75">
      <c r="A956" s="468"/>
      <c r="B956" s="468"/>
      <c r="C956" s="468"/>
      <c r="D956" s="468"/>
      <c r="E956" s="468"/>
      <c r="F956" s="468"/>
      <c r="G956" s="468"/>
      <c r="H956" s="478"/>
      <c r="I956" s="470"/>
      <c r="J956" s="470"/>
      <c r="K956" s="470"/>
      <c r="L956" s="470"/>
      <c r="M956" s="470"/>
      <c r="N956" s="470"/>
      <c r="O956" s="470"/>
      <c r="P956" s="473">
        <f t="shared" si="14"/>
        <v>0</v>
      </c>
      <c r="Q956" s="470"/>
      <c r="R956" s="468"/>
      <c r="S956" s="468"/>
      <c r="T956" s="468"/>
      <c r="U956" s="468"/>
      <c r="V956" s="468"/>
      <c r="W956" s="474"/>
    </row>
    <row r="957" spans="1:23" s="475" customFormat="1" ht="12.75">
      <c r="A957" s="468"/>
      <c r="B957" s="468"/>
      <c r="C957" s="468"/>
      <c r="D957" s="468"/>
      <c r="E957" s="468"/>
      <c r="F957" s="468"/>
      <c r="G957" s="468"/>
      <c r="H957" s="478"/>
      <c r="I957" s="470"/>
      <c r="J957" s="470"/>
      <c r="K957" s="470"/>
      <c r="L957" s="470"/>
      <c r="M957" s="470"/>
      <c r="N957" s="470"/>
      <c r="O957" s="470"/>
      <c r="P957" s="473">
        <f t="shared" si="14"/>
        <v>0</v>
      </c>
      <c r="Q957" s="470"/>
      <c r="R957" s="468"/>
      <c r="S957" s="468"/>
      <c r="T957" s="468"/>
      <c r="U957" s="468"/>
      <c r="V957" s="468"/>
      <c r="W957" s="474"/>
    </row>
    <row r="958" spans="1:23" s="475" customFormat="1" ht="12.75">
      <c r="A958" s="468"/>
      <c r="B958" s="468"/>
      <c r="C958" s="468"/>
      <c r="D958" s="468"/>
      <c r="E958" s="468"/>
      <c r="F958" s="468"/>
      <c r="G958" s="468"/>
      <c r="H958" s="478"/>
      <c r="I958" s="470"/>
      <c r="J958" s="470"/>
      <c r="K958" s="470"/>
      <c r="L958" s="470"/>
      <c r="M958" s="470"/>
      <c r="N958" s="470"/>
      <c r="O958" s="470"/>
      <c r="P958" s="473">
        <f t="shared" si="14"/>
        <v>0</v>
      </c>
      <c r="Q958" s="470"/>
      <c r="R958" s="468"/>
      <c r="S958" s="468"/>
      <c r="T958" s="468"/>
      <c r="U958" s="468"/>
      <c r="V958" s="468"/>
      <c r="W958" s="474"/>
    </row>
    <row r="959" spans="1:23" s="475" customFormat="1" ht="12.75">
      <c r="A959" s="468"/>
      <c r="B959" s="468"/>
      <c r="C959" s="468"/>
      <c r="D959" s="468"/>
      <c r="E959" s="468"/>
      <c r="F959" s="468"/>
      <c r="G959" s="468"/>
      <c r="H959" s="478"/>
      <c r="I959" s="470"/>
      <c r="J959" s="470"/>
      <c r="K959" s="470"/>
      <c r="L959" s="470"/>
      <c r="M959" s="470"/>
      <c r="N959" s="470"/>
      <c r="O959" s="470"/>
      <c r="P959" s="473">
        <f t="shared" si="14"/>
        <v>0</v>
      </c>
      <c r="Q959" s="470"/>
      <c r="R959" s="468"/>
      <c r="S959" s="468"/>
      <c r="T959" s="468"/>
      <c r="U959" s="468"/>
      <c r="V959" s="468"/>
      <c r="W959" s="474"/>
    </row>
    <row r="960" spans="1:23" s="475" customFormat="1" ht="12.75">
      <c r="A960" s="468"/>
      <c r="B960" s="468"/>
      <c r="C960" s="468"/>
      <c r="D960" s="468"/>
      <c r="E960" s="468"/>
      <c r="F960" s="468"/>
      <c r="G960" s="468"/>
      <c r="H960" s="478"/>
      <c r="I960" s="470"/>
      <c r="J960" s="470"/>
      <c r="K960" s="470"/>
      <c r="L960" s="470"/>
      <c r="M960" s="470"/>
      <c r="N960" s="470"/>
      <c r="O960" s="470"/>
      <c r="P960" s="473">
        <f t="shared" si="14"/>
        <v>0</v>
      </c>
      <c r="Q960" s="470"/>
      <c r="R960" s="468"/>
      <c r="S960" s="468"/>
      <c r="T960" s="468"/>
      <c r="U960" s="468"/>
      <c r="V960" s="468"/>
      <c r="W960" s="474"/>
    </row>
    <row r="961" spans="1:23" s="475" customFormat="1" ht="12.75">
      <c r="A961" s="468"/>
      <c r="B961" s="468"/>
      <c r="C961" s="468"/>
      <c r="D961" s="468"/>
      <c r="E961" s="468"/>
      <c r="F961" s="468"/>
      <c r="G961" s="468"/>
      <c r="H961" s="478"/>
      <c r="I961" s="470"/>
      <c r="J961" s="470"/>
      <c r="K961" s="470"/>
      <c r="L961" s="470"/>
      <c r="M961" s="470"/>
      <c r="N961" s="470"/>
      <c r="O961" s="470"/>
      <c r="P961" s="473">
        <f t="shared" si="14"/>
        <v>0</v>
      </c>
      <c r="Q961" s="470"/>
      <c r="R961" s="468"/>
      <c r="S961" s="468"/>
      <c r="T961" s="468"/>
      <c r="U961" s="468"/>
      <c r="V961" s="468"/>
      <c r="W961" s="474"/>
    </row>
    <row r="962" spans="1:23" s="475" customFormat="1" ht="12.75">
      <c r="A962" s="468"/>
      <c r="B962" s="468"/>
      <c r="C962" s="468"/>
      <c r="D962" s="468"/>
      <c r="E962" s="468"/>
      <c r="F962" s="468"/>
      <c r="G962" s="468"/>
      <c r="H962" s="478"/>
      <c r="I962" s="470"/>
      <c r="J962" s="470"/>
      <c r="K962" s="470"/>
      <c r="L962" s="470"/>
      <c r="M962" s="470"/>
      <c r="N962" s="470"/>
      <c r="O962" s="470"/>
      <c r="P962" s="473">
        <f t="shared" si="14"/>
        <v>0</v>
      </c>
      <c r="Q962" s="470"/>
      <c r="R962" s="468"/>
      <c r="S962" s="468"/>
      <c r="T962" s="468"/>
      <c r="U962" s="468"/>
      <c r="V962" s="468"/>
      <c r="W962" s="474"/>
    </row>
    <row r="963" spans="1:23" s="475" customFormat="1" ht="12.75">
      <c r="A963" s="468"/>
      <c r="B963" s="468"/>
      <c r="C963" s="468"/>
      <c r="D963" s="468"/>
      <c r="E963" s="468"/>
      <c r="F963" s="468"/>
      <c r="G963" s="468"/>
      <c r="H963" s="478"/>
      <c r="I963" s="470"/>
      <c r="J963" s="470"/>
      <c r="K963" s="470"/>
      <c r="L963" s="470"/>
      <c r="M963" s="470"/>
      <c r="N963" s="470"/>
      <c r="O963" s="470"/>
      <c r="P963" s="473">
        <f t="shared" si="14"/>
        <v>0</v>
      </c>
      <c r="Q963" s="470"/>
      <c r="R963" s="468"/>
      <c r="S963" s="468"/>
      <c r="T963" s="468"/>
      <c r="U963" s="468"/>
      <c r="V963" s="468"/>
      <c r="W963" s="474"/>
    </row>
    <row r="964" spans="1:23" s="475" customFormat="1" ht="12.75">
      <c r="A964" s="468"/>
      <c r="B964" s="468"/>
      <c r="C964" s="468"/>
      <c r="D964" s="468"/>
      <c r="E964" s="468"/>
      <c r="F964" s="468"/>
      <c r="G964" s="468"/>
      <c r="H964" s="478"/>
      <c r="I964" s="470"/>
      <c r="J964" s="470"/>
      <c r="K964" s="470"/>
      <c r="L964" s="470"/>
      <c r="M964" s="470"/>
      <c r="N964" s="470"/>
      <c r="O964" s="470"/>
      <c r="P964" s="473">
        <f t="shared" si="14"/>
        <v>0</v>
      </c>
      <c r="Q964" s="470"/>
      <c r="R964" s="468"/>
      <c r="S964" s="468"/>
      <c r="T964" s="468"/>
      <c r="U964" s="468"/>
      <c r="V964" s="468"/>
      <c r="W964" s="474"/>
    </row>
    <row r="965" spans="1:23" s="475" customFormat="1" ht="12.75">
      <c r="A965" s="468"/>
      <c r="B965" s="468"/>
      <c r="C965" s="468"/>
      <c r="D965" s="468"/>
      <c r="E965" s="468"/>
      <c r="F965" s="468"/>
      <c r="G965" s="468"/>
      <c r="H965" s="478"/>
      <c r="I965" s="470"/>
      <c r="J965" s="470"/>
      <c r="K965" s="470"/>
      <c r="L965" s="470"/>
      <c r="M965" s="470"/>
      <c r="N965" s="470"/>
      <c r="O965" s="470"/>
      <c r="P965" s="473">
        <f t="shared" si="14"/>
        <v>0</v>
      </c>
      <c r="Q965" s="470"/>
      <c r="R965" s="468"/>
      <c r="S965" s="468"/>
      <c r="T965" s="468"/>
      <c r="U965" s="468"/>
      <c r="V965" s="468"/>
      <c r="W965" s="474"/>
    </row>
    <row r="966" spans="1:23" s="475" customFormat="1" ht="12.75">
      <c r="A966" s="468"/>
      <c r="B966" s="468"/>
      <c r="C966" s="468"/>
      <c r="D966" s="468"/>
      <c r="E966" s="468"/>
      <c r="F966" s="468"/>
      <c r="G966" s="468"/>
      <c r="H966" s="478"/>
      <c r="I966" s="470"/>
      <c r="J966" s="470"/>
      <c r="K966" s="470"/>
      <c r="L966" s="470"/>
      <c r="M966" s="470"/>
      <c r="N966" s="470"/>
      <c r="O966" s="470"/>
      <c r="P966" s="473">
        <f t="shared" si="14"/>
        <v>0</v>
      </c>
      <c r="Q966" s="470"/>
      <c r="R966" s="468"/>
      <c r="S966" s="468"/>
      <c r="T966" s="468"/>
      <c r="U966" s="468"/>
      <c r="V966" s="468"/>
      <c r="W966" s="474"/>
    </row>
    <row r="967" spans="1:23" s="475" customFormat="1" ht="12.75">
      <c r="A967" s="468"/>
      <c r="B967" s="468"/>
      <c r="C967" s="468"/>
      <c r="D967" s="468"/>
      <c r="E967" s="468"/>
      <c r="F967" s="468"/>
      <c r="G967" s="468"/>
      <c r="H967" s="478"/>
      <c r="I967" s="470"/>
      <c r="J967" s="470"/>
      <c r="K967" s="470"/>
      <c r="L967" s="470"/>
      <c r="M967" s="470"/>
      <c r="N967" s="470"/>
      <c r="O967" s="470"/>
      <c r="P967" s="473">
        <f t="shared" si="14"/>
        <v>0</v>
      </c>
      <c r="Q967" s="470"/>
      <c r="R967" s="468"/>
      <c r="S967" s="468"/>
      <c r="T967" s="468"/>
      <c r="U967" s="468"/>
      <c r="V967" s="468"/>
      <c r="W967" s="474"/>
    </row>
    <row r="968" spans="1:23" s="475" customFormat="1" ht="12.75">
      <c r="A968" s="468"/>
      <c r="B968" s="468"/>
      <c r="C968" s="468"/>
      <c r="D968" s="468"/>
      <c r="E968" s="468"/>
      <c r="F968" s="468"/>
      <c r="G968" s="468"/>
      <c r="H968" s="478"/>
      <c r="I968" s="470"/>
      <c r="J968" s="470"/>
      <c r="K968" s="470"/>
      <c r="L968" s="470"/>
      <c r="M968" s="470"/>
      <c r="N968" s="470"/>
      <c r="O968" s="470"/>
      <c r="P968" s="473">
        <f t="shared" si="14"/>
        <v>0</v>
      </c>
      <c r="Q968" s="470"/>
      <c r="R968" s="468"/>
      <c r="S968" s="468"/>
      <c r="T968" s="468"/>
      <c r="U968" s="468"/>
      <c r="V968" s="468"/>
      <c r="W968" s="474"/>
    </row>
    <row r="969" spans="1:23" s="475" customFormat="1" ht="12.75">
      <c r="A969" s="468"/>
      <c r="B969" s="468"/>
      <c r="C969" s="468"/>
      <c r="D969" s="468"/>
      <c r="E969" s="468"/>
      <c r="F969" s="468"/>
      <c r="G969" s="468"/>
      <c r="H969" s="478"/>
      <c r="I969" s="470"/>
      <c r="J969" s="470"/>
      <c r="K969" s="470"/>
      <c r="L969" s="470"/>
      <c r="M969" s="470"/>
      <c r="N969" s="470"/>
      <c r="O969" s="470"/>
      <c r="P969" s="473">
        <f t="shared" si="14"/>
        <v>0</v>
      </c>
      <c r="Q969" s="470"/>
      <c r="R969" s="468"/>
      <c r="S969" s="468"/>
      <c r="T969" s="468"/>
      <c r="U969" s="468"/>
      <c r="V969" s="468"/>
      <c r="W969" s="474"/>
    </row>
    <row r="970" spans="1:23" s="475" customFormat="1" ht="12.75">
      <c r="A970" s="468"/>
      <c r="B970" s="468"/>
      <c r="C970" s="468"/>
      <c r="D970" s="468"/>
      <c r="E970" s="468"/>
      <c r="F970" s="468"/>
      <c r="G970" s="468"/>
      <c r="H970" s="478"/>
      <c r="I970" s="470"/>
      <c r="J970" s="470"/>
      <c r="K970" s="470"/>
      <c r="L970" s="470"/>
      <c r="M970" s="470"/>
      <c r="N970" s="470"/>
      <c r="O970" s="470"/>
      <c r="P970" s="473">
        <f t="shared" si="14"/>
        <v>0</v>
      </c>
      <c r="Q970" s="470"/>
      <c r="R970" s="468"/>
      <c r="S970" s="468"/>
      <c r="T970" s="468"/>
      <c r="U970" s="468"/>
      <c r="V970" s="468"/>
      <c r="W970" s="474"/>
    </row>
    <row r="971" spans="1:23" s="475" customFormat="1" ht="12.75">
      <c r="A971" s="468"/>
      <c r="B971" s="468"/>
      <c r="C971" s="468"/>
      <c r="D971" s="468"/>
      <c r="E971" s="468"/>
      <c r="F971" s="468"/>
      <c r="G971" s="468"/>
      <c r="H971" s="478"/>
      <c r="I971" s="470"/>
      <c r="J971" s="470"/>
      <c r="K971" s="470"/>
      <c r="L971" s="470"/>
      <c r="M971" s="470"/>
      <c r="N971" s="470"/>
      <c r="O971" s="470"/>
      <c r="P971" s="473">
        <f t="shared" si="14"/>
        <v>0</v>
      </c>
      <c r="Q971" s="470"/>
      <c r="R971" s="468"/>
      <c r="S971" s="468"/>
      <c r="T971" s="468"/>
      <c r="U971" s="468"/>
      <c r="V971" s="468"/>
      <c r="W971" s="474"/>
    </row>
    <row r="972" spans="1:23" s="475" customFormat="1" ht="12.75">
      <c r="A972" s="468"/>
      <c r="B972" s="468"/>
      <c r="C972" s="468"/>
      <c r="D972" s="468"/>
      <c r="E972" s="468"/>
      <c r="F972" s="468"/>
      <c r="G972" s="468"/>
      <c r="H972" s="478"/>
      <c r="I972" s="470"/>
      <c r="J972" s="470"/>
      <c r="K972" s="470"/>
      <c r="L972" s="470"/>
      <c r="M972" s="470"/>
      <c r="N972" s="470"/>
      <c r="O972" s="470"/>
      <c r="P972" s="473">
        <f t="shared" si="14"/>
        <v>0</v>
      </c>
      <c r="Q972" s="470"/>
      <c r="R972" s="468"/>
      <c r="S972" s="468"/>
      <c r="T972" s="468"/>
      <c r="U972" s="468"/>
      <c r="V972" s="468"/>
      <c r="W972" s="474"/>
    </row>
    <row r="973" spans="1:23" s="475" customFormat="1" ht="12.75">
      <c r="A973" s="468"/>
      <c r="B973" s="468"/>
      <c r="C973" s="468"/>
      <c r="D973" s="468"/>
      <c r="E973" s="468"/>
      <c r="F973" s="468"/>
      <c r="G973" s="468"/>
      <c r="H973" s="478"/>
      <c r="I973" s="470"/>
      <c r="J973" s="470"/>
      <c r="K973" s="470"/>
      <c r="L973" s="470"/>
      <c r="M973" s="470"/>
      <c r="N973" s="470"/>
      <c r="O973" s="470"/>
      <c r="P973" s="473">
        <f t="shared" ref="P973:P1000" si="15">SUM($I973:$O973)</f>
        <v>0</v>
      </c>
      <c r="Q973" s="470"/>
      <c r="R973" s="468"/>
      <c r="S973" s="468"/>
      <c r="T973" s="468"/>
      <c r="U973" s="468"/>
      <c r="V973" s="468"/>
      <c r="W973" s="474"/>
    </row>
    <row r="974" spans="1:23" s="475" customFormat="1" ht="12.75">
      <c r="A974" s="468"/>
      <c r="B974" s="468"/>
      <c r="C974" s="468"/>
      <c r="D974" s="468"/>
      <c r="E974" s="468"/>
      <c r="F974" s="468"/>
      <c r="G974" s="468"/>
      <c r="H974" s="478"/>
      <c r="I974" s="470"/>
      <c r="J974" s="470"/>
      <c r="K974" s="470"/>
      <c r="L974" s="470"/>
      <c r="M974" s="470"/>
      <c r="N974" s="470"/>
      <c r="O974" s="470"/>
      <c r="P974" s="473">
        <f t="shared" si="15"/>
        <v>0</v>
      </c>
      <c r="Q974" s="470"/>
      <c r="R974" s="468"/>
      <c r="S974" s="468"/>
      <c r="T974" s="468"/>
      <c r="U974" s="468"/>
      <c r="V974" s="468"/>
      <c r="W974" s="474"/>
    </row>
    <row r="975" spans="1:23" s="475" customFormat="1" ht="12.75">
      <c r="A975" s="468"/>
      <c r="B975" s="468"/>
      <c r="C975" s="468"/>
      <c r="D975" s="468"/>
      <c r="E975" s="468"/>
      <c r="F975" s="468"/>
      <c r="G975" s="468"/>
      <c r="H975" s="478"/>
      <c r="I975" s="470"/>
      <c r="J975" s="470"/>
      <c r="K975" s="470"/>
      <c r="L975" s="470"/>
      <c r="M975" s="470"/>
      <c r="N975" s="470"/>
      <c r="O975" s="470"/>
      <c r="P975" s="473">
        <f t="shared" si="15"/>
        <v>0</v>
      </c>
      <c r="Q975" s="470"/>
      <c r="R975" s="468"/>
      <c r="S975" s="468"/>
      <c r="T975" s="468"/>
      <c r="U975" s="468"/>
      <c r="V975" s="468"/>
      <c r="W975" s="474"/>
    </row>
    <row r="976" spans="1:23" s="475" customFormat="1" ht="12.75">
      <c r="A976" s="468"/>
      <c r="B976" s="468"/>
      <c r="C976" s="468"/>
      <c r="D976" s="468"/>
      <c r="E976" s="468"/>
      <c r="F976" s="468"/>
      <c r="G976" s="468"/>
      <c r="H976" s="478"/>
      <c r="I976" s="470"/>
      <c r="J976" s="470"/>
      <c r="K976" s="470"/>
      <c r="L976" s="470"/>
      <c r="M976" s="470"/>
      <c r="N976" s="470"/>
      <c r="O976" s="470"/>
      <c r="P976" s="473">
        <f t="shared" si="15"/>
        <v>0</v>
      </c>
      <c r="Q976" s="470"/>
      <c r="R976" s="468"/>
      <c r="S976" s="468"/>
      <c r="T976" s="468"/>
      <c r="U976" s="468"/>
      <c r="V976" s="468"/>
      <c r="W976" s="474"/>
    </row>
    <row r="977" spans="1:23" s="475" customFormat="1" ht="12.75">
      <c r="A977" s="468"/>
      <c r="B977" s="468"/>
      <c r="C977" s="468"/>
      <c r="D977" s="468"/>
      <c r="E977" s="468"/>
      <c r="F977" s="468"/>
      <c r="G977" s="468"/>
      <c r="H977" s="478"/>
      <c r="I977" s="470"/>
      <c r="J977" s="470"/>
      <c r="K977" s="470"/>
      <c r="L977" s="470"/>
      <c r="M977" s="470"/>
      <c r="N977" s="470"/>
      <c r="O977" s="470"/>
      <c r="P977" s="473">
        <f t="shared" si="15"/>
        <v>0</v>
      </c>
      <c r="Q977" s="470"/>
      <c r="R977" s="468"/>
      <c r="S977" s="468"/>
      <c r="T977" s="468"/>
      <c r="U977" s="468"/>
      <c r="V977" s="468"/>
      <c r="W977" s="474"/>
    </row>
    <row r="978" spans="1:23" s="475" customFormat="1" ht="12.75">
      <c r="A978" s="468"/>
      <c r="B978" s="468"/>
      <c r="C978" s="468"/>
      <c r="D978" s="468"/>
      <c r="E978" s="468"/>
      <c r="F978" s="468"/>
      <c r="G978" s="468"/>
      <c r="H978" s="478"/>
      <c r="I978" s="470"/>
      <c r="J978" s="470"/>
      <c r="K978" s="470"/>
      <c r="L978" s="470"/>
      <c r="M978" s="470"/>
      <c r="N978" s="470"/>
      <c r="O978" s="470"/>
      <c r="P978" s="473">
        <f t="shared" si="15"/>
        <v>0</v>
      </c>
      <c r="Q978" s="470"/>
      <c r="R978" s="468"/>
      <c r="S978" s="468"/>
      <c r="T978" s="468"/>
      <c r="U978" s="468"/>
      <c r="V978" s="468"/>
      <c r="W978" s="474"/>
    </row>
    <row r="979" spans="1:23" s="475" customFormat="1" ht="12.75">
      <c r="A979" s="468"/>
      <c r="B979" s="468"/>
      <c r="C979" s="468"/>
      <c r="D979" s="468"/>
      <c r="E979" s="468"/>
      <c r="F979" s="468"/>
      <c r="G979" s="468"/>
      <c r="H979" s="478"/>
      <c r="I979" s="470"/>
      <c r="J979" s="470"/>
      <c r="K979" s="470"/>
      <c r="L979" s="470"/>
      <c r="M979" s="470"/>
      <c r="N979" s="470"/>
      <c r="O979" s="470"/>
      <c r="P979" s="473">
        <f t="shared" si="15"/>
        <v>0</v>
      </c>
      <c r="Q979" s="470"/>
      <c r="R979" s="468"/>
      <c r="S979" s="468"/>
      <c r="T979" s="468"/>
      <c r="U979" s="468"/>
      <c r="V979" s="468"/>
      <c r="W979" s="474"/>
    </row>
    <row r="980" spans="1:23" s="475" customFormat="1" ht="12.75">
      <c r="A980" s="468"/>
      <c r="B980" s="468"/>
      <c r="C980" s="468"/>
      <c r="D980" s="468"/>
      <c r="E980" s="468"/>
      <c r="F980" s="468"/>
      <c r="G980" s="468"/>
      <c r="H980" s="478"/>
      <c r="I980" s="470"/>
      <c r="J980" s="470"/>
      <c r="K980" s="470"/>
      <c r="L980" s="470"/>
      <c r="M980" s="470"/>
      <c r="N980" s="470"/>
      <c r="O980" s="470"/>
      <c r="P980" s="473">
        <f t="shared" si="15"/>
        <v>0</v>
      </c>
      <c r="Q980" s="470"/>
      <c r="R980" s="468"/>
      <c r="S980" s="468"/>
      <c r="T980" s="468"/>
      <c r="U980" s="468"/>
      <c r="V980" s="468"/>
      <c r="W980" s="474"/>
    </row>
    <row r="981" spans="1:23" s="475" customFormat="1" ht="12.75">
      <c r="A981" s="468"/>
      <c r="B981" s="468"/>
      <c r="C981" s="468"/>
      <c r="D981" s="468"/>
      <c r="E981" s="468"/>
      <c r="F981" s="468"/>
      <c r="G981" s="468"/>
      <c r="H981" s="478"/>
      <c r="I981" s="470"/>
      <c r="J981" s="470"/>
      <c r="K981" s="470"/>
      <c r="L981" s="470"/>
      <c r="M981" s="470"/>
      <c r="N981" s="470"/>
      <c r="O981" s="470"/>
      <c r="P981" s="473">
        <f t="shared" si="15"/>
        <v>0</v>
      </c>
      <c r="Q981" s="470"/>
      <c r="R981" s="468"/>
      <c r="S981" s="468"/>
      <c r="T981" s="468"/>
      <c r="U981" s="468"/>
      <c r="V981" s="468"/>
      <c r="W981" s="474"/>
    </row>
    <row r="982" spans="1:23" s="475" customFormat="1" ht="12.75">
      <c r="A982" s="468"/>
      <c r="B982" s="468"/>
      <c r="C982" s="468"/>
      <c r="D982" s="468"/>
      <c r="E982" s="468"/>
      <c r="F982" s="468"/>
      <c r="G982" s="468"/>
      <c r="H982" s="478"/>
      <c r="I982" s="470"/>
      <c r="J982" s="470"/>
      <c r="K982" s="470"/>
      <c r="L982" s="470"/>
      <c r="M982" s="470"/>
      <c r="N982" s="470"/>
      <c r="O982" s="470"/>
      <c r="P982" s="473">
        <f t="shared" si="15"/>
        <v>0</v>
      </c>
      <c r="Q982" s="470"/>
      <c r="R982" s="468"/>
      <c r="S982" s="468"/>
      <c r="T982" s="468"/>
      <c r="U982" s="468"/>
      <c r="V982" s="468"/>
      <c r="W982" s="474"/>
    </row>
    <row r="983" spans="1:23" s="475" customFormat="1" ht="12.75">
      <c r="A983" s="468"/>
      <c r="B983" s="468"/>
      <c r="C983" s="468"/>
      <c r="D983" s="468"/>
      <c r="E983" s="468"/>
      <c r="F983" s="468"/>
      <c r="G983" s="468"/>
      <c r="H983" s="478"/>
      <c r="I983" s="470"/>
      <c r="J983" s="470"/>
      <c r="K983" s="470"/>
      <c r="L983" s="470"/>
      <c r="M983" s="470"/>
      <c r="N983" s="470"/>
      <c r="O983" s="470"/>
      <c r="P983" s="473">
        <f t="shared" si="15"/>
        <v>0</v>
      </c>
      <c r="Q983" s="470"/>
      <c r="R983" s="468"/>
      <c r="S983" s="468"/>
      <c r="T983" s="468"/>
      <c r="U983" s="468"/>
      <c r="V983" s="468"/>
      <c r="W983" s="474"/>
    </row>
    <row r="984" spans="1:23" s="475" customFormat="1" ht="12.75">
      <c r="A984" s="468"/>
      <c r="B984" s="468"/>
      <c r="C984" s="468"/>
      <c r="D984" s="468"/>
      <c r="E984" s="468"/>
      <c r="F984" s="468"/>
      <c r="G984" s="468"/>
      <c r="H984" s="478"/>
      <c r="I984" s="470"/>
      <c r="J984" s="470"/>
      <c r="K984" s="470"/>
      <c r="L984" s="470"/>
      <c r="M984" s="470"/>
      <c r="N984" s="470"/>
      <c r="O984" s="470"/>
      <c r="P984" s="473">
        <f t="shared" si="15"/>
        <v>0</v>
      </c>
      <c r="Q984" s="470"/>
      <c r="R984" s="468"/>
      <c r="S984" s="468"/>
      <c r="T984" s="468"/>
      <c r="U984" s="468"/>
      <c r="V984" s="468"/>
      <c r="W984" s="474"/>
    </row>
    <row r="985" spans="1:23" s="475" customFormat="1" ht="12.75">
      <c r="A985" s="468"/>
      <c r="B985" s="468"/>
      <c r="C985" s="468"/>
      <c r="D985" s="468"/>
      <c r="E985" s="468"/>
      <c r="F985" s="468"/>
      <c r="G985" s="468"/>
      <c r="H985" s="478"/>
      <c r="I985" s="470"/>
      <c r="J985" s="470"/>
      <c r="K985" s="470"/>
      <c r="L985" s="470"/>
      <c r="M985" s="470"/>
      <c r="N985" s="470"/>
      <c r="O985" s="470"/>
      <c r="P985" s="473">
        <f t="shared" si="15"/>
        <v>0</v>
      </c>
      <c r="Q985" s="470"/>
      <c r="R985" s="468"/>
      <c r="S985" s="468"/>
      <c r="T985" s="468"/>
      <c r="U985" s="468"/>
      <c r="V985" s="468"/>
      <c r="W985" s="474"/>
    </row>
    <row r="986" spans="1:23" s="475" customFormat="1" ht="12.75">
      <c r="A986" s="468"/>
      <c r="B986" s="468"/>
      <c r="C986" s="468"/>
      <c r="D986" s="468"/>
      <c r="E986" s="468"/>
      <c r="F986" s="468"/>
      <c r="G986" s="468"/>
      <c r="H986" s="478"/>
      <c r="I986" s="470"/>
      <c r="J986" s="470"/>
      <c r="K986" s="470"/>
      <c r="L986" s="470"/>
      <c r="M986" s="470"/>
      <c r="N986" s="470"/>
      <c r="O986" s="470"/>
      <c r="P986" s="473">
        <f t="shared" si="15"/>
        <v>0</v>
      </c>
      <c r="Q986" s="470"/>
      <c r="R986" s="468"/>
      <c r="S986" s="468"/>
      <c r="T986" s="468"/>
      <c r="U986" s="468"/>
      <c r="V986" s="468"/>
      <c r="W986" s="474"/>
    </row>
    <row r="987" spans="1:23" s="475" customFormat="1" ht="12.75">
      <c r="A987" s="468"/>
      <c r="B987" s="468"/>
      <c r="C987" s="468"/>
      <c r="D987" s="468"/>
      <c r="E987" s="468"/>
      <c r="F987" s="468"/>
      <c r="G987" s="468"/>
      <c r="H987" s="478"/>
      <c r="I987" s="470"/>
      <c r="J987" s="470"/>
      <c r="K987" s="470"/>
      <c r="L987" s="470"/>
      <c r="M987" s="470"/>
      <c r="N987" s="470"/>
      <c r="O987" s="470"/>
      <c r="P987" s="473">
        <f t="shared" si="15"/>
        <v>0</v>
      </c>
      <c r="Q987" s="470"/>
      <c r="R987" s="468"/>
      <c r="S987" s="468"/>
      <c r="T987" s="468"/>
      <c r="U987" s="468"/>
      <c r="V987" s="468"/>
      <c r="W987" s="474"/>
    </row>
    <row r="988" spans="1:23" s="475" customFormat="1" ht="12.75">
      <c r="A988" s="468"/>
      <c r="B988" s="468"/>
      <c r="C988" s="468"/>
      <c r="D988" s="468"/>
      <c r="E988" s="468"/>
      <c r="F988" s="468"/>
      <c r="G988" s="468"/>
      <c r="H988" s="478"/>
      <c r="I988" s="470"/>
      <c r="J988" s="470"/>
      <c r="K988" s="470"/>
      <c r="L988" s="470"/>
      <c r="M988" s="470"/>
      <c r="N988" s="470"/>
      <c r="O988" s="470"/>
      <c r="P988" s="473">
        <f t="shared" si="15"/>
        <v>0</v>
      </c>
      <c r="Q988" s="470"/>
      <c r="R988" s="468"/>
      <c r="S988" s="468"/>
      <c r="T988" s="468"/>
      <c r="U988" s="468"/>
      <c r="V988" s="468"/>
      <c r="W988" s="474"/>
    </row>
    <row r="989" spans="1:23" s="475" customFormat="1" ht="12.75">
      <c r="A989" s="468"/>
      <c r="B989" s="468"/>
      <c r="C989" s="468"/>
      <c r="D989" s="468"/>
      <c r="E989" s="468"/>
      <c r="F989" s="468"/>
      <c r="G989" s="468"/>
      <c r="H989" s="478"/>
      <c r="I989" s="470"/>
      <c r="J989" s="470"/>
      <c r="K989" s="470"/>
      <c r="L989" s="470"/>
      <c r="M989" s="470"/>
      <c r="N989" s="470"/>
      <c r="O989" s="470"/>
      <c r="P989" s="473">
        <f t="shared" si="15"/>
        <v>0</v>
      </c>
      <c r="Q989" s="470"/>
      <c r="R989" s="468"/>
      <c r="S989" s="468"/>
      <c r="T989" s="468"/>
      <c r="U989" s="468"/>
      <c r="V989" s="468"/>
      <c r="W989" s="474"/>
    </row>
    <row r="990" spans="1:23" s="475" customFormat="1" ht="12.75">
      <c r="A990" s="468"/>
      <c r="B990" s="468"/>
      <c r="C990" s="468"/>
      <c r="D990" s="468"/>
      <c r="E990" s="468"/>
      <c r="F990" s="468"/>
      <c r="G990" s="468"/>
      <c r="H990" s="478"/>
      <c r="I990" s="470"/>
      <c r="J990" s="470"/>
      <c r="K990" s="470"/>
      <c r="L990" s="470"/>
      <c r="M990" s="470"/>
      <c r="N990" s="470"/>
      <c r="O990" s="470"/>
      <c r="P990" s="473">
        <f t="shared" si="15"/>
        <v>0</v>
      </c>
      <c r="Q990" s="470"/>
      <c r="R990" s="468"/>
      <c r="S990" s="468"/>
      <c r="T990" s="468"/>
      <c r="U990" s="468"/>
      <c r="V990" s="468"/>
      <c r="W990" s="474"/>
    </row>
    <row r="991" spans="1:23" s="475" customFormat="1" ht="12.75">
      <c r="A991" s="468"/>
      <c r="B991" s="468"/>
      <c r="C991" s="468"/>
      <c r="D991" s="468"/>
      <c r="E991" s="468"/>
      <c r="F991" s="468"/>
      <c r="G991" s="468"/>
      <c r="H991" s="478"/>
      <c r="I991" s="470"/>
      <c r="J991" s="470"/>
      <c r="K991" s="470"/>
      <c r="L991" s="470"/>
      <c r="M991" s="470"/>
      <c r="N991" s="470"/>
      <c r="O991" s="470"/>
      <c r="P991" s="473">
        <f t="shared" si="15"/>
        <v>0</v>
      </c>
      <c r="Q991" s="470"/>
      <c r="R991" s="468"/>
      <c r="S991" s="468"/>
      <c r="T991" s="468"/>
      <c r="U991" s="468"/>
      <c r="V991" s="468"/>
      <c r="W991" s="474"/>
    </row>
    <row r="992" spans="1:23" s="475" customFormat="1" ht="12.75">
      <c r="A992" s="468"/>
      <c r="B992" s="468"/>
      <c r="C992" s="468"/>
      <c r="D992" s="468"/>
      <c r="E992" s="468"/>
      <c r="F992" s="468"/>
      <c r="G992" s="468"/>
      <c r="H992" s="478"/>
      <c r="I992" s="470"/>
      <c r="J992" s="470"/>
      <c r="K992" s="470"/>
      <c r="L992" s="470"/>
      <c r="M992" s="470"/>
      <c r="N992" s="470"/>
      <c r="O992" s="470"/>
      <c r="P992" s="473">
        <f t="shared" si="15"/>
        <v>0</v>
      </c>
      <c r="Q992" s="470"/>
      <c r="R992" s="468"/>
      <c r="S992" s="468"/>
      <c r="T992" s="468"/>
      <c r="U992" s="468"/>
      <c r="V992" s="468"/>
      <c r="W992" s="474"/>
    </row>
    <row r="993" spans="1:23" s="475" customFormat="1" ht="12.75">
      <c r="A993" s="468"/>
      <c r="B993" s="468"/>
      <c r="C993" s="468"/>
      <c r="D993" s="468"/>
      <c r="E993" s="468"/>
      <c r="F993" s="468"/>
      <c r="G993" s="468"/>
      <c r="H993" s="478"/>
      <c r="I993" s="470"/>
      <c r="J993" s="470"/>
      <c r="K993" s="470"/>
      <c r="L993" s="470"/>
      <c r="M993" s="470"/>
      <c r="N993" s="470"/>
      <c r="O993" s="470"/>
      <c r="P993" s="473">
        <f t="shared" si="15"/>
        <v>0</v>
      </c>
      <c r="Q993" s="470"/>
      <c r="R993" s="468"/>
      <c r="S993" s="468"/>
      <c r="T993" s="468"/>
      <c r="U993" s="468"/>
      <c r="V993" s="468"/>
      <c r="W993" s="474"/>
    </row>
    <row r="994" spans="1:23" s="475" customFormat="1" ht="12.75">
      <c r="A994" s="468"/>
      <c r="B994" s="468"/>
      <c r="C994" s="468"/>
      <c r="D994" s="468"/>
      <c r="E994" s="468"/>
      <c r="F994" s="468"/>
      <c r="G994" s="468"/>
      <c r="H994" s="478"/>
      <c r="I994" s="470"/>
      <c r="J994" s="470"/>
      <c r="K994" s="470"/>
      <c r="L994" s="470"/>
      <c r="M994" s="470"/>
      <c r="N994" s="470"/>
      <c r="O994" s="470"/>
      <c r="P994" s="473">
        <f t="shared" si="15"/>
        <v>0</v>
      </c>
      <c r="Q994" s="470"/>
      <c r="R994" s="468"/>
      <c r="S994" s="468"/>
      <c r="T994" s="468"/>
      <c r="U994" s="468"/>
      <c r="V994" s="468"/>
      <c r="W994" s="474"/>
    </row>
    <row r="995" spans="1:23" s="475" customFormat="1" ht="12.75">
      <c r="A995" s="468"/>
      <c r="B995" s="468"/>
      <c r="C995" s="468"/>
      <c r="D995" s="468"/>
      <c r="E995" s="468"/>
      <c r="F995" s="468"/>
      <c r="G995" s="468"/>
      <c r="H995" s="478"/>
      <c r="I995" s="470"/>
      <c r="J995" s="470"/>
      <c r="K995" s="470"/>
      <c r="L995" s="470"/>
      <c r="M995" s="470"/>
      <c r="N995" s="470"/>
      <c r="O995" s="470"/>
      <c r="P995" s="473">
        <f t="shared" si="15"/>
        <v>0</v>
      </c>
      <c r="Q995" s="470"/>
      <c r="R995" s="468"/>
      <c r="S995" s="468"/>
      <c r="T995" s="468"/>
      <c r="U995" s="468"/>
      <c r="V995" s="468"/>
      <c r="W995" s="474"/>
    </row>
    <row r="996" spans="1:23" s="475" customFormat="1" ht="12.75">
      <c r="A996" s="468"/>
      <c r="B996" s="468"/>
      <c r="C996" s="468"/>
      <c r="D996" s="468"/>
      <c r="E996" s="468"/>
      <c r="F996" s="468"/>
      <c r="G996" s="468"/>
      <c r="H996" s="478"/>
      <c r="I996" s="470"/>
      <c r="J996" s="470"/>
      <c r="K996" s="470"/>
      <c r="L996" s="470"/>
      <c r="M996" s="470"/>
      <c r="N996" s="470"/>
      <c r="O996" s="470"/>
      <c r="P996" s="473">
        <f t="shared" si="15"/>
        <v>0</v>
      </c>
      <c r="Q996" s="470"/>
      <c r="R996" s="468"/>
      <c r="S996" s="468"/>
      <c r="T996" s="468"/>
      <c r="U996" s="468"/>
      <c r="V996" s="468"/>
      <c r="W996" s="474"/>
    </row>
    <row r="997" spans="1:23" s="475" customFormat="1" ht="12.75">
      <c r="A997" s="468"/>
      <c r="B997" s="468"/>
      <c r="C997" s="468"/>
      <c r="D997" s="468"/>
      <c r="E997" s="468"/>
      <c r="F997" s="468"/>
      <c r="G997" s="468"/>
      <c r="H997" s="478"/>
      <c r="I997" s="470"/>
      <c r="J997" s="470"/>
      <c r="K997" s="470"/>
      <c r="L997" s="470"/>
      <c r="M997" s="470"/>
      <c r="N997" s="470"/>
      <c r="O997" s="470"/>
      <c r="P997" s="473">
        <f t="shared" si="15"/>
        <v>0</v>
      </c>
      <c r="Q997" s="470"/>
      <c r="R997" s="468"/>
      <c r="S997" s="468"/>
      <c r="T997" s="468"/>
      <c r="U997" s="468"/>
      <c r="V997" s="468"/>
      <c r="W997" s="474"/>
    </row>
    <row r="998" spans="1:23" s="475" customFormat="1" ht="12.75">
      <c r="A998" s="468"/>
      <c r="B998" s="468"/>
      <c r="C998" s="468"/>
      <c r="D998" s="468"/>
      <c r="E998" s="468"/>
      <c r="F998" s="468"/>
      <c r="G998" s="468"/>
      <c r="H998" s="478"/>
      <c r="I998" s="470"/>
      <c r="J998" s="470"/>
      <c r="K998" s="470"/>
      <c r="L998" s="470"/>
      <c r="M998" s="470"/>
      <c r="N998" s="470"/>
      <c r="O998" s="470"/>
      <c r="P998" s="473">
        <f t="shared" si="15"/>
        <v>0</v>
      </c>
      <c r="Q998" s="470"/>
      <c r="R998" s="468"/>
      <c r="S998" s="468"/>
      <c r="T998" s="468"/>
      <c r="U998" s="468"/>
      <c r="V998" s="468"/>
      <c r="W998" s="474"/>
    </row>
    <row r="999" spans="1:23" s="475" customFormat="1" ht="12.75">
      <c r="A999" s="468"/>
      <c r="B999" s="468"/>
      <c r="C999" s="468"/>
      <c r="D999" s="468"/>
      <c r="E999" s="468"/>
      <c r="F999" s="468"/>
      <c r="G999" s="468"/>
      <c r="H999" s="478"/>
      <c r="I999" s="470"/>
      <c r="J999" s="470"/>
      <c r="K999" s="470"/>
      <c r="L999" s="470"/>
      <c r="M999" s="470"/>
      <c r="N999" s="470"/>
      <c r="O999" s="470"/>
      <c r="P999" s="473">
        <f t="shared" si="15"/>
        <v>0</v>
      </c>
      <c r="Q999" s="470"/>
      <c r="R999" s="468"/>
      <c r="S999" s="468"/>
      <c r="T999" s="468"/>
      <c r="U999" s="468"/>
      <c r="V999" s="468"/>
      <c r="W999" s="474"/>
    </row>
    <row r="1000" spans="1:23" s="475" customFormat="1" ht="12.75">
      <c r="A1000" s="468"/>
      <c r="B1000" s="468"/>
      <c r="C1000" s="468"/>
      <c r="D1000" s="468"/>
      <c r="E1000" s="468"/>
      <c r="F1000" s="468"/>
      <c r="G1000" s="468"/>
      <c r="H1000" s="478"/>
      <c r="I1000" s="470"/>
      <c r="J1000" s="470"/>
      <c r="K1000" s="470"/>
      <c r="L1000" s="470"/>
      <c r="M1000" s="470"/>
      <c r="N1000" s="470"/>
      <c r="O1000" s="470"/>
      <c r="P1000" s="473">
        <f t="shared" si="15"/>
        <v>0</v>
      </c>
      <c r="Q1000" s="470"/>
      <c r="R1000" s="468"/>
      <c r="S1000" s="468"/>
      <c r="T1000" s="468"/>
      <c r="U1000" s="468"/>
      <c r="V1000" s="468"/>
      <c r="W1000" s="474"/>
    </row>
    <row r="1001" spans="1:23" s="141" customFormat="1" hidden="1">
      <c r="H1001" s="61"/>
      <c r="I1001" s="376"/>
      <c r="J1001" s="376"/>
      <c r="K1001" s="376"/>
      <c r="L1001" s="376"/>
      <c r="M1001" s="376"/>
      <c r="N1001" s="376"/>
      <c r="O1001" s="376"/>
      <c r="P1001" s="376"/>
      <c r="Q1001" s="376"/>
      <c r="T1001" s="350"/>
      <c r="U1001" s="350"/>
      <c r="V1001" s="355"/>
      <c r="W1001" s="11"/>
    </row>
  </sheetData>
  <sheetProtection algorithmName="SHA-512" hashValue="sUk1gmb+BiH3sYDzxZN2jcPHOUzfYzhN/+lGtar+/MU2g9a7v85ascJlSPdq5QhWUf/4nkVabt6ypIujxud2ow==" saltValue="xfV5vw4WsTUIumGzlIij8A==" spinCount="100000" sheet="1" objects="1" scenarios="1" formatCells="0" formatColumns="0" formatRows="0" insertRows="0" deleteRows="0" sort="0"/>
  <dataConsolidate/>
  <mergeCells count="11">
    <mergeCell ref="A7:W7"/>
    <mergeCell ref="A8:W8"/>
    <mergeCell ref="L2:O2"/>
    <mergeCell ref="I10:O10"/>
    <mergeCell ref="A10:E10"/>
    <mergeCell ref="A9:E9"/>
    <mergeCell ref="F9:G9"/>
    <mergeCell ref="I9:P9"/>
    <mergeCell ref="E3:K3"/>
    <mergeCell ref="T9:U9"/>
    <mergeCell ref="T10:U10"/>
  </mergeCells>
  <conditionalFormatting sqref="C13:C1000">
    <cfRule type="expression" dxfId="222" priority="14">
      <formula>AND(ISBLANK(C13),SUM(COUNTIF(A13:O13,"&lt;&gt;"&amp;""),COUNTIF(Q13,"&lt;&gt;"&amp;""),COUNTIF(S13:V13,"&lt;&gt;"&amp;"")&gt;0))</formula>
    </cfRule>
  </conditionalFormatting>
  <conditionalFormatting sqref="F13:F1000">
    <cfRule type="expression" dxfId="221" priority="36">
      <formula>AND(ISBLANK(F13),SUM(COUNTIF(A13:O13,"&lt;&gt;"&amp;""),COUNTIF(Q13,"&lt;&gt;"&amp;""),COUNTIF(S13:V13,"&lt;&gt;"&amp;"")&gt;0))</formula>
    </cfRule>
  </conditionalFormatting>
  <conditionalFormatting sqref="G13:G1000">
    <cfRule type="expression" dxfId="220" priority="35">
      <formula>AND(ISBLANK(G13),SUM(COUNTIF(A13:O13,"&lt;&gt;"&amp;""),COUNTIF(Q13,"&lt;&gt;"&amp;""),COUNTIF(S13:V13,"&lt;&gt;"&amp;"")&gt;0))</formula>
    </cfRule>
  </conditionalFormatting>
  <conditionalFormatting sqref="H13:H1000">
    <cfRule type="expression" dxfId="219" priority="16">
      <formula>AND(ISBLANK(H13),SUM(COUNTIF(A13:O13,"&lt;&gt;"&amp;""),COUNTIF(Q13,"&lt;&gt;"&amp;""),COUNTIF(S13:V13,"&lt;&gt;"&amp;"")&gt;0))</formula>
    </cfRule>
    <cfRule type="expression" dxfId="218" priority="34">
      <formula>ISTEXT(H13)</formula>
    </cfRule>
  </conditionalFormatting>
  <conditionalFormatting sqref="S13:S1000">
    <cfRule type="expression" dxfId="217" priority="33">
      <formula>AND(ISBLANK(S13),SUM(COUNTIF(A13:O13,"&lt;&gt;"&amp;""),COUNTIF(Q13,"&lt;&gt;"&amp;""),COUNTIF(S13:V13,"&lt;&gt;"&amp;"")&gt;0))</formula>
    </cfRule>
  </conditionalFormatting>
  <conditionalFormatting sqref="I13:O1000">
    <cfRule type="expression" dxfId="216" priority="31">
      <formula>AND(ISBLANK(I13),SUM(COUNTIF($A13:$O13,"&lt;&gt;"&amp;""),COUNTIF($Q13,"&lt;&gt;"&amp;""),COUNTIF($S13:$V13,"&lt;&gt;"&amp;"")&gt;0))</formula>
    </cfRule>
  </conditionalFormatting>
  <conditionalFormatting sqref="I13:O1000">
    <cfRule type="expression" priority="17" stopIfTrue="1">
      <formula>COUNTIF($I13:$O13,"&lt;&gt;"&amp;"")&gt;0</formula>
    </cfRule>
  </conditionalFormatting>
  <conditionalFormatting sqref="A13:C1000 E13:E1000">
    <cfRule type="expression" dxfId="215" priority="15">
      <formula>LEN(A13)&gt;256</formula>
    </cfRule>
  </conditionalFormatting>
  <conditionalFormatting sqref="B13:B999">
    <cfRule type="expression" dxfId="214" priority="11">
      <formula>AND(ISBLANK(B13),SUM(COUNTIF(A13:O13,"&lt;&gt;"&amp;""),COUNTIF(Q13,"&lt;&gt;"&amp;""),COUNTIF(S13:V13,"&lt;&gt;"&amp;"")&gt;0))</formula>
    </cfRule>
  </conditionalFormatting>
  <conditionalFormatting sqref="W13:W1000">
    <cfRule type="expression" dxfId="213" priority="10">
      <formula>LEN(W13)&gt;4000</formula>
    </cfRule>
  </conditionalFormatting>
  <conditionalFormatting sqref="T13">
    <cfRule type="expression" dxfId="212" priority="9">
      <formula>AND(ISBLANK(T13),SUM(COUNTIF(A13:O13,"&lt;&gt;"&amp;""),COUNTIF(Q13,"&lt;&gt;"&amp;""),COUNTIF(R13:V13,"&lt;&gt;"&amp;"")&gt;0))</formula>
    </cfRule>
  </conditionalFormatting>
  <conditionalFormatting sqref="U13">
    <cfRule type="expression" dxfId="211" priority="8">
      <formula>AND(ISBLANK(U13),SUM(COUNTIF(A13:O13,"&lt;&gt;"&amp;""),COUNTIF(Q13,"&lt;&gt;"&amp;""),COUNTIF(R13:V13,"&lt;&gt;"&amp;"")&gt;0))</formula>
    </cfRule>
  </conditionalFormatting>
  <conditionalFormatting sqref="V13:V1000">
    <cfRule type="expression" dxfId="210" priority="7">
      <formula>AND(ISBLANK(V13),SUM(COUNTIF(A13:O13,"&lt;&gt;"&amp;""),COUNTIF(Q13,"&lt;&gt;"&amp;""),COUNTIF(R13:W13,"&lt;&gt;"&amp;"")&gt;0))</formula>
    </cfRule>
  </conditionalFormatting>
  <conditionalFormatting sqref="T14">
    <cfRule type="expression" dxfId="209" priority="6">
      <formula>AND(ISBLANK(T14),SUM(COUNTIF(A14:O14,"&lt;&gt;"&amp;""),COUNTIF(Q14,"&lt;&gt;"&amp;""),COUNTIF(R14:W14,"&lt;&gt;"&amp;"")&gt;0))</formula>
    </cfRule>
  </conditionalFormatting>
  <conditionalFormatting sqref="U14">
    <cfRule type="expression" dxfId="208" priority="5">
      <formula>AND(ISBLANK(U14),SUM(COUNTIF(A14:O14,"&lt;&gt;"&amp;""),COUNTIF(Q14,"&lt;&gt;"&amp;""),COUNTIF(R14:W14,"&lt;&gt;"&amp;"")&gt;0))</formula>
    </cfRule>
  </conditionalFormatting>
  <conditionalFormatting sqref="T15:T1000">
    <cfRule type="expression" dxfId="207" priority="3">
      <formula>AND(ISBLANK(T15),SUM(COUNTIF(A15:O15,"&lt;&gt;"&amp;""),COUNTIF(Q15,"&lt;&gt;"&amp;""),COUNTIF(R15:W15,"&lt;&gt;"&amp;"")&gt;0))</formula>
    </cfRule>
  </conditionalFormatting>
  <conditionalFormatting sqref="U15:U1000">
    <cfRule type="expression" dxfId="206" priority="2">
      <formula>AND(ISBLANK(U15),SUM(COUNTIF(A15:O15,"&lt;&gt;"&amp;""),COUNTIF(Q15,"&lt;&gt;"&amp;""),COUNTIF(R15:W15,"&lt;&gt;"&amp;"")&gt;0))</formula>
    </cfRule>
  </conditionalFormatting>
  <dataValidations count="17">
    <dataValidation type="list" allowBlank="1" showInputMessage="1" showErrorMessage="1" sqref="F13:F1048576 F1:F2" xr:uid="{00000000-0002-0000-0500-000001000000}">
      <formula1>"SFA,SFD,2 to 4,5+,ADU,MH"</formula1>
    </dataValidation>
    <dataValidation type="date" allowBlank="1" showInputMessage="1" showErrorMessage="1" sqref="H4:H5 H9:H10 H12"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3:Q1048576" xr:uid="{00000000-0002-0000-0500-000004000000}">
      <formula1>0</formula1>
      <formula2>20000</formula2>
    </dataValidation>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allowBlank="1" showInputMessage="1" sqref="L4:O4" xr:uid="{00000000-0002-0000-0500-000007000000}"/>
    <dataValidation allowBlank="1" showInputMessage="1" showErrorMessage="1" error="Please enter &quot;No&quot;,&quot;Yes-But no action taken&quot;, &quot;Yes-Approved&quot; , &quot;Yes-Denied&quot;  " sqref="S9:S12 S1:S6" xr:uid="{00000000-0002-0000-0500-000008000000}"/>
    <dataValidation type="date" allowBlank="1" showInputMessage="1" showErrorMessage="1" errorTitle="Please enter a date" error="Please Enter a Date" sqref="H13" xr:uid="{00000000-0002-0000-0500-00000B000000}">
      <formula1>18264</formula1>
      <formula2>54789</formula2>
    </dataValidation>
    <dataValidation type="list" allowBlank="1" showInputMessage="1" showErrorMessage="1" error="Please enter &quot;No&quot;,&quot;Yes-But no action taken&quot;, &quot;Yes-Approved&quot; , &quot;Yes-Denied&quot;  " prompt="Before selecting YES, please confirm the project is an SB35 project submitted pursuant to Government Code 65913.4(b)." sqref="S980:S1000" xr:uid="{175F077F-6CD4-4333-932F-C0F3313326D8}">
      <formula1>"No,Yes-But no action taken,Yes-Approved,Yes-Denied"</formula1>
    </dataValidation>
    <dataValidation type="whole" allowBlank="1" showInputMessage="1" showErrorMessage="1" error="Please enter a number greater than 0." sqref="I13:O1000" xr:uid="{00000000-0002-0000-0500-000006000000}">
      <formula1>0</formula1>
      <formula2>30000</formula2>
    </dataValidation>
    <dataValidation type="custom" errorStyle="information" allowBlank="1" showInputMessage="1" showErrorMessage="1" error="Please enter the number of proposed units in section five." sqref="P13:P1000" xr:uid="{00000000-0002-0000-0500-000009000000}">
      <formula1>C13 &lt;&gt; ""</formula1>
    </dataValidation>
    <dataValidation type="list" allowBlank="1" showInputMessage="1" showErrorMessage="1" error="Please enter &quot;No&quot;,&quot;Yes-But no action taken&quot;, &quot;Yes-Approved&quot; , &quot;Yes-Denied&quot;  " prompt="Before selecting YES, Please confirm the project is an SB35 project submitted pursuant to Government Code 65913.4(b)." sqref="S13:S979" xr:uid="{D71A52A9-CF6B-4F8A-8304-23402B335F27}">
      <formula1>"No,Yes-But no action taken,Yes-Approved,Yes-Denied"</formula1>
    </dataValidation>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sqref="G13:G1048576" xr:uid="{00000000-0002-0000-0500-000000000000}">
      <formula1>"R,O"</formula1>
    </dataValidation>
    <dataValidation type="date" allowBlank="1" showInputMessage="1" showErrorMessage="1" error="Please enter a date" sqref="H14:H1048576" xr:uid="{00000000-0002-0000-0500-00000A000000}">
      <formula1>18264</formula1>
      <formula2>54789</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A475D7C-2920-44C7-9DD9-F804D55DBB4C}">
          <x14:formula1>
            <xm:f>'Deed Rest And Asst Pgm Data'!$D$2:$D$3</xm:f>
          </x14:formula1>
          <xm:sqref>T13:T1001 U1001:V1001</xm:sqref>
        </x14:dataValidation>
        <x14:dataValidation type="list" allowBlank="1" showInputMessage="1" showErrorMessage="1" xr:uid="{2914174E-CF4A-4342-94C9-4F232730566D}">
          <x14:formula1>
            <xm:f>'Deed Rest And Asst Pgm Data'!$D$2:$D$4</xm:f>
          </x14:formula1>
          <xm:sqref>U13:U1000</xm:sqref>
        </x14:dataValidation>
        <x14:dataValidation type="list" allowBlank="1" showInputMessage="1" showErrorMessage="1" xr:uid="{52764119-23EB-4BF0-849E-457A7A1AEBF6}">
          <x14:formula1>
            <xm:f>'Deed Rest And Asst Pgm Data'!$E$2:$E$5</xm:f>
          </x14:formula1>
          <xm:sqref>V13:V1000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3"/>
    <pageSetUpPr fitToPage="1"/>
  </sheetPr>
  <dimension ref="A1:DY1000"/>
  <sheetViews>
    <sheetView showWhiteSpace="0" topLeftCell="T1" zoomScale="80" zoomScaleNormal="80" zoomScaleSheetLayoutView="50" zoomScalePageLayoutView="70" workbookViewId="0">
      <selection activeCell="AT12" sqref="AT12"/>
    </sheetView>
  </sheetViews>
  <sheetFormatPr defaultColWidth="0" defaultRowHeight="12.75"/>
  <cols>
    <col min="1" max="2" width="16.5703125" style="485" customWidth="1"/>
    <col min="3" max="3" width="41.5703125" style="485" bestFit="1" customWidth="1"/>
    <col min="4" max="4" width="37" style="485" bestFit="1" customWidth="1"/>
    <col min="5" max="5" width="24.7109375" style="485" bestFit="1" customWidth="1"/>
    <col min="6" max="6" width="15" style="485" customWidth="1"/>
    <col min="7" max="7" width="12.5703125" style="485" customWidth="1"/>
    <col min="8" max="8" width="14.85546875" style="510" customWidth="1"/>
    <col min="9" max="9" width="14.5703125" style="510" customWidth="1"/>
    <col min="10" max="10" width="14.140625" style="510" customWidth="1"/>
    <col min="11" max="11" width="14.42578125" style="510" customWidth="1"/>
    <col min="12" max="12" width="13.85546875" style="510" customWidth="1"/>
    <col min="13" max="13" width="14.85546875" style="510" customWidth="1"/>
    <col min="14" max="14" width="14.42578125" style="510" customWidth="1"/>
    <col min="15" max="15" width="16.140625" style="510" customWidth="1"/>
    <col min="16" max="16" width="17" style="485" customWidth="1"/>
    <col min="17" max="17" width="13.140625" style="510" customWidth="1"/>
    <col min="18" max="18" width="14.42578125" style="510" customWidth="1"/>
    <col min="19" max="19" width="13.5703125" style="510" customWidth="1"/>
    <col min="20" max="20" width="13.42578125" style="510" customWidth="1"/>
    <col min="21" max="21" width="13.85546875" style="510" customWidth="1"/>
    <col min="22" max="22" width="14.85546875" style="510" customWidth="1"/>
    <col min="23" max="23" width="14.42578125" style="510" customWidth="1"/>
    <col min="24" max="24" width="17.5703125" style="510" customWidth="1"/>
    <col min="25" max="25" width="19.140625" style="509" customWidth="1"/>
    <col min="26" max="27" width="13.5703125" style="510" customWidth="1"/>
    <col min="28" max="30" width="12.5703125" style="510" customWidth="1"/>
    <col min="31" max="31" width="14.85546875" style="510" customWidth="1"/>
    <col min="32" max="32" width="14.42578125" style="510" customWidth="1"/>
    <col min="33" max="33" width="21.42578125" style="510" customWidth="1"/>
    <col min="34" max="34" width="15.140625" style="485" customWidth="1"/>
    <col min="35" max="35" width="15.140625" style="524" customWidth="1"/>
    <col min="36" max="36" width="18.42578125" style="485" customWidth="1"/>
    <col min="37" max="37" width="16.140625" style="485" customWidth="1"/>
    <col min="38" max="38" width="21.42578125" style="485" customWidth="1"/>
    <col min="39" max="39" width="18.42578125" style="485" customWidth="1"/>
    <col min="40" max="40" width="28.42578125" style="485" customWidth="1"/>
    <col min="41" max="41" width="22.42578125" style="485" customWidth="1"/>
    <col min="42" max="42" width="15.5703125" style="485" customWidth="1"/>
    <col min="43" max="43" width="15.140625" style="485" customWidth="1"/>
    <col min="44" max="44" width="14.5703125" style="510" customWidth="1"/>
    <col min="45" max="45" width="27.42578125" style="511" customWidth="1"/>
    <col min="46" max="46" width="21.5703125" style="510" customWidth="1"/>
    <col min="47" max="47" width="18.42578125" style="510" customWidth="1"/>
    <col min="48" max="48" width="23.42578125" style="510" customWidth="1"/>
    <col min="49" max="49" width="20.140625" style="506" customWidth="1"/>
    <col min="50" max="16384" width="9.140625" style="485" hidden="1"/>
  </cols>
  <sheetData>
    <row r="1" spans="1:49" s="146" customFormat="1" ht="23.1" customHeight="1">
      <c r="A1" s="179" t="s">
        <v>385</v>
      </c>
      <c r="B1" s="136" t="str">
        <f>'Start Here'!B4</f>
        <v>Oakland</v>
      </c>
      <c r="C1" s="180"/>
      <c r="D1" s="232"/>
      <c r="E1" s="232"/>
      <c r="F1" s="232"/>
      <c r="G1" s="384"/>
      <c r="H1" s="229"/>
      <c r="I1" s="229" t="s">
        <v>386</v>
      </c>
      <c r="J1" s="229"/>
      <c r="K1" s="229"/>
      <c r="L1" s="229"/>
      <c r="M1" s="229"/>
      <c r="N1" s="229"/>
      <c r="O1" s="229"/>
      <c r="P1" s="232"/>
      <c r="Q1" s="229"/>
      <c r="R1" s="590" t="s">
        <v>387</v>
      </c>
      <c r="S1" s="591"/>
      <c r="T1" s="591"/>
      <c r="U1" s="592"/>
      <c r="V1" s="120"/>
      <c r="W1" s="120"/>
      <c r="X1" s="120"/>
      <c r="Y1" s="120"/>
      <c r="Z1" s="120"/>
      <c r="AA1" s="120"/>
      <c r="AB1" s="120"/>
      <c r="AC1" s="120"/>
      <c r="AD1" s="120"/>
      <c r="AE1" s="120"/>
      <c r="AF1" s="120"/>
      <c r="AG1" s="120"/>
      <c r="AH1" s="120"/>
      <c r="AI1" s="70"/>
      <c r="AJ1" s="120"/>
      <c r="AR1" s="150"/>
      <c r="AS1" s="391"/>
      <c r="AT1" s="150"/>
      <c r="AU1" s="150"/>
      <c r="AV1" s="150"/>
      <c r="AW1" s="151"/>
    </row>
    <row r="2" spans="1:49" s="146" customFormat="1" ht="23.25">
      <c r="A2" s="181" t="s">
        <v>388</v>
      </c>
      <c r="B2" s="137">
        <f>'Start Here'!B5</f>
        <v>2021</v>
      </c>
      <c r="C2" s="183" t="s">
        <v>2139</v>
      </c>
      <c r="D2" s="232"/>
      <c r="E2" s="232"/>
      <c r="F2" s="232"/>
      <c r="G2" s="384"/>
      <c r="H2" s="229"/>
      <c r="I2" s="229" t="s">
        <v>389</v>
      </c>
      <c r="J2" s="229"/>
      <c r="K2" s="229"/>
      <c r="L2" s="229"/>
      <c r="M2" s="229"/>
      <c r="N2" s="229"/>
      <c r="O2" s="229"/>
      <c r="P2" s="232"/>
      <c r="Q2" s="229"/>
      <c r="R2" s="512" t="s">
        <v>390</v>
      </c>
      <c r="S2" s="513"/>
      <c r="T2" s="513"/>
      <c r="U2" s="514"/>
      <c r="V2" s="121"/>
      <c r="W2" s="121"/>
      <c r="X2" s="121"/>
      <c r="Y2" s="121"/>
      <c r="Z2" s="121"/>
      <c r="AA2" s="121"/>
      <c r="AB2" s="121"/>
      <c r="AC2" s="121"/>
      <c r="AD2" s="121"/>
      <c r="AE2" s="121"/>
      <c r="AF2" s="121"/>
      <c r="AG2" s="121"/>
      <c r="AH2" s="121"/>
      <c r="AI2" s="71"/>
      <c r="AJ2" s="121"/>
      <c r="AR2" s="150"/>
      <c r="AS2" s="391"/>
      <c r="AT2" s="150"/>
      <c r="AU2" s="150"/>
      <c r="AV2" s="150"/>
      <c r="AW2" s="151"/>
    </row>
    <row r="3" spans="1:49" s="146" customFormat="1" ht="15.6" customHeight="1">
      <c r="A3" s="184" t="s">
        <v>391</v>
      </c>
      <c r="B3" s="137" t="str">
        <f>IFERROR(IF(ISBLANK(VLOOKUP(B1,'Planning Periods'!$E$2:$P$540,12)),"5th Cycle",VLOOKUP(B1,'Planning Periods'!$E$2:$P$540,12)),"")</f>
        <v>5th Cycle</v>
      </c>
      <c r="C3" s="357" t="str">
        <f>IF(ISBLANK(B1),"",IFERROR(VLOOKUP(B1,'Planning Periods'!$A$2:$D$540,4),""))</f>
        <v>01/31/2015 - 01/31/2023</v>
      </c>
      <c r="D3" s="52"/>
      <c r="E3" s="52"/>
      <c r="F3" s="52"/>
      <c r="G3" s="385"/>
      <c r="H3" s="465"/>
      <c r="I3" s="593" t="s">
        <v>392</v>
      </c>
      <c r="J3" s="593"/>
      <c r="K3" s="593"/>
      <c r="L3" s="593"/>
      <c r="M3" s="593"/>
      <c r="N3" s="465"/>
      <c r="O3" s="465"/>
      <c r="P3" s="52"/>
      <c r="Q3" s="465"/>
      <c r="R3" s="465"/>
      <c r="S3" s="465"/>
      <c r="T3" s="465"/>
      <c r="U3" s="465"/>
      <c r="V3" s="465"/>
      <c r="W3" s="465"/>
      <c r="X3" s="465"/>
      <c r="Y3" s="533"/>
      <c r="Z3" s="465"/>
      <c r="AA3" s="465"/>
      <c r="AB3" s="465"/>
      <c r="AC3" s="465"/>
      <c r="AD3" s="465"/>
      <c r="AE3" s="465"/>
      <c r="AF3" s="465"/>
      <c r="AG3" s="465"/>
      <c r="AH3" s="445"/>
      <c r="AI3" s="72"/>
      <c r="AJ3" s="445"/>
      <c r="AR3" s="150"/>
      <c r="AS3" s="391"/>
      <c r="AT3" s="150"/>
      <c r="AU3" s="150"/>
      <c r="AV3" s="150"/>
      <c r="AW3" s="151"/>
    </row>
    <row r="4" spans="1:49" s="54" customFormat="1" ht="7.35" hidden="1" customHeight="1">
      <c r="D4" s="53"/>
      <c r="E4" s="53"/>
      <c r="F4" s="53"/>
      <c r="G4" s="386"/>
      <c r="H4" s="374"/>
      <c r="I4" s="374"/>
      <c r="J4" s="374"/>
      <c r="K4" s="67"/>
      <c r="L4" s="67"/>
      <c r="M4" s="67"/>
      <c r="N4" s="67"/>
      <c r="O4" s="67"/>
      <c r="Q4" s="374"/>
      <c r="R4" s="374"/>
      <c r="S4" s="374"/>
      <c r="T4" s="67"/>
      <c r="U4" s="67"/>
      <c r="V4" s="67"/>
      <c r="W4" s="67"/>
      <c r="X4" s="67"/>
      <c r="Z4" s="374"/>
      <c r="AA4" s="374"/>
      <c r="AB4" s="374"/>
      <c r="AC4" s="67"/>
      <c r="AD4" s="67"/>
      <c r="AE4" s="67"/>
      <c r="AF4" s="67"/>
      <c r="AG4" s="67"/>
      <c r="AI4" s="466"/>
      <c r="AR4" s="67"/>
      <c r="AS4" s="374"/>
      <c r="AT4" s="67"/>
      <c r="AU4" s="67"/>
      <c r="AV4" s="67"/>
      <c r="AW4" s="56"/>
    </row>
    <row r="5" spans="1:49" s="54" customFormat="1" ht="2.4500000000000002" hidden="1" customHeight="1">
      <c r="D5" s="53"/>
      <c r="E5" s="53"/>
      <c r="F5" s="53"/>
      <c r="G5" s="386"/>
      <c r="H5" s="67"/>
      <c r="I5" s="67"/>
      <c r="J5" s="67"/>
      <c r="K5" s="67"/>
      <c r="L5" s="67"/>
      <c r="M5" s="67"/>
      <c r="N5" s="67"/>
      <c r="O5" s="67"/>
      <c r="Q5" s="67"/>
      <c r="R5" s="67"/>
      <c r="S5" s="67"/>
      <c r="T5" s="67"/>
      <c r="U5" s="67"/>
      <c r="V5" s="67"/>
      <c r="W5" s="67"/>
      <c r="X5" s="67"/>
      <c r="Z5" s="67"/>
      <c r="AA5" s="67"/>
      <c r="AB5" s="67"/>
      <c r="AC5" s="67"/>
      <c r="AD5" s="67"/>
      <c r="AE5" s="67"/>
      <c r="AF5" s="67"/>
      <c r="AG5" s="67"/>
      <c r="AI5" s="466"/>
      <c r="AR5" s="67"/>
      <c r="AS5" s="374"/>
      <c r="AT5" s="67"/>
      <c r="AU5" s="67"/>
      <c r="AV5" s="67"/>
      <c r="AW5" s="56"/>
    </row>
    <row r="6" spans="1:49" s="194" customFormat="1" ht="22.5" hidden="1">
      <c r="A6" s="194" t="s">
        <v>2140</v>
      </c>
      <c r="B6" s="194" t="s">
        <v>2141</v>
      </c>
      <c r="C6" s="194" t="s">
        <v>2142</v>
      </c>
      <c r="D6" s="194" t="s">
        <v>2143</v>
      </c>
      <c r="E6" s="194" t="s">
        <v>2144</v>
      </c>
      <c r="F6" s="194" t="s">
        <v>2145</v>
      </c>
      <c r="G6" s="387" t="s">
        <v>2146</v>
      </c>
      <c r="H6" s="194" t="s">
        <v>2147</v>
      </c>
      <c r="I6" s="194" t="s">
        <v>2148</v>
      </c>
      <c r="J6" s="194" t="s">
        <v>2149</v>
      </c>
      <c r="K6" s="194" t="s">
        <v>2150</v>
      </c>
      <c r="L6" s="194" t="s">
        <v>2151</v>
      </c>
      <c r="M6" s="194" t="s">
        <v>2152</v>
      </c>
      <c r="N6" s="194" t="s">
        <v>2153</v>
      </c>
      <c r="O6" s="194" t="s">
        <v>2154</v>
      </c>
      <c r="P6" s="194" t="s">
        <v>2155</v>
      </c>
      <c r="Q6" s="194" t="s">
        <v>2156</v>
      </c>
      <c r="R6" s="194" t="s">
        <v>2157</v>
      </c>
      <c r="S6" s="194" t="s">
        <v>2158</v>
      </c>
      <c r="T6" s="194" t="s">
        <v>2159</v>
      </c>
      <c r="U6" s="194" t="s">
        <v>2160</v>
      </c>
      <c r="V6" s="194" t="s">
        <v>2161</v>
      </c>
      <c r="W6" s="194" t="s">
        <v>2162</v>
      </c>
      <c r="X6" s="194" t="s">
        <v>2163</v>
      </c>
      <c r="Y6" s="194" t="s">
        <v>2164</v>
      </c>
      <c r="Z6" s="194" t="s">
        <v>2165</v>
      </c>
      <c r="AA6" s="194" t="s">
        <v>2166</v>
      </c>
      <c r="AB6" s="194" t="s">
        <v>2167</v>
      </c>
      <c r="AC6" s="194" t="s">
        <v>2168</v>
      </c>
      <c r="AD6" s="194" t="s">
        <v>2169</v>
      </c>
      <c r="AE6" s="194" t="s">
        <v>2170</v>
      </c>
      <c r="AF6" s="194" t="s">
        <v>2171</v>
      </c>
      <c r="AG6" s="194" t="s">
        <v>2172</v>
      </c>
      <c r="AH6" s="194" t="s">
        <v>2173</v>
      </c>
      <c r="AI6" s="194" t="s">
        <v>2174</v>
      </c>
      <c r="AJ6" s="194" t="s">
        <v>2175</v>
      </c>
      <c r="AK6" s="194" t="s">
        <v>2176</v>
      </c>
      <c r="AL6" s="194" t="s">
        <v>2177</v>
      </c>
      <c r="AM6" s="194" t="s">
        <v>2178</v>
      </c>
      <c r="AN6" s="194" t="s">
        <v>2179</v>
      </c>
      <c r="AO6" s="194" t="s">
        <v>2180</v>
      </c>
      <c r="AP6" s="194" t="s">
        <v>2181</v>
      </c>
      <c r="AQ6" s="194" t="s">
        <v>2182</v>
      </c>
      <c r="AR6" s="194" t="s">
        <v>2183</v>
      </c>
      <c r="AW6" s="194" t="s">
        <v>2184</v>
      </c>
    </row>
    <row r="7" spans="1:49" s="134" customFormat="1" ht="23.25" customHeight="1">
      <c r="A7" s="176"/>
      <c r="B7" s="346"/>
      <c r="C7" s="346"/>
      <c r="D7" s="346"/>
      <c r="E7" s="346"/>
      <c r="F7" s="346"/>
      <c r="G7" s="388"/>
      <c r="H7" s="346"/>
      <c r="I7" s="346"/>
      <c r="J7" s="346" t="s">
        <v>2185</v>
      </c>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73"/>
      <c r="AJ7" s="346"/>
      <c r="AK7" s="346"/>
      <c r="AL7" s="346"/>
      <c r="AM7" s="346"/>
      <c r="AN7" s="346"/>
      <c r="AO7" s="346"/>
      <c r="AP7" s="346"/>
      <c r="AQ7" s="346"/>
      <c r="AR7" s="346"/>
      <c r="AS7" s="451"/>
      <c r="AT7" s="392"/>
      <c r="AU7" s="392"/>
      <c r="AV7" s="392"/>
      <c r="AW7" s="126"/>
    </row>
    <row r="8" spans="1:49" s="4" customFormat="1" ht="23.25" customHeight="1">
      <c r="A8" s="129"/>
      <c r="B8" s="130"/>
      <c r="C8" s="130"/>
      <c r="D8" s="130"/>
      <c r="E8" s="130"/>
      <c r="F8" s="130"/>
      <c r="G8" s="389"/>
      <c r="H8" s="130"/>
      <c r="I8" s="130"/>
      <c r="J8" s="131" t="s">
        <v>2186</v>
      </c>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2"/>
      <c r="AJ8" s="130"/>
      <c r="AK8" s="130"/>
      <c r="AL8" s="130"/>
      <c r="AM8" s="130"/>
      <c r="AN8" s="130"/>
      <c r="AO8" s="130"/>
      <c r="AP8" s="130"/>
      <c r="AQ8" s="130"/>
      <c r="AR8" s="130"/>
      <c r="AS8" s="391"/>
      <c r="AT8" s="393"/>
      <c r="AU8" s="393"/>
      <c r="AV8" s="393"/>
      <c r="AW8" s="133"/>
    </row>
    <row r="9" spans="1:49" s="57" customFormat="1" ht="51.75" customHeight="1">
      <c r="A9" s="581" t="s">
        <v>415</v>
      </c>
      <c r="B9" s="584"/>
      <c r="C9" s="584"/>
      <c r="D9" s="584"/>
      <c r="E9" s="585"/>
      <c r="F9" s="581" t="s">
        <v>416</v>
      </c>
      <c r="G9" s="585"/>
      <c r="H9" s="581" t="s">
        <v>2187</v>
      </c>
      <c r="I9" s="584"/>
      <c r="J9" s="584"/>
      <c r="K9" s="584"/>
      <c r="L9" s="584"/>
      <c r="M9" s="584"/>
      <c r="N9" s="584"/>
      <c r="O9" s="585"/>
      <c r="P9" s="152"/>
      <c r="Q9" s="581" t="s">
        <v>2188</v>
      </c>
      <c r="R9" s="584"/>
      <c r="S9" s="584"/>
      <c r="T9" s="584"/>
      <c r="U9" s="584"/>
      <c r="V9" s="584"/>
      <c r="W9" s="585"/>
      <c r="X9" s="152"/>
      <c r="Y9" s="152"/>
      <c r="Z9" s="581" t="s">
        <v>2189</v>
      </c>
      <c r="AA9" s="584"/>
      <c r="AB9" s="584"/>
      <c r="AC9" s="584"/>
      <c r="AD9" s="584"/>
      <c r="AE9" s="584"/>
      <c r="AF9" s="584"/>
      <c r="AG9" s="584"/>
      <c r="AH9" s="585"/>
      <c r="AI9" s="153"/>
      <c r="AJ9" s="456" t="s">
        <v>421</v>
      </c>
      <c r="AK9" s="456" t="s">
        <v>2190</v>
      </c>
      <c r="AL9" s="581" t="s">
        <v>2191</v>
      </c>
      <c r="AM9" s="585"/>
      <c r="AN9" s="456" t="s">
        <v>2192</v>
      </c>
      <c r="AO9" s="456" t="s">
        <v>2193</v>
      </c>
      <c r="AP9" s="581" t="s">
        <v>2194</v>
      </c>
      <c r="AQ9" s="584"/>
      <c r="AR9" s="585"/>
      <c r="AS9" s="587" t="s">
        <v>2195</v>
      </c>
      <c r="AT9" s="588"/>
      <c r="AU9" s="588"/>
      <c r="AV9" s="594"/>
      <c r="AW9" s="58" t="s">
        <v>424</v>
      </c>
    </row>
    <row r="10" spans="1:49" s="7" customFormat="1" ht="23.25" customHeight="1">
      <c r="A10" s="595">
        <v>1</v>
      </c>
      <c r="B10" s="596"/>
      <c r="C10" s="596"/>
      <c r="D10" s="596"/>
      <c r="E10" s="597"/>
      <c r="F10" s="442">
        <v>2</v>
      </c>
      <c r="G10" s="390">
        <v>3</v>
      </c>
      <c r="H10" s="577">
        <v>4</v>
      </c>
      <c r="I10" s="578"/>
      <c r="J10" s="578"/>
      <c r="K10" s="578"/>
      <c r="L10" s="578"/>
      <c r="M10" s="578"/>
      <c r="N10" s="589"/>
      <c r="O10" s="464">
        <v>5</v>
      </c>
      <c r="P10" s="442">
        <v>6</v>
      </c>
      <c r="Q10" s="577">
        <v>7</v>
      </c>
      <c r="R10" s="578"/>
      <c r="S10" s="578"/>
      <c r="T10" s="578"/>
      <c r="U10" s="578"/>
      <c r="V10" s="578"/>
      <c r="W10" s="589"/>
      <c r="X10" s="464">
        <v>8</v>
      </c>
      <c r="Y10" s="532">
        <v>9</v>
      </c>
      <c r="Z10" s="577">
        <v>10</v>
      </c>
      <c r="AA10" s="578"/>
      <c r="AB10" s="578"/>
      <c r="AC10" s="578"/>
      <c r="AD10" s="578"/>
      <c r="AE10" s="578"/>
      <c r="AF10" s="589"/>
      <c r="AG10" s="467">
        <v>11</v>
      </c>
      <c r="AH10" s="442">
        <v>12</v>
      </c>
      <c r="AI10" s="74">
        <v>13</v>
      </c>
      <c r="AJ10" s="442">
        <v>14</v>
      </c>
      <c r="AK10" s="442">
        <v>15</v>
      </c>
      <c r="AL10" s="442">
        <v>16</v>
      </c>
      <c r="AM10" s="442">
        <v>17</v>
      </c>
      <c r="AN10" s="8">
        <v>18</v>
      </c>
      <c r="AO10" s="8">
        <v>19</v>
      </c>
      <c r="AP10" s="69"/>
      <c r="AQ10" s="154">
        <v>20</v>
      </c>
      <c r="AR10" s="444"/>
      <c r="AS10" s="336">
        <v>21</v>
      </c>
      <c r="AT10" s="336">
        <v>22</v>
      </c>
      <c r="AU10" s="336">
        <v>23</v>
      </c>
      <c r="AV10" s="336">
        <v>24</v>
      </c>
      <c r="AW10" s="59">
        <v>25</v>
      </c>
    </row>
    <row r="11" spans="1:49" s="7" customFormat="1" ht="147" customHeight="1" thickBot="1">
      <c r="A11" s="45" t="s">
        <v>425</v>
      </c>
      <c r="B11" s="45" t="s">
        <v>426</v>
      </c>
      <c r="C11" s="45" t="s">
        <v>370</v>
      </c>
      <c r="D11" s="45" t="s">
        <v>427</v>
      </c>
      <c r="E11" s="45" t="s">
        <v>428</v>
      </c>
      <c r="F11" s="45" t="s">
        <v>2196</v>
      </c>
      <c r="G11" s="46" t="s">
        <v>430</v>
      </c>
      <c r="H11" s="47" t="s">
        <v>2197</v>
      </c>
      <c r="I11" s="47" t="s">
        <v>2198</v>
      </c>
      <c r="J11" s="47" t="s">
        <v>2199</v>
      </c>
      <c r="K11" s="47" t="s">
        <v>2200</v>
      </c>
      <c r="L11" s="47" t="s">
        <v>2201</v>
      </c>
      <c r="M11" s="47" t="s">
        <v>2202</v>
      </c>
      <c r="N11" s="47" t="s">
        <v>438</v>
      </c>
      <c r="O11" s="47" t="s">
        <v>2203</v>
      </c>
      <c r="P11" s="47" t="s">
        <v>2204</v>
      </c>
      <c r="Q11" s="48" t="s">
        <v>2197</v>
      </c>
      <c r="R11" s="48" t="s">
        <v>2198</v>
      </c>
      <c r="S11" s="48" t="s">
        <v>2199</v>
      </c>
      <c r="T11" s="48" t="s">
        <v>2200</v>
      </c>
      <c r="U11" s="48" t="s">
        <v>2201</v>
      </c>
      <c r="V11" s="48" t="s">
        <v>2202</v>
      </c>
      <c r="W11" s="48" t="s">
        <v>438</v>
      </c>
      <c r="X11" s="48" t="s">
        <v>2205</v>
      </c>
      <c r="Y11" s="48" t="s">
        <v>2206</v>
      </c>
      <c r="Z11" s="49" t="s">
        <v>2197</v>
      </c>
      <c r="AA11" s="49" t="s">
        <v>2198</v>
      </c>
      <c r="AB11" s="49" t="s">
        <v>2199</v>
      </c>
      <c r="AC11" s="49" t="s">
        <v>2200</v>
      </c>
      <c r="AD11" s="49" t="s">
        <v>2201</v>
      </c>
      <c r="AE11" s="49" t="s">
        <v>2202</v>
      </c>
      <c r="AF11" s="49" t="s">
        <v>438</v>
      </c>
      <c r="AG11" s="49" t="s">
        <v>2207</v>
      </c>
      <c r="AH11" s="49" t="s">
        <v>2208</v>
      </c>
      <c r="AI11" s="45" t="s">
        <v>2209</v>
      </c>
      <c r="AJ11" s="45" t="s">
        <v>2210</v>
      </c>
      <c r="AK11" s="45" t="s">
        <v>2211</v>
      </c>
      <c r="AL11" s="45" t="s">
        <v>2212</v>
      </c>
      <c r="AM11" s="45" t="s">
        <v>2213</v>
      </c>
      <c r="AN11" s="45" t="s">
        <v>2214</v>
      </c>
      <c r="AO11" s="45" t="s">
        <v>2215</v>
      </c>
      <c r="AP11" s="45" t="s">
        <v>2216</v>
      </c>
      <c r="AQ11" s="45" t="s">
        <v>2217</v>
      </c>
      <c r="AR11" s="45" t="s">
        <v>2218</v>
      </c>
      <c r="AS11" s="349" t="s">
        <v>2219</v>
      </c>
      <c r="AT11" s="349" t="s">
        <v>2220</v>
      </c>
      <c r="AU11" s="349" t="s">
        <v>2221</v>
      </c>
      <c r="AV11" s="349" t="s">
        <v>2222</v>
      </c>
      <c r="AW11" s="45" t="s">
        <v>446</v>
      </c>
    </row>
    <row r="12" spans="1:49" s="522" customFormat="1" ht="15" customHeight="1" thickTop="1">
      <c r="A12" s="515" t="s">
        <v>447</v>
      </c>
      <c r="B12" s="516"/>
      <c r="C12" s="516"/>
      <c r="D12" s="517"/>
      <c r="E12" s="518"/>
      <c r="F12" s="516"/>
      <c r="G12" s="519"/>
      <c r="H12" s="488">
        <f>SUMPRODUCT((YEAR($O13:$O1000)='Start Here'!$B$5)*H13:H1000)</f>
        <v>148</v>
      </c>
      <c r="I12" s="488">
        <f>SUMPRODUCT((YEAR($O13:$O1000)='Start Here'!$B$5)*I13:I1000)</f>
        <v>0</v>
      </c>
      <c r="J12" s="488">
        <f>SUMPRODUCT((YEAR($O13:$O1000)='Start Here'!$B$5)*J13:J1000)</f>
        <v>244</v>
      </c>
      <c r="K12" s="488">
        <f>SUMPRODUCT((YEAR($O13:$O1000)='Start Here'!$B$5)*K13:K1000)</f>
        <v>0</v>
      </c>
      <c r="L12" s="488">
        <f>SUMPRODUCT((YEAR($O13:$O1000)='Start Here'!$B$5)*L13:L1000)</f>
        <v>52</v>
      </c>
      <c r="M12" s="488">
        <f>SUMPRODUCT((YEAR($O13:$O1000)='Start Here'!$B$5)*M13:M1000)</f>
        <v>0</v>
      </c>
      <c r="N12" s="488">
        <f>SUMPRODUCT((YEAR($O13:$O1000)='Start Here'!$B$5)*N13:N1000)</f>
        <v>2394</v>
      </c>
      <c r="O12" s="488"/>
      <c r="P12" s="517">
        <f>SUMPRODUCT((YEAR($O13:$O1000)='Start Here'!$B$5)*P13:P1000)</f>
        <v>2838</v>
      </c>
      <c r="Q12" s="488">
        <f>SUMPRODUCT((YEAR($X13:$X1000)='Start Here'!$B$5)*Q13:Q1000)</f>
        <v>191</v>
      </c>
      <c r="R12" s="488">
        <f>SUMPRODUCT((YEAR($X13:$X1000)='Start Here'!$B$5)*R13:R1000)</f>
        <v>0</v>
      </c>
      <c r="S12" s="488">
        <f>SUMPRODUCT((YEAR($X13:$X1000)='Start Here'!$B$5)*S13:S1000)</f>
        <v>125</v>
      </c>
      <c r="T12" s="488">
        <f>SUMPRODUCT((YEAR($X13:$X1000)='Start Here'!$B$5)*T13:T1000)</f>
        <v>0</v>
      </c>
      <c r="U12" s="488">
        <f>SUMPRODUCT((YEAR($X13:$X1000)='Start Here'!$B$5)*U13:U1000)</f>
        <v>1</v>
      </c>
      <c r="V12" s="488">
        <f>SUMPRODUCT((YEAR($X13:$X1000)='Start Here'!$B$5)*V13:V1000)</f>
        <v>0</v>
      </c>
      <c r="W12" s="488">
        <f>SUMPRODUCT((YEAR($X13:$X1000)='Start Here'!$B$5)*W13:W1000)</f>
        <v>1350</v>
      </c>
      <c r="X12" s="488"/>
      <c r="Y12" s="517">
        <f>SUMPRODUCT((YEAR($X13:$X1000)='Start Here'!$B$5)*Y13:Y1000)</f>
        <v>1667</v>
      </c>
      <c r="Z12" s="488">
        <f>SUMPRODUCT((YEAR($AG13:$AG1000)='Start Here'!$B$5)*Z13:Z1000)</f>
        <v>397</v>
      </c>
      <c r="AA12" s="488">
        <f>SUMPRODUCT((YEAR($AG13:$AG1000)='Start Here'!$B$5)*AA13:AA1000)</f>
        <v>0</v>
      </c>
      <c r="AB12" s="488">
        <f>SUMPRODUCT((YEAR($AG13:$AG1000)='Start Here'!$B$5)*AB13:AB1000)</f>
        <v>80</v>
      </c>
      <c r="AC12" s="488">
        <f>SUMPRODUCT((YEAR($AG13:$AG1000)='Start Here'!$B$5)*AC13:AC1000)</f>
        <v>0</v>
      </c>
      <c r="AD12" s="488">
        <f>SUMPRODUCT((YEAR($AG13:$AG1000)='Start Here'!$B$5)*AD13:AD1000)</f>
        <v>12</v>
      </c>
      <c r="AE12" s="488">
        <f>SUMPRODUCT((YEAR($AG13:$AG1000)='Start Here'!$B$5)*AE13:AE1000)</f>
        <v>0</v>
      </c>
      <c r="AF12" s="488">
        <f>SUMPRODUCT((YEAR($AG13:$AG1000)='Start Here'!$B$5)*AF13:AF1000)</f>
        <v>3646</v>
      </c>
      <c r="AG12" s="488"/>
      <c r="AH12" s="517">
        <f>SUMPRODUCT((YEAR($AG13:$AG1000)='Start Here'!$B$5)*AH13:AH1000)</f>
        <v>4135</v>
      </c>
      <c r="AI12" s="523">
        <f>SUM(AI13:AI1000)</f>
        <v>285</v>
      </c>
      <c r="AJ12" s="481">
        <f>COUNTIF(AJ13:AJ1000,"Y")</f>
        <v>1</v>
      </c>
      <c r="AK12" s="520"/>
      <c r="AL12" s="520"/>
      <c r="AM12" s="520"/>
      <c r="AN12" s="520"/>
      <c r="AO12" s="520"/>
      <c r="AP12" s="482">
        <f>SUM(AP13:AP1000)</f>
        <v>103</v>
      </c>
      <c r="AQ12" s="482"/>
      <c r="AR12" s="482">
        <f>SUM(AR13:AR1000)</f>
        <v>0</v>
      </c>
      <c r="AS12" s="491"/>
      <c r="AT12" s="491"/>
      <c r="AU12" s="491"/>
      <c r="AV12" s="491"/>
      <c r="AW12" s="521"/>
    </row>
    <row r="13" spans="1:49">
      <c r="A13" s="494"/>
      <c r="B13" s="380" t="s">
        <v>2223</v>
      </c>
      <c r="C13" s="381" t="s">
        <v>2224</v>
      </c>
      <c r="D13" s="380" t="s">
        <v>2225</v>
      </c>
      <c r="E13" s="378" t="s">
        <v>2226</v>
      </c>
      <c r="F13" s="378" t="s">
        <v>451</v>
      </c>
      <c r="G13" s="378" t="s">
        <v>452</v>
      </c>
      <c r="H13" s="378"/>
      <c r="I13" s="378"/>
      <c r="J13" s="378"/>
      <c r="K13" s="378"/>
      <c r="L13" s="378"/>
      <c r="M13" s="378"/>
      <c r="N13" s="378"/>
      <c r="O13" s="379"/>
      <c r="P13" s="483">
        <f>SUM($H13:$N13)</f>
        <v>0</v>
      </c>
      <c r="Q13" s="378"/>
      <c r="R13" s="378"/>
      <c r="S13" s="378"/>
      <c r="T13" s="378"/>
      <c r="U13" s="378"/>
      <c r="V13" s="378"/>
      <c r="W13" s="378"/>
      <c r="X13" s="495"/>
      <c r="Y13" s="484">
        <f>SUM($Q13:$W13)</f>
        <v>0</v>
      </c>
      <c r="Z13" s="378">
        <v>31</v>
      </c>
      <c r="AA13" s="378"/>
      <c r="AB13" s="378">
        <v>19</v>
      </c>
      <c r="AC13" s="378"/>
      <c r="AD13" s="378"/>
      <c r="AE13" s="378"/>
      <c r="AF13" s="378">
        <v>1</v>
      </c>
      <c r="AG13" s="440">
        <v>44505</v>
      </c>
      <c r="AH13" s="484">
        <f>SUM($Z13:$AF13)</f>
        <v>51</v>
      </c>
      <c r="AI13" s="378">
        <v>13</v>
      </c>
      <c r="AJ13" s="378" t="s">
        <v>2227</v>
      </c>
      <c r="AK13" s="378" t="s">
        <v>2228</v>
      </c>
      <c r="AL13" s="378" t="s">
        <v>2229</v>
      </c>
      <c r="AM13" s="378" t="s">
        <v>2230</v>
      </c>
      <c r="AN13" s="378"/>
      <c r="AO13" s="378">
        <v>55</v>
      </c>
      <c r="AP13" s="378"/>
      <c r="AQ13" s="378"/>
      <c r="AR13" s="378"/>
      <c r="AS13" s="394"/>
      <c r="AT13" s="395"/>
      <c r="AU13" s="496"/>
      <c r="AV13" s="394"/>
      <c r="AW13" s="381" t="s">
        <v>2231</v>
      </c>
    </row>
    <row r="14" spans="1:49">
      <c r="A14" s="472"/>
      <c r="B14" s="380" t="s">
        <v>2232</v>
      </c>
      <c r="C14" s="381" t="s">
        <v>2233</v>
      </c>
      <c r="D14" s="380" t="s">
        <v>2234</v>
      </c>
      <c r="E14" s="378" t="s">
        <v>2235</v>
      </c>
      <c r="F14" s="378" t="s">
        <v>451</v>
      </c>
      <c r="G14" s="378" t="s">
        <v>452</v>
      </c>
      <c r="H14" s="378"/>
      <c r="I14" s="378"/>
      <c r="J14" s="378"/>
      <c r="K14" s="378"/>
      <c r="L14" s="378"/>
      <c r="M14" s="378"/>
      <c r="N14" s="378"/>
      <c r="O14" s="379"/>
      <c r="P14" s="483">
        <f t="shared" ref="P14:P18" si="0">SUM($H14:$N14)</f>
        <v>0</v>
      </c>
      <c r="Q14" s="378"/>
      <c r="R14" s="378"/>
      <c r="S14" s="378"/>
      <c r="T14" s="378"/>
      <c r="U14" s="378"/>
      <c r="V14" s="378"/>
      <c r="W14" s="378"/>
      <c r="X14" s="379"/>
      <c r="Y14" s="484">
        <f t="shared" ref="Y14:Y18" si="1">SUM($Q14:$W14)</f>
        <v>0</v>
      </c>
      <c r="Z14" s="378">
        <v>43</v>
      </c>
      <c r="AA14" s="378"/>
      <c r="AB14" s="378"/>
      <c r="AC14" s="378"/>
      <c r="AD14" s="378"/>
      <c r="AE14" s="378"/>
      <c r="AF14" s="378">
        <v>1</v>
      </c>
      <c r="AG14" s="440">
        <v>44459</v>
      </c>
      <c r="AH14" s="484">
        <f t="shared" ref="AH14:AH77" si="2">SUM($Z14:$AF14)</f>
        <v>44</v>
      </c>
      <c r="AI14" s="378">
        <v>43</v>
      </c>
      <c r="AJ14" s="378" t="s">
        <v>2227</v>
      </c>
      <c r="AK14" s="378" t="s">
        <v>2228</v>
      </c>
      <c r="AL14" s="378" t="s">
        <v>2236</v>
      </c>
      <c r="AM14" s="378" t="s">
        <v>2230</v>
      </c>
      <c r="AN14" s="378"/>
      <c r="AO14" s="378">
        <v>55</v>
      </c>
      <c r="AP14" s="378"/>
      <c r="AQ14" s="378"/>
      <c r="AR14" s="378"/>
      <c r="AS14" s="394"/>
      <c r="AT14" s="395"/>
      <c r="AU14" s="394"/>
      <c r="AV14" s="394"/>
      <c r="AW14" s="381" t="s">
        <v>2237</v>
      </c>
    </row>
    <row r="15" spans="1:49">
      <c r="A15" s="472"/>
      <c r="B15" s="380" t="s">
        <v>2238</v>
      </c>
      <c r="C15" s="381" t="s">
        <v>2239</v>
      </c>
      <c r="D15" s="380" t="s">
        <v>2240</v>
      </c>
      <c r="E15" s="378" t="s">
        <v>2241</v>
      </c>
      <c r="F15" s="378" t="s">
        <v>451</v>
      </c>
      <c r="G15" s="378" t="s">
        <v>452</v>
      </c>
      <c r="H15" s="378"/>
      <c r="I15" s="378"/>
      <c r="J15" s="378"/>
      <c r="K15" s="378"/>
      <c r="L15" s="378"/>
      <c r="M15" s="378"/>
      <c r="N15" s="378"/>
      <c r="O15" s="379"/>
      <c r="P15" s="483">
        <f t="shared" si="0"/>
        <v>0</v>
      </c>
      <c r="Q15" s="378"/>
      <c r="R15" s="378"/>
      <c r="S15" s="378"/>
      <c r="T15" s="378"/>
      <c r="U15" s="378"/>
      <c r="V15" s="378"/>
      <c r="W15" s="378"/>
      <c r="X15" s="495"/>
      <c r="Y15" s="484">
        <f t="shared" si="1"/>
        <v>0</v>
      </c>
      <c r="Z15" s="378">
        <v>78</v>
      </c>
      <c r="AA15" s="378"/>
      <c r="AB15" s="378">
        <v>31</v>
      </c>
      <c r="AC15" s="378"/>
      <c r="AD15" s="378"/>
      <c r="AE15" s="378"/>
      <c r="AF15" s="378">
        <v>1</v>
      </c>
      <c r="AG15" s="440">
        <v>44461</v>
      </c>
      <c r="AH15" s="484">
        <f t="shared" si="2"/>
        <v>110</v>
      </c>
      <c r="AI15" s="378">
        <v>11</v>
      </c>
      <c r="AJ15" s="378" t="s">
        <v>2227</v>
      </c>
      <c r="AK15" s="378" t="s">
        <v>2228</v>
      </c>
      <c r="AL15" s="378" t="s">
        <v>2242</v>
      </c>
      <c r="AM15" s="378" t="s">
        <v>2243</v>
      </c>
      <c r="AN15" s="378"/>
      <c r="AO15" s="378">
        <v>99</v>
      </c>
      <c r="AP15" s="378"/>
      <c r="AQ15" s="378"/>
      <c r="AR15" s="378"/>
      <c r="AS15" s="394"/>
      <c r="AT15" s="395"/>
      <c r="AU15" s="394"/>
      <c r="AV15" s="394"/>
      <c r="AW15" s="381" t="s">
        <v>2244</v>
      </c>
    </row>
    <row r="16" spans="1:49">
      <c r="A16" s="472"/>
      <c r="B16" s="380" t="s">
        <v>2245</v>
      </c>
      <c r="C16" s="381" t="s">
        <v>2246</v>
      </c>
      <c r="D16" s="380" t="s">
        <v>2247</v>
      </c>
      <c r="E16" s="378" t="s">
        <v>2248</v>
      </c>
      <c r="F16" s="378" t="s">
        <v>451</v>
      </c>
      <c r="G16" s="378" t="s">
        <v>452</v>
      </c>
      <c r="H16" s="378"/>
      <c r="I16" s="378"/>
      <c r="J16" s="378"/>
      <c r="K16" s="378"/>
      <c r="L16" s="378"/>
      <c r="M16" s="378"/>
      <c r="N16" s="378"/>
      <c r="O16" s="379"/>
      <c r="P16" s="483">
        <f t="shared" si="0"/>
        <v>0</v>
      </c>
      <c r="Q16" s="378"/>
      <c r="R16" s="378"/>
      <c r="S16" s="378"/>
      <c r="T16" s="378"/>
      <c r="U16" s="378"/>
      <c r="V16" s="378"/>
      <c r="W16" s="378"/>
      <c r="X16" s="379"/>
      <c r="Y16" s="484">
        <f t="shared" si="1"/>
        <v>0</v>
      </c>
      <c r="Z16" s="378">
        <v>56</v>
      </c>
      <c r="AA16" s="378"/>
      <c r="AB16" s="378"/>
      <c r="AC16" s="378"/>
      <c r="AD16" s="378"/>
      <c r="AE16" s="378"/>
      <c r="AF16" s="378">
        <v>1</v>
      </c>
      <c r="AG16" s="440">
        <v>44435</v>
      </c>
      <c r="AH16" s="484">
        <f t="shared" si="2"/>
        <v>57</v>
      </c>
      <c r="AI16" s="378">
        <v>56</v>
      </c>
      <c r="AJ16" s="378" t="s">
        <v>2227</v>
      </c>
      <c r="AK16" s="378" t="s">
        <v>2228</v>
      </c>
      <c r="AL16" s="378" t="s">
        <v>2242</v>
      </c>
      <c r="AM16" s="378" t="s">
        <v>2230</v>
      </c>
      <c r="AN16" s="378"/>
      <c r="AO16" s="378">
        <v>55</v>
      </c>
      <c r="AP16" s="378"/>
      <c r="AQ16" s="378"/>
      <c r="AR16" s="378"/>
      <c r="AS16" s="394"/>
      <c r="AT16" s="395"/>
      <c r="AU16" s="394"/>
      <c r="AV16" s="394"/>
      <c r="AW16" s="381" t="s">
        <v>2249</v>
      </c>
    </row>
    <row r="17" spans="1:49">
      <c r="A17" s="472"/>
      <c r="B17" s="380" t="s">
        <v>2250</v>
      </c>
      <c r="C17" s="381" t="s">
        <v>2251</v>
      </c>
      <c r="D17" s="380" t="s">
        <v>2252</v>
      </c>
      <c r="E17" s="378" t="s">
        <v>2253</v>
      </c>
      <c r="F17" s="378" t="s">
        <v>451</v>
      </c>
      <c r="G17" s="378" t="s">
        <v>452</v>
      </c>
      <c r="H17" s="378"/>
      <c r="I17" s="378"/>
      <c r="J17" s="378"/>
      <c r="K17" s="378"/>
      <c r="L17" s="378"/>
      <c r="M17" s="378"/>
      <c r="N17" s="378"/>
      <c r="O17" s="379"/>
      <c r="P17" s="483">
        <f t="shared" si="0"/>
        <v>0</v>
      </c>
      <c r="Q17" s="378"/>
      <c r="R17" s="378"/>
      <c r="S17" s="378"/>
      <c r="T17" s="378"/>
      <c r="U17" s="378"/>
      <c r="V17" s="378"/>
      <c r="W17" s="378"/>
      <c r="X17" s="495"/>
      <c r="Y17" s="484">
        <f t="shared" si="1"/>
        <v>0</v>
      </c>
      <c r="Z17" s="378">
        <v>70</v>
      </c>
      <c r="AA17" s="378"/>
      <c r="AB17" s="378">
        <v>30</v>
      </c>
      <c r="AC17" s="378"/>
      <c r="AD17" s="378"/>
      <c r="AE17" s="378"/>
      <c r="AF17" s="378">
        <v>1</v>
      </c>
      <c r="AG17" s="440">
        <v>44461</v>
      </c>
      <c r="AH17" s="484">
        <f t="shared" si="2"/>
        <v>101</v>
      </c>
      <c r="AI17" s="378">
        <v>10</v>
      </c>
      <c r="AJ17" s="378" t="s">
        <v>2227</v>
      </c>
      <c r="AK17" s="378" t="s">
        <v>2228</v>
      </c>
      <c r="AL17" s="378" t="s">
        <v>2254</v>
      </c>
      <c r="AM17" s="378" t="s">
        <v>2255</v>
      </c>
      <c r="AN17" s="378"/>
      <c r="AO17" s="378">
        <v>99</v>
      </c>
      <c r="AP17" s="378"/>
      <c r="AQ17" s="378"/>
      <c r="AR17" s="378"/>
      <c r="AS17" s="394"/>
      <c r="AT17" s="395"/>
      <c r="AU17" s="394"/>
      <c r="AV17" s="394"/>
      <c r="AW17" s="381" t="s">
        <v>2256</v>
      </c>
    </row>
    <row r="18" spans="1:49">
      <c r="A18" s="472"/>
      <c r="B18" s="380" t="s">
        <v>2257</v>
      </c>
      <c r="C18" s="381" t="s">
        <v>2258</v>
      </c>
      <c r="D18" s="380" t="s">
        <v>2259</v>
      </c>
      <c r="E18" s="378" t="s">
        <v>2260</v>
      </c>
      <c r="F18" s="378" t="s">
        <v>451</v>
      </c>
      <c r="G18" s="378" t="s">
        <v>452</v>
      </c>
      <c r="H18" s="378"/>
      <c r="I18" s="378"/>
      <c r="J18" s="378"/>
      <c r="K18" s="378"/>
      <c r="L18" s="378"/>
      <c r="M18" s="378"/>
      <c r="N18" s="378"/>
      <c r="O18" s="379"/>
      <c r="P18" s="483">
        <f t="shared" si="0"/>
        <v>0</v>
      </c>
      <c r="Q18" s="378">
        <v>75</v>
      </c>
      <c r="R18" s="378"/>
      <c r="S18" s="378">
        <v>104</v>
      </c>
      <c r="T18" s="378"/>
      <c r="U18" s="378"/>
      <c r="V18" s="378"/>
      <c r="W18" s="378">
        <v>2</v>
      </c>
      <c r="X18" s="440">
        <v>44405</v>
      </c>
      <c r="Y18" s="484">
        <f t="shared" si="1"/>
        <v>181</v>
      </c>
      <c r="Z18" s="378"/>
      <c r="AA18" s="378"/>
      <c r="AB18" s="378"/>
      <c r="AC18" s="378"/>
      <c r="AD18" s="378"/>
      <c r="AE18" s="378"/>
      <c r="AF18" s="378"/>
      <c r="AG18" s="378"/>
      <c r="AH18" s="484">
        <f t="shared" si="2"/>
        <v>0</v>
      </c>
      <c r="AI18" s="378">
        <v>46</v>
      </c>
      <c r="AJ18" s="378" t="s">
        <v>2227</v>
      </c>
      <c r="AK18" s="378" t="s">
        <v>2228</v>
      </c>
      <c r="AL18" s="378" t="s">
        <v>2261</v>
      </c>
      <c r="AM18" s="378" t="s">
        <v>2230</v>
      </c>
      <c r="AN18" s="378"/>
      <c r="AO18" s="378">
        <v>75</v>
      </c>
      <c r="AP18" s="378"/>
      <c r="AQ18" s="378"/>
      <c r="AR18" s="378"/>
      <c r="AS18" s="394"/>
      <c r="AT18" s="395"/>
      <c r="AU18" s="394"/>
      <c r="AV18" s="394"/>
      <c r="AW18" s="383" t="s">
        <v>2262</v>
      </c>
    </row>
    <row r="19" spans="1:49">
      <c r="A19" s="472"/>
      <c r="B19" s="380" t="s">
        <v>2263</v>
      </c>
      <c r="C19" s="381" t="s">
        <v>2264</v>
      </c>
      <c r="D19" s="380" t="s">
        <v>2265</v>
      </c>
      <c r="E19" s="378" t="s">
        <v>2266</v>
      </c>
      <c r="F19" s="378" t="s">
        <v>451</v>
      </c>
      <c r="G19" s="378" t="s">
        <v>452</v>
      </c>
      <c r="H19" s="378"/>
      <c r="I19" s="378"/>
      <c r="J19" s="378"/>
      <c r="K19" s="378"/>
      <c r="L19" s="378"/>
      <c r="M19" s="378"/>
      <c r="N19" s="378"/>
      <c r="O19" s="379"/>
      <c r="P19" s="483">
        <f>SUM($H19:$N19)</f>
        <v>0</v>
      </c>
      <c r="Q19" s="378"/>
      <c r="R19" s="378"/>
      <c r="S19" s="378"/>
      <c r="T19" s="378"/>
      <c r="U19" s="378"/>
      <c r="V19" s="378"/>
      <c r="W19" s="378"/>
      <c r="X19" s="379"/>
      <c r="Y19" s="484">
        <f>SUM($Q19:$W19)</f>
        <v>0</v>
      </c>
      <c r="Z19" s="378">
        <v>36</v>
      </c>
      <c r="AA19" s="378"/>
      <c r="AB19" s="378"/>
      <c r="AC19" s="378"/>
      <c r="AD19" s="378"/>
      <c r="AE19" s="378"/>
      <c r="AF19" s="378">
        <v>1</v>
      </c>
      <c r="AG19" s="440">
        <v>44489</v>
      </c>
      <c r="AH19" s="484">
        <f>SUM($Z19:$AF19)</f>
        <v>37</v>
      </c>
      <c r="AI19" s="378">
        <v>9</v>
      </c>
      <c r="AJ19" s="378" t="s">
        <v>2227</v>
      </c>
      <c r="AK19" s="378" t="s">
        <v>2228</v>
      </c>
      <c r="AL19" s="378" t="s">
        <v>2267</v>
      </c>
      <c r="AM19" s="378" t="s">
        <v>2268</v>
      </c>
      <c r="AN19" s="378"/>
      <c r="AO19" s="378">
        <v>55</v>
      </c>
      <c r="AP19" s="378"/>
      <c r="AQ19" s="378"/>
      <c r="AR19" s="378"/>
      <c r="AS19" s="394"/>
      <c r="AT19" s="395"/>
      <c r="AU19" s="394"/>
      <c r="AV19" s="394"/>
      <c r="AW19" s="381" t="s">
        <v>2269</v>
      </c>
    </row>
    <row r="20" spans="1:49">
      <c r="A20" s="472"/>
      <c r="B20" s="380" t="s">
        <v>1111</v>
      </c>
      <c r="C20" s="381" t="s">
        <v>1112</v>
      </c>
      <c r="D20" s="380" t="s">
        <v>1113</v>
      </c>
      <c r="E20" s="378" t="s">
        <v>1114</v>
      </c>
      <c r="F20" s="378" t="s">
        <v>730</v>
      </c>
      <c r="G20" s="378" t="s">
        <v>511</v>
      </c>
      <c r="H20" s="378"/>
      <c r="I20" s="378"/>
      <c r="J20" s="378"/>
      <c r="K20" s="378"/>
      <c r="L20" s="378">
        <v>1</v>
      </c>
      <c r="M20" s="378"/>
      <c r="N20" s="378"/>
      <c r="O20" s="440">
        <v>44284</v>
      </c>
      <c r="P20" s="483">
        <f t="shared" ref="P20:P83" si="3">SUM($H20:$N20)</f>
        <v>1</v>
      </c>
      <c r="Q20" s="378"/>
      <c r="R20" s="378"/>
      <c r="S20" s="378"/>
      <c r="T20" s="378"/>
      <c r="U20" s="378"/>
      <c r="V20" s="378"/>
      <c r="W20" s="378"/>
      <c r="X20" s="379"/>
      <c r="Y20" s="484">
        <f t="shared" ref="Y20:Y83" si="4">SUM($Q20:$W20)</f>
        <v>0</v>
      </c>
      <c r="Z20" s="378"/>
      <c r="AA20" s="378"/>
      <c r="AB20" s="378"/>
      <c r="AC20" s="378"/>
      <c r="AD20" s="378"/>
      <c r="AE20" s="378"/>
      <c r="AF20" s="378"/>
      <c r="AG20" s="379"/>
      <c r="AH20" s="484">
        <f t="shared" si="2"/>
        <v>0</v>
      </c>
      <c r="AI20" s="382"/>
      <c r="AJ20" s="378" t="s">
        <v>2227</v>
      </c>
      <c r="AK20" s="378" t="s">
        <v>2228</v>
      </c>
      <c r="AL20" s="378" t="s">
        <v>2270</v>
      </c>
      <c r="AM20" s="378" t="s">
        <v>2243</v>
      </c>
      <c r="AN20" s="378"/>
      <c r="AO20" s="497">
        <v>1000</v>
      </c>
      <c r="AP20" s="382"/>
      <c r="AQ20" s="378"/>
      <c r="AR20" s="378"/>
      <c r="AS20" s="394"/>
      <c r="AT20" s="395"/>
      <c r="AU20" s="394"/>
      <c r="AV20" s="394"/>
      <c r="AW20" s="383" t="s">
        <v>2271</v>
      </c>
    </row>
    <row r="21" spans="1:49">
      <c r="A21" s="494"/>
      <c r="B21" s="380" t="s">
        <v>2272</v>
      </c>
      <c r="C21" s="381" t="s">
        <v>2273</v>
      </c>
      <c r="D21" s="380" t="s">
        <v>1113</v>
      </c>
      <c r="E21" s="378" t="s">
        <v>2274</v>
      </c>
      <c r="F21" s="378" t="s">
        <v>730</v>
      </c>
      <c r="G21" s="378" t="s">
        <v>511</v>
      </c>
      <c r="H21" s="378"/>
      <c r="I21" s="378"/>
      <c r="J21" s="378"/>
      <c r="K21" s="378"/>
      <c r="L21" s="378"/>
      <c r="M21" s="378"/>
      <c r="N21" s="378"/>
      <c r="O21" s="379"/>
      <c r="P21" s="483">
        <f t="shared" si="3"/>
        <v>0</v>
      </c>
      <c r="Q21" s="378"/>
      <c r="R21" s="378"/>
      <c r="S21" s="378"/>
      <c r="T21" s="378"/>
      <c r="U21" s="378"/>
      <c r="V21" s="378"/>
      <c r="W21" s="378"/>
      <c r="X21" s="379"/>
      <c r="Y21" s="484">
        <f t="shared" si="4"/>
        <v>0</v>
      </c>
      <c r="Z21" s="378"/>
      <c r="AA21" s="378"/>
      <c r="AB21" s="378"/>
      <c r="AC21" s="378"/>
      <c r="AD21" s="378">
        <v>1</v>
      </c>
      <c r="AE21" s="378"/>
      <c r="AF21" s="378"/>
      <c r="AG21" s="440">
        <v>44469</v>
      </c>
      <c r="AH21" s="484">
        <f t="shared" si="2"/>
        <v>1</v>
      </c>
      <c r="AI21" s="378"/>
      <c r="AJ21" s="378" t="s">
        <v>2227</v>
      </c>
      <c r="AK21" s="378" t="s">
        <v>2228</v>
      </c>
      <c r="AL21" s="378" t="s">
        <v>2270</v>
      </c>
      <c r="AM21" s="378" t="s">
        <v>2243</v>
      </c>
      <c r="AN21" s="378"/>
      <c r="AO21" s="497">
        <v>1000</v>
      </c>
      <c r="AP21" s="378"/>
      <c r="AQ21" s="378"/>
      <c r="AR21" s="378"/>
      <c r="AS21" s="394"/>
      <c r="AT21" s="395"/>
      <c r="AU21" s="394"/>
      <c r="AV21" s="394"/>
      <c r="AW21" s="381" t="s">
        <v>2275</v>
      </c>
    </row>
    <row r="22" spans="1:49">
      <c r="A22" s="472"/>
      <c r="B22" s="380" t="s">
        <v>2276</v>
      </c>
      <c r="C22" s="381" t="s">
        <v>2277</v>
      </c>
      <c r="D22" s="380" t="s">
        <v>1113</v>
      </c>
      <c r="E22" s="378" t="s">
        <v>2278</v>
      </c>
      <c r="F22" s="378" t="s">
        <v>730</v>
      </c>
      <c r="G22" s="378" t="s">
        <v>511</v>
      </c>
      <c r="H22" s="378"/>
      <c r="I22" s="378"/>
      <c r="J22" s="378"/>
      <c r="K22" s="378"/>
      <c r="L22" s="378"/>
      <c r="M22" s="378"/>
      <c r="N22" s="378"/>
      <c r="O22" s="379"/>
      <c r="P22" s="483">
        <f t="shared" si="3"/>
        <v>0</v>
      </c>
      <c r="Q22" s="378"/>
      <c r="R22" s="378"/>
      <c r="S22" s="378"/>
      <c r="T22" s="378"/>
      <c r="U22" s="378"/>
      <c r="V22" s="378"/>
      <c r="W22" s="378"/>
      <c r="X22" s="379"/>
      <c r="Y22" s="484">
        <f t="shared" si="4"/>
        <v>0</v>
      </c>
      <c r="Z22" s="378"/>
      <c r="AA22" s="378"/>
      <c r="AB22" s="378"/>
      <c r="AC22" s="378"/>
      <c r="AD22" s="378">
        <v>1</v>
      </c>
      <c r="AE22" s="378"/>
      <c r="AF22" s="378"/>
      <c r="AG22" s="440">
        <v>44333</v>
      </c>
      <c r="AH22" s="484">
        <f t="shared" si="2"/>
        <v>1</v>
      </c>
      <c r="AI22" s="378"/>
      <c r="AJ22" s="378" t="s">
        <v>2227</v>
      </c>
      <c r="AK22" s="378" t="s">
        <v>2228</v>
      </c>
      <c r="AL22" s="378" t="s">
        <v>2270</v>
      </c>
      <c r="AM22" s="378" t="s">
        <v>2243</v>
      </c>
      <c r="AN22" s="378"/>
      <c r="AO22" s="497">
        <v>1000</v>
      </c>
      <c r="AP22" s="378"/>
      <c r="AQ22" s="378"/>
      <c r="AR22" s="378"/>
      <c r="AS22" s="394"/>
      <c r="AT22" s="395"/>
      <c r="AU22" s="394"/>
      <c r="AV22" s="394"/>
      <c r="AW22" s="381" t="s">
        <v>2279</v>
      </c>
    </row>
    <row r="23" spans="1:49">
      <c r="A23" s="472"/>
      <c r="B23" s="380" t="s">
        <v>2280</v>
      </c>
      <c r="C23" s="381" t="s">
        <v>2281</v>
      </c>
      <c r="D23" s="380" t="s">
        <v>1113</v>
      </c>
      <c r="E23" s="378" t="s">
        <v>2282</v>
      </c>
      <c r="F23" s="378" t="s">
        <v>730</v>
      </c>
      <c r="G23" s="378" t="s">
        <v>511</v>
      </c>
      <c r="H23" s="378"/>
      <c r="I23" s="378"/>
      <c r="J23" s="378"/>
      <c r="K23" s="378"/>
      <c r="L23" s="378"/>
      <c r="M23" s="378"/>
      <c r="N23" s="378"/>
      <c r="O23" s="379"/>
      <c r="P23" s="483">
        <f t="shared" si="3"/>
        <v>0</v>
      </c>
      <c r="Q23" s="378"/>
      <c r="R23" s="378"/>
      <c r="S23" s="378"/>
      <c r="T23" s="378"/>
      <c r="U23" s="378"/>
      <c r="V23" s="378"/>
      <c r="W23" s="378"/>
      <c r="X23" s="379"/>
      <c r="Y23" s="484">
        <f t="shared" si="4"/>
        <v>0</v>
      </c>
      <c r="Z23" s="378"/>
      <c r="AA23" s="378"/>
      <c r="AB23" s="378"/>
      <c r="AC23" s="378"/>
      <c r="AD23" s="378">
        <v>1</v>
      </c>
      <c r="AE23" s="378"/>
      <c r="AF23" s="378"/>
      <c r="AG23" s="440">
        <v>44236</v>
      </c>
      <c r="AH23" s="484">
        <f t="shared" si="2"/>
        <v>1</v>
      </c>
      <c r="AI23" s="378"/>
      <c r="AJ23" s="378" t="s">
        <v>2227</v>
      </c>
      <c r="AK23" s="378" t="s">
        <v>2228</v>
      </c>
      <c r="AL23" s="378" t="s">
        <v>2270</v>
      </c>
      <c r="AM23" s="378" t="s">
        <v>2243</v>
      </c>
      <c r="AN23" s="378"/>
      <c r="AO23" s="497">
        <v>1000</v>
      </c>
      <c r="AP23" s="378"/>
      <c r="AQ23" s="378"/>
      <c r="AR23" s="378"/>
      <c r="AS23" s="394"/>
      <c r="AT23" s="395"/>
      <c r="AU23" s="394"/>
      <c r="AV23" s="394"/>
      <c r="AW23" s="381" t="s">
        <v>2283</v>
      </c>
    </row>
    <row r="24" spans="1:49">
      <c r="A24" s="472"/>
      <c r="B24" s="380" t="s">
        <v>2284</v>
      </c>
      <c r="C24" s="381" t="s">
        <v>2285</v>
      </c>
      <c r="D24" s="498" t="s">
        <v>2286</v>
      </c>
      <c r="E24" s="378" t="s">
        <v>2287</v>
      </c>
      <c r="F24" s="378" t="s">
        <v>451</v>
      </c>
      <c r="G24" s="378" t="s">
        <v>452</v>
      </c>
      <c r="H24" s="378"/>
      <c r="I24" s="378"/>
      <c r="J24" s="378"/>
      <c r="K24" s="378"/>
      <c r="L24" s="378"/>
      <c r="M24" s="378"/>
      <c r="N24" s="378"/>
      <c r="O24" s="379"/>
      <c r="P24" s="483">
        <f t="shared" si="3"/>
        <v>0</v>
      </c>
      <c r="Q24" s="378">
        <v>41</v>
      </c>
      <c r="R24" s="378"/>
      <c r="S24" s="378">
        <v>20</v>
      </c>
      <c r="T24" s="378"/>
      <c r="U24" s="378"/>
      <c r="V24" s="378"/>
      <c r="W24" s="378">
        <v>2</v>
      </c>
      <c r="X24" s="440">
        <v>44327</v>
      </c>
      <c r="Y24" s="484">
        <f t="shared" si="4"/>
        <v>63</v>
      </c>
      <c r="Z24" s="378"/>
      <c r="AA24" s="378"/>
      <c r="AB24" s="378"/>
      <c r="AC24" s="378"/>
      <c r="AD24" s="378"/>
      <c r="AE24" s="378"/>
      <c r="AF24" s="378"/>
      <c r="AG24" s="379"/>
      <c r="AH24" s="484">
        <f t="shared" si="2"/>
        <v>0</v>
      </c>
      <c r="AI24" s="378">
        <v>41</v>
      </c>
      <c r="AJ24" s="378" t="s">
        <v>2227</v>
      </c>
      <c r="AK24" s="378" t="s">
        <v>2228</v>
      </c>
      <c r="AL24" s="378" t="s">
        <v>2288</v>
      </c>
      <c r="AM24" s="378" t="s">
        <v>2255</v>
      </c>
      <c r="AN24" s="378"/>
      <c r="AO24" s="378">
        <v>55</v>
      </c>
      <c r="AP24" s="378"/>
      <c r="AQ24" s="378"/>
      <c r="AR24" s="378"/>
      <c r="AS24" s="394"/>
      <c r="AT24" s="395"/>
      <c r="AU24" s="394"/>
      <c r="AV24" s="394"/>
      <c r="AW24" s="381" t="s">
        <v>2289</v>
      </c>
    </row>
    <row r="25" spans="1:49">
      <c r="A25" s="472"/>
      <c r="B25" s="380" t="s">
        <v>2290</v>
      </c>
      <c r="C25" s="381" t="s">
        <v>2291</v>
      </c>
      <c r="D25" s="380" t="s">
        <v>2292</v>
      </c>
      <c r="E25" s="378" t="s">
        <v>2293</v>
      </c>
      <c r="F25" s="378" t="s">
        <v>451</v>
      </c>
      <c r="G25" s="378" t="s">
        <v>452</v>
      </c>
      <c r="H25" s="378"/>
      <c r="I25" s="378"/>
      <c r="J25" s="378"/>
      <c r="K25" s="378"/>
      <c r="L25" s="378"/>
      <c r="M25" s="378"/>
      <c r="N25" s="378"/>
      <c r="O25" s="379"/>
      <c r="P25" s="483">
        <f t="shared" si="3"/>
        <v>0</v>
      </c>
      <c r="Q25" s="378">
        <v>54</v>
      </c>
      <c r="R25" s="378"/>
      <c r="S25" s="378"/>
      <c r="T25" s="378"/>
      <c r="U25" s="378"/>
      <c r="V25" s="378"/>
      <c r="W25" s="378">
        <v>1</v>
      </c>
      <c r="X25" s="440">
        <v>44352</v>
      </c>
      <c r="Y25" s="484">
        <f t="shared" si="4"/>
        <v>55</v>
      </c>
      <c r="Z25" s="378"/>
      <c r="AA25" s="378"/>
      <c r="AB25" s="378"/>
      <c r="AC25" s="378"/>
      <c r="AD25" s="378"/>
      <c r="AE25" s="378"/>
      <c r="AF25" s="378"/>
      <c r="AG25" s="378"/>
      <c r="AH25" s="484">
        <f t="shared" si="2"/>
        <v>0</v>
      </c>
      <c r="AI25" s="378">
        <v>14</v>
      </c>
      <c r="AJ25" s="378" t="s">
        <v>2227</v>
      </c>
      <c r="AK25" s="378" t="s">
        <v>2228</v>
      </c>
      <c r="AL25" s="378" t="s">
        <v>2294</v>
      </c>
      <c r="AM25" s="378" t="s">
        <v>2230</v>
      </c>
      <c r="AN25" s="378"/>
      <c r="AO25" s="378">
        <v>75</v>
      </c>
      <c r="AP25" s="378">
        <v>2</v>
      </c>
      <c r="AQ25" s="378" t="s">
        <v>2295</v>
      </c>
      <c r="AR25" s="378" t="s">
        <v>452</v>
      </c>
      <c r="AS25" s="394"/>
      <c r="AT25" s="395"/>
      <c r="AU25" s="394"/>
      <c r="AV25" s="394"/>
      <c r="AW25" s="383" t="s">
        <v>2296</v>
      </c>
    </row>
    <row r="26" spans="1:49">
      <c r="A26" s="472"/>
      <c r="B26" s="380" t="s">
        <v>2297</v>
      </c>
      <c r="C26" s="381" t="s">
        <v>2298</v>
      </c>
      <c r="D26" s="498" t="s">
        <v>2299</v>
      </c>
      <c r="E26" s="378" t="s">
        <v>2300</v>
      </c>
      <c r="F26" s="378" t="s">
        <v>451</v>
      </c>
      <c r="G26" s="378" t="s">
        <v>452</v>
      </c>
      <c r="H26" s="378"/>
      <c r="I26" s="378"/>
      <c r="J26" s="378"/>
      <c r="K26" s="378"/>
      <c r="L26" s="378"/>
      <c r="M26" s="378"/>
      <c r="N26" s="378"/>
      <c r="O26" s="379"/>
      <c r="P26" s="483">
        <f t="shared" si="3"/>
        <v>0</v>
      </c>
      <c r="Q26" s="378">
        <v>21</v>
      </c>
      <c r="R26" s="378"/>
      <c r="S26" s="378"/>
      <c r="T26" s="378"/>
      <c r="U26" s="378"/>
      <c r="V26" s="378"/>
      <c r="W26" s="378">
        <v>1</v>
      </c>
      <c r="X26" s="440">
        <v>44201</v>
      </c>
      <c r="Y26" s="484">
        <f t="shared" si="4"/>
        <v>22</v>
      </c>
      <c r="Z26" s="378">
        <v>21</v>
      </c>
      <c r="AA26" s="378"/>
      <c r="AB26" s="378"/>
      <c r="AC26" s="378"/>
      <c r="AD26" s="378"/>
      <c r="AE26" s="378"/>
      <c r="AF26" s="378">
        <v>1</v>
      </c>
      <c r="AG26" s="440">
        <v>44483</v>
      </c>
      <c r="AH26" s="484">
        <f t="shared" si="2"/>
        <v>22</v>
      </c>
      <c r="AI26" s="378">
        <v>21</v>
      </c>
      <c r="AJ26" s="378" t="s">
        <v>2227</v>
      </c>
      <c r="AK26" s="378" t="s">
        <v>2228</v>
      </c>
      <c r="AL26" s="526" t="s">
        <v>2301</v>
      </c>
      <c r="AM26" s="378" t="s">
        <v>2243</v>
      </c>
      <c r="AN26" s="378"/>
      <c r="AO26" s="378">
        <v>55</v>
      </c>
      <c r="AP26" s="378"/>
      <c r="AQ26" s="378"/>
      <c r="AR26" s="378"/>
      <c r="AS26" s="394"/>
      <c r="AT26" s="395"/>
      <c r="AU26" s="394"/>
      <c r="AV26" s="394"/>
      <c r="AW26" s="381" t="s">
        <v>2302</v>
      </c>
    </row>
    <row r="27" spans="1:49">
      <c r="A27" s="472"/>
      <c r="B27" s="380" t="s">
        <v>2303</v>
      </c>
      <c r="C27" s="381" t="s">
        <v>2304</v>
      </c>
      <c r="D27" s="380" t="s">
        <v>2305</v>
      </c>
      <c r="E27" s="378" t="s">
        <v>2306</v>
      </c>
      <c r="F27" s="378" t="s">
        <v>451</v>
      </c>
      <c r="G27" s="378" t="s">
        <v>452</v>
      </c>
      <c r="H27" s="378">
        <v>38</v>
      </c>
      <c r="I27" s="378"/>
      <c r="J27" s="378"/>
      <c r="K27" s="378"/>
      <c r="L27" s="378"/>
      <c r="M27" s="378"/>
      <c r="N27" s="378"/>
      <c r="O27" s="440">
        <v>44215</v>
      </c>
      <c r="P27" s="483">
        <f t="shared" si="3"/>
        <v>38</v>
      </c>
      <c r="Q27" s="378"/>
      <c r="R27" s="378"/>
      <c r="S27" s="378"/>
      <c r="T27" s="378"/>
      <c r="U27" s="378"/>
      <c r="V27" s="378"/>
      <c r="W27" s="378"/>
      <c r="X27" s="379"/>
      <c r="Y27" s="484">
        <f t="shared" si="4"/>
        <v>0</v>
      </c>
      <c r="Z27" s="378"/>
      <c r="AA27" s="378"/>
      <c r="AB27" s="378"/>
      <c r="AC27" s="378"/>
      <c r="AD27" s="378"/>
      <c r="AE27" s="378"/>
      <c r="AF27" s="378"/>
      <c r="AG27" s="379"/>
      <c r="AH27" s="484">
        <f t="shared" si="2"/>
        <v>0</v>
      </c>
      <c r="AI27" s="382">
        <v>0</v>
      </c>
      <c r="AJ27" s="378" t="s">
        <v>2227</v>
      </c>
      <c r="AK27" s="378" t="s">
        <v>2228</v>
      </c>
      <c r="AL27" s="378" t="s">
        <v>2307</v>
      </c>
      <c r="AM27" s="378" t="s">
        <v>2268</v>
      </c>
      <c r="AN27" s="378"/>
      <c r="AO27" s="378">
        <v>55</v>
      </c>
      <c r="AP27" s="382">
        <v>67</v>
      </c>
      <c r="AQ27" s="378" t="s">
        <v>2295</v>
      </c>
      <c r="AR27" s="378"/>
      <c r="AS27" s="394"/>
      <c r="AT27" s="395"/>
      <c r="AU27" s="394"/>
      <c r="AV27" s="394"/>
      <c r="AW27" s="383" t="s">
        <v>2308</v>
      </c>
    </row>
    <row r="28" spans="1:49">
      <c r="A28" s="472"/>
      <c r="B28" s="380" t="s">
        <v>2309</v>
      </c>
      <c r="C28" s="381" t="s">
        <v>2310</v>
      </c>
      <c r="D28" s="380" t="s">
        <v>2311</v>
      </c>
      <c r="E28" s="378" t="s">
        <v>2312</v>
      </c>
      <c r="F28" s="378" t="s">
        <v>451</v>
      </c>
      <c r="G28" s="378" t="s">
        <v>452</v>
      </c>
      <c r="H28" s="378">
        <v>15</v>
      </c>
      <c r="I28" s="378"/>
      <c r="J28" s="378"/>
      <c r="K28" s="378"/>
      <c r="L28" s="378"/>
      <c r="M28" s="378"/>
      <c r="N28" s="378">
        <v>315</v>
      </c>
      <c r="O28" s="440">
        <v>44246</v>
      </c>
      <c r="P28" s="483">
        <f t="shared" si="3"/>
        <v>330</v>
      </c>
      <c r="Q28" s="378"/>
      <c r="R28" s="378"/>
      <c r="S28" s="378"/>
      <c r="T28" s="378"/>
      <c r="U28" s="378"/>
      <c r="V28" s="378"/>
      <c r="W28" s="378"/>
      <c r="X28" s="379"/>
      <c r="Y28" s="484">
        <f t="shared" si="4"/>
        <v>0</v>
      </c>
      <c r="Z28" s="378"/>
      <c r="AA28" s="378"/>
      <c r="AB28" s="378"/>
      <c r="AC28" s="378"/>
      <c r="AD28" s="378"/>
      <c r="AE28" s="378"/>
      <c r="AF28" s="378"/>
      <c r="AG28" s="379"/>
      <c r="AH28" s="484">
        <f t="shared" si="2"/>
        <v>0</v>
      </c>
      <c r="AI28" s="382">
        <v>0</v>
      </c>
      <c r="AJ28" s="378" t="s">
        <v>2227</v>
      </c>
      <c r="AK28" s="378" t="s">
        <v>2228</v>
      </c>
      <c r="AL28" s="378" t="s">
        <v>2243</v>
      </c>
      <c r="AM28" s="378" t="s">
        <v>2230</v>
      </c>
      <c r="AN28" s="378"/>
      <c r="AO28" s="378">
        <v>55</v>
      </c>
      <c r="AP28" s="382">
        <v>15</v>
      </c>
      <c r="AQ28" s="378" t="s">
        <v>2295</v>
      </c>
      <c r="AR28" s="378" t="s">
        <v>452</v>
      </c>
      <c r="AS28" s="394">
        <v>0.2</v>
      </c>
      <c r="AT28" s="395">
        <v>0</v>
      </c>
      <c r="AU28" s="394"/>
      <c r="AV28" s="394" t="s">
        <v>2227</v>
      </c>
      <c r="AW28" s="383" t="s">
        <v>2313</v>
      </c>
    </row>
    <row r="29" spans="1:49">
      <c r="A29" s="472"/>
      <c r="B29" s="380" t="s">
        <v>448</v>
      </c>
      <c r="C29" s="381" t="s">
        <v>449</v>
      </c>
      <c r="D29" s="380"/>
      <c r="E29" s="378" t="s">
        <v>450</v>
      </c>
      <c r="F29" s="378" t="s">
        <v>451</v>
      </c>
      <c r="G29" s="378" t="s">
        <v>452</v>
      </c>
      <c r="H29" s="378"/>
      <c r="I29" s="378"/>
      <c r="J29" s="378">
        <v>35</v>
      </c>
      <c r="K29" s="378"/>
      <c r="L29" s="378"/>
      <c r="M29" s="378"/>
      <c r="N29" s="378">
        <v>187</v>
      </c>
      <c r="O29" s="440">
        <v>44463</v>
      </c>
      <c r="P29" s="483">
        <f t="shared" si="3"/>
        <v>222</v>
      </c>
      <c r="Q29" s="378"/>
      <c r="R29" s="378"/>
      <c r="S29" s="378"/>
      <c r="T29" s="378"/>
      <c r="U29" s="378"/>
      <c r="V29" s="378"/>
      <c r="W29" s="378"/>
      <c r="X29" s="379"/>
      <c r="Y29" s="484">
        <f t="shared" si="4"/>
        <v>0</v>
      </c>
      <c r="Z29" s="378"/>
      <c r="AA29" s="378"/>
      <c r="AB29" s="378"/>
      <c r="AC29" s="378"/>
      <c r="AD29" s="378"/>
      <c r="AE29" s="378"/>
      <c r="AF29" s="378"/>
      <c r="AG29" s="379"/>
      <c r="AH29" s="484">
        <f t="shared" si="2"/>
        <v>0</v>
      </c>
      <c r="AI29" s="382"/>
      <c r="AJ29" s="378" t="s">
        <v>2227</v>
      </c>
      <c r="AK29" s="378" t="s">
        <v>2228</v>
      </c>
      <c r="AL29" s="378" t="s">
        <v>2243</v>
      </c>
      <c r="AM29" s="378" t="s">
        <v>2268</v>
      </c>
      <c r="AN29" s="378"/>
      <c r="AO29" s="378">
        <v>55</v>
      </c>
      <c r="AP29" s="382"/>
      <c r="AQ29" s="378"/>
      <c r="AR29" s="378"/>
      <c r="AS29" s="394"/>
      <c r="AT29" s="395"/>
      <c r="AU29" s="394"/>
      <c r="AV29" s="394"/>
      <c r="AW29" s="383" t="s">
        <v>2314</v>
      </c>
    </row>
    <row r="30" spans="1:49">
      <c r="A30" s="472"/>
      <c r="B30" s="380" t="s">
        <v>2315</v>
      </c>
      <c r="C30" s="381" t="s">
        <v>2316</v>
      </c>
      <c r="D30" s="380" t="s">
        <v>2317</v>
      </c>
      <c r="E30" s="378" t="s">
        <v>2318</v>
      </c>
      <c r="F30" s="378" t="s">
        <v>451</v>
      </c>
      <c r="G30" s="378" t="s">
        <v>452</v>
      </c>
      <c r="H30" s="378">
        <v>40</v>
      </c>
      <c r="I30" s="378"/>
      <c r="J30" s="378">
        <v>151</v>
      </c>
      <c r="K30" s="378"/>
      <c r="L30" s="378">
        <v>0</v>
      </c>
      <c r="M30" s="378"/>
      <c r="N30" s="378">
        <v>2</v>
      </c>
      <c r="O30" s="440">
        <v>44216</v>
      </c>
      <c r="P30" s="483">
        <f t="shared" si="3"/>
        <v>193</v>
      </c>
      <c r="Q30" s="378"/>
      <c r="R30" s="378"/>
      <c r="S30" s="378"/>
      <c r="T30" s="378"/>
      <c r="U30" s="378"/>
      <c r="V30" s="378"/>
      <c r="W30" s="378"/>
      <c r="X30" s="379"/>
      <c r="Y30" s="484">
        <f t="shared" si="4"/>
        <v>0</v>
      </c>
      <c r="Z30" s="378"/>
      <c r="AA30" s="378"/>
      <c r="AB30" s="378"/>
      <c r="AC30" s="378"/>
      <c r="AD30" s="378"/>
      <c r="AE30" s="378"/>
      <c r="AF30" s="378"/>
      <c r="AG30" s="379"/>
      <c r="AH30" s="484">
        <f t="shared" si="2"/>
        <v>0</v>
      </c>
      <c r="AI30" s="382">
        <v>20</v>
      </c>
      <c r="AJ30" s="378" t="s">
        <v>2228</v>
      </c>
      <c r="AK30" s="378" t="s">
        <v>2228</v>
      </c>
      <c r="AL30" s="378" t="s">
        <v>2243</v>
      </c>
      <c r="AM30" s="378" t="s">
        <v>2268</v>
      </c>
      <c r="AN30" s="378"/>
      <c r="AO30" s="378">
        <v>55</v>
      </c>
      <c r="AP30" s="382"/>
      <c r="AQ30" s="378"/>
      <c r="AR30" s="378"/>
      <c r="AS30" s="394">
        <v>0.65</v>
      </c>
      <c r="AT30" s="395">
        <v>6</v>
      </c>
      <c r="AU30" s="378" t="s">
        <v>2319</v>
      </c>
      <c r="AV30" s="394" t="s">
        <v>2227</v>
      </c>
      <c r="AW30" s="383" t="s">
        <v>2320</v>
      </c>
    </row>
    <row r="31" spans="1:49">
      <c r="A31" s="472"/>
      <c r="B31" s="380" t="s">
        <v>471</v>
      </c>
      <c r="C31" s="381" t="s">
        <v>472</v>
      </c>
      <c r="D31" s="380"/>
      <c r="E31" s="378" t="s">
        <v>473</v>
      </c>
      <c r="F31" s="378" t="s">
        <v>451</v>
      </c>
      <c r="G31" s="378" t="s">
        <v>511</v>
      </c>
      <c r="H31" s="378"/>
      <c r="I31" s="378"/>
      <c r="J31" s="378"/>
      <c r="K31" s="378"/>
      <c r="L31" s="378">
        <v>35</v>
      </c>
      <c r="M31" s="378"/>
      <c r="N31" s="378">
        <v>82</v>
      </c>
      <c r="O31" s="440">
        <v>44390</v>
      </c>
      <c r="P31" s="483">
        <f t="shared" si="3"/>
        <v>117</v>
      </c>
      <c r="Q31" s="378"/>
      <c r="R31" s="378"/>
      <c r="S31" s="378"/>
      <c r="T31" s="378"/>
      <c r="U31" s="378"/>
      <c r="V31" s="378"/>
      <c r="W31" s="378"/>
      <c r="X31" s="379"/>
      <c r="Y31" s="484">
        <f t="shared" si="4"/>
        <v>0</v>
      </c>
      <c r="Z31" s="378"/>
      <c r="AA31" s="378"/>
      <c r="AB31" s="378"/>
      <c r="AC31" s="378"/>
      <c r="AD31" s="378"/>
      <c r="AE31" s="378"/>
      <c r="AF31" s="378"/>
      <c r="AG31" s="379"/>
      <c r="AH31" s="484">
        <f t="shared" si="2"/>
        <v>0</v>
      </c>
      <c r="AI31" s="382"/>
      <c r="AJ31" s="378" t="s">
        <v>2227</v>
      </c>
      <c r="AK31" s="378" t="s">
        <v>2228</v>
      </c>
      <c r="AL31" s="378" t="s">
        <v>2243</v>
      </c>
      <c r="AM31" s="378" t="s">
        <v>2268</v>
      </c>
      <c r="AN31" s="378"/>
      <c r="AO31" s="378">
        <v>55</v>
      </c>
      <c r="AP31" s="382"/>
      <c r="AQ31" s="378"/>
      <c r="AR31" s="378"/>
      <c r="AS31" s="394">
        <v>0.5</v>
      </c>
      <c r="AT31" s="395">
        <v>2</v>
      </c>
      <c r="AU31" s="394" t="s">
        <v>2319</v>
      </c>
      <c r="AV31" s="394" t="s">
        <v>2227</v>
      </c>
      <c r="AW31" s="383" t="s">
        <v>2321</v>
      </c>
    </row>
    <row r="32" spans="1:49">
      <c r="A32" s="472"/>
      <c r="B32" s="380" t="s">
        <v>2322</v>
      </c>
      <c r="C32" s="381" t="s">
        <v>2323</v>
      </c>
      <c r="D32" s="380"/>
      <c r="E32" s="378" t="s">
        <v>2324</v>
      </c>
      <c r="F32" s="378" t="s">
        <v>451</v>
      </c>
      <c r="G32" s="378" t="s">
        <v>511</v>
      </c>
      <c r="H32" s="378">
        <v>30</v>
      </c>
      <c r="I32" s="378"/>
      <c r="J32" s="378">
        <v>44</v>
      </c>
      <c r="K32" s="378"/>
      <c r="L32" s="378"/>
      <c r="M32" s="378"/>
      <c r="N32" s="378">
        <v>1</v>
      </c>
      <c r="O32" s="440">
        <v>44235</v>
      </c>
      <c r="P32" s="483">
        <f t="shared" si="3"/>
        <v>75</v>
      </c>
      <c r="Q32" s="378"/>
      <c r="R32" s="378"/>
      <c r="S32" s="378"/>
      <c r="T32" s="378"/>
      <c r="U32" s="378"/>
      <c r="V32" s="378"/>
      <c r="W32" s="378"/>
      <c r="X32" s="379"/>
      <c r="Y32" s="484">
        <f t="shared" si="4"/>
        <v>0</v>
      </c>
      <c r="Z32" s="378"/>
      <c r="AA32" s="378"/>
      <c r="AB32" s="378"/>
      <c r="AC32" s="378"/>
      <c r="AD32" s="378"/>
      <c r="AE32" s="378"/>
      <c r="AF32" s="378"/>
      <c r="AG32" s="379"/>
      <c r="AH32" s="484">
        <f t="shared" si="2"/>
        <v>0</v>
      </c>
      <c r="AI32" s="382"/>
      <c r="AJ32" s="378" t="s">
        <v>2227</v>
      </c>
      <c r="AK32" s="378" t="s">
        <v>2228</v>
      </c>
      <c r="AL32" s="378" t="s">
        <v>2243</v>
      </c>
      <c r="AM32" s="378" t="s">
        <v>2268</v>
      </c>
      <c r="AN32" s="378"/>
      <c r="AO32" s="378">
        <v>55</v>
      </c>
      <c r="AP32" s="382"/>
      <c r="AQ32" s="378"/>
      <c r="AR32" s="378"/>
      <c r="AS32" s="394">
        <v>0.06</v>
      </c>
      <c r="AT32" s="395">
        <v>7</v>
      </c>
      <c r="AU32" s="394" t="s">
        <v>2319</v>
      </c>
      <c r="AV32" s="394" t="s">
        <v>2228</v>
      </c>
      <c r="AW32" s="383" t="s">
        <v>2325</v>
      </c>
    </row>
    <row r="33" spans="1:129" s="500" customFormat="1">
      <c r="A33" s="472"/>
      <c r="B33" s="380" t="s">
        <v>479</v>
      </c>
      <c r="C33" s="381" t="s">
        <v>480</v>
      </c>
      <c r="D33" s="380"/>
      <c r="E33" s="378" t="s">
        <v>481</v>
      </c>
      <c r="F33" s="378" t="s">
        <v>451</v>
      </c>
      <c r="G33" s="378" t="s">
        <v>511</v>
      </c>
      <c r="H33" s="378"/>
      <c r="I33" s="378"/>
      <c r="J33" s="378"/>
      <c r="K33" s="378"/>
      <c r="L33" s="378">
        <v>16</v>
      </c>
      <c r="M33" s="378"/>
      <c r="N33" s="378">
        <v>41</v>
      </c>
      <c r="O33" s="440">
        <v>44530</v>
      </c>
      <c r="P33" s="483">
        <f t="shared" si="3"/>
        <v>57</v>
      </c>
      <c r="Q33" s="378"/>
      <c r="R33" s="378"/>
      <c r="S33" s="378"/>
      <c r="T33" s="378"/>
      <c r="U33" s="378"/>
      <c r="V33" s="378"/>
      <c r="W33" s="378"/>
      <c r="X33" s="379"/>
      <c r="Y33" s="484">
        <f t="shared" si="4"/>
        <v>0</v>
      </c>
      <c r="Z33" s="378"/>
      <c r="AA33" s="378"/>
      <c r="AB33" s="378"/>
      <c r="AC33" s="378"/>
      <c r="AD33" s="378"/>
      <c r="AE33" s="378"/>
      <c r="AF33" s="378"/>
      <c r="AG33" s="379"/>
      <c r="AH33" s="484">
        <f t="shared" si="2"/>
        <v>0</v>
      </c>
      <c r="AI33" s="382"/>
      <c r="AJ33" s="378" t="s">
        <v>2227</v>
      </c>
      <c r="AK33" s="378" t="s">
        <v>2228</v>
      </c>
      <c r="AL33" s="378" t="s">
        <v>2243</v>
      </c>
      <c r="AM33" s="378" t="s">
        <v>2268</v>
      </c>
      <c r="AN33" s="378"/>
      <c r="AO33" s="378">
        <v>55</v>
      </c>
      <c r="AP33" s="382"/>
      <c r="AQ33" s="378"/>
      <c r="AR33" s="378"/>
      <c r="AS33" s="394"/>
      <c r="AT33" s="395"/>
      <c r="AU33" s="394"/>
      <c r="AV33" s="394"/>
      <c r="AW33" s="383" t="s">
        <v>2326</v>
      </c>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row>
    <row r="34" spans="1:129" s="505" customFormat="1">
      <c r="A34" s="472"/>
      <c r="B34" s="380" t="s">
        <v>2327</v>
      </c>
      <c r="C34" s="381" t="s">
        <v>2328</v>
      </c>
      <c r="D34" s="380"/>
      <c r="E34" s="378" t="s">
        <v>2329</v>
      </c>
      <c r="F34" s="378" t="s">
        <v>451</v>
      </c>
      <c r="G34" s="378" t="s">
        <v>511</v>
      </c>
      <c r="H34" s="378">
        <v>3</v>
      </c>
      <c r="I34" s="378"/>
      <c r="J34" s="378"/>
      <c r="K34" s="378"/>
      <c r="L34" s="378"/>
      <c r="M34" s="378"/>
      <c r="N34" s="378">
        <v>51</v>
      </c>
      <c r="O34" s="440">
        <v>44322</v>
      </c>
      <c r="P34" s="483">
        <f t="shared" si="3"/>
        <v>54</v>
      </c>
      <c r="Q34" s="378"/>
      <c r="R34" s="378"/>
      <c r="S34" s="378"/>
      <c r="T34" s="378"/>
      <c r="U34" s="378"/>
      <c r="V34" s="378"/>
      <c r="W34" s="378"/>
      <c r="X34" s="379"/>
      <c r="Y34" s="484">
        <f t="shared" si="4"/>
        <v>0</v>
      </c>
      <c r="Z34" s="378"/>
      <c r="AA34" s="378"/>
      <c r="AB34" s="378"/>
      <c r="AC34" s="378"/>
      <c r="AD34" s="378"/>
      <c r="AE34" s="378"/>
      <c r="AF34" s="378"/>
      <c r="AG34" s="379"/>
      <c r="AH34" s="484">
        <f t="shared" si="2"/>
        <v>0</v>
      </c>
      <c r="AI34" s="382"/>
      <c r="AJ34" s="378" t="s">
        <v>2227</v>
      </c>
      <c r="AK34" s="378" t="s">
        <v>2228</v>
      </c>
      <c r="AL34" s="378" t="s">
        <v>2243</v>
      </c>
      <c r="AM34" s="378" t="s">
        <v>2268</v>
      </c>
      <c r="AN34" s="378"/>
      <c r="AO34" s="378">
        <v>55</v>
      </c>
      <c r="AP34" s="382"/>
      <c r="AQ34" s="378"/>
      <c r="AR34" s="378"/>
      <c r="AS34" s="394"/>
      <c r="AT34" s="395"/>
      <c r="AU34" s="394"/>
      <c r="AV34" s="394"/>
      <c r="AW34" s="383" t="s">
        <v>6570</v>
      </c>
      <c r="AX34" s="504"/>
      <c r="AY34" s="504"/>
      <c r="AZ34" s="504"/>
      <c r="BA34" s="504"/>
      <c r="BB34" s="504"/>
      <c r="BC34" s="504"/>
      <c r="BD34" s="504"/>
      <c r="BE34" s="504"/>
      <c r="BF34" s="504"/>
      <c r="BG34" s="504"/>
      <c r="BH34" s="504"/>
      <c r="BI34" s="504"/>
      <c r="BJ34" s="504"/>
      <c r="BK34" s="504"/>
      <c r="BL34" s="504"/>
      <c r="BM34" s="504"/>
      <c r="BN34" s="504"/>
      <c r="BO34" s="504"/>
      <c r="BP34" s="504"/>
      <c r="BQ34" s="504"/>
      <c r="BR34" s="504"/>
      <c r="BS34" s="504"/>
      <c r="BT34" s="504"/>
      <c r="BU34" s="504"/>
      <c r="BV34" s="504"/>
      <c r="BW34" s="504"/>
      <c r="BX34" s="504"/>
      <c r="BY34" s="504"/>
      <c r="BZ34" s="504"/>
      <c r="CA34" s="504"/>
      <c r="CB34" s="504"/>
      <c r="CC34" s="504"/>
      <c r="CD34" s="504"/>
      <c r="CE34" s="504"/>
      <c r="CF34" s="504"/>
      <c r="CG34" s="504"/>
      <c r="CH34" s="504"/>
      <c r="CI34" s="504"/>
      <c r="CJ34" s="504"/>
      <c r="CK34" s="504"/>
      <c r="CL34" s="504"/>
      <c r="CM34" s="504"/>
      <c r="CN34" s="504"/>
      <c r="CO34" s="504"/>
      <c r="CP34" s="504"/>
      <c r="CQ34" s="504"/>
      <c r="CR34" s="504"/>
      <c r="CS34" s="504"/>
      <c r="CT34" s="504"/>
      <c r="CU34" s="504"/>
      <c r="CV34" s="504"/>
      <c r="CW34" s="504"/>
      <c r="CX34" s="504"/>
      <c r="CY34" s="504"/>
      <c r="CZ34" s="504"/>
      <c r="DA34" s="504"/>
      <c r="DB34" s="504"/>
      <c r="DC34" s="504"/>
      <c r="DD34" s="504"/>
      <c r="DE34" s="504"/>
      <c r="DF34" s="504"/>
      <c r="DG34" s="504"/>
      <c r="DH34" s="504"/>
      <c r="DI34" s="504"/>
      <c r="DJ34" s="504"/>
      <c r="DK34" s="504"/>
      <c r="DL34" s="504"/>
      <c r="DM34" s="504"/>
      <c r="DN34" s="504"/>
      <c r="DO34" s="504"/>
      <c r="DP34" s="504"/>
      <c r="DQ34" s="504"/>
      <c r="DR34" s="504"/>
      <c r="DS34" s="504"/>
      <c r="DT34" s="504"/>
      <c r="DU34" s="504"/>
      <c r="DV34" s="504"/>
      <c r="DW34" s="504"/>
      <c r="DX34" s="504"/>
      <c r="DY34" s="504"/>
    </row>
    <row r="35" spans="1:129" s="506" customFormat="1">
      <c r="A35" s="472"/>
      <c r="B35" s="380" t="s">
        <v>2330</v>
      </c>
      <c r="C35" s="381" t="s">
        <v>2331</v>
      </c>
      <c r="D35" s="380"/>
      <c r="E35" s="378" t="s">
        <v>2332</v>
      </c>
      <c r="F35" s="378" t="s">
        <v>451</v>
      </c>
      <c r="G35" s="378" t="s">
        <v>511</v>
      </c>
      <c r="H35" s="378">
        <v>5</v>
      </c>
      <c r="I35" s="378"/>
      <c r="J35" s="378"/>
      <c r="K35" s="378"/>
      <c r="L35" s="378"/>
      <c r="M35" s="378"/>
      <c r="N35" s="378">
        <v>42</v>
      </c>
      <c r="O35" s="440">
        <v>44270</v>
      </c>
      <c r="P35" s="483">
        <f t="shared" si="3"/>
        <v>47</v>
      </c>
      <c r="Q35" s="378"/>
      <c r="R35" s="378"/>
      <c r="S35" s="378"/>
      <c r="T35" s="378"/>
      <c r="U35" s="378"/>
      <c r="V35" s="378"/>
      <c r="W35" s="378"/>
      <c r="X35" s="379"/>
      <c r="Y35" s="484">
        <f t="shared" si="4"/>
        <v>0</v>
      </c>
      <c r="Z35" s="378"/>
      <c r="AA35" s="378"/>
      <c r="AB35" s="378"/>
      <c r="AC35" s="378"/>
      <c r="AD35" s="378"/>
      <c r="AE35" s="378"/>
      <c r="AF35" s="378"/>
      <c r="AG35" s="379"/>
      <c r="AH35" s="484">
        <f t="shared" si="2"/>
        <v>0</v>
      </c>
      <c r="AI35" s="382"/>
      <c r="AJ35" s="378" t="s">
        <v>2227</v>
      </c>
      <c r="AK35" s="378" t="s">
        <v>2228</v>
      </c>
      <c r="AL35" s="378" t="s">
        <v>2243</v>
      </c>
      <c r="AM35" s="378" t="s">
        <v>2268</v>
      </c>
      <c r="AN35" s="378"/>
      <c r="AO35" s="378">
        <v>55</v>
      </c>
      <c r="AP35" s="382"/>
      <c r="AQ35" s="378"/>
      <c r="AR35" s="378"/>
      <c r="AS35" s="394"/>
      <c r="AT35" s="395"/>
      <c r="AU35" s="394"/>
      <c r="AV35" s="394"/>
      <c r="AW35" s="383" t="s">
        <v>6571</v>
      </c>
    </row>
    <row r="36" spans="1:129" s="506" customFormat="1">
      <c r="A36" s="472"/>
      <c r="B36" s="380" t="s">
        <v>496</v>
      </c>
      <c r="C36" s="381" t="s">
        <v>497</v>
      </c>
      <c r="D36" s="380"/>
      <c r="E36" s="378" t="s">
        <v>498</v>
      </c>
      <c r="F36" s="378" t="s">
        <v>451</v>
      </c>
      <c r="G36" s="378" t="s">
        <v>511</v>
      </c>
      <c r="H36" s="378"/>
      <c r="I36" s="378"/>
      <c r="J36" s="378">
        <v>3</v>
      </c>
      <c r="K36" s="378"/>
      <c r="L36" s="378"/>
      <c r="M36" s="378"/>
      <c r="N36" s="378">
        <v>24</v>
      </c>
      <c r="O36" s="440">
        <v>44469</v>
      </c>
      <c r="P36" s="483">
        <f t="shared" si="3"/>
        <v>27</v>
      </c>
      <c r="Q36" s="378"/>
      <c r="R36" s="378"/>
      <c r="S36" s="378"/>
      <c r="T36" s="378"/>
      <c r="U36" s="378"/>
      <c r="V36" s="378"/>
      <c r="W36" s="378"/>
      <c r="X36" s="379"/>
      <c r="Y36" s="484">
        <f t="shared" si="4"/>
        <v>0</v>
      </c>
      <c r="Z36" s="378"/>
      <c r="AA36" s="378"/>
      <c r="AB36" s="378"/>
      <c r="AC36" s="378"/>
      <c r="AD36" s="378"/>
      <c r="AE36" s="378"/>
      <c r="AF36" s="378"/>
      <c r="AG36" s="379"/>
      <c r="AH36" s="484">
        <f t="shared" si="2"/>
        <v>0</v>
      </c>
      <c r="AI36" s="382"/>
      <c r="AJ36" s="378" t="s">
        <v>2227</v>
      </c>
      <c r="AK36" s="378" t="s">
        <v>2228</v>
      </c>
      <c r="AL36" s="378" t="s">
        <v>2243</v>
      </c>
      <c r="AM36" s="378" t="s">
        <v>2268</v>
      </c>
      <c r="AN36" s="378"/>
      <c r="AO36" s="378">
        <v>55</v>
      </c>
      <c r="AP36" s="382"/>
      <c r="AQ36" s="378"/>
      <c r="AR36" s="378"/>
      <c r="AS36" s="394"/>
      <c r="AT36" s="395"/>
      <c r="AU36" s="394"/>
      <c r="AV36" s="394"/>
      <c r="AW36" s="383" t="s">
        <v>2333</v>
      </c>
    </row>
    <row r="37" spans="1:129" s="506" customFormat="1">
      <c r="A37" s="472"/>
      <c r="B37" s="380" t="s">
        <v>2334</v>
      </c>
      <c r="C37" s="381" t="s">
        <v>2335</v>
      </c>
      <c r="D37" s="380"/>
      <c r="E37" s="378" t="s">
        <v>2336</v>
      </c>
      <c r="F37" s="378" t="s">
        <v>451</v>
      </c>
      <c r="G37" s="378" t="s">
        <v>511</v>
      </c>
      <c r="H37" s="378">
        <v>1</v>
      </c>
      <c r="I37" s="378"/>
      <c r="J37" s="378"/>
      <c r="K37" s="378"/>
      <c r="L37" s="378"/>
      <c r="M37" s="378"/>
      <c r="N37" s="378">
        <v>15</v>
      </c>
      <c r="O37" s="440">
        <v>44340</v>
      </c>
      <c r="P37" s="483">
        <f t="shared" si="3"/>
        <v>16</v>
      </c>
      <c r="Q37" s="378"/>
      <c r="R37" s="378"/>
      <c r="S37" s="378"/>
      <c r="T37" s="378"/>
      <c r="U37" s="378"/>
      <c r="V37" s="378"/>
      <c r="W37" s="378"/>
      <c r="X37" s="501"/>
      <c r="Y37" s="484">
        <f t="shared" si="4"/>
        <v>0</v>
      </c>
      <c r="Z37" s="378"/>
      <c r="AA37" s="378"/>
      <c r="AB37" s="378"/>
      <c r="AC37" s="378"/>
      <c r="AD37" s="378"/>
      <c r="AE37" s="378"/>
      <c r="AF37" s="378"/>
      <c r="AG37" s="379"/>
      <c r="AH37" s="484">
        <f t="shared" si="2"/>
        <v>0</v>
      </c>
      <c r="AI37" s="382">
        <v>1</v>
      </c>
      <c r="AJ37" s="378" t="s">
        <v>2227</v>
      </c>
      <c r="AK37" s="378" t="s">
        <v>2228</v>
      </c>
      <c r="AL37" s="378" t="s">
        <v>2243</v>
      </c>
      <c r="AM37" s="378" t="s">
        <v>2268</v>
      </c>
      <c r="AN37" s="378"/>
      <c r="AO37" s="378">
        <v>55</v>
      </c>
      <c r="AP37" s="382"/>
      <c r="AQ37" s="378"/>
      <c r="AR37" s="378"/>
      <c r="AS37" s="394"/>
      <c r="AT37" s="395"/>
      <c r="AU37" s="394"/>
      <c r="AV37" s="394"/>
      <c r="AW37" s="383" t="s">
        <v>2337</v>
      </c>
    </row>
    <row r="38" spans="1:129" s="506" customFormat="1">
      <c r="A38" s="472"/>
      <c r="B38" s="380" t="s">
        <v>2338</v>
      </c>
      <c r="C38" s="381" t="s">
        <v>2339</v>
      </c>
      <c r="D38" s="380"/>
      <c r="E38" s="378" t="s">
        <v>2340</v>
      </c>
      <c r="F38" s="378" t="s">
        <v>451</v>
      </c>
      <c r="G38" s="378" t="s">
        <v>511</v>
      </c>
      <c r="H38" s="378">
        <v>1</v>
      </c>
      <c r="I38" s="378"/>
      <c r="J38" s="378"/>
      <c r="K38" s="378"/>
      <c r="L38" s="378"/>
      <c r="M38" s="378"/>
      <c r="N38" s="378">
        <v>10</v>
      </c>
      <c r="O38" s="440">
        <v>44284</v>
      </c>
      <c r="P38" s="483">
        <f t="shared" si="3"/>
        <v>11</v>
      </c>
      <c r="Q38" s="378"/>
      <c r="R38" s="378"/>
      <c r="S38" s="378"/>
      <c r="T38" s="378"/>
      <c r="U38" s="378"/>
      <c r="V38" s="378"/>
      <c r="W38" s="378"/>
      <c r="X38" s="379"/>
      <c r="Y38" s="484">
        <f t="shared" si="4"/>
        <v>0</v>
      </c>
      <c r="Z38" s="378"/>
      <c r="AA38" s="378"/>
      <c r="AB38" s="378"/>
      <c r="AC38" s="378"/>
      <c r="AD38" s="378"/>
      <c r="AE38" s="378"/>
      <c r="AF38" s="378"/>
      <c r="AG38" s="379"/>
      <c r="AH38" s="484">
        <f t="shared" si="2"/>
        <v>0</v>
      </c>
      <c r="AI38" s="382"/>
      <c r="AJ38" s="378" t="s">
        <v>2227</v>
      </c>
      <c r="AK38" s="378" t="s">
        <v>2228</v>
      </c>
      <c r="AL38" s="378" t="s">
        <v>2243</v>
      </c>
      <c r="AM38" s="378" t="s">
        <v>2268</v>
      </c>
      <c r="AN38" s="378"/>
      <c r="AO38" s="378">
        <v>55</v>
      </c>
      <c r="AP38" s="382"/>
      <c r="AQ38" s="378"/>
      <c r="AR38" s="378"/>
      <c r="AS38" s="394">
        <v>0.35</v>
      </c>
      <c r="AT38" s="395">
        <v>2</v>
      </c>
      <c r="AU38" s="394" t="s">
        <v>2319</v>
      </c>
      <c r="AV38" s="394" t="s">
        <v>2228</v>
      </c>
      <c r="AW38" s="383" t="s">
        <v>2341</v>
      </c>
    </row>
    <row r="39" spans="1:129" s="506" customFormat="1">
      <c r="A39" s="472"/>
      <c r="B39" s="380" t="s">
        <v>521</v>
      </c>
      <c r="C39" s="381" t="s">
        <v>522</v>
      </c>
      <c r="D39" s="380" t="s">
        <v>2342</v>
      </c>
      <c r="E39" s="378" t="s">
        <v>524</v>
      </c>
      <c r="F39" s="378" t="s">
        <v>451</v>
      </c>
      <c r="G39" s="378" t="s">
        <v>511</v>
      </c>
      <c r="H39" s="378">
        <v>10</v>
      </c>
      <c r="I39" s="378"/>
      <c r="J39" s="378"/>
      <c r="K39" s="378"/>
      <c r="L39" s="378"/>
      <c r="M39" s="378"/>
      <c r="N39" s="378"/>
      <c r="O39" s="440">
        <v>44327</v>
      </c>
      <c r="P39" s="483">
        <f t="shared" si="3"/>
        <v>10</v>
      </c>
      <c r="Q39" s="378"/>
      <c r="R39" s="378"/>
      <c r="S39" s="378"/>
      <c r="T39" s="378"/>
      <c r="U39" s="378"/>
      <c r="V39" s="378"/>
      <c r="W39" s="378"/>
      <c r="X39" s="379"/>
      <c r="Y39" s="484">
        <f t="shared" si="4"/>
        <v>0</v>
      </c>
      <c r="Z39" s="378"/>
      <c r="AA39" s="378"/>
      <c r="AB39" s="378"/>
      <c r="AC39" s="378"/>
      <c r="AD39" s="378"/>
      <c r="AE39" s="378"/>
      <c r="AF39" s="378"/>
      <c r="AG39" s="379"/>
      <c r="AH39" s="484">
        <f t="shared" si="2"/>
        <v>0</v>
      </c>
      <c r="AI39" s="382"/>
      <c r="AJ39" s="378" t="s">
        <v>2227</v>
      </c>
      <c r="AK39" s="378" t="s">
        <v>2228</v>
      </c>
      <c r="AL39" s="378" t="s">
        <v>2243</v>
      </c>
      <c r="AM39" s="378" t="s">
        <v>2268</v>
      </c>
      <c r="AN39" s="378"/>
      <c r="AO39" s="378">
        <v>55</v>
      </c>
      <c r="AP39" s="382"/>
      <c r="AQ39" s="378"/>
      <c r="AR39" s="378"/>
      <c r="AS39" s="394">
        <v>0.48</v>
      </c>
      <c r="AT39" s="395">
        <v>4</v>
      </c>
      <c r="AU39" s="394" t="s">
        <v>2319</v>
      </c>
      <c r="AV39" s="394" t="s">
        <v>2228</v>
      </c>
      <c r="AW39" s="383" t="s">
        <v>2343</v>
      </c>
    </row>
    <row r="40" spans="1:129" s="506" customFormat="1">
      <c r="A40" s="472"/>
      <c r="B40" s="380" t="s">
        <v>517</v>
      </c>
      <c r="C40" s="381" t="s">
        <v>518</v>
      </c>
      <c r="D40" s="380"/>
      <c r="E40" s="378" t="s">
        <v>519</v>
      </c>
      <c r="F40" s="378" t="s">
        <v>451</v>
      </c>
      <c r="G40" s="378" t="s">
        <v>511</v>
      </c>
      <c r="H40" s="378">
        <v>5</v>
      </c>
      <c r="I40" s="378"/>
      <c r="J40" s="378"/>
      <c r="K40" s="378"/>
      <c r="L40" s="378"/>
      <c r="M40" s="378"/>
      <c r="N40" s="378">
        <v>5</v>
      </c>
      <c r="O40" s="440">
        <v>44427</v>
      </c>
      <c r="P40" s="483">
        <f t="shared" si="3"/>
        <v>10</v>
      </c>
      <c r="Q40" s="378"/>
      <c r="R40" s="378"/>
      <c r="S40" s="378"/>
      <c r="T40" s="378"/>
      <c r="U40" s="378"/>
      <c r="V40" s="378"/>
      <c r="W40" s="378"/>
      <c r="X40" s="379"/>
      <c r="Y40" s="484">
        <f t="shared" si="4"/>
        <v>0</v>
      </c>
      <c r="Z40" s="378"/>
      <c r="AA40" s="378"/>
      <c r="AB40" s="378"/>
      <c r="AC40" s="378"/>
      <c r="AD40" s="378"/>
      <c r="AE40" s="378"/>
      <c r="AF40" s="378"/>
      <c r="AG40" s="379"/>
      <c r="AH40" s="484">
        <f t="shared" si="2"/>
        <v>0</v>
      </c>
      <c r="AI40" s="382"/>
      <c r="AJ40" s="378" t="s">
        <v>2227</v>
      </c>
      <c r="AK40" s="378" t="s">
        <v>2228</v>
      </c>
      <c r="AL40" s="378" t="s">
        <v>2243</v>
      </c>
      <c r="AM40" s="378" t="s">
        <v>2268</v>
      </c>
      <c r="AN40" s="378"/>
      <c r="AO40" s="378">
        <v>55</v>
      </c>
      <c r="AP40" s="382"/>
      <c r="AQ40" s="378"/>
      <c r="AR40" s="378"/>
      <c r="AS40" s="394"/>
      <c r="AT40" s="395"/>
      <c r="AU40" s="394"/>
      <c r="AV40" s="394"/>
      <c r="AW40" s="383" t="s">
        <v>2344</v>
      </c>
    </row>
    <row r="41" spans="1:129" s="506" customFormat="1">
      <c r="A41" s="472"/>
      <c r="B41" s="380" t="s">
        <v>526</v>
      </c>
      <c r="C41" s="381" t="s">
        <v>527</v>
      </c>
      <c r="D41" s="380"/>
      <c r="E41" s="378" t="s">
        <v>528</v>
      </c>
      <c r="F41" s="378" t="s">
        <v>451</v>
      </c>
      <c r="G41" s="378" t="s">
        <v>511</v>
      </c>
      <c r="H41" s="378"/>
      <c r="I41" s="378"/>
      <c r="J41" s="378">
        <v>1</v>
      </c>
      <c r="K41" s="378"/>
      <c r="L41" s="378"/>
      <c r="M41" s="378"/>
      <c r="N41" s="378">
        <v>8</v>
      </c>
      <c r="O41" s="440">
        <v>44537</v>
      </c>
      <c r="P41" s="483">
        <f t="shared" si="3"/>
        <v>9</v>
      </c>
      <c r="Q41" s="378"/>
      <c r="R41" s="378"/>
      <c r="S41" s="378"/>
      <c r="T41" s="378"/>
      <c r="U41" s="378"/>
      <c r="V41" s="378"/>
      <c r="W41" s="378"/>
      <c r="X41" s="379"/>
      <c r="Y41" s="484">
        <f t="shared" si="4"/>
        <v>0</v>
      </c>
      <c r="Z41" s="378"/>
      <c r="AA41" s="378"/>
      <c r="AB41" s="378"/>
      <c r="AC41" s="378"/>
      <c r="AD41" s="378"/>
      <c r="AE41" s="378"/>
      <c r="AF41" s="378"/>
      <c r="AG41" s="379"/>
      <c r="AH41" s="484">
        <f t="shared" si="2"/>
        <v>0</v>
      </c>
      <c r="AI41" s="382"/>
      <c r="AJ41" s="378" t="s">
        <v>2227</v>
      </c>
      <c r="AK41" s="378" t="s">
        <v>2228</v>
      </c>
      <c r="AL41" s="378" t="s">
        <v>2243</v>
      </c>
      <c r="AM41" s="378" t="s">
        <v>2268</v>
      </c>
      <c r="AN41" s="378"/>
      <c r="AO41" s="378">
        <v>55</v>
      </c>
      <c r="AP41" s="382"/>
      <c r="AQ41" s="378"/>
      <c r="AR41" s="378"/>
      <c r="AS41" s="394"/>
      <c r="AT41" s="395"/>
      <c r="AU41" s="394"/>
      <c r="AV41" s="394"/>
      <c r="AW41" s="383" t="s">
        <v>2345</v>
      </c>
    </row>
    <row r="42" spans="1:129" s="506" customFormat="1">
      <c r="A42" s="472"/>
      <c r="B42" s="380" t="s">
        <v>2346</v>
      </c>
      <c r="C42" s="381" t="s">
        <v>2347</v>
      </c>
      <c r="D42" s="380"/>
      <c r="E42" s="378" t="s">
        <v>2348</v>
      </c>
      <c r="F42" s="378" t="s">
        <v>451</v>
      </c>
      <c r="G42" s="378" t="s">
        <v>511</v>
      </c>
      <c r="H42" s="378"/>
      <c r="I42" s="378"/>
      <c r="J42" s="378">
        <v>1</v>
      </c>
      <c r="K42" s="378"/>
      <c r="L42" s="378"/>
      <c r="M42" s="378"/>
      <c r="N42" s="378">
        <v>6</v>
      </c>
      <c r="O42" s="440">
        <v>44284</v>
      </c>
      <c r="P42" s="483">
        <f t="shared" si="3"/>
        <v>7</v>
      </c>
      <c r="Q42" s="378"/>
      <c r="R42" s="378"/>
      <c r="S42" s="378"/>
      <c r="T42" s="378"/>
      <c r="U42" s="378"/>
      <c r="V42" s="378"/>
      <c r="W42" s="378"/>
      <c r="X42" s="379"/>
      <c r="Y42" s="484">
        <f t="shared" si="4"/>
        <v>0</v>
      </c>
      <c r="Z42" s="378"/>
      <c r="AA42" s="378"/>
      <c r="AB42" s="378"/>
      <c r="AC42" s="378"/>
      <c r="AD42" s="378"/>
      <c r="AE42" s="378"/>
      <c r="AF42" s="378"/>
      <c r="AG42" s="379"/>
      <c r="AH42" s="484">
        <f t="shared" si="2"/>
        <v>0</v>
      </c>
      <c r="AI42" s="382"/>
      <c r="AJ42" s="378" t="s">
        <v>2227</v>
      </c>
      <c r="AK42" s="378" t="s">
        <v>2228</v>
      </c>
      <c r="AL42" s="378" t="s">
        <v>2243</v>
      </c>
      <c r="AM42" s="378" t="s">
        <v>2268</v>
      </c>
      <c r="AN42" s="378"/>
      <c r="AO42" s="378">
        <v>55</v>
      </c>
      <c r="AP42" s="382"/>
      <c r="AQ42" s="378"/>
      <c r="AR42" s="378"/>
      <c r="AS42" s="394"/>
      <c r="AT42" s="395"/>
      <c r="AU42" s="394"/>
      <c r="AV42" s="394"/>
      <c r="AW42" s="383" t="s">
        <v>2349</v>
      </c>
    </row>
    <row r="43" spans="1:129" s="506" customFormat="1">
      <c r="A43" s="472"/>
      <c r="B43" s="380" t="s">
        <v>2350</v>
      </c>
      <c r="C43" s="381" t="s">
        <v>2351</v>
      </c>
      <c r="D43" s="380" t="s">
        <v>2352</v>
      </c>
      <c r="E43" s="378" t="s">
        <v>2353</v>
      </c>
      <c r="F43" s="378" t="s">
        <v>451</v>
      </c>
      <c r="G43" s="378" t="s">
        <v>452</v>
      </c>
      <c r="H43" s="378"/>
      <c r="I43" s="378"/>
      <c r="J43" s="378">
        <v>1</v>
      </c>
      <c r="K43" s="378"/>
      <c r="L43" s="378"/>
      <c r="M43" s="378"/>
      <c r="N43" s="378">
        <v>4</v>
      </c>
      <c r="O43" s="440">
        <v>44217</v>
      </c>
      <c r="P43" s="483">
        <f t="shared" si="3"/>
        <v>5</v>
      </c>
      <c r="Q43" s="378"/>
      <c r="R43" s="378"/>
      <c r="S43" s="378">
        <v>1</v>
      </c>
      <c r="T43" s="378"/>
      <c r="U43" s="378"/>
      <c r="V43" s="378"/>
      <c r="W43" s="378">
        <v>4</v>
      </c>
      <c r="X43" s="440">
        <v>44337</v>
      </c>
      <c r="Y43" s="484">
        <f t="shared" si="4"/>
        <v>5</v>
      </c>
      <c r="Z43" s="378"/>
      <c r="AA43" s="378"/>
      <c r="AB43" s="378"/>
      <c r="AC43" s="378"/>
      <c r="AD43" s="378"/>
      <c r="AE43" s="378"/>
      <c r="AF43" s="378"/>
      <c r="AG43" s="378"/>
      <c r="AH43" s="484">
        <f t="shared" si="2"/>
        <v>0</v>
      </c>
      <c r="AI43" s="378"/>
      <c r="AJ43" s="378" t="s">
        <v>2227</v>
      </c>
      <c r="AK43" s="378" t="s">
        <v>2228</v>
      </c>
      <c r="AL43" s="378" t="s">
        <v>2243</v>
      </c>
      <c r="AM43" s="378" t="s">
        <v>2230</v>
      </c>
      <c r="AN43" s="378"/>
      <c r="AO43" s="378">
        <v>55</v>
      </c>
      <c r="AP43" s="378"/>
      <c r="AQ43" s="378"/>
      <c r="AR43" s="378"/>
      <c r="AS43" s="394"/>
      <c r="AT43" s="395"/>
      <c r="AU43" s="394"/>
      <c r="AV43" s="394"/>
      <c r="AW43" s="383" t="s">
        <v>2354</v>
      </c>
    </row>
    <row r="44" spans="1:129" s="506" customFormat="1">
      <c r="A44" s="472"/>
      <c r="B44" s="380" t="s">
        <v>2355</v>
      </c>
      <c r="C44" s="381" t="s">
        <v>2356</v>
      </c>
      <c r="D44" s="380"/>
      <c r="E44" s="378" t="s">
        <v>2357</v>
      </c>
      <c r="F44" s="378" t="s">
        <v>451</v>
      </c>
      <c r="G44" s="378" t="s">
        <v>511</v>
      </c>
      <c r="H44" s="378"/>
      <c r="I44" s="378"/>
      <c r="J44" s="378"/>
      <c r="K44" s="378"/>
      <c r="L44" s="378"/>
      <c r="M44" s="378"/>
      <c r="N44" s="378"/>
      <c r="O44" s="379"/>
      <c r="P44" s="483">
        <f t="shared" si="3"/>
        <v>0</v>
      </c>
      <c r="Q44" s="378"/>
      <c r="R44" s="378"/>
      <c r="S44" s="378"/>
      <c r="T44" s="378"/>
      <c r="U44" s="378">
        <v>1</v>
      </c>
      <c r="V44" s="378"/>
      <c r="W44" s="378">
        <v>7</v>
      </c>
      <c r="X44" s="440">
        <v>44258</v>
      </c>
      <c r="Y44" s="484">
        <f t="shared" si="4"/>
        <v>8</v>
      </c>
      <c r="Z44" s="378"/>
      <c r="AA44" s="378"/>
      <c r="AB44" s="378"/>
      <c r="AC44" s="378"/>
      <c r="AD44" s="378"/>
      <c r="AE44" s="378"/>
      <c r="AF44" s="378"/>
      <c r="AG44" s="378"/>
      <c r="AH44" s="484">
        <f t="shared" si="2"/>
        <v>0</v>
      </c>
      <c r="AI44" s="378"/>
      <c r="AJ44" s="378" t="s">
        <v>2227</v>
      </c>
      <c r="AK44" s="378" t="s">
        <v>2228</v>
      </c>
      <c r="AL44" s="378" t="s">
        <v>2243</v>
      </c>
      <c r="AM44" s="378" t="s">
        <v>2268</v>
      </c>
      <c r="AN44" s="378"/>
      <c r="AO44" s="378">
        <v>55</v>
      </c>
      <c r="AP44" s="378"/>
      <c r="AQ44" s="378"/>
      <c r="AR44" s="378"/>
      <c r="AS44" s="394"/>
      <c r="AT44" s="395"/>
      <c r="AU44" s="394"/>
      <c r="AV44" s="394"/>
      <c r="AW44" s="383" t="s">
        <v>2358</v>
      </c>
    </row>
    <row r="45" spans="1:129" s="506" customFormat="1">
      <c r="A45" s="472"/>
      <c r="B45" s="380" t="s">
        <v>2359</v>
      </c>
      <c r="C45" s="381" t="s">
        <v>2360</v>
      </c>
      <c r="D45" s="380" t="s">
        <v>2361</v>
      </c>
      <c r="E45" s="378" t="s">
        <v>2362</v>
      </c>
      <c r="F45" s="378" t="s">
        <v>451</v>
      </c>
      <c r="G45" s="378" t="s">
        <v>452</v>
      </c>
      <c r="H45" s="378"/>
      <c r="I45" s="378"/>
      <c r="J45" s="378"/>
      <c r="K45" s="378"/>
      <c r="L45" s="378"/>
      <c r="M45" s="378"/>
      <c r="N45" s="378"/>
      <c r="O45" s="379"/>
      <c r="P45" s="483">
        <f t="shared" si="3"/>
        <v>0</v>
      </c>
      <c r="Q45" s="378"/>
      <c r="R45" s="378"/>
      <c r="S45" s="378"/>
      <c r="T45" s="378"/>
      <c r="U45" s="378"/>
      <c r="V45" s="378"/>
      <c r="W45" s="378"/>
      <c r="X45" s="379"/>
      <c r="Y45" s="484">
        <f t="shared" si="4"/>
        <v>0</v>
      </c>
      <c r="Z45" s="378">
        <v>45</v>
      </c>
      <c r="AA45" s="378"/>
      <c r="AB45" s="378"/>
      <c r="AC45" s="378"/>
      <c r="AD45" s="378"/>
      <c r="AE45" s="378"/>
      <c r="AF45" s="378">
        <v>357</v>
      </c>
      <c r="AG45" s="440">
        <v>44343</v>
      </c>
      <c r="AH45" s="484">
        <f t="shared" si="2"/>
        <v>402</v>
      </c>
      <c r="AI45" s="378"/>
      <c r="AJ45" s="378" t="s">
        <v>2227</v>
      </c>
      <c r="AK45" s="378" t="s">
        <v>2228</v>
      </c>
      <c r="AL45" s="378" t="s">
        <v>2243</v>
      </c>
      <c r="AM45" s="378" t="s">
        <v>2255</v>
      </c>
      <c r="AN45" s="378"/>
      <c r="AO45" s="378">
        <v>55</v>
      </c>
      <c r="AP45" s="378"/>
      <c r="AQ45" s="378"/>
      <c r="AR45" s="378"/>
      <c r="AS45" s="394"/>
      <c r="AT45" s="395"/>
      <c r="AU45" s="394"/>
      <c r="AV45" s="394"/>
      <c r="AW45" s="381" t="s">
        <v>2363</v>
      </c>
    </row>
    <row r="46" spans="1:129" s="506" customFormat="1">
      <c r="A46" s="472"/>
      <c r="B46" s="380" t="s">
        <v>2364</v>
      </c>
      <c r="C46" s="381" t="s">
        <v>2365</v>
      </c>
      <c r="D46" s="380" t="s">
        <v>2366</v>
      </c>
      <c r="E46" s="378" t="s">
        <v>2367</v>
      </c>
      <c r="F46" s="378" t="s">
        <v>451</v>
      </c>
      <c r="G46" s="378" t="s">
        <v>452</v>
      </c>
      <c r="H46" s="378"/>
      <c r="I46" s="378"/>
      <c r="J46" s="378"/>
      <c r="K46" s="378"/>
      <c r="L46" s="378"/>
      <c r="M46" s="378"/>
      <c r="N46" s="378"/>
      <c r="O46" s="379"/>
      <c r="P46" s="483">
        <f t="shared" si="3"/>
        <v>0</v>
      </c>
      <c r="Q46" s="378"/>
      <c r="R46" s="378"/>
      <c r="S46" s="378"/>
      <c r="T46" s="378"/>
      <c r="U46" s="378"/>
      <c r="V46" s="378"/>
      <c r="W46" s="378"/>
      <c r="X46" s="379"/>
      <c r="Y46" s="484">
        <f t="shared" si="4"/>
        <v>0</v>
      </c>
      <c r="Z46" s="378"/>
      <c r="AA46" s="378"/>
      <c r="AB46" s="378"/>
      <c r="AC46" s="378"/>
      <c r="AD46" s="378">
        <v>9</v>
      </c>
      <c r="AE46" s="378"/>
      <c r="AF46" s="378">
        <v>80</v>
      </c>
      <c r="AG46" s="440">
        <v>44400</v>
      </c>
      <c r="AH46" s="484">
        <f t="shared" si="2"/>
        <v>89</v>
      </c>
      <c r="AI46" s="378"/>
      <c r="AJ46" s="378" t="s">
        <v>2227</v>
      </c>
      <c r="AK46" s="378" t="s">
        <v>2228</v>
      </c>
      <c r="AL46" s="378" t="s">
        <v>2243</v>
      </c>
      <c r="AM46" s="378" t="s">
        <v>2268</v>
      </c>
      <c r="AN46" s="378"/>
      <c r="AO46" s="378">
        <v>55</v>
      </c>
      <c r="AP46" s="378"/>
      <c r="AQ46" s="378"/>
      <c r="AR46" s="378"/>
      <c r="AS46" s="394"/>
      <c r="AT46" s="395"/>
      <c r="AU46" s="394"/>
      <c r="AV46" s="394"/>
      <c r="AW46" s="381" t="s">
        <v>2368</v>
      </c>
    </row>
    <row r="47" spans="1:129" s="506" customFormat="1">
      <c r="A47" s="472"/>
      <c r="B47" s="380" t="s">
        <v>2369</v>
      </c>
      <c r="C47" s="381" t="s">
        <v>2370</v>
      </c>
      <c r="D47" s="380"/>
      <c r="E47" s="378" t="s">
        <v>2371</v>
      </c>
      <c r="F47" s="378" t="s">
        <v>451</v>
      </c>
      <c r="G47" s="378" t="s">
        <v>511</v>
      </c>
      <c r="H47" s="378"/>
      <c r="I47" s="378"/>
      <c r="J47" s="378"/>
      <c r="K47" s="378"/>
      <c r="L47" s="378"/>
      <c r="M47" s="378"/>
      <c r="N47" s="378">
        <v>408</v>
      </c>
      <c r="O47" s="440">
        <v>44200</v>
      </c>
      <c r="P47" s="483">
        <f t="shared" si="3"/>
        <v>408</v>
      </c>
      <c r="Q47" s="378"/>
      <c r="R47" s="378"/>
      <c r="S47" s="378"/>
      <c r="T47" s="378"/>
      <c r="U47" s="378"/>
      <c r="V47" s="378"/>
      <c r="W47" s="378"/>
      <c r="X47" s="379"/>
      <c r="Y47" s="484">
        <f t="shared" si="4"/>
        <v>0</v>
      </c>
      <c r="Z47" s="378"/>
      <c r="AA47" s="378"/>
      <c r="AB47" s="378"/>
      <c r="AC47" s="378"/>
      <c r="AD47" s="378"/>
      <c r="AE47" s="378"/>
      <c r="AF47" s="378"/>
      <c r="AG47" s="379"/>
      <c r="AH47" s="484">
        <f t="shared" si="2"/>
        <v>0</v>
      </c>
      <c r="AI47" s="382"/>
      <c r="AJ47" s="378" t="s">
        <v>2227</v>
      </c>
      <c r="AK47" s="378" t="s">
        <v>2228</v>
      </c>
      <c r="AL47" s="378"/>
      <c r="AM47" s="378"/>
      <c r="AN47" s="378"/>
      <c r="AO47" s="378"/>
      <c r="AP47" s="382"/>
      <c r="AQ47" s="378"/>
      <c r="AR47" s="378"/>
      <c r="AS47" s="394"/>
      <c r="AT47" s="395"/>
      <c r="AU47" s="394"/>
      <c r="AV47" s="394"/>
      <c r="AW47" s="383" t="s">
        <v>2372</v>
      </c>
    </row>
    <row r="48" spans="1:129" s="506" customFormat="1">
      <c r="A48" s="472"/>
      <c r="B48" s="380" t="s">
        <v>2373</v>
      </c>
      <c r="C48" s="381" t="s">
        <v>2374</v>
      </c>
      <c r="D48" s="380" t="s">
        <v>2375</v>
      </c>
      <c r="E48" s="378" t="s">
        <v>2376</v>
      </c>
      <c r="F48" s="378" t="s">
        <v>451</v>
      </c>
      <c r="G48" s="378" t="s">
        <v>511</v>
      </c>
      <c r="H48" s="378"/>
      <c r="I48" s="378"/>
      <c r="J48" s="378"/>
      <c r="K48" s="378"/>
      <c r="L48" s="378"/>
      <c r="M48" s="378"/>
      <c r="N48" s="378">
        <v>232</v>
      </c>
      <c r="O48" s="440">
        <v>44285</v>
      </c>
      <c r="P48" s="483">
        <f t="shared" si="3"/>
        <v>232</v>
      </c>
      <c r="Q48" s="378"/>
      <c r="R48" s="378"/>
      <c r="S48" s="378"/>
      <c r="T48" s="378"/>
      <c r="U48" s="378"/>
      <c r="V48" s="378"/>
      <c r="W48" s="378"/>
      <c r="X48" s="379"/>
      <c r="Y48" s="484">
        <f t="shared" si="4"/>
        <v>0</v>
      </c>
      <c r="Z48" s="378"/>
      <c r="AA48" s="378"/>
      <c r="AB48" s="378"/>
      <c r="AC48" s="378"/>
      <c r="AD48" s="378"/>
      <c r="AE48" s="378"/>
      <c r="AF48" s="378"/>
      <c r="AG48" s="379"/>
      <c r="AH48" s="484">
        <f t="shared" si="2"/>
        <v>0</v>
      </c>
      <c r="AI48" s="382"/>
      <c r="AJ48" s="378" t="s">
        <v>2227</v>
      </c>
      <c r="AK48" s="378" t="s">
        <v>2228</v>
      </c>
      <c r="AL48" s="378"/>
      <c r="AM48" s="378"/>
      <c r="AN48" s="378"/>
      <c r="AO48" s="378"/>
      <c r="AP48" s="382"/>
      <c r="AQ48" s="378"/>
      <c r="AR48" s="378"/>
      <c r="AS48" s="394"/>
      <c r="AT48" s="395"/>
      <c r="AU48" s="394"/>
      <c r="AV48" s="394"/>
      <c r="AW48" s="383" t="s">
        <v>2377</v>
      </c>
    </row>
    <row r="49" spans="1:49" s="506" customFormat="1">
      <c r="A49" s="472"/>
      <c r="B49" s="380" t="s">
        <v>2378</v>
      </c>
      <c r="C49" s="381" t="s">
        <v>2379</v>
      </c>
      <c r="D49" s="380"/>
      <c r="E49" s="378" t="s">
        <v>2380</v>
      </c>
      <c r="F49" s="378" t="s">
        <v>451</v>
      </c>
      <c r="G49" s="378" t="s">
        <v>511</v>
      </c>
      <c r="H49" s="378"/>
      <c r="I49" s="378"/>
      <c r="J49" s="378"/>
      <c r="K49" s="378"/>
      <c r="L49" s="378"/>
      <c r="M49" s="378"/>
      <c r="N49" s="378">
        <v>114</v>
      </c>
      <c r="O49" s="440">
        <v>44243</v>
      </c>
      <c r="P49" s="483">
        <f t="shared" si="3"/>
        <v>114</v>
      </c>
      <c r="Q49" s="378"/>
      <c r="R49" s="378"/>
      <c r="S49" s="378"/>
      <c r="T49" s="378"/>
      <c r="U49" s="378"/>
      <c r="V49" s="378"/>
      <c r="W49" s="378"/>
      <c r="X49" s="379"/>
      <c r="Y49" s="484">
        <f t="shared" si="4"/>
        <v>0</v>
      </c>
      <c r="Z49" s="378"/>
      <c r="AA49" s="378"/>
      <c r="AB49" s="378"/>
      <c r="AC49" s="378"/>
      <c r="AD49" s="378"/>
      <c r="AE49" s="378"/>
      <c r="AF49" s="378"/>
      <c r="AG49" s="379"/>
      <c r="AH49" s="484">
        <f t="shared" si="2"/>
        <v>0</v>
      </c>
      <c r="AI49" s="382"/>
      <c r="AJ49" s="378" t="s">
        <v>2227</v>
      </c>
      <c r="AK49" s="378" t="s">
        <v>2228</v>
      </c>
      <c r="AL49" s="378"/>
      <c r="AM49" s="378"/>
      <c r="AN49" s="378"/>
      <c r="AO49" s="378"/>
      <c r="AP49" s="382"/>
      <c r="AQ49" s="378"/>
      <c r="AR49" s="378"/>
      <c r="AS49" s="394"/>
      <c r="AT49" s="395"/>
      <c r="AU49" s="394"/>
      <c r="AV49" s="394"/>
      <c r="AW49" s="383" t="s">
        <v>2381</v>
      </c>
    </row>
    <row r="50" spans="1:49" s="505" customFormat="1">
      <c r="A50" s="472"/>
      <c r="B50" s="380" t="s">
        <v>2382</v>
      </c>
      <c r="C50" s="381" t="s">
        <v>2383</v>
      </c>
      <c r="D50" s="380"/>
      <c r="E50" s="378" t="s">
        <v>2384</v>
      </c>
      <c r="F50" s="378" t="s">
        <v>451</v>
      </c>
      <c r="G50" s="378" t="s">
        <v>511</v>
      </c>
      <c r="H50" s="378"/>
      <c r="I50" s="378"/>
      <c r="J50" s="378"/>
      <c r="K50" s="378"/>
      <c r="L50" s="378"/>
      <c r="M50" s="378"/>
      <c r="N50" s="378">
        <v>91</v>
      </c>
      <c r="O50" s="440">
        <v>44306</v>
      </c>
      <c r="P50" s="483">
        <f t="shared" si="3"/>
        <v>91</v>
      </c>
      <c r="Q50" s="378"/>
      <c r="R50" s="378"/>
      <c r="S50" s="378"/>
      <c r="T50" s="378"/>
      <c r="U50" s="378"/>
      <c r="V50" s="378"/>
      <c r="W50" s="378"/>
      <c r="X50" s="379"/>
      <c r="Y50" s="484">
        <f t="shared" si="4"/>
        <v>0</v>
      </c>
      <c r="Z50" s="378"/>
      <c r="AA50" s="378"/>
      <c r="AB50" s="378"/>
      <c r="AC50" s="378"/>
      <c r="AD50" s="378"/>
      <c r="AE50" s="378"/>
      <c r="AF50" s="378"/>
      <c r="AG50" s="379"/>
      <c r="AH50" s="484">
        <f t="shared" si="2"/>
        <v>0</v>
      </c>
      <c r="AI50" s="382"/>
      <c r="AJ50" s="378" t="s">
        <v>2227</v>
      </c>
      <c r="AK50" s="378" t="s">
        <v>2228</v>
      </c>
      <c r="AL50" s="378"/>
      <c r="AM50" s="378"/>
      <c r="AN50" s="378"/>
      <c r="AO50" s="378"/>
      <c r="AP50" s="382"/>
      <c r="AQ50" s="378"/>
      <c r="AR50" s="378"/>
      <c r="AS50" s="394"/>
      <c r="AT50" s="395"/>
      <c r="AU50" s="394"/>
      <c r="AV50" s="394"/>
      <c r="AW50" s="383" t="s">
        <v>2385</v>
      </c>
    </row>
    <row r="51" spans="1:49" s="505" customFormat="1">
      <c r="A51" s="472"/>
      <c r="B51" s="380" t="s">
        <v>2386</v>
      </c>
      <c r="C51" s="381" t="s">
        <v>2387</v>
      </c>
      <c r="D51" s="380" t="s">
        <v>2388</v>
      </c>
      <c r="E51" s="378" t="s">
        <v>2389</v>
      </c>
      <c r="F51" s="378" t="s">
        <v>451</v>
      </c>
      <c r="G51" s="378" t="s">
        <v>511</v>
      </c>
      <c r="H51" s="378"/>
      <c r="I51" s="378"/>
      <c r="J51" s="378"/>
      <c r="K51" s="378"/>
      <c r="L51" s="378"/>
      <c r="M51" s="378"/>
      <c r="N51" s="378">
        <v>74</v>
      </c>
      <c r="O51" s="440">
        <v>44517</v>
      </c>
      <c r="P51" s="483">
        <f t="shared" si="3"/>
        <v>74</v>
      </c>
      <c r="Q51" s="378"/>
      <c r="R51" s="378"/>
      <c r="S51" s="378"/>
      <c r="T51" s="378"/>
      <c r="U51" s="378"/>
      <c r="V51" s="378"/>
      <c r="W51" s="378"/>
      <c r="X51" s="379"/>
      <c r="Y51" s="484">
        <f t="shared" si="4"/>
        <v>0</v>
      </c>
      <c r="Z51" s="378"/>
      <c r="AA51" s="378"/>
      <c r="AB51" s="378"/>
      <c r="AC51" s="378"/>
      <c r="AD51" s="378"/>
      <c r="AE51" s="378"/>
      <c r="AF51" s="378"/>
      <c r="AG51" s="379"/>
      <c r="AH51" s="484">
        <f t="shared" si="2"/>
        <v>0</v>
      </c>
      <c r="AI51" s="382"/>
      <c r="AJ51" s="378" t="s">
        <v>2227</v>
      </c>
      <c r="AK51" s="378" t="s">
        <v>2228</v>
      </c>
      <c r="AL51" s="378"/>
      <c r="AM51" s="378"/>
      <c r="AN51" s="378"/>
      <c r="AO51" s="378"/>
      <c r="AP51" s="382"/>
      <c r="AQ51" s="378"/>
      <c r="AR51" s="378"/>
      <c r="AS51" s="394"/>
      <c r="AT51" s="395"/>
      <c r="AU51" s="394"/>
      <c r="AV51" s="394"/>
      <c r="AW51" s="383" t="s">
        <v>2390</v>
      </c>
    </row>
    <row r="52" spans="1:49" s="506" customFormat="1">
      <c r="A52" s="472"/>
      <c r="B52" s="380" t="s">
        <v>2386</v>
      </c>
      <c r="C52" s="381" t="s">
        <v>2387</v>
      </c>
      <c r="D52" s="380" t="s">
        <v>2391</v>
      </c>
      <c r="E52" s="378" t="s">
        <v>2392</v>
      </c>
      <c r="F52" s="378" t="s">
        <v>451</v>
      </c>
      <c r="G52" s="378" t="s">
        <v>511</v>
      </c>
      <c r="H52" s="378"/>
      <c r="I52" s="378"/>
      <c r="J52" s="378"/>
      <c r="K52" s="378"/>
      <c r="L52" s="378"/>
      <c r="M52" s="378"/>
      <c r="N52" s="378">
        <v>38</v>
      </c>
      <c r="O52" s="440">
        <v>44517</v>
      </c>
      <c r="P52" s="483">
        <f t="shared" si="3"/>
        <v>38</v>
      </c>
      <c r="Q52" s="378"/>
      <c r="R52" s="378"/>
      <c r="S52" s="378"/>
      <c r="T52" s="378"/>
      <c r="U52" s="378"/>
      <c r="V52" s="378"/>
      <c r="W52" s="378"/>
      <c r="X52" s="379"/>
      <c r="Y52" s="484">
        <f t="shared" si="4"/>
        <v>0</v>
      </c>
      <c r="Z52" s="378"/>
      <c r="AA52" s="378"/>
      <c r="AB52" s="378"/>
      <c r="AC52" s="378"/>
      <c r="AD52" s="378"/>
      <c r="AE52" s="378"/>
      <c r="AF52" s="378"/>
      <c r="AG52" s="379"/>
      <c r="AH52" s="484">
        <f t="shared" si="2"/>
        <v>0</v>
      </c>
      <c r="AI52" s="382"/>
      <c r="AJ52" s="378" t="s">
        <v>2227</v>
      </c>
      <c r="AK52" s="378" t="s">
        <v>2228</v>
      </c>
      <c r="AL52" s="378"/>
      <c r="AM52" s="378"/>
      <c r="AN52" s="378"/>
      <c r="AO52" s="378"/>
      <c r="AP52" s="382"/>
      <c r="AQ52" s="378"/>
      <c r="AR52" s="378"/>
      <c r="AS52" s="394"/>
      <c r="AT52" s="395"/>
      <c r="AU52" s="394"/>
      <c r="AV52" s="394"/>
      <c r="AW52" s="383" t="s">
        <v>2393</v>
      </c>
    </row>
    <row r="53" spans="1:49" s="505" customFormat="1">
      <c r="A53" s="472"/>
      <c r="B53" s="380" t="s">
        <v>487</v>
      </c>
      <c r="C53" s="381" t="s">
        <v>488</v>
      </c>
      <c r="D53" s="380"/>
      <c r="E53" s="378" t="s">
        <v>489</v>
      </c>
      <c r="F53" s="378" t="s">
        <v>451</v>
      </c>
      <c r="G53" s="378" t="s">
        <v>511</v>
      </c>
      <c r="H53" s="378"/>
      <c r="I53" s="378"/>
      <c r="J53" s="378"/>
      <c r="K53" s="378"/>
      <c r="L53" s="378"/>
      <c r="M53" s="378"/>
      <c r="N53" s="378">
        <v>29</v>
      </c>
      <c r="O53" s="440">
        <v>44340</v>
      </c>
      <c r="P53" s="483">
        <f t="shared" si="3"/>
        <v>29</v>
      </c>
      <c r="Q53" s="378"/>
      <c r="R53" s="378"/>
      <c r="S53" s="378"/>
      <c r="T53" s="378"/>
      <c r="U53" s="378"/>
      <c r="V53" s="378"/>
      <c r="W53" s="378"/>
      <c r="X53" s="501"/>
      <c r="Y53" s="484">
        <f t="shared" si="4"/>
        <v>0</v>
      </c>
      <c r="Z53" s="378"/>
      <c r="AA53" s="378"/>
      <c r="AB53" s="378"/>
      <c r="AC53" s="378"/>
      <c r="AD53" s="378"/>
      <c r="AE53" s="378"/>
      <c r="AF53" s="378"/>
      <c r="AG53" s="379"/>
      <c r="AH53" s="484">
        <f t="shared" si="2"/>
        <v>0</v>
      </c>
      <c r="AI53" s="382"/>
      <c r="AJ53" s="378" t="s">
        <v>2227</v>
      </c>
      <c r="AK53" s="378" t="s">
        <v>2228</v>
      </c>
      <c r="AL53" s="378"/>
      <c r="AM53" s="378"/>
      <c r="AN53" s="378"/>
      <c r="AO53" s="378"/>
      <c r="AP53" s="382"/>
      <c r="AQ53" s="378"/>
      <c r="AR53" s="378"/>
      <c r="AS53" s="394"/>
      <c r="AT53" s="395"/>
      <c r="AU53" s="394"/>
      <c r="AV53" s="394"/>
      <c r="AW53" s="383" t="s">
        <v>491</v>
      </c>
    </row>
    <row r="54" spans="1:49" s="505" customFormat="1">
      <c r="A54" s="472" t="s">
        <v>2394</v>
      </c>
      <c r="B54" s="380" t="s">
        <v>2395</v>
      </c>
      <c r="C54" s="381" t="s">
        <v>2396</v>
      </c>
      <c r="D54" s="380"/>
      <c r="E54" s="378" t="s">
        <v>2397</v>
      </c>
      <c r="F54" s="378" t="s">
        <v>451</v>
      </c>
      <c r="G54" s="378" t="s">
        <v>511</v>
      </c>
      <c r="H54" s="378"/>
      <c r="I54" s="378"/>
      <c r="J54" s="378">
        <v>5</v>
      </c>
      <c r="K54" s="378"/>
      <c r="L54" s="378"/>
      <c r="M54" s="378"/>
      <c r="N54" s="378">
        <v>23</v>
      </c>
      <c r="O54" s="440">
        <v>44413</v>
      </c>
      <c r="P54" s="483">
        <f t="shared" si="3"/>
        <v>28</v>
      </c>
      <c r="Q54" s="378"/>
      <c r="R54" s="378"/>
      <c r="S54" s="378"/>
      <c r="T54" s="378"/>
      <c r="U54" s="378"/>
      <c r="V54" s="378"/>
      <c r="W54" s="378"/>
      <c r="X54" s="379"/>
      <c r="Y54" s="484">
        <f t="shared" si="4"/>
        <v>0</v>
      </c>
      <c r="Z54" s="378"/>
      <c r="AA54" s="378"/>
      <c r="AB54" s="378"/>
      <c r="AC54" s="378"/>
      <c r="AD54" s="378"/>
      <c r="AE54" s="378"/>
      <c r="AF54" s="378"/>
      <c r="AG54" s="379"/>
      <c r="AH54" s="484">
        <f t="shared" si="2"/>
        <v>0</v>
      </c>
      <c r="AI54" s="382"/>
      <c r="AJ54" s="378" t="s">
        <v>2227</v>
      </c>
      <c r="AK54" s="378" t="s">
        <v>2228</v>
      </c>
      <c r="AL54" s="526" t="s">
        <v>2243</v>
      </c>
      <c r="AM54" s="526" t="s">
        <v>2268</v>
      </c>
      <c r="AN54" s="526"/>
      <c r="AO54" s="378">
        <v>55</v>
      </c>
      <c r="AP54" s="382"/>
      <c r="AQ54" s="378"/>
      <c r="AR54" s="378"/>
      <c r="AS54" s="394"/>
      <c r="AT54" s="395"/>
      <c r="AU54" s="394"/>
      <c r="AV54" s="394"/>
      <c r="AW54" s="383" t="s">
        <v>2398</v>
      </c>
    </row>
    <row r="55" spans="1:49" s="506" customFormat="1">
      <c r="A55" s="472" t="s">
        <v>2394</v>
      </c>
      <c r="B55" s="380" t="s">
        <v>2399</v>
      </c>
      <c r="C55" s="381" t="s">
        <v>2400</v>
      </c>
      <c r="D55" s="380"/>
      <c r="E55" s="378" t="s">
        <v>2401</v>
      </c>
      <c r="F55" s="378" t="s">
        <v>451</v>
      </c>
      <c r="G55" s="378" t="s">
        <v>511</v>
      </c>
      <c r="H55" s="378"/>
      <c r="I55" s="378"/>
      <c r="J55" s="378">
        <v>3</v>
      </c>
      <c r="K55" s="378"/>
      <c r="L55" s="378"/>
      <c r="M55" s="378"/>
      <c r="N55" s="378">
        <v>18</v>
      </c>
      <c r="O55" s="440">
        <v>44434</v>
      </c>
      <c r="P55" s="483">
        <f t="shared" si="3"/>
        <v>21</v>
      </c>
      <c r="Q55" s="378"/>
      <c r="R55" s="378"/>
      <c r="S55" s="378"/>
      <c r="T55" s="378"/>
      <c r="U55" s="378"/>
      <c r="V55" s="378"/>
      <c r="W55" s="378"/>
      <c r="X55" s="379"/>
      <c r="Y55" s="484">
        <f t="shared" si="4"/>
        <v>0</v>
      </c>
      <c r="Z55" s="378"/>
      <c r="AA55" s="378"/>
      <c r="AB55" s="378"/>
      <c r="AC55" s="378"/>
      <c r="AD55" s="378"/>
      <c r="AE55" s="378"/>
      <c r="AF55" s="378"/>
      <c r="AG55" s="379"/>
      <c r="AH55" s="484">
        <f t="shared" si="2"/>
        <v>0</v>
      </c>
      <c r="AI55" s="382"/>
      <c r="AJ55" s="378" t="s">
        <v>2227</v>
      </c>
      <c r="AK55" s="378" t="s">
        <v>2228</v>
      </c>
      <c r="AL55" s="526" t="s">
        <v>2243</v>
      </c>
      <c r="AM55" s="526" t="s">
        <v>2268</v>
      </c>
      <c r="AN55" s="526"/>
      <c r="AO55" s="378">
        <v>55</v>
      </c>
      <c r="AP55" s="382"/>
      <c r="AQ55" s="378"/>
      <c r="AR55" s="378"/>
      <c r="AS55" s="394"/>
      <c r="AT55" s="395"/>
      <c r="AU55" s="394"/>
      <c r="AV55" s="394"/>
      <c r="AW55" s="383" t="s">
        <v>2402</v>
      </c>
    </row>
    <row r="56" spans="1:49" s="506" customFormat="1">
      <c r="A56" s="472"/>
      <c r="B56" s="380" t="s">
        <v>2403</v>
      </c>
      <c r="C56" s="381" t="s">
        <v>2404</v>
      </c>
      <c r="D56" s="380"/>
      <c r="E56" s="378" t="s">
        <v>2405</v>
      </c>
      <c r="F56" s="378" t="s">
        <v>451</v>
      </c>
      <c r="G56" s="378" t="s">
        <v>511</v>
      </c>
      <c r="H56" s="378"/>
      <c r="I56" s="378"/>
      <c r="J56" s="378"/>
      <c r="K56" s="378"/>
      <c r="L56" s="378"/>
      <c r="M56" s="378"/>
      <c r="N56" s="378">
        <v>20</v>
      </c>
      <c r="O56" s="440">
        <v>44298</v>
      </c>
      <c r="P56" s="483">
        <f t="shared" si="3"/>
        <v>20</v>
      </c>
      <c r="Q56" s="378"/>
      <c r="R56" s="378"/>
      <c r="S56" s="378"/>
      <c r="T56" s="378"/>
      <c r="U56" s="378"/>
      <c r="V56" s="378"/>
      <c r="W56" s="378"/>
      <c r="X56" s="379"/>
      <c r="Y56" s="484">
        <f t="shared" si="4"/>
        <v>0</v>
      </c>
      <c r="Z56" s="378"/>
      <c r="AA56" s="378"/>
      <c r="AB56" s="378"/>
      <c r="AC56" s="378"/>
      <c r="AD56" s="378"/>
      <c r="AE56" s="378"/>
      <c r="AF56" s="378"/>
      <c r="AG56" s="379"/>
      <c r="AH56" s="484">
        <f t="shared" si="2"/>
        <v>0</v>
      </c>
      <c r="AI56" s="382"/>
      <c r="AJ56" s="378" t="s">
        <v>2227</v>
      </c>
      <c r="AK56" s="378" t="s">
        <v>2228</v>
      </c>
      <c r="AL56" s="378"/>
      <c r="AM56" s="378"/>
      <c r="AN56" s="378"/>
      <c r="AO56" s="378"/>
      <c r="AP56" s="382">
        <v>1</v>
      </c>
      <c r="AQ56" s="378" t="s">
        <v>2295</v>
      </c>
      <c r="AR56" s="378" t="s">
        <v>511</v>
      </c>
      <c r="AS56" s="394"/>
      <c r="AT56" s="395"/>
      <c r="AU56" s="394"/>
      <c r="AV56" s="394"/>
      <c r="AW56" s="383" t="s">
        <v>2406</v>
      </c>
    </row>
    <row r="57" spans="1:49" s="506" customFormat="1">
      <c r="A57" s="472"/>
      <c r="B57" s="380" t="s">
        <v>2407</v>
      </c>
      <c r="C57" s="381" t="s">
        <v>2408</v>
      </c>
      <c r="D57" s="380"/>
      <c r="E57" s="378" t="s">
        <v>2409</v>
      </c>
      <c r="F57" s="378" t="s">
        <v>451</v>
      </c>
      <c r="G57" s="378" t="s">
        <v>511</v>
      </c>
      <c r="H57" s="378"/>
      <c r="I57" s="378"/>
      <c r="J57" s="378"/>
      <c r="K57" s="378"/>
      <c r="L57" s="378"/>
      <c r="M57" s="378"/>
      <c r="N57" s="378">
        <v>19</v>
      </c>
      <c r="O57" s="440">
        <v>44489</v>
      </c>
      <c r="P57" s="483">
        <f t="shared" si="3"/>
        <v>19</v>
      </c>
      <c r="Q57" s="378"/>
      <c r="R57" s="378"/>
      <c r="S57" s="378"/>
      <c r="T57" s="378"/>
      <c r="U57" s="378"/>
      <c r="V57" s="378"/>
      <c r="W57" s="378"/>
      <c r="X57" s="379"/>
      <c r="Y57" s="484">
        <f t="shared" si="4"/>
        <v>0</v>
      </c>
      <c r="Z57" s="378"/>
      <c r="AA57" s="378"/>
      <c r="AB57" s="378"/>
      <c r="AC57" s="378"/>
      <c r="AD57" s="378"/>
      <c r="AE57" s="378"/>
      <c r="AF57" s="378"/>
      <c r="AG57" s="379"/>
      <c r="AH57" s="484">
        <f t="shared" si="2"/>
        <v>0</v>
      </c>
      <c r="AI57" s="382"/>
      <c r="AJ57" s="378" t="s">
        <v>2227</v>
      </c>
      <c r="AK57" s="378" t="s">
        <v>2228</v>
      </c>
      <c r="AL57" s="378"/>
      <c r="AM57" s="378"/>
      <c r="AN57" s="378"/>
      <c r="AO57" s="378"/>
      <c r="AP57" s="382"/>
      <c r="AQ57" s="378"/>
      <c r="AR57" s="378"/>
      <c r="AS57" s="394"/>
      <c r="AT57" s="395"/>
      <c r="AU57" s="394"/>
      <c r="AV57" s="394"/>
      <c r="AW57" s="383" t="s">
        <v>2410</v>
      </c>
    </row>
    <row r="58" spans="1:49" s="506" customFormat="1">
      <c r="A58" s="472"/>
      <c r="B58" s="380" t="s">
        <v>2411</v>
      </c>
      <c r="C58" s="381" t="s">
        <v>2412</v>
      </c>
      <c r="D58" s="380"/>
      <c r="E58" s="378" t="s">
        <v>2413</v>
      </c>
      <c r="F58" s="378" t="s">
        <v>451</v>
      </c>
      <c r="G58" s="378" t="s">
        <v>511</v>
      </c>
      <c r="H58" s="378"/>
      <c r="I58" s="378"/>
      <c r="J58" s="378"/>
      <c r="K58" s="378"/>
      <c r="L58" s="378"/>
      <c r="M58" s="378"/>
      <c r="N58" s="378">
        <v>18</v>
      </c>
      <c r="O58" s="440">
        <v>44361</v>
      </c>
      <c r="P58" s="483">
        <f t="shared" si="3"/>
        <v>18</v>
      </c>
      <c r="Q58" s="378"/>
      <c r="R58" s="378"/>
      <c r="S58" s="378"/>
      <c r="T58" s="378"/>
      <c r="U58" s="378"/>
      <c r="V58" s="378"/>
      <c r="W58" s="378"/>
      <c r="X58" s="379"/>
      <c r="Y58" s="484">
        <f t="shared" si="4"/>
        <v>0</v>
      </c>
      <c r="Z58" s="378"/>
      <c r="AA58" s="378"/>
      <c r="AB58" s="378"/>
      <c r="AC58" s="378"/>
      <c r="AD58" s="378"/>
      <c r="AE58" s="378"/>
      <c r="AF58" s="378"/>
      <c r="AG58" s="379"/>
      <c r="AH58" s="484">
        <f t="shared" si="2"/>
        <v>0</v>
      </c>
      <c r="AI58" s="382"/>
      <c r="AJ58" s="378" t="s">
        <v>2227</v>
      </c>
      <c r="AK58" s="378" t="s">
        <v>2228</v>
      </c>
      <c r="AL58" s="378"/>
      <c r="AM58" s="378"/>
      <c r="AN58" s="378"/>
      <c r="AO58" s="378"/>
      <c r="AP58" s="382"/>
      <c r="AQ58" s="378"/>
      <c r="AR58" s="378"/>
      <c r="AS58" s="394"/>
      <c r="AT58" s="395"/>
      <c r="AU58" s="394"/>
      <c r="AV58" s="394"/>
      <c r="AW58" s="383" t="s">
        <v>2414</v>
      </c>
    </row>
    <row r="59" spans="1:49" s="506" customFormat="1">
      <c r="A59" s="472"/>
      <c r="B59" s="380" t="s">
        <v>508</v>
      </c>
      <c r="C59" s="381" t="s">
        <v>509</v>
      </c>
      <c r="D59" s="380"/>
      <c r="E59" s="378" t="s">
        <v>510</v>
      </c>
      <c r="F59" s="378" t="s">
        <v>451</v>
      </c>
      <c r="G59" s="378" t="s">
        <v>511</v>
      </c>
      <c r="H59" s="378"/>
      <c r="I59" s="378"/>
      <c r="J59" s="378"/>
      <c r="K59" s="378"/>
      <c r="L59" s="378"/>
      <c r="M59" s="378"/>
      <c r="N59" s="378">
        <v>13</v>
      </c>
      <c r="O59" s="440">
        <v>44405</v>
      </c>
      <c r="P59" s="483">
        <f t="shared" si="3"/>
        <v>13</v>
      </c>
      <c r="Q59" s="378"/>
      <c r="R59" s="378"/>
      <c r="S59" s="378"/>
      <c r="T59" s="378"/>
      <c r="U59" s="378"/>
      <c r="V59" s="378"/>
      <c r="W59" s="378"/>
      <c r="X59" s="501"/>
      <c r="Y59" s="484">
        <f t="shared" si="4"/>
        <v>0</v>
      </c>
      <c r="Z59" s="378"/>
      <c r="AA59" s="378"/>
      <c r="AB59" s="378"/>
      <c r="AC59" s="378"/>
      <c r="AD59" s="378"/>
      <c r="AE59" s="378"/>
      <c r="AF59" s="378"/>
      <c r="AG59" s="379"/>
      <c r="AH59" s="484">
        <f t="shared" si="2"/>
        <v>0</v>
      </c>
      <c r="AI59" s="382"/>
      <c r="AJ59" s="378" t="s">
        <v>2227</v>
      </c>
      <c r="AK59" s="378" t="s">
        <v>2228</v>
      </c>
      <c r="AL59" s="378"/>
      <c r="AM59" s="378"/>
      <c r="AN59" s="378"/>
      <c r="AO59" s="378"/>
      <c r="AP59" s="382"/>
      <c r="AQ59" s="378"/>
      <c r="AR59" s="378"/>
      <c r="AS59" s="394"/>
      <c r="AT59" s="395"/>
      <c r="AU59" s="394"/>
      <c r="AV59" s="394"/>
      <c r="AW59" s="383" t="s">
        <v>512</v>
      </c>
    </row>
    <row r="60" spans="1:49" s="506" customFormat="1">
      <c r="A60" s="472"/>
      <c r="B60" s="380" t="s">
        <v>2415</v>
      </c>
      <c r="C60" s="381" t="s">
        <v>2416</v>
      </c>
      <c r="D60" s="380"/>
      <c r="E60" s="379" t="s">
        <v>2417</v>
      </c>
      <c r="F60" s="378" t="s">
        <v>451</v>
      </c>
      <c r="G60" s="378" t="s">
        <v>511</v>
      </c>
      <c r="H60" s="378"/>
      <c r="I60" s="378"/>
      <c r="J60" s="378"/>
      <c r="K60" s="378"/>
      <c r="L60" s="378"/>
      <c r="M60" s="378"/>
      <c r="N60" s="378">
        <v>12</v>
      </c>
      <c r="O60" s="440">
        <v>44379</v>
      </c>
      <c r="P60" s="483">
        <f t="shared" si="3"/>
        <v>12</v>
      </c>
      <c r="Q60" s="378"/>
      <c r="R60" s="378"/>
      <c r="S60" s="378"/>
      <c r="T60" s="378"/>
      <c r="U60" s="378"/>
      <c r="V60" s="378"/>
      <c r="W60" s="378"/>
      <c r="X60" s="379"/>
      <c r="Y60" s="484">
        <f t="shared" si="4"/>
        <v>0</v>
      </c>
      <c r="Z60" s="378"/>
      <c r="AA60" s="378"/>
      <c r="AB60" s="378"/>
      <c r="AC60" s="378"/>
      <c r="AD60" s="378"/>
      <c r="AE60" s="378"/>
      <c r="AF60" s="378"/>
      <c r="AG60" s="379"/>
      <c r="AH60" s="484">
        <f t="shared" si="2"/>
        <v>0</v>
      </c>
      <c r="AI60" s="382"/>
      <c r="AJ60" s="378" t="s">
        <v>2227</v>
      </c>
      <c r="AK60" s="378" t="s">
        <v>2228</v>
      </c>
      <c r="AL60" s="378"/>
      <c r="AM60" s="378"/>
      <c r="AN60" s="378"/>
      <c r="AO60" s="378"/>
      <c r="AP60" s="382"/>
      <c r="AQ60" s="378"/>
      <c r="AR60" s="378"/>
      <c r="AS60" s="394"/>
      <c r="AT60" s="395"/>
      <c r="AU60" s="394"/>
      <c r="AV60" s="394"/>
      <c r="AW60" s="383" t="s">
        <v>2418</v>
      </c>
    </row>
    <row r="61" spans="1:49" s="506" customFormat="1">
      <c r="A61" s="472"/>
      <c r="B61" s="380" t="s">
        <v>2419</v>
      </c>
      <c r="C61" s="381" t="s">
        <v>2420</v>
      </c>
      <c r="D61" s="380"/>
      <c r="E61" s="378" t="s">
        <v>2421</v>
      </c>
      <c r="F61" s="378" t="s">
        <v>451</v>
      </c>
      <c r="G61" s="378" t="s">
        <v>511</v>
      </c>
      <c r="H61" s="378"/>
      <c r="I61" s="378"/>
      <c r="J61" s="378"/>
      <c r="K61" s="378"/>
      <c r="L61" s="378"/>
      <c r="M61" s="378"/>
      <c r="N61" s="378">
        <v>12</v>
      </c>
      <c r="O61" s="440">
        <v>44333</v>
      </c>
      <c r="P61" s="483">
        <f t="shared" si="3"/>
        <v>12</v>
      </c>
      <c r="Q61" s="378"/>
      <c r="R61" s="378"/>
      <c r="S61" s="378"/>
      <c r="T61" s="378"/>
      <c r="U61" s="378"/>
      <c r="V61" s="378"/>
      <c r="W61" s="378"/>
      <c r="X61" s="379"/>
      <c r="Y61" s="484">
        <f t="shared" si="4"/>
        <v>0</v>
      </c>
      <c r="Z61" s="378"/>
      <c r="AA61" s="378"/>
      <c r="AB61" s="378"/>
      <c r="AC61" s="378"/>
      <c r="AD61" s="378"/>
      <c r="AE61" s="378"/>
      <c r="AF61" s="378"/>
      <c r="AG61" s="379"/>
      <c r="AH61" s="484">
        <f t="shared" si="2"/>
        <v>0</v>
      </c>
      <c r="AI61" s="382"/>
      <c r="AJ61" s="378" t="s">
        <v>2227</v>
      </c>
      <c r="AK61" s="378" t="s">
        <v>2228</v>
      </c>
      <c r="AL61" s="378"/>
      <c r="AM61" s="378"/>
      <c r="AN61" s="378"/>
      <c r="AO61" s="378"/>
      <c r="AP61" s="382"/>
      <c r="AQ61" s="378"/>
      <c r="AR61" s="378"/>
      <c r="AS61" s="394"/>
      <c r="AT61" s="395"/>
      <c r="AU61" s="394"/>
      <c r="AV61" s="394"/>
      <c r="AW61" s="383" t="s">
        <v>2422</v>
      </c>
    </row>
    <row r="62" spans="1:49" s="506" customFormat="1">
      <c r="A62" s="472"/>
      <c r="B62" s="380" t="s">
        <v>2423</v>
      </c>
      <c r="C62" s="381" t="s">
        <v>2424</v>
      </c>
      <c r="D62" s="380"/>
      <c r="E62" s="378" t="s">
        <v>2425</v>
      </c>
      <c r="F62" s="378" t="s">
        <v>451</v>
      </c>
      <c r="G62" s="378" t="s">
        <v>511</v>
      </c>
      <c r="H62" s="378"/>
      <c r="I62" s="378"/>
      <c r="J62" s="378"/>
      <c r="K62" s="378"/>
      <c r="L62" s="378"/>
      <c r="M62" s="378"/>
      <c r="N62" s="378">
        <v>10</v>
      </c>
      <c r="O62" s="440">
        <v>44333</v>
      </c>
      <c r="P62" s="483">
        <f t="shared" si="3"/>
        <v>10</v>
      </c>
      <c r="Q62" s="378"/>
      <c r="R62" s="378"/>
      <c r="S62" s="378"/>
      <c r="T62" s="378"/>
      <c r="U62" s="378"/>
      <c r="V62" s="378"/>
      <c r="W62" s="378"/>
      <c r="X62" s="379"/>
      <c r="Y62" s="484">
        <f t="shared" si="4"/>
        <v>0</v>
      </c>
      <c r="Z62" s="378"/>
      <c r="AA62" s="378"/>
      <c r="AB62" s="378"/>
      <c r="AC62" s="378"/>
      <c r="AD62" s="378"/>
      <c r="AE62" s="378"/>
      <c r="AF62" s="378"/>
      <c r="AG62" s="379"/>
      <c r="AH62" s="484">
        <f t="shared" si="2"/>
        <v>0</v>
      </c>
      <c r="AI62" s="382"/>
      <c r="AJ62" s="378" t="s">
        <v>2227</v>
      </c>
      <c r="AK62" s="378" t="s">
        <v>2228</v>
      </c>
      <c r="AL62" s="378"/>
      <c r="AM62" s="378"/>
      <c r="AN62" s="378"/>
      <c r="AO62" s="378"/>
      <c r="AP62" s="382"/>
      <c r="AQ62" s="378"/>
      <c r="AR62" s="378"/>
      <c r="AS62" s="394"/>
      <c r="AT62" s="395"/>
      <c r="AU62" s="394"/>
      <c r="AV62" s="394"/>
      <c r="AW62" s="383" t="s">
        <v>2426</v>
      </c>
    </row>
    <row r="63" spans="1:49" s="506" customFormat="1">
      <c r="A63" s="472"/>
      <c r="B63" s="380" t="s">
        <v>2427</v>
      </c>
      <c r="C63" s="381" t="s">
        <v>2428</v>
      </c>
      <c r="D63" s="380"/>
      <c r="E63" s="378" t="s">
        <v>2429</v>
      </c>
      <c r="F63" s="378" t="s">
        <v>451</v>
      </c>
      <c r="G63" s="378" t="s">
        <v>511</v>
      </c>
      <c r="H63" s="378"/>
      <c r="I63" s="378"/>
      <c r="J63" s="378"/>
      <c r="K63" s="378"/>
      <c r="L63" s="378"/>
      <c r="M63" s="378"/>
      <c r="N63" s="378">
        <v>9</v>
      </c>
      <c r="O63" s="440">
        <v>44284</v>
      </c>
      <c r="P63" s="483">
        <f t="shared" si="3"/>
        <v>9</v>
      </c>
      <c r="Q63" s="378"/>
      <c r="R63" s="378"/>
      <c r="S63" s="378"/>
      <c r="T63" s="378"/>
      <c r="U63" s="378"/>
      <c r="V63" s="378"/>
      <c r="W63" s="378"/>
      <c r="X63" s="379"/>
      <c r="Y63" s="484">
        <f t="shared" si="4"/>
        <v>0</v>
      </c>
      <c r="Z63" s="378"/>
      <c r="AA63" s="378"/>
      <c r="AB63" s="378"/>
      <c r="AC63" s="378"/>
      <c r="AD63" s="378"/>
      <c r="AE63" s="378"/>
      <c r="AF63" s="378"/>
      <c r="AG63" s="379"/>
      <c r="AH63" s="484">
        <f t="shared" si="2"/>
        <v>0</v>
      </c>
      <c r="AI63" s="382"/>
      <c r="AJ63" s="378" t="s">
        <v>2227</v>
      </c>
      <c r="AK63" s="378" t="s">
        <v>2228</v>
      </c>
      <c r="AL63" s="378"/>
      <c r="AM63" s="378"/>
      <c r="AN63" s="378"/>
      <c r="AO63" s="378"/>
      <c r="AP63" s="382"/>
      <c r="AQ63" s="378"/>
      <c r="AR63" s="378"/>
      <c r="AS63" s="394"/>
      <c r="AT63" s="395"/>
      <c r="AU63" s="394"/>
      <c r="AV63" s="394"/>
      <c r="AW63" s="383" t="s">
        <v>2430</v>
      </c>
    </row>
    <row r="64" spans="1:49" s="506" customFormat="1">
      <c r="A64" s="472"/>
      <c r="B64" s="380" t="s">
        <v>530</v>
      </c>
      <c r="C64" s="381" t="s">
        <v>531</v>
      </c>
      <c r="D64" s="380"/>
      <c r="E64" s="378" t="s">
        <v>532</v>
      </c>
      <c r="F64" s="378" t="s">
        <v>533</v>
      </c>
      <c r="G64" s="378" t="s">
        <v>452</v>
      </c>
      <c r="H64" s="378"/>
      <c r="I64" s="378"/>
      <c r="J64" s="378"/>
      <c r="K64" s="378"/>
      <c r="L64" s="378"/>
      <c r="M64" s="378"/>
      <c r="N64" s="378">
        <v>8</v>
      </c>
      <c r="O64" s="440">
        <v>44550</v>
      </c>
      <c r="P64" s="483">
        <f t="shared" si="3"/>
        <v>8</v>
      </c>
      <c r="Q64" s="378"/>
      <c r="R64" s="378"/>
      <c r="S64" s="378"/>
      <c r="T64" s="378"/>
      <c r="U64" s="378"/>
      <c r="V64" s="378"/>
      <c r="W64" s="378"/>
      <c r="X64" s="379"/>
      <c r="Y64" s="484">
        <f t="shared" si="4"/>
        <v>0</v>
      </c>
      <c r="Z64" s="378"/>
      <c r="AA64" s="378"/>
      <c r="AB64" s="378"/>
      <c r="AC64" s="378"/>
      <c r="AD64" s="378"/>
      <c r="AE64" s="378"/>
      <c r="AF64" s="378"/>
      <c r="AG64" s="378"/>
      <c r="AH64" s="484">
        <f t="shared" si="2"/>
        <v>0</v>
      </c>
      <c r="AI64" s="382"/>
      <c r="AJ64" s="378" t="s">
        <v>2227</v>
      </c>
      <c r="AK64" s="378" t="s">
        <v>2228</v>
      </c>
      <c r="AL64" s="378"/>
      <c r="AM64" s="378"/>
      <c r="AN64" s="378"/>
      <c r="AO64" s="378"/>
      <c r="AP64" s="378"/>
      <c r="AQ64" s="378"/>
      <c r="AR64" s="378"/>
      <c r="AS64" s="394"/>
      <c r="AT64" s="395"/>
      <c r="AU64" s="394"/>
      <c r="AV64" s="394"/>
      <c r="AW64" s="381" t="s">
        <v>534</v>
      </c>
    </row>
    <row r="65" spans="1:49" s="506" customFormat="1">
      <c r="A65" s="472"/>
      <c r="B65" s="380" t="s">
        <v>530</v>
      </c>
      <c r="C65" s="381" t="s">
        <v>531</v>
      </c>
      <c r="D65" s="380"/>
      <c r="E65" s="378" t="s">
        <v>539</v>
      </c>
      <c r="F65" s="378" t="s">
        <v>533</v>
      </c>
      <c r="G65" s="378" t="s">
        <v>452</v>
      </c>
      <c r="H65" s="378"/>
      <c r="I65" s="378"/>
      <c r="J65" s="378"/>
      <c r="K65" s="378"/>
      <c r="L65" s="378"/>
      <c r="M65" s="378"/>
      <c r="N65" s="378">
        <v>7</v>
      </c>
      <c r="O65" s="440">
        <v>44550</v>
      </c>
      <c r="P65" s="483">
        <f t="shared" si="3"/>
        <v>7</v>
      </c>
      <c r="Q65" s="378"/>
      <c r="R65" s="378"/>
      <c r="S65" s="378"/>
      <c r="T65" s="378"/>
      <c r="U65" s="378"/>
      <c r="V65" s="378"/>
      <c r="W65" s="378"/>
      <c r="X65" s="379"/>
      <c r="Y65" s="484">
        <f t="shared" si="4"/>
        <v>0</v>
      </c>
      <c r="Z65" s="378"/>
      <c r="AA65" s="378"/>
      <c r="AB65" s="378"/>
      <c r="AC65" s="378"/>
      <c r="AD65" s="378"/>
      <c r="AE65" s="378"/>
      <c r="AF65" s="378"/>
      <c r="AG65" s="378"/>
      <c r="AH65" s="484">
        <f t="shared" si="2"/>
        <v>0</v>
      </c>
      <c r="AI65" s="382"/>
      <c r="AJ65" s="378" t="s">
        <v>2227</v>
      </c>
      <c r="AK65" s="378" t="s">
        <v>2228</v>
      </c>
      <c r="AL65" s="378"/>
      <c r="AM65" s="378"/>
      <c r="AN65" s="378"/>
      <c r="AO65" s="378"/>
      <c r="AP65" s="378"/>
      <c r="AQ65" s="378"/>
      <c r="AR65" s="378"/>
      <c r="AS65" s="394"/>
      <c r="AT65" s="395"/>
      <c r="AU65" s="394"/>
      <c r="AV65" s="394"/>
      <c r="AW65" s="381" t="s">
        <v>540</v>
      </c>
    </row>
    <row r="66" spans="1:49" s="505" customFormat="1">
      <c r="A66" s="472"/>
      <c r="B66" s="380" t="s">
        <v>2431</v>
      </c>
      <c r="C66" s="381" t="s">
        <v>2432</v>
      </c>
      <c r="D66" s="380"/>
      <c r="E66" s="378" t="s">
        <v>2433</v>
      </c>
      <c r="F66" s="378" t="s">
        <v>451</v>
      </c>
      <c r="G66" s="378" t="s">
        <v>511</v>
      </c>
      <c r="H66" s="378"/>
      <c r="I66" s="378"/>
      <c r="J66" s="378"/>
      <c r="K66" s="378"/>
      <c r="L66" s="378"/>
      <c r="M66" s="378"/>
      <c r="N66" s="378">
        <v>6</v>
      </c>
      <c r="O66" s="440">
        <v>44335</v>
      </c>
      <c r="P66" s="483">
        <f t="shared" si="3"/>
        <v>6</v>
      </c>
      <c r="Q66" s="378"/>
      <c r="R66" s="378"/>
      <c r="S66" s="378"/>
      <c r="T66" s="378"/>
      <c r="U66" s="378"/>
      <c r="V66" s="378"/>
      <c r="W66" s="378"/>
      <c r="X66" s="379"/>
      <c r="Y66" s="484">
        <f t="shared" si="4"/>
        <v>0</v>
      </c>
      <c r="Z66" s="378"/>
      <c r="AA66" s="378"/>
      <c r="AB66" s="378"/>
      <c r="AC66" s="378"/>
      <c r="AD66" s="378"/>
      <c r="AE66" s="378"/>
      <c r="AF66" s="378"/>
      <c r="AG66" s="379"/>
      <c r="AH66" s="484">
        <f t="shared" si="2"/>
        <v>0</v>
      </c>
      <c r="AI66" s="382"/>
      <c r="AJ66" s="378" t="s">
        <v>2227</v>
      </c>
      <c r="AK66" s="378" t="s">
        <v>2228</v>
      </c>
      <c r="AL66" s="378"/>
      <c r="AM66" s="378"/>
      <c r="AN66" s="378"/>
      <c r="AO66" s="378"/>
      <c r="AP66" s="382"/>
      <c r="AQ66" s="378"/>
      <c r="AR66" s="378"/>
      <c r="AS66" s="394"/>
      <c r="AT66" s="395"/>
      <c r="AU66" s="394"/>
      <c r="AV66" s="394"/>
      <c r="AW66" s="383" t="s">
        <v>2434</v>
      </c>
    </row>
    <row r="67" spans="1:49" s="505" customFormat="1">
      <c r="A67" s="472"/>
      <c r="B67" s="380" t="s">
        <v>2435</v>
      </c>
      <c r="C67" s="381" t="s">
        <v>2436</v>
      </c>
      <c r="D67" s="380"/>
      <c r="E67" s="378" t="s">
        <v>2437</v>
      </c>
      <c r="F67" s="378" t="s">
        <v>556</v>
      </c>
      <c r="G67" s="378" t="s">
        <v>511</v>
      </c>
      <c r="H67" s="378"/>
      <c r="I67" s="378"/>
      <c r="J67" s="378"/>
      <c r="K67" s="378"/>
      <c r="L67" s="378"/>
      <c r="M67" s="378"/>
      <c r="N67" s="378">
        <v>4</v>
      </c>
      <c r="O67" s="440">
        <v>44379</v>
      </c>
      <c r="P67" s="483">
        <f t="shared" si="3"/>
        <v>4</v>
      </c>
      <c r="Q67" s="378"/>
      <c r="R67" s="378"/>
      <c r="S67" s="378"/>
      <c r="T67" s="378"/>
      <c r="U67" s="378"/>
      <c r="V67" s="378"/>
      <c r="W67" s="378"/>
      <c r="X67" s="379"/>
      <c r="Y67" s="484">
        <f t="shared" si="4"/>
        <v>0</v>
      </c>
      <c r="Z67" s="378"/>
      <c r="AA67" s="378"/>
      <c r="AB67" s="378"/>
      <c r="AC67" s="378"/>
      <c r="AD67" s="378"/>
      <c r="AE67" s="378"/>
      <c r="AF67" s="378"/>
      <c r="AG67" s="379"/>
      <c r="AH67" s="484">
        <f t="shared" si="2"/>
        <v>0</v>
      </c>
      <c r="AI67" s="382"/>
      <c r="AJ67" s="378" t="s">
        <v>2227</v>
      </c>
      <c r="AK67" s="378" t="s">
        <v>2228</v>
      </c>
      <c r="AL67" s="378"/>
      <c r="AM67" s="378"/>
      <c r="AN67" s="378"/>
      <c r="AO67" s="378"/>
      <c r="AP67" s="382"/>
      <c r="AQ67" s="378"/>
      <c r="AR67" s="378"/>
      <c r="AS67" s="394"/>
      <c r="AT67" s="395"/>
      <c r="AU67" s="394"/>
      <c r="AV67" s="394"/>
      <c r="AW67" s="383" t="s">
        <v>2438</v>
      </c>
    </row>
    <row r="68" spans="1:49" s="505" customFormat="1">
      <c r="A68" s="472"/>
      <c r="B68" s="380" t="s">
        <v>2439</v>
      </c>
      <c r="C68" s="381" t="s">
        <v>2440</v>
      </c>
      <c r="D68" s="380"/>
      <c r="E68" s="378" t="s">
        <v>2441</v>
      </c>
      <c r="F68" s="378" t="s">
        <v>556</v>
      </c>
      <c r="G68" s="378" t="s">
        <v>511</v>
      </c>
      <c r="H68" s="378"/>
      <c r="I68" s="378"/>
      <c r="J68" s="378"/>
      <c r="K68" s="378"/>
      <c r="L68" s="378"/>
      <c r="M68" s="378"/>
      <c r="N68" s="378">
        <v>4</v>
      </c>
      <c r="O68" s="440">
        <v>44441</v>
      </c>
      <c r="P68" s="483">
        <f t="shared" si="3"/>
        <v>4</v>
      </c>
      <c r="Q68" s="378"/>
      <c r="R68" s="378"/>
      <c r="S68" s="378"/>
      <c r="T68" s="378"/>
      <c r="U68" s="378"/>
      <c r="V68" s="378"/>
      <c r="W68" s="378"/>
      <c r="X68" s="379"/>
      <c r="Y68" s="484">
        <f t="shared" si="4"/>
        <v>0</v>
      </c>
      <c r="Z68" s="378"/>
      <c r="AA68" s="378"/>
      <c r="AB68" s="378"/>
      <c r="AC68" s="378"/>
      <c r="AD68" s="378"/>
      <c r="AE68" s="378"/>
      <c r="AF68" s="378"/>
      <c r="AG68" s="379"/>
      <c r="AH68" s="484">
        <f t="shared" si="2"/>
        <v>0</v>
      </c>
      <c r="AI68" s="382"/>
      <c r="AJ68" s="378" t="s">
        <v>2227</v>
      </c>
      <c r="AK68" s="378" t="s">
        <v>2228</v>
      </c>
      <c r="AL68" s="378"/>
      <c r="AM68" s="378"/>
      <c r="AN68" s="378"/>
      <c r="AO68" s="378"/>
      <c r="AP68" s="382"/>
      <c r="AQ68" s="378"/>
      <c r="AR68" s="378"/>
      <c r="AS68" s="394"/>
      <c r="AT68" s="395"/>
      <c r="AU68" s="394"/>
      <c r="AV68" s="394"/>
      <c r="AW68" s="383" t="s">
        <v>2442</v>
      </c>
    </row>
    <row r="69" spans="1:49" s="506" customFormat="1">
      <c r="A69" s="472"/>
      <c r="B69" s="380" t="s">
        <v>574</v>
      </c>
      <c r="C69" s="381" t="s">
        <v>575</v>
      </c>
      <c r="D69" s="380"/>
      <c r="E69" s="378" t="s">
        <v>576</v>
      </c>
      <c r="F69" s="378" t="s">
        <v>533</v>
      </c>
      <c r="G69" s="378" t="s">
        <v>452</v>
      </c>
      <c r="H69" s="378"/>
      <c r="I69" s="378"/>
      <c r="J69" s="378"/>
      <c r="K69" s="378"/>
      <c r="L69" s="378"/>
      <c r="M69" s="378"/>
      <c r="N69" s="378">
        <v>4</v>
      </c>
      <c r="O69" s="440">
        <v>44237</v>
      </c>
      <c r="P69" s="483">
        <f t="shared" si="3"/>
        <v>4</v>
      </c>
      <c r="Q69" s="378"/>
      <c r="R69" s="378"/>
      <c r="S69" s="378"/>
      <c r="T69" s="378"/>
      <c r="U69" s="378"/>
      <c r="V69" s="378"/>
      <c r="W69" s="378"/>
      <c r="X69" s="379"/>
      <c r="Y69" s="484">
        <f t="shared" si="4"/>
        <v>0</v>
      </c>
      <c r="Z69" s="378"/>
      <c r="AA69" s="378"/>
      <c r="AB69" s="378"/>
      <c r="AC69" s="378"/>
      <c r="AD69" s="378"/>
      <c r="AE69" s="378"/>
      <c r="AF69" s="378"/>
      <c r="AG69" s="378"/>
      <c r="AH69" s="484">
        <f t="shared" si="2"/>
        <v>0</v>
      </c>
      <c r="AI69" s="382"/>
      <c r="AJ69" s="378" t="s">
        <v>2227</v>
      </c>
      <c r="AK69" s="378" t="s">
        <v>2228</v>
      </c>
      <c r="AL69" s="378"/>
      <c r="AM69" s="378"/>
      <c r="AN69" s="378"/>
      <c r="AO69" s="378"/>
      <c r="AP69" s="378"/>
      <c r="AQ69" s="378"/>
      <c r="AR69" s="378"/>
      <c r="AS69" s="394"/>
      <c r="AT69" s="395"/>
      <c r="AU69" s="394"/>
      <c r="AV69" s="394"/>
      <c r="AW69" s="381" t="s">
        <v>577</v>
      </c>
    </row>
    <row r="70" spans="1:49" s="506" customFormat="1">
      <c r="A70" s="472"/>
      <c r="B70" s="380" t="s">
        <v>566</v>
      </c>
      <c r="C70" s="381" t="s">
        <v>567</v>
      </c>
      <c r="D70" s="380"/>
      <c r="E70" s="378" t="s">
        <v>568</v>
      </c>
      <c r="F70" s="378" t="s">
        <v>533</v>
      </c>
      <c r="G70" s="378" t="s">
        <v>452</v>
      </c>
      <c r="H70" s="378"/>
      <c r="I70" s="378"/>
      <c r="J70" s="378"/>
      <c r="K70" s="378"/>
      <c r="L70" s="378"/>
      <c r="M70" s="378"/>
      <c r="N70" s="378">
        <v>4</v>
      </c>
      <c r="O70" s="440">
        <v>44442</v>
      </c>
      <c r="P70" s="483">
        <f t="shared" si="3"/>
        <v>4</v>
      </c>
      <c r="Q70" s="378"/>
      <c r="R70" s="378"/>
      <c r="S70" s="378"/>
      <c r="T70" s="378"/>
      <c r="U70" s="378"/>
      <c r="V70" s="378"/>
      <c r="W70" s="378"/>
      <c r="X70" s="379"/>
      <c r="Y70" s="484">
        <f t="shared" si="4"/>
        <v>0</v>
      </c>
      <c r="Z70" s="378"/>
      <c r="AA70" s="378"/>
      <c r="AB70" s="378"/>
      <c r="AC70" s="378"/>
      <c r="AD70" s="378"/>
      <c r="AE70" s="378"/>
      <c r="AF70" s="378"/>
      <c r="AG70" s="378"/>
      <c r="AH70" s="484">
        <f t="shared" si="2"/>
        <v>0</v>
      </c>
      <c r="AI70" s="382"/>
      <c r="AJ70" s="378" t="s">
        <v>2227</v>
      </c>
      <c r="AK70" s="378" t="s">
        <v>2228</v>
      </c>
      <c r="AL70" s="378"/>
      <c r="AM70" s="378"/>
      <c r="AN70" s="378"/>
      <c r="AO70" s="378"/>
      <c r="AP70" s="378"/>
      <c r="AQ70" s="378"/>
      <c r="AR70" s="378"/>
      <c r="AS70" s="394"/>
      <c r="AT70" s="395"/>
      <c r="AU70" s="394"/>
      <c r="AV70" s="394"/>
      <c r="AW70" s="381" t="s">
        <v>569</v>
      </c>
    </row>
    <row r="71" spans="1:49" s="506" customFormat="1">
      <c r="A71" s="472"/>
      <c r="B71" s="380" t="s">
        <v>2443</v>
      </c>
      <c r="C71" s="381" t="s">
        <v>2444</v>
      </c>
      <c r="D71" s="380"/>
      <c r="E71" s="378" t="s">
        <v>2445</v>
      </c>
      <c r="F71" s="378" t="s">
        <v>556</v>
      </c>
      <c r="G71" s="378" t="s">
        <v>511</v>
      </c>
      <c r="H71" s="378"/>
      <c r="I71" s="378"/>
      <c r="J71" s="378"/>
      <c r="K71" s="378"/>
      <c r="L71" s="378"/>
      <c r="M71" s="378"/>
      <c r="N71" s="378">
        <v>3</v>
      </c>
      <c r="O71" s="440">
        <v>44459</v>
      </c>
      <c r="P71" s="483">
        <f t="shared" si="3"/>
        <v>3</v>
      </c>
      <c r="Q71" s="378"/>
      <c r="R71" s="378"/>
      <c r="S71" s="378"/>
      <c r="T71" s="378"/>
      <c r="U71" s="378"/>
      <c r="V71" s="378"/>
      <c r="W71" s="378"/>
      <c r="X71" s="379"/>
      <c r="Y71" s="484">
        <f t="shared" si="4"/>
        <v>0</v>
      </c>
      <c r="Z71" s="378"/>
      <c r="AA71" s="378"/>
      <c r="AB71" s="378"/>
      <c r="AC71" s="378"/>
      <c r="AD71" s="378"/>
      <c r="AE71" s="378"/>
      <c r="AF71" s="378"/>
      <c r="AG71" s="379"/>
      <c r="AH71" s="484">
        <f t="shared" si="2"/>
        <v>0</v>
      </c>
      <c r="AI71" s="382"/>
      <c r="AJ71" s="378" t="s">
        <v>2227</v>
      </c>
      <c r="AK71" s="378" t="s">
        <v>2228</v>
      </c>
      <c r="AL71" s="378"/>
      <c r="AM71" s="378"/>
      <c r="AN71" s="378"/>
      <c r="AO71" s="378"/>
      <c r="AP71" s="382"/>
      <c r="AQ71" s="378"/>
      <c r="AR71" s="378"/>
      <c r="AS71" s="394"/>
      <c r="AT71" s="395"/>
      <c r="AU71" s="394"/>
      <c r="AV71" s="394"/>
      <c r="AW71" s="383" t="s">
        <v>2446</v>
      </c>
    </row>
    <row r="72" spans="1:49" s="506" customFormat="1">
      <c r="A72" s="472"/>
      <c r="B72" s="380" t="s">
        <v>2447</v>
      </c>
      <c r="C72" s="381" t="s">
        <v>2448</v>
      </c>
      <c r="D72" s="380"/>
      <c r="E72" s="378" t="s">
        <v>2449</v>
      </c>
      <c r="F72" s="378" t="s">
        <v>556</v>
      </c>
      <c r="G72" s="378" t="s">
        <v>511</v>
      </c>
      <c r="H72" s="378"/>
      <c r="I72" s="378"/>
      <c r="J72" s="378"/>
      <c r="K72" s="378"/>
      <c r="L72" s="378"/>
      <c r="M72" s="378"/>
      <c r="N72" s="378">
        <v>3</v>
      </c>
      <c r="O72" s="440">
        <v>44287</v>
      </c>
      <c r="P72" s="483">
        <f t="shared" si="3"/>
        <v>3</v>
      </c>
      <c r="Q72" s="378"/>
      <c r="R72" s="378"/>
      <c r="S72" s="378"/>
      <c r="T72" s="378"/>
      <c r="U72" s="378"/>
      <c r="V72" s="378"/>
      <c r="W72" s="378"/>
      <c r="X72" s="379"/>
      <c r="Y72" s="484">
        <f t="shared" si="4"/>
        <v>0</v>
      </c>
      <c r="Z72" s="378"/>
      <c r="AA72" s="378"/>
      <c r="AB72" s="378"/>
      <c r="AC72" s="378"/>
      <c r="AD72" s="378"/>
      <c r="AE72" s="378"/>
      <c r="AF72" s="378"/>
      <c r="AG72" s="379"/>
      <c r="AH72" s="484">
        <f t="shared" si="2"/>
        <v>0</v>
      </c>
      <c r="AI72" s="382"/>
      <c r="AJ72" s="378" t="s">
        <v>2227</v>
      </c>
      <c r="AK72" s="378" t="s">
        <v>2228</v>
      </c>
      <c r="AL72" s="378"/>
      <c r="AM72" s="378"/>
      <c r="AN72" s="378"/>
      <c r="AO72" s="378"/>
      <c r="AP72" s="382">
        <v>4</v>
      </c>
      <c r="AQ72" s="378" t="s">
        <v>2295</v>
      </c>
      <c r="AR72" s="378" t="s">
        <v>511</v>
      </c>
      <c r="AS72" s="394"/>
      <c r="AT72" s="395"/>
      <c r="AU72" s="394"/>
      <c r="AV72" s="394"/>
      <c r="AW72" s="383" t="s">
        <v>2450</v>
      </c>
    </row>
    <row r="73" spans="1:49" s="506" customFormat="1">
      <c r="A73" s="472"/>
      <c r="B73" s="380" t="s">
        <v>614</v>
      </c>
      <c r="C73" s="381" t="s">
        <v>615</v>
      </c>
      <c r="D73" s="380"/>
      <c r="E73" s="378" t="s">
        <v>616</v>
      </c>
      <c r="F73" s="378" t="s">
        <v>533</v>
      </c>
      <c r="G73" s="378" t="s">
        <v>452</v>
      </c>
      <c r="H73" s="378"/>
      <c r="I73" s="378"/>
      <c r="J73" s="378"/>
      <c r="K73" s="378"/>
      <c r="L73" s="378"/>
      <c r="M73" s="378"/>
      <c r="N73" s="378">
        <v>3</v>
      </c>
      <c r="O73" s="440">
        <v>44455</v>
      </c>
      <c r="P73" s="483">
        <f t="shared" si="3"/>
        <v>3</v>
      </c>
      <c r="Q73" s="378"/>
      <c r="R73" s="378"/>
      <c r="S73" s="378"/>
      <c r="T73" s="378"/>
      <c r="U73" s="378"/>
      <c r="V73" s="378"/>
      <c r="W73" s="378"/>
      <c r="X73" s="379"/>
      <c r="Y73" s="484">
        <f t="shared" si="4"/>
        <v>0</v>
      </c>
      <c r="Z73" s="378"/>
      <c r="AA73" s="378"/>
      <c r="AB73" s="378"/>
      <c r="AC73" s="378"/>
      <c r="AD73" s="378"/>
      <c r="AE73" s="378"/>
      <c r="AF73" s="378"/>
      <c r="AG73" s="378"/>
      <c r="AH73" s="484">
        <f t="shared" si="2"/>
        <v>0</v>
      </c>
      <c r="AI73" s="382"/>
      <c r="AJ73" s="378" t="s">
        <v>2227</v>
      </c>
      <c r="AK73" s="378" t="s">
        <v>2228</v>
      </c>
      <c r="AL73" s="378"/>
      <c r="AM73" s="378"/>
      <c r="AN73" s="378"/>
      <c r="AO73" s="378"/>
      <c r="AP73" s="378"/>
      <c r="AQ73" s="378"/>
      <c r="AR73" s="378"/>
      <c r="AS73" s="394"/>
      <c r="AT73" s="395"/>
      <c r="AU73" s="394"/>
      <c r="AV73" s="394"/>
      <c r="AW73" s="381" t="s">
        <v>617</v>
      </c>
    </row>
    <row r="74" spans="1:49" s="506" customFormat="1">
      <c r="A74" s="472"/>
      <c r="B74" s="380" t="s">
        <v>610</v>
      </c>
      <c r="C74" s="381" t="s">
        <v>611</v>
      </c>
      <c r="D74" s="380"/>
      <c r="E74" s="378" t="s">
        <v>612</v>
      </c>
      <c r="F74" s="378" t="s">
        <v>533</v>
      </c>
      <c r="G74" s="378" t="s">
        <v>452</v>
      </c>
      <c r="H74" s="378"/>
      <c r="I74" s="378"/>
      <c r="J74" s="378"/>
      <c r="K74" s="378"/>
      <c r="L74" s="378"/>
      <c r="M74" s="378"/>
      <c r="N74" s="378">
        <v>3</v>
      </c>
      <c r="O74" s="440">
        <v>44503</v>
      </c>
      <c r="P74" s="483">
        <f t="shared" si="3"/>
        <v>3</v>
      </c>
      <c r="Q74" s="378"/>
      <c r="R74" s="378"/>
      <c r="S74" s="378"/>
      <c r="T74" s="378"/>
      <c r="U74" s="378"/>
      <c r="V74" s="378"/>
      <c r="W74" s="378"/>
      <c r="X74" s="379"/>
      <c r="Y74" s="484">
        <f t="shared" si="4"/>
        <v>0</v>
      </c>
      <c r="Z74" s="378"/>
      <c r="AA74" s="378"/>
      <c r="AB74" s="378"/>
      <c r="AC74" s="378"/>
      <c r="AD74" s="378"/>
      <c r="AE74" s="378"/>
      <c r="AF74" s="378"/>
      <c r="AG74" s="378"/>
      <c r="AH74" s="484">
        <f t="shared" si="2"/>
        <v>0</v>
      </c>
      <c r="AI74" s="382"/>
      <c r="AJ74" s="378" t="s">
        <v>2227</v>
      </c>
      <c r="AK74" s="378" t="s">
        <v>2228</v>
      </c>
      <c r="AL74" s="378"/>
      <c r="AM74" s="378"/>
      <c r="AN74" s="378"/>
      <c r="AO74" s="378"/>
      <c r="AP74" s="378"/>
      <c r="AQ74" s="378"/>
      <c r="AR74" s="378"/>
      <c r="AS74" s="394"/>
      <c r="AT74" s="395"/>
      <c r="AU74" s="394"/>
      <c r="AV74" s="394"/>
      <c r="AW74" s="381" t="s">
        <v>613</v>
      </c>
    </row>
    <row r="75" spans="1:49" s="506" customFormat="1">
      <c r="A75" s="472"/>
      <c r="B75" s="380" t="s">
        <v>602</v>
      </c>
      <c r="C75" s="381" t="s">
        <v>603</v>
      </c>
      <c r="D75" s="380"/>
      <c r="E75" s="378" t="s">
        <v>604</v>
      </c>
      <c r="F75" s="378" t="s">
        <v>533</v>
      </c>
      <c r="G75" s="378" t="s">
        <v>452</v>
      </c>
      <c r="H75" s="378"/>
      <c r="I75" s="378"/>
      <c r="J75" s="378"/>
      <c r="K75" s="378"/>
      <c r="L75" s="378"/>
      <c r="M75" s="378"/>
      <c r="N75" s="378">
        <v>3</v>
      </c>
      <c r="O75" s="440">
        <v>44348</v>
      </c>
      <c r="P75" s="483">
        <f t="shared" si="3"/>
        <v>3</v>
      </c>
      <c r="Q75" s="378"/>
      <c r="R75" s="378"/>
      <c r="S75" s="378"/>
      <c r="T75" s="378"/>
      <c r="U75" s="378"/>
      <c r="V75" s="378"/>
      <c r="W75" s="378"/>
      <c r="X75" s="379"/>
      <c r="Y75" s="484">
        <f t="shared" si="4"/>
        <v>0</v>
      </c>
      <c r="Z75" s="378"/>
      <c r="AA75" s="378"/>
      <c r="AB75" s="378"/>
      <c r="AC75" s="378"/>
      <c r="AD75" s="378"/>
      <c r="AE75" s="378"/>
      <c r="AF75" s="378"/>
      <c r="AG75" s="378"/>
      <c r="AH75" s="484">
        <f t="shared" si="2"/>
        <v>0</v>
      </c>
      <c r="AI75" s="382"/>
      <c r="AJ75" s="378" t="s">
        <v>2227</v>
      </c>
      <c r="AK75" s="378" t="s">
        <v>2228</v>
      </c>
      <c r="AL75" s="378"/>
      <c r="AM75" s="378"/>
      <c r="AN75" s="378"/>
      <c r="AO75" s="378"/>
      <c r="AP75" s="378"/>
      <c r="AQ75" s="378"/>
      <c r="AR75" s="378"/>
      <c r="AS75" s="394"/>
      <c r="AT75" s="395"/>
      <c r="AU75" s="394"/>
      <c r="AV75" s="394"/>
      <c r="AW75" s="381" t="s">
        <v>605</v>
      </c>
    </row>
    <row r="76" spans="1:49" s="506" customFormat="1">
      <c r="A76" s="472"/>
      <c r="B76" s="380" t="s">
        <v>598</v>
      </c>
      <c r="C76" s="381" t="s">
        <v>599</v>
      </c>
      <c r="D76" s="380"/>
      <c r="E76" s="378" t="s">
        <v>600</v>
      </c>
      <c r="F76" s="378" t="s">
        <v>533</v>
      </c>
      <c r="G76" s="378" t="s">
        <v>452</v>
      </c>
      <c r="H76" s="378"/>
      <c r="I76" s="378"/>
      <c r="J76" s="378"/>
      <c r="K76" s="378"/>
      <c r="L76" s="378"/>
      <c r="M76" s="378"/>
      <c r="N76" s="378">
        <v>3</v>
      </c>
      <c r="O76" s="440">
        <v>44545</v>
      </c>
      <c r="P76" s="483">
        <f t="shared" si="3"/>
        <v>3</v>
      </c>
      <c r="Q76" s="378"/>
      <c r="R76" s="378"/>
      <c r="S76" s="378"/>
      <c r="T76" s="378"/>
      <c r="U76" s="378"/>
      <c r="V76" s="378"/>
      <c r="W76" s="378"/>
      <c r="X76" s="379"/>
      <c r="Y76" s="484">
        <f t="shared" si="4"/>
        <v>0</v>
      </c>
      <c r="Z76" s="378"/>
      <c r="AA76" s="378"/>
      <c r="AB76" s="378"/>
      <c r="AC76" s="378"/>
      <c r="AD76" s="378"/>
      <c r="AE76" s="378"/>
      <c r="AF76" s="378"/>
      <c r="AG76" s="378"/>
      <c r="AH76" s="484">
        <f t="shared" si="2"/>
        <v>0</v>
      </c>
      <c r="AI76" s="382"/>
      <c r="AJ76" s="378" t="s">
        <v>2227</v>
      </c>
      <c r="AK76" s="378" t="s">
        <v>2228</v>
      </c>
      <c r="AL76" s="378"/>
      <c r="AM76" s="378"/>
      <c r="AN76" s="378"/>
      <c r="AO76" s="378"/>
      <c r="AP76" s="378"/>
      <c r="AQ76" s="378"/>
      <c r="AR76" s="378"/>
      <c r="AS76" s="394"/>
      <c r="AT76" s="395"/>
      <c r="AU76" s="394"/>
      <c r="AV76" s="394"/>
      <c r="AW76" s="381" t="s">
        <v>601</v>
      </c>
    </row>
    <row r="77" spans="1:49" s="506" customFormat="1">
      <c r="A77" s="472"/>
      <c r="B77" s="380" t="s">
        <v>586</v>
      </c>
      <c r="C77" s="381" t="s">
        <v>587</v>
      </c>
      <c r="D77" s="380"/>
      <c r="E77" s="378" t="s">
        <v>588</v>
      </c>
      <c r="F77" s="378" t="s">
        <v>533</v>
      </c>
      <c r="G77" s="378" t="s">
        <v>452</v>
      </c>
      <c r="H77" s="378"/>
      <c r="I77" s="378"/>
      <c r="J77" s="378"/>
      <c r="K77" s="378"/>
      <c r="L77" s="378"/>
      <c r="M77" s="378"/>
      <c r="N77" s="378">
        <v>3</v>
      </c>
      <c r="O77" s="440">
        <v>44351</v>
      </c>
      <c r="P77" s="483">
        <f t="shared" si="3"/>
        <v>3</v>
      </c>
      <c r="Q77" s="378"/>
      <c r="R77" s="378"/>
      <c r="S77" s="378"/>
      <c r="T77" s="378"/>
      <c r="U77" s="378"/>
      <c r="V77" s="378"/>
      <c r="W77" s="378"/>
      <c r="X77" s="379"/>
      <c r="Y77" s="484">
        <f t="shared" si="4"/>
        <v>0</v>
      </c>
      <c r="Z77" s="378"/>
      <c r="AA77" s="378"/>
      <c r="AB77" s="378"/>
      <c r="AC77" s="378"/>
      <c r="AD77" s="378"/>
      <c r="AE77" s="378"/>
      <c r="AF77" s="378"/>
      <c r="AG77" s="378"/>
      <c r="AH77" s="484">
        <f t="shared" si="2"/>
        <v>0</v>
      </c>
      <c r="AI77" s="382"/>
      <c r="AJ77" s="378" t="s">
        <v>2227</v>
      </c>
      <c r="AK77" s="378" t="s">
        <v>2228</v>
      </c>
      <c r="AL77" s="378"/>
      <c r="AM77" s="378"/>
      <c r="AN77" s="378"/>
      <c r="AO77" s="378"/>
      <c r="AP77" s="378"/>
      <c r="AQ77" s="378"/>
      <c r="AR77" s="378"/>
      <c r="AS77" s="394"/>
      <c r="AT77" s="395"/>
      <c r="AU77" s="394"/>
      <c r="AV77" s="394"/>
      <c r="AW77" s="381" t="s">
        <v>589</v>
      </c>
    </row>
    <row r="78" spans="1:49" s="506" customFormat="1">
      <c r="A78" s="472"/>
      <c r="B78" s="380" t="s">
        <v>2043</v>
      </c>
      <c r="C78" s="381" t="s">
        <v>2044</v>
      </c>
      <c r="D78" s="380"/>
      <c r="E78" s="378" t="s">
        <v>2451</v>
      </c>
      <c r="F78" s="378" t="s">
        <v>556</v>
      </c>
      <c r="G78" s="378" t="s">
        <v>511</v>
      </c>
      <c r="H78" s="378"/>
      <c r="I78" s="378"/>
      <c r="J78" s="378"/>
      <c r="K78" s="378"/>
      <c r="L78" s="378"/>
      <c r="M78" s="378"/>
      <c r="N78" s="378">
        <v>3</v>
      </c>
      <c r="O78" s="440">
        <v>44319</v>
      </c>
      <c r="P78" s="483">
        <f t="shared" si="3"/>
        <v>3</v>
      </c>
      <c r="Q78" s="378"/>
      <c r="R78" s="378"/>
      <c r="S78" s="378"/>
      <c r="T78" s="378"/>
      <c r="U78" s="378"/>
      <c r="V78" s="378"/>
      <c r="W78" s="378"/>
      <c r="X78" s="379"/>
      <c r="Y78" s="484">
        <f t="shared" si="4"/>
        <v>0</v>
      </c>
      <c r="Z78" s="378"/>
      <c r="AA78" s="378"/>
      <c r="AB78" s="378"/>
      <c r="AC78" s="378"/>
      <c r="AD78" s="378"/>
      <c r="AE78" s="378"/>
      <c r="AF78" s="378"/>
      <c r="AG78" s="379"/>
      <c r="AH78" s="484">
        <f t="shared" ref="AH78:AH141" si="5">SUM($Z78:$AF78)</f>
        <v>0</v>
      </c>
      <c r="AI78" s="382"/>
      <c r="AJ78" s="378" t="s">
        <v>2227</v>
      </c>
      <c r="AK78" s="378" t="s">
        <v>2228</v>
      </c>
      <c r="AL78" s="378"/>
      <c r="AM78" s="378"/>
      <c r="AN78" s="378"/>
      <c r="AO78" s="378"/>
      <c r="AP78" s="382"/>
      <c r="AQ78" s="378"/>
      <c r="AR78" s="378"/>
      <c r="AS78" s="394"/>
      <c r="AT78" s="395"/>
      <c r="AU78" s="394"/>
      <c r="AV78" s="394"/>
      <c r="AW78" s="383" t="s">
        <v>2452</v>
      </c>
    </row>
    <row r="79" spans="1:49" s="506" customFormat="1">
      <c r="A79" s="472"/>
      <c r="B79" s="380" t="s">
        <v>690</v>
      </c>
      <c r="C79" s="381" t="s">
        <v>691</v>
      </c>
      <c r="D79" s="380"/>
      <c r="E79" s="378" t="s">
        <v>2453</v>
      </c>
      <c r="F79" s="378" t="s">
        <v>556</v>
      </c>
      <c r="G79" s="378" t="s">
        <v>452</v>
      </c>
      <c r="H79" s="378"/>
      <c r="I79" s="378"/>
      <c r="J79" s="378"/>
      <c r="K79" s="378"/>
      <c r="L79" s="378"/>
      <c r="M79" s="378"/>
      <c r="N79" s="378">
        <v>2</v>
      </c>
      <c r="O79" s="440">
        <v>44355</v>
      </c>
      <c r="P79" s="483">
        <f t="shared" si="3"/>
        <v>2</v>
      </c>
      <c r="Q79" s="378"/>
      <c r="R79" s="378"/>
      <c r="S79" s="378"/>
      <c r="T79" s="378"/>
      <c r="U79" s="378"/>
      <c r="V79" s="378"/>
      <c r="W79" s="378">
        <v>2</v>
      </c>
      <c r="X79" s="440">
        <v>44502</v>
      </c>
      <c r="Y79" s="484">
        <f t="shared" si="4"/>
        <v>2</v>
      </c>
      <c r="Z79" s="378"/>
      <c r="AA79" s="378"/>
      <c r="AB79" s="378"/>
      <c r="AC79" s="378"/>
      <c r="AD79" s="378"/>
      <c r="AE79" s="378"/>
      <c r="AF79" s="378"/>
      <c r="AG79" s="378"/>
      <c r="AH79" s="484">
        <f t="shared" si="5"/>
        <v>0</v>
      </c>
      <c r="AI79" s="378"/>
      <c r="AJ79" s="378" t="s">
        <v>2227</v>
      </c>
      <c r="AK79" s="378" t="s">
        <v>2228</v>
      </c>
      <c r="AL79" s="378"/>
      <c r="AM79" s="378"/>
      <c r="AN79" s="378"/>
      <c r="AO79" s="378"/>
      <c r="AP79" s="378"/>
      <c r="AQ79" s="378"/>
      <c r="AR79" s="378"/>
      <c r="AS79" s="394"/>
      <c r="AT79" s="395"/>
      <c r="AU79" s="394"/>
      <c r="AV79" s="394"/>
      <c r="AW79" s="383" t="s">
        <v>2454</v>
      </c>
    </row>
    <row r="80" spans="1:49" s="507" customFormat="1">
      <c r="A80" s="472"/>
      <c r="B80" s="380" t="s">
        <v>2455</v>
      </c>
      <c r="C80" s="381" t="s">
        <v>2456</v>
      </c>
      <c r="D80" s="380"/>
      <c r="E80" s="378" t="s">
        <v>2457</v>
      </c>
      <c r="F80" s="378" t="s">
        <v>556</v>
      </c>
      <c r="G80" s="378" t="s">
        <v>511</v>
      </c>
      <c r="H80" s="378"/>
      <c r="I80" s="378"/>
      <c r="J80" s="378"/>
      <c r="K80" s="378"/>
      <c r="L80" s="378"/>
      <c r="M80" s="378"/>
      <c r="N80" s="378">
        <v>2</v>
      </c>
      <c r="O80" s="440">
        <v>44407</v>
      </c>
      <c r="P80" s="483">
        <f t="shared" si="3"/>
        <v>2</v>
      </c>
      <c r="Q80" s="378"/>
      <c r="R80" s="378"/>
      <c r="S80" s="378"/>
      <c r="T80" s="378"/>
      <c r="U80" s="378"/>
      <c r="V80" s="378"/>
      <c r="W80" s="378"/>
      <c r="X80" s="379"/>
      <c r="Y80" s="484">
        <f t="shared" si="4"/>
        <v>0</v>
      </c>
      <c r="Z80" s="378"/>
      <c r="AA80" s="378"/>
      <c r="AB80" s="378"/>
      <c r="AC80" s="378"/>
      <c r="AD80" s="378"/>
      <c r="AE80" s="378"/>
      <c r="AF80" s="378"/>
      <c r="AG80" s="379"/>
      <c r="AH80" s="484">
        <f t="shared" si="5"/>
        <v>0</v>
      </c>
      <c r="AI80" s="382"/>
      <c r="AJ80" s="378" t="s">
        <v>2227</v>
      </c>
      <c r="AK80" s="378" t="s">
        <v>2228</v>
      </c>
      <c r="AL80" s="378"/>
      <c r="AM80" s="378"/>
      <c r="AN80" s="378"/>
      <c r="AO80" s="378"/>
      <c r="AP80" s="382"/>
      <c r="AQ80" s="378"/>
      <c r="AR80" s="378"/>
      <c r="AS80" s="394"/>
      <c r="AT80" s="395"/>
      <c r="AU80" s="394"/>
      <c r="AV80" s="394"/>
      <c r="AW80" s="383" t="s">
        <v>2458</v>
      </c>
    </row>
    <row r="81" spans="1:49" s="507" customFormat="1">
      <c r="A81" s="472"/>
      <c r="B81" s="380" t="s">
        <v>638</v>
      </c>
      <c r="C81" s="381" t="s">
        <v>639</v>
      </c>
      <c r="D81" s="380"/>
      <c r="E81" s="378" t="s">
        <v>640</v>
      </c>
      <c r="F81" s="378" t="s">
        <v>556</v>
      </c>
      <c r="G81" s="378" t="s">
        <v>511</v>
      </c>
      <c r="H81" s="378"/>
      <c r="I81" s="378"/>
      <c r="J81" s="378"/>
      <c r="K81" s="378"/>
      <c r="L81" s="378"/>
      <c r="M81" s="378"/>
      <c r="N81" s="378">
        <v>2</v>
      </c>
      <c r="O81" s="440">
        <v>44420</v>
      </c>
      <c r="P81" s="483">
        <f t="shared" si="3"/>
        <v>2</v>
      </c>
      <c r="Q81" s="378"/>
      <c r="R81" s="378"/>
      <c r="S81" s="378"/>
      <c r="T81" s="378"/>
      <c r="U81" s="378"/>
      <c r="V81" s="378"/>
      <c r="W81" s="378"/>
      <c r="X81" s="379"/>
      <c r="Y81" s="484">
        <f t="shared" si="4"/>
        <v>0</v>
      </c>
      <c r="Z81" s="378"/>
      <c r="AA81" s="378"/>
      <c r="AB81" s="378"/>
      <c r="AC81" s="378"/>
      <c r="AD81" s="378"/>
      <c r="AE81" s="378"/>
      <c r="AF81" s="378"/>
      <c r="AG81" s="379"/>
      <c r="AH81" s="484">
        <f t="shared" si="5"/>
        <v>0</v>
      </c>
      <c r="AI81" s="382"/>
      <c r="AJ81" s="378" t="s">
        <v>2227</v>
      </c>
      <c r="AK81" s="378" t="s">
        <v>2228</v>
      </c>
      <c r="AL81" s="378"/>
      <c r="AM81" s="378"/>
      <c r="AN81" s="378"/>
      <c r="AO81" s="378"/>
      <c r="AP81" s="382">
        <v>1</v>
      </c>
      <c r="AQ81" s="378" t="s">
        <v>2295</v>
      </c>
      <c r="AR81" s="378" t="s">
        <v>511</v>
      </c>
      <c r="AS81" s="394"/>
      <c r="AT81" s="395"/>
      <c r="AU81" s="394"/>
      <c r="AV81" s="394"/>
      <c r="AW81" s="383" t="s">
        <v>641</v>
      </c>
    </row>
    <row r="82" spans="1:49" s="506" customFormat="1">
      <c r="A82" s="472"/>
      <c r="B82" s="380" t="s">
        <v>2459</v>
      </c>
      <c r="C82" s="381" t="s">
        <v>2460</v>
      </c>
      <c r="D82" s="380"/>
      <c r="E82" s="378" t="s">
        <v>2461</v>
      </c>
      <c r="F82" s="378" t="s">
        <v>556</v>
      </c>
      <c r="G82" s="378" t="s">
        <v>511</v>
      </c>
      <c r="H82" s="378"/>
      <c r="I82" s="378"/>
      <c r="J82" s="378"/>
      <c r="K82" s="378"/>
      <c r="L82" s="378"/>
      <c r="M82" s="378"/>
      <c r="N82" s="378">
        <v>2</v>
      </c>
      <c r="O82" s="440">
        <v>44396</v>
      </c>
      <c r="P82" s="483">
        <f t="shared" si="3"/>
        <v>2</v>
      </c>
      <c r="Q82" s="378"/>
      <c r="R82" s="378"/>
      <c r="S82" s="378"/>
      <c r="T82" s="378"/>
      <c r="U82" s="378"/>
      <c r="V82" s="378"/>
      <c r="W82" s="378"/>
      <c r="X82" s="379"/>
      <c r="Y82" s="484">
        <f t="shared" si="4"/>
        <v>0</v>
      </c>
      <c r="Z82" s="378"/>
      <c r="AA82" s="378"/>
      <c r="AB82" s="378"/>
      <c r="AC82" s="378"/>
      <c r="AD82" s="378"/>
      <c r="AE82" s="378"/>
      <c r="AF82" s="378"/>
      <c r="AG82" s="379"/>
      <c r="AH82" s="484">
        <f t="shared" si="5"/>
        <v>0</v>
      </c>
      <c r="AI82" s="382"/>
      <c r="AJ82" s="378" t="s">
        <v>2227</v>
      </c>
      <c r="AK82" s="378" t="s">
        <v>2228</v>
      </c>
      <c r="AL82" s="378"/>
      <c r="AM82" s="378"/>
      <c r="AN82" s="378"/>
      <c r="AO82" s="378"/>
      <c r="AP82" s="382"/>
      <c r="AQ82" s="378"/>
      <c r="AR82" s="378"/>
      <c r="AS82" s="394"/>
      <c r="AT82" s="395"/>
      <c r="AU82" s="394"/>
      <c r="AV82" s="394"/>
      <c r="AW82" s="383" t="s">
        <v>2462</v>
      </c>
    </row>
    <row r="83" spans="1:49" s="506" customFormat="1">
      <c r="A83" s="472"/>
      <c r="B83" s="380" t="s">
        <v>2463</v>
      </c>
      <c r="C83" s="381" t="s">
        <v>2464</v>
      </c>
      <c r="D83" s="380"/>
      <c r="E83" s="378" t="s">
        <v>2465</v>
      </c>
      <c r="F83" s="378" t="s">
        <v>556</v>
      </c>
      <c r="G83" s="378" t="s">
        <v>511</v>
      </c>
      <c r="H83" s="378"/>
      <c r="I83" s="378"/>
      <c r="J83" s="378"/>
      <c r="K83" s="378"/>
      <c r="L83" s="378"/>
      <c r="M83" s="378"/>
      <c r="N83" s="378">
        <v>2</v>
      </c>
      <c r="O83" s="440">
        <v>44350</v>
      </c>
      <c r="P83" s="483">
        <f t="shared" si="3"/>
        <v>2</v>
      </c>
      <c r="Q83" s="378"/>
      <c r="R83" s="378"/>
      <c r="S83" s="378"/>
      <c r="T83" s="378"/>
      <c r="U83" s="378"/>
      <c r="V83" s="378"/>
      <c r="W83" s="378"/>
      <c r="X83" s="379"/>
      <c r="Y83" s="484">
        <f t="shared" si="4"/>
        <v>0</v>
      </c>
      <c r="Z83" s="378"/>
      <c r="AA83" s="378"/>
      <c r="AB83" s="378"/>
      <c r="AC83" s="378"/>
      <c r="AD83" s="378"/>
      <c r="AE83" s="378"/>
      <c r="AF83" s="378"/>
      <c r="AG83" s="379"/>
      <c r="AH83" s="484">
        <f t="shared" si="5"/>
        <v>0</v>
      </c>
      <c r="AI83" s="382"/>
      <c r="AJ83" s="378" t="s">
        <v>2227</v>
      </c>
      <c r="AK83" s="378" t="s">
        <v>2228</v>
      </c>
      <c r="AL83" s="378"/>
      <c r="AM83" s="378"/>
      <c r="AN83" s="378"/>
      <c r="AO83" s="378"/>
      <c r="AP83" s="382"/>
      <c r="AQ83" s="378"/>
      <c r="AR83" s="378"/>
      <c r="AS83" s="394"/>
      <c r="AT83" s="395"/>
      <c r="AU83" s="394"/>
      <c r="AV83" s="394"/>
      <c r="AW83" s="383" t="s">
        <v>2466</v>
      </c>
    </row>
    <row r="84" spans="1:49" s="506" customFormat="1">
      <c r="A84" s="472"/>
      <c r="B84" s="380" t="s">
        <v>2467</v>
      </c>
      <c r="C84" s="381" t="s">
        <v>2468</v>
      </c>
      <c r="D84" s="380"/>
      <c r="E84" s="378" t="s">
        <v>2469</v>
      </c>
      <c r="F84" s="378" t="s">
        <v>556</v>
      </c>
      <c r="G84" s="378" t="s">
        <v>511</v>
      </c>
      <c r="H84" s="378"/>
      <c r="I84" s="378"/>
      <c r="J84" s="378"/>
      <c r="K84" s="378"/>
      <c r="L84" s="378"/>
      <c r="M84" s="378"/>
      <c r="N84" s="378">
        <v>2</v>
      </c>
      <c r="O84" s="440">
        <v>44348</v>
      </c>
      <c r="P84" s="483">
        <f t="shared" ref="P84:P147" si="6">SUM($H84:$N84)</f>
        <v>2</v>
      </c>
      <c r="Q84" s="378"/>
      <c r="R84" s="378"/>
      <c r="S84" s="378"/>
      <c r="T84" s="378"/>
      <c r="U84" s="378"/>
      <c r="V84" s="378"/>
      <c r="W84" s="378"/>
      <c r="X84" s="379"/>
      <c r="Y84" s="484">
        <f t="shared" ref="Y84:Y147" si="7">SUM($Q84:$W84)</f>
        <v>0</v>
      </c>
      <c r="Z84" s="378"/>
      <c r="AA84" s="378"/>
      <c r="AB84" s="378"/>
      <c r="AC84" s="378"/>
      <c r="AD84" s="378"/>
      <c r="AE84" s="378"/>
      <c r="AF84" s="378"/>
      <c r="AG84" s="379"/>
      <c r="AH84" s="484">
        <f t="shared" si="5"/>
        <v>0</v>
      </c>
      <c r="AI84" s="382"/>
      <c r="AJ84" s="378" t="s">
        <v>2227</v>
      </c>
      <c r="AK84" s="378" t="s">
        <v>2228</v>
      </c>
      <c r="AL84" s="378"/>
      <c r="AM84" s="378"/>
      <c r="AN84" s="378"/>
      <c r="AO84" s="378"/>
      <c r="AP84" s="382"/>
      <c r="AQ84" s="378"/>
      <c r="AR84" s="378"/>
      <c r="AS84" s="394"/>
      <c r="AT84" s="395"/>
      <c r="AU84" s="394"/>
      <c r="AV84" s="394"/>
      <c r="AW84" s="383" t="s">
        <v>2470</v>
      </c>
    </row>
    <row r="85" spans="1:49" s="506" customFormat="1">
      <c r="A85" s="472"/>
      <c r="B85" s="380" t="s">
        <v>707</v>
      </c>
      <c r="C85" s="381" t="s">
        <v>708</v>
      </c>
      <c r="D85" s="380"/>
      <c r="E85" s="378" t="s">
        <v>709</v>
      </c>
      <c r="F85" s="378" t="s">
        <v>556</v>
      </c>
      <c r="G85" s="378" t="s">
        <v>511</v>
      </c>
      <c r="H85" s="378"/>
      <c r="I85" s="378"/>
      <c r="J85" s="378"/>
      <c r="K85" s="378"/>
      <c r="L85" s="378"/>
      <c r="M85" s="378"/>
      <c r="N85" s="378">
        <v>2</v>
      </c>
      <c r="O85" s="440">
        <v>44559</v>
      </c>
      <c r="P85" s="483">
        <f t="shared" si="6"/>
        <v>2</v>
      </c>
      <c r="Q85" s="378"/>
      <c r="R85" s="378"/>
      <c r="S85" s="378"/>
      <c r="T85" s="378"/>
      <c r="U85" s="378"/>
      <c r="V85" s="378"/>
      <c r="W85" s="378"/>
      <c r="X85" s="379"/>
      <c r="Y85" s="484">
        <f t="shared" si="7"/>
        <v>0</v>
      </c>
      <c r="Z85" s="378"/>
      <c r="AA85" s="378"/>
      <c r="AB85" s="378"/>
      <c r="AC85" s="378"/>
      <c r="AD85" s="378"/>
      <c r="AE85" s="378"/>
      <c r="AF85" s="378"/>
      <c r="AG85" s="379"/>
      <c r="AH85" s="484">
        <f t="shared" si="5"/>
        <v>0</v>
      </c>
      <c r="AI85" s="382"/>
      <c r="AJ85" s="378" t="s">
        <v>2227</v>
      </c>
      <c r="AK85" s="378" t="s">
        <v>2228</v>
      </c>
      <c r="AL85" s="378"/>
      <c r="AM85" s="378"/>
      <c r="AN85" s="378"/>
      <c r="AO85" s="378"/>
      <c r="AP85" s="382"/>
      <c r="AQ85" s="378"/>
      <c r="AR85" s="378"/>
      <c r="AS85" s="394"/>
      <c r="AT85" s="395"/>
      <c r="AU85" s="394"/>
      <c r="AV85" s="394"/>
      <c r="AW85" s="383" t="s">
        <v>710</v>
      </c>
    </row>
    <row r="86" spans="1:49" s="506" customFormat="1">
      <c r="A86" s="472"/>
      <c r="B86" s="380" t="s">
        <v>2471</v>
      </c>
      <c r="C86" s="381" t="s">
        <v>2472</v>
      </c>
      <c r="D86" s="380"/>
      <c r="E86" s="378" t="s">
        <v>2473</v>
      </c>
      <c r="F86" s="378" t="s">
        <v>556</v>
      </c>
      <c r="G86" s="378" t="s">
        <v>511</v>
      </c>
      <c r="H86" s="378"/>
      <c r="I86" s="378"/>
      <c r="J86" s="378"/>
      <c r="K86" s="378"/>
      <c r="L86" s="378"/>
      <c r="M86" s="378"/>
      <c r="N86" s="378">
        <v>2</v>
      </c>
      <c r="O86" s="440">
        <v>44348</v>
      </c>
      <c r="P86" s="483">
        <f t="shared" si="6"/>
        <v>2</v>
      </c>
      <c r="Q86" s="378"/>
      <c r="R86" s="378"/>
      <c r="S86" s="378"/>
      <c r="T86" s="378"/>
      <c r="U86" s="378"/>
      <c r="V86" s="378"/>
      <c r="W86" s="378"/>
      <c r="X86" s="379"/>
      <c r="Y86" s="484">
        <f t="shared" si="7"/>
        <v>0</v>
      </c>
      <c r="Z86" s="378"/>
      <c r="AA86" s="378"/>
      <c r="AB86" s="378"/>
      <c r="AC86" s="378"/>
      <c r="AD86" s="378"/>
      <c r="AE86" s="378"/>
      <c r="AF86" s="378"/>
      <c r="AG86" s="379"/>
      <c r="AH86" s="484">
        <f t="shared" si="5"/>
        <v>0</v>
      </c>
      <c r="AI86" s="382"/>
      <c r="AJ86" s="378" t="s">
        <v>2227</v>
      </c>
      <c r="AK86" s="378" t="s">
        <v>2228</v>
      </c>
      <c r="AL86" s="378"/>
      <c r="AM86" s="378"/>
      <c r="AN86" s="378"/>
      <c r="AO86" s="378"/>
      <c r="AP86" s="382"/>
      <c r="AQ86" s="378"/>
      <c r="AR86" s="378"/>
      <c r="AS86" s="394"/>
      <c r="AT86" s="395"/>
      <c r="AU86" s="394"/>
      <c r="AV86" s="394"/>
      <c r="AW86" s="383" t="s">
        <v>2474</v>
      </c>
    </row>
    <row r="87" spans="1:49" s="506" customFormat="1">
      <c r="A87" s="472"/>
      <c r="B87" s="380" t="s">
        <v>686</v>
      </c>
      <c r="C87" s="381" t="s">
        <v>687</v>
      </c>
      <c r="D87" s="380"/>
      <c r="E87" s="378" t="s">
        <v>688</v>
      </c>
      <c r="F87" s="378" t="s">
        <v>533</v>
      </c>
      <c r="G87" s="378" t="s">
        <v>452</v>
      </c>
      <c r="H87" s="378"/>
      <c r="I87" s="378"/>
      <c r="J87" s="378"/>
      <c r="K87" s="378"/>
      <c r="L87" s="378"/>
      <c r="M87" s="378"/>
      <c r="N87" s="378">
        <v>2</v>
      </c>
      <c r="O87" s="440">
        <v>44488</v>
      </c>
      <c r="P87" s="483">
        <f t="shared" si="6"/>
        <v>2</v>
      </c>
      <c r="Q87" s="378"/>
      <c r="R87" s="378"/>
      <c r="S87" s="378"/>
      <c r="T87" s="378"/>
      <c r="U87" s="378"/>
      <c r="V87" s="378"/>
      <c r="W87" s="378"/>
      <c r="X87" s="379"/>
      <c r="Y87" s="484">
        <f t="shared" si="7"/>
        <v>0</v>
      </c>
      <c r="Z87" s="378"/>
      <c r="AA87" s="378"/>
      <c r="AB87" s="378"/>
      <c r="AC87" s="378"/>
      <c r="AD87" s="378"/>
      <c r="AE87" s="378"/>
      <c r="AF87" s="378"/>
      <c r="AG87" s="378"/>
      <c r="AH87" s="484">
        <f t="shared" si="5"/>
        <v>0</v>
      </c>
      <c r="AI87" s="382"/>
      <c r="AJ87" s="378" t="s">
        <v>2227</v>
      </c>
      <c r="AK87" s="378" t="s">
        <v>2228</v>
      </c>
      <c r="AL87" s="378"/>
      <c r="AM87" s="378"/>
      <c r="AN87" s="378"/>
      <c r="AO87" s="378"/>
      <c r="AP87" s="378"/>
      <c r="AQ87" s="378"/>
      <c r="AR87" s="378"/>
      <c r="AS87" s="394"/>
      <c r="AT87" s="395"/>
      <c r="AU87" s="394"/>
      <c r="AV87" s="394"/>
      <c r="AW87" s="381" t="s">
        <v>689</v>
      </c>
    </row>
    <row r="88" spans="1:49" s="506" customFormat="1">
      <c r="A88" s="472"/>
      <c r="B88" s="380" t="s">
        <v>682</v>
      </c>
      <c r="C88" s="381" t="s">
        <v>683</v>
      </c>
      <c r="D88" s="380"/>
      <c r="E88" s="378" t="s">
        <v>684</v>
      </c>
      <c r="F88" s="378" t="s">
        <v>533</v>
      </c>
      <c r="G88" s="378" t="s">
        <v>452</v>
      </c>
      <c r="H88" s="378"/>
      <c r="I88" s="378"/>
      <c r="J88" s="378"/>
      <c r="K88" s="378"/>
      <c r="L88" s="378"/>
      <c r="M88" s="378"/>
      <c r="N88" s="378">
        <v>2</v>
      </c>
      <c r="O88" s="440">
        <v>44293</v>
      </c>
      <c r="P88" s="483">
        <f t="shared" si="6"/>
        <v>2</v>
      </c>
      <c r="Q88" s="378"/>
      <c r="R88" s="378"/>
      <c r="S88" s="378"/>
      <c r="T88" s="378"/>
      <c r="U88" s="378"/>
      <c r="V88" s="378"/>
      <c r="W88" s="378"/>
      <c r="X88" s="379"/>
      <c r="Y88" s="484">
        <f t="shared" si="7"/>
        <v>0</v>
      </c>
      <c r="Z88" s="378"/>
      <c r="AA88" s="378"/>
      <c r="AB88" s="378"/>
      <c r="AC88" s="378"/>
      <c r="AD88" s="378"/>
      <c r="AE88" s="378"/>
      <c r="AF88" s="378"/>
      <c r="AG88" s="378"/>
      <c r="AH88" s="484">
        <f t="shared" si="5"/>
        <v>0</v>
      </c>
      <c r="AI88" s="382"/>
      <c r="AJ88" s="378" t="s">
        <v>2227</v>
      </c>
      <c r="AK88" s="378" t="s">
        <v>2228</v>
      </c>
      <c r="AL88" s="378"/>
      <c r="AM88" s="378"/>
      <c r="AN88" s="378"/>
      <c r="AO88" s="378"/>
      <c r="AP88" s="378"/>
      <c r="AQ88" s="378"/>
      <c r="AR88" s="378"/>
      <c r="AS88" s="394"/>
      <c r="AT88" s="395"/>
      <c r="AU88" s="394"/>
      <c r="AV88" s="394"/>
      <c r="AW88" s="381" t="s">
        <v>685</v>
      </c>
    </row>
    <row r="89" spans="1:49" s="506" customFormat="1">
      <c r="A89" s="472"/>
      <c r="B89" s="380" t="s">
        <v>678</v>
      </c>
      <c r="C89" s="381" t="s">
        <v>679</v>
      </c>
      <c r="D89" s="380"/>
      <c r="E89" s="378" t="s">
        <v>680</v>
      </c>
      <c r="F89" s="378" t="s">
        <v>533</v>
      </c>
      <c r="G89" s="378" t="s">
        <v>452</v>
      </c>
      <c r="H89" s="378"/>
      <c r="I89" s="378"/>
      <c r="J89" s="378"/>
      <c r="K89" s="378"/>
      <c r="L89" s="378"/>
      <c r="M89" s="378"/>
      <c r="N89" s="378">
        <v>2</v>
      </c>
      <c r="O89" s="440">
        <v>44364</v>
      </c>
      <c r="P89" s="483">
        <f t="shared" si="6"/>
        <v>2</v>
      </c>
      <c r="Q89" s="378"/>
      <c r="R89" s="378"/>
      <c r="S89" s="378"/>
      <c r="T89" s="378"/>
      <c r="U89" s="378"/>
      <c r="V89" s="378"/>
      <c r="W89" s="378"/>
      <c r="X89" s="379"/>
      <c r="Y89" s="484">
        <f t="shared" si="7"/>
        <v>0</v>
      </c>
      <c r="Z89" s="378"/>
      <c r="AA89" s="378"/>
      <c r="AB89" s="378"/>
      <c r="AC89" s="378"/>
      <c r="AD89" s="378"/>
      <c r="AE89" s="378"/>
      <c r="AF89" s="378"/>
      <c r="AG89" s="378"/>
      <c r="AH89" s="484">
        <f t="shared" si="5"/>
        <v>0</v>
      </c>
      <c r="AI89" s="382"/>
      <c r="AJ89" s="378" t="s">
        <v>2227</v>
      </c>
      <c r="AK89" s="378" t="s">
        <v>2228</v>
      </c>
      <c r="AL89" s="378"/>
      <c r="AM89" s="378"/>
      <c r="AN89" s="378"/>
      <c r="AO89" s="378"/>
      <c r="AP89" s="378"/>
      <c r="AQ89" s="378"/>
      <c r="AR89" s="378"/>
      <c r="AS89" s="394"/>
      <c r="AT89" s="395"/>
      <c r="AU89" s="394"/>
      <c r="AV89" s="394"/>
      <c r="AW89" s="381" t="s">
        <v>681</v>
      </c>
    </row>
    <row r="90" spans="1:49" s="507" customFormat="1">
      <c r="A90" s="472"/>
      <c r="B90" s="380" t="s">
        <v>674</v>
      </c>
      <c r="C90" s="381" t="s">
        <v>675</v>
      </c>
      <c r="D90" s="380"/>
      <c r="E90" s="378" t="s">
        <v>676</v>
      </c>
      <c r="F90" s="378" t="s">
        <v>533</v>
      </c>
      <c r="G90" s="378" t="s">
        <v>452</v>
      </c>
      <c r="H90" s="378"/>
      <c r="I90" s="378"/>
      <c r="J90" s="378"/>
      <c r="K90" s="378"/>
      <c r="L90" s="378"/>
      <c r="M90" s="378"/>
      <c r="N90" s="378">
        <v>2</v>
      </c>
      <c r="O90" s="440">
        <v>44418</v>
      </c>
      <c r="P90" s="483">
        <f t="shared" si="6"/>
        <v>2</v>
      </c>
      <c r="Q90" s="378"/>
      <c r="R90" s="378"/>
      <c r="S90" s="378"/>
      <c r="T90" s="378"/>
      <c r="U90" s="378"/>
      <c r="V90" s="378"/>
      <c r="W90" s="378"/>
      <c r="X90" s="379"/>
      <c r="Y90" s="484">
        <f t="shared" si="7"/>
        <v>0</v>
      </c>
      <c r="Z90" s="378"/>
      <c r="AA90" s="378"/>
      <c r="AB90" s="378"/>
      <c r="AC90" s="378"/>
      <c r="AD90" s="378"/>
      <c r="AE90" s="378"/>
      <c r="AF90" s="378"/>
      <c r="AG90" s="378"/>
      <c r="AH90" s="484">
        <f t="shared" si="5"/>
        <v>0</v>
      </c>
      <c r="AI90" s="382"/>
      <c r="AJ90" s="378" t="s">
        <v>2227</v>
      </c>
      <c r="AK90" s="378" t="s">
        <v>2228</v>
      </c>
      <c r="AL90" s="378"/>
      <c r="AM90" s="378"/>
      <c r="AN90" s="378"/>
      <c r="AO90" s="378"/>
      <c r="AP90" s="378"/>
      <c r="AQ90" s="378"/>
      <c r="AR90" s="378"/>
      <c r="AS90" s="394"/>
      <c r="AT90" s="395"/>
      <c r="AU90" s="394"/>
      <c r="AV90" s="394"/>
      <c r="AW90" s="381" t="s">
        <v>677</v>
      </c>
    </row>
    <row r="91" spans="1:49" s="507" customFormat="1">
      <c r="A91" s="472"/>
      <c r="B91" s="380" t="s">
        <v>666</v>
      </c>
      <c r="C91" s="381" t="s">
        <v>667</v>
      </c>
      <c r="D91" s="380"/>
      <c r="E91" s="378" t="s">
        <v>668</v>
      </c>
      <c r="F91" s="378" t="s">
        <v>533</v>
      </c>
      <c r="G91" s="378" t="s">
        <v>452</v>
      </c>
      <c r="H91" s="378"/>
      <c r="I91" s="378"/>
      <c r="J91" s="378"/>
      <c r="K91" s="378"/>
      <c r="L91" s="378"/>
      <c r="M91" s="378"/>
      <c r="N91" s="378">
        <v>2</v>
      </c>
      <c r="O91" s="440">
        <v>44551</v>
      </c>
      <c r="P91" s="483">
        <f t="shared" si="6"/>
        <v>2</v>
      </c>
      <c r="Q91" s="378"/>
      <c r="R91" s="378"/>
      <c r="S91" s="378"/>
      <c r="T91" s="378"/>
      <c r="U91" s="378"/>
      <c r="V91" s="378"/>
      <c r="W91" s="378"/>
      <c r="X91" s="379"/>
      <c r="Y91" s="484">
        <f t="shared" si="7"/>
        <v>0</v>
      </c>
      <c r="Z91" s="378"/>
      <c r="AA91" s="378"/>
      <c r="AB91" s="378"/>
      <c r="AC91" s="378"/>
      <c r="AD91" s="378"/>
      <c r="AE91" s="378"/>
      <c r="AF91" s="378"/>
      <c r="AG91" s="378"/>
      <c r="AH91" s="484">
        <f t="shared" si="5"/>
        <v>0</v>
      </c>
      <c r="AI91" s="382"/>
      <c r="AJ91" s="378" t="s">
        <v>2227</v>
      </c>
      <c r="AK91" s="378" t="s">
        <v>2228</v>
      </c>
      <c r="AL91" s="378"/>
      <c r="AM91" s="378"/>
      <c r="AN91" s="378"/>
      <c r="AO91" s="378"/>
      <c r="AP91" s="378"/>
      <c r="AQ91" s="378"/>
      <c r="AR91" s="378"/>
      <c r="AS91" s="394"/>
      <c r="AT91" s="395"/>
      <c r="AU91" s="394"/>
      <c r="AV91" s="394"/>
      <c r="AW91" s="381" t="s">
        <v>669</v>
      </c>
    </row>
    <row r="92" spans="1:49" s="508" customFormat="1">
      <c r="A92" s="472"/>
      <c r="B92" s="380" t="s">
        <v>662</v>
      </c>
      <c r="C92" s="381" t="s">
        <v>663</v>
      </c>
      <c r="D92" s="380"/>
      <c r="E92" s="378" t="s">
        <v>664</v>
      </c>
      <c r="F92" s="378" t="s">
        <v>533</v>
      </c>
      <c r="G92" s="378" t="s">
        <v>452</v>
      </c>
      <c r="H92" s="378"/>
      <c r="I92" s="378"/>
      <c r="J92" s="378"/>
      <c r="K92" s="378"/>
      <c r="L92" s="378"/>
      <c r="M92" s="378"/>
      <c r="N92" s="378">
        <v>2</v>
      </c>
      <c r="O92" s="440">
        <v>44503</v>
      </c>
      <c r="P92" s="483">
        <f t="shared" si="6"/>
        <v>2</v>
      </c>
      <c r="Q92" s="378"/>
      <c r="R92" s="378"/>
      <c r="S92" s="378"/>
      <c r="T92" s="378"/>
      <c r="U92" s="378"/>
      <c r="V92" s="378"/>
      <c r="W92" s="378"/>
      <c r="X92" s="379"/>
      <c r="Y92" s="484">
        <f t="shared" si="7"/>
        <v>0</v>
      </c>
      <c r="Z92" s="378"/>
      <c r="AA92" s="378"/>
      <c r="AB92" s="378"/>
      <c r="AC92" s="378"/>
      <c r="AD92" s="378"/>
      <c r="AE92" s="378"/>
      <c r="AF92" s="378"/>
      <c r="AG92" s="378"/>
      <c r="AH92" s="484">
        <f t="shared" si="5"/>
        <v>0</v>
      </c>
      <c r="AI92" s="382"/>
      <c r="AJ92" s="378" t="s">
        <v>2227</v>
      </c>
      <c r="AK92" s="378" t="s">
        <v>2228</v>
      </c>
      <c r="AL92" s="378"/>
      <c r="AM92" s="378"/>
      <c r="AN92" s="378"/>
      <c r="AO92" s="378"/>
      <c r="AP92" s="378"/>
      <c r="AQ92" s="378"/>
      <c r="AR92" s="378"/>
      <c r="AS92" s="394"/>
      <c r="AT92" s="395"/>
      <c r="AU92" s="394"/>
      <c r="AV92" s="394"/>
      <c r="AW92" s="381" t="s">
        <v>665</v>
      </c>
    </row>
    <row r="93" spans="1:49" s="508" customFormat="1">
      <c r="A93" s="472"/>
      <c r="B93" s="380" t="s">
        <v>658</v>
      </c>
      <c r="C93" s="381" t="s">
        <v>659</v>
      </c>
      <c r="D93" s="380"/>
      <c r="E93" s="378" t="s">
        <v>660</v>
      </c>
      <c r="F93" s="378" t="s">
        <v>533</v>
      </c>
      <c r="G93" s="378" t="s">
        <v>452</v>
      </c>
      <c r="H93" s="378"/>
      <c r="I93" s="378"/>
      <c r="J93" s="378"/>
      <c r="K93" s="378"/>
      <c r="L93" s="378"/>
      <c r="M93" s="378"/>
      <c r="N93" s="378">
        <v>2</v>
      </c>
      <c r="O93" s="440">
        <v>44537</v>
      </c>
      <c r="P93" s="483">
        <f t="shared" si="6"/>
        <v>2</v>
      </c>
      <c r="Q93" s="378"/>
      <c r="R93" s="378"/>
      <c r="S93" s="378"/>
      <c r="T93" s="378"/>
      <c r="U93" s="378"/>
      <c r="V93" s="378"/>
      <c r="W93" s="378"/>
      <c r="X93" s="379"/>
      <c r="Y93" s="484">
        <f t="shared" si="7"/>
        <v>0</v>
      </c>
      <c r="Z93" s="378"/>
      <c r="AA93" s="378"/>
      <c r="AB93" s="378"/>
      <c r="AC93" s="378"/>
      <c r="AD93" s="378"/>
      <c r="AE93" s="378"/>
      <c r="AF93" s="378"/>
      <c r="AG93" s="378"/>
      <c r="AH93" s="484">
        <f t="shared" si="5"/>
        <v>0</v>
      </c>
      <c r="AI93" s="382"/>
      <c r="AJ93" s="378" t="s">
        <v>2227</v>
      </c>
      <c r="AK93" s="378" t="s">
        <v>2228</v>
      </c>
      <c r="AL93" s="378"/>
      <c r="AM93" s="378"/>
      <c r="AN93" s="378"/>
      <c r="AO93" s="378"/>
      <c r="AP93" s="378"/>
      <c r="AQ93" s="378"/>
      <c r="AR93" s="378"/>
      <c r="AS93" s="394"/>
      <c r="AT93" s="395"/>
      <c r="AU93" s="394"/>
      <c r="AV93" s="394"/>
      <c r="AW93" s="381" t="s">
        <v>661</v>
      </c>
    </row>
    <row r="94" spans="1:49" s="508" customFormat="1">
      <c r="A94" s="472"/>
      <c r="B94" s="380" t="s">
        <v>646</v>
      </c>
      <c r="C94" s="381" t="s">
        <v>647</v>
      </c>
      <c r="D94" s="380"/>
      <c r="E94" s="378" t="s">
        <v>648</v>
      </c>
      <c r="F94" s="378" t="s">
        <v>533</v>
      </c>
      <c r="G94" s="378" t="s">
        <v>452</v>
      </c>
      <c r="H94" s="378"/>
      <c r="I94" s="378"/>
      <c r="J94" s="378"/>
      <c r="K94" s="378"/>
      <c r="L94" s="378"/>
      <c r="M94" s="378"/>
      <c r="N94" s="378">
        <v>2</v>
      </c>
      <c r="O94" s="440">
        <v>44369</v>
      </c>
      <c r="P94" s="483">
        <f t="shared" si="6"/>
        <v>2</v>
      </c>
      <c r="Q94" s="378"/>
      <c r="R94" s="378"/>
      <c r="S94" s="378"/>
      <c r="T94" s="378"/>
      <c r="U94" s="378"/>
      <c r="V94" s="378"/>
      <c r="W94" s="378"/>
      <c r="X94" s="379"/>
      <c r="Y94" s="484">
        <f t="shared" si="7"/>
        <v>0</v>
      </c>
      <c r="Z94" s="378"/>
      <c r="AA94" s="378"/>
      <c r="AB94" s="378"/>
      <c r="AC94" s="378"/>
      <c r="AD94" s="378"/>
      <c r="AE94" s="378"/>
      <c r="AF94" s="378"/>
      <c r="AG94" s="378"/>
      <c r="AH94" s="484">
        <f t="shared" si="5"/>
        <v>0</v>
      </c>
      <c r="AI94" s="382"/>
      <c r="AJ94" s="378" t="s">
        <v>2227</v>
      </c>
      <c r="AK94" s="378" t="s">
        <v>2228</v>
      </c>
      <c r="AL94" s="378"/>
      <c r="AM94" s="378"/>
      <c r="AN94" s="378"/>
      <c r="AO94" s="378"/>
      <c r="AP94" s="378"/>
      <c r="AQ94" s="378"/>
      <c r="AR94" s="378"/>
      <c r="AS94" s="394"/>
      <c r="AT94" s="395"/>
      <c r="AU94" s="394"/>
      <c r="AV94" s="394"/>
      <c r="AW94" s="381" t="s">
        <v>649</v>
      </c>
    </row>
    <row r="95" spans="1:49" s="506" customFormat="1">
      <c r="A95" s="472"/>
      <c r="B95" s="380" t="s">
        <v>642</v>
      </c>
      <c r="C95" s="381" t="s">
        <v>643</v>
      </c>
      <c r="D95" s="380"/>
      <c r="E95" s="378" t="s">
        <v>644</v>
      </c>
      <c r="F95" s="378" t="s">
        <v>533</v>
      </c>
      <c r="G95" s="378" t="s">
        <v>452</v>
      </c>
      <c r="H95" s="378"/>
      <c r="I95" s="378"/>
      <c r="J95" s="378"/>
      <c r="K95" s="378"/>
      <c r="L95" s="378"/>
      <c r="M95" s="378"/>
      <c r="N95" s="378">
        <v>2</v>
      </c>
      <c r="O95" s="440">
        <v>44434</v>
      </c>
      <c r="P95" s="483">
        <f t="shared" si="6"/>
        <v>2</v>
      </c>
      <c r="Q95" s="378"/>
      <c r="R95" s="378"/>
      <c r="S95" s="378"/>
      <c r="T95" s="378"/>
      <c r="U95" s="378"/>
      <c r="V95" s="378"/>
      <c r="W95" s="378"/>
      <c r="X95" s="379"/>
      <c r="Y95" s="484">
        <f t="shared" si="7"/>
        <v>0</v>
      </c>
      <c r="Z95" s="378"/>
      <c r="AA95" s="378"/>
      <c r="AB95" s="378"/>
      <c r="AC95" s="378"/>
      <c r="AD95" s="378"/>
      <c r="AE95" s="378"/>
      <c r="AF95" s="378"/>
      <c r="AG95" s="378"/>
      <c r="AH95" s="484">
        <f t="shared" si="5"/>
        <v>0</v>
      </c>
      <c r="AI95" s="382"/>
      <c r="AJ95" s="378" t="s">
        <v>2227</v>
      </c>
      <c r="AK95" s="378" t="s">
        <v>2228</v>
      </c>
      <c r="AL95" s="378"/>
      <c r="AM95" s="378"/>
      <c r="AN95" s="378"/>
      <c r="AO95" s="378"/>
      <c r="AP95" s="378"/>
      <c r="AQ95" s="378"/>
      <c r="AR95" s="378"/>
      <c r="AS95" s="394"/>
      <c r="AT95" s="395"/>
      <c r="AU95" s="394"/>
      <c r="AV95" s="394"/>
      <c r="AW95" s="381" t="s">
        <v>645</v>
      </c>
    </row>
    <row r="96" spans="1:49" s="506" customFormat="1">
      <c r="A96" s="472"/>
      <c r="B96" s="380" t="s">
        <v>634</v>
      </c>
      <c r="C96" s="381" t="s">
        <v>635</v>
      </c>
      <c r="D96" s="380"/>
      <c r="E96" s="378" t="s">
        <v>636</v>
      </c>
      <c r="F96" s="378" t="s">
        <v>533</v>
      </c>
      <c r="G96" s="378" t="s">
        <v>452</v>
      </c>
      <c r="H96" s="378"/>
      <c r="I96" s="378"/>
      <c r="J96" s="378"/>
      <c r="K96" s="378"/>
      <c r="L96" s="378"/>
      <c r="M96" s="378"/>
      <c r="N96" s="378">
        <v>2</v>
      </c>
      <c r="O96" s="440">
        <v>44532</v>
      </c>
      <c r="P96" s="483">
        <f t="shared" si="6"/>
        <v>2</v>
      </c>
      <c r="Q96" s="378"/>
      <c r="R96" s="378"/>
      <c r="S96" s="378"/>
      <c r="T96" s="378"/>
      <c r="U96" s="378"/>
      <c r="V96" s="378"/>
      <c r="W96" s="378"/>
      <c r="X96" s="379"/>
      <c r="Y96" s="484">
        <f t="shared" si="7"/>
        <v>0</v>
      </c>
      <c r="Z96" s="378"/>
      <c r="AA96" s="378"/>
      <c r="AB96" s="378"/>
      <c r="AC96" s="378"/>
      <c r="AD96" s="378"/>
      <c r="AE96" s="378"/>
      <c r="AF96" s="378"/>
      <c r="AG96" s="378"/>
      <c r="AH96" s="484">
        <f t="shared" si="5"/>
        <v>0</v>
      </c>
      <c r="AI96" s="382"/>
      <c r="AJ96" s="378" t="s">
        <v>2227</v>
      </c>
      <c r="AK96" s="378" t="s">
        <v>2228</v>
      </c>
      <c r="AL96" s="378"/>
      <c r="AM96" s="378"/>
      <c r="AN96" s="378"/>
      <c r="AO96" s="378"/>
      <c r="AP96" s="378"/>
      <c r="AQ96" s="378"/>
      <c r="AR96" s="378"/>
      <c r="AS96" s="394"/>
      <c r="AT96" s="395"/>
      <c r="AU96" s="394"/>
      <c r="AV96" s="394"/>
      <c r="AW96" s="381" t="s">
        <v>637</v>
      </c>
    </row>
    <row r="97" spans="1:49" s="506" customFormat="1">
      <c r="A97" s="472"/>
      <c r="B97" s="380" t="s">
        <v>630</v>
      </c>
      <c r="C97" s="381" t="s">
        <v>631</v>
      </c>
      <c r="D97" s="380"/>
      <c r="E97" s="378" t="s">
        <v>632</v>
      </c>
      <c r="F97" s="378" t="s">
        <v>533</v>
      </c>
      <c r="G97" s="378" t="s">
        <v>452</v>
      </c>
      <c r="H97" s="378"/>
      <c r="I97" s="378"/>
      <c r="J97" s="378"/>
      <c r="K97" s="378"/>
      <c r="L97" s="378"/>
      <c r="M97" s="378"/>
      <c r="N97" s="378">
        <v>2</v>
      </c>
      <c r="O97" s="440">
        <v>44517</v>
      </c>
      <c r="P97" s="483">
        <f t="shared" si="6"/>
        <v>2</v>
      </c>
      <c r="Q97" s="378"/>
      <c r="R97" s="378"/>
      <c r="S97" s="378"/>
      <c r="T97" s="378"/>
      <c r="U97" s="378"/>
      <c r="V97" s="378"/>
      <c r="W97" s="378"/>
      <c r="X97" s="379"/>
      <c r="Y97" s="484">
        <f t="shared" si="7"/>
        <v>0</v>
      </c>
      <c r="Z97" s="378"/>
      <c r="AA97" s="378"/>
      <c r="AB97" s="378"/>
      <c r="AC97" s="378"/>
      <c r="AD97" s="378"/>
      <c r="AE97" s="378"/>
      <c r="AF97" s="378"/>
      <c r="AG97" s="378"/>
      <c r="AH97" s="484">
        <f t="shared" si="5"/>
        <v>0</v>
      </c>
      <c r="AI97" s="382"/>
      <c r="AJ97" s="378" t="s">
        <v>2227</v>
      </c>
      <c r="AK97" s="378" t="s">
        <v>2228</v>
      </c>
      <c r="AL97" s="378"/>
      <c r="AM97" s="378"/>
      <c r="AN97" s="378"/>
      <c r="AO97" s="378"/>
      <c r="AP97" s="378"/>
      <c r="AQ97" s="378"/>
      <c r="AR97" s="378"/>
      <c r="AS97" s="394"/>
      <c r="AT97" s="395"/>
      <c r="AU97" s="394"/>
      <c r="AV97" s="394"/>
      <c r="AW97" s="381" t="s">
        <v>633</v>
      </c>
    </row>
    <row r="98" spans="1:49" s="506" customFormat="1">
      <c r="A98" s="472"/>
      <c r="B98" s="380" t="s">
        <v>626</v>
      </c>
      <c r="C98" s="381" t="s">
        <v>627</v>
      </c>
      <c r="D98" s="380"/>
      <c r="E98" s="378" t="s">
        <v>628</v>
      </c>
      <c r="F98" s="378" t="s">
        <v>533</v>
      </c>
      <c r="G98" s="378" t="s">
        <v>452</v>
      </c>
      <c r="H98" s="378"/>
      <c r="I98" s="378"/>
      <c r="J98" s="378"/>
      <c r="K98" s="378"/>
      <c r="L98" s="378"/>
      <c r="M98" s="378"/>
      <c r="N98" s="378">
        <v>2</v>
      </c>
      <c r="O98" s="440">
        <v>44509</v>
      </c>
      <c r="P98" s="483">
        <f t="shared" si="6"/>
        <v>2</v>
      </c>
      <c r="Q98" s="378"/>
      <c r="R98" s="378"/>
      <c r="S98" s="378"/>
      <c r="T98" s="378"/>
      <c r="U98" s="378"/>
      <c r="V98" s="378"/>
      <c r="W98" s="378"/>
      <c r="X98" s="379"/>
      <c r="Y98" s="484">
        <f t="shared" si="7"/>
        <v>0</v>
      </c>
      <c r="Z98" s="378"/>
      <c r="AA98" s="378"/>
      <c r="AB98" s="378"/>
      <c r="AC98" s="378"/>
      <c r="AD98" s="378"/>
      <c r="AE98" s="378"/>
      <c r="AF98" s="378"/>
      <c r="AG98" s="378"/>
      <c r="AH98" s="484">
        <f t="shared" si="5"/>
        <v>0</v>
      </c>
      <c r="AI98" s="382"/>
      <c r="AJ98" s="378" t="s">
        <v>2227</v>
      </c>
      <c r="AK98" s="378" t="s">
        <v>2228</v>
      </c>
      <c r="AL98" s="378"/>
      <c r="AM98" s="378"/>
      <c r="AN98" s="378"/>
      <c r="AO98" s="378"/>
      <c r="AP98" s="378"/>
      <c r="AQ98" s="378"/>
      <c r="AR98" s="378"/>
      <c r="AS98" s="394"/>
      <c r="AT98" s="395"/>
      <c r="AU98" s="394"/>
      <c r="AV98" s="394"/>
      <c r="AW98" s="381" t="s">
        <v>629</v>
      </c>
    </row>
    <row r="99" spans="1:49" s="506" customFormat="1">
      <c r="A99" s="472"/>
      <c r="B99" s="380" t="s">
        <v>622</v>
      </c>
      <c r="C99" s="381" t="s">
        <v>623</v>
      </c>
      <c r="D99" s="380"/>
      <c r="E99" s="378" t="s">
        <v>624</v>
      </c>
      <c r="F99" s="378" t="s">
        <v>533</v>
      </c>
      <c r="G99" s="378" t="s">
        <v>452</v>
      </c>
      <c r="H99" s="378"/>
      <c r="I99" s="378"/>
      <c r="J99" s="378"/>
      <c r="K99" s="378"/>
      <c r="L99" s="378"/>
      <c r="M99" s="378"/>
      <c r="N99" s="378">
        <v>2</v>
      </c>
      <c r="O99" s="440">
        <v>44551</v>
      </c>
      <c r="P99" s="483">
        <f t="shared" si="6"/>
        <v>2</v>
      </c>
      <c r="Q99" s="378"/>
      <c r="R99" s="378"/>
      <c r="S99" s="378"/>
      <c r="T99" s="378"/>
      <c r="U99" s="378"/>
      <c r="V99" s="378"/>
      <c r="W99" s="378"/>
      <c r="X99" s="379"/>
      <c r="Y99" s="484">
        <f t="shared" si="7"/>
        <v>0</v>
      </c>
      <c r="Z99" s="378"/>
      <c r="AA99" s="378"/>
      <c r="AB99" s="378"/>
      <c r="AC99" s="378"/>
      <c r="AD99" s="378"/>
      <c r="AE99" s="378"/>
      <c r="AF99" s="378"/>
      <c r="AG99" s="378"/>
      <c r="AH99" s="484">
        <f t="shared" si="5"/>
        <v>0</v>
      </c>
      <c r="AI99" s="382"/>
      <c r="AJ99" s="378" t="s">
        <v>2227</v>
      </c>
      <c r="AK99" s="378" t="s">
        <v>2228</v>
      </c>
      <c r="AL99" s="378"/>
      <c r="AM99" s="378"/>
      <c r="AN99" s="378"/>
      <c r="AO99" s="378"/>
      <c r="AP99" s="378"/>
      <c r="AQ99" s="378"/>
      <c r="AR99" s="378"/>
      <c r="AS99" s="394"/>
      <c r="AT99" s="395"/>
      <c r="AU99" s="394"/>
      <c r="AV99" s="394"/>
      <c r="AW99" s="381" t="s">
        <v>625</v>
      </c>
    </row>
    <row r="100" spans="1:49" s="506" customFormat="1">
      <c r="A100" s="472"/>
      <c r="B100" s="380" t="s">
        <v>695</v>
      </c>
      <c r="C100" s="381" t="s">
        <v>696</v>
      </c>
      <c r="D100" s="380"/>
      <c r="E100" s="378" t="s">
        <v>697</v>
      </c>
      <c r="F100" s="378" t="s">
        <v>533</v>
      </c>
      <c r="G100" s="378" t="s">
        <v>452</v>
      </c>
      <c r="H100" s="378"/>
      <c r="I100" s="378"/>
      <c r="J100" s="378"/>
      <c r="K100" s="378"/>
      <c r="L100" s="378"/>
      <c r="M100" s="378"/>
      <c r="N100" s="378">
        <v>2</v>
      </c>
      <c r="O100" s="440">
        <v>44468</v>
      </c>
      <c r="P100" s="483">
        <f t="shared" si="6"/>
        <v>2</v>
      </c>
      <c r="Q100" s="378"/>
      <c r="R100" s="378"/>
      <c r="S100" s="378"/>
      <c r="T100" s="378"/>
      <c r="U100" s="378"/>
      <c r="V100" s="378"/>
      <c r="W100" s="378"/>
      <c r="X100" s="379"/>
      <c r="Y100" s="484">
        <f t="shared" si="7"/>
        <v>0</v>
      </c>
      <c r="Z100" s="378"/>
      <c r="AA100" s="378"/>
      <c r="AB100" s="378"/>
      <c r="AC100" s="378"/>
      <c r="AD100" s="378"/>
      <c r="AE100" s="378"/>
      <c r="AF100" s="378"/>
      <c r="AG100" s="379"/>
      <c r="AH100" s="484">
        <f t="shared" si="5"/>
        <v>0</v>
      </c>
      <c r="AI100" s="382"/>
      <c r="AJ100" s="378" t="s">
        <v>2227</v>
      </c>
      <c r="AK100" s="378" t="s">
        <v>2228</v>
      </c>
      <c r="AL100" s="378"/>
      <c r="AM100" s="378"/>
      <c r="AN100" s="378"/>
      <c r="AO100" s="378"/>
      <c r="AP100" s="382"/>
      <c r="AQ100" s="378"/>
      <c r="AR100" s="378"/>
      <c r="AS100" s="394"/>
      <c r="AT100" s="395"/>
      <c r="AU100" s="394"/>
      <c r="AV100" s="394"/>
      <c r="AW100" s="383" t="s">
        <v>698</v>
      </c>
    </row>
    <row r="101" spans="1:49" s="506" customFormat="1">
      <c r="A101" s="472"/>
      <c r="B101" s="380" t="s">
        <v>695</v>
      </c>
      <c r="C101" s="381" t="s">
        <v>2475</v>
      </c>
      <c r="D101" s="380"/>
      <c r="E101" s="378" t="s">
        <v>2476</v>
      </c>
      <c r="F101" s="378" t="s">
        <v>533</v>
      </c>
      <c r="G101" s="378" t="s">
        <v>452</v>
      </c>
      <c r="H101" s="378"/>
      <c r="I101" s="378"/>
      <c r="J101" s="378"/>
      <c r="K101" s="378"/>
      <c r="L101" s="378"/>
      <c r="M101" s="378"/>
      <c r="N101" s="378">
        <v>2</v>
      </c>
      <c r="O101" s="440">
        <v>44468</v>
      </c>
      <c r="P101" s="483">
        <f t="shared" si="6"/>
        <v>2</v>
      </c>
      <c r="Q101" s="378"/>
      <c r="R101" s="378"/>
      <c r="S101" s="378"/>
      <c r="T101" s="378"/>
      <c r="U101" s="378"/>
      <c r="V101" s="378"/>
      <c r="W101" s="378"/>
      <c r="X101" s="379"/>
      <c r="Y101" s="484">
        <f t="shared" si="7"/>
        <v>0</v>
      </c>
      <c r="Z101" s="378"/>
      <c r="AA101" s="378"/>
      <c r="AB101" s="378"/>
      <c r="AC101" s="378"/>
      <c r="AD101" s="378"/>
      <c r="AE101" s="378"/>
      <c r="AF101" s="378"/>
      <c r="AG101" s="379"/>
      <c r="AH101" s="484">
        <f t="shared" si="5"/>
        <v>0</v>
      </c>
      <c r="AI101" s="382"/>
      <c r="AJ101" s="378" t="s">
        <v>2227</v>
      </c>
      <c r="AK101" s="378" t="s">
        <v>2228</v>
      </c>
      <c r="AL101" s="378"/>
      <c r="AM101" s="378"/>
      <c r="AN101" s="378"/>
      <c r="AO101" s="378"/>
      <c r="AP101" s="382"/>
      <c r="AQ101" s="378"/>
      <c r="AR101" s="378"/>
      <c r="AS101" s="394"/>
      <c r="AT101" s="395"/>
      <c r="AU101" s="394"/>
      <c r="AV101" s="394"/>
      <c r="AW101" s="383" t="s">
        <v>698</v>
      </c>
    </row>
    <row r="102" spans="1:49" s="506" customFormat="1">
      <c r="A102" s="472"/>
      <c r="B102" s="380" t="s">
        <v>2477</v>
      </c>
      <c r="C102" s="381" t="s">
        <v>2478</v>
      </c>
      <c r="D102" s="380"/>
      <c r="E102" s="378" t="s">
        <v>2479</v>
      </c>
      <c r="F102" s="378" t="s">
        <v>533</v>
      </c>
      <c r="G102" s="378" t="s">
        <v>452</v>
      </c>
      <c r="H102" s="378"/>
      <c r="I102" s="378"/>
      <c r="J102" s="378"/>
      <c r="K102" s="378"/>
      <c r="L102" s="378"/>
      <c r="M102" s="378"/>
      <c r="N102" s="378">
        <v>2</v>
      </c>
      <c r="O102" s="440">
        <v>44468</v>
      </c>
      <c r="P102" s="483">
        <f t="shared" si="6"/>
        <v>2</v>
      </c>
      <c r="Q102" s="378"/>
      <c r="R102" s="378"/>
      <c r="S102" s="378"/>
      <c r="T102" s="378"/>
      <c r="U102" s="378"/>
      <c r="V102" s="378"/>
      <c r="W102" s="378"/>
      <c r="X102" s="379"/>
      <c r="Y102" s="484">
        <f t="shared" si="7"/>
        <v>0</v>
      </c>
      <c r="Z102" s="378"/>
      <c r="AA102" s="378"/>
      <c r="AB102" s="378"/>
      <c r="AC102" s="378"/>
      <c r="AD102" s="378"/>
      <c r="AE102" s="378"/>
      <c r="AF102" s="378"/>
      <c r="AG102" s="379"/>
      <c r="AH102" s="484">
        <f t="shared" si="5"/>
        <v>0</v>
      </c>
      <c r="AI102" s="382"/>
      <c r="AJ102" s="378" t="s">
        <v>2227</v>
      </c>
      <c r="AK102" s="378" t="s">
        <v>2228</v>
      </c>
      <c r="AL102" s="378"/>
      <c r="AM102" s="378"/>
      <c r="AN102" s="378"/>
      <c r="AO102" s="378"/>
      <c r="AP102" s="382"/>
      <c r="AQ102" s="378"/>
      <c r="AR102" s="378"/>
      <c r="AS102" s="394"/>
      <c r="AT102" s="395"/>
      <c r="AU102" s="394"/>
      <c r="AV102" s="394"/>
      <c r="AW102" s="383" t="s">
        <v>698</v>
      </c>
    </row>
    <row r="103" spans="1:49" s="506" customFormat="1">
      <c r="A103" s="472"/>
      <c r="B103" s="380" t="s">
        <v>1801</v>
      </c>
      <c r="C103" s="381" t="s">
        <v>2480</v>
      </c>
      <c r="D103" s="380"/>
      <c r="E103" s="378" t="s">
        <v>2481</v>
      </c>
      <c r="F103" s="378" t="s">
        <v>533</v>
      </c>
      <c r="G103" s="378" t="s">
        <v>452</v>
      </c>
      <c r="H103" s="378"/>
      <c r="I103" s="378"/>
      <c r="J103" s="378"/>
      <c r="K103" s="378"/>
      <c r="L103" s="378"/>
      <c r="M103" s="378"/>
      <c r="N103" s="378">
        <v>1</v>
      </c>
      <c r="O103" s="440">
        <v>44274</v>
      </c>
      <c r="P103" s="483">
        <f t="shared" si="6"/>
        <v>1</v>
      </c>
      <c r="Q103" s="378"/>
      <c r="R103" s="378"/>
      <c r="S103" s="378"/>
      <c r="T103" s="378"/>
      <c r="U103" s="378"/>
      <c r="V103" s="378"/>
      <c r="W103" s="378">
        <v>1</v>
      </c>
      <c r="X103" s="440">
        <v>44306</v>
      </c>
      <c r="Y103" s="484">
        <f t="shared" si="7"/>
        <v>1</v>
      </c>
      <c r="Z103" s="378"/>
      <c r="AA103" s="378"/>
      <c r="AB103" s="378"/>
      <c r="AC103" s="378"/>
      <c r="AD103" s="378"/>
      <c r="AE103" s="378"/>
      <c r="AF103" s="378">
        <v>1</v>
      </c>
      <c r="AG103" s="440">
        <v>44424</v>
      </c>
      <c r="AH103" s="484">
        <f t="shared" si="5"/>
        <v>1</v>
      </c>
      <c r="AI103" s="378"/>
      <c r="AJ103" s="378" t="s">
        <v>2227</v>
      </c>
      <c r="AK103" s="378" t="s">
        <v>2228</v>
      </c>
      <c r="AL103" s="378"/>
      <c r="AM103" s="378"/>
      <c r="AN103" s="378"/>
      <c r="AO103" s="378"/>
      <c r="AP103" s="378"/>
      <c r="AQ103" s="378"/>
      <c r="AR103" s="378"/>
      <c r="AS103" s="394"/>
      <c r="AT103" s="395"/>
      <c r="AU103" s="394"/>
      <c r="AV103" s="394"/>
      <c r="AW103" s="381" t="s">
        <v>2482</v>
      </c>
    </row>
    <row r="104" spans="1:49" s="506" customFormat="1">
      <c r="A104" s="472"/>
      <c r="B104" s="380" t="s">
        <v>715</v>
      </c>
      <c r="C104" s="381" t="s">
        <v>716</v>
      </c>
      <c r="D104" s="380"/>
      <c r="E104" s="378" t="s">
        <v>2483</v>
      </c>
      <c r="F104" s="378" t="s">
        <v>533</v>
      </c>
      <c r="G104" s="378" t="s">
        <v>452</v>
      </c>
      <c r="H104" s="378"/>
      <c r="I104" s="378"/>
      <c r="J104" s="378"/>
      <c r="K104" s="378"/>
      <c r="L104" s="378"/>
      <c r="M104" s="378"/>
      <c r="N104" s="378">
        <v>1</v>
      </c>
      <c r="O104" s="440">
        <v>44263</v>
      </c>
      <c r="P104" s="483">
        <f t="shared" si="6"/>
        <v>1</v>
      </c>
      <c r="Q104" s="378"/>
      <c r="R104" s="378"/>
      <c r="S104" s="378"/>
      <c r="T104" s="378"/>
      <c r="U104" s="378"/>
      <c r="V104" s="378"/>
      <c r="W104" s="378">
        <v>1</v>
      </c>
      <c r="X104" s="440">
        <v>44342</v>
      </c>
      <c r="Y104" s="484">
        <f t="shared" si="7"/>
        <v>1</v>
      </c>
      <c r="Z104" s="378"/>
      <c r="AA104" s="378"/>
      <c r="AB104" s="378"/>
      <c r="AC104" s="378"/>
      <c r="AD104" s="378"/>
      <c r="AE104" s="378"/>
      <c r="AF104" s="378"/>
      <c r="AG104" s="378"/>
      <c r="AH104" s="484">
        <f t="shared" si="5"/>
        <v>0</v>
      </c>
      <c r="AI104" s="378"/>
      <c r="AJ104" s="378" t="s">
        <v>2227</v>
      </c>
      <c r="AK104" s="378" t="s">
        <v>2228</v>
      </c>
      <c r="AL104" s="378"/>
      <c r="AM104" s="378"/>
      <c r="AN104" s="378"/>
      <c r="AO104" s="378"/>
      <c r="AP104" s="378"/>
      <c r="AQ104" s="378"/>
      <c r="AR104" s="378"/>
      <c r="AS104" s="394"/>
      <c r="AT104" s="395"/>
      <c r="AU104" s="394"/>
      <c r="AV104" s="394"/>
      <c r="AW104" s="383" t="s">
        <v>2484</v>
      </c>
    </row>
    <row r="105" spans="1:49" s="507" customFormat="1">
      <c r="A105" s="472"/>
      <c r="B105" s="380" t="s">
        <v>772</v>
      </c>
      <c r="C105" s="381" t="s">
        <v>773</v>
      </c>
      <c r="D105" s="380"/>
      <c r="E105" s="378" t="s">
        <v>2485</v>
      </c>
      <c r="F105" s="378" t="s">
        <v>533</v>
      </c>
      <c r="G105" s="378" t="s">
        <v>452</v>
      </c>
      <c r="H105" s="378"/>
      <c r="I105" s="378"/>
      <c r="J105" s="378"/>
      <c r="K105" s="378"/>
      <c r="L105" s="378"/>
      <c r="M105" s="378"/>
      <c r="N105" s="378">
        <v>1</v>
      </c>
      <c r="O105" s="440">
        <v>44291</v>
      </c>
      <c r="P105" s="483">
        <f t="shared" si="6"/>
        <v>1</v>
      </c>
      <c r="Q105" s="378"/>
      <c r="R105" s="378"/>
      <c r="S105" s="378"/>
      <c r="T105" s="378"/>
      <c r="U105" s="378"/>
      <c r="V105" s="378"/>
      <c r="W105" s="378">
        <v>1</v>
      </c>
      <c r="X105" s="440">
        <v>44316</v>
      </c>
      <c r="Y105" s="484">
        <f t="shared" si="7"/>
        <v>1</v>
      </c>
      <c r="Z105" s="378"/>
      <c r="AA105" s="378"/>
      <c r="AB105" s="378"/>
      <c r="AC105" s="378"/>
      <c r="AD105" s="378"/>
      <c r="AE105" s="378"/>
      <c r="AF105" s="378"/>
      <c r="AG105" s="379"/>
      <c r="AH105" s="484">
        <f t="shared" si="5"/>
        <v>0</v>
      </c>
      <c r="AI105" s="378"/>
      <c r="AJ105" s="378" t="s">
        <v>2227</v>
      </c>
      <c r="AK105" s="378" t="s">
        <v>2228</v>
      </c>
      <c r="AL105" s="378"/>
      <c r="AM105" s="378"/>
      <c r="AN105" s="378"/>
      <c r="AO105" s="378"/>
      <c r="AP105" s="378"/>
      <c r="AQ105" s="378"/>
      <c r="AR105" s="378"/>
      <c r="AS105" s="394"/>
      <c r="AT105" s="395"/>
      <c r="AU105" s="394"/>
      <c r="AV105" s="394"/>
      <c r="AW105" s="383" t="s">
        <v>2486</v>
      </c>
    </row>
    <row r="106" spans="1:49" s="507" customFormat="1">
      <c r="A106" s="472"/>
      <c r="B106" s="380" t="s">
        <v>852</v>
      </c>
      <c r="C106" s="381" t="s">
        <v>2487</v>
      </c>
      <c r="D106" s="380"/>
      <c r="E106" s="378" t="s">
        <v>2488</v>
      </c>
      <c r="F106" s="378" t="s">
        <v>533</v>
      </c>
      <c r="G106" s="378" t="s">
        <v>452</v>
      </c>
      <c r="H106" s="378"/>
      <c r="I106" s="378"/>
      <c r="J106" s="378"/>
      <c r="K106" s="378"/>
      <c r="L106" s="378"/>
      <c r="M106" s="378"/>
      <c r="N106" s="378">
        <v>1</v>
      </c>
      <c r="O106" s="440">
        <v>44355</v>
      </c>
      <c r="P106" s="483">
        <f t="shared" si="6"/>
        <v>1</v>
      </c>
      <c r="Q106" s="378"/>
      <c r="R106" s="378"/>
      <c r="S106" s="378"/>
      <c r="T106" s="378"/>
      <c r="U106" s="378"/>
      <c r="V106" s="378"/>
      <c r="W106" s="378">
        <v>1</v>
      </c>
      <c r="X106" s="440">
        <v>44529</v>
      </c>
      <c r="Y106" s="484">
        <f t="shared" si="7"/>
        <v>1</v>
      </c>
      <c r="Z106" s="378"/>
      <c r="AA106" s="378"/>
      <c r="AB106" s="378"/>
      <c r="AC106" s="378"/>
      <c r="AD106" s="378"/>
      <c r="AE106" s="378"/>
      <c r="AF106" s="378"/>
      <c r="AG106" s="378"/>
      <c r="AH106" s="484">
        <f t="shared" si="5"/>
        <v>0</v>
      </c>
      <c r="AI106" s="378"/>
      <c r="AJ106" s="378" t="s">
        <v>2227</v>
      </c>
      <c r="AK106" s="378" t="s">
        <v>2228</v>
      </c>
      <c r="AL106" s="378"/>
      <c r="AM106" s="378"/>
      <c r="AN106" s="378"/>
      <c r="AO106" s="378"/>
      <c r="AP106" s="378"/>
      <c r="AQ106" s="378"/>
      <c r="AR106" s="378"/>
      <c r="AS106" s="394"/>
      <c r="AT106" s="395"/>
      <c r="AU106" s="394"/>
      <c r="AV106" s="394"/>
      <c r="AW106" s="383" t="s">
        <v>2489</v>
      </c>
    </row>
    <row r="107" spans="1:49" s="506" customFormat="1">
      <c r="A107" s="472"/>
      <c r="B107" s="380" t="s">
        <v>872</v>
      </c>
      <c r="C107" s="381" t="s">
        <v>2490</v>
      </c>
      <c r="D107" s="380"/>
      <c r="E107" s="378" t="s">
        <v>2491</v>
      </c>
      <c r="F107" s="378" t="s">
        <v>533</v>
      </c>
      <c r="G107" s="378" t="s">
        <v>452</v>
      </c>
      <c r="H107" s="378"/>
      <c r="I107" s="378"/>
      <c r="J107" s="378"/>
      <c r="K107" s="378"/>
      <c r="L107" s="378"/>
      <c r="M107" s="378"/>
      <c r="N107" s="378">
        <v>1</v>
      </c>
      <c r="O107" s="440">
        <v>44216</v>
      </c>
      <c r="P107" s="483">
        <f t="shared" si="6"/>
        <v>1</v>
      </c>
      <c r="Q107" s="378"/>
      <c r="R107" s="378"/>
      <c r="S107" s="378"/>
      <c r="T107" s="378"/>
      <c r="U107" s="378"/>
      <c r="V107" s="378"/>
      <c r="W107" s="378">
        <v>1</v>
      </c>
      <c r="X107" s="440">
        <v>44428</v>
      </c>
      <c r="Y107" s="484">
        <f t="shared" si="7"/>
        <v>1</v>
      </c>
      <c r="Z107" s="378"/>
      <c r="AA107" s="378"/>
      <c r="AB107" s="378"/>
      <c r="AC107" s="378"/>
      <c r="AD107" s="378"/>
      <c r="AE107" s="378"/>
      <c r="AF107" s="378"/>
      <c r="AG107" s="379"/>
      <c r="AH107" s="484">
        <f t="shared" si="5"/>
        <v>0</v>
      </c>
      <c r="AI107" s="378"/>
      <c r="AJ107" s="378" t="s">
        <v>2227</v>
      </c>
      <c r="AK107" s="378" t="s">
        <v>2228</v>
      </c>
      <c r="AL107" s="378"/>
      <c r="AM107" s="378"/>
      <c r="AN107" s="378"/>
      <c r="AO107" s="378"/>
      <c r="AP107" s="378"/>
      <c r="AQ107" s="378"/>
      <c r="AR107" s="378"/>
      <c r="AS107" s="394"/>
      <c r="AT107" s="395"/>
      <c r="AU107" s="394"/>
      <c r="AV107" s="394"/>
      <c r="AW107" s="383" t="s">
        <v>2492</v>
      </c>
    </row>
    <row r="108" spans="1:49" s="506" customFormat="1">
      <c r="A108" s="472"/>
      <c r="B108" s="380" t="s">
        <v>899</v>
      </c>
      <c r="C108" s="381" t="s">
        <v>900</v>
      </c>
      <c r="D108" s="380"/>
      <c r="E108" s="378" t="s">
        <v>2493</v>
      </c>
      <c r="F108" s="378" t="s">
        <v>533</v>
      </c>
      <c r="G108" s="378" t="s">
        <v>452</v>
      </c>
      <c r="H108" s="378"/>
      <c r="I108" s="378"/>
      <c r="J108" s="378"/>
      <c r="K108" s="378"/>
      <c r="L108" s="378"/>
      <c r="M108" s="378"/>
      <c r="N108" s="378">
        <v>1</v>
      </c>
      <c r="O108" s="440">
        <v>44243</v>
      </c>
      <c r="P108" s="483">
        <f t="shared" si="6"/>
        <v>1</v>
      </c>
      <c r="Q108" s="378"/>
      <c r="R108" s="378"/>
      <c r="S108" s="378"/>
      <c r="T108" s="378"/>
      <c r="U108" s="378"/>
      <c r="V108" s="378"/>
      <c r="W108" s="378">
        <v>1</v>
      </c>
      <c r="X108" s="440">
        <v>44383</v>
      </c>
      <c r="Y108" s="484">
        <f t="shared" si="7"/>
        <v>1</v>
      </c>
      <c r="Z108" s="378"/>
      <c r="AA108" s="378"/>
      <c r="AB108" s="378"/>
      <c r="AC108" s="378"/>
      <c r="AD108" s="378"/>
      <c r="AE108" s="378"/>
      <c r="AF108" s="378"/>
      <c r="AG108" s="378"/>
      <c r="AH108" s="484">
        <f t="shared" si="5"/>
        <v>0</v>
      </c>
      <c r="AI108" s="378"/>
      <c r="AJ108" s="378" t="s">
        <v>2227</v>
      </c>
      <c r="AK108" s="378" t="s">
        <v>2228</v>
      </c>
      <c r="AL108" s="378"/>
      <c r="AM108" s="378"/>
      <c r="AN108" s="378"/>
      <c r="AO108" s="378"/>
      <c r="AP108" s="378"/>
      <c r="AQ108" s="378"/>
      <c r="AR108" s="378"/>
      <c r="AS108" s="394"/>
      <c r="AT108" s="395"/>
      <c r="AU108" s="394"/>
      <c r="AV108" s="394"/>
      <c r="AW108" s="383" t="s">
        <v>2494</v>
      </c>
    </row>
    <row r="109" spans="1:49" s="506" customFormat="1">
      <c r="A109" s="472"/>
      <c r="B109" s="380" t="s">
        <v>911</v>
      </c>
      <c r="C109" s="381" t="s">
        <v>2495</v>
      </c>
      <c r="D109" s="380"/>
      <c r="E109" s="378" t="s">
        <v>2496</v>
      </c>
      <c r="F109" s="378" t="s">
        <v>533</v>
      </c>
      <c r="G109" s="378" t="s">
        <v>452</v>
      </c>
      <c r="H109" s="378"/>
      <c r="I109" s="378"/>
      <c r="J109" s="378"/>
      <c r="K109" s="378"/>
      <c r="L109" s="378"/>
      <c r="M109" s="378"/>
      <c r="N109" s="378">
        <v>1</v>
      </c>
      <c r="O109" s="440">
        <v>44267</v>
      </c>
      <c r="P109" s="483">
        <f t="shared" si="6"/>
        <v>1</v>
      </c>
      <c r="Q109" s="378"/>
      <c r="R109" s="378"/>
      <c r="S109" s="378"/>
      <c r="T109" s="378"/>
      <c r="U109" s="378"/>
      <c r="V109" s="378"/>
      <c r="W109" s="378">
        <v>1</v>
      </c>
      <c r="X109" s="440">
        <v>44501</v>
      </c>
      <c r="Y109" s="484">
        <f t="shared" si="7"/>
        <v>1</v>
      </c>
      <c r="Z109" s="378"/>
      <c r="AA109" s="378"/>
      <c r="AB109" s="378"/>
      <c r="AC109" s="378"/>
      <c r="AD109" s="378"/>
      <c r="AE109" s="378"/>
      <c r="AF109" s="378"/>
      <c r="AG109" s="379"/>
      <c r="AH109" s="484">
        <f t="shared" si="5"/>
        <v>0</v>
      </c>
      <c r="AI109" s="378"/>
      <c r="AJ109" s="378" t="s">
        <v>2227</v>
      </c>
      <c r="AK109" s="378" t="s">
        <v>2228</v>
      </c>
      <c r="AL109" s="378"/>
      <c r="AM109" s="378"/>
      <c r="AN109" s="378"/>
      <c r="AO109" s="378"/>
      <c r="AP109" s="378"/>
      <c r="AQ109" s="378"/>
      <c r="AR109" s="378"/>
      <c r="AS109" s="394"/>
      <c r="AT109" s="395"/>
      <c r="AU109" s="394"/>
      <c r="AV109" s="394"/>
      <c r="AW109" s="383" t="s">
        <v>2497</v>
      </c>
    </row>
    <row r="110" spans="1:49" s="506" customFormat="1">
      <c r="A110" s="472"/>
      <c r="B110" s="380" t="s">
        <v>915</v>
      </c>
      <c r="C110" s="381" t="s">
        <v>2498</v>
      </c>
      <c r="D110" s="380"/>
      <c r="E110" s="378" t="s">
        <v>2499</v>
      </c>
      <c r="F110" s="378" t="s">
        <v>533</v>
      </c>
      <c r="G110" s="378" t="s">
        <v>452</v>
      </c>
      <c r="H110" s="378"/>
      <c r="I110" s="378"/>
      <c r="J110" s="378"/>
      <c r="K110" s="378"/>
      <c r="L110" s="378"/>
      <c r="M110" s="378"/>
      <c r="N110" s="378">
        <v>1</v>
      </c>
      <c r="O110" s="440">
        <v>44431</v>
      </c>
      <c r="P110" s="483">
        <f t="shared" si="6"/>
        <v>1</v>
      </c>
      <c r="Q110" s="378"/>
      <c r="R110" s="378"/>
      <c r="S110" s="378"/>
      <c r="T110" s="378"/>
      <c r="U110" s="378"/>
      <c r="V110" s="378"/>
      <c r="W110" s="378">
        <v>1</v>
      </c>
      <c r="X110" s="440">
        <v>44541</v>
      </c>
      <c r="Y110" s="484">
        <f t="shared" si="7"/>
        <v>1</v>
      </c>
      <c r="Z110" s="378"/>
      <c r="AA110" s="378"/>
      <c r="AB110" s="378"/>
      <c r="AC110" s="378"/>
      <c r="AD110" s="378"/>
      <c r="AE110" s="378"/>
      <c r="AF110" s="378"/>
      <c r="AG110" s="378"/>
      <c r="AH110" s="484">
        <f t="shared" si="5"/>
        <v>0</v>
      </c>
      <c r="AI110" s="378"/>
      <c r="AJ110" s="378" t="s">
        <v>2227</v>
      </c>
      <c r="AK110" s="378" t="s">
        <v>2228</v>
      </c>
      <c r="AL110" s="378"/>
      <c r="AM110" s="378"/>
      <c r="AN110" s="378"/>
      <c r="AO110" s="378"/>
      <c r="AP110" s="378"/>
      <c r="AQ110" s="378"/>
      <c r="AR110" s="378"/>
      <c r="AS110" s="394"/>
      <c r="AT110" s="395"/>
      <c r="AU110" s="394"/>
      <c r="AV110" s="394"/>
      <c r="AW110" s="383" t="s">
        <v>2500</v>
      </c>
    </row>
    <row r="111" spans="1:49" s="506" customFormat="1">
      <c r="A111" s="472"/>
      <c r="B111" s="380" t="s">
        <v>923</v>
      </c>
      <c r="C111" s="381" t="s">
        <v>924</v>
      </c>
      <c r="D111" s="380"/>
      <c r="E111" s="378" t="s">
        <v>2501</v>
      </c>
      <c r="F111" s="378" t="s">
        <v>533</v>
      </c>
      <c r="G111" s="378" t="s">
        <v>452</v>
      </c>
      <c r="H111" s="378"/>
      <c r="I111" s="378"/>
      <c r="J111" s="378"/>
      <c r="K111" s="378"/>
      <c r="L111" s="378"/>
      <c r="M111" s="378"/>
      <c r="N111" s="378">
        <v>1</v>
      </c>
      <c r="O111" s="440">
        <v>44246</v>
      </c>
      <c r="P111" s="483">
        <f t="shared" si="6"/>
        <v>1</v>
      </c>
      <c r="Q111" s="378"/>
      <c r="R111" s="378"/>
      <c r="S111" s="378"/>
      <c r="T111" s="378"/>
      <c r="U111" s="378"/>
      <c r="V111" s="378"/>
      <c r="W111" s="378">
        <v>1</v>
      </c>
      <c r="X111" s="440">
        <v>44308</v>
      </c>
      <c r="Y111" s="484">
        <f t="shared" si="7"/>
        <v>1</v>
      </c>
      <c r="Z111" s="378"/>
      <c r="AA111" s="378"/>
      <c r="AB111" s="378"/>
      <c r="AC111" s="378"/>
      <c r="AD111" s="378"/>
      <c r="AE111" s="378"/>
      <c r="AF111" s="378"/>
      <c r="AG111" s="378"/>
      <c r="AH111" s="484">
        <f t="shared" si="5"/>
        <v>0</v>
      </c>
      <c r="AI111" s="382"/>
      <c r="AJ111" s="378" t="s">
        <v>2227</v>
      </c>
      <c r="AK111" s="378" t="s">
        <v>2228</v>
      </c>
      <c r="AL111" s="378"/>
      <c r="AM111" s="378"/>
      <c r="AN111" s="378"/>
      <c r="AO111" s="378"/>
      <c r="AP111" s="378"/>
      <c r="AQ111" s="378"/>
      <c r="AR111" s="378"/>
      <c r="AS111" s="394"/>
      <c r="AT111" s="395"/>
      <c r="AU111" s="394"/>
      <c r="AV111" s="394"/>
      <c r="AW111" s="381" t="s">
        <v>926</v>
      </c>
    </row>
    <row r="112" spans="1:49" s="506" customFormat="1">
      <c r="A112" s="472"/>
      <c r="B112" s="380" t="s">
        <v>931</v>
      </c>
      <c r="C112" s="381" t="s">
        <v>2502</v>
      </c>
      <c r="D112" s="380"/>
      <c r="E112" s="378" t="s">
        <v>2503</v>
      </c>
      <c r="F112" s="378" t="s">
        <v>533</v>
      </c>
      <c r="G112" s="378" t="s">
        <v>452</v>
      </c>
      <c r="H112" s="378"/>
      <c r="I112" s="378"/>
      <c r="J112" s="378"/>
      <c r="K112" s="378"/>
      <c r="L112" s="378"/>
      <c r="M112" s="378"/>
      <c r="N112" s="378">
        <v>1</v>
      </c>
      <c r="O112" s="440">
        <v>44424</v>
      </c>
      <c r="P112" s="483">
        <f t="shared" si="6"/>
        <v>1</v>
      </c>
      <c r="Q112" s="378"/>
      <c r="R112" s="378"/>
      <c r="S112" s="378"/>
      <c r="T112" s="378"/>
      <c r="U112" s="378"/>
      <c r="V112" s="378"/>
      <c r="W112" s="378">
        <v>1</v>
      </c>
      <c r="X112" s="440">
        <v>44498</v>
      </c>
      <c r="Y112" s="484">
        <f t="shared" si="7"/>
        <v>1</v>
      </c>
      <c r="Z112" s="378"/>
      <c r="AA112" s="378"/>
      <c r="AB112" s="378"/>
      <c r="AC112" s="378"/>
      <c r="AD112" s="378"/>
      <c r="AE112" s="378"/>
      <c r="AF112" s="378"/>
      <c r="AG112" s="378"/>
      <c r="AH112" s="484">
        <f t="shared" si="5"/>
        <v>0</v>
      </c>
      <c r="AI112" s="378"/>
      <c r="AJ112" s="378" t="s">
        <v>2227</v>
      </c>
      <c r="AK112" s="378" t="s">
        <v>2228</v>
      </c>
      <c r="AL112" s="378"/>
      <c r="AM112" s="378"/>
      <c r="AN112" s="378"/>
      <c r="AO112" s="378"/>
      <c r="AP112" s="378"/>
      <c r="AQ112" s="378"/>
      <c r="AR112" s="378"/>
      <c r="AS112" s="394"/>
      <c r="AT112" s="395"/>
      <c r="AU112" s="394"/>
      <c r="AV112" s="394"/>
      <c r="AW112" s="383" t="s">
        <v>2504</v>
      </c>
    </row>
    <row r="113" spans="1:49" s="506" customFormat="1">
      <c r="A113" s="472"/>
      <c r="B113" s="380" t="s">
        <v>939</v>
      </c>
      <c r="C113" s="381" t="s">
        <v>940</v>
      </c>
      <c r="D113" s="380"/>
      <c r="E113" s="378" t="s">
        <v>2505</v>
      </c>
      <c r="F113" s="378" t="s">
        <v>533</v>
      </c>
      <c r="G113" s="378" t="s">
        <v>452</v>
      </c>
      <c r="H113" s="378"/>
      <c r="I113" s="378"/>
      <c r="J113" s="378"/>
      <c r="K113" s="378"/>
      <c r="L113" s="378"/>
      <c r="M113" s="378"/>
      <c r="N113" s="378">
        <v>1</v>
      </c>
      <c r="O113" s="440">
        <v>44301</v>
      </c>
      <c r="P113" s="483">
        <f t="shared" si="6"/>
        <v>1</v>
      </c>
      <c r="Q113" s="378"/>
      <c r="R113" s="378"/>
      <c r="S113" s="378"/>
      <c r="T113" s="378"/>
      <c r="U113" s="378"/>
      <c r="V113" s="378"/>
      <c r="W113" s="378">
        <v>1</v>
      </c>
      <c r="X113" s="440">
        <v>44350</v>
      </c>
      <c r="Y113" s="484">
        <f t="shared" si="7"/>
        <v>1</v>
      </c>
      <c r="Z113" s="378"/>
      <c r="AA113" s="378"/>
      <c r="AB113" s="378"/>
      <c r="AC113" s="378"/>
      <c r="AD113" s="378"/>
      <c r="AE113" s="378"/>
      <c r="AF113" s="378"/>
      <c r="AG113" s="378"/>
      <c r="AH113" s="484">
        <f t="shared" si="5"/>
        <v>0</v>
      </c>
      <c r="AI113" s="382"/>
      <c r="AJ113" s="378" t="s">
        <v>2227</v>
      </c>
      <c r="AK113" s="378" t="s">
        <v>2228</v>
      </c>
      <c r="AL113" s="378"/>
      <c r="AM113" s="378"/>
      <c r="AN113" s="378"/>
      <c r="AO113" s="378"/>
      <c r="AP113" s="378"/>
      <c r="AQ113" s="378"/>
      <c r="AR113" s="378"/>
      <c r="AS113" s="394"/>
      <c r="AT113" s="395"/>
      <c r="AU113" s="394"/>
      <c r="AV113" s="394"/>
      <c r="AW113" s="381" t="s">
        <v>942</v>
      </c>
    </row>
    <row r="114" spans="1:49" s="506" customFormat="1">
      <c r="A114" s="472"/>
      <c r="B114" s="380" t="s">
        <v>963</v>
      </c>
      <c r="C114" s="381" t="s">
        <v>964</v>
      </c>
      <c r="D114" s="380"/>
      <c r="E114" s="378" t="s">
        <v>2506</v>
      </c>
      <c r="F114" s="378" t="s">
        <v>533</v>
      </c>
      <c r="G114" s="378" t="s">
        <v>452</v>
      </c>
      <c r="H114" s="378"/>
      <c r="I114" s="378"/>
      <c r="J114" s="378"/>
      <c r="K114" s="378"/>
      <c r="L114" s="378"/>
      <c r="M114" s="378"/>
      <c r="N114" s="378">
        <v>1</v>
      </c>
      <c r="O114" s="440">
        <v>44361</v>
      </c>
      <c r="P114" s="483">
        <f t="shared" si="6"/>
        <v>1</v>
      </c>
      <c r="Q114" s="378"/>
      <c r="R114" s="378"/>
      <c r="S114" s="378"/>
      <c r="T114" s="378"/>
      <c r="U114" s="378"/>
      <c r="V114" s="378"/>
      <c r="W114" s="378">
        <v>1</v>
      </c>
      <c r="X114" s="440">
        <v>44510</v>
      </c>
      <c r="Y114" s="484">
        <f t="shared" si="7"/>
        <v>1</v>
      </c>
      <c r="Z114" s="378"/>
      <c r="AA114" s="378"/>
      <c r="AB114" s="378"/>
      <c r="AC114" s="378"/>
      <c r="AD114" s="378"/>
      <c r="AE114" s="378"/>
      <c r="AF114" s="378"/>
      <c r="AG114" s="378"/>
      <c r="AH114" s="484">
        <f t="shared" si="5"/>
        <v>0</v>
      </c>
      <c r="AI114" s="382"/>
      <c r="AJ114" s="378" t="s">
        <v>2227</v>
      </c>
      <c r="AK114" s="378" t="s">
        <v>2228</v>
      </c>
      <c r="AL114" s="378"/>
      <c r="AM114" s="378"/>
      <c r="AN114" s="378"/>
      <c r="AO114" s="378"/>
      <c r="AP114" s="378"/>
      <c r="AQ114" s="378"/>
      <c r="AR114" s="378"/>
      <c r="AS114" s="394"/>
      <c r="AT114" s="395"/>
      <c r="AU114" s="394"/>
      <c r="AV114" s="394"/>
      <c r="AW114" s="381" t="s">
        <v>966</v>
      </c>
    </row>
    <row r="115" spans="1:49" s="506" customFormat="1">
      <c r="A115" s="472"/>
      <c r="B115" s="380" t="s">
        <v>987</v>
      </c>
      <c r="C115" s="381" t="s">
        <v>988</v>
      </c>
      <c r="D115" s="380"/>
      <c r="E115" s="378" t="s">
        <v>2507</v>
      </c>
      <c r="F115" s="378" t="s">
        <v>533</v>
      </c>
      <c r="G115" s="378" t="s">
        <v>452</v>
      </c>
      <c r="H115" s="378"/>
      <c r="I115" s="378"/>
      <c r="J115" s="378"/>
      <c r="K115" s="378"/>
      <c r="L115" s="378"/>
      <c r="M115" s="378"/>
      <c r="N115" s="378">
        <v>1</v>
      </c>
      <c r="O115" s="440">
        <v>44263</v>
      </c>
      <c r="P115" s="483">
        <f t="shared" si="6"/>
        <v>1</v>
      </c>
      <c r="Q115" s="378"/>
      <c r="R115" s="378"/>
      <c r="S115" s="378"/>
      <c r="T115" s="378"/>
      <c r="U115" s="378"/>
      <c r="V115" s="378"/>
      <c r="W115" s="378">
        <v>1</v>
      </c>
      <c r="X115" s="440">
        <v>44203</v>
      </c>
      <c r="Y115" s="484">
        <f t="shared" si="7"/>
        <v>1</v>
      </c>
      <c r="Z115" s="378"/>
      <c r="AA115" s="378"/>
      <c r="AB115" s="378"/>
      <c r="AC115" s="378"/>
      <c r="AD115" s="378"/>
      <c r="AE115" s="378"/>
      <c r="AF115" s="378"/>
      <c r="AG115" s="378"/>
      <c r="AH115" s="484">
        <f t="shared" si="5"/>
        <v>0</v>
      </c>
      <c r="AI115" s="382"/>
      <c r="AJ115" s="378" t="s">
        <v>2227</v>
      </c>
      <c r="AK115" s="378" t="s">
        <v>2228</v>
      </c>
      <c r="AL115" s="378"/>
      <c r="AM115" s="378"/>
      <c r="AN115" s="378"/>
      <c r="AO115" s="378"/>
      <c r="AP115" s="378"/>
      <c r="AQ115" s="378"/>
      <c r="AR115" s="378"/>
      <c r="AS115" s="394"/>
      <c r="AT115" s="395"/>
      <c r="AU115" s="394"/>
      <c r="AV115" s="394"/>
      <c r="AW115" s="381" t="s">
        <v>990</v>
      </c>
    </row>
    <row r="116" spans="1:49" s="506" customFormat="1">
      <c r="A116" s="472"/>
      <c r="B116" s="380" t="s">
        <v>1019</v>
      </c>
      <c r="C116" s="381" t="s">
        <v>1020</v>
      </c>
      <c r="D116" s="380"/>
      <c r="E116" s="378" t="s">
        <v>2508</v>
      </c>
      <c r="F116" s="378" t="s">
        <v>533</v>
      </c>
      <c r="G116" s="378" t="s">
        <v>452</v>
      </c>
      <c r="H116" s="378"/>
      <c r="I116" s="378"/>
      <c r="J116" s="378"/>
      <c r="K116" s="378"/>
      <c r="L116" s="378"/>
      <c r="M116" s="378"/>
      <c r="N116" s="378">
        <v>1</v>
      </c>
      <c r="O116" s="440">
        <v>44435</v>
      </c>
      <c r="P116" s="483">
        <f t="shared" si="6"/>
        <v>1</v>
      </c>
      <c r="Q116" s="378"/>
      <c r="R116" s="378"/>
      <c r="S116" s="378"/>
      <c r="T116" s="378"/>
      <c r="U116" s="378"/>
      <c r="V116" s="378"/>
      <c r="W116" s="378">
        <v>1</v>
      </c>
      <c r="X116" s="440">
        <v>44545</v>
      </c>
      <c r="Y116" s="484">
        <f t="shared" si="7"/>
        <v>1</v>
      </c>
      <c r="Z116" s="378"/>
      <c r="AA116" s="378"/>
      <c r="AB116" s="378"/>
      <c r="AC116" s="378"/>
      <c r="AD116" s="378"/>
      <c r="AE116" s="378"/>
      <c r="AF116" s="378"/>
      <c r="AG116" s="378"/>
      <c r="AH116" s="484">
        <f t="shared" si="5"/>
        <v>0</v>
      </c>
      <c r="AI116" s="378"/>
      <c r="AJ116" s="378" t="s">
        <v>2227</v>
      </c>
      <c r="AK116" s="378" t="s">
        <v>2228</v>
      </c>
      <c r="AL116" s="378"/>
      <c r="AM116" s="378"/>
      <c r="AN116" s="378"/>
      <c r="AO116" s="378"/>
      <c r="AP116" s="378"/>
      <c r="AQ116" s="378"/>
      <c r="AR116" s="378"/>
      <c r="AS116" s="394"/>
      <c r="AT116" s="395"/>
      <c r="AU116" s="394"/>
      <c r="AV116" s="394"/>
      <c r="AW116" s="383" t="s">
        <v>2509</v>
      </c>
    </row>
    <row r="117" spans="1:49" s="506" customFormat="1">
      <c r="A117" s="472"/>
      <c r="B117" s="380" t="s">
        <v>1781</v>
      </c>
      <c r="C117" s="381" t="s">
        <v>2510</v>
      </c>
      <c r="D117" s="380"/>
      <c r="E117" s="378" t="s">
        <v>2511</v>
      </c>
      <c r="F117" s="378" t="s">
        <v>533</v>
      </c>
      <c r="G117" s="378" t="s">
        <v>452</v>
      </c>
      <c r="H117" s="378"/>
      <c r="I117" s="378"/>
      <c r="J117" s="378"/>
      <c r="K117" s="378"/>
      <c r="L117" s="378"/>
      <c r="M117" s="378"/>
      <c r="N117" s="378">
        <v>1</v>
      </c>
      <c r="O117" s="440">
        <v>44229</v>
      </c>
      <c r="P117" s="483">
        <f t="shared" si="6"/>
        <v>1</v>
      </c>
      <c r="Q117" s="378"/>
      <c r="R117" s="378"/>
      <c r="S117" s="378"/>
      <c r="T117" s="378"/>
      <c r="U117" s="378"/>
      <c r="V117" s="378"/>
      <c r="W117" s="378">
        <v>1</v>
      </c>
      <c r="X117" s="440">
        <v>44307</v>
      </c>
      <c r="Y117" s="484">
        <f t="shared" si="7"/>
        <v>1</v>
      </c>
      <c r="Z117" s="378"/>
      <c r="AA117" s="378"/>
      <c r="AB117" s="378"/>
      <c r="AC117" s="378"/>
      <c r="AD117" s="378"/>
      <c r="AE117" s="378"/>
      <c r="AF117" s="378"/>
      <c r="AG117" s="379"/>
      <c r="AH117" s="484">
        <f t="shared" si="5"/>
        <v>0</v>
      </c>
      <c r="AI117" s="378"/>
      <c r="AJ117" s="378" t="s">
        <v>2227</v>
      </c>
      <c r="AK117" s="378" t="s">
        <v>2228</v>
      </c>
      <c r="AL117" s="378"/>
      <c r="AM117" s="378"/>
      <c r="AN117" s="378"/>
      <c r="AO117" s="378"/>
      <c r="AP117" s="378"/>
      <c r="AQ117" s="378"/>
      <c r="AR117" s="378"/>
      <c r="AS117" s="394"/>
      <c r="AT117" s="395"/>
      <c r="AU117" s="394"/>
      <c r="AV117" s="394"/>
      <c r="AW117" s="383" t="s">
        <v>2512</v>
      </c>
    </row>
    <row r="118" spans="1:49" s="506" customFormat="1">
      <c r="A118" s="472"/>
      <c r="B118" s="380" t="s">
        <v>1785</v>
      </c>
      <c r="C118" s="381" t="s">
        <v>2513</v>
      </c>
      <c r="D118" s="380"/>
      <c r="E118" s="378" t="s">
        <v>2514</v>
      </c>
      <c r="F118" s="378" t="s">
        <v>533</v>
      </c>
      <c r="G118" s="378" t="s">
        <v>452</v>
      </c>
      <c r="H118" s="378"/>
      <c r="I118" s="378"/>
      <c r="J118" s="378"/>
      <c r="K118" s="378"/>
      <c r="L118" s="378"/>
      <c r="M118" s="378"/>
      <c r="N118" s="378">
        <v>1</v>
      </c>
      <c r="O118" s="440">
        <v>44361</v>
      </c>
      <c r="P118" s="483">
        <f t="shared" si="6"/>
        <v>1</v>
      </c>
      <c r="Q118" s="378"/>
      <c r="R118" s="378"/>
      <c r="S118" s="378"/>
      <c r="T118" s="378"/>
      <c r="U118" s="378"/>
      <c r="V118" s="378"/>
      <c r="W118" s="378">
        <v>1</v>
      </c>
      <c r="X118" s="440">
        <v>44517</v>
      </c>
      <c r="Y118" s="484">
        <f t="shared" si="7"/>
        <v>1</v>
      </c>
      <c r="Z118" s="378"/>
      <c r="AA118" s="378"/>
      <c r="AB118" s="378"/>
      <c r="AC118" s="378"/>
      <c r="AD118" s="378"/>
      <c r="AE118" s="378"/>
      <c r="AF118" s="378"/>
      <c r="AG118" s="378"/>
      <c r="AH118" s="484">
        <f t="shared" si="5"/>
        <v>0</v>
      </c>
      <c r="AI118" s="378"/>
      <c r="AJ118" s="378" t="s">
        <v>2227</v>
      </c>
      <c r="AK118" s="378" t="s">
        <v>2228</v>
      </c>
      <c r="AL118" s="378"/>
      <c r="AM118" s="378"/>
      <c r="AN118" s="378"/>
      <c r="AO118" s="378"/>
      <c r="AP118" s="378"/>
      <c r="AQ118" s="378"/>
      <c r="AR118" s="378"/>
      <c r="AS118" s="394"/>
      <c r="AT118" s="395"/>
      <c r="AU118" s="394"/>
      <c r="AV118" s="394"/>
      <c r="AW118" s="383" t="s">
        <v>2515</v>
      </c>
    </row>
    <row r="119" spans="1:49" s="506" customFormat="1">
      <c r="A119" s="472"/>
      <c r="B119" s="380" t="s">
        <v>1809</v>
      </c>
      <c r="C119" s="381" t="s">
        <v>1810</v>
      </c>
      <c r="D119" s="380"/>
      <c r="E119" s="378" t="s">
        <v>2516</v>
      </c>
      <c r="F119" s="378" t="s">
        <v>533</v>
      </c>
      <c r="G119" s="378" t="s">
        <v>452</v>
      </c>
      <c r="H119" s="378"/>
      <c r="I119" s="378"/>
      <c r="J119" s="378"/>
      <c r="K119" s="378"/>
      <c r="L119" s="378"/>
      <c r="M119" s="378"/>
      <c r="N119" s="378">
        <v>1</v>
      </c>
      <c r="O119" s="440">
        <v>44393</v>
      </c>
      <c r="P119" s="483">
        <f t="shared" si="6"/>
        <v>1</v>
      </c>
      <c r="Q119" s="378"/>
      <c r="R119" s="378"/>
      <c r="S119" s="378"/>
      <c r="T119" s="378"/>
      <c r="U119" s="378"/>
      <c r="V119" s="378"/>
      <c r="W119" s="378">
        <v>1</v>
      </c>
      <c r="X119" s="440">
        <v>44519</v>
      </c>
      <c r="Y119" s="484">
        <f t="shared" si="7"/>
        <v>1</v>
      </c>
      <c r="Z119" s="378"/>
      <c r="AA119" s="378"/>
      <c r="AB119" s="378"/>
      <c r="AC119" s="378"/>
      <c r="AD119" s="378"/>
      <c r="AE119" s="378"/>
      <c r="AF119" s="378"/>
      <c r="AG119" s="378"/>
      <c r="AH119" s="484">
        <f t="shared" si="5"/>
        <v>0</v>
      </c>
      <c r="AI119" s="378"/>
      <c r="AJ119" s="378" t="s">
        <v>2227</v>
      </c>
      <c r="AK119" s="378" t="s">
        <v>2228</v>
      </c>
      <c r="AL119" s="378"/>
      <c r="AM119" s="378"/>
      <c r="AN119" s="378"/>
      <c r="AO119" s="378"/>
      <c r="AP119" s="378"/>
      <c r="AQ119" s="378"/>
      <c r="AR119" s="378"/>
      <c r="AS119" s="394"/>
      <c r="AT119" s="395"/>
      <c r="AU119" s="394"/>
      <c r="AV119" s="394"/>
      <c r="AW119" s="383" t="s">
        <v>2517</v>
      </c>
    </row>
    <row r="120" spans="1:49" s="506" customFormat="1">
      <c r="A120" s="472"/>
      <c r="B120" s="380" t="s">
        <v>1829</v>
      </c>
      <c r="C120" s="381" t="s">
        <v>2518</v>
      </c>
      <c r="D120" s="380"/>
      <c r="E120" s="378" t="s">
        <v>2519</v>
      </c>
      <c r="F120" s="378" t="s">
        <v>533</v>
      </c>
      <c r="G120" s="378" t="s">
        <v>452</v>
      </c>
      <c r="H120" s="378"/>
      <c r="I120" s="378"/>
      <c r="J120" s="378"/>
      <c r="K120" s="378"/>
      <c r="L120" s="378"/>
      <c r="M120" s="378"/>
      <c r="N120" s="378">
        <v>1</v>
      </c>
      <c r="O120" s="440">
        <v>44272</v>
      </c>
      <c r="P120" s="483">
        <f t="shared" si="6"/>
        <v>1</v>
      </c>
      <c r="Q120" s="378"/>
      <c r="R120" s="378"/>
      <c r="S120" s="378"/>
      <c r="T120" s="378"/>
      <c r="U120" s="378"/>
      <c r="V120" s="378"/>
      <c r="W120" s="378">
        <v>1</v>
      </c>
      <c r="X120" s="440">
        <v>44427</v>
      </c>
      <c r="Y120" s="484">
        <f t="shared" si="7"/>
        <v>1</v>
      </c>
      <c r="Z120" s="378"/>
      <c r="AA120" s="378"/>
      <c r="AB120" s="378"/>
      <c r="AC120" s="378"/>
      <c r="AD120" s="378"/>
      <c r="AE120" s="378"/>
      <c r="AF120" s="378"/>
      <c r="AG120" s="379"/>
      <c r="AH120" s="484">
        <f t="shared" si="5"/>
        <v>0</v>
      </c>
      <c r="AI120" s="378"/>
      <c r="AJ120" s="378" t="s">
        <v>2227</v>
      </c>
      <c r="AK120" s="378" t="s">
        <v>2228</v>
      </c>
      <c r="AL120" s="378"/>
      <c r="AM120" s="378"/>
      <c r="AN120" s="378"/>
      <c r="AO120" s="378"/>
      <c r="AP120" s="378"/>
      <c r="AQ120" s="378"/>
      <c r="AR120" s="378"/>
      <c r="AS120" s="394"/>
      <c r="AT120" s="395"/>
      <c r="AU120" s="394"/>
      <c r="AV120" s="394"/>
      <c r="AW120" s="383" t="s">
        <v>2520</v>
      </c>
    </row>
    <row r="121" spans="1:49" s="506" customFormat="1">
      <c r="A121" s="472"/>
      <c r="B121" s="380" t="s">
        <v>1833</v>
      </c>
      <c r="C121" s="381" t="s">
        <v>1834</v>
      </c>
      <c r="D121" s="380"/>
      <c r="E121" s="378" t="s">
        <v>2521</v>
      </c>
      <c r="F121" s="378" t="s">
        <v>533</v>
      </c>
      <c r="G121" s="378" t="s">
        <v>452</v>
      </c>
      <c r="H121" s="378"/>
      <c r="I121" s="378"/>
      <c r="J121" s="378"/>
      <c r="K121" s="378"/>
      <c r="L121" s="378"/>
      <c r="M121" s="378"/>
      <c r="N121" s="378">
        <v>1</v>
      </c>
      <c r="O121" s="440">
        <v>44207</v>
      </c>
      <c r="P121" s="483">
        <f t="shared" si="6"/>
        <v>1</v>
      </c>
      <c r="Q121" s="378"/>
      <c r="R121" s="378"/>
      <c r="S121" s="378"/>
      <c r="T121" s="378"/>
      <c r="U121" s="378"/>
      <c r="V121" s="378"/>
      <c r="W121" s="378">
        <v>1</v>
      </c>
      <c r="X121" s="440">
        <v>44483</v>
      </c>
      <c r="Y121" s="484">
        <f t="shared" si="7"/>
        <v>1</v>
      </c>
      <c r="Z121" s="378"/>
      <c r="AA121" s="378"/>
      <c r="AB121" s="378"/>
      <c r="AC121" s="378"/>
      <c r="AD121" s="378"/>
      <c r="AE121" s="378"/>
      <c r="AF121" s="378"/>
      <c r="AG121" s="379"/>
      <c r="AH121" s="484">
        <f t="shared" si="5"/>
        <v>0</v>
      </c>
      <c r="AI121" s="378"/>
      <c r="AJ121" s="378" t="s">
        <v>2227</v>
      </c>
      <c r="AK121" s="378" t="s">
        <v>2228</v>
      </c>
      <c r="AL121" s="378"/>
      <c r="AM121" s="378"/>
      <c r="AN121" s="378"/>
      <c r="AO121" s="378"/>
      <c r="AP121" s="378"/>
      <c r="AQ121" s="378"/>
      <c r="AR121" s="378"/>
      <c r="AS121" s="394"/>
      <c r="AT121" s="395"/>
      <c r="AU121" s="394"/>
      <c r="AV121" s="394"/>
      <c r="AW121" s="383" t="s">
        <v>2522</v>
      </c>
    </row>
    <row r="122" spans="1:49" s="506" customFormat="1">
      <c r="A122" s="472"/>
      <c r="B122" s="380" t="s">
        <v>1841</v>
      </c>
      <c r="C122" s="381" t="s">
        <v>1842</v>
      </c>
      <c r="D122" s="380"/>
      <c r="E122" s="378" t="s">
        <v>2523</v>
      </c>
      <c r="F122" s="378" t="s">
        <v>533</v>
      </c>
      <c r="G122" s="378" t="s">
        <v>452</v>
      </c>
      <c r="H122" s="378"/>
      <c r="I122" s="378"/>
      <c r="J122" s="378"/>
      <c r="K122" s="378"/>
      <c r="L122" s="378"/>
      <c r="M122" s="378"/>
      <c r="N122" s="378">
        <v>1</v>
      </c>
      <c r="O122" s="440">
        <v>44392</v>
      </c>
      <c r="P122" s="483">
        <f t="shared" si="6"/>
        <v>1</v>
      </c>
      <c r="Q122" s="378"/>
      <c r="R122" s="378"/>
      <c r="S122" s="378"/>
      <c r="T122" s="378"/>
      <c r="U122" s="378"/>
      <c r="V122" s="378"/>
      <c r="W122" s="378">
        <v>1</v>
      </c>
      <c r="X122" s="440">
        <v>44540</v>
      </c>
      <c r="Y122" s="484">
        <f t="shared" si="7"/>
        <v>1</v>
      </c>
      <c r="Z122" s="378"/>
      <c r="AA122" s="378"/>
      <c r="AB122" s="378"/>
      <c r="AC122" s="378"/>
      <c r="AD122" s="378"/>
      <c r="AE122" s="378"/>
      <c r="AF122" s="378"/>
      <c r="AG122" s="378"/>
      <c r="AH122" s="484">
        <f t="shared" si="5"/>
        <v>0</v>
      </c>
      <c r="AI122" s="378"/>
      <c r="AJ122" s="378" t="s">
        <v>2227</v>
      </c>
      <c r="AK122" s="378" t="s">
        <v>2228</v>
      </c>
      <c r="AL122" s="378"/>
      <c r="AM122" s="378"/>
      <c r="AN122" s="378"/>
      <c r="AO122" s="378"/>
      <c r="AP122" s="378"/>
      <c r="AQ122" s="378"/>
      <c r="AR122" s="378"/>
      <c r="AS122" s="394"/>
      <c r="AT122" s="395"/>
      <c r="AU122" s="394"/>
      <c r="AV122" s="394"/>
      <c r="AW122" s="383" t="s">
        <v>2524</v>
      </c>
    </row>
    <row r="123" spans="1:49" s="506" customFormat="1">
      <c r="A123" s="472"/>
      <c r="B123" s="380" t="s">
        <v>1845</v>
      </c>
      <c r="C123" s="381" t="s">
        <v>1846</v>
      </c>
      <c r="D123" s="380"/>
      <c r="E123" s="378" t="s">
        <v>2525</v>
      </c>
      <c r="F123" s="378" t="s">
        <v>533</v>
      </c>
      <c r="G123" s="378" t="s">
        <v>452</v>
      </c>
      <c r="H123" s="378"/>
      <c r="I123" s="378"/>
      <c r="J123" s="378"/>
      <c r="K123" s="378"/>
      <c r="L123" s="378"/>
      <c r="M123" s="378"/>
      <c r="N123" s="378">
        <v>1</v>
      </c>
      <c r="O123" s="440">
        <v>44203</v>
      </c>
      <c r="P123" s="483">
        <f t="shared" si="6"/>
        <v>1</v>
      </c>
      <c r="Q123" s="378"/>
      <c r="R123" s="378"/>
      <c r="S123" s="378"/>
      <c r="T123" s="378"/>
      <c r="U123" s="378"/>
      <c r="V123" s="378"/>
      <c r="W123" s="378">
        <v>1</v>
      </c>
      <c r="X123" s="440">
        <v>44298</v>
      </c>
      <c r="Y123" s="484">
        <f t="shared" si="7"/>
        <v>1</v>
      </c>
      <c r="Z123" s="378"/>
      <c r="AA123" s="378"/>
      <c r="AB123" s="378"/>
      <c r="AC123" s="378"/>
      <c r="AD123" s="378"/>
      <c r="AE123" s="378"/>
      <c r="AF123" s="378"/>
      <c r="AG123" s="378"/>
      <c r="AH123" s="484">
        <f t="shared" si="5"/>
        <v>0</v>
      </c>
      <c r="AI123" s="382"/>
      <c r="AJ123" s="378" t="s">
        <v>2227</v>
      </c>
      <c r="AK123" s="378" t="s">
        <v>2228</v>
      </c>
      <c r="AL123" s="378"/>
      <c r="AM123" s="378"/>
      <c r="AN123" s="378"/>
      <c r="AO123" s="378"/>
      <c r="AP123" s="378"/>
      <c r="AQ123" s="378"/>
      <c r="AR123" s="378"/>
      <c r="AS123" s="394"/>
      <c r="AT123" s="395"/>
      <c r="AU123" s="394"/>
      <c r="AV123" s="394"/>
      <c r="AW123" s="381" t="s">
        <v>1848</v>
      </c>
    </row>
    <row r="124" spans="1:49" s="506" customFormat="1">
      <c r="A124" s="472"/>
      <c r="B124" s="380" t="s">
        <v>1869</v>
      </c>
      <c r="C124" s="381" t="s">
        <v>1870</v>
      </c>
      <c r="D124" s="380"/>
      <c r="E124" s="378" t="s">
        <v>2526</v>
      </c>
      <c r="F124" s="378" t="s">
        <v>533</v>
      </c>
      <c r="G124" s="378" t="s">
        <v>452</v>
      </c>
      <c r="H124" s="378"/>
      <c r="I124" s="378"/>
      <c r="J124" s="378"/>
      <c r="K124" s="378"/>
      <c r="L124" s="378"/>
      <c r="M124" s="378"/>
      <c r="N124" s="378">
        <v>1</v>
      </c>
      <c r="O124" s="440">
        <v>44305</v>
      </c>
      <c r="P124" s="483">
        <f t="shared" si="6"/>
        <v>1</v>
      </c>
      <c r="Q124" s="378"/>
      <c r="R124" s="378"/>
      <c r="S124" s="378"/>
      <c r="T124" s="378"/>
      <c r="U124" s="378"/>
      <c r="V124" s="378"/>
      <c r="W124" s="378">
        <v>1</v>
      </c>
      <c r="X124" s="440">
        <v>44368</v>
      </c>
      <c r="Y124" s="484">
        <f t="shared" si="7"/>
        <v>1</v>
      </c>
      <c r="Z124" s="378"/>
      <c r="AA124" s="378"/>
      <c r="AB124" s="378"/>
      <c r="AC124" s="378"/>
      <c r="AD124" s="378"/>
      <c r="AE124" s="378"/>
      <c r="AF124" s="378"/>
      <c r="AG124" s="378"/>
      <c r="AH124" s="484">
        <f t="shared" si="5"/>
        <v>0</v>
      </c>
      <c r="AI124" s="382"/>
      <c r="AJ124" s="378" t="s">
        <v>2227</v>
      </c>
      <c r="AK124" s="378" t="s">
        <v>2228</v>
      </c>
      <c r="AL124" s="378"/>
      <c r="AM124" s="378"/>
      <c r="AN124" s="378"/>
      <c r="AO124" s="378"/>
      <c r="AP124" s="378"/>
      <c r="AQ124" s="378"/>
      <c r="AR124" s="378"/>
      <c r="AS124" s="394"/>
      <c r="AT124" s="395"/>
      <c r="AU124" s="394"/>
      <c r="AV124" s="394"/>
      <c r="AW124" s="381" t="s">
        <v>1872</v>
      </c>
    </row>
    <row r="125" spans="1:49" s="506" customFormat="1">
      <c r="A125" s="472"/>
      <c r="B125" s="380" t="s">
        <v>1881</v>
      </c>
      <c r="C125" s="381" t="s">
        <v>2527</v>
      </c>
      <c r="D125" s="380"/>
      <c r="E125" s="378" t="s">
        <v>2528</v>
      </c>
      <c r="F125" s="378" t="s">
        <v>533</v>
      </c>
      <c r="G125" s="378" t="s">
        <v>452</v>
      </c>
      <c r="H125" s="378"/>
      <c r="I125" s="378"/>
      <c r="J125" s="378"/>
      <c r="K125" s="378"/>
      <c r="L125" s="378"/>
      <c r="M125" s="378"/>
      <c r="N125" s="378">
        <v>1</v>
      </c>
      <c r="O125" s="440">
        <v>44250</v>
      </c>
      <c r="P125" s="483">
        <f t="shared" si="6"/>
        <v>1</v>
      </c>
      <c r="Q125" s="378"/>
      <c r="R125" s="378"/>
      <c r="S125" s="378"/>
      <c r="T125" s="378"/>
      <c r="U125" s="378"/>
      <c r="V125" s="378"/>
      <c r="W125" s="378">
        <v>1</v>
      </c>
      <c r="X125" s="440">
        <v>44340</v>
      </c>
      <c r="Y125" s="484">
        <f t="shared" si="7"/>
        <v>1</v>
      </c>
      <c r="Z125" s="378"/>
      <c r="AA125" s="378"/>
      <c r="AB125" s="378"/>
      <c r="AC125" s="378"/>
      <c r="AD125" s="378"/>
      <c r="AE125" s="378"/>
      <c r="AF125" s="378"/>
      <c r="AG125" s="378"/>
      <c r="AH125" s="484">
        <f t="shared" si="5"/>
        <v>0</v>
      </c>
      <c r="AI125" s="378"/>
      <c r="AJ125" s="378" t="s">
        <v>2227</v>
      </c>
      <c r="AK125" s="378" t="s">
        <v>2228</v>
      </c>
      <c r="AL125" s="378"/>
      <c r="AM125" s="378"/>
      <c r="AN125" s="378"/>
      <c r="AO125" s="378"/>
      <c r="AP125" s="378"/>
      <c r="AQ125" s="378"/>
      <c r="AR125" s="378"/>
      <c r="AS125" s="394"/>
      <c r="AT125" s="395"/>
      <c r="AU125" s="394"/>
      <c r="AV125" s="394"/>
      <c r="AW125" s="383" t="s">
        <v>2529</v>
      </c>
    </row>
    <row r="126" spans="1:49" s="506" customFormat="1">
      <c r="A126" s="472"/>
      <c r="B126" s="380" t="s">
        <v>1885</v>
      </c>
      <c r="C126" s="381" t="s">
        <v>1886</v>
      </c>
      <c r="D126" s="380"/>
      <c r="E126" s="378" t="s">
        <v>2530</v>
      </c>
      <c r="F126" s="378" t="s">
        <v>533</v>
      </c>
      <c r="G126" s="378" t="s">
        <v>452</v>
      </c>
      <c r="H126" s="378"/>
      <c r="I126" s="378"/>
      <c r="J126" s="378"/>
      <c r="K126" s="378"/>
      <c r="L126" s="378"/>
      <c r="M126" s="378"/>
      <c r="N126" s="378">
        <v>1</v>
      </c>
      <c r="O126" s="440">
        <v>44256</v>
      </c>
      <c r="P126" s="483">
        <f t="shared" si="6"/>
        <v>1</v>
      </c>
      <c r="Q126" s="378"/>
      <c r="R126" s="378"/>
      <c r="S126" s="378"/>
      <c r="T126" s="378"/>
      <c r="U126" s="378"/>
      <c r="V126" s="378"/>
      <c r="W126" s="378">
        <v>1</v>
      </c>
      <c r="X126" s="440">
        <v>44378</v>
      </c>
      <c r="Y126" s="484">
        <f t="shared" si="7"/>
        <v>1</v>
      </c>
      <c r="Z126" s="378"/>
      <c r="AA126" s="378"/>
      <c r="AB126" s="378"/>
      <c r="AC126" s="378"/>
      <c r="AD126" s="378"/>
      <c r="AE126" s="378"/>
      <c r="AF126" s="378"/>
      <c r="AG126" s="378"/>
      <c r="AH126" s="484">
        <f t="shared" si="5"/>
        <v>0</v>
      </c>
      <c r="AI126" s="378"/>
      <c r="AJ126" s="378" t="s">
        <v>2227</v>
      </c>
      <c r="AK126" s="378" t="s">
        <v>2228</v>
      </c>
      <c r="AL126" s="378"/>
      <c r="AM126" s="378"/>
      <c r="AN126" s="378"/>
      <c r="AO126" s="378"/>
      <c r="AP126" s="378"/>
      <c r="AQ126" s="378"/>
      <c r="AR126" s="378"/>
      <c r="AS126" s="394"/>
      <c r="AT126" s="395"/>
      <c r="AU126" s="394"/>
      <c r="AV126" s="394"/>
      <c r="AW126" s="383" t="s">
        <v>2531</v>
      </c>
    </row>
    <row r="127" spans="1:49" s="506" customFormat="1">
      <c r="A127" s="472"/>
      <c r="B127" s="380" t="s">
        <v>1921</v>
      </c>
      <c r="C127" s="381" t="s">
        <v>1922</v>
      </c>
      <c r="D127" s="380"/>
      <c r="E127" s="378" t="s">
        <v>2532</v>
      </c>
      <c r="F127" s="378" t="s">
        <v>533</v>
      </c>
      <c r="G127" s="378" t="s">
        <v>452</v>
      </c>
      <c r="H127" s="378"/>
      <c r="I127" s="378"/>
      <c r="J127" s="378"/>
      <c r="K127" s="378"/>
      <c r="L127" s="378"/>
      <c r="M127" s="378"/>
      <c r="N127" s="378">
        <v>1</v>
      </c>
      <c r="O127" s="440">
        <v>44294</v>
      </c>
      <c r="P127" s="483">
        <f t="shared" si="6"/>
        <v>1</v>
      </c>
      <c r="Q127" s="378"/>
      <c r="R127" s="378"/>
      <c r="S127" s="378"/>
      <c r="T127" s="378"/>
      <c r="U127" s="378"/>
      <c r="V127" s="378"/>
      <c r="W127" s="378">
        <v>1</v>
      </c>
      <c r="X127" s="440">
        <v>44533</v>
      </c>
      <c r="Y127" s="484">
        <f t="shared" si="7"/>
        <v>1</v>
      </c>
      <c r="Z127" s="378"/>
      <c r="AA127" s="378"/>
      <c r="AB127" s="378"/>
      <c r="AC127" s="378"/>
      <c r="AD127" s="378"/>
      <c r="AE127" s="378"/>
      <c r="AF127" s="378"/>
      <c r="AG127" s="378"/>
      <c r="AH127" s="484">
        <f t="shared" si="5"/>
        <v>0</v>
      </c>
      <c r="AI127" s="382"/>
      <c r="AJ127" s="378" t="s">
        <v>2227</v>
      </c>
      <c r="AK127" s="378" t="s">
        <v>2228</v>
      </c>
      <c r="AL127" s="378"/>
      <c r="AM127" s="378"/>
      <c r="AN127" s="378"/>
      <c r="AO127" s="378"/>
      <c r="AP127" s="378"/>
      <c r="AQ127" s="378"/>
      <c r="AR127" s="378"/>
      <c r="AS127" s="394"/>
      <c r="AT127" s="395"/>
      <c r="AU127" s="394"/>
      <c r="AV127" s="394"/>
      <c r="AW127" s="381" t="s">
        <v>1924</v>
      </c>
    </row>
    <row r="128" spans="1:49" s="506" customFormat="1">
      <c r="A128" s="472"/>
      <c r="B128" s="380" t="s">
        <v>1925</v>
      </c>
      <c r="C128" s="381" t="s">
        <v>2533</v>
      </c>
      <c r="D128" s="380"/>
      <c r="E128" s="378" t="s">
        <v>2534</v>
      </c>
      <c r="F128" s="378" t="s">
        <v>533</v>
      </c>
      <c r="G128" s="378" t="s">
        <v>452</v>
      </c>
      <c r="H128" s="378"/>
      <c r="I128" s="378"/>
      <c r="J128" s="378"/>
      <c r="K128" s="378"/>
      <c r="L128" s="378"/>
      <c r="M128" s="378"/>
      <c r="N128" s="378">
        <v>1</v>
      </c>
      <c r="O128" s="440">
        <v>44453</v>
      </c>
      <c r="P128" s="483">
        <f t="shared" si="6"/>
        <v>1</v>
      </c>
      <c r="Q128" s="378"/>
      <c r="R128" s="378"/>
      <c r="S128" s="378"/>
      <c r="T128" s="378"/>
      <c r="U128" s="378"/>
      <c r="V128" s="378"/>
      <c r="W128" s="378">
        <v>1</v>
      </c>
      <c r="X128" s="440">
        <v>44540</v>
      </c>
      <c r="Y128" s="484">
        <f t="shared" si="7"/>
        <v>1</v>
      </c>
      <c r="Z128" s="378"/>
      <c r="AA128" s="378"/>
      <c r="AB128" s="378"/>
      <c r="AC128" s="378"/>
      <c r="AD128" s="378"/>
      <c r="AE128" s="378"/>
      <c r="AF128" s="378"/>
      <c r="AG128" s="378"/>
      <c r="AH128" s="484">
        <f t="shared" si="5"/>
        <v>0</v>
      </c>
      <c r="AI128" s="378"/>
      <c r="AJ128" s="378" t="s">
        <v>2227</v>
      </c>
      <c r="AK128" s="378" t="s">
        <v>2228</v>
      </c>
      <c r="AL128" s="378"/>
      <c r="AM128" s="378"/>
      <c r="AN128" s="378"/>
      <c r="AO128" s="378"/>
      <c r="AP128" s="378"/>
      <c r="AQ128" s="378"/>
      <c r="AR128" s="378"/>
      <c r="AS128" s="394"/>
      <c r="AT128" s="395"/>
      <c r="AU128" s="394"/>
      <c r="AV128" s="394"/>
      <c r="AW128" s="383" t="s">
        <v>2535</v>
      </c>
    </row>
    <row r="129" spans="1:49" s="506" customFormat="1">
      <c r="A129" s="472"/>
      <c r="B129" s="380" t="s">
        <v>1937</v>
      </c>
      <c r="C129" s="381" t="s">
        <v>1938</v>
      </c>
      <c r="D129" s="380"/>
      <c r="E129" s="378" t="s">
        <v>2536</v>
      </c>
      <c r="F129" s="378" t="s">
        <v>533</v>
      </c>
      <c r="G129" s="378" t="s">
        <v>452</v>
      </c>
      <c r="H129" s="378"/>
      <c r="I129" s="378"/>
      <c r="J129" s="378"/>
      <c r="K129" s="378"/>
      <c r="L129" s="378"/>
      <c r="M129" s="378"/>
      <c r="N129" s="378">
        <v>1</v>
      </c>
      <c r="O129" s="440">
        <v>44201</v>
      </c>
      <c r="P129" s="483">
        <f t="shared" si="6"/>
        <v>1</v>
      </c>
      <c r="Q129" s="378"/>
      <c r="R129" s="378"/>
      <c r="S129" s="378"/>
      <c r="T129" s="378"/>
      <c r="U129" s="378"/>
      <c r="V129" s="378"/>
      <c r="W129" s="378">
        <v>1</v>
      </c>
      <c r="X129" s="440">
        <v>44340</v>
      </c>
      <c r="Y129" s="484">
        <f t="shared" si="7"/>
        <v>1</v>
      </c>
      <c r="Z129" s="378"/>
      <c r="AA129" s="378"/>
      <c r="AB129" s="378"/>
      <c r="AC129" s="378"/>
      <c r="AD129" s="378"/>
      <c r="AE129" s="378"/>
      <c r="AF129" s="378"/>
      <c r="AG129" s="379"/>
      <c r="AH129" s="484">
        <f t="shared" si="5"/>
        <v>0</v>
      </c>
      <c r="AI129" s="378"/>
      <c r="AJ129" s="378" t="s">
        <v>2227</v>
      </c>
      <c r="AK129" s="378" t="s">
        <v>2228</v>
      </c>
      <c r="AL129" s="378"/>
      <c r="AM129" s="378"/>
      <c r="AN129" s="378"/>
      <c r="AO129" s="378"/>
      <c r="AP129" s="378"/>
      <c r="AQ129" s="378"/>
      <c r="AR129" s="378"/>
      <c r="AS129" s="394"/>
      <c r="AT129" s="395"/>
      <c r="AU129" s="394"/>
      <c r="AV129" s="394"/>
      <c r="AW129" s="383" t="s">
        <v>2537</v>
      </c>
    </row>
    <row r="130" spans="1:49" s="506" customFormat="1">
      <c r="A130" s="472"/>
      <c r="B130" s="380" t="s">
        <v>1979</v>
      </c>
      <c r="C130" s="381" t="s">
        <v>1980</v>
      </c>
      <c r="D130" s="380"/>
      <c r="E130" s="378" t="s">
        <v>2538</v>
      </c>
      <c r="F130" s="378" t="s">
        <v>533</v>
      </c>
      <c r="G130" s="378" t="s">
        <v>452</v>
      </c>
      <c r="H130" s="378"/>
      <c r="I130" s="378"/>
      <c r="J130" s="378"/>
      <c r="K130" s="378"/>
      <c r="L130" s="378"/>
      <c r="M130" s="378"/>
      <c r="N130" s="378">
        <v>1</v>
      </c>
      <c r="O130" s="440">
        <v>44407</v>
      </c>
      <c r="P130" s="483">
        <f t="shared" si="6"/>
        <v>1</v>
      </c>
      <c r="Q130" s="378"/>
      <c r="R130" s="378"/>
      <c r="S130" s="378"/>
      <c r="T130" s="378"/>
      <c r="U130" s="378"/>
      <c r="V130" s="378"/>
      <c r="W130" s="378">
        <v>1</v>
      </c>
      <c r="X130" s="440">
        <v>44467</v>
      </c>
      <c r="Y130" s="484">
        <f t="shared" si="7"/>
        <v>1</v>
      </c>
      <c r="Z130" s="378"/>
      <c r="AA130" s="378"/>
      <c r="AB130" s="378"/>
      <c r="AC130" s="378"/>
      <c r="AD130" s="378"/>
      <c r="AE130" s="378"/>
      <c r="AF130" s="378"/>
      <c r="AG130" s="378"/>
      <c r="AH130" s="484">
        <f t="shared" si="5"/>
        <v>0</v>
      </c>
      <c r="AI130" s="378"/>
      <c r="AJ130" s="378" t="s">
        <v>2227</v>
      </c>
      <c r="AK130" s="378" t="s">
        <v>2228</v>
      </c>
      <c r="AL130" s="378"/>
      <c r="AM130" s="378"/>
      <c r="AN130" s="378"/>
      <c r="AO130" s="378"/>
      <c r="AP130" s="378"/>
      <c r="AQ130" s="378"/>
      <c r="AR130" s="378"/>
      <c r="AS130" s="394"/>
      <c r="AT130" s="395"/>
      <c r="AU130" s="394"/>
      <c r="AV130" s="394"/>
      <c r="AW130" s="383" t="s">
        <v>2539</v>
      </c>
    </row>
    <row r="131" spans="1:49" s="506" customFormat="1">
      <c r="A131" s="472"/>
      <c r="B131" s="380" t="s">
        <v>2007</v>
      </c>
      <c r="C131" s="381" t="s">
        <v>2008</v>
      </c>
      <c r="D131" s="380"/>
      <c r="E131" s="378" t="s">
        <v>2540</v>
      </c>
      <c r="F131" s="378" t="s">
        <v>533</v>
      </c>
      <c r="G131" s="378" t="s">
        <v>452</v>
      </c>
      <c r="H131" s="378"/>
      <c r="I131" s="378"/>
      <c r="J131" s="378"/>
      <c r="K131" s="378"/>
      <c r="L131" s="378"/>
      <c r="M131" s="378"/>
      <c r="N131" s="378">
        <v>1</v>
      </c>
      <c r="O131" s="440">
        <v>44222</v>
      </c>
      <c r="P131" s="483">
        <f t="shared" si="6"/>
        <v>1</v>
      </c>
      <c r="Q131" s="378"/>
      <c r="R131" s="378"/>
      <c r="S131" s="378"/>
      <c r="T131" s="378"/>
      <c r="U131" s="378"/>
      <c r="V131" s="378"/>
      <c r="W131" s="378">
        <v>1</v>
      </c>
      <c r="X131" s="440">
        <v>44339</v>
      </c>
      <c r="Y131" s="484">
        <f t="shared" si="7"/>
        <v>1</v>
      </c>
      <c r="Z131" s="378"/>
      <c r="AA131" s="378"/>
      <c r="AB131" s="378"/>
      <c r="AC131" s="378"/>
      <c r="AD131" s="378"/>
      <c r="AE131" s="378"/>
      <c r="AF131" s="378"/>
      <c r="AG131" s="378"/>
      <c r="AH131" s="484">
        <f t="shared" si="5"/>
        <v>0</v>
      </c>
      <c r="AI131" s="378"/>
      <c r="AJ131" s="378" t="s">
        <v>2227</v>
      </c>
      <c r="AK131" s="378" t="s">
        <v>2228</v>
      </c>
      <c r="AL131" s="378"/>
      <c r="AM131" s="378"/>
      <c r="AN131" s="378"/>
      <c r="AO131" s="378"/>
      <c r="AP131" s="378"/>
      <c r="AQ131" s="378"/>
      <c r="AR131" s="378"/>
      <c r="AS131" s="394"/>
      <c r="AT131" s="395"/>
      <c r="AU131" s="394"/>
      <c r="AV131" s="394"/>
      <c r="AW131" s="383" t="s">
        <v>2541</v>
      </c>
    </row>
    <row r="132" spans="1:49" s="506" customFormat="1">
      <c r="A132" s="472"/>
      <c r="B132" s="380" t="s">
        <v>2019</v>
      </c>
      <c r="C132" s="381" t="s">
        <v>2542</v>
      </c>
      <c r="D132" s="380"/>
      <c r="E132" s="378" t="s">
        <v>2543</v>
      </c>
      <c r="F132" s="378" t="s">
        <v>533</v>
      </c>
      <c r="G132" s="378" t="s">
        <v>452</v>
      </c>
      <c r="H132" s="378"/>
      <c r="I132" s="378"/>
      <c r="J132" s="378"/>
      <c r="K132" s="378"/>
      <c r="L132" s="378"/>
      <c r="M132" s="378"/>
      <c r="N132" s="378">
        <v>1</v>
      </c>
      <c r="O132" s="440">
        <v>44419</v>
      </c>
      <c r="P132" s="483">
        <f t="shared" si="6"/>
        <v>1</v>
      </c>
      <c r="Q132" s="378"/>
      <c r="R132" s="378"/>
      <c r="S132" s="378"/>
      <c r="T132" s="378"/>
      <c r="U132" s="378"/>
      <c r="V132" s="378"/>
      <c r="W132" s="378">
        <v>1</v>
      </c>
      <c r="X132" s="440">
        <v>44501</v>
      </c>
      <c r="Y132" s="484">
        <f t="shared" si="7"/>
        <v>1</v>
      </c>
      <c r="Z132" s="378"/>
      <c r="AA132" s="378"/>
      <c r="AB132" s="378"/>
      <c r="AC132" s="378"/>
      <c r="AD132" s="378"/>
      <c r="AE132" s="378"/>
      <c r="AF132" s="378"/>
      <c r="AG132" s="379"/>
      <c r="AH132" s="484">
        <f t="shared" si="5"/>
        <v>0</v>
      </c>
      <c r="AI132" s="378"/>
      <c r="AJ132" s="378" t="s">
        <v>2227</v>
      </c>
      <c r="AK132" s="378" t="s">
        <v>2228</v>
      </c>
      <c r="AL132" s="378"/>
      <c r="AM132" s="378"/>
      <c r="AN132" s="378"/>
      <c r="AO132" s="378"/>
      <c r="AP132" s="378"/>
      <c r="AQ132" s="378"/>
      <c r="AR132" s="378"/>
      <c r="AS132" s="394"/>
      <c r="AT132" s="395"/>
      <c r="AU132" s="394"/>
      <c r="AV132" s="394"/>
      <c r="AW132" s="383" t="s">
        <v>2544</v>
      </c>
    </row>
    <row r="133" spans="1:49" s="506" customFormat="1">
      <c r="A133" s="472"/>
      <c r="B133" s="380" t="s">
        <v>2051</v>
      </c>
      <c r="C133" s="381" t="s">
        <v>2052</v>
      </c>
      <c r="D133" s="380"/>
      <c r="E133" s="378" t="s">
        <v>2545</v>
      </c>
      <c r="F133" s="378" t="s">
        <v>533</v>
      </c>
      <c r="G133" s="378" t="s">
        <v>452</v>
      </c>
      <c r="H133" s="378"/>
      <c r="I133" s="378"/>
      <c r="J133" s="378"/>
      <c r="K133" s="378"/>
      <c r="L133" s="378"/>
      <c r="M133" s="378"/>
      <c r="N133" s="378">
        <v>1</v>
      </c>
      <c r="O133" s="440">
        <v>44392</v>
      </c>
      <c r="P133" s="483">
        <f t="shared" si="6"/>
        <v>1</v>
      </c>
      <c r="Q133" s="378"/>
      <c r="R133" s="378"/>
      <c r="S133" s="378"/>
      <c r="T133" s="378"/>
      <c r="U133" s="378"/>
      <c r="V133" s="378"/>
      <c r="W133" s="378">
        <v>1</v>
      </c>
      <c r="X133" s="440">
        <v>44495</v>
      </c>
      <c r="Y133" s="484">
        <f t="shared" si="7"/>
        <v>1</v>
      </c>
      <c r="Z133" s="378"/>
      <c r="AA133" s="378"/>
      <c r="AB133" s="378"/>
      <c r="AC133" s="378"/>
      <c r="AD133" s="378"/>
      <c r="AE133" s="378"/>
      <c r="AF133" s="378"/>
      <c r="AG133" s="378"/>
      <c r="AH133" s="484">
        <f t="shared" si="5"/>
        <v>0</v>
      </c>
      <c r="AI133" s="382"/>
      <c r="AJ133" s="378" t="s">
        <v>2227</v>
      </c>
      <c r="AK133" s="378" t="s">
        <v>2228</v>
      </c>
      <c r="AL133" s="378"/>
      <c r="AM133" s="378"/>
      <c r="AN133" s="378"/>
      <c r="AO133" s="378"/>
      <c r="AP133" s="378"/>
      <c r="AQ133" s="378"/>
      <c r="AR133" s="378"/>
      <c r="AS133" s="394"/>
      <c r="AT133" s="395"/>
      <c r="AU133" s="394"/>
      <c r="AV133" s="394"/>
      <c r="AW133" s="381" t="s">
        <v>2054</v>
      </c>
    </row>
    <row r="134" spans="1:49" s="506" customFormat="1">
      <c r="A134" s="472"/>
      <c r="B134" s="380" t="s">
        <v>2071</v>
      </c>
      <c r="C134" s="381" t="s">
        <v>2072</v>
      </c>
      <c r="D134" s="380"/>
      <c r="E134" s="378" t="s">
        <v>2546</v>
      </c>
      <c r="F134" s="378" t="s">
        <v>533</v>
      </c>
      <c r="G134" s="378" t="s">
        <v>452</v>
      </c>
      <c r="H134" s="378"/>
      <c r="I134" s="378"/>
      <c r="J134" s="378"/>
      <c r="K134" s="378"/>
      <c r="L134" s="378"/>
      <c r="M134" s="378"/>
      <c r="N134" s="378">
        <v>1</v>
      </c>
      <c r="O134" s="440">
        <v>44427</v>
      </c>
      <c r="P134" s="483">
        <f t="shared" si="6"/>
        <v>1</v>
      </c>
      <c r="Q134" s="378"/>
      <c r="R134" s="378"/>
      <c r="S134" s="378"/>
      <c r="T134" s="378"/>
      <c r="U134" s="378"/>
      <c r="V134" s="378"/>
      <c r="W134" s="378">
        <v>1</v>
      </c>
      <c r="X134" s="440">
        <v>44496</v>
      </c>
      <c r="Y134" s="484">
        <f t="shared" si="7"/>
        <v>1</v>
      </c>
      <c r="Z134" s="378"/>
      <c r="AA134" s="378"/>
      <c r="AB134" s="378"/>
      <c r="AC134" s="378"/>
      <c r="AD134" s="378"/>
      <c r="AE134" s="378"/>
      <c r="AF134" s="378"/>
      <c r="AG134" s="378"/>
      <c r="AH134" s="484">
        <f t="shared" si="5"/>
        <v>0</v>
      </c>
      <c r="AI134" s="382"/>
      <c r="AJ134" s="378" t="s">
        <v>2227</v>
      </c>
      <c r="AK134" s="378" t="s">
        <v>2228</v>
      </c>
      <c r="AL134" s="378"/>
      <c r="AM134" s="378"/>
      <c r="AN134" s="378"/>
      <c r="AO134" s="378"/>
      <c r="AP134" s="378"/>
      <c r="AQ134" s="378"/>
      <c r="AR134" s="378"/>
      <c r="AS134" s="394"/>
      <c r="AT134" s="395"/>
      <c r="AU134" s="394"/>
      <c r="AV134" s="394"/>
      <c r="AW134" s="381" t="s">
        <v>2074</v>
      </c>
    </row>
    <row r="135" spans="1:49" s="506" customFormat="1">
      <c r="A135" s="472"/>
      <c r="B135" s="380" t="s">
        <v>2103</v>
      </c>
      <c r="C135" s="381" t="s">
        <v>2104</v>
      </c>
      <c r="D135" s="380"/>
      <c r="E135" s="378" t="s">
        <v>2547</v>
      </c>
      <c r="F135" s="378" t="s">
        <v>533</v>
      </c>
      <c r="G135" s="378" t="s">
        <v>452</v>
      </c>
      <c r="H135" s="378"/>
      <c r="I135" s="378"/>
      <c r="J135" s="378"/>
      <c r="K135" s="378"/>
      <c r="L135" s="378"/>
      <c r="M135" s="378"/>
      <c r="N135" s="378">
        <v>1</v>
      </c>
      <c r="O135" s="440">
        <v>44270</v>
      </c>
      <c r="P135" s="483">
        <f t="shared" si="6"/>
        <v>1</v>
      </c>
      <c r="Q135" s="378"/>
      <c r="R135" s="378"/>
      <c r="S135" s="378"/>
      <c r="T135" s="378"/>
      <c r="U135" s="378"/>
      <c r="V135" s="378"/>
      <c r="W135" s="378">
        <v>1</v>
      </c>
      <c r="X135" s="440">
        <v>44561</v>
      </c>
      <c r="Y135" s="484">
        <f t="shared" si="7"/>
        <v>1</v>
      </c>
      <c r="Z135" s="378"/>
      <c r="AA135" s="378"/>
      <c r="AB135" s="378"/>
      <c r="AC135" s="378"/>
      <c r="AD135" s="378"/>
      <c r="AE135" s="378"/>
      <c r="AF135" s="378"/>
      <c r="AG135" s="378"/>
      <c r="AH135" s="484">
        <f t="shared" si="5"/>
        <v>0</v>
      </c>
      <c r="AI135" s="378"/>
      <c r="AJ135" s="378" t="s">
        <v>2227</v>
      </c>
      <c r="AK135" s="378" t="s">
        <v>2228</v>
      </c>
      <c r="AL135" s="378"/>
      <c r="AM135" s="378"/>
      <c r="AN135" s="378"/>
      <c r="AO135" s="378"/>
      <c r="AP135" s="378"/>
      <c r="AQ135" s="378"/>
      <c r="AR135" s="378"/>
      <c r="AS135" s="394"/>
      <c r="AT135" s="395"/>
      <c r="AU135" s="394"/>
      <c r="AV135" s="394"/>
      <c r="AW135" s="383" t="s">
        <v>2548</v>
      </c>
    </row>
    <row r="136" spans="1:49" s="506" customFormat="1">
      <c r="A136" s="472"/>
      <c r="B136" s="380" t="s">
        <v>2111</v>
      </c>
      <c r="C136" s="381" t="s">
        <v>2549</v>
      </c>
      <c r="D136" s="380"/>
      <c r="E136" s="378" t="s">
        <v>2550</v>
      </c>
      <c r="F136" s="378" t="s">
        <v>533</v>
      </c>
      <c r="G136" s="378" t="s">
        <v>452</v>
      </c>
      <c r="H136" s="378"/>
      <c r="I136" s="378"/>
      <c r="J136" s="378"/>
      <c r="K136" s="378"/>
      <c r="L136" s="378"/>
      <c r="M136" s="378"/>
      <c r="N136" s="378">
        <v>1</v>
      </c>
      <c r="O136" s="440">
        <v>44383</v>
      </c>
      <c r="P136" s="483">
        <f t="shared" si="6"/>
        <v>1</v>
      </c>
      <c r="Q136" s="378"/>
      <c r="R136" s="378"/>
      <c r="S136" s="378"/>
      <c r="T136" s="378"/>
      <c r="U136" s="378"/>
      <c r="V136" s="378"/>
      <c r="W136" s="378">
        <v>1</v>
      </c>
      <c r="X136" s="440">
        <v>44494</v>
      </c>
      <c r="Y136" s="484">
        <f t="shared" si="7"/>
        <v>1</v>
      </c>
      <c r="Z136" s="378"/>
      <c r="AA136" s="378"/>
      <c r="AB136" s="378"/>
      <c r="AC136" s="378"/>
      <c r="AD136" s="378"/>
      <c r="AE136" s="378"/>
      <c r="AF136" s="378"/>
      <c r="AG136" s="379"/>
      <c r="AH136" s="484">
        <f t="shared" si="5"/>
        <v>0</v>
      </c>
      <c r="AI136" s="378"/>
      <c r="AJ136" s="378" t="s">
        <v>2227</v>
      </c>
      <c r="AK136" s="378" t="s">
        <v>2228</v>
      </c>
      <c r="AL136" s="378"/>
      <c r="AM136" s="378"/>
      <c r="AN136" s="378"/>
      <c r="AO136" s="378"/>
      <c r="AP136" s="378"/>
      <c r="AQ136" s="378"/>
      <c r="AR136" s="378"/>
      <c r="AS136" s="394"/>
      <c r="AT136" s="395"/>
      <c r="AU136" s="394"/>
      <c r="AV136" s="394"/>
      <c r="AW136" s="383" t="s">
        <v>2551</v>
      </c>
    </row>
    <row r="137" spans="1:49" s="506" customFormat="1">
      <c r="A137" s="472"/>
      <c r="B137" s="380" t="s">
        <v>2115</v>
      </c>
      <c r="C137" s="381" t="s">
        <v>2116</v>
      </c>
      <c r="D137" s="380"/>
      <c r="E137" s="378" t="s">
        <v>2552</v>
      </c>
      <c r="F137" s="378" t="s">
        <v>533</v>
      </c>
      <c r="G137" s="378" t="s">
        <v>452</v>
      </c>
      <c r="H137" s="378"/>
      <c r="I137" s="378"/>
      <c r="J137" s="378"/>
      <c r="K137" s="378"/>
      <c r="L137" s="378"/>
      <c r="M137" s="378"/>
      <c r="N137" s="378">
        <v>1</v>
      </c>
      <c r="O137" s="440">
        <v>44199</v>
      </c>
      <c r="P137" s="483">
        <f t="shared" si="6"/>
        <v>1</v>
      </c>
      <c r="Q137" s="378"/>
      <c r="R137" s="378"/>
      <c r="S137" s="378"/>
      <c r="T137" s="378"/>
      <c r="U137" s="378"/>
      <c r="V137" s="378"/>
      <c r="W137" s="378">
        <v>1</v>
      </c>
      <c r="X137" s="440">
        <v>44308</v>
      </c>
      <c r="Y137" s="484">
        <f t="shared" si="7"/>
        <v>1</v>
      </c>
      <c r="Z137" s="378"/>
      <c r="AA137" s="378"/>
      <c r="AB137" s="378"/>
      <c r="AC137" s="378"/>
      <c r="AD137" s="378"/>
      <c r="AE137" s="378"/>
      <c r="AF137" s="378"/>
      <c r="AG137" s="379"/>
      <c r="AH137" s="484">
        <f t="shared" si="5"/>
        <v>0</v>
      </c>
      <c r="AI137" s="378"/>
      <c r="AJ137" s="378" t="s">
        <v>2227</v>
      </c>
      <c r="AK137" s="378" t="s">
        <v>2228</v>
      </c>
      <c r="AL137" s="378"/>
      <c r="AM137" s="378"/>
      <c r="AN137" s="378"/>
      <c r="AO137" s="378"/>
      <c r="AP137" s="378"/>
      <c r="AQ137" s="378"/>
      <c r="AR137" s="378"/>
      <c r="AS137" s="394"/>
      <c r="AT137" s="395"/>
      <c r="AU137" s="394"/>
      <c r="AV137" s="394"/>
      <c r="AW137" s="383" t="s">
        <v>2553</v>
      </c>
    </row>
    <row r="138" spans="1:49" s="506" customFormat="1">
      <c r="A138" s="472"/>
      <c r="B138" s="380" t="s">
        <v>2127</v>
      </c>
      <c r="C138" s="381" t="s">
        <v>2128</v>
      </c>
      <c r="D138" s="380"/>
      <c r="E138" s="378" t="s">
        <v>2554</v>
      </c>
      <c r="F138" s="378" t="s">
        <v>533</v>
      </c>
      <c r="G138" s="378" t="s">
        <v>452</v>
      </c>
      <c r="H138" s="378"/>
      <c r="I138" s="378"/>
      <c r="J138" s="378"/>
      <c r="K138" s="378"/>
      <c r="L138" s="378"/>
      <c r="M138" s="378"/>
      <c r="N138" s="378">
        <v>1</v>
      </c>
      <c r="O138" s="440">
        <v>44223</v>
      </c>
      <c r="P138" s="483">
        <f t="shared" si="6"/>
        <v>1</v>
      </c>
      <c r="Q138" s="378"/>
      <c r="R138" s="378"/>
      <c r="S138" s="378"/>
      <c r="T138" s="378"/>
      <c r="U138" s="378"/>
      <c r="V138" s="378"/>
      <c r="W138" s="378">
        <v>1</v>
      </c>
      <c r="X138" s="440">
        <v>44264</v>
      </c>
      <c r="Y138" s="484">
        <f t="shared" si="7"/>
        <v>1</v>
      </c>
      <c r="Z138" s="378"/>
      <c r="AA138" s="378"/>
      <c r="AB138" s="378"/>
      <c r="AC138" s="378"/>
      <c r="AD138" s="378"/>
      <c r="AE138" s="378"/>
      <c r="AF138" s="378"/>
      <c r="AG138" s="378"/>
      <c r="AH138" s="484">
        <f t="shared" si="5"/>
        <v>0</v>
      </c>
      <c r="AI138" s="378"/>
      <c r="AJ138" s="378" t="s">
        <v>2227</v>
      </c>
      <c r="AK138" s="378" t="s">
        <v>2228</v>
      </c>
      <c r="AL138" s="378"/>
      <c r="AM138" s="378"/>
      <c r="AN138" s="378"/>
      <c r="AO138" s="378"/>
      <c r="AP138" s="378"/>
      <c r="AQ138" s="378"/>
      <c r="AR138" s="378"/>
      <c r="AS138" s="394"/>
      <c r="AT138" s="395"/>
      <c r="AU138" s="394"/>
      <c r="AV138" s="394"/>
      <c r="AW138" s="383" t="s">
        <v>2555</v>
      </c>
    </row>
    <row r="139" spans="1:49" s="506" customFormat="1">
      <c r="A139" s="472"/>
      <c r="B139" s="380" t="s">
        <v>2135</v>
      </c>
      <c r="C139" s="381" t="s">
        <v>2136</v>
      </c>
      <c r="D139" s="380"/>
      <c r="E139" s="378" t="s">
        <v>2137</v>
      </c>
      <c r="F139" s="378" t="s">
        <v>533</v>
      </c>
      <c r="G139" s="378" t="s">
        <v>452</v>
      </c>
      <c r="H139" s="378"/>
      <c r="I139" s="378"/>
      <c r="J139" s="378"/>
      <c r="K139" s="378"/>
      <c r="L139" s="378"/>
      <c r="M139" s="378"/>
      <c r="N139" s="378">
        <v>1</v>
      </c>
      <c r="O139" s="440">
        <v>44554</v>
      </c>
      <c r="P139" s="483">
        <f t="shared" si="6"/>
        <v>1</v>
      </c>
      <c r="Q139" s="378"/>
      <c r="R139" s="378"/>
      <c r="S139" s="378"/>
      <c r="T139" s="378"/>
      <c r="U139" s="378"/>
      <c r="V139" s="378"/>
      <c r="W139" s="378"/>
      <c r="X139" s="495"/>
      <c r="Y139" s="484">
        <f t="shared" si="7"/>
        <v>0</v>
      </c>
      <c r="Z139" s="378"/>
      <c r="AA139" s="378"/>
      <c r="AB139" s="378"/>
      <c r="AC139" s="378"/>
      <c r="AD139" s="378"/>
      <c r="AE139" s="378"/>
      <c r="AF139" s="378"/>
      <c r="AG139" s="378"/>
      <c r="AH139" s="484">
        <f t="shared" si="5"/>
        <v>0</v>
      </c>
      <c r="AI139" s="382"/>
      <c r="AJ139" s="378" t="s">
        <v>2227</v>
      </c>
      <c r="AK139" s="378" t="s">
        <v>2228</v>
      </c>
      <c r="AL139" s="378"/>
      <c r="AM139" s="378"/>
      <c r="AN139" s="378"/>
      <c r="AO139" s="378"/>
      <c r="AP139" s="378"/>
      <c r="AQ139" s="378"/>
      <c r="AR139" s="378"/>
      <c r="AS139" s="394"/>
      <c r="AT139" s="395"/>
      <c r="AU139" s="394"/>
      <c r="AV139" s="394"/>
      <c r="AW139" s="381" t="s">
        <v>2138</v>
      </c>
    </row>
    <row r="140" spans="1:49" s="506" customFormat="1">
      <c r="A140" s="472"/>
      <c r="B140" s="380" t="s">
        <v>2123</v>
      </c>
      <c r="C140" s="381" t="s">
        <v>2124</v>
      </c>
      <c r="D140" s="380"/>
      <c r="E140" s="378" t="s">
        <v>2125</v>
      </c>
      <c r="F140" s="378" t="s">
        <v>533</v>
      </c>
      <c r="G140" s="378" t="s">
        <v>452</v>
      </c>
      <c r="H140" s="378"/>
      <c r="I140" s="378"/>
      <c r="J140" s="378"/>
      <c r="K140" s="378"/>
      <c r="L140" s="378"/>
      <c r="M140" s="378"/>
      <c r="N140" s="378">
        <v>1</v>
      </c>
      <c r="O140" s="440">
        <v>44461</v>
      </c>
      <c r="P140" s="483">
        <f t="shared" si="6"/>
        <v>1</v>
      </c>
      <c r="Q140" s="378"/>
      <c r="R140" s="378"/>
      <c r="S140" s="378"/>
      <c r="T140" s="378"/>
      <c r="U140" s="378"/>
      <c r="V140" s="378"/>
      <c r="W140" s="378"/>
      <c r="X140" s="379"/>
      <c r="Y140" s="484">
        <f t="shared" si="7"/>
        <v>0</v>
      </c>
      <c r="Z140" s="378"/>
      <c r="AA140" s="378"/>
      <c r="AB140" s="378"/>
      <c r="AC140" s="378"/>
      <c r="AD140" s="378"/>
      <c r="AE140" s="378"/>
      <c r="AF140" s="378"/>
      <c r="AG140" s="378"/>
      <c r="AH140" s="484">
        <f t="shared" si="5"/>
        <v>0</v>
      </c>
      <c r="AI140" s="382"/>
      <c r="AJ140" s="378" t="s">
        <v>2227</v>
      </c>
      <c r="AK140" s="378" t="s">
        <v>2228</v>
      </c>
      <c r="AL140" s="378"/>
      <c r="AM140" s="378"/>
      <c r="AN140" s="378"/>
      <c r="AO140" s="378"/>
      <c r="AP140" s="378"/>
      <c r="AQ140" s="378"/>
      <c r="AR140" s="378"/>
      <c r="AS140" s="394"/>
      <c r="AT140" s="395"/>
      <c r="AU140" s="394"/>
      <c r="AV140" s="394"/>
      <c r="AW140" s="381" t="s">
        <v>2126</v>
      </c>
    </row>
    <row r="141" spans="1:49" s="506" customFormat="1">
      <c r="A141" s="472"/>
      <c r="B141" s="380" t="s">
        <v>2107</v>
      </c>
      <c r="C141" s="381" t="s">
        <v>2108</v>
      </c>
      <c r="D141" s="380"/>
      <c r="E141" s="378" t="s">
        <v>2109</v>
      </c>
      <c r="F141" s="378" t="s">
        <v>533</v>
      </c>
      <c r="G141" s="378" t="s">
        <v>452</v>
      </c>
      <c r="H141" s="378"/>
      <c r="I141" s="378"/>
      <c r="J141" s="378"/>
      <c r="K141" s="378"/>
      <c r="L141" s="378"/>
      <c r="M141" s="378"/>
      <c r="N141" s="378">
        <v>1</v>
      </c>
      <c r="O141" s="440">
        <v>44459</v>
      </c>
      <c r="P141" s="483">
        <f t="shared" si="6"/>
        <v>1</v>
      </c>
      <c r="Q141" s="378"/>
      <c r="R141" s="378"/>
      <c r="S141" s="378"/>
      <c r="T141" s="378"/>
      <c r="U141" s="378"/>
      <c r="V141" s="378"/>
      <c r="W141" s="378"/>
      <c r="X141" s="495"/>
      <c r="Y141" s="484">
        <f t="shared" si="7"/>
        <v>0</v>
      </c>
      <c r="Z141" s="378"/>
      <c r="AA141" s="378"/>
      <c r="AB141" s="378"/>
      <c r="AC141" s="378"/>
      <c r="AD141" s="378"/>
      <c r="AE141" s="378"/>
      <c r="AF141" s="378"/>
      <c r="AG141" s="378"/>
      <c r="AH141" s="484">
        <f t="shared" si="5"/>
        <v>0</v>
      </c>
      <c r="AI141" s="382"/>
      <c r="AJ141" s="378" t="s">
        <v>2227</v>
      </c>
      <c r="AK141" s="378" t="s">
        <v>2228</v>
      </c>
      <c r="AL141" s="378"/>
      <c r="AM141" s="378"/>
      <c r="AN141" s="378"/>
      <c r="AO141" s="378"/>
      <c r="AP141" s="378"/>
      <c r="AQ141" s="378"/>
      <c r="AR141" s="378"/>
      <c r="AS141" s="394"/>
      <c r="AT141" s="395"/>
      <c r="AU141" s="394"/>
      <c r="AV141" s="394"/>
      <c r="AW141" s="381" t="s">
        <v>2110</v>
      </c>
    </row>
    <row r="142" spans="1:49" s="506" customFormat="1">
      <c r="A142" s="472"/>
      <c r="B142" s="380" t="s">
        <v>2095</v>
      </c>
      <c r="C142" s="381" t="s">
        <v>2096</v>
      </c>
      <c r="D142" s="380"/>
      <c r="E142" s="378" t="s">
        <v>2097</v>
      </c>
      <c r="F142" s="378" t="s">
        <v>533</v>
      </c>
      <c r="G142" s="378" t="s">
        <v>452</v>
      </c>
      <c r="H142" s="378"/>
      <c r="I142" s="378"/>
      <c r="J142" s="378"/>
      <c r="K142" s="378"/>
      <c r="L142" s="378"/>
      <c r="M142" s="378"/>
      <c r="N142" s="378">
        <v>1</v>
      </c>
      <c r="O142" s="440">
        <v>44449</v>
      </c>
      <c r="P142" s="483">
        <f t="shared" si="6"/>
        <v>1</v>
      </c>
      <c r="Q142" s="378"/>
      <c r="R142" s="378"/>
      <c r="S142" s="378"/>
      <c r="T142" s="378"/>
      <c r="U142" s="378"/>
      <c r="V142" s="378"/>
      <c r="W142" s="378"/>
      <c r="X142" s="379"/>
      <c r="Y142" s="484">
        <f t="shared" si="7"/>
        <v>0</v>
      </c>
      <c r="Z142" s="378"/>
      <c r="AA142" s="378"/>
      <c r="AB142" s="378"/>
      <c r="AC142" s="378"/>
      <c r="AD142" s="378"/>
      <c r="AE142" s="378"/>
      <c r="AF142" s="378"/>
      <c r="AG142" s="378"/>
      <c r="AH142" s="484">
        <f t="shared" ref="AH142:AH205" si="8">SUM($Z142:$AF142)</f>
        <v>0</v>
      </c>
      <c r="AI142" s="382"/>
      <c r="AJ142" s="378" t="s">
        <v>2227</v>
      </c>
      <c r="AK142" s="378" t="s">
        <v>2228</v>
      </c>
      <c r="AL142" s="378"/>
      <c r="AM142" s="378"/>
      <c r="AN142" s="378"/>
      <c r="AO142" s="378"/>
      <c r="AP142" s="378"/>
      <c r="AQ142" s="378"/>
      <c r="AR142" s="378"/>
      <c r="AS142" s="394"/>
      <c r="AT142" s="395"/>
      <c r="AU142" s="394"/>
      <c r="AV142" s="394"/>
      <c r="AW142" s="381" t="s">
        <v>2098</v>
      </c>
    </row>
    <row r="143" spans="1:49" s="506" customFormat="1">
      <c r="A143" s="472"/>
      <c r="B143" s="380" t="s">
        <v>2083</v>
      </c>
      <c r="C143" s="381" t="s">
        <v>2084</v>
      </c>
      <c r="D143" s="380"/>
      <c r="E143" s="378" t="s">
        <v>2085</v>
      </c>
      <c r="F143" s="378" t="s">
        <v>533</v>
      </c>
      <c r="G143" s="378" t="s">
        <v>452</v>
      </c>
      <c r="H143" s="378"/>
      <c r="I143" s="378"/>
      <c r="J143" s="378"/>
      <c r="K143" s="378"/>
      <c r="L143" s="378"/>
      <c r="M143" s="378"/>
      <c r="N143" s="378">
        <v>1</v>
      </c>
      <c r="O143" s="440">
        <v>44449</v>
      </c>
      <c r="P143" s="483">
        <f t="shared" si="6"/>
        <v>1</v>
      </c>
      <c r="Q143" s="378"/>
      <c r="R143" s="378"/>
      <c r="S143" s="378"/>
      <c r="T143" s="378"/>
      <c r="U143" s="378"/>
      <c r="V143" s="378"/>
      <c r="W143" s="378"/>
      <c r="X143" s="495"/>
      <c r="Y143" s="484">
        <f t="shared" si="7"/>
        <v>0</v>
      </c>
      <c r="Z143" s="378"/>
      <c r="AA143" s="378"/>
      <c r="AB143" s="378"/>
      <c r="AC143" s="378"/>
      <c r="AD143" s="378"/>
      <c r="AE143" s="378"/>
      <c r="AF143" s="378"/>
      <c r="AG143" s="378"/>
      <c r="AH143" s="484">
        <f t="shared" si="8"/>
        <v>0</v>
      </c>
      <c r="AI143" s="382"/>
      <c r="AJ143" s="378" t="s">
        <v>2227</v>
      </c>
      <c r="AK143" s="378" t="s">
        <v>2228</v>
      </c>
      <c r="AL143" s="378"/>
      <c r="AM143" s="378"/>
      <c r="AN143" s="378"/>
      <c r="AO143" s="378"/>
      <c r="AP143" s="378"/>
      <c r="AQ143" s="378"/>
      <c r="AR143" s="378"/>
      <c r="AS143" s="394"/>
      <c r="AT143" s="395"/>
      <c r="AU143" s="394"/>
      <c r="AV143" s="394"/>
      <c r="AW143" s="381" t="s">
        <v>2086</v>
      </c>
    </row>
    <row r="144" spans="1:49" s="506" customFormat="1">
      <c r="A144" s="472"/>
      <c r="B144" s="380" t="s">
        <v>2079</v>
      </c>
      <c r="C144" s="381" t="s">
        <v>2080</v>
      </c>
      <c r="D144" s="380"/>
      <c r="E144" s="378" t="s">
        <v>2081</v>
      </c>
      <c r="F144" s="378" t="s">
        <v>533</v>
      </c>
      <c r="G144" s="378" t="s">
        <v>452</v>
      </c>
      <c r="H144" s="378"/>
      <c r="I144" s="378"/>
      <c r="J144" s="378"/>
      <c r="K144" s="378"/>
      <c r="L144" s="378"/>
      <c r="M144" s="378"/>
      <c r="N144" s="378">
        <v>1</v>
      </c>
      <c r="O144" s="440">
        <v>44246</v>
      </c>
      <c r="P144" s="483">
        <f t="shared" si="6"/>
        <v>1</v>
      </c>
      <c r="Q144" s="378"/>
      <c r="R144" s="378"/>
      <c r="S144" s="378"/>
      <c r="T144" s="378"/>
      <c r="U144" s="378"/>
      <c r="V144" s="378"/>
      <c r="W144" s="378"/>
      <c r="X144" s="379"/>
      <c r="Y144" s="484">
        <f t="shared" si="7"/>
        <v>0</v>
      </c>
      <c r="Z144" s="378"/>
      <c r="AA144" s="378"/>
      <c r="AB144" s="378"/>
      <c r="AC144" s="378"/>
      <c r="AD144" s="378"/>
      <c r="AE144" s="378"/>
      <c r="AF144" s="378"/>
      <c r="AG144" s="378"/>
      <c r="AH144" s="484">
        <f t="shared" si="8"/>
        <v>0</v>
      </c>
      <c r="AI144" s="382"/>
      <c r="AJ144" s="378" t="s">
        <v>2227</v>
      </c>
      <c r="AK144" s="378" t="s">
        <v>2228</v>
      </c>
      <c r="AL144" s="378"/>
      <c r="AM144" s="378"/>
      <c r="AN144" s="378"/>
      <c r="AO144" s="378"/>
      <c r="AP144" s="378"/>
      <c r="AQ144" s="378"/>
      <c r="AR144" s="378"/>
      <c r="AS144" s="394"/>
      <c r="AT144" s="395"/>
      <c r="AU144" s="394"/>
      <c r="AV144" s="394"/>
      <c r="AW144" s="381" t="s">
        <v>2082</v>
      </c>
    </row>
    <row r="145" spans="1:49" s="506" customFormat="1">
      <c r="A145" s="472"/>
      <c r="B145" s="380" t="s">
        <v>2075</v>
      </c>
      <c r="C145" s="381" t="s">
        <v>2076</v>
      </c>
      <c r="D145" s="380"/>
      <c r="E145" s="378" t="s">
        <v>2077</v>
      </c>
      <c r="F145" s="378" t="s">
        <v>533</v>
      </c>
      <c r="G145" s="378" t="s">
        <v>452</v>
      </c>
      <c r="H145" s="378"/>
      <c r="I145" s="378"/>
      <c r="J145" s="378"/>
      <c r="K145" s="378"/>
      <c r="L145" s="378"/>
      <c r="M145" s="378"/>
      <c r="N145" s="378">
        <v>1</v>
      </c>
      <c r="O145" s="440">
        <v>44516</v>
      </c>
      <c r="P145" s="483">
        <f t="shared" si="6"/>
        <v>1</v>
      </c>
      <c r="Q145" s="378"/>
      <c r="R145" s="378"/>
      <c r="S145" s="378"/>
      <c r="T145" s="378"/>
      <c r="U145" s="378"/>
      <c r="V145" s="378"/>
      <c r="W145" s="378"/>
      <c r="X145" s="379"/>
      <c r="Y145" s="484">
        <f t="shared" si="7"/>
        <v>0</v>
      </c>
      <c r="Z145" s="378"/>
      <c r="AA145" s="378"/>
      <c r="AB145" s="378"/>
      <c r="AC145" s="378"/>
      <c r="AD145" s="378"/>
      <c r="AE145" s="378"/>
      <c r="AF145" s="378"/>
      <c r="AG145" s="378"/>
      <c r="AH145" s="484">
        <f t="shared" si="8"/>
        <v>0</v>
      </c>
      <c r="AI145" s="382"/>
      <c r="AJ145" s="378" t="s">
        <v>2227</v>
      </c>
      <c r="AK145" s="378" t="s">
        <v>2228</v>
      </c>
      <c r="AL145" s="378"/>
      <c r="AM145" s="378"/>
      <c r="AN145" s="378"/>
      <c r="AO145" s="378"/>
      <c r="AP145" s="378"/>
      <c r="AQ145" s="378"/>
      <c r="AR145" s="378"/>
      <c r="AS145" s="394"/>
      <c r="AT145" s="395"/>
      <c r="AU145" s="394"/>
      <c r="AV145" s="394"/>
      <c r="AW145" s="381" t="s">
        <v>2078</v>
      </c>
    </row>
    <row r="146" spans="1:49" s="506" customFormat="1">
      <c r="A146" s="472"/>
      <c r="B146" s="380" t="s">
        <v>2067</v>
      </c>
      <c r="C146" s="381" t="s">
        <v>2068</v>
      </c>
      <c r="D146" s="380"/>
      <c r="E146" s="378" t="s">
        <v>2069</v>
      </c>
      <c r="F146" s="378" t="s">
        <v>533</v>
      </c>
      <c r="G146" s="378" t="s">
        <v>452</v>
      </c>
      <c r="H146" s="378"/>
      <c r="I146" s="378"/>
      <c r="J146" s="378"/>
      <c r="K146" s="378"/>
      <c r="L146" s="378"/>
      <c r="M146" s="378"/>
      <c r="N146" s="378">
        <v>1</v>
      </c>
      <c r="O146" s="440">
        <v>44407</v>
      </c>
      <c r="P146" s="483">
        <f t="shared" si="6"/>
        <v>1</v>
      </c>
      <c r="Q146" s="378"/>
      <c r="R146" s="378"/>
      <c r="S146" s="378"/>
      <c r="T146" s="378"/>
      <c r="U146" s="378"/>
      <c r="V146" s="378"/>
      <c r="W146" s="378"/>
      <c r="X146" s="379"/>
      <c r="Y146" s="484">
        <f t="shared" si="7"/>
        <v>0</v>
      </c>
      <c r="Z146" s="378"/>
      <c r="AA146" s="378"/>
      <c r="AB146" s="378"/>
      <c r="AC146" s="378"/>
      <c r="AD146" s="378"/>
      <c r="AE146" s="378"/>
      <c r="AF146" s="378"/>
      <c r="AG146" s="378"/>
      <c r="AH146" s="484">
        <f t="shared" si="8"/>
        <v>0</v>
      </c>
      <c r="AI146" s="382"/>
      <c r="AJ146" s="378" t="s">
        <v>2227</v>
      </c>
      <c r="AK146" s="378" t="s">
        <v>2228</v>
      </c>
      <c r="AL146" s="378"/>
      <c r="AM146" s="378"/>
      <c r="AN146" s="378"/>
      <c r="AO146" s="378"/>
      <c r="AP146" s="378"/>
      <c r="AQ146" s="378"/>
      <c r="AR146" s="378"/>
      <c r="AS146" s="394"/>
      <c r="AT146" s="395"/>
      <c r="AU146" s="394"/>
      <c r="AV146" s="394"/>
      <c r="AW146" s="381" t="s">
        <v>2070</v>
      </c>
    </row>
    <row r="147" spans="1:49" s="506" customFormat="1">
      <c r="A147" s="472"/>
      <c r="B147" s="380" t="s">
        <v>2059</v>
      </c>
      <c r="C147" s="381" t="s">
        <v>2060</v>
      </c>
      <c r="D147" s="380"/>
      <c r="E147" s="378" t="s">
        <v>2061</v>
      </c>
      <c r="F147" s="378" t="s">
        <v>533</v>
      </c>
      <c r="G147" s="378" t="s">
        <v>452</v>
      </c>
      <c r="H147" s="378"/>
      <c r="I147" s="378"/>
      <c r="J147" s="378"/>
      <c r="K147" s="378"/>
      <c r="L147" s="378"/>
      <c r="M147" s="378"/>
      <c r="N147" s="378">
        <v>1</v>
      </c>
      <c r="O147" s="440">
        <v>44375</v>
      </c>
      <c r="P147" s="483">
        <f t="shared" si="6"/>
        <v>1</v>
      </c>
      <c r="Q147" s="378"/>
      <c r="R147" s="378"/>
      <c r="S147" s="378"/>
      <c r="T147" s="378"/>
      <c r="U147" s="378"/>
      <c r="V147" s="378"/>
      <c r="W147" s="378"/>
      <c r="X147" s="379"/>
      <c r="Y147" s="484">
        <f t="shared" si="7"/>
        <v>0</v>
      </c>
      <c r="Z147" s="378"/>
      <c r="AA147" s="378"/>
      <c r="AB147" s="378"/>
      <c r="AC147" s="378"/>
      <c r="AD147" s="378"/>
      <c r="AE147" s="378"/>
      <c r="AF147" s="378"/>
      <c r="AG147" s="378"/>
      <c r="AH147" s="484">
        <f t="shared" si="8"/>
        <v>0</v>
      </c>
      <c r="AI147" s="382"/>
      <c r="AJ147" s="378" t="s">
        <v>2227</v>
      </c>
      <c r="AK147" s="378" t="s">
        <v>2228</v>
      </c>
      <c r="AL147" s="378"/>
      <c r="AM147" s="378"/>
      <c r="AN147" s="378"/>
      <c r="AO147" s="378"/>
      <c r="AP147" s="378"/>
      <c r="AQ147" s="378"/>
      <c r="AR147" s="378"/>
      <c r="AS147" s="394"/>
      <c r="AT147" s="395"/>
      <c r="AU147" s="394"/>
      <c r="AV147" s="394"/>
      <c r="AW147" s="381" t="s">
        <v>2062</v>
      </c>
    </row>
    <row r="148" spans="1:49" s="506" customFormat="1">
      <c r="A148" s="472"/>
      <c r="B148" s="380" t="s">
        <v>2047</v>
      </c>
      <c r="C148" s="381" t="s">
        <v>2048</v>
      </c>
      <c r="D148" s="380"/>
      <c r="E148" s="378" t="s">
        <v>2049</v>
      </c>
      <c r="F148" s="378" t="s">
        <v>533</v>
      </c>
      <c r="G148" s="378" t="s">
        <v>452</v>
      </c>
      <c r="H148" s="378"/>
      <c r="I148" s="378"/>
      <c r="J148" s="378"/>
      <c r="K148" s="378"/>
      <c r="L148" s="378"/>
      <c r="M148" s="378"/>
      <c r="N148" s="378">
        <v>1</v>
      </c>
      <c r="O148" s="440">
        <v>44547</v>
      </c>
      <c r="P148" s="483">
        <f t="shared" ref="P148:P211" si="9">SUM($H148:$N148)</f>
        <v>1</v>
      </c>
      <c r="Q148" s="378"/>
      <c r="R148" s="378"/>
      <c r="S148" s="378"/>
      <c r="T148" s="378"/>
      <c r="U148" s="378"/>
      <c r="V148" s="378"/>
      <c r="W148" s="378"/>
      <c r="X148" s="379"/>
      <c r="Y148" s="484">
        <f t="shared" ref="Y148:Y211" si="10">SUM($Q148:$W148)</f>
        <v>0</v>
      </c>
      <c r="Z148" s="378"/>
      <c r="AA148" s="378"/>
      <c r="AB148" s="378"/>
      <c r="AC148" s="378"/>
      <c r="AD148" s="378"/>
      <c r="AE148" s="378"/>
      <c r="AF148" s="378"/>
      <c r="AG148" s="378"/>
      <c r="AH148" s="484">
        <f t="shared" si="8"/>
        <v>0</v>
      </c>
      <c r="AI148" s="382"/>
      <c r="AJ148" s="378" t="s">
        <v>2227</v>
      </c>
      <c r="AK148" s="378" t="s">
        <v>2228</v>
      </c>
      <c r="AL148" s="378"/>
      <c r="AM148" s="378"/>
      <c r="AN148" s="378"/>
      <c r="AO148" s="378"/>
      <c r="AP148" s="378"/>
      <c r="AQ148" s="378"/>
      <c r="AR148" s="378"/>
      <c r="AS148" s="394"/>
      <c r="AT148" s="395"/>
      <c r="AU148" s="394"/>
      <c r="AV148" s="394"/>
      <c r="AW148" s="381" t="s">
        <v>2050</v>
      </c>
    </row>
    <row r="149" spans="1:49" s="506" customFormat="1">
      <c r="A149" s="472"/>
      <c r="B149" s="380" t="s">
        <v>2039</v>
      </c>
      <c r="C149" s="381" t="s">
        <v>2040</v>
      </c>
      <c r="D149" s="380"/>
      <c r="E149" s="378" t="s">
        <v>2041</v>
      </c>
      <c r="F149" s="378" t="s">
        <v>533</v>
      </c>
      <c r="G149" s="378" t="s">
        <v>452</v>
      </c>
      <c r="H149" s="378"/>
      <c r="I149" s="378"/>
      <c r="J149" s="378"/>
      <c r="K149" s="378"/>
      <c r="L149" s="378"/>
      <c r="M149" s="378"/>
      <c r="N149" s="378">
        <v>1</v>
      </c>
      <c r="O149" s="440">
        <v>44392</v>
      </c>
      <c r="P149" s="483">
        <f t="shared" si="9"/>
        <v>1</v>
      </c>
      <c r="Q149" s="378"/>
      <c r="R149" s="378"/>
      <c r="S149" s="378"/>
      <c r="T149" s="378"/>
      <c r="U149" s="378"/>
      <c r="V149" s="378"/>
      <c r="W149" s="378"/>
      <c r="X149" s="379"/>
      <c r="Y149" s="484">
        <f t="shared" si="10"/>
        <v>0</v>
      </c>
      <c r="Z149" s="378"/>
      <c r="AA149" s="378"/>
      <c r="AB149" s="378"/>
      <c r="AC149" s="378"/>
      <c r="AD149" s="378"/>
      <c r="AE149" s="378"/>
      <c r="AF149" s="378"/>
      <c r="AG149" s="378"/>
      <c r="AH149" s="484">
        <f t="shared" si="8"/>
        <v>0</v>
      </c>
      <c r="AI149" s="382"/>
      <c r="AJ149" s="378" t="s">
        <v>2227</v>
      </c>
      <c r="AK149" s="378" t="s">
        <v>2228</v>
      </c>
      <c r="AL149" s="378"/>
      <c r="AM149" s="378"/>
      <c r="AN149" s="378"/>
      <c r="AO149" s="378"/>
      <c r="AP149" s="378"/>
      <c r="AQ149" s="378"/>
      <c r="AR149" s="378"/>
      <c r="AS149" s="394"/>
      <c r="AT149" s="395"/>
      <c r="AU149" s="394"/>
      <c r="AV149" s="394"/>
      <c r="AW149" s="381" t="s">
        <v>2042</v>
      </c>
    </row>
    <row r="150" spans="1:49" s="506" customFormat="1">
      <c r="A150" s="472"/>
      <c r="B150" s="380" t="s">
        <v>2027</v>
      </c>
      <c r="C150" s="381" t="s">
        <v>2028</v>
      </c>
      <c r="D150" s="380"/>
      <c r="E150" s="378" t="s">
        <v>2029</v>
      </c>
      <c r="F150" s="378" t="s">
        <v>533</v>
      </c>
      <c r="G150" s="378" t="s">
        <v>452</v>
      </c>
      <c r="H150" s="378"/>
      <c r="I150" s="378"/>
      <c r="J150" s="378"/>
      <c r="K150" s="378"/>
      <c r="L150" s="378"/>
      <c r="M150" s="378"/>
      <c r="N150" s="378">
        <v>1</v>
      </c>
      <c r="O150" s="440">
        <v>44420</v>
      </c>
      <c r="P150" s="483">
        <f t="shared" si="9"/>
        <v>1</v>
      </c>
      <c r="Q150" s="378"/>
      <c r="R150" s="378"/>
      <c r="S150" s="378"/>
      <c r="T150" s="378"/>
      <c r="U150" s="378"/>
      <c r="V150" s="378"/>
      <c r="W150" s="378"/>
      <c r="X150" s="379"/>
      <c r="Y150" s="484">
        <f t="shared" si="10"/>
        <v>0</v>
      </c>
      <c r="Z150" s="378"/>
      <c r="AA150" s="378"/>
      <c r="AB150" s="378"/>
      <c r="AC150" s="378"/>
      <c r="AD150" s="378"/>
      <c r="AE150" s="378"/>
      <c r="AF150" s="378"/>
      <c r="AG150" s="378"/>
      <c r="AH150" s="484">
        <f t="shared" si="8"/>
        <v>0</v>
      </c>
      <c r="AI150" s="382"/>
      <c r="AJ150" s="378" t="s">
        <v>2227</v>
      </c>
      <c r="AK150" s="378" t="s">
        <v>2228</v>
      </c>
      <c r="AL150" s="378"/>
      <c r="AM150" s="378"/>
      <c r="AN150" s="378"/>
      <c r="AO150" s="378"/>
      <c r="AP150" s="378"/>
      <c r="AQ150" s="378"/>
      <c r="AR150" s="378"/>
      <c r="AS150" s="394"/>
      <c r="AT150" s="395"/>
      <c r="AU150" s="394"/>
      <c r="AV150" s="394"/>
      <c r="AW150" s="381" t="s">
        <v>2030</v>
      </c>
    </row>
    <row r="151" spans="1:49" s="506" customFormat="1">
      <c r="A151" s="472"/>
      <c r="B151" s="380" t="s">
        <v>2023</v>
      </c>
      <c r="C151" s="381" t="s">
        <v>2024</v>
      </c>
      <c r="D151" s="380"/>
      <c r="E151" s="378" t="s">
        <v>2025</v>
      </c>
      <c r="F151" s="378" t="s">
        <v>533</v>
      </c>
      <c r="G151" s="378" t="s">
        <v>452</v>
      </c>
      <c r="H151" s="378"/>
      <c r="I151" s="378"/>
      <c r="J151" s="378"/>
      <c r="K151" s="378"/>
      <c r="L151" s="378"/>
      <c r="M151" s="378"/>
      <c r="N151" s="378">
        <v>1</v>
      </c>
      <c r="O151" s="440">
        <v>44375</v>
      </c>
      <c r="P151" s="483">
        <f t="shared" si="9"/>
        <v>1</v>
      </c>
      <c r="Q151" s="378"/>
      <c r="R151" s="378"/>
      <c r="S151" s="378"/>
      <c r="T151" s="378"/>
      <c r="U151" s="378"/>
      <c r="V151" s="378"/>
      <c r="W151" s="378"/>
      <c r="X151" s="379"/>
      <c r="Y151" s="484">
        <f t="shared" si="10"/>
        <v>0</v>
      </c>
      <c r="Z151" s="378"/>
      <c r="AA151" s="378"/>
      <c r="AB151" s="378"/>
      <c r="AC151" s="378"/>
      <c r="AD151" s="378"/>
      <c r="AE151" s="378"/>
      <c r="AF151" s="378"/>
      <c r="AG151" s="378"/>
      <c r="AH151" s="484">
        <f t="shared" si="8"/>
        <v>0</v>
      </c>
      <c r="AI151" s="382"/>
      <c r="AJ151" s="378" t="s">
        <v>2227</v>
      </c>
      <c r="AK151" s="378" t="s">
        <v>2228</v>
      </c>
      <c r="AL151" s="378"/>
      <c r="AM151" s="378"/>
      <c r="AN151" s="378"/>
      <c r="AO151" s="378"/>
      <c r="AP151" s="378"/>
      <c r="AQ151" s="378"/>
      <c r="AR151" s="378"/>
      <c r="AS151" s="394"/>
      <c r="AT151" s="395"/>
      <c r="AU151" s="394"/>
      <c r="AV151" s="394"/>
      <c r="AW151" s="381" t="s">
        <v>2026</v>
      </c>
    </row>
    <row r="152" spans="1:49" s="506" customFormat="1">
      <c r="A152" s="472"/>
      <c r="B152" s="380" t="s">
        <v>2011</v>
      </c>
      <c r="C152" s="381" t="s">
        <v>2012</v>
      </c>
      <c r="D152" s="380"/>
      <c r="E152" s="378" t="s">
        <v>2013</v>
      </c>
      <c r="F152" s="378" t="s">
        <v>533</v>
      </c>
      <c r="G152" s="378" t="s">
        <v>452</v>
      </c>
      <c r="H152" s="378"/>
      <c r="I152" s="378"/>
      <c r="J152" s="378"/>
      <c r="K152" s="378"/>
      <c r="L152" s="378"/>
      <c r="M152" s="378"/>
      <c r="N152" s="378">
        <v>1</v>
      </c>
      <c r="O152" s="440">
        <v>44419</v>
      </c>
      <c r="P152" s="483">
        <f t="shared" si="9"/>
        <v>1</v>
      </c>
      <c r="Q152" s="378"/>
      <c r="R152" s="378"/>
      <c r="S152" s="378"/>
      <c r="T152" s="378"/>
      <c r="U152" s="378"/>
      <c r="V152" s="378"/>
      <c r="W152" s="378"/>
      <c r="X152" s="379"/>
      <c r="Y152" s="484">
        <f t="shared" si="10"/>
        <v>0</v>
      </c>
      <c r="Z152" s="378"/>
      <c r="AA152" s="378"/>
      <c r="AB152" s="378"/>
      <c r="AC152" s="378"/>
      <c r="AD152" s="378"/>
      <c r="AE152" s="378"/>
      <c r="AF152" s="378"/>
      <c r="AG152" s="378"/>
      <c r="AH152" s="484">
        <f t="shared" si="8"/>
        <v>0</v>
      </c>
      <c r="AI152" s="382"/>
      <c r="AJ152" s="378" t="s">
        <v>2227</v>
      </c>
      <c r="AK152" s="378" t="s">
        <v>2228</v>
      </c>
      <c r="AL152" s="378"/>
      <c r="AM152" s="378"/>
      <c r="AN152" s="378"/>
      <c r="AO152" s="378"/>
      <c r="AP152" s="378"/>
      <c r="AQ152" s="378"/>
      <c r="AR152" s="378"/>
      <c r="AS152" s="394"/>
      <c r="AT152" s="395"/>
      <c r="AU152" s="394"/>
      <c r="AV152" s="394"/>
      <c r="AW152" s="381" t="s">
        <v>2014</v>
      </c>
    </row>
    <row r="153" spans="1:49" s="506" customFormat="1">
      <c r="A153" s="472"/>
      <c r="B153" s="380" t="s">
        <v>2003</v>
      </c>
      <c r="C153" s="381" t="s">
        <v>2004</v>
      </c>
      <c r="D153" s="380"/>
      <c r="E153" s="378" t="s">
        <v>2005</v>
      </c>
      <c r="F153" s="378" t="s">
        <v>533</v>
      </c>
      <c r="G153" s="378" t="s">
        <v>452</v>
      </c>
      <c r="H153" s="378"/>
      <c r="I153" s="378"/>
      <c r="J153" s="378"/>
      <c r="K153" s="378"/>
      <c r="L153" s="378"/>
      <c r="M153" s="378"/>
      <c r="N153" s="378">
        <v>1</v>
      </c>
      <c r="O153" s="440">
        <v>44435</v>
      </c>
      <c r="P153" s="483">
        <f t="shared" si="9"/>
        <v>1</v>
      </c>
      <c r="Q153" s="378"/>
      <c r="R153" s="378"/>
      <c r="S153" s="378"/>
      <c r="T153" s="378"/>
      <c r="U153" s="378"/>
      <c r="V153" s="378"/>
      <c r="W153" s="378"/>
      <c r="X153" s="379"/>
      <c r="Y153" s="484">
        <f t="shared" si="10"/>
        <v>0</v>
      </c>
      <c r="Z153" s="378"/>
      <c r="AA153" s="378"/>
      <c r="AB153" s="378"/>
      <c r="AC153" s="378"/>
      <c r="AD153" s="378"/>
      <c r="AE153" s="378"/>
      <c r="AF153" s="378"/>
      <c r="AG153" s="378"/>
      <c r="AH153" s="484">
        <f t="shared" si="8"/>
        <v>0</v>
      </c>
      <c r="AI153" s="382"/>
      <c r="AJ153" s="378" t="s">
        <v>2227</v>
      </c>
      <c r="AK153" s="378" t="s">
        <v>2228</v>
      </c>
      <c r="AL153" s="378"/>
      <c r="AM153" s="378"/>
      <c r="AN153" s="378"/>
      <c r="AO153" s="378"/>
      <c r="AP153" s="378"/>
      <c r="AQ153" s="378"/>
      <c r="AR153" s="378"/>
      <c r="AS153" s="394"/>
      <c r="AT153" s="395"/>
      <c r="AU153" s="394"/>
      <c r="AV153" s="394"/>
      <c r="AW153" s="381" t="s">
        <v>2006</v>
      </c>
    </row>
    <row r="154" spans="1:49" s="506" customFormat="1">
      <c r="A154" s="472"/>
      <c r="B154" s="380" t="s">
        <v>1999</v>
      </c>
      <c r="C154" s="381" t="s">
        <v>2000</v>
      </c>
      <c r="D154" s="380"/>
      <c r="E154" s="378" t="s">
        <v>2001</v>
      </c>
      <c r="F154" s="378" t="s">
        <v>533</v>
      </c>
      <c r="G154" s="378" t="s">
        <v>452</v>
      </c>
      <c r="H154" s="378"/>
      <c r="I154" s="378"/>
      <c r="J154" s="378"/>
      <c r="K154" s="378"/>
      <c r="L154" s="378"/>
      <c r="M154" s="378"/>
      <c r="N154" s="378">
        <v>1</v>
      </c>
      <c r="O154" s="440">
        <v>44417</v>
      </c>
      <c r="P154" s="483">
        <f t="shared" si="9"/>
        <v>1</v>
      </c>
      <c r="Q154" s="378"/>
      <c r="R154" s="378"/>
      <c r="S154" s="378"/>
      <c r="T154" s="378"/>
      <c r="U154" s="378"/>
      <c r="V154" s="378"/>
      <c r="W154" s="378"/>
      <c r="X154" s="379"/>
      <c r="Y154" s="484">
        <f t="shared" si="10"/>
        <v>0</v>
      </c>
      <c r="Z154" s="378"/>
      <c r="AA154" s="378"/>
      <c r="AB154" s="378"/>
      <c r="AC154" s="378"/>
      <c r="AD154" s="378"/>
      <c r="AE154" s="378"/>
      <c r="AF154" s="378"/>
      <c r="AG154" s="378"/>
      <c r="AH154" s="484">
        <f t="shared" si="8"/>
        <v>0</v>
      </c>
      <c r="AI154" s="382"/>
      <c r="AJ154" s="378" t="s">
        <v>2227</v>
      </c>
      <c r="AK154" s="378" t="s">
        <v>2228</v>
      </c>
      <c r="AL154" s="378"/>
      <c r="AM154" s="378"/>
      <c r="AN154" s="378"/>
      <c r="AO154" s="378"/>
      <c r="AP154" s="378"/>
      <c r="AQ154" s="378"/>
      <c r="AR154" s="378"/>
      <c r="AS154" s="394"/>
      <c r="AT154" s="395"/>
      <c r="AU154" s="394"/>
      <c r="AV154" s="394"/>
      <c r="AW154" s="381" t="s">
        <v>2002</v>
      </c>
    </row>
    <row r="155" spans="1:49" s="506" customFormat="1">
      <c r="A155" s="472"/>
      <c r="B155" s="380" t="s">
        <v>1995</v>
      </c>
      <c r="C155" s="381" t="s">
        <v>1996</v>
      </c>
      <c r="D155" s="380"/>
      <c r="E155" s="378" t="s">
        <v>1997</v>
      </c>
      <c r="F155" s="378" t="s">
        <v>533</v>
      </c>
      <c r="G155" s="378" t="s">
        <v>452</v>
      </c>
      <c r="H155" s="378"/>
      <c r="I155" s="378"/>
      <c r="J155" s="378"/>
      <c r="K155" s="378"/>
      <c r="L155" s="378"/>
      <c r="M155" s="378"/>
      <c r="N155" s="378">
        <v>1</v>
      </c>
      <c r="O155" s="440">
        <v>44467</v>
      </c>
      <c r="P155" s="483">
        <f t="shared" si="9"/>
        <v>1</v>
      </c>
      <c r="Q155" s="378"/>
      <c r="R155" s="378"/>
      <c r="S155" s="378"/>
      <c r="T155" s="378"/>
      <c r="U155" s="378"/>
      <c r="V155" s="378"/>
      <c r="W155" s="378"/>
      <c r="X155" s="379"/>
      <c r="Y155" s="484">
        <f t="shared" si="10"/>
        <v>0</v>
      </c>
      <c r="Z155" s="378"/>
      <c r="AA155" s="378"/>
      <c r="AB155" s="378"/>
      <c r="AC155" s="378"/>
      <c r="AD155" s="378"/>
      <c r="AE155" s="378"/>
      <c r="AF155" s="378"/>
      <c r="AG155" s="378"/>
      <c r="AH155" s="484">
        <f t="shared" si="8"/>
        <v>0</v>
      </c>
      <c r="AI155" s="382"/>
      <c r="AJ155" s="378" t="s">
        <v>2227</v>
      </c>
      <c r="AK155" s="378" t="s">
        <v>2228</v>
      </c>
      <c r="AL155" s="378"/>
      <c r="AM155" s="378"/>
      <c r="AN155" s="378"/>
      <c r="AO155" s="378"/>
      <c r="AP155" s="378"/>
      <c r="AQ155" s="378"/>
      <c r="AR155" s="378"/>
      <c r="AS155" s="394"/>
      <c r="AT155" s="395"/>
      <c r="AU155" s="394"/>
      <c r="AV155" s="394"/>
      <c r="AW155" s="381" t="s">
        <v>1998</v>
      </c>
    </row>
    <row r="156" spans="1:49" s="506" customFormat="1">
      <c r="A156" s="472"/>
      <c r="B156" s="380" t="s">
        <v>1983</v>
      </c>
      <c r="C156" s="381" t="s">
        <v>1984</v>
      </c>
      <c r="D156" s="380"/>
      <c r="E156" s="378" t="s">
        <v>1985</v>
      </c>
      <c r="F156" s="378" t="s">
        <v>533</v>
      </c>
      <c r="G156" s="378" t="s">
        <v>452</v>
      </c>
      <c r="H156" s="378"/>
      <c r="I156" s="378"/>
      <c r="J156" s="378"/>
      <c r="K156" s="378"/>
      <c r="L156" s="378"/>
      <c r="M156" s="378"/>
      <c r="N156" s="378">
        <v>1</v>
      </c>
      <c r="O156" s="440">
        <v>44459</v>
      </c>
      <c r="P156" s="483">
        <f t="shared" si="9"/>
        <v>1</v>
      </c>
      <c r="Q156" s="378"/>
      <c r="R156" s="378"/>
      <c r="S156" s="378"/>
      <c r="T156" s="378"/>
      <c r="U156" s="378"/>
      <c r="V156" s="378"/>
      <c r="W156" s="378"/>
      <c r="X156" s="379"/>
      <c r="Y156" s="484">
        <f t="shared" si="10"/>
        <v>0</v>
      </c>
      <c r="Z156" s="378"/>
      <c r="AA156" s="378"/>
      <c r="AB156" s="378"/>
      <c r="AC156" s="378"/>
      <c r="AD156" s="378"/>
      <c r="AE156" s="378"/>
      <c r="AF156" s="378"/>
      <c r="AG156" s="378"/>
      <c r="AH156" s="484">
        <f t="shared" si="8"/>
        <v>0</v>
      </c>
      <c r="AI156" s="382"/>
      <c r="AJ156" s="378" t="s">
        <v>2227</v>
      </c>
      <c r="AK156" s="378" t="s">
        <v>2228</v>
      </c>
      <c r="AL156" s="378"/>
      <c r="AM156" s="378"/>
      <c r="AN156" s="378"/>
      <c r="AO156" s="378"/>
      <c r="AP156" s="378"/>
      <c r="AQ156" s="378"/>
      <c r="AR156" s="378"/>
      <c r="AS156" s="394"/>
      <c r="AT156" s="395"/>
      <c r="AU156" s="394"/>
      <c r="AV156" s="394"/>
      <c r="AW156" s="381" t="s">
        <v>1986</v>
      </c>
    </row>
    <row r="157" spans="1:49" s="506" customFormat="1">
      <c r="A157" s="472"/>
      <c r="B157" s="380" t="s">
        <v>1975</v>
      </c>
      <c r="C157" s="381" t="s">
        <v>1976</v>
      </c>
      <c r="D157" s="380"/>
      <c r="E157" s="378" t="s">
        <v>1977</v>
      </c>
      <c r="F157" s="378" t="s">
        <v>533</v>
      </c>
      <c r="G157" s="378" t="s">
        <v>452</v>
      </c>
      <c r="H157" s="378"/>
      <c r="I157" s="378"/>
      <c r="J157" s="378"/>
      <c r="K157" s="378"/>
      <c r="L157" s="378"/>
      <c r="M157" s="378"/>
      <c r="N157" s="378">
        <v>1</v>
      </c>
      <c r="O157" s="440">
        <v>44427</v>
      </c>
      <c r="P157" s="483">
        <f t="shared" si="9"/>
        <v>1</v>
      </c>
      <c r="Q157" s="378"/>
      <c r="R157" s="378"/>
      <c r="S157" s="378"/>
      <c r="T157" s="378"/>
      <c r="U157" s="378"/>
      <c r="V157" s="378"/>
      <c r="W157" s="378"/>
      <c r="X157" s="379"/>
      <c r="Y157" s="484">
        <f t="shared" si="10"/>
        <v>0</v>
      </c>
      <c r="Z157" s="378"/>
      <c r="AA157" s="378"/>
      <c r="AB157" s="378"/>
      <c r="AC157" s="378"/>
      <c r="AD157" s="378"/>
      <c r="AE157" s="378"/>
      <c r="AF157" s="378"/>
      <c r="AG157" s="378"/>
      <c r="AH157" s="484">
        <f t="shared" si="8"/>
        <v>0</v>
      </c>
      <c r="AI157" s="382"/>
      <c r="AJ157" s="378" t="s">
        <v>2227</v>
      </c>
      <c r="AK157" s="378" t="s">
        <v>2228</v>
      </c>
      <c r="AL157" s="378"/>
      <c r="AM157" s="378"/>
      <c r="AN157" s="378"/>
      <c r="AO157" s="378"/>
      <c r="AP157" s="378"/>
      <c r="AQ157" s="378"/>
      <c r="AR157" s="378"/>
      <c r="AS157" s="394"/>
      <c r="AT157" s="395"/>
      <c r="AU157" s="394"/>
      <c r="AV157" s="394"/>
      <c r="AW157" s="381" t="s">
        <v>1978</v>
      </c>
    </row>
    <row r="158" spans="1:49" s="506" customFormat="1">
      <c r="A158" s="472"/>
      <c r="B158" s="380" t="s">
        <v>1971</v>
      </c>
      <c r="C158" s="381" t="s">
        <v>1972</v>
      </c>
      <c r="D158" s="380"/>
      <c r="E158" s="378" t="s">
        <v>1973</v>
      </c>
      <c r="F158" s="378" t="s">
        <v>533</v>
      </c>
      <c r="G158" s="378" t="s">
        <v>452</v>
      </c>
      <c r="H158" s="378"/>
      <c r="I158" s="378"/>
      <c r="J158" s="378"/>
      <c r="K158" s="378"/>
      <c r="L158" s="378"/>
      <c r="M158" s="378"/>
      <c r="N158" s="378">
        <v>1</v>
      </c>
      <c r="O158" s="440">
        <v>44250</v>
      </c>
      <c r="P158" s="483">
        <f t="shared" si="9"/>
        <v>1</v>
      </c>
      <c r="Q158" s="378"/>
      <c r="R158" s="378"/>
      <c r="S158" s="378"/>
      <c r="T158" s="378"/>
      <c r="U158" s="378"/>
      <c r="V158" s="378"/>
      <c r="W158" s="378"/>
      <c r="X158" s="379"/>
      <c r="Y158" s="484">
        <f t="shared" si="10"/>
        <v>0</v>
      </c>
      <c r="Z158" s="378"/>
      <c r="AA158" s="378"/>
      <c r="AB158" s="378"/>
      <c r="AC158" s="378"/>
      <c r="AD158" s="378"/>
      <c r="AE158" s="378"/>
      <c r="AF158" s="378"/>
      <c r="AG158" s="378"/>
      <c r="AH158" s="484">
        <f t="shared" si="8"/>
        <v>0</v>
      </c>
      <c r="AI158" s="382"/>
      <c r="AJ158" s="378" t="s">
        <v>2227</v>
      </c>
      <c r="AK158" s="378" t="s">
        <v>2228</v>
      </c>
      <c r="AL158" s="378"/>
      <c r="AM158" s="378"/>
      <c r="AN158" s="378"/>
      <c r="AO158" s="378"/>
      <c r="AP158" s="378"/>
      <c r="AQ158" s="378"/>
      <c r="AR158" s="378"/>
      <c r="AS158" s="394"/>
      <c r="AT158" s="395"/>
      <c r="AU158" s="394"/>
      <c r="AV158" s="394"/>
      <c r="AW158" s="381" t="s">
        <v>1974</v>
      </c>
    </row>
    <row r="159" spans="1:49" s="506" customFormat="1">
      <c r="A159" s="472"/>
      <c r="B159" s="380" t="s">
        <v>1967</v>
      </c>
      <c r="C159" s="381" t="s">
        <v>1968</v>
      </c>
      <c r="D159" s="380"/>
      <c r="E159" s="378" t="s">
        <v>1969</v>
      </c>
      <c r="F159" s="378" t="s">
        <v>533</v>
      </c>
      <c r="G159" s="378" t="s">
        <v>452</v>
      </c>
      <c r="H159" s="378"/>
      <c r="I159" s="378"/>
      <c r="J159" s="378"/>
      <c r="K159" s="378"/>
      <c r="L159" s="378"/>
      <c r="M159" s="378"/>
      <c r="N159" s="378">
        <v>1</v>
      </c>
      <c r="O159" s="440">
        <v>44547</v>
      </c>
      <c r="P159" s="483">
        <f t="shared" si="9"/>
        <v>1</v>
      </c>
      <c r="Q159" s="378"/>
      <c r="R159" s="378"/>
      <c r="S159" s="378"/>
      <c r="T159" s="378"/>
      <c r="U159" s="378"/>
      <c r="V159" s="378"/>
      <c r="W159" s="378"/>
      <c r="X159" s="379"/>
      <c r="Y159" s="484">
        <f t="shared" si="10"/>
        <v>0</v>
      </c>
      <c r="Z159" s="378"/>
      <c r="AA159" s="378"/>
      <c r="AB159" s="378"/>
      <c r="AC159" s="378"/>
      <c r="AD159" s="378"/>
      <c r="AE159" s="378"/>
      <c r="AF159" s="378"/>
      <c r="AG159" s="378"/>
      <c r="AH159" s="484">
        <f t="shared" si="8"/>
        <v>0</v>
      </c>
      <c r="AI159" s="382"/>
      <c r="AJ159" s="378" t="s">
        <v>2227</v>
      </c>
      <c r="AK159" s="378" t="s">
        <v>2228</v>
      </c>
      <c r="AL159" s="378"/>
      <c r="AM159" s="378"/>
      <c r="AN159" s="378"/>
      <c r="AO159" s="378"/>
      <c r="AP159" s="378"/>
      <c r="AQ159" s="378"/>
      <c r="AR159" s="378"/>
      <c r="AS159" s="394"/>
      <c r="AT159" s="395"/>
      <c r="AU159" s="394"/>
      <c r="AV159" s="394"/>
      <c r="AW159" s="381" t="s">
        <v>1970</v>
      </c>
    </row>
    <row r="160" spans="1:49" s="506" customFormat="1">
      <c r="A160" s="472"/>
      <c r="B160" s="380" t="s">
        <v>1963</v>
      </c>
      <c r="C160" s="381" t="s">
        <v>1964</v>
      </c>
      <c r="D160" s="380"/>
      <c r="E160" s="378" t="s">
        <v>1965</v>
      </c>
      <c r="F160" s="378" t="s">
        <v>533</v>
      </c>
      <c r="G160" s="378" t="s">
        <v>452</v>
      </c>
      <c r="H160" s="378"/>
      <c r="I160" s="378"/>
      <c r="J160" s="378"/>
      <c r="K160" s="378"/>
      <c r="L160" s="378"/>
      <c r="M160" s="378"/>
      <c r="N160" s="378">
        <v>1</v>
      </c>
      <c r="O160" s="440">
        <v>44369</v>
      </c>
      <c r="P160" s="483">
        <f t="shared" si="9"/>
        <v>1</v>
      </c>
      <c r="Q160" s="378"/>
      <c r="R160" s="378"/>
      <c r="S160" s="378"/>
      <c r="T160" s="378"/>
      <c r="U160" s="378"/>
      <c r="V160" s="378"/>
      <c r="W160" s="378"/>
      <c r="X160" s="379"/>
      <c r="Y160" s="484">
        <f t="shared" si="10"/>
        <v>0</v>
      </c>
      <c r="Z160" s="378"/>
      <c r="AA160" s="378"/>
      <c r="AB160" s="378"/>
      <c r="AC160" s="378"/>
      <c r="AD160" s="378"/>
      <c r="AE160" s="378"/>
      <c r="AF160" s="378"/>
      <c r="AG160" s="378"/>
      <c r="AH160" s="484">
        <f t="shared" si="8"/>
        <v>0</v>
      </c>
      <c r="AI160" s="382"/>
      <c r="AJ160" s="378" t="s">
        <v>2227</v>
      </c>
      <c r="AK160" s="378" t="s">
        <v>2228</v>
      </c>
      <c r="AL160" s="378"/>
      <c r="AM160" s="378"/>
      <c r="AN160" s="378"/>
      <c r="AO160" s="378"/>
      <c r="AP160" s="378"/>
      <c r="AQ160" s="378"/>
      <c r="AR160" s="378"/>
      <c r="AS160" s="394"/>
      <c r="AT160" s="395"/>
      <c r="AU160" s="394"/>
      <c r="AV160" s="394"/>
      <c r="AW160" s="381" t="s">
        <v>1966</v>
      </c>
    </row>
    <row r="161" spans="1:49" s="506" customFormat="1">
      <c r="A161" s="472"/>
      <c r="B161" s="380" t="s">
        <v>1959</v>
      </c>
      <c r="C161" s="381" t="s">
        <v>1960</v>
      </c>
      <c r="D161" s="380"/>
      <c r="E161" s="378" t="s">
        <v>1961</v>
      </c>
      <c r="F161" s="378" t="s">
        <v>533</v>
      </c>
      <c r="G161" s="378" t="s">
        <v>452</v>
      </c>
      <c r="H161" s="378"/>
      <c r="I161" s="378"/>
      <c r="J161" s="378"/>
      <c r="K161" s="378"/>
      <c r="L161" s="378"/>
      <c r="M161" s="378"/>
      <c r="N161" s="378">
        <v>1</v>
      </c>
      <c r="O161" s="440">
        <v>44537</v>
      </c>
      <c r="P161" s="483">
        <f t="shared" si="9"/>
        <v>1</v>
      </c>
      <c r="Q161" s="378"/>
      <c r="R161" s="378"/>
      <c r="S161" s="378"/>
      <c r="T161" s="378"/>
      <c r="U161" s="378"/>
      <c r="V161" s="378"/>
      <c r="W161" s="378"/>
      <c r="X161" s="379"/>
      <c r="Y161" s="484">
        <f t="shared" si="10"/>
        <v>0</v>
      </c>
      <c r="Z161" s="378"/>
      <c r="AA161" s="378"/>
      <c r="AB161" s="378"/>
      <c r="AC161" s="378"/>
      <c r="AD161" s="378"/>
      <c r="AE161" s="378"/>
      <c r="AF161" s="378"/>
      <c r="AG161" s="378"/>
      <c r="AH161" s="484">
        <f t="shared" si="8"/>
        <v>0</v>
      </c>
      <c r="AI161" s="382"/>
      <c r="AJ161" s="378" t="s">
        <v>2227</v>
      </c>
      <c r="AK161" s="378" t="s">
        <v>2228</v>
      </c>
      <c r="AL161" s="378"/>
      <c r="AM161" s="378"/>
      <c r="AN161" s="378"/>
      <c r="AO161" s="378"/>
      <c r="AP161" s="378"/>
      <c r="AQ161" s="378"/>
      <c r="AR161" s="378"/>
      <c r="AS161" s="394"/>
      <c r="AT161" s="395"/>
      <c r="AU161" s="394"/>
      <c r="AV161" s="394"/>
      <c r="AW161" s="381" t="s">
        <v>1962</v>
      </c>
    </row>
    <row r="162" spans="1:49" s="506" customFormat="1">
      <c r="A162" s="472"/>
      <c r="B162" s="380" t="s">
        <v>1955</v>
      </c>
      <c r="C162" s="381" t="s">
        <v>1956</v>
      </c>
      <c r="D162" s="380"/>
      <c r="E162" s="378" t="s">
        <v>1957</v>
      </c>
      <c r="F162" s="378" t="s">
        <v>533</v>
      </c>
      <c r="G162" s="378" t="s">
        <v>452</v>
      </c>
      <c r="H162" s="378"/>
      <c r="I162" s="378"/>
      <c r="J162" s="378"/>
      <c r="K162" s="378"/>
      <c r="L162" s="378"/>
      <c r="M162" s="378"/>
      <c r="N162" s="378">
        <v>1</v>
      </c>
      <c r="O162" s="440">
        <v>44536</v>
      </c>
      <c r="P162" s="483">
        <f t="shared" si="9"/>
        <v>1</v>
      </c>
      <c r="Q162" s="378"/>
      <c r="R162" s="378"/>
      <c r="S162" s="378"/>
      <c r="T162" s="378"/>
      <c r="U162" s="378"/>
      <c r="V162" s="378"/>
      <c r="W162" s="378"/>
      <c r="X162" s="379"/>
      <c r="Y162" s="484">
        <f t="shared" si="10"/>
        <v>0</v>
      </c>
      <c r="Z162" s="378"/>
      <c r="AA162" s="378"/>
      <c r="AB162" s="378"/>
      <c r="AC162" s="378"/>
      <c r="AD162" s="378"/>
      <c r="AE162" s="378"/>
      <c r="AF162" s="378"/>
      <c r="AG162" s="378"/>
      <c r="AH162" s="484">
        <f t="shared" si="8"/>
        <v>0</v>
      </c>
      <c r="AI162" s="382"/>
      <c r="AJ162" s="378" t="s">
        <v>2227</v>
      </c>
      <c r="AK162" s="378" t="s">
        <v>2228</v>
      </c>
      <c r="AL162" s="378"/>
      <c r="AM162" s="378"/>
      <c r="AN162" s="378"/>
      <c r="AO162" s="378"/>
      <c r="AP162" s="378"/>
      <c r="AQ162" s="378"/>
      <c r="AR162" s="378"/>
      <c r="AS162" s="394"/>
      <c r="AT162" s="395"/>
      <c r="AU162" s="394"/>
      <c r="AV162" s="394"/>
      <c r="AW162" s="381" t="s">
        <v>1958</v>
      </c>
    </row>
    <row r="163" spans="1:49" s="506" customFormat="1">
      <c r="A163" s="472"/>
      <c r="B163" s="380" t="s">
        <v>1951</v>
      </c>
      <c r="C163" s="381" t="s">
        <v>1952</v>
      </c>
      <c r="D163" s="380"/>
      <c r="E163" s="378" t="s">
        <v>1953</v>
      </c>
      <c r="F163" s="378" t="s">
        <v>533</v>
      </c>
      <c r="G163" s="378" t="s">
        <v>452</v>
      </c>
      <c r="H163" s="378"/>
      <c r="I163" s="378"/>
      <c r="J163" s="378"/>
      <c r="K163" s="378"/>
      <c r="L163" s="378"/>
      <c r="M163" s="378"/>
      <c r="N163" s="378">
        <v>1</v>
      </c>
      <c r="O163" s="440">
        <v>44431</v>
      </c>
      <c r="P163" s="483">
        <f t="shared" si="9"/>
        <v>1</v>
      </c>
      <c r="Q163" s="378"/>
      <c r="R163" s="378"/>
      <c r="S163" s="378"/>
      <c r="T163" s="378"/>
      <c r="U163" s="378"/>
      <c r="V163" s="378"/>
      <c r="W163" s="378"/>
      <c r="X163" s="379"/>
      <c r="Y163" s="484">
        <f t="shared" si="10"/>
        <v>0</v>
      </c>
      <c r="Z163" s="378"/>
      <c r="AA163" s="378"/>
      <c r="AB163" s="378"/>
      <c r="AC163" s="378"/>
      <c r="AD163" s="378"/>
      <c r="AE163" s="378"/>
      <c r="AF163" s="378"/>
      <c r="AG163" s="378"/>
      <c r="AH163" s="484">
        <f t="shared" si="8"/>
        <v>0</v>
      </c>
      <c r="AI163" s="382"/>
      <c r="AJ163" s="378" t="s">
        <v>2227</v>
      </c>
      <c r="AK163" s="378" t="s">
        <v>2228</v>
      </c>
      <c r="AL163" s="378"/>
      <c r="AM163" s="378"/>
      <c r="AN163" s="378"/>
      <c r="AO163" s="378"/>
      <c r="AP163" s="378"/>
      <c r="AQ163" s="378"/>
      <c r="AR163" s="378"/>
      <c r="AS163" s="394"/>
      <c r="AT163" s="395"/>
      <c r="AU163" s="394"/>
      <c r="AV163" s="394"/>
      <c r="AW163" s="381" t="s">
        <v>1954</v>
      </c>
    </row>
    <row r="164" spans="1:49" s="506" customFormat="1">
      <c r="A164" s="472"/>
      <c r="B164" s="380" t="s">
        <v>1947</v>
      </c>
      <c r="C164" s="381" t="s">
        <v>1948</v>
      </c>
      <c r="D164" s="380"/>
      <c r="E164" s="378" t="s">
        <v>1949</v>
      </c>
      <c r="F164" s="378" t="s">
        <v>533</v>
      </c>
      <c r="G164" s="378" t="s">
        <v>452</v>
      </c>
      <c r="H164" s="378"/>
      <c r="I164" s="378"/>
      <c r="J164" s="378"/>
      <c r="K164" s="378"/>
      <c r="L164" s="378"/>
      <c r="M164" s="378"/>
      <c r="N164" s="378">
        <v>1</v>
      </c>
      <c r="O164" s="440">
        <v>44368</v>
      </c>
      <c r="P164" s="483">
        <f t="shared" si="9"/>
        <v>1</v>
      </c>
      <c r="Q164" s="378"/>
      <c r="R164" s="378"/>
      <c r="S164" s="378"/>
      <c r="T164" s="378"/>
      <c r="U164" s="378"/>
      <c r="V164" s="378"/>
      <c r="W164" s="378"/>
      <c r="X164" s="379"/>
      <c r="Y164" s="484">
        <f t="shared" si="10"/>
        <v>0</v>
      </c>
      <c r="Z164" s="378"/>
      <c r="AA164" s="378"/>
      <c r="AB164" s="378"/>
      <c r="AC164" s="378"/>
      <c r="AD164" s="378"/>
      <c r="AE164" s="378"/>
      <c r="AF164" s="378"/>
      <c r="AG164" s="378"/>
      <c r="AH164" s="484">
        <f t="shared" si="8"/>
        <v>0</v>
      </c>
      <c r="AI164" s="382"/>
      <c r="AJ164" s="378" t="s">
        <v>2227</v>
      </c>
      <c r="AK164" s="378" t="s">
        <v>2228</v>
      </c>
      <c r="AL164" s="378"/>
      <c r="AM164" s="378"/>
      <c r="AN164" s="378"/>
      <c r="AO164" s="378"/>
      <c r="AP164" s="378"/>
      <c r="AQ164" s="378"/>
      <c r="AR164" s="378"/>
      <c r="AS164" s="394"/>
      <c r="AT164" s="395"/>
      <c r="AU164" s="394"/>
      <c r="AV164" s="394"/>
      <c r="AW164" s="381" t="s">
        <v>1950</v>
      </c>
    </row>
    <row r="165" spans="1:49" s="506" customFormat="1">
      <c r="A165" s="472"/>
      <c r="B165" s="380" t="s">
        <v>1941</v>
      </c>
      <c r="C165" s="381" t="s">
        <v>1942</v>
      </c>
      <c r="D165" s="380"/>
      <c r="E165" s="378" t="s">
        <v>1945</v>
      </c>
      <c r="F165" s="378" t="s">
        <v>533</v>
      </c>
      <c r="G165" s="378" t="s">
        <v>452</v>
      </c>
      <c r="H165" s="378"/>
      <c r="I165" s="378"/>
      <c r="J165" s="378"/>
      <c r="K165" s="378"/>
      <c r="L165" s="378"/>
      <c r="M165" s="378"/>
      <c r="N165" s="378">
        <v>1</v>
      </c>
      <c r="O165" s="440">
        <v>44316</v>
      </c>
      <c r="P165" s="483">
        <f t="shared" si="9"/>
        <v>1</v>
      </c>
      <c r="Q165" s="378"/>
      <c r="R165" s="378"/>
      <c r="S165" s="378"/>
      <c r="T165" s="378"/>
      <c r="U165" s="378"/>
      <c r="V165" s="378"/>
      <c r="W165" s="378"/>
      <c r="X165" s="379"/>
      <c r="Y165" s="484">
        <f t="shared" si="10"/>
        <v>0</v>
      </c>
      <c r="Z165" s="378"/>
      <c r="AA165" s="378"/>
      <c r="AB165" s="378"/>
      <c r="AC165" s="378"/>
      <c r="AD165" s="378"/>
      <c r="AE165" s="378"/>
      <c r="AF165" s="378"/>
      <c r="AG165" s="378"/>
      <c r="AH165" s="484">
        <f t="shared" si="8"/>
        <v>0</v>
      </c>
      <c r="AI165" s="382"/>
      <c r="AJ165" s="378" t="s">
        <v>2227</v>
      </c>
      <c r="AK165" s="378" t="s">
        <v>2228</v>
      </c>
      <c r="AL165" s="378"/>
      <c r="AM165" s="378"/>
      <c r="AN165" s="378"/>
      <c r="AO165" s="378"/>
      <c r="AP165" s="378"/>
      <c r="AQ165" s="378"/>
      <c r="AR165" s="378"/>
      <c r="AS165" s="394"/>
      <c r="AT165" s="395"/>
      <c r="AU165" s="394"/>
      <c r="AV165" s="394"/>
      <c r="AW165" s="381" t="s">
        <v>1946</v>
      </c>
    </row>
    <row r="166" spans="1:49" s="506" customFormat="1">
      <c r="A166" s="472"/>
      <c r="B166" s="380" t="s">
        <v>1933</v>
      </c>
      <c r="C166" s="381" t="s">
        <v>1934</v>
      </c>
      <c r="D166" s="380"/>
      <c r="E166" s="378" t="s">
        <v>1935</v>
      </c>
      <c r="F166" s="378" t="s">
        <v>533</v>
      </c>
      <c r="G166" s="378" t="s">
        <v>452</v>
      </c>
      <c r="H166" s="378"/>
      <c r="I166" s="378"/>
      <c r="J166" s="378"/>
      <c r="K166" s="378"/>
      <c r="L166" s="378"/>
      <c r="M166" s="378"/>
      <c r="N166" s="378">
        <v>1</v>
      </c>
      <c r="O166" s="440">
        <v>44379</v>
      </c>
      <c r="P166" s="483">
        <f t="shared" si="9"/>
        <v>1</v>
      </c>
      <c r="Q166" s="378"/>
      <c r="R166" s="378"/>
      <c r="S166" s="378"/>
      <c r="T166" s="378"/>
      <c r="U166" s="378"/>
      <c r="V166" s="378"/>
      <c r="W166" s="378"/>
      <c r="X166" s="379"/>
      <c r="Y166" s="484">
        <f t="shared" si="10"/>
        <v>0</v>
      </c>
      <c r="Z166" s="378"/>
      <c r="AA166" s="378"/>
      <c r="AB166" s="378"/>
      <c r="AC166" s="378"/>
      <c r="AD166" s="378"/>
      <c r="AE166" s="378"/>
      <c r="AF166" s="378"/>
      <c r="AG166" s="378"/>
      <c r="AH166" s="484">
        <f t="shared" si="8"/>
        <v>0</v>
      </c>
      <c r="AI166" s="382"/>
      <c r="AJ166" s="378" t="s">
        <v>2227</v>
      </c>
      <c r="AK166" s="378" t="s">
        <v>2228</v>
      </c>
      <c r="AL166" s="378"/>
      <c r="AM166" s="378"/>
      <c r="AN166" s="378"/>
      <c r="AO166" s="378"/>
      <c r="AP166" s="378"/>
      <c r="AQ166" s="378"/>
      <c r="AR166" s="378"/>
      <c r="AS166" s="394"/>
      <c r="AT166" s="395"/>
      <c r="AU166" s="394"/>
      <c r="AV166" s="394"/>
      <c r="AW166" s="381" t="s">
        <v>1936</v>
      </c>
    </row>
    <row r="167" spans="1:49" s="506" customFormat="1">
      <c r="A167" s="472"/>
      <c r="B167" s="380" t="s">
        <v>1929</v>
      </c>
      <c r="C167" s="381" t="s">
        <v>1930</v>
      </c>
      <c r="D167" s="380"/>
      <c r="E167" s="378" t="s">
        <v>1931</v>
      </c>
      <c r="F167" s="378" t="s">
        <v>533</v>
      </c>
      <c r="G167" s="378" t="s">
        <v>452</v>
      </c>
      <c r="H167" s="378"/>
      <c r="I167" s="378"/>
      <c r="J167" s="378"/>
      <c r="K167" s="378"/>
      <c r="L167" s="378"/>
      <c r="M167" s="378"/>
      <c r="N167" s="378">
        <v>1</v>
      </c>
      <c r="O167" s="440">
        <v>44453</v>
      </c>
      <c r="P167" s="483">
        <f t="shared" si="9"/>
        <v>1</v>
      </c>
      <c r="Q167" s="378"/>
      <c r="R167" s="378"/>
      <c r="S167" s="378"/>
      <c r="T167" s="378"/>
      <c r="U167" s="378"/>
      <c r="V167" s="378"/>
      <c r="W167" s="378"/>
      <c r="X167" s="379"/>
      <c r="Y167" s="484">
        <f t="shared" si="10"/>
        <v>0</v>
      </c>
      <c r="Z167" s="378"/>
      <c r="AA167" s="378"/>
      <c r="AB167" s="378"/>
      <c r="AC167" s="378"/>
      <c r="AD167" s="378"/>
      <c r="AE167" s="378"/>
      <c r="AF167" s="378"/>
      <c r="AG167" s="378"/>
      <c r="AH167" s="484">
        <f t="shared" si="8"/>
        <v>0</v>
      </c>
      <c r="AI167" s="382"/>
      <c r="AJ167" s="378" t="s">
        <v>2227</v>
      </c>
      <c r="AK167" s="378" t="s">
        <v>2228</v>
      </c>
      <c r="AL167" s="378"/>
      <c r="AM167" s="378"/>
      <c r="AN167" s="378"/>
      <c r="AO167" s="378"/>
      <c r="AP167" s="378"/>
      <c r="AQ167" s="378"/>
      <c r="AR167" s="378"/>
      <c r="AS167" s="394"/>
      <c r="AT167" s="395"/>
      <c r="AU167" s="394"/>
      <c r="AV167" s="394"/>
      <c r="AW167" s="381" t="s">
        <v>1932</v>
      </c>
    </row>
    <row r="168" spans="1:49" s="506" customFormat="1">
      <c r="A168" s="472"/>
      <c r="B168" s="380" t="s">
        <v>1917</v>
      </c>
      <c r="C168" s="381" t="s">
        <v>1918</v>
      </c>
      <c r="D168" s="380"/>
      <c r="E168" s="378" t="s">
        <v>1919</v>
      </c>
      <c r="F168" s="378" t="s">
        <v>533</v>
      </c>
      <c r="G168" s="378" t="s">
        <v>452</v>
      </c>
      <c r="H168" s="378"/>
      <c r="I168" s="378"/>
      <c r="J168" s="378"/>
      <c r="K168" s="378"/>
      <c r="L168" s="378"/>
      <c r="M168" s="378"/>
      <c r="N168" s="378">
        <v>1</v>
      </c>
      <c r="O168" s="440">
        <v>44417</v>
      </c>
      <c r="P168" s="483">
        <f t="shared" si="9"/>
        <v>1</v>
      </c>
      <c r="Q168" s="378"/>
      <c r="R168" s="378"/>
      <c r="S168" s="378"/>
      <c r="T168" s="378"/>
      <c r="U168" s="378"/>
      <c r="V168" s="378"/>
      <c r="W168" s="378"/>
      <c r="X168" s="379"/>
      <c r="Y168" s="484">
        <f t="shared" si="10"/>
        <v>0</v>
      </c>
      <c r="Z168" s="378"/>
      <c r="AA168" s="378"/>
      <c r="AB168" s="378"/>
      <c r="AC168" s="378"/>
      <c r="AD168" s="378"/>
      <c r="AE168" s="378"/>
      <c r="AF168" s="378"/>
      <c r="AG168" s="378"/>
      <c r="AH168" s="484">
        <f t="shared" si="8"/>
        <v>0</v>
      </c>
      <c r="AI168" s="382"/>
      <c r="AJ168" s="378" t="s">
        <v>2227</v>
      </c>
      <c r="AK168" s="378" t="s">
        <v>2228</v>
      </c>
      <c r="AL168" s="378"/>
      <c r="AM168" s="378"/>
      <c r="AN168" s="378"/>
      <c r="AO168" s="378"/>
      <c r="AP168" s="378"/>
      <c r="AQ168" s="378"/>
      <c r="AR168" s="378"/>
      <c r="AS168" s="394"/>
      <c r="AT168" s="395"/>
      <c r="AU168" s="394"/>
      <c r="AV168" s="394"/>
      <c r="AW168" s="381" t="s">
        <v>1920</v>
      </c>
    </row>
    <row r="169" spans="1:49" s="506" customFormat="1">
      <c r="A169" s="472"/>
      <c r="B169" s="380" t="s">
        <v>1897</v>
      </c>
      <c r="C169" s="381" t="s">
        <v>1898</v>
      </c>
      <c r="D169" s="380"/>
      <c r="E169" s="378" t="s">
        <v>1899</v>
      </c>
      <c r="F169" s="378" t="s">
        <v>533</v>
      </c>
      <c r="G169" s="378" t="s">
        <v>452</v>
      </c>
      <c r="H169" s="378"/>
      <c r="I169" s="378"/>
      <c r="J169" s="378"/>
      <c r="K169" s="378"/>
      <c r="L169" s="378"/>
      <c r="M169" s="378"/>
      <c r="N169" s="378">
        <v>1</v>
      </c>
      <c r="O169" s="440">
        <v>44552</v>
      </c>
      <c r="P169" s="483">
        <f t="shared" si="9"/>
        <v>1</v>
      </c>
      <c r="Q169" s="378"/>
      <c r="R169" s="378"/>
      <c r="S169" s="378"/>
      <c r="T169" s="378"/>
      <c r="U169" s="378"/>
      <c r="V169" s="378"/>
      <c r="W169" s="378"/>
      <c r="X169" s="379"/>
      <c r="Y169" s="484">
        <f t="shared" si="10"/>
        <v>0</v>
      </c>
      <c r="Z169" s="378"/>
      <c r="AA169" s="378"/>
      <c r="AB169" s="378"/>
      <c r="AC169" s="378"/>
      <c r="AD169" s="378"/>
      <c r="AE169" s="378"/>
      <c r="AF169" s="378"/>
      <c r="AG169" s="378"/>
      <c r="AH169" s="484">
        <f t="shared" si="8"/>
        <v>0</v>
      </c>
      <c r="AI169" s="382"/>
      <c r="AJ169" s="378" t="s">
        <v>2227</v>
      </c>
      <c r="AK169" s="378" t="s">
        <v>2228</v>
      </c>
      <c r="AL169" s="378"/>
      <c r="AM169" s="378"/>
      <c r="AN169" s="378"/>
      <c r="AO169" s="378"/>
      <c r="AP169" s="378"/>
      <c r="AQ169" s="378"/>
      <c r="AR169" s="378"/>
      <c r="AS169" s="394"/>
      <c r="AT169" s="395"/>
      <c r="AU169" s="394"/>
      <c r="AV169" s="394"/>
      <c r="AW169" s="381" t="s">
        <v>1900</v>
      </c>
    </row>
    <row r="170" spans="1:49" s="506" customFormat="1">
      <c r="A170" s="472"/>
      <c r="B170" s="380" t="s">
        <v>1893</v>
      </c>
      <c r="C170" s="381" t="s">
        <v>1894</v>
      </c>
      <c r="D170" s="380"/>
      <c r="E170" s="378" t="s">
        <v>1895</v>
      </c>
      <c r="F170" s="378" t="s">
        <v>533</v>
      </c>
      <c r="G170" s="378" t="s">
        <v>452</v>
      </c>
      <c r="H170" s="378"/>
      <c r="I170" s="378"/>
      <c r="J170" s="378"/>
      <c r="K170" s="378"/>
      <c r="L170" s="378"/>
      <c r="M170" s="378"/>
      <c r="N170" s="378">
        <v>1</v>
      </c>
      <c r="O170" s="440">
        <v>44503</v>
      </c>
      <c r="P170" s="483">
        <f t="shared" si="9"/>
        <v>1</v>
      </c>
      <c r="Q170" s="378"/>
      <c r="R170" s="378"/>
      <c r="S170" s="378"/>
      <c r="T170" s="378"/>
      <c r="U170" s="378"/>
      <c r="V170" s="378"/>
      <c r="W170" s="378"/>
      <c r="X170" s="379"/>
      <c r="Y170" s="484">
        <f t="shared" si="10"/>
        <v>0</v>
      </c>
      <c r="Z170" s="378"/>
      <c r="AA170" s="378"/>
      <c r="AB170" s="378"/>
      <c r="AC170" s="378"/>
      <c r="AD170" s="378"/>
      <c r="AE170" s="378"/>
      <c r="AF170" s="378"/>
      <c r="AG170" s="378"/>
      <c r="AH170" s="484">
        <f t="shared" si="8"/>
        <v>0</v>
      </c>
      <c r="AI170" s="382"/>
      <c r="AJ170" s="378" t="s">
        <v>2227</v>
      </c>
      <c r="AK170" s="378" t="s">
        <v>2228</v>
      </c>
      <c r="AL170" s="378"/>
      <c r="AM170" s="378"/>
      <c r="AN170" s="378"/>
      <c r="AO170" s="378"/>
      <c r="AP170" s="378"/>
      <c r="AQ170" s="378"/>
      <c r="AR170" s="378"/>
      <c r="AS170" s="394"/>
      <c r="AT170" s="395"/>
      <c r="AU170" s="394"/>
      <c r="AV170" s="394"/>
      <c r="AW170" s="381" t="s">
        <v>1896</v>
      </c>
    </row>
    <row r="171" spans="1:49" s="506" customFormat="1">
      <c r="A171" s="472"/>
      <c r="B171" s="380" t="s">
        <v>1877</v>
      </c>
      <c r="C171" s="381" t="s">
        <v>1878</v>
      </c>
      <c r="D171" s="380"/>
      <c r="E171" s="378" t="s">
        <v>1879</v>
      </c>
      <c r="F171" s="378" t="s">
        <v>533</v>
      </c>
      <c r="G171" s="378" t="s">
        <v>452</v>
      </c>
      <c r="H171" s="378"/>
      <c r="I171" s="378"/>
      <c r="J171" s="378"/>
      <c r="K171" s="378"/>
      <c r="L171" s="378"/>
      <c r="M171" s="378"/>
      <c r="N171" s="378">
        <v>1</v>
      </c>
      <c r="O171" s="440">
        <v>44537</v>
      </c>
      <c r="P171" s="483">
        <f t="shared" si="9"/>
        <v>1</v>
      </c>
      <c r="Q171" s="378"/>
      <c r="R171" s="378"/>
      <c r="S171" s="378"/>
      <c r="T171" s="378"/>
      <c r="U171" s="378"/>
      <c r="V171" s="378"/>
      <c r="W171" s="378"/>
      <c r="X171" s="379"/>
      <c r="Y171" s="484">
        <f t="shared" si="10"/>
        <v>0</v>
      </c>
      <c r="Z171" s="378"/>
      <c r="AA171" s="378"/>
      <c r="AB171" s="378"/>
      <c r="AC171" s="378"/>
      <c r="AD171" s="378"/>
      <c r="AE171" s="378"/>
      <c r="AF171" s="378"/>
      <c r="AG171" s="378"/>
      <c r="AH171" s="484">
        <f t="shared" si="8"/>
        <v>0</v>
      </c>
      <c r="AI171" s="382"/>
      <c r="AJ171" s="378" t="s">
        <v>2227</v>
      </c>
      <c r="AK171" s="378" t="s">
        <v>2228</v>
      </c>
      <c r="AL171" s="378"/>
      <c r="AM171" s="378"/>
      <c r="AN171" s="378"/>
      <c r="AO171" s="378"/>
      <c r="AP171" s="378"/>
      <c r="AQ171" s="378"/>
      <c r="AR171" s="378"/>
      <c r="AS171" s="394"/>
      <c r="AT171" s="395"/>
      <c r="AU171" s="394"/>
      <c r="AV171" s="394"/>
      <c r="AW171" s="381" t="s">
        <v>1880</v>
      </c>
    </row>
    <row r="172" spans="1:49" s="506" customFormat="1">
      <c r="A172" s="472"/>
      <c r="B172" s="380" t="s">
        <v>1873</v>
      </c>
      <c r="C172" s="381" t="s">
        <v>1874</v>
      </c>
      <c r="D172" s="380"/>
      <c r="E172" s="378" t="s">
        <v>1875</v>
      </c>
      <c r="F172" s="378" t="s">
        <v>533</v>
      </c>
      <c r="G172" s="378" t="s">
        <v>452</v>
      </c>
      <c r="H172" s="378"/>
      <c r="I172" s="378"/>
      <c r="J172" s="378"/>
      <c r="K172" s="378"/>
      <c r="L172" s="378"/>
      <c r="M172" s="378"/>
      <c r="N172" s="378">
        <v>1</v>
      </c>
      <c r="O172" s="440">
        <v>44426</v>
      </c>
      <c r="P172" s="483">
        <f t="shared" si="9"/>
        <v>1</v>
      </c>
      <c r="Q172" s="378"/>
      <c r="R172" s="378"/>
      <c r="S172" s="378"/>
      <c r="T172" s="378"/>
      <c r="U172" s="378"/>
      <c r="V172" s="378"/>
      <c r="W172" s="378"/>
      <c r="X172" s="379"/>
      <c r="Y172" s="484">
        <f t="shared" si="10"/>
        <v>0</v>
      </c>
      <c r="Z172" s="378"/>
      <c r="AA172" s="378"/>
      <c r="AB172" s="378"/>
      <c r="AC172" s="378"/>
      <c r="AD172" s="378"/>
      <c r="AE172" s="378"/>
      <c r="AF172" s="378"/>
      <c r="AG172" s="378"/>
      <c r="AH172" s="484">
        <f t="shared" si="8"/>
        <v>0</v>
      </c>
      <c r="AI172" s="382"/>
      <c r="AJ172" s="378" t="s">
        <v>2227</v>
      </c>
      <c r="AK172" s="378" t="s">
        <v>2228</v>
      </c>
      <c r="AL172" s="378"/>
      <c r="AM172" s="378"/>
      <c r="AN172" s="378"/>
      <c r="AO172" s="378"/>
      <c r="AP172" s="378"/>
      <c r="AQ172" s="378"/>
      <c r="AR172" s="378"/>
      <c r="AS172" s="394"/>
      <c r="AT172" s="395"/>
      <c r="AU172" s="394"/>
      <c r="AV172" s="394"/>
      <c r="AW172" s="381" t="s">
        <v>1876</v>
      </c>
    </row>
    <row r="173" spans="1:49" s="506" customFormat="1">
      <c r="A173" s="472"/>
      <c r="B173" s="380" t="s">
        <v>1865</v>
      </c>
      <c r="C173" s="381" t="s">
        <v>1866</v>
      </c>
      <c r="D173" s="380"/>
      <c r="E173" s="378" t="s">
        <v>1867</v>
      </c>
      <c r="F173" s="378" t="s">
        <v>533</v>
      </c>
      <c r="G173" s="378" t="s">
        <v>452</v>
      </c>
      <c r="H173" s="378"/>
      <c r="I173" s="378"/>
      <c r="J173" s="378"/>
      <c r="K173" s="378"/>
      <c r="L173" s="378"/>
      <c r="M173" s="378"/>
      <c r="N173" s="378">
        <v>1</v>
      </c>
      <c r="O173" s="440">
        <v>44532</v>
      </c>
      <c r="P173" s="483">
        <f t="shared" si="9"/>
        <v>1</v>
      </c>
      <c r="Q173" s="378"/>
      <c r="R173" s="378"/>
      <c r="S173" s="378"/>
      <c r="T173" s="378"/>
      <c r="U173" s="378"/>
      <c r="V173" s="378"/>
      <c r="W173" s="378"/>
      <c r="X173" s="379"/>
      <c r="Y173" s="484">
        <f t="shared" si="10"/>
        <v>0</v>
      </c>
      <c r="Z173" s="378"/>
      <c r="AA173" s="378"/>
      <c r="AB173" s="378"/>
      <c r="AC173" s="378"/>
      <c r="AD173" s="378"/>
      <c r="AE173" s="378"/>
      <c r="AF173" s="378"/>
      <c r="AG173" s="378"/>
      <c r="AH173" s="484">
        <f t="shared" si="8"/>
        <v>0</v>
      </c>
      <c r="AI173" s="382"/>
      <c r="AJ173" s="378" t="s">
        <v>2227</v>
      </c>
      <c r="AK173" s="378" t="s">
        <v>2228</v>
      </c>
      <c r="AL173" s="378"/>
      <c r="AM173" s="378"/>
      <c r="AN173" s="378"/>
      <c r="AO173" s="378"/>
      <c r="AP173" s="378"/>
      <c r="AQ173" s="378"/>
      <c r="AR173" s="378"/>
      <c r="AS173" s="394"/>
      <c r="AT173" s="395"/>
      <c r="AU173" s="394"/>
      <c r="AV173" s="394"/>
      <c r="AW173" s="381" t="s">
        <v>1868</v>
      </c>
    </row>
    <row r="174" spans="1:49" s="506" customFormat="1">
      <c r="A174" s="472"/>
      <c r="B174" s="380" t="s">
        <v>1861</v>
      </c>
      <c r="C174" s="381" t="s">
        <v>1862</v>
      </c>
      <c r="D174" s="380"/>
      <c r="E174" s="378" t="s">
        <v>1863</v>
      </c>
      <c r="F174" s="378" t="s">
        <v>533</v>
      </c>
      <c r="G174" s="378" t="s">
        <v>452</v>
      </c>
      <c r="H174" s="378"/>
      <c r="I174" s="378"/>
      <c r="J174" s="378"/>
      <c r="K174" s="378"/>
      <c r="L174" s="378"/>
      <c r="M174" s="378"/>
      <c r="N174" s="378">
        <v>1</v>
      </c>
      <c r="O174" s="440">
        <v>44537</v>
      </c>
      <c r="P174" s="483">
        <f t="shared" si="9"/>
        <v>1</v>
      </c>
      <c r="Q174" s="378"/>
      <c r="R174" s="378"/>
      <c r="S174" s="378"/>
      <c r="T174" s="378"/>
      <c r="U174" s="378"/>
      <c r="V174" s="378"/>
      <c r="W174" s="378"/>
      <c r="X174" s="379"/>
      <c r="Y174" s="484">
        <f t="shared" si="10"/>
        <v>0</v>
      </c>
      <c r="Z174" s="378"/>
      <c r="AA174" s="378"/>
      <c r="AB174" s="378"/>
      <c r="AC174" s="378"/>
      <c r="AD174" s="378"/>
      <c r="AE174" s="378"/>
      <c r="AF174" s="378"/>
      <c r="AG174" s="378"/>
      <c r="AH174" s="484">
        <f t="shared" si="8"/>
        <v>0</v>
      </c>
      <c r="AI174" s="382"/>
      <c r="AJ174" s="378" t="s">
        <v>2227</v>
      </c>
      <c r="AK174" s="378" t="s">
        <v>2228</v>
      </c>
      <c r="AL174" s="378"/>
      <c r="AM174" s="378"/>
      <c r="AN174" s="378"/>
      <c r="AO174" s="378"/>
      <c r="AP174" s="378"/>
      <c r="AQ174" s="378"/>
      <c r="AR174" s="378"/>
      <c r="AS174" s="394"/>
      <c r="AT174" s="395"/>
      <c r="AU174" s="394"/>
      <c r="AV174" s="394"/>
      <c r="AW174" s="381" t="s">
        <v>1864</v>
      </c>
    </row>
    <row r="175" spans="1:49" s="506" customFormat="1">
      <c r="A175" s="472"/>
      <c r="B175" s="380" t="s">
        <v>1857</v>
      </c>
      <c r="C175" s="381" t="s">
        <v>1858</v>
      </c>
      <c r="D175" s="380"/>
      <c r="E175" s="378" t="s">
        <v>1859</v>
      </c>
      <c r="F175" s="378" t="s">
        <v>533</v>
      </c>
      <c r="G175" s="378" t="s">
        <v>452</v>
      </c>
      <c r="H175" s="378"/>
      <c r="I175" s="378"/>
      <c r="J175" s="378"/>
      <c r="K175" s="378"/>
      <c r="L175" s="378"/>
      <c r="M175" s="378"/>
      <c r="N175" s="378">
        <v>1</v>
      </c>
      <c r="O175" s="440">
        <v>44519</v>
      </c>
      <c r="P175" s="483">
        <f t="shared" si="9"/>
        <v>1</v>
      </c>
      <c r="Q175" s="378"/>
      <c r="R175" s="378"/>
      <c r="S175" s="378"/>
      <c r="T175" s="378"/>
      <c r="U175" s="378"/>
      <c r="V175" s="378"/>
      <c r="W175" s="378"/>
      <c r="X175" s="379"/>
      <c r="Y175" s="484">
        <f t="shared" si="10"/>
        <v>0</v>
      </c>
      <c r="Z175" s="378"/>
      <c r="AA175" s="378"/>
      <c r="AB175" s="378"/>
      <c r="AC175" s="378"/>
      <c r="AD175" s="378"/>
      <c r="AE175" s="378"/>
      <c r="AF175" s="378"/>
      <c r="AG175" s="378"/>
      <c r="AH175" s="484">
        <f t="shared" si="8"/>
        <v>0</v>
      </c>
      <c r="AI175" s="382"/>
      <c r="AJ175" s="378" t="s">
        <v>2227</v>
      </c>
      <c r="AK175" s="378" t="s">
        <v>2228</v>
      </c>
      <c r="AL175" s="378"/>
      <c r="AM175" s="378"/>
      <c r="AN175" s="378"/>
      <c r="AO175" s="378"/>
      <c r="AP175" s="378"/>
      <c r="AQ175" s="378"/>
      <c r="AR175" s="378"/>
      <c r="AS175" s="394"/>
      <c r="AT175" s="395"/>
      <c r="AU175" s="394"/>
      <c r="AV175" s="394"/>
      <c r="AW175" s="381" t="s">
        <v>1860</v>
      </c>
    </row>
    <row r="176" spans="1:49" s="506" customFormat="1">
      <c r="A176" s="472"/>
      <c r="B176" s="380" t="s">
        <v>1853</v>
      </c>
      <c r="C176" s="381" t="s">
        <v>1854</v>
      </c>
      <c r="D176" s="380"/>
      <c r="E176" s="378" t="s">
        <v>1855</v>
      </c>
      <c r="F176" s="378" t="s">
        <v>533</v>
      </c>
      <c r="G176" s="378" t="s">
        <v>452</v>
      </c>
      <c r="H176" s="378"/>
      <c r="I176" s="378"/>
      <c r="J176" s="378"/>
      <c r="K176" s="378"/>
      <c r="L176" s="378"/>
      <c r="M176" s="378"/>
      <c r="N176" s="378">
        <v>1</v>
      </c>
      <c r="O176" s="440">
        <v>44480</v>
      </c>
      <c r="P176" s="483">
        <f t="shared" si="9"/>
        <v>1</v>
      </c>
      <c r="Q176" s="378"/>
      <c r="R176" s="378"/>
      <c r="S176" s="378"/>
      <c r="T176" s="378"/>
      <c r="U176" s="378"/>
      <c r="V176" s="378"/>
      <c r="W176" s="378"/>
      <c r="X176" s="379"/>
      <c r="Y176" s="484">
        <f t="shared" si="10"/>
        <v>0</v>
      </c>
      <c r="Z176" s="378"/>
      <c r="AA176" s="378"/>
      <c r="AB176" s="378"/>
      <c r="AC176" s="378"/>
      <c r="AD176" s="378"/>
      <c r="AE176" s="378"/>
      <c r="AF176" s="378"/>
      <c r="AG176" s="378"/>
      <c r="AH176" s="484">
        <f t="shared" si="8"/>
        <v>0</v>
      </c>
      <c r="AI176" s="382"/>
      <c r="AJ176" s="378" t="s">
        <v>2227</v>
      </c>
      <c r="AK176" s="378" t="s">
        <v>2228</v>
      </c>
      <c r="AL176" s="378"/>
      <c r="AM176" s="378"/>
      <c r="AN176" s="378"/>
      <c r="AO176" s="378"/>
      <c r="AP176" s="378"/>
      <c r="AQ176" s="378"/>
      <c r="AR176" s="378"/>
      <c r="AS176" s="394"/>
      <c r="AT176" s="395"/>
      <c r="AU176" s="394"/>
      <c r="AV176" s="394"/>
      <c r="AW176" s="381" t="s">
        <v>1856</v>
      </c>
    </row>
    <row r="177" spans="1:49" s="506" customFormat="1">
      <c r="A177" s="472"/>
      <c r="B177" s="380" t="s">
        <v>1849</v>
      </c>
      <c r="C177" s="381" t="s">
        <v>1850</v>
      </c>
      <c r="D177" s="380"/>
      <c r="E177" s="378" t="s">
        <v>1851</v>
      </c>
      <c r="F177" s="378" t="s">
        <v>533</v>
      </c>
      <c r="G177" s="378" t="s">
        <v>452</v>
      </c>
      <c r="H177" s="378"/>
      <c r="I177" s="378"/>
      <c r="J177" s="378"/>
      <c r="K177" s="378"/>
      <c r="L177" s="378"/>
      <c r="M177" s="378"/>
      <c r="N177" s="378">
        <v>1</v>
      </c>
      <c r="O177" s="440">
        <v>44455</v>
      </c>
      <c r="P177" s="483">
        <f t="shared" si="9"/>
        <v>1</v>
      </c>
      <c r="Q177" s="378"/>
      <c r="R177" s="378"/>
      <c r="S177" s="378"/>
      <c r="T177" s="378"/>
      <c r="U177" s="378"/>
      <c r="V177" s="378"/>
      <c r="W177" s="378"/>
      <c r="X177" s="379"/>
      <c r="Y177" s="484">
        <f t="shared" si="10"/>
        <v>0</v>
      </c>
      <c r="Z177" s="378"/>
      <c r="AA177" s="378"/>
      <c r="AB177" s="378"/>
      <c r="AC177" s="378"/>
      <c r="AD177" s="378"/>
      <c r="AE177" s="378"/>
      <c r="AF177" s="378"/>
      <c r="AG177" s="378"/>
      <c r="AH177" s="484">
        <f t="shared" si="8"/>
        <v>0</v>
      </c>
      <c r="AI177" s="382"/>
      <c r="AJ177" s="378" t="s">
        <v>2227</v>
      </c>
      <c r="AK177" s="378" t="s">
        <v>2228</v>
      </c>
      <c r="AL177" s="378"/>
      <c r="AM177" s="378"/>
      <c r="AN177" s="378"/>
      <c r="AO177" s="378"/>
      <c r="AP177" s="378"/>
      <c r="AQ177" s="378"/>
      <c r="AR177" s="378"/>
      <c r="AS177" s="394"/>
      <c r="AT177" s="395"/>
      <c r="AU177" s="394"/>
      <c r="AV177" s="394"/>
      <c r="AW177" s="381" t="s">
        <v>1852</v>
      </c>
    </row>
    <row r="178" spans="1:49" s="506" customFormat="1">
      <c r="A178" s="472"/>
      <c r="B178" s="380" t="s">
        <v>1837</v>
      </c>
      <c r="C178" s="381" t="s">
        <v>1838</v>
      </c>
      <c r="D178" s="380"/>
      <c r="E178" s="378" t="s">
        <v>1839</v>
      </c>
      <c r="F178" s="378" t="s">
        <v>533</v>
      </c>
      <c r="G178" s="378" t="s">
        <v>452</v>
      </c>
      <c r="H178" s="378"/>
      <c r="I178" s="378"/>
      <c r="J178" s="378"/>
      <c r="K178" s="378"/>
      <c r="L178" s="378"/>
      <c r="M178" s="378"/>
      <c r="N178" s="378">
        <v>1</v>
      </c>
      <c r="O178" s="440">
        <v>44551</v>
      </c>
      <c r="P178" s="483">
        <f t="shared" si="9"/>
        <v>1</v>
      </c>
      <c r="Q178" s="378"/>
      <c r="R178" s="378"/>
      <c r="S178" s="378"/>
      <c r="T178" s="378"/>
      <c r="U178" s="378"/>
      <c r="V178" s="378"/>
      <c r="W178" s="378"/>
      <c r="X178" s="379"/>
      <c r="Y178" s="484">
        <f t="shared" si="10"/>
        <v>0</v>
      </c>
      <c r="Z178" s="378"/>
      <c r="AA178" s="378"/>
      <c r="AB178" s="378"/>
      <c r="AC178" s="378"/>
      <c r="AD178" s="378"/>
      <c r="AE178" s="378"/>
      <c r="AF178" s="378"/>
      <c r="AG178" s="378"/>
      <c r="AH178" s="484">
        <f t="shared" si="8"/>
        <v>0</v>
      </c>
      <c r="AI178" s="382"/>
      <c r="AJ178" s="378" t="s">
        <v>2227</v>
      </c>
      <c r="AK178" s="378" t="s">
        <v>2228</v>
      </c>
      <c r="AL178" s="378"/>
      <c r="AM178" s="378"/>
      <c r="AN178" s="378"/>
      <c r="AO178" s="378"/>
      <c r="AP178" s="378"/>
      <c r="AQ178" s="378"/>
      <c r="AR178" s="378"/>
      <c r="AS178" s="394"/>
      <c r="AT178" s="395"/>
      <c r="AU178" s="394"/>
      <c r="AV178" s="394"/>
      <c r="AW178" s="381" t="s">
        <v>1840</v>
      </c>
    </row>
    <row r="179" spans="1:49" s="506" customFormat="1">
      <c r="A179" s="472"/>
      <c r="B179" s="380" t="s">
        <v>1825</v>
      </c>
      <c r="C179" s="381" t="s">
        <v>1826</v>
      </c>
      <c r="D179" s="380"/>
      <c r="E179" s="378" t="s">
        <v>1827</v>
      </c>
      <c r="F179" s="378" t="s">
        <v>533</v>
      </c>
      <c r="G179" s="378" t="s">
        <v>452</v>
      </c>
      <c r="H179" s="378"/>
      <c r="I179" s="378"/>
      <c r="J179" s="378"/>
      <c r="K179" s="378"/>
      <c r="L179" s="378"/>
      <c r="M179" s="378"/>
      <c r="N179" s="378">
        <v>1</v>
      </c>
      <c r="O179" s="440">
        <v>44467</v>
      </c>
      <c r="P179" s="483">
        <f t="shared" si="9"/>
        <v>1</v>
      </c>
      <c r="Q179" s="378"/>
      <c r="R179" s="378"/>
      <c r="S179" s="378"/>
      <c r="T179" s="378"/>
      <c r="U179" s="378"/>
      <c r="V179" s="378"/>
      <c r="W179" s="378"/>
      <c r="X179" s="379"/>
      <c r="Y179" s="484">
        <f t="shared" si="10"/>
        <v>0</v>
      </c>
      <c r="Z179" s="378"/>
      <c r="AA179" s="378"/>
      <c r="AB179" s="378"/>
      <c r="AC179" s="378"/>
      <c r="AD179" s="378"/>
      <c r="AE179" s="378"/>
      <c r="AF179" s="378"/>
      <c r="AG179" s="378"/>
      <c r="AH179" s="484">
        <f t="shared" si="8"/>
        <v>0</v>
      </c>
      <c r="AI179" s="382"/>
      <c r="AJ179" s="378" t="s">
        <v>2227</v>
      </c>
      <c r="AK179" s="378" t="s">
        <v>2228</v>
      </c>
      <c r="AL179" s="378"/>
      <c r="AM179" s="378"/>
      <c r="AN179" s="378"/>
      <c r="AO179" s="378"/>
      <c r="AP179" s="378"/>
      <c r="AQ179" s="378"/>
      <c r="AR179" s="378"/>
      <c r="AS179" s="394"/>
      <c r="AT179" s="395"/>
      <c r="AU179" s="394"/>
      <c r="AV179" s="394"/>
      <c r="AW179" s="381" t="s">
        <v>1828</v>
      </c>
    </row>
    <row r="180" spans="1:49" s="506" customFormat="1">
      <c r="A180" s="472"/>
      <c r="B180" s="380" t="s">
        <v>1821</v>
      </c>
      <c r="C180" s="381" t="s">
        <v>1822</v>
      </c>
      <c r="D180" s="380"/>
      <c r="E180" s="378" t="s">
        <v>1823</v>
      </c>
      <c r="F180" s="378" t="s">
        <v>533</v>
      </c>
      <c r="G180" s="378" t="s">
        <v>452</v>
      </c>
      <c r="H180" s="378"/>
      <c r="I180" s="378"/>
      <c r="J180" s="378"/>
      <c r="K180" s="378"/>
      <c r="L180" s="378"/>
      <c r="M180" s="378"/>
      <c r="N180" s="378">
        <v>1</v>
      </c>
      <c r="O180" s="440">
        <v>44529</v>
      </c>
      <c r="P180" s="483">
        <f t="shared" si="9"/>
        <v>1</v>
      </c>
      <c r="Q180" s="378"/>
      <c r="R180" s="378"/>
      <c r="S180" s="378"/>
      <c r="T180" s="378"/>
      <c r="U180" s="378"/>
      <c r="V180" s="378"/>
      <c r="W180" s="378"/>
      <c r="X180" s="379"/>
      <c r="Y180" s="484">
        <f t="shared" si="10"/>
        <v>0</v>
      </c>
      <c r="Z180" s="378"/>
      <c r="AA180" s="378"/>
      <c r="AB180" s="378"/>
      <c r="AC180" s="378"/>
      <c r="AD180" s="378"/>
      <c r="AE180" s="378"/>
      <c r="AF180" s="378"/>
      <c r="AG180" s="378"/>
      <c r="AH180" s="484">
        <f t="shared" si="8"/>
        <v>0</v>
      </c>
      <c r="AI180" s="382"/>
      <c r="AJ180" s="378" t="s">
        <v>2227</v>
      </c>
      <c r="AK180" s="378" t="s">
        <v>2228</v>
      </c>
      <c r="AL180" s="378"/>
      <c r="AM180" s="378"/>
      <c r="AN180" s="378"/>
      <c r="AO180" s="378"/>
      <c r="AP180" s="378"/>
      <c r="AQ180" s="378"/>
      <c r="AR180" s="378"/>
      <c r="AS180" s="394"/>
      <c r="AT180" s="395"/>
      <c r="AU180" s="394"/>
      <c r="AV180" s="394"/>
      <c r="AW180" s="381" t="s">
        <v>1824</v>
      </c>
    </row>
    <row r="181" spans="1:49" s="506" customFormat="1">
      <c r="A181" s="472"/>
      <c r="B181" s="380" t="s">
        <v>1813</v>
      </c>
      <c r="C181" s="381" t="s">
        <v>1814</v>
      </c>
      <c r="D181" s="380"/>
      <c r="E181" s="378" t="s">
        <v>1815</v>
      </c>
      <c r="F181" s="378" t="s">
        <v>533</v>
      </c>
      <c r="G181" s="378" t="s">
        <v>452</v>
      </c>
      <c r="H181" s="378"/>
      <c r="I181" s="378"/>
      <c r="J181" s="378"/>
      <c r="K181" s="378"/>
      <c r="L181" s="378"/>
      <c r="M181" s="378"/>
      <c r="N181" s="378">
        <v>1</v>
      </c>
      <c r="O181" s="440">
        <v>44424</v>
      </c>
      <c r="P181" s="483">
        <f t="shared" si="9"/>
        <v>1</v>
      </c>
      <c r="Q181" s="378"/>
      <c r="R181" s="378"/>
      <c r="S181" s="378"/>
      <c r="T181" s="378"/>
      <c r="U181" s="378"/>
      <c r="V181" s="378"/>
      <c r="W181" s="378"/>
      <c r="X181" s="379"/>
      <c r="Y181" s="484">
        <f t="shared" si="10"/>
        <v>0</v>
      </c>
      <c r="Z181" s="378"/>
      <c r="AA181" s="378"/>
      <c r="AB181" s="378"/>
      <c r="AC181" s="378"/>
      <c r="AD181" s="378"/>
      <c r="AE181" s="378"/>
      <c r="AF181" s="378"/>
      <c r="AG181" s="378"/>
      <c r="AH181" s="484">
        <f t="shared" si="8"/>
        <v>0</v>
      </c>
      <c r="AI181" s="382"/>
      <c r="AJ181" s="378" t="s">
        <v>2227</v>
      </c>
      <c r="AK181" s="378" t="s">
        <v>2228</v>
      </c>
      <c r="AL181" s="378"/>
      <c r="AM181" s="378"/>
      <c r="AN181" s="378"/>
      <c r="AO181" s="378"/>
      <c r="AP181" s="378"/>
      <c r="AQ181" s="378"/>
      <c r="AR181" s="378"/>
      <c r="AS181" s="394"/>
      <c r="AT181" s="395"/>
      <c r="AU181" s="394"/>
      <c r="AV181" s="394"/>
      <c r="AW181" s="381" t="s">
        <v>1816</v>
      </c>
    </row>
    <row r="182" spans="1:49" s="506" customFormat="1">
      <c r="A182" s="472"/>
      <c r="B182" s="380" t="s">
        <v>1805</v>
      </c>
      <c r="C182" s="381" t="s">
        <v>1806</v>
      </c>
      <c r="D182" s="380"/>
      <c r="E182" s="378" t="s">
        <v>1807</v>
      </c>
      <c r="F182" s="378" t="s">
        <v>533</v>
      </c>
      <c r="G182" s="378" t="s">
        <v>452</v>
      </c>
      <c r="H182" s="378"/>
      <c r="I182" s="378"/>
      <c r="J182" s="378"/>
      <c r="K182" s="378"/>
      <c r="L182" s="378"/>
      <c r="M182" s="378"/>
      <c r="N182" s="378">
        <v>1</v>
      </c>
      <c r="O182" s="440">
        <v>44354</v>
      </c>
      <c r="P182" s="483">
        <f t="shared" si="9"/>
        <v>1</v>
      </c>
      <c r="Q182" s="378"/>
      <c r="R182" s="378"/>
      <c r="S182" s="378"/>
      <c r="T182" s="378"/>
      <c r="U182" s="378"/>
      <c r="V182" s="378"/>
      <c r="W182" s="378"/>
      <c r="X182" s="379"/>
      <c r="Y182" s="484">
        <f t="shared" si="10"/>
        <v>0</v>
      </c>
      <c r="Z182" s="378"/>
      <c r="AA182" s="378"/>
      <c r="AB182" s="378"/>
      <c r="AC182" s="378"/>
      <c r="AD182" s="378"/>
      <c r="AE182" s="378"/>
      <c r="AF182" s="378"/>
      <c r="AG182" s="378"/>
      <c r="AH182" s="484">
        <f t="shared" si="8"/>
        <v>0</v>
      </c>
      <c r="AI182" s="382"/>
      <c r="AJ182" s="378" t="s">
        <v>2227</v>
      </c>
      <c r="AK182" s="378" t="s">
        <v>2228</v>
      </c>
      <c r="AL182" s="378"/>
      <c r="AM182" s="378"/>
      <c r="AN182" s="378"/>
      <c r="AO182" s="378"/>
      <c r="AP182" s="378"/>
      <c r="AQ182" s="378"/>
      <c r="AR182" s="378"/>
      <c r="AS182" s="394"/>
      <c r="AT182" s="395"/>
      <c r="AU182" s="394"/>
      <c r="AV182" s="394"/>
      <c r="AW182" s="381" t="s">
        <v>1808</v>
      </c>
    </row>
    <row r="183" spans="1:49" s="506" customFormat="1">
      <c r="A183" s="472"/>
      <c r="B183" s="380" t="s">
        <v>1797</v>
      </c>
      <c r="C183" s="381" t="s">
        <v>1798</v>
      </c>
      <c r="D183" s="380"/>
      <c r="E183" s="378" t="s">
        <v>1799</v>
      </c>
      <c r="F183" s="378" t="s">
        <v>533</v>
      </c>
      <c r="G183" s="378" t="s">
        <v>452</v>
      </c>
      <c r="H183" s="378"/>
      <c r="I183" s="378"/>
      <c r="J183" s="378"/>
      <c r="K183" s="378"/>
      <c r="L183" s="378"/>
      <c r="M183" s="378"/>
      <c r="N183" s="378">
        <v>1</v>
      </c>
      <c r="O183" s="440">
        <v>44558</v>
      </c>
      <c r="P183" s="483">
        <f t="shared" si="9"/>
        <v>1</v>
      </c>
      <c r="Q183" s="378"/>
      <c r="R183" s="378"/>
      <c r="S183" s="378"/>
      <c r="T183" s="378"/>
      <c r="U183" s="378"/>
      <c r="V183" s="378"/>
      <c r="W183" s="378"/>
      <c r="X183" s="379"/>
      <c r="Y183" s="484">
        <f t="shared" si="10"/>
        <v>0</v>
      </c>
      <c r="Z183" s="378"/>
      <c r="AA183" s="378"/>
      <c r="AB183" s="378"/>
      <c r="AC183" s="378"/>
      <c r="AD183" s="378"/>
      <c r="AE183" s="378"/>
      <c r="AF183" s="378"/>
      <c r="AG183" s="378"/>
      <c r="AH183" s="484">
        <f t="shared" si="8"/>
        <v>0</v>
      </c>
      <c r="AI183" s="382"/>
      <c r="AJ183" s="378" t="s">
        <v>2227</v>
      </c>
      <c r="AK183" s="378" t="s">
        <v>2228</v>
      </c>
      <c r="AL183" s="378"/>
      <c r="AM183" s="378"/>
      <c r="AN183" s="378"/>
      <c r="AO183" s="378"/>
      <c r="AP183" s="378"/>
      <c r="AQ183" s="378"/>
      <c r="AR183" s="378"/>
      <c r="AS183" s="394"/>
      <c r="AT183" s="395"/>
      <c r="AU183" s="394"/>
      <c r="AV183" s="394"/>
      <c r="AW183" s="381" t="s">
        <v>1800</v>
      </c>
    </row>
    <row r="184" spans="1:49" s="506" customFormat="1">
      <c r="A184" s="472"/>
      <c r="B184" s="380" t="s">
        <v>1793</v>
      </c>
      <c r="C184" s="381" t="s">
        <v>1794</v>
      </c>
      <c r="D184" s="380"/>
      <c r="E184" s="378" t="s">
        <v>1795</v>
      </c>
      <c r="F184" s="378" t="s">
        <v>533</v>
      </c>
      <c r="G184" s="378" t="s">
        <v>452</v>
      </c>
      <c r="H184" s="378"/>
      <c r="I184" s="378"/>
      <c r="J184" s="378"/>
      <c r="K184" s="378"/>
      <c r="L184" s="378"/>
      <c r="M184" s="378"/>
      <c r="N184" s="378">
        <v>1</v>
      </c>
      <c r="O184" s="440">
        <v>44329</v>
      </c>
      <c r="P184" s="483">
        <f t="shared" si="9"/>
        <v>1</v>
      </c>
      <c r="Q184" s="378"/>
      <c r="R184" s="378"/>
      <c r="S184" s="378"/>
      <c r="T184" s="378"/>
      <c r="U184" s="378"/>
      <c r="V184" s="378"/>
      <c r="W184" s="378"/>
      <c r="X184" s="379"/>
      <c r="Y184" s="484">
        <f t="shared" si="10"/>
        <v>0</v>
      </c>
      <c r="Z184" s="378"/>
      <c r="AA184" s="378"/>
      <c r="AB184" s="378"/>
      <c r="AC184" s="378"/>
      <c r="AD184" s="378"/>
      <c r="AE184" s="378"/>
      <c r="AF184" s="378"/>
      <c r="AG184" s="378"/>
      <c r="AH184" s="484">
        <f t="shared" si="8"/>
        <v>0</v>
      </c>
      <c r="AI184" s="382"/>
      <c r="AJ184" s="378" t="s">
        <v>2227</v>
      </c>
      <c r="AK184" s="378" t="s">
        <v>2228</v>
      </c>
      <c r="AL184" s="378"/>
      <c r="AM184" s="378"/>
      <c r="AN184" s="378"/>
      <c r="AO184" s="378"/>
      <c r="AP184" s="378"/>
      <c r="AQ184" s="378"/>
      <c r="AR184" s="378"/>
      <c r="AS184" s="394"/>
      <c r="AT184" s="395"/>
      <c r="AU184" s="394"/>
      <c r="AV184" s="394"/>
      <c r="AW184" s="381" t="s">
        <v>1796</v>
      </c>
    </row>
    <row r="185" spans="1:49" s="506" customFormat="1">
      <c r="A185" s="472"/>
      <c r="B185" s="380" t="s">
        <v>1789</v>
      </c>
      <c r="C185" s="381" t="s">
        <v>1790</v>
      </c>
      <c r="D185" s="380"/>
      <c r="E185" s="378" t="s">
        <v>1791</v>
      </c>
      <c r="F185" s="378" t="s">
        <v>533</v>
      </c>
      <c r="G185" s="378" t="s">
        <v>452</v>
      </c>
      <c r="H185" s="378"/>
      <c r="I185" s="378"/>
      <c r="J185" s="378"/>
      <c r="K185" s="378"/>
      <c r="L185" s="378"/>
      <c r="M185" s="378"/>
      <c r="N185" s="378">
        <v>1</v>
      </c>
      <c r="O185" s="440">
        <v>44281</v>
      </c>
      <c r="P185" s="483">
        <f t="shared" si="9"/>
        <v>1</v>
      </c>
      <c r="Q185" s="378"/>
      <c r="R185" s="378"/>
      <c r="S185" s="378"/>
      <c r="T185" s="378"/>
      <c r="U185" s="378"/>
      <c r="V185" s="378"/>
      <c r="W185" s="378"/>
      <c r="X185" s="379"/>
      <c r="Y185" s="484">
        <f t="shared" si="10"/>
        <v>0</v>
      </c>
      <c r="Z185" s="378"/>
      <c r="AA185" s="378"/>
      <c r="AB185" s="378"/>
      <c r="AC185" s="378"/>
      <c r="AD185" s="378"/>
      <c r="AE185" s="378"/>
      <c r="AF185" s="378"/>
      <c r="AG185" s="378"/>
      <c r="AH185" s="484">
        <f t="shared" si="8"/>
        <v>0</v>
      </c>
      <c r="AI185" s="382"/>
      <c r="AJ185" s="378" t="s">
        <v>2227</v>
      </c>
      <c r="AK185" s="378" t="s">
        <v>2228</v>
      </c>
      <c r="AL185" s="378"/>
      <c r="AM185" s="378"/>
      <c r="AN185" s="378"/>
      <c r="AO185" s="378"/>
      <c r="AP185" s="378"/>
      <c r="AQ185" s="378"/>
      <c r="AR185" s="378"/>
      <c r="AS185" s="394"/>
      <c r="AT185" s="395"/>
      <c r="AU185" s="394"/>
      <c r="AV185" s="394"/>
      <c r="AW185" s="381" t="s">
        <v>1792</v>
      </c>
    </row>
    <row r="186" spans="1:49" s="506" customFormat="1">
      <c r="A186" s="472"/>
      <c r="B186" s="380" t="s">
        <v>1773</v>
      </c>
      <c r="C186" s="381" t="s">
        <v>1774</v>
      </c>
      <c r="D186" s="380"/>
      <c r="E186" s="378" t="s">
        <v>1775</v>
      </c>
      <c r="F186" s="378" t="s">
        <v>533</v>
      </c>
      <c r="G186" s="378" t="s">
        <v>452</v>
      </c>
      <c r="H186" s="378"/>
      <c r="I186" s="378"/>
      <c r="J186" s="378"/>
      <c r="K186" s="378"/>
      <c r="L186" s="378"/>
      <c r="M186" s="378"/>
      <c r="N186" s="378">
        <v>1</v>
      </c>
      <c r="O186" s="440">
        <v>44407</v>
      </c>
      <c r="P186" s="483">
        <f t="shared" si="9"/>
        <v>1</v>
      </c>
      <c r="Q186" s="378"/>
      <c r="R186" s="378"/>
      <c r="S186" s="378"/>
      <c r="T186" s="378"/>
      <c r="U186" s="378"/>
      <c r="V186" s="378"/>
      <c r="W186" s="378"/>
      <c r="X186" s="379"/>
      <c r="Y186" s="484">
        <f t="shared" si="10"/>
        <v>0</v>
      </c>
      <c r="Z186" s="378"/>
      <c r="AA186" s="378"/>
      <c r="AB186" s="378"/>
      <c r="AC186" s="378"/>
      <c r="AD186" s="378"/>
      <c r="AE186" s="378"/>
      <c r="AF186" s="378"/>
      <c r="AG186" s="378"/>
      <c r="AH186" s="484">
        <f t="shared" si="8"/>
        <v>0</v>
      </c>
      <c r="AI186" s="382"/>
      <c r="AJ186" s="378" t="s">
        <v>2227</v>
      </c>
      <c r="AK186" s="378" t="s">
        <v>2228</v>
      </c>
      <c r="AL186" s="378"/>
      <c r="AM186" s="378"/>
      <c r="AN186" s="378"/>
      <c r="AO186" s="378"/>
      <c r="AP186" s="378"/>
      <c r="AQ186" s="378"/>
      <c r="AR186" s="378"/>
      <c r="AS186" s="394"/>
      <c r="AT186" s="395"/>
      <c r="AU186" s="394"/>
      <c r="AV186" s="394"/>
      <c r="AW186" s="381" t="s">
        <v>1776</v>
      </c>
    </row>
    <row r="187" spans="1:49" s="506" customFormat="1">
      <c r="A187" s="472"/>
      <c r="B187" s="380" t="s">
        <v>1769</v>
      </c>
      <c r="C187" s="381" t="s">
        <v>1770</v>
      </c>
      <c r="D187" s="380"/>
      <c r="E187" s="378" t="s">
        <v>1771</v>
      </c>
      <c r="F187" s="378" t="s">
        <v>533</v>
      </c>
      <c r="G187" s="378" t="s">
        <v>452</v>
      </c>
      <c r="H187" s="378"/>
      <c r="I187" s="378"/>
      <c r="J187" s="378"/>
      <c r="K187" s="378"/>
      <c r="L187" s="378"/>
      <c r="M187" s="378"/>
      <c r="N187" s="378">
        <v>1</v>
      </c>
      <c r="O187" s="440">
        <v>44427</v>
      </c>
      <c r="P187" s="483">
        <f t="shared" si="9"/>
        <v>1</v>
      </c>
      <c r="Q187" s="378"/>
      <c r="R187" s="378"/>
      <c r="S187" s="378"/>
      <c r="T187" s="378"/>
      <c r="U187" s="378"/>
      <c r="V187" s="378"/>
      <c r="W187" s="378"/>
      <c r="X187" s="379"/>
      <c r="Y187" s="484">
        <f t="shared" si="10"/>
        <v>0</v>
      </c>
      <c r="Z187" s="378"/>
      <c r="AA187" s="378"/>
      <c r="AB187" s="378"/>
      <c r="AC187" s="378"/>
      <c r="AD187" s="378"/>
      <c r="AE187" s="378"/>
      <c r="AF187" s="378"/>
      <c r="AG187" s="378"/>
      <c r="AH187" s="484">
        <f t="shared" si="8"/>
        <v>0</v>
      </c>
      <c r="AI187" s="382"/>
      <c r="AJ187" s="378" t="s">
        <v>2227</v>
      </c>
      <c r="AK187" s="378" t="s">
        <v>2228</v>
      </c>
      <c r="AL187" s="378"/>
      <c r="AM187" s="378"/>
      <c r="AN187" s="378"/>
      <c r="AO187" s="378"/>
      <c r="AP187" s="378"/>
      <c r="AQ187" s="378"/>
      <c r="AR187" s="378"/>
      <c r="AS187" s="394"/>
      <c r="AT187" s="395"/>
      <c r="AU187" s="394"/>
      <c r="AV187" s="394"/>
      <c r="AW187" s="381" t="s">
        <v>1772</v>
      </c>
    </row>
    <row r="188" spans="1:49" s="506" customFormat="1">
      <c r="A188" s="472"/>
      <c r="B188" s="380" t="s">
        <v>1765</v>
      </c>
      <c r="C188" s="381" t="s">
        <v>1766</v>
      </c>
      <c r="D188" s="380"/>
      <c r="E188" s="378" t="s">
        <v>1767</v>
      </c>
      <c r="F188" s="378" t="s">
        <v>533</v>
      </c>
      <c r="G188" s="378" t="s">
        <v>452</v>
      </c>
      <c r="H188" s="378"/>
      <c r="I188" s="378"/>
      <c r="J188" s="378"/>
      <c r="K188" s="378"/>
      <c r="L188" s="378"/>
      <c r="M188" s="378"/>
      <c r="N188" s="378">
        <v>1</v>
      </c>
      <c r="O188" s="440">
        <v>44389</v>
      </c>
      <c r="P188" s="483">
        <f t="shared" si="9"/>
        <v>1</v>
      </c>
      <c r="Q188" s="378"/>
      <c r="R188" s="378"/>
      <c r="S188" s="378"/>
      <c r="T188" s="378"/>
      <c r="U188" s="378"/>
      <c r="V188" s="378"/>
      <c r="W188" s="378"/>
      <c r="X188" s="379"/>
      <c r="Y188" s="484">
        <f t="shared" si="10"/>
        <v>0</v>
      </c>
      <c r="Z188" s="378"/>
      <c r="AA188" s="378"/>
      <c r="AB188" s="378"/>
      <c r="AC188" s="378"/>
      <c r="AD188" s="378"/>
      <c r="AE188" s="378"/>
      <c r="AF188" s="378"/>
      <c r="AG188" s="378"/>
      <c r="AH188" s="484">
        <f t="shared" si="8"/>
        <v>0</v>
      </c>
      <c r="AI188" s="382"/>
      <c r="AJ188" s="378" t="s">
        <v>2227</v>
      </c>
      <c r="AK188" s="378" t="s">
        <v>2228</v>
      </c>
      <c r="AL188" s="378"/>
      <c r="AM188" s="378"/>
      <c r="AN188" s="378"/>
      <c r="AO188" s="378"/>
      <c r="AP188" s="378"/>
      <c r="AQ188" s="378"/>
      <c r="AR188" s="378"/>
      <c r="AS188" s="394"/>
      <c r="AT188" s="395"/>
      <c r="AU188" s="394"/>
      <c r="AV188" s="394"/>
      <c r="AW188" s="381" t="s">
        <v>1768</v>
      </c>
    </row>
    <row r="189" spans="1:49" s="506" customFormat="1">
      <c r="A189" s="472"/>
      <c r="B189" s="380" t="s">
        <v>1762</v>
      </c>
      <c r="C189" s="381" t="s">
        <v>1763</v>
      </c>
      <c r="D189" s="380"/>
      <c r="E189" s="378" t="s">
        <v>1764</v>
      </c>
      <c r="F189" s="378" t="s">
        <v>533</v>
      </c>
      <c r="G189" s="378" t="s">
        <v>452</v>
      </c>
      <c r="H189" s="378"/>
      <c r="I189" s="378"/>
      <c r="J189" s="378"/>
      <c r="K189" s="378"/>
      <c r="L189" s="378"/>
      <c r="M189" s="378"/>
      <c r="N189" s="378">
        <v>1</v>
      </c>
      <c r="O189" s="440">
        <v>44246</v>
      </c>
      <c r="P189" s="483">
        <f t="shared" si="9"/>
        <v>1</v>
      </c>
      <c r="Q189" s="378"/>
      <c r="R189" s="378"/>
      <c r="S189" s="378"/>
      <c r="T189" s="378"/>
      <c r="U189" s="378"/>
      <c r="V189" s="378"/>
      <c r="W189" s="378"/>
      <c r="X189" s="379"/>
      <c r="Y189" s="484">
        <f t="shared" si="10"/>
        <v>0</v>
      </c>
      <c r="Z189" s="378"/>
      <c r="AA189" s="378"/>
      <c r="AB189" s="378"/>
      <c r="AC189" s="378"/>
      <c r="AD189" s="378"/>
      <c r="AE189" s="378"/>
      <c r="AF189" s="378"/>
      <c r="AG189" s="378"/>
      <c r="AH189" s="484">
        <f t="shared" si="8"/>
        <v>0</v>
      </c>
      <c r="AI189" s="382"/>
      <c r="AJ189" s="378" t="s">
        <v>2227</v>
      </c>
      <c r="AK189" s="378" t="s">
        <v>2228</v>
      </c>
      <c r="AL189" s="378"/>
      <c r="AM189" s="378"/>
      <c r="AN189" s="378"/>
      <c r="AO189" s="378"/>
      <c r="AP189" s="378"/>
      <c r="AQ189" s="378"/>
      <c r="AR189" s="378"/>
      <c r="AS189" s="394"/>
      <c r="AT189" s="395"/>
      <c r="AU189" s="394"/>
      <c r="AV189" s="394"/>
      <c r="AW189" s="381" t="s">
        <v>2556</v>
      </c>
    </row>
    <row r="190" spans="1:49" s="506" customFormat="1">
      <c r="A190" s="472"/>
      <c r="B190" s="380" t="s">
        <v>2557</v>
      </c>
      <c r="C190" s="381" t="s">
        <v>2558</v>
      </c>
      <c r="D190" s="380"/>
      <c r="E190" s="378" t="s">
        <v>2559</v>
      </c>
      <c r="F190" s="378" t="s">
        <v>533</v>
      </c>
      <c r="G190" s="378" t="s">
        <v>452</v>
      </c>
      <c r="H190" s="378"/>
      <c r="I190" s="378"/>
      <c r="J190" s="378"/>
      <c r="K190" s="378"/>
      <c r="L190" s="378"/>
      <c r="M190" s="378"/>
      <c r="N190" s="378">
        <v>1</v>
      </c>
      <c r="O190" s="440">
        <v>44544</v>
      </c>
      <c r="P190" s="483">
        <f t="shared" si="9"/>
        <v>1</v>
      </c>
      <c r="Q190" s="378"/>
      <c r="R190" s="378"/>
      <c r="S190" s="378"/>
      <c r="T190" s="378"/>
      <c r="U190" s="378"/>
      <c r="V190" s="378"/>
      <c r="W190" s="378"/>
      <c r="X190" s="379"/>
      <c r="Y190" s="484">
        <f t="shared" si="10"/>
        <v>0</v>
      </c>
      <c r="Z190" s="378"/>
      <c r="AA190" s="378"/>
      <c r="AB190" s="378"/>
      <c r="AC190" s="378"/>
      <c r="AD190" s="378"/>
      <c r="AE190" s="378"/>
      <c r="AF190" s="378"/>
      <c r="AG190" s="379"/>
      <c r="AH190" s="484">
        <f t="shared" si="8"/>
        <v>0</v>
      </c>
      <c r="AI190" s="382"/>
      <c r="AJ190" s="378" t="s">
        <v>2227</v>
      </c>
      <c r="AK190" s="378" t="s">
        <v>2228</v>
      </c>
      <c r="AL190" s="378"/>
      <c r="AM190" s="378"/>
      <c r="AN190" s="378"/>
      <c r="AO190" s="378"/>
      <c r="AP190" s="382"/>
      <c r="AQ190" s="378"/>
      <c r="AR190" s="378"/>
      <c r="AS190" s="394"/>
      <c r="AT190" s="395"/>
      <c r="AU190" s="394"/>
      <c r="AV190" s="394"/>
      <c r="AW190" s="383" t="s">
        <v>2560</v>
      </c>
    </row>
    <row r="191" spans="1:49" s="506" customFormat="1">
      <c r="A191" s="472"/>
      <c r="B191" s="380" t="s">
        <v>1758</v>
      </c>
      <c r="C191" s="381" t="s">
        <v>1759</v>
      </c>
      <c r="D191" s="380"/>
      <c r="E191" s="378" t="s">
        <v>1760</v>
      </c>
      <c r="F191" s="378" t="s">
        <v>533</v>
      </c>
      <c r="G191" s="378" t="s">
        <v>452</v>
      </c>
      <c r="H191" s="378"/>
      <c r="I191" s="378"/>
      <c r="J191" s="378"/>
      <c r="K191" s="378"/>
      <c r="L191" s="378"/>
      <c r="M191" s="378"/>
      <c r="N191" s="378">
        <v>1</v>
      </c>
      <c r="O191" s="440">
        <v>44539</v>
      </c>
      <c r="P191" s="483">
        <f t="shared" si="9"/>
        <v>1</v>
      </c>
      <c r="Q191" s="378"/>
      <c r="R191" s="378"/>
      <c r="S191" s="378"/>
      <c r="T191" s="378"/>
      <c r="U191" s="378"/>
      <c r="V191" s="378"/>
      <c r="W191" s="378"/>
      <c r="X191" s="379"/>
      <c r="Y191" s="484">
        <f t="shared" si="10"/>
        <v>0</v>
      </c>
      <c r="Z191" s="378"/>
      <c r="AA191" s="378"/>
      <c r="AB191" s="378"/>
      <c r="AC191" s="378"/>
      <c r="AD191" s="378"/>
      <c r="AE191" s="378"/>
      <c r="AF191" s="378"/>
      <c r="AG191" s="378"/>
      <c r="AH191" s="484">
        <f t="shared" si="8"/>
        <v>0</v>
      </c>
      <c r="AI191" s="382"/>
      <c r="AJ191" s="378" t="s">
        <v>2227</v>
      </c>
      <c r="AK191" s="378" t="s">
        <v>2228</v>
      </c>
      <c r="AL191" s="378"/>
      <c r="AM191" s="378"/>
      <c r="AN191" s="378"/>
      <c r="AO191" s="378"/>
      <c r="AP191" s="378"/>
      <c r="AQ191" s="378"/>
      <c r="AR191" s="378"/>
      <c r="AS191" s="394"/>
      <c r="AT191" s="395"/>
      <c r="AU191" s="394"/>
      <c r="AV191" s="394"/>
      <c r="AW191" s="381" t="s">
        <v>1761</v>
      </c>
    </row>
    <row r="192" spans="1:49" s="506" customFormat="1">
      <c r="A192" s="472"/>
      <c r="B192" s="380" t="s">
        <v>1750</v>
      </c>
      <c r="C192" s="381" t="s">
        <v>1751</v>
      </c>
      <c r="D192" s="380"/>
      <c r="E192" s="378" t="s">
        <v>1752</v>
      </c>
      <c r="F192" s="378" t="s">
        <v>533</v>
      </c>
      <c r="G192" s="378" t="s">
        <v>452</v>
      </c>
      <c r="H192" s="378"/>
      <c r="I192" s="378"/>
      <c r="J192" s="378"/>
      <c r="K192" s="378"/>
      <c r="L192" s="378"/>
      <c r="M192" s="378"/>
      <c r="N192" s="378">
        <v>1</v>
      </c>
      <c r="O192" s="440">
        <v>44369</v>
      </c>
      <c r="P192" s="483">
        <f t="shared" si="9"/>
        <v>1</v>
      </c>
      <c r="Q192" s="378"/>
      <c r="R192" s="378"/>
      <c r="S192" s="378"/>
      <c r="T192" s="378"/>
      <c r="U192" s="378"/>
      <c r="V192" s="378"/>
      <c r="W192" s="378"/>
      <c r="X192" s="379"/>
      <c r="Y192" s="484">
        <f t="shared" si="10"/>
        <v>0</v>
      </c>
      <c r="Z192" s="378"/>
      <c r="AA192" s="378"/>
      <c r="AB192" s="378"/>
      <c r="AC192" s="378"/>
      <c r="AD192" s="378"/>
      <c r="AE192" s="378"/>
      <c r="AF192" s="378"/>
      <c r="AG192" s="378"/>
      <c r="AH192" s="484">
        <f t="shared" si="8"/>
        <v>0</v>
      </c>
      <c r="AI192" s="382"/>
      <c r="AJ192" s="378" t="s">
        <v>2227</v>
      </c>
      <c r="AK192" s="378" t="s">
        <v>2228</v>
      </c>
      <c r="AL192" s="378"/>
      <c r="AM192" s="378"/>
      <c r="AN192" s="378"/>
      <c r="AO192" s="378"/>
      <c r="AP192" s="378"/>
      <c r="AQ192" s="378"/>
      <c r="AR192" s="378"/>
      <c r="AS192" s="394"/>
      <c r="AT192" s="395"/>
      <c r="AU192" s="394"/>
      <c r="AV192" s="394"/>
      <c r="AW192" s="381" t="s">
        <v>1753</v>
      </c>
    </row>
    <row r="193" spans="1:49" s="506" customFormat="1">
      <c r="A193" s="472"/>
      <c r="B193" s="380" t="s">
        <v>1742</v>
      </c>
      <c r="C193" s="381" t="s">
        <v>1743</v>
      </c>
      <c r="D193" s="380"/>
      <c r="E193" s="378" t="s">
        <v>1744</v>
      </c>
      <c r="F193" s="378" t="s">
        <v>533</v>
      </c>
      <c r="G193" s="378" t="s">
        <v>452</v>
      </c>
      <c r="H193" s="378"/>
      <c r="I193" s="378"/>
      <c r="J193" s="378"/>
      <c r="K193" s="378"/>
      <c r="L193" s="378"/>
      <c r="M193" s="378"/>
      <c r="N193" s="378">
        <v>1</v>
      </c>
      <c r="O193" s="440">
        <v>44413</v>
      </c>
      <c r="P193" s="483">
        <f t="shared" si="9"/>
        <v>1</v>
      </c>
      <c r="Q193" s="378"/>
      <c r="R193" s="378"/>
      <c r="S193" s="378"/>
      <c r="T193" s="378"/>
      <c r="U193" s="378"/>
      <c r="V193" s="378"/>
      <c r="W193" s="378"/>
      <c r="X193" s="379"/>
      <c r="Y193" s="484">
        <f t="shared" si="10"/>
        <v>0</v>
      </c>
      <c r="Z193" s="378"/>
      <c r="AA193" s="378"/>
      <c r="AB193" s="378"/>
      <c r="AC193" s="378"/>
      <c r="AD193" s="378"/>
      <c r="AE193" s="378"/>
      <c r="AF193" s="378"/>
      <c r="AG193" s="378"/>
      <c r="AH193" s="484">
        <f t="shared" si="8"/>
        <v>0</v>
      </c>
      <c r="AI193" s="382"/>
      <c r="AJ193" s="378" t="s">
        <v>2227</v>
      </c>
      <c r="AK193" s="378" t="s">
        <v>2228</v>
      </c>
      <c r="AL193" s="378"/>
      <c r="AM193" s="378"/>
      <c r="AN193" s="378"/>
      <c r="AO193" s="378"/>
      <c r="AP193" s="378"/>
      <c r="AQ193" s="378"/>
      <c r="AR193" s="378"/>
      <c r="AS193" s="394"/>
      <c r="AT193" s="395"/>
      <c r="AU193" s="394"/>
      <c r="AV193" s="394"/>
      <c r="AW193" s="381" t="s">
        <v>1745</v>
      </c>
    </row>
    <row r="194" spans="1:49" s="506" customFormat="1">
      <c r="A194" s="472"/>
      <c r="B194" s="380" t="s">
        <v>1730</v>
      </c>
      <c r="C194" s="381" t="s">
        <v>1731</v>
      </c>
      <c r="D194" s="380"/>
      <c r="E194" s="378" t="s">
        <v>1732</v>
      </c>
      <c r="F194" s="378" t="s">
        <v>533</v>
      </c>
      <c r="G194" s="378" t="s">
        <v>452</v>
      </c>
      <c r="H194" s="378"/>
      <c r="I194" s="378"/>
      <c r="J194" s="378"/>
      <c r="K194" s="378"/>
      <c r="L194" s="378"/>
      <c r="M194" s="378"/>
      <c r="N194" s="378">
        <v>1</v>
      </c>
      <c r="O194" s="440">
        <v>44356</v>
      </c>
      <c r="P194" s="483">
        <f t="shared" si="9"/>
        <v>1</v>
      </c>
      <c r="Q194" s="378"/>
      <c r="R194" s="378"/>
      <c r="S194" s="378"/>
      <c r="T194" s="378"/>
      <c r="U194" s="378"/>
      <c r="V194" s="378"/>
      <c r="W194" s="378"/>
      <c r="X194" s="379"/>
      <c r="Y194" s="484">
        <f t="shared" si="10"/>
        <v>0</v>
      </c>
      <c r="Z194" s="378"/>
      <c r="AA194" s="378"/>
      <c r="AB194" s="378"/>
      <c r="AC194" s="378"/>
      <c r="AD194" s="378"/>
      <c r="AE194" s="378"/>
      <c r="AF194" s="378"/>
      <c r="AG194" s="378"/>
      <c r="AH194" s="484">
        <f t="shared" si="8"/>
        <v>0</v>
      </c>
      <c r="AI194" s="382"/>
      <c r="AJ194" s="378" t="s">
        <v>2227</v>
      </c>
      <c r="AK194" s="378" t="s">
        <v>2228</v>
      </c>
      <c r="AL194" s="378"/>
      <c r="AM194" s="378"/>
      <c r="AN194" s="378"/>
      <c r="AO194" s="378"/>
      <c r="AP194" s="378"/>
      <c r="AQ194" s="378"/>
      <c r="AR194" s="378"/>
      <c r="AS194" s="394"/>
      <c r="AT194" s="395"/>
      <c r="AU194" s="394"/>
      <c r="AV194" s="394"/>
      <c r="AW194" s="381" t="s">
        <v>1733</v>
      </c>
    </row>
    <row r="195" spans="1:49" s="506" customFormat="1">
      <c r="A195" s="472"/>
      <c r="B195" s="380" t="s">
        <v>1722</v>
      </c>
      <c r="C195" s="381" t="s">
        <v>1723</v>
      </c>
      <c r="D195" s="380"/>
      <c r="E195" s="378" t="s">
        <v>1724</v>
      </c>
      <c r="F195" s="378" t="s">
        <v>533</v>
      </c>
      <c r="G195" s="378" t="s">
        <v>452</v>
      </c>
      <c r="H195" s="378"/>
      <c r="I195" s="378"/>
      <c r="J195" s="378"/>
      <c r="K195" s="378"/>
      <c r="L195" s="378"/>
      <c r="M195" s="378"/>
      <c r="N195" s="378">
        <v>1</v>
      </c>
      <c r="O195" s="440">
        <v>44449</v>
      </c>
      <c r="P195" s="483">
        <f t="shared" si="9"/>
        <v>1</v>
      </c>
      <c r="Q195" s="378"/>
      <c r="R195" s="378"/>
      <c r="S195" s="378"/>
      <c r="T195" s="378"/>
      <c r="U195" s="378"/>
      <c r="V195" s="378"/>
      <c r="W195" s="378"/>
      <c r="X195" s="379"/>
      <c r="Y195" s="484">
        <f t="shared" si="10"/>
        <v>0</v>
      </c>
      <c r="Z195" s="378"/>
      <c r="AA195" s="378"/>
      <c r="AB195" s="378"/>
      <c r="AC195" s="378"/>
      <c r="AD195" s="378"/>
      <c r="AE195" s="378"/>
      <c r="AF195" s="378"/>
      <c r="AG195" s="378"/>
      <c r="AH195" s="484">
        <f t="shared" si="8"/>
        <v>0</v>
      </c>
      <c r="AI195" s="382"/>
      <c r="AJ195" s="378" t="s">
        <v>2227</v>
      </c>
      <c r="AK195" s="378" t="s">
        <v>2228</v>
      </c>
      <c r="AL195" s="378"/>
      <c r="AM195" s="378"/>
      <c r="AN195" s="378"/>
      <c r="AO195" s="378"/>
      <c r="AP195" s="378"/>
      <c r="AQ195" s="378"/>
      <c r="AR195" s="378"/>
      <c r="AS195" s="394"/>
      <c r="AT195" s="395"/>
      <c r="AU195" s="394"/>
      <c r="AV195" s="394"/>
      <c r="AW195" s="381" t="s">
        <v>1725</v>
      </c>
    </row>
    <row r="196" spans="1:49" s="506" customFormat="1">
      <c r="A196" s="472"/>
      <c r="B196" s="380" t="s">
        <v>1718</v>
      </c>
      <c r="C196" s="381" t="s">
        <v>1719</v>
      </c>
      <c r="D196" s="380"/>
      <c r="E196" s="378" t="s">
        <v>1720</v>
      </c>
      <c r="F196" s="378" t="s">
        <v>533</v>
      </c>
      <c r="G196" s="378" t="s">
        <v>452</v>
      </c>
      <c r="H196" s="378"/>
      <c r="I196" s="378"/>
      <c r="J196" s="378"/>
      <c r="K196" s="378"/>
      <c r="L196" s="378"/>
      <c r="M196" s="378"/>
      <c r="N196" s="378">
        <v>1</v>
      </c>
      <c r="O196" s="440">
        <v>44515</v>
      </c>
      <c r="P196" s="483">
        <f t="shared" si="9"/>
        <v>1</v>
      </c>
      <c r="Q196" s="378"/>
      <c r="R196" s="378"/>
      <c r="S196" s="378"/>
      <c r="T196" s="378"/>
      <c r="U196" s="378"/>
      <c r="V196" s="378"/>
      <c r="W196" s="378"/>
      <c r="X196" s="379"/>
      <c r="Y196" s="484">
        <f t="shared" si="10"/>
        <v>0</v>
      </c>
      <c r="Z196" s="378"/>
      <c r="AA196" s="378"/>
      <c r="AB196" s="378"/>
      <c r="AC196" s="378"/>
      <c r="AD196" s="378"/>
      <c r="AE196" s="378"/>
      <c r="AF196" s="378"/>
      <c r="AG196" s="378"/>
      <c r="AH196" s="484">
        <f t="shared" si="8"/>
        <v>0</v>
      </c>
      <c r="AI196" s="382"/>
      <c r="AJ196" s="378" t="s">
        <v>2227</v>
      </c>
      <c r="AK196" s="378" t="s">
        <v>2228</v>
      </c>
      <c r="AL196" s="378"/>
      <c r="AM196" s="378"/>
      <c r="AN196" s="378"/>
      <c r="AO196" s="378"/>
      <c r="AP196" s="378"/>
      <c r="AQ196" s="378"/>
      <c r="AR196" s="378"/>
      <c r="AS196" s="394"/>
      <c r="AT196" s="395"/>
      <c r="AU196" s="394"/>
      <c r="AV196" s="394"/>
      <c r="AW196" s="381" t="s">
        <v>1721</v>
      </c>
    </row>
    <row r="197" spans="1:49" s="506" customFormat="1">
      <c r="A197" s="472"/>
      <c r="B197" s="380" t="s">
        <v>1714</v>
      </c>
      <c r="C197" s="381" t="s">
        <v>1715</v>
      </c>
      <c r="D197" s="380"/>
      <c r="E197" s="378" t="s">
        <v>1716</v>
      </c>
      <c r="F197" s="378" t="s">
        <v>533</v>
      </c>
      <c r="G197" s="378" t="s">
        <v>452</v>
      </c>
      <c r="H197" s="378"/>
      <c r="I197" s="378"/>
      <c r="J197" s="378"/>
      <c r="K197" s="378"/>
      <c r="L197" s="378"/>
      <c r="M197" s="378"/>
      <c r="N197" s="378">
        <v>1</v>
      </c>
      <c r="O197" s="440">
        <v>44434</v>
      </c>
      <c r="P197" s="483">
        <f t="shared" si="9"/>
        <v>1</v>
      </c>
      <c r="Q197" s="378"/>
      <c r="R197" s="378"/>
      <c r="S197" s="378"/>
      <c r="T197" s="378"/>
      <c r="U197" s="378"/>
      <c r="V197" s="378"/>
      <c r="W197" s="378"/>
      <c r="X197" s="379"/>
      <c r="Y197" s="484">
        <f t="shared" si="10"/>
        <v>0</v>
      </c>
      <c r="Z197" s="378"/>
      <c r="AA197" s="378"/>
      <c r="AB197" s="378"/>
      <c r="AC197" s="378"/>
      <c r="AD197" s="378"/>
      <c r="AE197" s="378"/>
      <c r="AF197" s="378"/>
      <c r="AG197" s="378"/>
      <c r="AH197" s="484">
        <f t="shared" si="8"/>
        <v>0</v>
      </c>
      <c r="AI197" s="382"/>
      <c r="AJ197" s="378" t="s">
        <v>2227</v>
      </c>
      <c r="AK197" s="378" t="s">
        <v>2228</v>
      </c>
      <c r="AL197" s="378"/>
      <c r="AM197" s="378"/>
      <c r="AN197" s="378"/>
      <c r="AO197" s="378"/>
      <c r="AP197" s="378"/>
      <c r="AQ197" s="378"/>
      <c r="AR197" s="378"/>
      <c r="AS197" s="394"/>
      <c r="AT197" s="395"/>
      <c r="AU197" s="394"/>
      <c r="AV197" s="394"/>
      <c r="AW197" s="381" t="s">
        <v>1717</v>
      </c>
    </row>
    <row r="198" spans="1:49" s="506" customFormat="1">
      <c r="A198" s="472"/>
      <c r="B198" s="380" t="s">
        <v>1710</v>
      </c>
      <c r="C198" s="381" t="s">
        <v>1711</v>
      </c>
      <c r="D198" s="380"/>
      <c r="E198" s="378" t="s">
        <v>1712</v>
      </c>
      <c r="F198" s="378" t="s">
        <v>533</v>
      </c>
      <c r="G198" s="378" t="s">
        <v>452</v>
      </c>
      <c r="H198" s="378"/>
      <c r="I198" s="378"/>
      <c r="J198" s="378"/>
      <c r="K198" s="378"/>
      <c r="L198" s="378"/>
      <c r="M198" s="378"/>
      <c r="N198" s="378">
        <v>1</v>
      </c>
      <c r="O198" s="440">
        <v>44281</v>
      </c>
      <c r="P198" s="483">
        <f t="shared" si="9"/>
        <v>1</v>
      </c>
      <c r="Q198" s="378"/>
      <c r="R198" s="378"/>
      <c r="S198" s="378"/>
      <c r="T198" s="378"/>
      <c r="U198" s="378"/>
      <c r="V198" s="378"/>
      <c r="W198" s="378"/>
      <c r="X198" s="379"/>
      <c r="Y198" s="484">
        <f t="shared" si="10"/>
        <v>0</v>
      </c>
      <c r="Z198" s="378"/>
      <c r="AA198" s="378"/>
      <c r="AB198" s="378"/>
      <c r="AC198" s="378"/>
      <c r="AD198" s="378"/>
      <c r="AE198" s="378"/>
      <c r="AF198" s="378"/>
      <c r="AG198" s="378"/>
      <c r="AH198" s="484">
        <f t="shared" si="8"/>
        <v>0</v>
      </c>
      <c r="AI198" s="382"/>
      <c r="AJ198" s="378" t="s">
        <v>2227</v>
      </c>
      <c r="AK198" s="378" t="s">
        <v>2228</v>
      </c>
      <c r="AL198" s="378"/>
      <c r="AM198" s="378"/>
      <c r="AN198" s="378"/>
      <c r="AO198" s="378"/>
      <c r="AP198" s="378"/>
      <c r="AQ198" s="378"/>
      <c r="AR198" s="378"/>
      <c r="AS198" s="394"/>
      <c r="AT198" s="395"/>
      <c r="AU198" s="394"/>
      <c r="AV198" s="394"/>
      <c r="AW198" s="381" t="s">
        <v>1713</v>
      </c>
    </row>
    <row r="199" spans="1:49" s="506" customFormat="1">
      <c r="A199" s="472"/>
      <c r="B199" s="380" t="s">
        <v>1706</v>
      </c>
      <c r="C199" s="381" t="s">
        <v>1707</v>
      </c>
      <c r="D199" s="380"/>
      <c r="E199" s="378" t="s">
        <v>1708</v>
      </c>
      <c r="F199" s="378" t="s">
        <v>533</v>
      </c>
      <c r="G199" s="378" t="s">
        <v>452</v>
      </c>
      <c r="H199" s="378"/>
      <c r="I199" s="378"/>
      <c r="J199" s="378"/>
      <c r="K199" s="378"/>
      <c r="L199" s="378"/>
      <c r="M199" s="378"/>
      <c r="N199" s="378">
        <v>1</v>
      </c>
      <c r="O199" s="440">
        <v>44301</v>
      </c>
      <c r="P199" s="483">
        <f t="shared" si="9"/>
        <v>1</v>
      </c>
      <c r="Q199" s="378"/>
      <c r="R199" s="378"/>
      <c r="S199" s="378"/>
      <c r="T199" s="378"/>
      <c r="U199" s="378"/>
      <c r="V199" s="378"/>
      <c r="W199" s="378"/>
      <c r="X199" s="379"/>
      <c r="Y199" s="484">
        <f t="shared" si="10"/>
        <v>0</v>
      </c>
      <c r="Z199" s="378"/>
      <c r="AA199" s="378"/>
      <c r="AB199" s="378"/>
      <c r="AC199" s="378"/>
      <c r="AD199" s="378"/>
      <c r="AE199" s="378"/>
      <c r="AF199" s="378"/>
      <c r="AG199" s="378"/>
      <c r="AH199" s="484">
        <f t="shared" si="8"/>
        <v>0</v>
      </c>
      <c r="AI199" s="382"/>
      <c r="AJ199" s="378" t="s">
        <v>2227</v>
      </c>
      <c r="AK199" s="378" t="s">
        <v>2228</v>
      </c>
      <c r="AL199" s="378"/>
      <c r="AM199" s="378"/>
      <c r="AN199" s="378"/>
      <c r="AO199" s="378"/>
      <c r="AP199" s="378"/>
      <c r="AQ199" s="378"/>
      <c r="AR199" s="378"/>
      <c r="AS199" s="394"/>
      <c r="AT199" s="395"/>
      <c r="AU199" s="394"/>
      <c r="AV199" s="394"/>
      <c r="AW199" s="381" t="s">
        <v>1709</v>
      </c>
    </row>
    <row r="200" spans="1:49" s="506" customFormat="1">
      <c r="A200" s="472"/>
      <c r="B200" s="380" t="s">
        <v>1695</v>
      </c>
      <c r="C200" s="381" t="s">
        <v>1696</v>
      </c>
      <c r="D200" s="380"/>
      <c r="E200" s="378" t="s">
        <v>1697</v>
      </c>
      <c r="F200" s="378" t="s">
        <v>533</v>
      </c>
      <c r="G200" s="378" t="s">
        <v>452</v>
      </c>
      <c r="H200" s="378"/>
      <c r="I200" s="378"/>
      <c r="J200" s="378"/>
      <c r="K200" s="378"/>
      <c r="L200" s="378"/>
      <c r="M200" s="378"/>
      <c r="N200" s="378">
        <v>1</v>
      </c>
      <c r="O200" s="440">
        <v>44285</v>
      </c>
      <c r="P200" s="483">
        <f t="shared" si="9"/>
        <v>1</v>
      </c>
      <c r="Q200" s="378"/>
      <c r="R200" s="378"/>
      <c r="S200" s="378"/>
      <c r="T200" s="378"/>
      <c r="U200" s="378"/>
      <c r="V200" s="378"/>
      <c r="W200" s="378"/>
      <c r="X200" s="379"/>
      <c r="Y200" s="484">
        <f t="shared" si="10"/>
        <v>0</v>
      </c>
      <c r="Z200" s="378"/>
      <c r="AA200" s="378"/>
      <c r="AB200" s="378"/>
      <c r="AC200" s="378"/>
      <c r="AD200" s="378"/>
      <c r="AE200" s="378"/>
      <c r="AF200" s="378"/>
      <c r="AG200" s="378"/>
      <c r="AH200" s="484">
        <f t="shared" si="8"/>
        <v>0</v>
      </c>
      <c r="AI200" s="382"/>
      <c r="AJ200" s="378" t="s">
        <v>2227</v>
      </c>
      <c r="AK200" s="378" t="s">
        <v>2228</v>
      </c>
      <c r="AL200" s="378"/>
      <c r="AM200" s="378"/>
      <c r="AN200" s="378"/>
      <c r="AO200" s="378"/>
      <c r="AP200" s="378"/>
      <c r="AQ200" s="378"/>
      <c r="AR200" s="378"/>
      <c r="AS200" s="394"/>
      <c r="AT200" s="395"/>
      <c r="AU200" s="394"/>
      <c r="AV200" s="394"/>
      <c r="AW200" s="381" t="s">
        <v>1698</v>
      </c>
    </row>
    <row r="201" spans="1:49" s="506" customFormat="1">
      <c r="A201" s="472"/>
      <c r="B201" s="380" t="s">
        <v>1687</v>
      </c>
      <c r="C201" s="381" t="s">
        <v>1688</v>
      </c>
      <c r="D201" s="380"/>
      <c r="E201" s="378" t="s">
        <v>1689</v>
      </c>
      <c r="F201" s="378" t="s">
        <v>533</v>
      </c>
      <c r="G201" s="378" t="s">
        <v>452</v>
      </c>
      <c r="H201" s="378"/>
      <c r="I201" s="378"/>
      <c r="J201" s="378"/>
      <c r="K201" s="378"/>
      <c r="L201" s="378"/>
      <c r="M201" s="378"/>
      <c r="N201" s="378">
        <v>1</v>
      </c>
      <c r="O201" s="440">
        <v>44286</v>
      </c>
      <c r="P201" s="483">
        <f t="shared" si="9"/>
        <v>1</v>
      </c>
      <c r="Q201" s="378"/>
      <c r="R201" s="378"/>
      <c r="S201" s="378"/>
      <c r="T201" s="378"/>
      <c r="U201" s="378"/>
      <c r="V201" s="378"/>
      <c r="W201" s="378"/>
      <c r="X201" s="379"/>
      <c r="Y201" s="484">
        <f t="shared" si="10"/>
        <v>0</v>
      </c>
      <c r="Z201" s="378"/>
      <c r="AA201" s="378"/>
      <c r="AB201" s="378"/>
      <c r="AC201" s="378"/>
      <c r="AD201" s="378"/>
      <c r="AE201" s="378"/>
      <c r="AF201" s="378"/>
      <c r="AG201" s="378"/>
      <c r="AH201" s="484">
        <f t="shared" si="8"/>
        <v>0</v>
      </c>
      <c r="AI201" s="382"/>
      <c r="AJ201" s="378" t="s">
        <v>2227</v>
      </c>
      <c r="AK201" s="378" t="s">
        <v>2228</v>
      </c>
      <c r="AL201" s="378"/>
      <c r="AM201" s="378"/>
      <c r="AN201" s="378"/>
      <c r="AO201" s="378"/>
      <c r="AP201" s="378"/>
      <c r="AQ201" s="378"/>
      <c r="AR201" s="378"/>
      <c r="AS201" s="394"/>
      <c r="AT201" s="395"/>
      <c r="AU201" s="394"/>
      <c r="AV201" s="394"/>
      <c r="AW201" s="381" t="s">
        <v>1690</v>
      </c>
    </row>
    <row r="202" spans="1:49" s="506" customFormat="1">
      <c r="A202" s="472"/>
      <c r="B202" s="380" t="s">
        <v>1683</v>
      </c>
      <c r="C202" s="381" t="s">
        <v>1684</v>
      </c>
      <c r="D202" s="380"/>
      <c r="E202" s="378" t="s">
        <v>1685</v>
      </c>
      <c r="F202" s="378" t="s">
        <v>533</v>
      </c>
      <c r="G202" s="378" t="s">
        <v>452</v>
      </c>
      <c r="H202" s="378"/>
      <c r="I202" s="378"/>
      <c r="J202" s="378"/>
      <c r="K202" s="378"/>
      <c r="L202" s="378"/>
      <c r="M202" s="378"/>
      <c r="N202" s="378">
        <v>1</v>
      </c>
      <c r="O202" s="440">
        <v>44547</v>
      </c>
      <c r="P202" s="483">
        <f t="shared" si="9"/>
        <v>1</v>
      </c>
      <c r="Q202" s="378"/>
      <c r="R202" s="378"/>
      <c r="S202" s="378"/>
      <c r="T202" s="378"/>
      <c r="U202" s="378"/>
      <c r="V202" s="378"/>
      <c r="W202" s="378"/>
      <c r="X202" s="379"/>
      <c r="Y202" s="484">
        <f t="shared" si="10"/>
        <v>0</v>
      </c>
      <c r="Z202" s="378"/>
      <c r="AA202" s="378"/>
      <c r="AB202" s="378"/>
      <c r="AC202" s="378"/>
      <c r="AD202" s="378"/>
      <c r="AE202" s="378"/>
      <c r="AF202" s="378"/>
      <c r="AG202" s="378"/>
      <c r="AH202" s="484">
        <f t="shared" si="8"/>
        <v>0</v>
      </c>
      <c r="AI202" s="382"/>
      <c r="AJ202" s="378" t="s">
        <v>2227</v>
      </c>
      <c r="AK202" s="378" t="s">
        <v>2228</v>
      </c>
      <c r="AL202" s="378"/>
      <c r="AM202" s="378"/>
      <c r="AN202" s="378"/>
      <c r="AO202" s="378"/>
      <c r="AP202" s="378"/>
      <c r="AQ202" s="378"/>
      <c r="AR202" s="378"/>
      <c r="AS202" s="394"/>
      <c r="AT202" s="395"/>
      <c r="AU202" s="394"/>
      <c r="AV202" s="394"/>
      <c r="AW202" s="381" t="s">
        <v>1686</v>
      </c>
    </row>
    <row r="203" spans="1:49" s="506" customFormat="1">
      <c r="A203" s="472"/>
      <c r="B203" s="380" t="s">
        <v>1679</v>
      </c>
      <c r="C203" s="381" t="s">
        <v>1680</v>
      </c>
      <c r="D203" s="380"/>
      <c r="E203" s="378" t="s">
        <v>1681</v>
      </c>
      <c r="F203" s="378" t="s">
        <v>533</v>
      </c>
      <c r="G203" s="378" t="s">
        <v>452</v>
      </c>
      <c r="H203" s="378"/>
      <c r="I203" s="378"/>
      <c r="J203" s="378"/>
      <c r="K203" s="378"/>
      <c r="L203" s="378"/>
      <c r="M203" s="378"/>
      <c r="N203" s="378">
        <v>1</v>
      </c>
      <c r="O203" s="440">
        <v>44201</v>
      </c>
      <c r="P203" s="483">
        <f t="shared" si="9"/>
        <v>1</v>
      </c>
      <c r="Q203" s="378"/>
      <c r="R203" s="378"/>
      <c r="S203" s="378"/>
      <c r="T203" s="378"/>
      <c r="U203" s="378"/>
      <c r="V203" s="378"/>
      <c r="W203" s="378"/>
      <c r="X203" s="379"/>
      <c r="Y203" s="484">
        <f t="shared" si="10"/>
        <v>0</v>
      </c>
      <c r="Z203" s="378"/>
      <c r="AA203" s="378"/>
      <c r="AB203" s="378"/>
      <c r="AC203" s="378"/>
      <c r="AD203" s="378"/>
      <c r="AE203" s="378"/>
      <c r="AF203" s="378"/>
      <c r="AG203" s="378"/>
      <c r="AH203" s="484">
        <f t="shared" si="8"/>
        <v>0</v>
      </c>
      <c r="AI203" s="382"/>
      <c r="AJ203" s="378" t="s">
        <v>2227</v>
      </c>
      <c r="AK203" s="378" t="s">
        <v>2228</v>
      </c>
      <c r="AL203" s="378"/>
      <c r="AM203" s="378"/>
      <c r="AN203" s="378"/>
      <c r="AO203" s="378"/>
      <c r="AP203" s="378"/>
      <c r="AQ203" s="378"/>
      <c r="AR203" s="378"/>
      <c r="AS203" s="394"/>
      <c r="AT203" s="395"/>
      <c r="AU203" s="394"/>
      <c r="AV203" s="394"/>
      <c r="AW203" s="381" t="s">
        <v>1682</v>
      </c>
    </row>
    <row r="204" spans="1:49" s="506" customFormat="1">
      <c r="A204" s="472"/>
      <c r="B204" s="380" t="s">
        <v>1667</v>
      </c>
      <c r="C204" s="381" t="s">
        <v>1668</v>
      </c>
      <c r="D204" s="380"/>
      <c r="E204" s="378" t="s">
        <v>1669</v>
      </c>
      <c r="F204" s="378" t="s">
        <v>533</v>
      </c>
      <c r="G204" s="378" t="s">
        <v>452</v>
      </c>
      <c r="H204" s="378"/>
      <c r="I204" s="378"/>
      <c r="J204" s="378"/>
      <c r="K204" s="378"/>
      <c r="L204" s="378"/>
      <c r="M204" s="378"/>
      <c r="N204" s="378">
        <v>1</v>
      </c>
      <c r="O204" s="440">
        <v>44459</v>
      </c>
      <c r="P204" s="483">
        <f t="shared" si="9"/>
        <v>1</v>
      </c>
      <c r="Q204" s="378"/>
      <c r="R204" s="378"/>
      <c r="S204" s="378"/>
      <c r="T204" s="378"/>
      <c r="U204" s="378"/>
      <c r="V204" s="378"/>
      <c r="W204" s="378"/>
      <c r="X204" s="379"/>
      <c r="Y204" s="484">
        <f t="shared" si="10"/>
        <v>0</v>
      </c>
      <c r="Z204" s="378"/>
      <c r="AA204" s="378"/>
      <c r="AB204" s="378"/>
      <c r="AC204" s="378"/>
      <c r="AD204" s="378"/>
      <c r="AE204" s="378"/>
      <c r="AF204" s="378"/>
      <c r="AG204" s="378"/>
      <c r="AH204" s="484">
        <f t="shared" si="8"/>
        <v>0</v>
      </c>
      <c r="AI204" s="382"/>
      <c r="AJ204" s="378" t="s">
        <v>2227</v>
      </c>
      <c r="AK204" s="378" t="s">
        <v>2228</v>
      </c>
      <c r="AL204" s="378"/>
      <c r="AM204" s="378"/>
      <c r="AN204" s="378"/>
      <c r="AO204" s="378"/>
      <c r="AP204" s="378"/>
      <c r="AQ204" s="378"/>
      <c r="AR204" s="378"/>
      <c r="AS204" s="394"/>
      <c r="AT204" s="395"/>
      <c r="AU204" s="394"/>
      <c r="AV204" s="394"/>
      <c r="AW204" s="381" t="s">
        <v>1670</v>
      </c>
    </row>
    <row r="205" spans="1:49" s="506" customFormat="1">
      <c r="A205" s="472"/>
      <c r="B205" s="380" t="s">
        <v>1663</v>
      </c>
      <c r="C205" s="381" t="s">
        <v>1664</v>
      </c>
      <c r="D205" s="380"/>
      <c r="E205" s="378" t="s">
        <v>1665</v>
      </c>
      <c r="F205" s="378" t="s">
        <v>533</v>
      </c>
      <c r="G205" s="378" t="s">
        <v>452</v>
      </c>
      <c r="H205" s="378"/>
      <c r="I205" s="378"/>
      <c r="J205" s="378"/>
      <c r="K205" s="378"/>
      <c r="L205" s="378"/>
      <c r="M205" s="378"/>
      <c r="N205" s="378">
        <v>1</v>
      </c>
      <c r="O205" s="440">
        <v>44257</v>
      </c>
      <c r="P205" s="483">
        <f t="shared" si="9"/>
        <v>1</v>
      </c>
      <c r="Q205" s="378"/>
      <c r="R205" s="378"/>
      <c r="S205" s="378"/>
      <c r="T205" s="378"/>
      <c r="U205" s="378"/>
      <c r="V205" s="378"/>
      <c r="W205" s="378"/>
      <c r="X205" s="379"/>
      <c r="Y205" s="484">
        <f t="shared" si="10"/>
        <v>0</v>
      </c>
      <c r="Z205" s="378"/>
      <c r="AA205" s="378"/>
      <c r="AB205" s="378"/>
      <c r="AC205" s="378"/>
      <c r="AD205" s="378"/>
      <c r="AE205" s="378"/>
      <c r="AF205" s="378"/>
      <c r="AG205" s="378"/>
      <c r="AH205" s="484">
        <f t="shared" si="8"/>
        <v>0</v>
      </c>
      <c r="AI205" s="382"/>
      <c r="AJ205" s="378" t="s">
        <v>2227</v>
      </c>
      <c r="AK205" s="378" t="s">
        <v>2228</v>
      </c>
      <c r="AL205" s="378"/>
      <c r="AM205" s="378"/>
      <c r="AN205" s="378"/>
      <c r="AO205" s="378"/>
      <c r="AP205" s="378"/>
      <c r="AQ205" s="378"/>
      <c r="AR205" s="378"/>
      <c r="AS205" s="394"/>
      <c r="AT205" s="395"/>
      <c r="AU205" s="394"/>
      <c r="AV205" s="394"/>
      <c r="AW205" s="381" t="s">
        <v>1666</v>
      </c>
    </row>
    <row r="206" spans="1:49" s="506" customFormat="1">
      <c r="A206" s="472"/>
      <c r="B206" s="380" t="s">
        <v>1659</v>
      </c>
      <c r="C206" s="381" t="s">
        <v>1660</v>
      </c>
      <c r="D206" s="380"/>
      <c r="E206" s="378" t="s">
        <v>1661</v>
      </c>
      <c r="F206" s="378" t="s">
        <v>533</v>
      </c>
      <c r="G206" s="378" t="s">
        <v>452</v>
      </c>
      <c r="H206" s="378"/>
      <c r="I206" s="378"/>
      <c r="J206" s="378"/>
      <c r="K206" s="378"/>
      <c r="L206" s="378"/>
      <c r="M206" s="378"/>
      <c r="N206" s="378">
        <v>1</v>
      </c>
      <c r="O206" s="440">
        <v>44392</v>
      </c>
      <c r="P206" s="483">
        <f t="shared" si="9"/>
        <v>1</v>
      </c>
      <c r="Q206" s="378"/>
      <c r="R206" s="378"/>
      <c r="S206" s="378"/>
      <c r="T206" s="378"/>
      <c r="U206" s="378"/>
      <c r="V206" s="378"/>
      <c r="W206" s="378"/>
      <c r="X206" s="379"/>
      <c r="Y206" s="484">
        <f t="shared" si="10"/>
        <v>0</v>
      </c>
      <c r="Z206" s="378"/>
      <c r="AA206" s="378"/>
      <c r="AB206" s="378"/>
      <c r="AC206" s="378"/>
      <c r="AD206" s="378"/>
      <c r="AE206" s="378"/>
      <c r="AF206" s="378"/>
      <c r="AG206" s="378"/>
      <c r="AH206" s="484">
        <f t="shared" ref="AH206:AH269" si="11">SUM($Z206:$AF206)</f>
        <v>0</v>
      </c>
      <c r="AI206" s="382"/>
      <c r="AJ206" s="378" t="s">
        <v>2227</v>
      </c>
      <c r="AK206" s="378" t="s">
        <v>2228</v>
      </c>
      <c r="AL206" s="378"/>
      <c r="AM206" s="378"/>
      <c r="AN206" s="378"/>
      <c r="AO206" s="378"/>
      <c r="AP206" s="378"/>
      <c r="AQ206" s="378"/>
      <c r="AR206" s="378"/>
      <c r="AS206" s="394"/>
      <c r="AT206" s="395"/>
      <c r="AU206" s="394"/>
      <c r="AV206" s="394"/>
      <c r="AW206" s="381" t="s">
        <v>1662</v>
      </c>
    </row>
    <row r="207" spans="1:49" s="506" customFormat="1">
      <c r="A207" s="472"/>
      <c r="B207" s="380" t="s">
        <v>1651</v>
      </c>
      <c r="C207" s="381" t="s">
        <v>1652</v>
      </c>
      <c r="D207" s="380"/>
      <c r="E207" s="378" t="s">
        <v>1653</v>
      </c>
      <c r="F207" s="378" t="s">
        <v>533</v>
      </c>
      <c r="G207" s="378" t="s">
        <v>452</v>
      </c>
      <c r="H207" s="378"/>
      <c r="I207" s="378"/>
      <c r="J207" s="378"/>
      <c r="K207" s="378"/>
      <c r="L207" s="378"/>
      <c r="M207" s="378"/>
      <c r="N207" s="378">
        <v>1</v>
      </c>
      <c r="O207" s="440">
        <v>44403</v>
      </c>
      <c r="P207" s="483">
        <f t="shared" si="9"/>
        <v>1</v>
      </c>
      <c r="Q207" s="378"/>
      <c r="R207" s="378"/>
      <c r="S207" s="378"/>
      <c r="T207" s="378"/>
      <c r="U207" s="378"/>
      <c r="V207" s="378"/>
      <c r="W207" s="378"/>
      <c r="X207" s="379"/>
      <c r="Y207" s="484">
        <f t="shared" si="10"/>
        <v>0</v>
      </c>
      <c r="Z207" s="378"/>
      <c r="AA207" s="378"/>
      <c r="AB207" s="378"/>
      <c r="AC207" s="378"/>
      <c r="AD207" s="378"/>
      <c r="AE207" s="378"/>
      <c r="AF207" s="378"/>
      <c r="AG207" s="378"/>
      <c r="AH207" s="484">
        <f t="shared" si="11"/>
        <v>0</v>
      </c>
      <c r="AI207" s="382"/>
      <c r="AJ207" s="378" t="s">
        <v>2227</v>
      </c>
      <c r="AK207" s="378" t="s">
        <v>2228</v>
      </c>
      <c r="AL207" s="378"/>
      <c r="AM207" s="378"/>
      <c r="AN207" s="378"/>
      <c r="AO207" s="378"/>
      <c r="AP207" s="378"/>
      <c r="AQ207" s="378"/>
      <c r="AR207" s="378"/>
      <c r="AS207" s="394"/>
      <c r="AT207" s="395"/>
      <c r="AU207" s="394"/>
      <c r="AV207" s="394"/>
      <c r="AW207" s="381" t="s">
        <v>1654</v>
      </c>
    </row>
    <row r="208" spans="1:49" s="506" customFormat="1">
      <c r="A208" s="472"/>
      <c r="B208" s="380" t="s">
        <v>1647</v>
      </c>
      <c r="C208" s="381" t="s">
        <v>1648</v>
      </c>
      <c r="D208" s="380"/>
      <c r="E208" s="378" t="s">
        <v>1649</v>
      </c>
      <c r="F208" s="378" t="s">
        <v>533</v>
      </c>
      <c r="G208" s="378" t="s">
        <v>452</v>
      </c>
      <c r="H208" s="378"/>
      <c r="I208" s="378"/>
      <c r="J208" s="378"/>
      <c r="K208" s="378"/>
      <c r="L208" s="378"/>
      <c r="M208" s="378"/>
      <c r="N208" s="378">
        <v>1</v>
      </c>
      <c r="O208" s="440">
        <v>44489</v>
      </c>
      <c r="P208" s="483">
        <f t="shared" si="9"/>
        <v>1</v>
      </c>
      <c r="Q208" s="378"/>
      <c r="R208" s="378"/>
      <c r="S208" s="378"/>
      <c r="T208" s="378"/>
      <c r="U208" s="378"/>
      <c r="V208" s="378"/>
      <c r="W208" s="378"/>
      <c r="X208" s="379"/>
      <c r="Y208" s="484">
        <f t="shared" si="10"/>
        <v>0</v>
      </c>
      <c r="Z208" s="378"/>
      <c r="AA208" s="378"/>
      <c r="AB208" s="378"/>
      <c r="AC208" s="378"/>
      <c r="AD208" s="378"/>
      <c r="AE208" s="378"/>
      <c r="AF208" s="378"/>
      <c r="AG208" s="378"/>
      <c r="AH208" s="484">
        <f t="shared" si="11"/>
        <v>0</v>
      </c>
      <c r="AI208" s="382"/>
      <c r="AJ208" s="378" t="s">
        <v>2227</v>
      </c>
      <c r="AK208" s="378" t="s">
        <v>2228</v>
      </c>
      <c r="AL208" s="378"/>
      <c r="AM208" s="378"/>
      <c r="AN208" s="378"/>
      <c r="AO208" s="378"/>
      <c r="AP208" s="378"/>
      <c r="AQ208" s="378"/>
      <c r="AR208" s="378"/>
      <c r="AS208" s="394"/>
      <c r="AT208" s="395"/>
      <c r="AU208" s="394"/>
      <c r="AV208" s="394"/>
      <c r="AW208" s="381" t="s">
        <v>1650</v>
      </c>
    </row>
    <row r="209" spans="1:49" s="506" customFormat="1">
      <c r="A209" s="472"/>
      <c r="B209" s="380" t="s">
        <v>1635</v>
      </c>
      <c r="C209" s="381" t="s">
        <v>1636</v>
      </c>
      <c r="D209" s="380"/>
      <c r="E209" s="378" t="s">
        <v>1637</v>
      </c>
      <c r="F209" s="378" t="s">
        <v>533</v>
      </c>
      <c r="G209" s="378" t="s">
        <v>452</v>
      </c>
      <c r="H209" s="378"/>
      <c r="I209" s="378"/>
      <c r="J209" s="378"/>
      <c r="K209" s="378"/>
      <c r="L209" s="378"/>
      <c r="M209" s="378"/>
      <c r="N209" s="378">
        <v>1</v>
      </c>
      <c r="O209" s="440">
        <v>44414</v>
      </c>
      <c r="P209" s="483">
        <f t="shared" si="9"/>
        <v>1</v>
      </c>
      <c r="Q209" s="378"/>
      <c r="R209" s="378"/>
      <c r="S209" s="378"/>
      <c r="T209" s="378"/>
      <c r="U209" s="378"/>
      <c r="V209" s="378"/>
      <c r="W209" s="378"/>
      <c r="X209" s="379"/>
      <c r="Y209" s="484">
        <f t="shared" si="10"/>
        <v>0</v>
      </c>
      <c r="Z209" s="378"/>
      <c r="AA209" s="378"/>
      <c r="AB209" s="378"/>
      <c r="AC209" s="378"/>
      <c r="AD209" s="378"/>
      <c r="AE209" s="378"/>
      <c r="AF209" s="378"/>
      <c r="AG209" s="378"/>
      <c r="AH209" s="484">
        <f t="shared" si="11"/>
        <v>0</v>
      </c>
      <c r="AI209" s="382"/>
      <c r="AJ209" s="378" t="s">
        <v>2227</v>
      </c>
      <c r="AK209" s="378" t="s">
        <v>2228</v>
      </c>
      <c r="AL209" s="378"/>
      <c r="AM209" s="378"/>
      <c r="AN209" s="378"/>
      <c r="AO209" s="378"/>
      <c r="AP209" s="378"/>
      <c r="AQ209" s="378"/>
      <c r="AR209" s="378"/>
      <c r="AS209" s="394"/>
      <c r="AT209" s="395"/>
      <c r="AU209" s="394"/>
      <c r="AV209" s="394"/>
      <c r="AW209" s="381" t="s">
        <v>1638</v>
      </c>
    </row>
    <row r="210" spans="1:49" s="506" customFormat="1">
      <c r="A210" s="472"/>
      <c r="B210" s="380" t="s">
        <v>1631</v>
      </c>
      <c r="C210" s="381" t="s">
        <v>1632</v>
      </c>
      <c r="D210" s="380"/>
      <c r="E210" s="378" t="s">
        <v>1633</v>
      </c>
      <c r="F210" s="378" t="s">
        <v>533</v>
      </c>
      <c r="G210" s="378" t="s">
        <v>452</v>
      </c>
      <c r="H210" s="378"/>
      <c r="I210" s="378"/>
      <c r="J210" s="378"/>
      <c r="K210" s="378"/>
      <c r="L210" s="378"/>
      <c r="M210" s="378"/>
      <c r="N210" s="378">
        <v>1</v>
      </c>
      <c r="O210" s="440">
        <v>44453</v>
      </c>
      <c r="P210" s="483">
        <f t="shared" si="9"/>
        <v>1</v>
      </c>
      <c r="Q210" s="378"/>
      <c r="R210" s="378"/>
      <c r="S210" s="378"/>
      <c r="T210" s="378"/>
      <c r="U210" s="378"/>
      <c r="V210" s="378"/>
      <c r="W210" s="378"/>
      <c r="X210" s="379"/>
      <c r="Y210" s="484">
        <f t="shared" si="10"/>
        <v>0</v>
      </c>
      <c r="Z210" s="378"/>
      <c r="AA210" s="378"/>
      <c r="AB210" s="378"/>
      <c r="AC210" s="378"/>
      <c r="AD210" s="378"/>
      <c r="AE210" s="378"/>
      <c r="AF210" s="378"/>
      <c r="AG210" s="378"/>
      <c r="AH210" s="484">
        <f t="shared" si="11"/>
        <v>0</v>
      </c>
      <c r="AI210" s="382"/>
      <c r="AJ210" s="378" t="s">
        <v>2227</v>
      </c>
      <c r="AK210" s="378" t="s">
        <v>2228</v>
      </c>
      <c r="AL210" s="378"/>
      <c r="AM210" s="378"/>
      <c r="AN210" s="378"/>
      <c r="AO210" s="378"/>
      <c r="AP210" s="378"/>
      <c r="AQ210" s="378"/>
      <c r="AR210" s="378"/>
      <c r="AS210" s="394"/>
      <c r="AT210" s="395"/>
      <c r="AU210" s="394"/>
      <c r="AV210" s="394"/>
      <c r="AW210" s="381" t="s">
        <v>1634</v>
      </c>
    </row>
    <row r="211" spans="1:49" s="506" customFormat="1">
      <c r="A211" s="472"/>
      <c r="B211" s="380" t="s">
        <v>1627</v>
      </c>
      <c r="C211" s="381" t="s">
        <v>1628</v>
      </c>
      <c r="D211" s="380"/>
      <c r="E211" s="378" t="s">
        <v>1629</v>
      </c>
      <c r="F211" s="378" t="s">
        <v>533</v>
      </c>
      <c r="G211" s="378" t="s">
        <v>452</v>
      </c>
      <c r="H211" s="378"/>
      <c r="I211" s="378"/>
      <c r="J211" s="378"/>
      <c r="K211" s="378"/>
      <c r="L211" s="378"/>
      <c r="M211" s="378"/>
      <c r="N211" s="378">
        <v>1</v>
      </c>
      <c r="O211" s="440">
        <v>44446</v>
      </c>
      <c r="P211" s="483">
        <f t="shared" si="9"/>
        <v>1</v>
      </c>
      <c r="Q211" s="378"/>
      <c r="R211" s="378"/>
      <c r="S211" s="378"/>
      <c r="T211" s="378"/>
      <c r="U211" s="378"/>
      <c r="V211" s="378"/>
      <c r="W211" s="378"/>
      <c r="X211" s="379"/>
      <c r="Y211" s="484">
        <f t="shared" si="10"/>
        <v>0</v>
      </c>
      <c r="Z211" s="378"/>
      <c r="AA211" s="378"/>
      <c r="AB211" s="378"/>
      <c r="AC211" s="378"/>
      <c r="AD211" s="378"/>
      <c r="AE211" s="378"/>
      <c r="AF211" s="378"/>
      <c r="AG211" s="378"/>
      <c r="AH211" s="484">
        <f t="shared" si="11"/>
        <v>0</v>
      </c>
      <c r="AI211" s="382"/>
      <c r="AJ211" s="378" t="s">
        <v>2227</v>
      </c>
      <c r="AK211" s="378" t="s">
        <v>2228</v>
      </c>
      <c r="AL211" s="378"/>
      <c r="AM211" s="378"/>
      <c r="AN211" s="378"/>
      <c r="AO211" s="378"/>
      <c r="AP211" s="378"/>
      <c r="AQ211" s="378"/>
      <c r="AR211" s="378"/>
      <c r="AS211" s="394"/>
      <c r="AT211" s="395"/>
      <c r="AU211" s="394"/>
      <c r="AV211" s="394"/>
      <c r="AW211" s="381" t="s">
        <v>1630</v>
      </c>
    </row>
    <row r="212" spans="1:49" s="506" customFormat="1">
      <c r="A212" s="472"/>
      <c r="B212" s="380" t="s">
        <v>1623</v>
      </c>
      <c r="C212" s="381" t="s">
        <v>1624</v>
      </c>
      <c r="D212" s="380"/>
      <c r="E212" s="378" t="s">
        <v>1625</v>
      </c>
      <c r="F212" s="378" t="s">
        <v>533</v>
      </c>
      <c r="G212" s="378" t="s">
        <v>452</v>
      </c>
      <c r="H212" s="378"/>
      <c r="I212" s="378"/>
      <c r="J212" s="378"/>
      <c r="K212" s="378"/>
      <c r="L212" s="378"/>
      <c r="M212" s="378"/>
      <c r="N212" s="378">
        <v>1</v>
      </c>
      <c r="O212" s="440">
        <v>44553</v>
      </c>
      <c r="P212" s="483">
        <f t="shared" ref="P212:P275" si="12">SUM($H212:$N212)</f>
        <v>1</v>
      </c>
      <c r="Q212" s="378"/>
      <c r="R212" s="378"/>
      <c r="S212" s="378"/>
      <c r="T212" s="378"/>
      <c r="U212" s="378"/>
      <c r="V212" s="378"/>
      <c r="W212" s="378"/>
      <c r="X212" s="379"/>
      <c r="Y212" s="484">
        <f t="shared" ref="Y212:Y275" si="13">SUM($Q212:$W212)</f>
        <v>0</v>
      </c>
      <c r="Z212" s="378"/>
      <c r="AA212" s="378"/>
      <c r="AB212" s="378"/>
      <c r="AC212" s="378"/>
      <c r="AD212" s="378"/>
      <c r="AE212" s="378"/>
      <c r="AF212" s="378"/>
      <c r="AG212" s="379"/>
      <c r="AH212" s="484">
        <f t="shared" si="11"/>
        <v>0</v>
      </c>
      <c r="AI212" s="382"/>
      <c r="AJ212" s="378" t="s">
        <v>2227</v>
      </c>
      <c r="AK212" s="378" t="s">
        <v>2228</v>
      </c>
      <c r="AL212" s="378"/>
      <c r="AM212" s="378"/>
      <c r="AN212" s="378"/>
      <c r="AO212" s="378"/>
      <c r="AP212" s="382">
        <v>2</v>
      </c>
      <c r="AQ212" s="378" t="s">
        <v>2295</v>
      </c>
      <c r="AR212" s="378" t="s">
        <v>452</v>
      </c>
      <c r="AS212" s="394"/>
      <c r="AT212" s="395"/>
      <c r="AU212" s="394"/>
      <c r="AV212" s="394"/>
      <c r="AW212" s="383" t="s">
        <v>1626</v>
      </c>
    </row>
    <row r="213" spans="1:49" s="506" customFormat="1">
      <c r="A213" s="472"/>
      <c r="B213" s="380" t="s">
        <v>1619</v>
      </c>
      <c r="C213" s="381" t="s">
        <v>1620</v>
      </c>
      <c r="D213" s="380"/>
      <c r="E213" s="378" t="s">
        <v>1621</v>
      </c>
      <c r="F213" s="378" t="s">
        <v>533</v>
      </c>
      <c r="G213" s="378" t="s">
        <v>452</v>
      </c>
      <c r="H213" s="378"/>
      <c r="I213" s="378"/>
      <c r="J213" s="378"/>
      <c r="K213" s="378"/>
      <c r="L213" s="378"/>
      <c r="M213" s="378"/>
      <c r="N213" s="378">
        <v>1</v>
      </c>
      <c r="O213" s="440">
        <v>44370</v>
      </c>
      <c r="P213" s="483">
        <f t="shared" si="12"/>
        <v>1</v>
      </c>
      <c r="Q213" s="378"/>
      <c r="R213" s="378"/>
      <c r="S213" s="378"/>
      <c r="T213" s="378"/>
      <c r="U213" s="378"/>
      <c r="V213" s="378"/>
      <c r="W213" s="378"/>
      <c r="X213" s="379"/>
      <c r="Y213" s="484">
        <f t="shared" si="13"/>
        <v>0</v>
      </c>
      <c r="Z213" s="378"/>
      <c r="AA213" s="378"/>
      <c r="AB213" s="378"/>
      <c r="AC213" s="378"/>
      <c r="AD213" s="378"/>
      <c r="AE213" s="378"/>
      <c r="AF213" s="378"/>
      <c r="AG213" s="378"/>
      <c r="AH213" s="484">
        <f t="shared" si="11"/>
        <v>0</v>
      </c>
      <c r="AI213" s="382"/>
      <c r="AJ213" s="378" t="s">
        <v>2227</v>
      </c>
      <c r="AK213" s="378" t="s">
        <v>2228</v>
      </c>
      <c r="AL213" s="378"/>
      <c r="AM213" s="378"/>
      <c r="AN213" s="378"/>
      <c r="AO213" s="378"/>
      <c r="AP213" s="378"/>
      <c r="AQ213" s="378"/>
      <c r="AR213" s="378"/>
      <c r="AS213" s="394"/>
      <c r="AT213" s="395"/>
      <c r="AU213" s="394"/>
      <c r="AV213" s="394"/>
      <c r="AW213" s="381" t="s">
        <v>1622</v>
      </c>
    </row>
    <row r="214" spans="1:49" s="506" customFormat="1">
      <c r="A214" s="472"/>
      <c r="B214" s="380" t="s">
        <v>1611</v>
      </c>
      <c r="C214" s="381" t="s">
        <v>1612</v>
      </c>
      <c r="D214" s="380"/>
      <c r="E214" s="378" t="s">
        <v>1613</v>
      </c>
      <c r="F214" s="378" t="s">
        <v>533</v>
      </c>
      <c r="G214" s="378" t="s">
        <v>452</v>
      </c>
      <c r="H214" s="378"/>
      <c r="I214" s="378"/>
      <c r="J214" s="378"/>
      <c r="K214" s="378"/>
      <c r="L214" s="378"/>
      <c r="M214" s="378"/>
      <c r="N214" s="378">
        <v>1</v>
      </c>
      <c r="O214" s="440">
        <v>44249</v>
      </c>
      <c r="P214" s="483">
        <f t="shared" si="12"/>
        <v>1</v>
      </c>
      <c r="Q214" s="378"/>
      <c r="R214" s="378"/>
      <c r="S214" s="378"/>
      <c r="T214" s="378"/>
      <c r="U214" s="378"/>
      <c r="V214" s="378"/>
      <c r="W214" s="378"/>
      <c r="X214" s="379"/>
      <c r="Y214" s="484">
        <f t="shared" si="13"/>
        <v>0</v>
      </c>
      <c r="Z214" s="378"/>
      <c r="AA214" s="378"/>
      <c r="AB214" s="378"/>
      <c r="AC214" s="378"/>
      <c r="AD214" s="378"/>
      <c r="AE214" s="378"/>
      <c r="AF214" s="378"/>
      <c r="AG214" s="378"/>
      <c r="AH214" s="484">
        <f t="shared" si="11"/>
        <v>0</v>
      </c>
      <c r="AI214" s="382"/>
      <c r="AJ214" s="378" t="s">
        <v>2227</v>
      </c>
      <c r="AK214" s="378" t="s">
        <v>2228</v>
      </c>
      <c r="AL214" s="378"/>
      <c r="AM214" s="378"/>
      <c r="AN214" s="378"/>
      <c r="AO214" s="378"/>
      <c r="AP214" s="378"/>
      <c r="AQ214" s="378"/>
      <c r="AR214" s="378"/>
      <c r="AS214" s="394"/>
      <c r="AT214" s="395"/>
      <c r="AU214" s="394"/>
      <c r="AV214" s="394"/>
      <c r="AW214" s="381" t="s">
        <v>1614</v>
      </c>
    </row>
    <row r="215" spans="1:49" s="506" customFormat="1">
      <c r="A215" s="472"/>
      <c r="B215" s="380" t="s">
        <v>1603</v>
      </c>
      <c r="C215" s="381" t="s">
        <v>1604</v>
      </c>
      <c r="D215" s="380"/>
      <c r="E215" s="378" t="s">
        <v>1605</v>
      </c>
      <c r="F215" s="378" t="s">
        <v>533</v>
      </c>
      <c r="G215" s="378" t="s">
        <v>452</v>
      </c>
      <c r="H215" s="378"/>
      <c r="I215" s="378"/>
      <c r="J215" s="378"/>
      <c r="K215" s="378"/>
      <c r="L215" s="378"/>
      <c r="M215" s="378"/>
      <c r="N215" s="378">
        <v>1</v>
      </c>
      <c r="O215" s="440">
        <v>44428</v>
      </c>
      <c r="P215" s="483">
        <f t="shared" si="12"/>
        <v>1</v>
      </c>
      <c r="Q215" s="378"/>
      <c r="R215" s="378"/>
      <c r="S215" s="378"/>
      <c r="T215" s="378"/>
      <c r="U215" s="378"/>
      <c r="V215" s="378"/>
      <c r="W215" s="378"/>
      <c r="X215" s="379"/>
      <c r="Y215" s="484">
        <f t="shared" si="13"/>
        <v>0</v>
      </c>
      <c r="Z215" s="378"/>
      <c r="AA215" s="378"/>
      <c r="AB215" s="378"/>
      <c r="AC215" s="378"/>
      <c r="AD215" s="378"/>
      <c r="AE215" s="378"/>
      <c r="AF215" s="378"/>
      <c r="AG215" s="378"/>
      <c r="AH215" s="484">
        <f t="shared" si="11"/>
        <v>0</v>
      </c>
      <c r="AI215" s="382"/>
      <c r="AJ215" s="378" t="s">
        <v>2227</v>
      </c>
      <c r="AK215" s="378" t="s">
        <v>2228</v>
      </c>
      <c r="AL215" s="378"/>
      <c r="AM215" s="378"/>
      <c r="AN215" s="378"/>
      <c r="AO215" s="378"/>
      <c r="AP215" s="378"/>
      <c r="AQ215" s="378"/>
      <c r="AR215" s="378"/>
      <c r="AS215" s="394"/>
      <c r="AT215" s="395"/>
      <c r="AU215" s="394"/>
      <c r="AV215" s="394"/>
      <c r="AW215" s="381" t="s">
        <v>1606</v>
      </c>
    </row>
    <row r="216" spans="1:49" s="506" customFormat="1">
      <c r="A216" s="472"/>
      <c r="B216" s="380" t="s">
        <v>1599</v>
      </c>
      <c r="C216" s="381" t="s">
        <v>1600</v>
      </c>
      <c r="D216" s="380"/>
      <c r="E216" s="378" t="s">
        <v>1601</v>
      </c>
      <c r="F216" s="378" t="s">
        <v>533</v>
      </c>
      <c r="G216" s="378" t="s">
        <v>452</v>
      </c>
      <c r="H216" s="378"/>
      <c r="I216" s="378"/>
      <c r="J216" s="378"/>
      <c r="K216" s="378"/>
      <c r="L216" s="378"/>
      <c r="M216" s="378"/>
      <c r="N216" s="378">
        <v>1</v>
      </c>
      <c r="O216" s="440">
        <v>44207</v>
      </c>
      <c r="P216" s="483">
        <f t="shared" si="12"/>
        <v>1</v>
      </c>
      <c r="Q216" s="378"/>
      <c r="R216" s="378"/>
      <c r="S216" s="378"/>
      <c r="T216" s="378"/>
      <c r="U216" s="378"/>
      <c r="V216" s="378"/>
      <c r="W216" s="378"/>
      <c r="X216" s="379"/>
      <c r="Y216" s="484">
        <f t="shared" si="13"/>
        <v>0</v>
      </c>
      <c r="Z216" s="378"/>
      <c r="AA216" s="378"/>
      <c r="AB216" s="378"/>
      <c r="AC216" s="378"/>
      <c r="AD216" s="378"/>
      <c r="AE216" s="378"/>
      <c r="AF216" s="378"/>
      <c r="AG216" s="378"/>
      <c r="AH216" s="484">
        <f t="shared" si="11"/>
        <v>0</v>
      </c>
      <c r="AI216" s="382"/>
      <c r="AJ216" s="378" t="s">
        <v>2227</v>
      </c>
      <c r="AK216" s="378" t="s">
        <v>2228</v>
      </c>
      <c r="AL216" s="378"/>
      <c r="AM216" s="378"/>
      <c r="AN216" s="378"/>
      <c r="AO216" s="378"/>
      <c r="AP216" s="378"/>
      <c r="AQ216" s="378"/>
      <c r="AR216" s="378"/>
      <c r="AS216" s="394"/>
      <c r="AT216" s="395"/>
      <c r="AU216" s="394"/>
      <c r="AV216" s="394"/>
      <c r="AW216" s="381" t="s">
        <v>1602</v>
      </c>
    </row>
    <row r="217" spans="1:49" s="506" customFormat="1">
      <c r="A217" s="472"/>
      <c r="B217" s="380" t="s">
        <v>1595</v>
      </c>
      <c r="C217" s="381" t="s">
        <v>1596</v>
      </c>
      <c r="D217" s="380"/>
      <c r="E217" s="378" t="s">
        <v>1597</v>
      </c>
      <c r="F217" s="378" t="s">
        <v>533</v>
      </c>
      <c r="G217" s="378" t="s">
        <v>452</v>
      </c>
      <c r="H217" s="378"/>
      <c r="I217" s="378"/>
      <c r="J217" s="378"/>
      <c r="K217" s="378"/>
      <c r="L217" s="378"/>
      <c r="M217" s="378"/>
      <c r="N217" s="378">
        <v>1</v>
      </c>
      <c r="O217" s="440">
        <v>44539</v>
      </c>
      <c r="P217" s="483">
        <f t="shared" si="12"/>
        <v>1</v>
      </c>
      <c r="Q217" s="378"/>
      <c r="R217" s="378"/>
      <c r="S217" s="378"/>
      <c r="T217" s="378"/>
      <c r="U217" s="378"/>
      <c r="V217" s="378"/>
      <c r="W217" s="378"/>
      <c r="X217" s="379"/>
      <c r="Y217" s="484">
        <f t="shared" si="13"/>
        <v>0</v>
      </c>
      <c r="Z217" s="378"/>
      <c r="AA217" s="378"/>
      <c r="AB217" s="378"/>
      <c r="AC217" s="378"/>
      <c r="AD217" s="378"/>
      <c r="AE217" s="378"/>
      <c r="AF217" s="378"/>
      <c r="AG217" s="378"/>
      <c r="AH217" s="484">
        <f t="shared" si="11"/>
        <v>0</v>
      </c>
      <c r="AI217" s="382"/>
      <c r="AJ217" s="378" t="s">
        <v>2227</v>
      </c>
      <c r="AK217" s="378" t="s">
        <v>2228</v>
      </c>
      <c r="AL217" s="378"/>
      <c r="AM217" s="378"/>
      <c r="AN217" s="378"/>
      <c r="AO217" s="378"/>
      <c r="AP217" s="378"/>
      <c r="AQ217" s="378"/>
      <c r="AR217" s="378"/>
      <c r="AS217" s="394"/>
      <c r="AT217" s="395"/>
      <c r="AU217" s="394"/>
      <c r="AV217" s="394"/>
      <c r="AW217" s="381" t="s">
        <v>1598</v>
      </c>
    </row>
    <row r="218" spans="1:49" s="506" customFormat="1">
      <c r="A218" s="472"/>
      <c r="B218" s="380" t="s">
        <v>1587</v>
      </c>
      <c r="C218" s="381" t="s">
        <v>1588</v>
      </c>
      <c r="D218" s="380"/>
      <c r="E218" s="378" t="s">
        <v>1589</v>
      </c>
      <c r="F218" s="378" t="s">
        <v>533</v>
      </c>
      <c r="G218" s="378" t="s">
        <v>452</v>
      </c>
      <c r="H218" s="378"/>
      <c r="I218" s="378"/>
      <c r="J218" s="378"/>
      <c r="K218" s="378"/>
      <c r="L218" s="378"/>
      <c r="M218" s="378"/>
      <c r="N218" s="378">
        <v>1</v>
      </c>
      <c r="O218" s="440">
        <v>44537</v>
      </c>
      <c r="P218" s="483">
        <f t="shared" si="12"/>
        <v>1</v>
      </c>
      <c r="Q218" s="378"/>
      <c r="R218" s="378"/>
      <c r="S218" s="378"/>
      <c r="T218" s="378"/>
      <c r="U218" s="378"/>
      <c r="V218" s="378"/>
      <c r="W218" s="378"/>
      <c r="X218" s="379"/>
      <c r="Y218" s="484">
        <f t="shared" si="13"/>
        <v>0</v>
      </c>
      <c r="Z218" s="378"/>
      <c r="AA218" s="378"/>
      <c r="AB218" s="378"/>
      <c r="AC218" s="378"/>
      <c r="AD218" s="378"/>
      <c r="AE218" s="378"/>
      <c r="AF218" s="378"/>
      <c r="AG218" s="378"/>
      <c r="AH218" s="484">
        <f t="shared" si="11"/>
        <v>0</v>
      </c>
      <c r="AI218" s="382"/>
      <c r="AJ218" s="378" t="s">
        <v>2227</v>
      </c>
      <c r="AK218" s="378" t="s">
        <v>2228</v>
      </c>
      <c r="AL218" s="378"/>
      <c r="AM218" s="378"/>
      <c r="AN218" s="378"/>
      <c r="AO218" s="378"/>
      <c r="AP218" s="378"/>
      <c r="AQ218" s="378"/>
      <c r="AR218" s="378"/>
      <c r="AS218" s="394"/>
      <c r="AT218" s="395"/>
      <c r="AU218" s="394"/>
      <c r="AV218" s="394"/>
      <c r="AW218" s="381" t="s">
        <v>1590</v>
      </c>
    </row>
    <row r="219" spans="1:49" s="506" customFormat="1">
      <c r="A219" s="472"/>
      <c r="B219" s="380" t="s">
        <v>1567</v>
      </c>
      <c r="C219" s="381" t="s">
        <v>1568</v>
      </c>
      <c r="D219" s="380"/>
      <c r="E219" s="378" t="s">
        <v>1569</v>
      </c>
      <c r="F219" s="378" t="s">
        <v>533</v>
      </c>
      <c r="G219" s="378" t="s">
        <v>452</v>
      </c>
      <c r="H219" s="378"/>
      <c r="I219" s="378"/>
      <c r="J219" s="378"/>
      <c r="K219" s="378"/>
      <c r="L219" s="378"/>
      <c r="M219" s="378"/>
      <c r="N219" s="378">
        <v>1</v>
      </c>
      <c r="O219" s="440">
        <v>44509</v>
      </c>
      <c r="P219" s="483">
        <f t="shared" si="12"/>
        <v>1</v>
      </c>
      <c r="Q219" s="378"/>
      <c r="R219" s="378"/>
      <c r="S219" s="378"/>
      <c r="T219" s="378"/>
      <c r="U219" s="378"/>
      <c r="V219" s="378"/>
      <c r="W219" s="378"/>
      <c r="X219" s="379"/>
      <c r="Y219" s="484">
        <f t="shared" si="13"/>
        <v>0</v>
      </c>
      <c r="Z219" s="378"/>
      <c r="AA219" s="378"/>
      <c r="AB219" s="378"/>
      <c r="AC219" s="378"/>
      <c r="AD219" s="378"/>
      <c r="AE219" s="378"/>
      <c r="AF219" s="378"/>
      <c r="AG219" s="379"/>
      <c r="AH219" s="484">
        <f t="shared" si="11"/>
        <v>0</v>
      </c>
      <c r="AI219" s="382"/>
      <c r="AJ219" s="378" t="s">
        <v>2227</v>
      </c>
      <c r="AK219" s="378" t="s">
        <v>2228</v>
      </c>
      <c r="AL219" s="378"/>
      <c r="AM219" s="378"/>
      <c r="AN219" s="378"/>
      <c r="AO219" s="378"/>
      <c r="AP219" s="382">
        <v>1</v>
      </c>
      <c r="AQ219" s="378" t="s">
        <v>2295</v>
      </c>
      <c r="AR219" s="378" t="s">
        <v>452</v>
      </c>
      <c r="AS219" s="394"/>
      <c r="AT219" s="395"/>
      <c r="AU219" s="394"/>
      <c r="AV219" s="394"/>
      <c r="AW219" s="383" t="s">
        <v>1570</v>
      </c>
    </row>
    <row r="220" spans="1:49" s="506" customFormat="1">
      <c r="A220" s="472"/>
      <c r="B220" s="380" t="s">
        <v>1563</v>
      </c>
      <c r="C220" s="381" t="s">
        <v>1564</v>
      </c>
      <c r="D220" s="380"/>
      <c r="E220" s="378" t="s">
        <v>1565</v>
      </c>
      <c r="F220" s="378" t="s">
        <v>533</v>
      </c>
      <c r="G220" s="378" t="s">
        <v>452</v>
      </c>
      <c r="H220" s="378"/>
      <c r="I220" s="378"/>
      <c r="J220" s="378"/>
      <c r="K220" s="378"/>
      <c r="L220" s="378"/>
      <c r="M220" s="378"/>
      <c r="N220" s="378">
        <v>1</v>
      </c>
      <c r="O220" s="440">
        <v>44375</v>
      </c>
      <c r="P220" s="483">
        <f t="shared" si="12"/>
        <v>1</v>
      </c>
      <c r="Q220" s="378"/>
      <c r="R220" s="378"/>
      <c r="S220" s="378"/>
      <c r="T220" s="378"/>
      <c r="U220" s="378"/>
      <c r="V220" s="378"/>
      <c r="W220" s="378"/>
      <c r="X220" s="379"/>
      <c r="Y220" s="484">
        <f t="shared" si="13"/>
        <v>0</v>
      </c>
      <c r="Z220" s="378"/>
      <c r="AA220" s="378"/>
      <c r="AB220" s="378"/>
      <c r="AC220" s="378"/>
      <c r="AD220" s="378"/>
      <c r="AE220" s="378"/>
      <c r="AF220" s="378"/>
      <c r="AG220" s="378"/>
      <c r="AH220" s="484">
        <f t="shared" si="11"/>
        <v>0</v>
      </c>
      <c r="AI220" s="382"/>
      <c r="AJ220" s="378" t="s">
        <v>2227</v>
      </c>
      <c r="AK220" s="378" t="s">
        <v>2228</v>
      </c>
      <c r="AL220" s="378"/>
      <c r="AM220" s="378"/>
      <c r="AN220" s="378"/>
      <c r="AO220" s="378"/>
      <c r="AP220" s="378"/>
      <c r="AQ220" s="378"/>
      <c r="AR220" s="378"/>
      <c r="AS220" s="394"/>
      <c r="AT220" s="395"/>
      <c r="AU220" s="394"/>
      <c r="AV220" s="394"/>
      <c r="AW220" s="381" t="s">
        <v>1566</v>
      </c>
    </row>
    <row r="221" spans="1:49" s="506" customFormat="1">
      <c r="A221" s="472"/>
      <c r="B221" s="380" t="s">
        <v>1559</v>
      </c>
      <c r="C221" s="381" t="s">
        <v>1560</v>
      </c>
      <c r="D221" s="380"/>
      <c r="E221" s="378" t="s">
        <v>1561</v>
      </c>
      <c r="F221" s="378" t="s">
        <v>533</v>
      </c>
      <c r="G221" s="378" t="s">
        <v>452</v>
      </c>
      <c r="H221" s="378"/>
      <c r="I221" s="378"/>
      <c r="J221" s="378"/>
      <c r="K221" s="378"/>
      <c r="L221" s="378"/>
      <c r="M221" s="378"/>
      <c r="N221" s="378">
        <v>1</v>
      </c>
      <c r="O221" s="440">
        <v>44536</v>
      </c>
      <c r="P221" s="483">
        <f t="shared" si="12"/>
        <v>1</v>
      </c>
      <c r="Q221" s="378"/>
      <c r="R221" s="378"/>
      <c r="S221" s="378"/>
      <c r="T221" s="378"/>
      <c r="U221" s="378"/>
      <c r="V221" s="378"/>
      <c r="W221" s="378"/>
      <c r="X221" s="379"/>
      <c r="Y221" s="484">
        <f t="shared" si="13"/>
        <v>0</v>
      </c>
      <c r="Z221" s="378"/>
      <c r="AA221" s="378"/>
      <c r="AB221" s="378"/>
      <c r="AC221" s="378"/>
      <c r="AD221" s="378"/>
      <c r="AE221" s="378"/>
      <c r="AF221" s="378"/>
      <c r="AG221" s="378"/>
      <c r="AH221" s="484">
        <f t="shared" si="11"/>
        <v>0</v>
      </c>
      <c r="AI221" s="382"/>
      <c r="AJ221" s="378" t="s">
        <v>2227</v>
      </c>
      <c r="AK221" s="378" t="s">
        <v>2228</v>
      </c>
      <c r="AL221" s="378"/>
      <c r="AM221" s="378"/>
      <c r="AN221" s="378"/>
      <c r="AO221" s="378"/>
      <c r="AP221" s="378"/>
      <c r="AQ221" s="378"/>
      <c r="AR221" s="378"/>
      <c r="AS221" s="394"/>
      <c r="AT221" s="395"/>
      <c r="AU221" s="394"/>
      <c r="AV221" s="394"/>
      <c r="AW221" s="381" t="s">
        <v>1562</v>
      </c>
    </row>
    <row r="222" spans="1:49" s="506" customFormat="1">
      <c r="A222" s="472"/>
      <c r="B222" s="380" t="s">
        <v>1551</v>
      </c>
      <c r="C222" s="381" t="s">
        <v>1552</v>
      </c>
      <c r="D222" s="380"/>
      <c r="E222" s="378" t="s">
        <v>1553</v>
      </c>
      <c r="F222" s="378" t="s">
        <v>533</v>
      </c>
      <c r="G222" s="378" t="s">
        <v>452</v>
      </c>
      <c r="H222" s="378"/>
      <c r="I222" s="378"/>
      <c r="J222" s="378"/>
      <c r="K222" s="378"/>
      <c r="L222" s="378"/>
      <c r="M222" s="378"/>
      <c r="N222" s="378">
        <v>1</v>
      </c>
      <c r="O222" s="440">
        <v>44294</v>
      </c>
      <c r="P222" s="483">
        <f t="shared" si="12"/>
        <v>1</v>
      </c>
      <c r="Q222" s="378"/>
      <c r="R222" s="378"/>
      <c r="S222" s="378"/>
      <c r="T222" s="378"/>
      <c r="U222" s="378"/>
      <c r="V222" s="378"/>
      <c r="W222" s="378"/>
      <c r="X222" s="379"/>
      <c r="Y222" s="484">
        <f t="shared" si="13"/>
        <v>0</v>
      </c>
      <c r="Z222" s="378"/>
      <c r="AA222" s="378"/>
      <c r="AB222" s="378"/>
      <c r="AC222" s="378"/>
      <c r="AD222" s="378"/>
      <c r="AE222" s="378"/>
      <c r="AF222" s="378"/>
      <c r="AG222" s="378"/>
      <c r="AH222" s="484">
        <f t="shared" si="11"/>
        <v>0</v>
      </c>
      <c r="AI222" s="382"/>
      <c r="AJ222" s="378" t="s">
        <v>2227</v>
      </c>
      <c r="AK222" s="378" t="s">
        <v>2228</v>
      </c>
      <c r="AL222" s="378"/>
      <c r="AM222" s="378"/>
      <c r="AN222" s="378"/>
      <c r="AO222" s="378"/>
      <c r="AP222" s="378"/>
      <c r="AQ222" s="378"/>
      <c r="AR222" s="378"/>
      <c r="AS222" s="394"/>
      <c r="AT222" s="395"/>
      <c r="AU222" s="394"/>
      <c r="AV222" s="394"/>
      <c r="AW222" s="381" t="s">
        <v>1554</v>
      </c>
    </row>
    <row r="223" spans="1:49" s="506" customFormat="1">
      <c r="A223" s="472"/>
      <c r="B223" s="380" t="s">
        <v>1547</v>
      </c>
      <c r="C223" s="381" t="s">
        <v>1548</v>
      </c>
      <c r="D223" s="380"/>
      <c r="E223" s="378" t="s">
        <v>1549</v>
      </c>
      <c r="F223" s="378" t="s">
        <v>533</v>
      </c>
      <c r="G223" s="378" t="s">
        <v>452</v>
      </c>
      <c r="H223" s="378"/>
      <c r="I223" s="378"/>
      <c r="J223" s="378"/>
      <c r="K223" s="378"/>
      <c r="L223" s="378"/>
      <c r="M223" s="378"/>
      <c r="N223" s="378">
        <v>1</v>
      </c>
      <c r="O223" s="440">
        <v>44231</v>
      </c>
      <c r="P223" s="483">
        <f t="shared" si="12"/>
        <v>1</v>
      </c>
      <c r="Q223" s="378"/>
      <c r="R223" s="378"/>
      <c r="S223" s="378"/>
      <c r="T223" s="378"/>
      <c r="U223" s="378"/>
      <c r="V223" s="378"/>
      <c r="W223" s="378"/>
      <c r="X223" s="379"/>
      <c r="Y223" s="484">
        <f t="shared" si="13"/>
        <v>0</v>
      </c>
      <c r="Z223" s="378"/>
      <c r="AA223" s="378"/>
      <c r="AB223" s="378"/>
      <c r="AC223" s="378"/>
      <c r="AD223" s="378"/>
      <c r="AE223" s="378"/>
      <c r="AF223" s="378"/>
      <c r="AG223" s="378"/>
      <c r="AH223" s="484">
        <f t="shared" si="11"/>
        <v>0</v>
      </c>
      <c r="AI223" s="382"/>
      <c r="AJ223" s="378" t="s">
        <v>2227</v>
      </c>
      <c r="AK223" s="378" t="s">
        <v>2228</v>
      </c>
      <c r="AL223" s="378"/>
      <c r="AM223" s="378"/>
      <c r="AN223" s="378"/>
      <c r="AO223" s="378"/>
      <c r="AP223" s="378"/>
      <c r="AQ223" s="378"/>
      <c r="AR223" s="378"/>
      <c r="AS223" s="394"/>
      <c r="AT223" s="395"/>
      <c r="AU223" s="394"/>
      <c r="AV223" s="394"/>
      <c r="AW223" s="381" t="s">
        <v>1550</v>
      </c>
    </row>
    <row r="224" spans="1:49" s="506" customFormat="1">
      <c r="A224" s="472"/>
      <c r="B224" s="380" t="s">
        <v>1539</v>
      </c>
      <c r="C224" s="381" t="s">
        <v>1540</v>
      </c>
      <c r="D224" s="380"/>
      <c r="E224" s="378" t="s">
        <v>1541</v>
      </c>
      <c r="F224" s="378" t="s">
        <v>533</v>
      </c>
      <c r="G224" s="378" t="s">
        <v>452</v>
      </c>
      <c r="H224" s="378"/>
      <c r="I224" s="378"/>
      <c r="J224" s="378"/>
      <c r="K224" s="378"/>
      <c r="L224" s="378"/>
      <c r="M224" s="378"/>
      <c r="N224" s="378">
        <v>1</v>
      </c>
      <c r="O224" s="440">
        <v>44257</v>
      </c>
      <c r="P224" s="483">
        <f t="shared" si="12"/>
        <v>1</v>
      </c>
      <c r="Q224" s="378"/>
      <c r="R224" s="378"/>
      <c r="S224" s="378"/>
      <c r="T224" s="378"/>
      <c r="U224" s="378"/>
      <c r="V224" s="378"/>
      <c r="W224" s="378"/>
      <c r="X224" s="379"/>
      <c r="Y224" s="484">
        <f t="shared" si="13"/>
        <v>0</v>
      </c>
      <c r="Z224" s="378"/>
      <c r="AA224" s="378"/>
      <c r="AB224" s="378"/>
      <c r="AC224" s="378"/>
      <c r="AD224" s="378"/>
      <c r="AE224" s="378"/>
      <c r="AF224" s="378"/>
      <c r="AG224" s="378"/>
      <c r="AH224" s="484">
        <f t="shared" si="11"/>
        <v>0</v>
      </c>
      <c r="AI224" s="382"/>
      <c r="AJ224" s="378" t="s">
        <v>2227</v>
      </c>
      <c r="AK224" s="378" t="s">
        <v>2228</v>
      </c>
      <c r="AL224" s="378"/>
      <c r="AM224" s="378"/>
      <c r="AN224" s="378"/>
      <c r="AO224" s="378"/>
      <c r="AP224" s="378"/>
      <c r="AQ224" s="378"/>
      <c r="AR224" s="378"/>
      <c r="AS224" s="394"/>
      <c r="AT224" s="395"/>
      <c r="AU224" s="394"/>
      <c r="AV224" s="394"/>
      <c r="AW224" s="381" t="s">
        <v>1542</v>
      </c>
    </row>
    <row r="225" spans="1:49" s="506" customFormat="1">
      <c r="A225" s="472"/>
      <c r="B225" s="380" t="s">
        <v>1531</v>
      </c>
      <c r="C225" s="381" t="s">
        <v>1532</v>
      </c>
      <c r="D225" s="380"/>
      <c r="E225" s="378" t="s">
        <v>1533</v>
      </c>
      <c r="F225" s="378" t="s">
        <v>533</v>
      </c>
      <c r="G225" s="378" t="s">
        <v>452</v>
      </c>
      <c r="H225" s="378"/>
      <c r="I225" s="378"/>
      <c r="J225" s="378"/>
      <c r="K225" s="378"/>
      <c r="L225" s="378"/>
      <c r="M225" s="378"/>
      <c r="N225" s="378">
        <v>1</v>
      </c>
      <c r="O225" s="440">
        <v>44364</v>
      </c>
      <c r="P225" s="483">
        <f t="shared" si="12"/>
        <v>1</v>
      </c>
      <c r="Q225" s="378"/>
      <c r="R225" s="378"/>
      <c r="S225" s="378"/>
      <c r="T225" s="378"/>
      <c r="U225" s="378"/>
      <c r="V225" s="378"/>
      <c r="W225" s="378"/>
      <c r="X225" s="379"/>
      <c r="Y225" s="484">
        <f t="shared" si="13"/>
        <v>0</v>
      </c>
      <c r="Z225" s="378"/>
      <c r="AA225" s="378"/>
      <c r="AB225" s="378"/>
      <c r="AC225" s="378"/>
      <c r="AD225" s="378"/>
      <c r="AE225" s="378"/>
      <c r="AF225" s="378"/>
      <c r="AG225" s="378"/>
      <c r="AH225" s="484">
        <f t="shared" si="11"/>
        <v>0</v>
      </c>
      <c r="AI225" s="382"/>
      <c r="AJ225" s="378" t="s">
        <v>2227</v>
      </c>
      <c r="AK225" s="378" t="s">
        <v>2228</v>
      </c>
      <c r="AL225" s="378"/>
      <c r="AM225" s="378"/>
      <c r="AN225" s="378"/>
      <c r="AO225" s="378"/>
      <c r="AP225" s="378"/>
      <c r="AQ225" s="378"/>
      <c r="AR225" s="378"/>
      <c r="AS225" s="394"/>
      <c r="AT225" s="395"/>
      <c r="AU225" s="394"/>
      <c r="AV225" s="394"/>
      <c r="AW225" s="381" t="s">
        <v>1534</v>
      </c>
    </row>
    <row r="226" spans="1:49" s="506" customFormat="1">
      <c r="A226" s="472"/>
      <c r="B226" s="380" t="s">
        <v>1527</v>
      </c>
      <c r="C226" s="381" t="s">
        <v>1528</v>
      </c>
      <c r="D226" s="380"/>
      <c r="E226" s="378" t="s">
        <v>1529</v>
      </c>
      <c r="F226" s="378" t="s">
        <v>533</v>
      </c>
      <c r="G226" s="378" t="s">
        <v>452</v>
      </c>
      <c r="H226" s="378"/>
      <c r="I226" s="378"/>
      <c r="J226" s="378"/>
      <c r="K226" s="378"/>
      <c r="L226" s="378"/>
      <c r="M226" s="378"/>
      <c r="N226" s="378">
        <v>1</v>
      </c>
      <c r="O226" s="440">
        <v>44245</v>
      </c>
      <c r="P226" s="483">
        <f t="shared" si="12"/>
        <v>1</v>
      </c>
      <c r="Q226" s="378"/>
      <c r="R226" s="378"/>
      <c r="S226" s="378"/>
      <c r="T226" s="378"/>
      <c r="U226" s="378"/>
      <c r="V226" s="378"/>
      <c r="W226" s="378"/>
      <c r="X226" s="379"/>
      <c r="Y226" s="484">
        <f t="shared" si="13"/>
        <v>0</v>
      </c>
      <c r="Z226" s="378"/>
      <c r="AA226" s="378"/>
      <c r="AB226" s="378"/>
      <c r="AC226" s="378"/>
      <c r="AD226" s="378"/>
      <c r="AE226" s="378"/>
      <c r="AF226" s="378"/>
      <c r="AG226" s="378"/>
      <c r="AH226" s="484">
        <f t="shared" si="11"/>
        <v>0</v>
      </c>
      <c r="AI226" s="382"/>
      <c r="AJ226" s="378" t="s">
        <v>2227</v>
      </c>
      <c r="AK226" s="378" t="s">
        <v>2228</v>
      </c>
      <c r="AL226" s="378"/>
      <c r="AM226" s="378"/>
      <c r="AN226" s="378"/>
      <c r="AO226" s="378"/>
      <c r="AP226" s="378"/>
      <c r="AQ226" s="378"/>
      <c r="AR226" s="378"/>
      <c r="AS226" s="394"/>
      <c r="AT226" s="395"/>
      <c r="AU226" s="394"/>
      <c r="AV226" s="394"/>
      <c r="AW226" s="381" t="s">
        <v>1530</v>
      </c>
    </row>
    <row r="227" spans="1:49" s="506" customFormat="1">
      <c r="A227" s="472"/>
      <c r="B227" s="380" t="s">
        <v>1523</v>
      </c>
      <c r="C227" s="381" t="s">
        <v>1524</v>
      </c>
      <c r="D227" s="380"/>
      <c r="E227" s="378" t="s">
        <v>1525</v>
      </c>
      <c r="F227" s="378" t="s">
        <v>533</v>
      </c>
      <c r="G227" s="378" t="s">
        <v>452</v>
      </c>
      <c r="H227" s="378"/>
      <c r="I227" s="378"/>
      <c r="J227" s="378"/>
      <c r="K227" s="378"/>
      <c r="L227" s="378"/>
      <c r="M227" s="378"/>
      <c r="N227" s="378">
        <v>1</v>
      </c>
      <c r="O227" s="440">
        <v>44489</v>
      </c>
      <c r="P227" s="483">
        <f t="shared" si="12"/>
        <v>1</v>
      </c>
      <c r="Q227" s="378"/>
      <c r="R227" s="378"/>
      <c r="S227" s="378"/>
      <c r="T227" s="378"/>
      <c r="U227" s="378"/>
      <c r="V227" s="378"/>
      <c r="W227" s="378"/>
      <c r="X227" s="379"/>
      <c r="Y227" s="484">
        <f t="shared" si="13"/>
        <v>0</v>
      </c>
      <c r="Z227" s="378"/>
      <c r="AA227" s="378"/>
      <c r="AB227" s="378"/>
      <c r="AC227" s="378"/>
      <c r="AD227" s="378"/>
      <c r="AE227" s="378"/>
      <c r="AF227" s="378"/>
      <c r="AG227" s="378"/>
      <c r="AH227" s="484">
        <f t="shared" si="11"/>
        <v>0</v>
      </c>
      <c r="AI227" s="382"/>
      <c r="AJ227" s="378" t="s">
        <v>2227</v>
      </c>
      <c r="AK227" s="378" t="s">
        <v>2228</v>
      </c>
      <c r="AL227" s="378"/>
      <c r="AM227" s="378"/>
      <c r="AN227" s="378"/>
      <c r="AO227" s="378"/>
      <c r="AP227" s="378"/>
      <c r="AQ227" s="378"/>
      <c r="AR227" s="378"/>
      <c r="AS227" s="394"/>
      <c r="AT227" s="395"/>
      <c r="AU227" s="394"/>
      <c r="AV227" s="394"/>
      <c r="AW227" s="381" t="s">
        <v>1526</v>
      </c>
    </row>
    <row r="228" spans="1:49" s="506" customFormat="1">
      <c r="A228" s="472"/>
      <c r="B228" s="380" t="s">
        <v>1519</v>
      </c>
      <c r="C228" s="381" t="s">
        <v>1520</v>
      </c>
      <c r="D228" s="380"/>
      <c r="E228" s="378" t="s">
        <v>1521</v>
      </c>
      <c r="F228" s="378" t="s">
        <v>533</v>
      </c>
      <c r="G228" s="378" t="s">
        <v>452</v>
      </c>
      <c r="H228" s="378"/>
      <c r="I228" s="378"/>
      <c r="J228" s="378"/>
      <c r="K228" s="378"/>
      <c r="L228" s="378"/>
      <c r="M228" s="378"/>
      <c r="N228" s="378">
        <v>1</v>
      </c>
      <c r="O228" s="440">
        <v>44425</v>
      </c>
      <c r="P228" s="483">
        <f t="shared" si="12"/>
        <v>1</v>
      </c>
      <c r="Q228" s="378"/>
      <c r="R228" s="378"/>
      <c r="S228" s="378"/>
      <c r="T228" s="378"/>
      <c r="U228" s="378"/>
      <c r="V228" s="378"/>
      <c r="W228" s="378"/>
      <c r="X228" s="379"/>
      <c r="Y228" s="484">
        <f t="shared" si="13"/>
        <v>0</v>
      </c>
      <c r="Z228" s="378"/>
      <c r="AA228" s="378"/>
      <c r="AB228" s="378"/>
      <c r="AC228" s="378"/>
      <c r="AD228" s="378"/>
      <c r="AE228" s="378"/>
      <c r="AF228" s="378"/>
      <c r="AG228" s="378"/>
      <c r="AH228" s="484">
        <f t="shared" si="11"/>
        <v>0</v>
      </c>
      <c r="AI228" s="382"/>
      <c r="AJ228" s="378" t="s">
        <v>2227</v>
      </c>
      <c r="AK228" s="378" t="s">
        <v>2228</v>
      </c>
      <c r="AL228" s="378"/>
      <c r="AM228" s="378"/>
      <c r="AN228" s="378"/>
      <c r="AO228" s="378"/>
      <c r="AP228" s="378"/>
      <c r="AQ228" s="378"/>
      <c r="AR228" s="378"/>
      <c r="AS228" s="394"/>
      <c r="AT228" s="395"/>
      <c r="AU228" s="394"/>
      <c r="AV228" s="394"/>
      <c r="AW228" s="381" t="s">
        <v>1522</v>
      </c>
    </row>
    <row r="229" spans="1:49" s="506" customFormat="1">
      <c r="A229" s="472"/>
      <c r="B229" s="380" t="s">
        <v>1515</v>
      </c>
      <c r="C229" s="381" t="s">
        <v>1516</v>
      </c>
      <c r="D229" s="380"/>
      <c r="E229" s="378" t="s">
        <v>1517</v>
      </c>
      <c r="F229" s="378" t="s">
        <v>533</v>
      </c>
      <c r="G229" s="378" t="s">
        <v>452</v>
      </c>
      <c r="H229" s="378"/>
      <c r="I229" s="378"/>
      <c r="J229" s="378"/>
      <c r="K229" s="378"/>
      <c r="L229" s="378"/>
      <c r="M229" s="378"/>
      <c r="N229" s="378">
        <v>1</v>
      </c>
      <c r="O229" s="440">
        <v>44417</v>
      </c>
      <c r="P229" s="483">
        <f t="shared" si="12"/>
        <v>1</v>
      </c>
      <c r="Q229" s="378"/>
      <c r="R229" s="378"/>
      <c r="S229" s="378"/>
      <c r="T229" s="378"/>
      <c r="U229" s="378"/>
      <c r="V229" s="378"/>
      <c r="W229" s="378"/>
      <c r="X229" s="379"/>
      <c r="Y229" s="484">
        <f t="shared" si="13"/>
        <v>0</v>
      </c>
      <c r="Z229" s="378"/>
      <c r="AA229" s="378"/>
      <c r="AB229" s="378"/>
      <c r="AC229" s="378"/>
      <c r="AD229" s="378"/>
      <c r="AE229" s="378"/>
      <c r="AF229" s="378"/>
      <c r="AG229" s="378"/>
      <c r="AH229" s="484">
        <f t="shared" si="11"/>
        <v>0</v>
      </c>
      <c r="AI229" s="382"/>
      <c r="AJ229" s="378" t="s">
        <v>2227</v>
      </c>
      <c r="AK229" s="378" t="s">
        <v>2228</v>
      </c>
      <c r="AL229" s="378"/>
      <c r="AM229" s="378"/>
      <c r="AN229" s="378"/>
      <c r="AO229" s="378"/>
      <c r="AP229" s="378"/>
      <c r="AQ229" s="378"/>
      <c r="AR229" s="378"/>
      <c r="AS229" s="394"/>
      <c r="AT229" s="395"/>
      <c r="AU229" s="394"/>
      <c r="AV229" s="394"/>
      <c r="AW229" s="381" t="s">
        <v>1518</v>
      </c>
    </row>
    <row r="230" spans="1:49" s="506" customFormat="1">
      <c r="A230" s="472"/>
      <c r="B230" s="380" t="s">
        <v>1511</v>
      </c>
      <c r="C230" s="381" t="s">
        <v>1512</v>
      </c>
      <c r="D230" s="380"/>
      <c r="E230" s="378" t="s">
        <v>1513</v>
      </c>
      <c r="F230" s="378" t="s">
        <v>533</v>
      </c>
      <c r="G230" s="378" t="s">
        <v>452</v>
      </c>
      <c r="H230" s="378"/>
      <c r="I230" s="378"/>
      <c r="J230" s="378"/>
      <c r="K230" s="378"/>
      <c r="L230" s="378"/>
      <c r="M230" s="378"/>
      <c r="N230" s="378">
        <v>1</v>
      </c>
      <c r="O230" s="440">
        <v>44286</v>
      </c>
      <c r="P230" s="483">
        <f t="shared" si="12"/>
        <v>1</v>
      </c>
      <c r="Q230" s="378"/>
      <c r="R230" s="378"/>
      <c r="S230" s="378"/>
      <c r="T230" s="378"/>
      <c r="U230" s="378"/>
      <c r="V230" s="378"/>
      <c r="W230" s="378"/>
      <c r="X230" s="379"/>
      <c r="Y230" s="484">
        <f t="shared" si="13"/>
        <v>0</v>
      </c>
      <c r="Z230" s="378"/>
      <c r="AA230" s="378"/>
      <c r="AB230" s="378"/>
      <c r="AC230" s="378"/>
      <c r="AD230" s="378"/>
      <c r="AE230" s="378"/>
      <c r="AF230" s="378"/>
      <c r="AG230" s="378"/>
      <c r="AH230" s="484">
        <f t="shared" si="11"/>
        <v>0</v>
      </c>
      <c r="AI230" s="382"/>
      <c r="AJ230" s="378" t="s">
        <v>2227</v>
      </c>
      <c r="AK230" s="378" t="s">
        <v>2228</v>
      </c>
      <c r="AL230" s="378"/>
      <c r="AM230" s="378"/>
      <c r="AN230" s="378"/>
      <c r="AO230" s="378"/>
      <c r="AP230" s="378"/>
      <c r="AQ230" s="378"/>
      <c r="AR230" s="378"/>
      <c r="AS230" s="394"/>
      <c r="AT230" s="395"/>
      <c r="AU230" s="394"/>
      <c r="AV230" s="394"/>
      <c r="AW230" s="381" t="s">
        <v>1514</v>
      </c>
    </row>
    <row r="231" spans="1:49" s="506" customFormat="1">
      <c r="A231" s="472"/>
      <c r="B231" s="380" t="s">
        <v>1507</v>
      </c>
      <c r="C231" s="381" t="s">
        <v>1508</v>
      </c>
      <c r="D231" s="380"/>
      <c r="E231" s="378" t="s">
        <v>1509</v>
      </c>
      <c r="F231" s="378" t="s">
        <v>533</v>
      </c>
      <c r="G231" s="378" t="s">
        <v>452</v>
      </c>
      <c r="H231" s="378"/>
      <c r="I231" s="378"/>
      <c r="J231" s="378"/>
      <c r="K231" s="378"/>
      <c r="L231" s="378"/>
      <c r="M231" s="378"/>
      <c r="N231" s="378">
        <v>1</v>
      </c>
      <c r="O231" s="440">
        <v>44392</v>
      </c>
      <c r="P231" s="483">
        <f t="shared" si="12"/>
        <v>1</v>
      </c>
      <c r="Q231" s="378"/>
      <c r="R231" s="378"/>
      <c r="S231" s="378"/>
      <c r="T231" s="378"/>
      <c r="U231" s="378"/>
      <c r="V231" s="378"/>
      <c r="W231" s="378"/>
      <c r="X231" s="379"/>
      <c r="Y231" s="484">
        <f t="shared" si="13"/>
        <v>0</v>
      </c>
      <c r="Z231" s="378"/>
      <c r="AA231" s="378"/>
      <c r="AB231" s="378"/>
      <c r="AC231" s="378"/>
      <c r="AD231" s="378"/>
      <c r="AE231" s="378"/>
      <c r="AF231" s="378"/>
      <c r="AG231" s="378"/>
      <c r="AH231" s="484">
        <f t="shared" si="11"/>
        <v>0</v>
      </c>
      <c r="AI231" s="382"/>
      <c r="AJ231" s="378" t="s">
        <v>2227</v>
      </c>
      <c r="AK231" s="378" t="s">
        <v>2228</v>
      </c>
      <c r="AL231" s="378"/>
      <c r="AM231" s="378"/>
      <c r="AN231" s="378"/>
      <c r="AO231" s="378"/>
      <c r="AP231" s="378"/>
      <c r="AQ231" s="378"/>
      <c r="AR231" s="378"/>
      <c r="AS231" s="394"/>
      <c r="AT231" s="395"/>
      <c r="AU231" s="394"/>
      <c r="AV231" s="394"/>
      <c r="AW231" s="381" t="s">
        <v>1510</v>
      </c>
    </row>
    <row r="232" spans="1:49" s="506" customFormat="1">
      <c r="A232" s="472"/>
      <c r="B232" s="380" t="s">
        <v>1499</v>
      </c>
      <c r="C232" s="381" t="s">
        <v>1500</v>
      </c>
      <c r="D232" s="380"/>
      <c r="E232" s="378" t="s">
        <v>1501</v>
      </c>
      <c r="F232" s="378" t="s">
        <v>533</v>
      </c>
      <c r="G232" s="378" t="s">
        <v>452</v>
      </c>
      <c r="H232" s="378"/>
      <c r="I232" s="378"/>
      <c r="J232" s="378"/>
      <c r="K232" s="378"/>
      <c r="L232" s="378"/>
      <c r="M232" s="378"/>
      <c r="N232" s="378">
        <v>1</v>
      </c>
      <c r="O232" s="440">
        <v>44421</v>
      </c>
      <c r="P232" s="483">
        <f t="shared" si="12"/>
        <v>1</v>
      </c>
      <c r="Q232" s="378"/>
      <c r="R232" s="378"/>
      <c r="S232" s="378"/>
      <c r="T232" s="378"/>
      <c r="U232" s="378"/>
      <c r="V232" s="378"/>
      <c r="W232" s="378"/>
      <c r="X232" s="379"/>
      <c r="Y232" s="484">
        <f t="shared" si="13"/>
        <v>0</v>
      </c>
      <c r="Z232" s="378"/>
      <c r="AA232" s="378"/>
      <c r="AB232" s="378"/>
      <c r="AC232" s="378"/>
      <c r="AD232" s="378"/>
      <c r="AE232" s="378"/>
      <c r="AF232" s="378"/>
      <c r="AG232" s="378"/>
      <c r="AH232" s="484">
        <f t="shared" si="11"/>
        <v>0</v>
      </c>
      <c r="AI232" s="382"/>
      <c r="AJ232" s="378" t="s">
        <v>2227</v>
      </c>
      <c r="AK232" s="378" t="s">
        <v>2228</v>
      </c>
      <c r="AL232" s="378"/>
      <c r="AM232" s="378"/>
      <c r="AN232" s="378"/>
      <c r="AO232" s="378"/>
      <c r="AP232" s="378"/>
      <c r="AQ232" s="378"/>
      <c r="AR232" s="378"/>
      <c r="AS232" s="394"/>
      <c r="AT232" s="395"/>
      <c r="AU232" s="394"/>
      <c r="AV232" s="394"/>
      <c r="AW232" s="381" t="s">
        <v>1502</v>
      </c>
    </row>
    <row r="233" spans="1:49" s="506" customFormat="1">
      <c r="A233" s="472"/>
      <c r="B233" s="380" t="s">
        <v>1495</v>
      </c>
      <c r="C233" s="381" t="s">
        <v>1496</v>
      </c>
      <c r="D233" s="380"/>
      <c r="E233" s="378" t="s">
        <v>1497</v>
      </c>
      <c r="F233" s="378" t="s">
        <v>533</v>
      </c>
      <c r="G233" s="378" t="s">
        <v>452</v>
      </c>
      <c r="H233" s="378"/>
      <c r="I233" s="378"/>
      <c r="J233" s="378"/>
      <c r="K233" s="378"/>
      <c r="L233" s="378"/>
      <c r="M233" s="378"/>
      <c r="N233" s="378">
        <v>1</v>
      </c>
      <c r="O233" s="440">
        <v>44545</v>
      </c>
      <c r="P233" s="483">
        <f t="shared" si="12"/>
        <v>1</v>
      </c>
      <c r="Q233" s="378"/>
      <c r="R233" s="378"/>
      <c r="S233" s="378"/>
      <c r="T233" s="378"/>
      <c r="U233" s="378"/>
      <c r="V233" s="378"/>
      <c r="W233" s="378"/>
      <c r="X233" s="379"/>
      <c r="Y233" s="484">
        <f t="shared" si="13"/>
        <v>0</v>
      </c>
      <c r="Z233" s="378"/>
      <c r="AA233" s="378"/>
      <c r="AB233" s="378"/>
      <c r="AC233" s="378"/>
      <c r="AD233" s="378"/>
      <c r="AE233" s="378"/>
      <c r="AF233" s="378"/>
      <c r="AG233" s="378"/>
      <c r="AH233" s="484">
        <f t="shared" si="11"/>
        <v>0</v>
      </c>
      <c r="AI233" s="382"/>
      <c r="AJ233" s="378" t="s">
        <v>2227</v>
      </c>
      <c r="AK233" s="378" t="s">
        <v>2228</v>
      </c>
      <c r="AL233" s="378"/>
      <c r="AM233" s="378"/>
      <c r="AN233" s="378"/>
      <c r="AO233" s="378"/>
      <c r="AP233" s="378"/>
      <c r="AQ233" s="378"/>
      <c r="AR233" s="378"/>
      <c r="AS233" s="394"/>
      <c r="AT233" s="395"/>
      <c r="AU233" s="394"/>
      <c r="AV233" s="394"/>
      <c r="AW233" s="381" t="s">
        <v>1498</v>
      </c>
    </row>
    <row r="234" spans="1:49" s="506" customFormat="1">
      <c r="A234" s="472"/>
      <c r="B234" s="380" t="s">
        <v>1491</v>
      </c>
      <c r="C234" s="381" t="s">
        <v>1492</v>
      </c>
      <c r="D234" s="380"/>
      <c r="E234" s="378" t="s">
        <v>1493</v>
      </c>
      <c r="F234" s="378" t="s">
        <v>533</v>
      </c>
      <c r="G234" s="378" t="s">
        <v>452</v>
      </c>
      <c r="H234" s="378"/>
      <c r="I234" s="378"/>
      <c r="J234" s="378"/>
      <c r="K234" s="378"/>
      <c r="L234" s="378"/>
      <c r="M234" s="378"/>
      <c r="N234" s="378">
        <v>1</v>
      </c>
      <c r="O234" s="440">
        <v>44210</v>
      </c>
      <c r="P234" s="483">
        <f t="shared" si="12"/>
        <v>1</v>
      </c>
      <c r="Q234" s="378"/>
      <c r="R234" s="378"/>
      <c r="S234" s="378"/>
      <c r="T234" s="378"/>
      <c r="U234" s="378"/>
      <c r="V234" s="378"/>
      <c r="W234" s="378"/>
      <c r="X234" s="379"/>
      <c r="Y234" s="484">
        <f t="shared" si="13"/>
        <v>0</v>
      </c>
      <c r="Z234" s="378"/>
      <c r="AA234" s="378"/>
      <c r="AB234" s="378"/>
      <c r="AC234" s="378"/>
      <c r="AD234" s="378"/>
      <c r="AE234" s="378"/>
      <c r="AF234" s="378"/>
      <c r="AG234" s="378"/>
      <c r="AH234" s="484">
        <f t="shared" si="11"/>
        <v>0</v>
      </c>
      <c r="AI234" s="382"/>
      <c r="AJ234" s="378" t="s">
        <v>2227</v>
      </c>
      <c r="AK234" s="378" t="s">
        <v>2228</v>
      </c>
      <c r="AL234" s="378"/>
      <c r="AM234" s="378"/>
      <c r="AN234" s="378"/>
      <c r="AO234" s="378"/>
      <c r="AP234" s="378"/>
      <c r="AQ234" s="378"/>
      <c r="AR234" s="378"/>
      <c r="AS234" s="394"/>
      <c r="AT234" s="395"/>
      <c r="AU234" s="394"/>
      <c r="AV234" s="394"/>
      <c r="AW234" s="381" t="s">
        <v>1494</v>
      </c>
    </row>
    <row r="235" spans="1:49" s="506" customFormat="1">
      <c r="A235" s="472"/>
      <c r="B235" s="380" t="s">
        <v>1198</v>
      </c>
      <c r="C235" s="381" t="s">
        <v>1199</v>
      </c>
      <c r="D235" s="380"/>
      <c r="E235" s="378" t="s">
        <v>1200</v>
      </c>
      <c r="F235" s="378" t="s">
        <v>533</v>
      </c>
      <c r="G235" s="378" t="s">
        <v>452</v>
      </c>
      <c r="H235" s="378"/>
      <c r="I235" s="378"/>
      <c r="J235" s="378"/>
      <c r="K235" s="378"/>
      <c r="L235" s="378"/>
      <c r="M235" s="378"/>
      <c r="N235" s="378">
        <v>1</v>
      </c>
      <c r="O235" s="440">
        <v>44396</v>
      </c>
      <c r="P235" s="483">
        <f t="shared" si="12"/>
        <v>1</v>
      </c>
      <c r="Q235" s="378"/>
      <c r="R235" s="378"/>
      <c r="S235" s="378"/>
      <c r="T235" s="378"/>
      <c r="U235" s="378"/>
      <c r="V235" s="378"/>
      <c r="W235" s="378"/>
      <c r="X235" s="379"/>
      <c r="Y235" s="484">
        <f t="shared" si="13"/>
        <v>0</v>
      </c>
      <c r="Z235" s="378"/>
      <c r="AA235" s="378"/>
      <c r="AB235" s="378"/>
      <c r="AC235" s="378"/>
      <c r="AD235" s="378"/>
      <c r="AE235" s="378"/>
      <c r="AF235" s="378"/>
      <c r="AG235" s="378"/>
      <c r="AH235" s="484">
        <f t="shared" si="11"/>
        <v>0</v>
      </c>
      <c r="AI235" s="382"/>
      <c r="AJ235" s="378" t="s">
        <v>2227</v>
      </c>
      <c r="AK235" s="378" t="s">
        <v>2228</v>
      </c>
      <c r="AL235" s="378"/>
      <c r="AM235" s="378"/>
      <c r="AN235" s="378"/>
      <c r="AO235" s="378"/>
      <c r="AP235" s="378"/>
      <c r="AQ235" s="378"/>
      <c r="AR235" s="378"/>
      <c r="AS235" s="394"/>
      <c r="AT235" s="395"/>
      <c r="AU235" s="394"/>
      <c r="AV235" s="394"/>
      <c r="AW235" s="381" t="s">
        <v>1201</v>
      </c>
    </row>
    <row r="236" spans="1:49" s="506" customFormat="1">
      <c r="A236" s="472"/>
      <c r="B236" s="380" t="s">
        <v>1987</v>
      </c>
      <c r="C236" s="381" t="s">
        <v>1988</v>
      </c>
      <c r="D236" s="380"/>
      <c r="E236" s="378" t="s">
        <v>1989</v>
      </c>
      <c r="F236" s="378" t="s">
        <v>533</v>
      </c>
      <c r="G236" s="378" t="s">
        <v>452</v>
      </c>
      <c r="H236" s="378"/>
      <c r="I236" s="378"/>
      <c r="J236" s="378"/>
      <c r="K236" s="378"/>
      <c r="L236" s="378"/>
      <c r="M236" s="378"/>
      <c r="N236" s="378">
        <v>1</v>
      </c>
      <c r="O236" s="440">
        <v>44350</v>
      </c>
      <c r="P236" s="483">
        <f t="shared" si="12"/>
        <v>1</v>
      </c>
      <c r="Q236" s="378"/>
      <c r="R236" s="378"/>
      <c r="S236" s="378"/>
      <c r="T236" s="378"/>
      <c r="U236" s="378"/>
      <c r="V236" s="378"/>
      <c r="W236" s="378"/>
      <c r="X236" s="379"/>
      <c r="Y236" s="484">
        <f t="shared" si="13"/>
        <v>0</v>
      </c>
      <c r="Z236" s="378"/>
      <c r="AA236" s="378"/>
      <c r="AB236" s="378"/>
      <c r="AC236" s="378"/>
      <c r="AD236" s="378"/>
      <c r="AE236" s="378"/>
      <c r="AF236" s="378"/>
      <c r="AG236" s="378"/>
      <c r="AH236" s="484">
        <f t="shared" si="11"/>
        <v>0</v>
      </c>
      <c r="AI236" s="382"/>
      <c r="AJ236" s="378" t="s">
        <v>2227</v>
      </c>
      <c r="AK236" s="378" t="s">
        <v>2228</v>
      </c>
      <c r="AL236" s="378"/>
      <c r="AM236" s="378"/>
      <c r="AN236" s="378"/>
      <c r="AO236" s="378"/>
      <c r="AP236" s="378"/>
      <c r="AQ236" s="378"/>
      <c r="AR236" s="378"/>
      <c r="AS236" s="394"/>
      <c r="AT236" s="395"/>
      <c r="AU236" s="394"/>
      <c r="AV236" s="394"/>
      <c r="AW236" s="381" t="s">
        <v>1990</v>
      </c>
    </row>
    <row r="237" spans="1:49" s="506" customFormat="1">
      <c r="A237" s="472"/>
      <c r="B237" s="380" t="s">
        <v>2119</v>
      </c>
      <c r="C237" s="381" t="s">
        <v>2120</v>
      </c>
      <c r="D237" s="380"/>
      <c r="E237" s="378" t="s">
        <v>2121</v>
      </c>
      <c r="F237" s="378" t="s">
        <v>533</v>
      </c>
      <c r="G237" s="378" t="s">
        <v>452</v>
      </c>
      <c r="H237" s="378"/>
      <c r="I237" s="378"/>
      <c r="J237" s="378"/>
      <c r="K237" s="378"/>
      <c r="L237" s="378"/>
      <c r="M237" s="378"/>
      <c r="N237" s="378">
        <v>1</v>
      </c>
      <c r="O237" s="440">
        <v>44246</v>
      </c>
      <c r="P237" s="483">
        <f t="shared" si="12"/>
        <v>1</v>
      </c>
      <c r="Q237" s="378"/>
      <c r="R237" s="378"/>
      <c r="S237" s="378"/>
      <c r="T237" s="378"/>
      <c r="U237" s="378"/>
      <c r="V237" s="378"/>
      <c r="W237" s="378"/>
      <c r="X237" s="379"/>
      <c r="Y237" s="484">
        <f t="shared" si="13"/>
        <v>0</v>
      </c>
      <c r="Z237" s="378"/>
      <c r="AA237" s="378"/>
      <c r="AB237" s="378"/>
      <c r="AC237" s="378"/>
      <c r="AD237" s="378"/>
      <c r="AE237" s="378"/>
      <c r="AF237" s="378"/>
      <c r="AG237" s="378"/>
      <c r="AH237" s="484">
        <f t="shared" si="11"/>
        <v>0</v>
      </c>
      <c r="AI237" s="382"/>
      <c r="AJ237" s="378" t="s">
        <v>2227</v>
      </c>
      <c r="AK237" s="378" t="s">
        <v>2228</v>
      </c>
      <c r="AL237" s="378"/>
      <c r="AM237" s="378"/>
      <c r="AN237" s="378"/>
      <c r="AO237" s="378"/>
      <c r="AP237" s="378"/>
      <c r="AQ237" s="378"/>
      <c r="AR237" s="378"/>
      <c r="AS237" s="394"/>
      <c r="AT237" s="395"/>
      <c r="AU237" s="394"/>
      <c r="AV237" s="394"/>
      <c r="AW237" s="381">
        <v>0</v>
      </c>
    </row>
    <row r="238" spans="1:49" s="506" customFormat="1">
      <c r="A238" s="472"/>
      <c r="B238" s="380" t="s">
        <v>1480</v>
      </c>
      <c r="C238" s="381" t="s">
        <v>1481</v>
      </c>
      <c r="D238" s="380"/>
      <c r="E238" s="378" t="s">
        <v>1482</v>
      </c>
      <c r="F238" s="378" t="s">
        <v>533</v>
      </c>
      <c r="G238" s="378" t="s">
        <v>452</v>
      </c>
      <c r="H238" s="378"/>
      <c r="I238" s="378"/>
      <c r="J238" s="378"/>
      <c r="K238" s="378"/>
      <c r="L238" s="378"/>
      <c r="M238" s="378"/>
      <c r="N238" s="378">
        <v>1</v>
      </c>
      <c r="O238" s="440">
        <v>44266</v>
      </c>
      <c r="P238" s="483">
        <f t="shared" si="12"/>
        <v>1</v>
      </c>
      <c r="Q238" s="378"/>
      <c r="R238" s="378"/>
      <c r="S238" s="378"/>
      <c r="T238" s="378"/>
      <c r="U238" s="378"/>
      <c r="V238" s="378"/>
      <c r="W238" s="378"/>
      <c r="X238" s="379"/>
      <c r="Y238" s="484">
        <f t="shared" si="13"/>
        <v>0</v>
      </c>
      <c r="Z238" s="378"/>
      <c r="AA238" s="378"/>
      <c r="AB238" s="378"/>
      <c r="AC238" s="378"/>
      <c r="AD238" s="378"/>
      <c r="AE238" s="378"/>
      <c r="AF238" s="378"/>
      <c r="AG238" s="378"/>
      <c r="AH238" s="484">
        <f t="shared" si="11"/>
        <v>0</v>
      </c>
      <c r="AI238" s="382"/>
      <c r="AJ238" s="378" t="s">
        <v>2227</v>
      </c>
      <c r="AK238" s="378" t="s">
        <v>2228</v>
      </c>
      <c r="AL238" s="378"/>
      <c r="AM238" s="378"/>
      <c r="AN238" s="378"/>
      <c r="AO238" s="378"/>
      <c r="AP238" s="378"/>
      <c r="AQ238" s="378"/>
      <c r="AR238" s="378"/>
      <c r="AS238" s="394"/>
      <c r="AT238" s="395"/>
      <c r="AU238" s="394"/>
      <c r="AV238" s="394"/>
      <c r="AW238" s="381" t="s">
        <v>1483</v>
      </c>
    </row>
    <row r="239" spans="1:49" s="506" customFormat="1">
      <c r="A239" s="472"/>
      <c r="B239" s="380" t="s">
        <v>1468</v>
      </c>
      <c r="C239" s="381" t="s">
        <v>1469</v>
      </c>
      <c r="D239" s="380"/>
      <c r="E239" s="378" t="s">
        <v>1470</v>
      </c>
      <c r="F239" s="378" t="s">
        <v>533</v>
      </c>
      <c r="G239" s="378" t="s">
        <v>452</v>
      </c>
      <c r="H239" s="378"/>
      <c r="I239" s="378"/>
      <c r="J239" s="378"/>
      <c r="K239" s="378"/>
      <c r="L239" s="378"/>
      <c r="M239" s="378"/>
      <c r="N239" s="378">
        <v>1</v>
      </c>
      <c r="O239" s="440">
        <v>44405</v>
      </c>
      <c r="P239" s="483">
        <f t="shared" si="12"/>
        <v>1</v>
      </c>
      <c r="Q239" s="378"/>
      <c r="R239" s="378"/>
      <c r="S239" s="378"/>
      <c r="T239" s="378"/>
      <c r="U239" s="378"/>
      <c r="V239" s="378"/>
      <c r="W239" s="378"/>
      <c r="X239" s="379"/>
      <c r="Y239" s="484">
        <f t="shared" si="13"/>
        <v>0</v>
      </c>
      <c r="Z239" s="378"/>
      <c r="AA239" s="378"/>
      <c r="AB239" s="378"/>
      <c r="AC239" s="378"/>
      <c r="AD239" s="378"/>
      <c r="AE239" s="378"/>
      <c r="AF239" s="378"/>
      <c r="AG239" s="378"/>
      <c r="AH239" s="484">
        <f t="shared" si="11"/>
        <v>0</v>
      </c>
      <c r="AI239" s="382"/>
      <c r="AJ239" s="378" t="s">
        <v>2227</v>
      </c>
      <c r="AK239" s="378" t="s">
        <v>2228</v>
      </c>
      <c r="AL239" s="378"/>
      <c r="AM239" s="378"/>
      <c r="AN239" s="378"/>
      <c r="AO239" s="378"/>
      <c r="AP239" s="378"/>
      <c r="AQ239" s="378"/>
      <c r="AR239" s="378"/>
      <c r="AS239" s="394"/>
      <c r="AT239" s="395"/>
      <c r="AU239" s="394"/>
      <c r="AV239" s="394"/>
      <c r="AW239" s="381" t="s">
        <v>1471</v>
      </c>
    </row>
    <row r="240" spans="1:49" s="506" customFormat="1">
      <c r="A240" s="472"/>
      <c r="B240" s="380" t="s">
        <v>1464</v>
      </c>
      <c r="C240" s="381" t="s">
        <v>1465</v>
      </c>
      <c r="D240" s="380"/>
      <c r="E240" s="378" t="s">
        <v>1466</v>
      </c>
      <c r="F240" s="378" t="s">
        <v>533</v>
      </c>
      <c r="G240" s="378" t="s">
        <v>452</v>
      </c>
      <c r="H240" s="378"/>
      <c r="I240" s="378"/>
      <c r="J240" s="378"/>
      <c r="K240" s="378"/>
      <c r="L240" s="378"/>
      <c r="M240" s="378"/>
      <c r="N240" s="378">
        <v>1</v>
      </c>
      <c r="O240" s="440">
        <v>44473</v>
      </c>
      <c r="P240" s="483">
        <f t="shared" si="12"/>
        <v>1</v>
      </c>
      <c r="Q240" s="378"/>
      <c r="R240" s="378"/>
      <c r="S240" s="378"/>
      <c r="T240" s="378"/>
      <c r="U240" s="378"/>
      <c r="V240" s="378"/>
      <c r="W240" s="378"/>
      <c r="X240" s="379"/>
      <c r="Y240" s="484">
        <f t="shared" si="13"/>
        <v>0</v>
      </c>
      <c r="Z240" s="378"/>
      <c r="AA240" s="378"/>
      <c r="AB240" s="378"/>
      <c r="AC240" s="378"/>
      <c r="AD240" s="378"/>
      <c r="AE240" s="378"/>
      <c r="AF240" s="378"/>
      <c r="AG240" s="378"/>
      <c r="AH240" s="484">
        <f t="shared" si="11"/>
        <v>0</v>
      </c>
      <c r="AI240" s="382"/>
      <c r="AJ240" s="378" t="s">
        <v>2227</v>
      </c>
      <c r="AK240" s="378" t="s">
        <v>2228</v>
      </c>
      <c r="AL240" s="378"/>
      <c r="AM240" s="378"/>
      <c r="AN240" s="378"/>
      <c r="AO240" s="378"/>
      <c r="AP240" s="378"/>
      <c r="AQ240" s="378"/>
      <c r="AR240" s="378"/>
      <c r="AS240" s="394"/>
      <c r="AT240" s="395"/>
      <c r="AU240" s="394"/>
      <c r="AV240" s="394"/>
      <c r="AW240" s="381" t="s">
        <v>1467</v>
      </c>
    </row>
    <row r="241" spans="1:49" s="506" customFormat="1">
      <c r="A241" s="472"/>
      <c r="B241" s="380" t="s">
        <v>1460</v>
      </c>
      <c r="C241" s="381" t="s">
        <v>1461</v>
      </c>
      <c r="D241" s="380"/>
      <c r="E241" s="378" t="s">
        <v>1462</v>
      </c>
      <c r="F241" s="378" t="s">
        <v>533</v>
      </c>
      <c r="G241" s="378" t="s">
        <v>452</v>
      </c>
      <c r="H241" s="378"/>
      <c r="I241" s="378"/>
      <c r="J241" s="378"/>
      <c r="K241" s="378"/>
      <c r="L241" s="378"/>
      <c r="M241" s="378"/>
      <c r="N241" s="378">
        <v>1</v>
      </c>
      <c r="O241" s="440">
        <v>44362</v>
      </c>
      <c r="P241" s="483">
        <f t="shared" si="12"/>
        <v>1</v>
      </c>
      <c r="Q241" s="378"/>
      <c r="R241" s="378"/>
      <c r="S241" s="378"/>
      <c r="T241" s="378"/>
      <c r="U241" s="378"/>
      <c r="V241" s="378"/>
      <c r="W241" s="378"/>
      <c r="X241" s="379"/>
      <c r="Y241" s="484">
        <f t="shared" si="13"/>
        <v>0</v>
      </c>
      <c r="Z241" s="378"/>
      <c r="AA241" s="378"/>
      <c r="AB241" s="378"/>
      <c r="AC241" s="378"/>
      <c r="AD241" s="378"/>
      <c r="AE241" s="378"/>
      <c r="AF241" s="378"/>
      <c r="AG241" s="378"/>
      <c r="AH241" s="484">
        <f t="shared" si="11"/>
        <v>0</v>
      </c>
      <c r="AI241" s="382"/>
      <c r="AJ241" s="378" t="s">
        <v>2227</v>
      </c>
      <c r="AK241" s="378" t="s">
        <v>2228</v>
      </c>
      <c r="AL241" s="378"/>
      <c r="AM241" s="378"/>
      <c r="AN241" s="378"/>
      <c r="AO241" s="378"/>
      <c r="AP241" s="378"/>
      <c r="AQ241" s="378"/>
      <c r="AR241" s="378"/>
      <c r="AS241" s="394"/>
      <c r="AT241" s="395"/>
      <c r="AU241" s="394"/>
      <c r="AV241" s="394"/>
      <c r="AW241" s="381" t="s">
        <v>1463</v>
      </c>
    </row>
    <row r="242" spans="1:49" s="506" customFormat="1">
      <c r="A242" s="472"/>
      <c r="B242" s="380" t="s">
        <v>1456</v>
      </c>
      <c r="C242" s="381" t="s">
        <v>1457</v>
      </c>
      <c r="D242" s="380"/>
      <c r="E242" s="378" t="s">
        <v>1458</v>
      </c>
      <c r="F242" s="378" t="s">
        <v>533</v>
      </c>
      <c r="G242" s="378" t="s">
        <v>452</v>
      </c>
      <c r="H242" s="378"/>
      <c r="I242" s="378"/>
      <c r="J242" s="378"/>
      <c r="K242" s="378"/>
      <c r="L242" s="378"/>
      <c r="M242" s="378"/>
      <c r="N242" s="378">
        <v>1</v>
      </c>
      <c r="O242" s="440">
        <v>44301</v>
      </c>
      <c r="P242" s="483">
        <f t="shared" si="12"/>
        <v>1</v>
      </c>
      <c r="Q242" s="378"/>
      <c r="R242" s="378"/>
      <c r="S242" s="378"/>
      <c r="T242" s="378"/>
      <c r="U242" s="378"/>
      <c r="V242" s="378"/>
      <c r="W242" s="378"/>
      <c r="X242" s="379"/>
      <c r="Y242" s="484">
        <f t="shared" si="13"/>
        <v>0</v>
      </c>
      <c r="Z242" s="378"/>
      <c r="AA242" s="378"/>
      <c r="AB242" s="378"/>
      <c r="AC242" s="378"/>
      <c r="AD242" s="378"/>
      <c r="AE242" s="378"/>
      <c r="AF242" s="378"/>
      <c r="AG242" s="378"/>
      <c r="AH242" s="484">
        <f t="shared" si="11"/>
        <v>0</v>
      </c>
      <c r="AI242" s="382"/>
      <c r="AJ242" s="378" t="s">
        <v>2227</v>
      </c>
      <c r="AK242" s="378" t="s">
        <v>2228</v>
      </c>
      <c r="AL242" s="378"/>
      <c r="AM242" s="378"/>
      <c r="AN242" s="378"/>
      <c r="AO242" s="378"/>
      <c r="AP242" s="378"/>
      <c r="AQ242" s="378"/>
      <c r="AR242" s="378"/>
      <c r="AS242" s="394"/>
      <c r="AT242" s="395"/>
      <c r="AU242" s="394"/>
      <c r="AV242" s="394"/>
      <c r="AW242" s="381" t="s">
        <v>1459</v>
      </c>
    </row>
    <row r="243" spans="1:49" s="506" customFormat="1">
      <c r="A243" s="472"/>
      <c r="B243" s="380" t="s">
        <v>1452</v>
      </c>
      <c r="C243" s="381" t="s">
        <v>1453</v>
      </c>
      <c r="D243" s="380"/>
      <c r="E243" s="378" t="s">
        <v>1454</v>
      </c>
      <c r="F243" s="378" t="s">
        <v>533</v>
      </c>
      <c r="G243" s="378" t="s">
        <v>452</v>
      </c>
      <c r="H243" s="378"/>
      <c r="I243" s="378"/>
      <c r="J243" s="378"/>
      <c r="K243" s="378"/>
      <c r="L243" s="378"/>
      <c r="M243" s="378"/>
      <c r="N243" s="378">
        <v>1</v>
      </c>
      <c r="O243" s="440">
        <v>44376</v>
      </c>
      <c r="P243" s="483">
        <f t="shared" si="12"/>
        <v>1</v>
      </c>
      <c r="Q243" s="378"/>
      <c r="R243" s="378"/>
      <c r="S243" s="378"/>
      <c r="T243" s="378"/>
      <c r="U243" s="378"/>
      <c r="V243" s="378"/>
      <c r="W243" s="378"/>
      <c r="X243" s="379"/>
      <c r="Y243" s="484">
        <f t="shared" si="13"/>
        <v>0</v>
      </c>
      <c r="Z243" s="378"/>
      <c r="AA243" s="378"/>
      <c r="AB243" s="378"/>
      <c r="AC243" s="378"/>
      <c r="AD243" s="378"/>
      <c r="AE243" s="378"/>
      <c r="AF243" s="378"/>
      <c r="AG243" s="378"/>
      <c r="AH243" s="484">
        <f t="shared" si="11"/>
        <v>0</v>
      </c>
      <c r="AI243" s="382"/>
      <c r="AJ243" s="378" t="s">
        <v>2227</v>
      </c>
      <c r="AK243" s="378" t="s">
        <v>2228</v>
      </c>
      <c r="AL243" s="378"/>
      <c r="AM243" s="378"/>
      <c r="AN243" s="378"/>
      <c r="AO243" s="378"/>
      <c r="AP243" s="378"/>
      <c r="AQ243" s="378"/>
      <c r="AR243" s="378"/>
      <c r="AS243" s="394"/>
      <c r="AT243" s="395"/>
      <c r="AU243" s="394"/>
      <c r="AV243" s="394"/>
      <c r="AW243" s="381" t="s">
        <v>1455</v>
      </c>
    </row>
    <row r="244" spans="1:49" s="506" customFormat="1">
      <c r="A244" s="472"/>
      <c r="B244" s="380" t="s">
        <v>1448</v>
      </c>
      <c r="C244" s="381" t="s">
        <v>1449</v>
      </c>
      <c r="D244" s="380"/>
      <c r="E244" s="378" t="s">
        <v>1450</v>
      </c>
      <c r="F244" s="378" t="s">
        <v>533</v>
      </c>
      <c r="G244" s="378" t="s">
        <v>452</v>
      </c>
      <c r="H244" s="378"/>
      <c r="I244" s="378"/>
      <c r="J244" s="378"/>
      <c r="K244" s="378"/>
      <c r="L244" s="378"/>
      <c r="M244" s="378"/>
      <c r="N244" s="378">
        <v>1</v>
      </c>
      <c r="O244" s="440">
        <v>44431</v>
      </c>
      <c r="P244" s="483">
        <f t="shared" si="12"/>
        <v>1</v>
      </c>
      <c r="Q244" s="378"/>
      <c r="R244" s="378"/>
      <c r="S244" s="378"/>
      <c r="T244" s="378"/>
      <c r="U244" s="378"/>
      <c r="V244" s="378"/>
      <c r="W244" s="378"/>
      <c r="X244" s="379"/>
      <c r="Y244" s="484">
        <f t="shared" si="13"/>
        <v>0</v>
      </c>
      <c r="Z244" s="378"/>
      <c r="AA244" s="378"/>
      <c r="AB244" s="378"/>
      <c r="AC244" s="378"/>
      <c r="AD244" s="378"/>
      <c r="AE244" s="378"/>
      <c r="AF244" s="378"/>
      <c r="AG244" s="378"/>
      <c r="AH244" s="484">
        <f t="shared" si="11"/>
        <v>0</v>
      </c>
      <c r="AI244" s="382"/>
      <c r="AJ244" s="378" t="s">
        <v>2227</v>
      </c>
      <c r="AK244" s="378" t="s">
        <v>2228</v>
      </c>
      <c r="AL244" s="378"/>
      <c r="AM244" s="378"/>
      <c r="AN244" s="378"/>
      <c r="AO244" s="378"/>
      <c r="AP244" s="378"/>
      <c r="AQ244" s="378"/>
      <c r="AR244" s="378"/>
      <c r="AS244" s="394"/>
      <c r="AT244" s="395"/>
      <c r="AU244" s="394"/>
      <c r="AV244" s="394"/>
      <c r="AW244" s="381" t="s">
        <v>1451</v>
      </c>
    </row>
    <row r="245" spans="1:49" s="506" customFormat="1">
      <c r="A245" s="472"/>
      <c r="B245" s="380" t="s">
        <v>1444</v>
      </c>
      <c r="C245" s="381" t="s">
        <v>1445</v>
      </c>
      <c r="D245" s="380"/>
      <c r="E245" s="378" t="s">
        <v>1446</v>
      </c>
      <c r="F245" s="378" t="s">
        <v>533</v>
      </c>
      <c r="G245" s="378" t="s">
        <v>452</v>
      </c>
      <c r="H245" s="378"/>
      <c r="I245" s="378"/>
      <c r="J245" s="378"/>
      <c r="K245" s="378"/>
      <c r="L245" s="378"/>
      <c r="M245" s="378"/>
      <c r="N245" s="378">
        <v>1</v>
      </c>
      <c r="O245" s="440">
        <v>44424</v>
      </c>
      <c r="P245" s="483">
        <f t="shared" si="12"/>
        <v>1</v>
      </c>
      <c r="Q245" s="378"/>
      <c r="R245" s="378"/>
      <c r="S245" s="378"/>
      <c r="T245" s="378"/>
      <c r="U245" s="378"/>
      <c r="V245" s="378"/>
      <c r="W245" s="378"/>
      <c r="X245" s="379"/>
      <c r="Y245" s="484">
        <f t="shared" si="13"/>
        <v>0</v>
      </c>
      <c r="Z245" s="378"/>
      <c r="AA245" s="378"/>
      <c r="AB245" s="378"/>
      <c r="AC245" s="378"/>
      <c r="AD245" s="378"/>
      <c r="AE245" s="378"/>
      <c r="AF245" s="378"/>
      <c r="AG245" s="378"/>
      <c r="AH245" s="484">
        <f t="shared" si="11"/>
        <v>0</v>
      </c>
      <c r="AI245" s="382"/>
      <c r="AJ245" s="378" t="s">
        <v>2227</v>
      </c>
      <c r="AK245" s="378" t="s">
        <v>2228</v>
      </c>
      <c r="AL245" s="378"/>
      <c r="AM245" s="378"/>
      <c r="AN245" s="378"/>
      <c r="AO245" s="378"/>
      <c r="AP245" s="378"/>
      <c r="AQ245" s="378"/>
      <c r="AR245" s="378"/>
      <c r="AS245" s="394"/>
      <c r="AT245" s="395"/>
      <c r="AU245" s="394"/>
      <c r="AV245" s="394"/>
      <c r="AW245" s="381" t="s">
        <v>1447</v>
      </c>
    </row>
    <row r="246" spans="1:49" s="506" customFormat="1">
      <c r="A246" s="472"/>
      <c r="B246" s="380" t="s">
        <v>1440</v>
      </c>
      <c r="C246" s="381" t="s">
        <v>1441</v>
      </c>
      <c r="D246" s="380"/>
      <c r="E246" s="378" t="s">
        <v>1442</v>
      </c>
      <c r="F246" s="378" t="s">
        <v>533</v>
      </c>
      <c r="G246" s="378" t="s">
        <v>452</v>
      </c>
      <c r="H246" s="378"/>
      <c r="I246" s="378"/>
      <c r="J246" s="378"/>
      <c r="K246" s="378"/>
      <c r="L246" s="378"/>
      <c r="M246" s="378"/>
      <c r="N246" s="378">
        <v>1</v>
      </c>
      <c r="O246" s="440">
        <v>44383</v>
      </c>
      <c r="P246" s="483">
        <f t="shared" si="12"/>
        <v>1</v>
      </c>
      <c r="Q246" s="378"/>
      <c r="R246" s="378"/>
      <c r="S246" s="378"/>
      <c r="T246" s="378"/>
      <c r="U246" s="378"/>
      <c r="V246" s="378"/>
      <c r="W246" s="378"/>
      <c r="X246" s="379"/>
      <c r="Y246" s="484">
        <f t="shared" si="13"/>
        <v>0</v>
      </c>
      <c r="Z246" s="378"/>
      <c r="AA246" s="378"/>
      <c r="AB246" s="378"/>
      <c r="AC246" s="378"/>
      <c r="AD246" s="378"/>
      <c r="AE246" s="378"/>
      <c r="AF246" s="378"/>
      <c r="AG246" s="378"/>
      <c r="AH246" s="484">
        <f t="shared" si="11"/>
        <v>0</v>
      </c>
      <c r="AI246" s="382"/>
      <c r="AJ246" s="378" t="s">
        <v>2227</v>
      </c>
      <c r="AK246" s="378" t="s">
        <v>2228</v>
      </c>
      <c r="AL246" s="378"/>
      <c r="AM246" s="378"/>
      <c r="AN246" s="378"/>
      <c r="AO246" s="378"/>
      <c r="AP246" s="378"/>
      <c r="AQ246" s="378"/>
      <c r="AR246" s="378"/>
      <c r="AS246" s="394"/>
      <c r="AT246" s="395"/>
      <c r="AU246" s="394"/>
      <c r="AV246" s="394"/>
      <c r="AW246" s="381" t="s">
        <v>1443</v>
      </c>
    </row>
    <row r="247" spans="1:49" s="506" customFormat="1">
      <c r="A247" s="472"/>
      <c r="B247" s="380" t="s">
        <v>1436</v>
      </c>
      <c r="C247" s="381" t="s">
        <v>1437</v>
      </c>
      <c r="D247" s="380"/>
      <c r="E247" s="378" t="s">
        <v>1438</v>
      </c>
      <c r="F247" s="378" t="s">
        <v>533</v>
      </c>
      <c r="G247" s="378" t="s">
        <v>452</v>
      </c>
      <c r="H247" s="378"/>
      <c r="I247" s="378"/>
      <c r="J247" s="378"/>
      <c r="K247" s="378"/>
      <c r="L247" s="378"/>
      <c r="M247" s="378"/>
      <c r="N247" s="378">
        <v>1</v>
      </c>
      <c r="O247" s="440">
        <v>44560</v>
      </c>
      <c r="P247" s="483">
        <f t="shared" si="12"/>
        <v>1</v>
      </c>
      <c r="Q247" s="378"/>
      <c r="R247" s="378"/>
      <c r="S247" s="378"/>
      <c r="T247" s="378"/>
      <c r="U247" s="378"/>
      <c r="V247" s="378"/>
      <c r="W247" s="378"/>
      <c r="X247" s="379"/>
      <c r="Y247" s="484">
        <f t="shared" si="13"/>
        <v>0</v>
      </c>
      <c r="Z247" s="378"/>
      <c r="AA247" s="378"/>
      <c r="AB247" s="378"/>
      <c r="AC247" s="378"/>
      <c r="AD247" s="378"/>
      <c r="AE247" s="378"/>
      <c r="AF247" s="378"/>
      <c r="AG247" s="378"/>
      <c r="AH247" s="484">
        <f t="shared" si="11"/>
        <v>0</v>
      </c>
      <c r="AI247" s="382"/>
      <c r="AJ247" s="378" t="s">
        <v>2227</v>
      </c>
      <c r="AK247" s="378" t="s">
        <v>2228</v>
      </c>
      <c r="AL247" s="378"/>
      <c r="AM247" s="378"/>
      <c r="AN247" s="378"/>
      <c r="AO247" s="378"/>
      <c r="AP247" s="378"/>
      <c r="AQ247" s="378"/>
      <c r="AR247" s="378"/>
      <c r="AS247" s="394"/>
      <c r="AT247" s="395"/>
      <c r="AU247" s="394"/>
      <c r="AV247" s="394"/>
      <c r="AW247" s="381" t="s">
        <v>1439</v>
      </c>
    </row>
    <row r="248" spans="1:49" s="506" customFormat="1">
      <c r="A248" s="472"/>
      <c r="B248" s="380" t="s">
        <v>1428</v>
      </c>
      <c r="C248" s="381" t="s">
        <v>1429</v>
      </c>
      <c r="D248" s="380"/>
      <c r="E248" s="378" t="s">
        <v>1430</v>
      </c>
      <c r="F248" s="378" t="s">
        <v>533</v>
      </c>
      <c r="G248" s="378" t="s">
        <v>452</v>
      </c>
      <c r="H248" s="378"/>
      <c r="I248" s="378"/>
      <c r="J248" s="378"/>
      <c r="K248" s="378"/>
      <c r="L248" s="378"/>
      <c r="M248" s="378"/>
      <c r="N248" s="378">
        <v>1</v>
      </c>
      <c r="O248" s="440">
        <v>44504</v>
      </c>
      <c r="P248" s="483">
        <f t="shared" si="12"/>
        <v>1</v>
      </c>
      <c r="Q248" s="378"/>
      <c r="R248" s="378"/>
      <c r="S248" s="378"/>
      <c r="T248" s="378"/>
      <c r="U248" s="378"/>
      <c r="V248" s="378"/>
      <c r="W248" s="378"/>
      <c r="X248" s="379"/>
      <c r="Y248" s="484">
        <f t="shared" si="13"/>
        <v>0</v>
      </c>
      <c r="Z248" s="378"/>
      <c r="AA248" s="378"/>
      <c r="AB248" s="378"/>
      <c r="AC248" s="378"/>
      <c r="AD248" s="378"/>
      <c r="AE248" s="378"/>
      <c r="AF248" s="378"/>
      <c r="AG248" s="378"/>
      <c r="AH248" s="484">
        <f t="shared" si="11"/>
        <v>0</v>
      </c>
      <c r="AI248" s="382"/>
      <c r="AJ248" s="378" t="s">
        <v>2227</v>
      </c>
      <c r="AK248" s="378" t="s">
        <v>2228</v>
      </c>
      <c r="AL248" s="378"/>
      <c r="AM248" s="378"/>
      <c r="AN248" s="378"/>
      <c r="AO248" s="378"/>
      <c r="AP248" s="378"/>
      <c r="AQ248" s="378"/>
      <c r="AR248" s="378"/>
      <c r="AS248" s="394"/>
      <c r="AT248" s="395"/>
      <c r="AU248" s="394"/>
      <c r="AV248" s="394"/>
      <c r="AW248" s="381" t="s">
        <v>1431</v>
      </c>
    </row>
    <row r="249" spans="1:49" s="506" customFormat="1">
      <c r="A249" s="472"/>
      <c r="B249" s="380" t="s">
        <v>1424</v>
      </c>
      <c r="C249" s="381" t="s">
        <v>1425</v>
      </c>
      <c r="D249" s="380"/>
      <c r="E249" s="378" t="s">
        <v>1426</v>
      </c>
      <c r="F249" s="378" t="s">
        <v>533</v>
      </c>
      <c r="G249" s="378" t="s">
        <v>452</v>
      </c>
      <c r="H249" s="378"/>
      <c r="I249" s="378"/>
      <c r="J249" s="378"/>
      <c r="K249" s="378"/>
      <c r="L249" s="378"/>
      <c r="M249" s="378"/>
      <c r="N249" s="378">
        <v>1</v>
      </c>
      <c r="O249" s="440">
        <v>44456</v>
      </c>
      <c r="P249" s="483">
        <f t="shared" si="12"/>
        <v>1</v>
      </c>
      <c r="Q249" s="378"/>
      <c r="R249" s="378"/>
      <c r="S249" s="378"/>
      <c r="T249" s="378"/>
      <c r="U249" s="378"/>
      <c r="V249" s="378"/>
      <c r="W249" s="378"/>
      <c r="X249" s="379"/>
      <c r="Y249" s="484">
        <f t="shared" si="13"/>
        <v>0</v>
      </c>
      <c r="Z249" s="378"/>
      <c r="AA249" s="378"/>
      <c r="AB249" s="378"/>
      <c r="AC249" s="378"/>
      <c r="AD249" s="378"/>
      <c r="AE249" s="378"/>
      <c r="AF249" s="378"/>
      <c r="AG249" s="378"/>
      <c r="AH249" s="484">
        <f t="shared" si="11"/>
        <v>0</v>
      </c>
      <c r="AI249" s="382"/>
      <c r="AJ249" s="378" t="s">
        <v>2227</v>
      </c>
      <c r="AK249" s="378" t="s">
        <v>2228</v>
      </c>
      <c r="AL249" s="378"/>
      <c r="AM249" s="378"/>
      <c r="AN249" s="378"/>
      <c r="AO249" s="378"/>
      <c r="AP249" s="378"/>
      <c r="AQ249" s="378"/>
      <c r="AR249" s="378"/>
      <c r="AS249" s="394"/>
      <c r="AT249" s="395"/>
      <c r="AU249" s="394"/>
      <c r="AV249" s="394"/>
      <c r="AW249" s="381" t="s">
        <v>1427</v>
      </c>
    </row>
    <row r="250" spans="1:49" s="506" customFormat="1">
      <c r="A250" s="472"/>
      <c r="B250" s="380" t="s">
        <v>1420</v>
      </c>
      <c r="C250" s="381" t="s">
        <v>1421</v>
      </c>
      <c r="D250" s="380"/>
      <c r="E250" s="378" t="s">
        <v>1422</v>
      </c>
      <c r="F250" s="378" t="s">
        <v>533</v>
      </c>
      <c r="G250" s="378" t="s">
        <v>452</v>
      </c>
      <c r="H250" s="378"/>
      <c r="I250" s="378"/>
      <c r="J250" s="378"/>
      <c r="K250" s="378"/>
      <c r="L250" s="378"/>
      <c r="M250" s="378"/>
      <c r="N250" s="378">
        <v>1</v>
      </c>
      <c r="O250" s="440">
        <v>44495</v>
      </c>
      <c r="P250" s="483">
        <f t="shared" si="12"/>
        <v>1</v>
      </c>
      <c r="Q250" s="378"/>
      <c r="R250" s="378"/>
      <c r="S250" s="378"/>
      <c r="T250" s="378"/>
      <c r="U250" s="378"/>
      <c r="V250" s="378"/>
      <c r="W250" s="378"/>
      <c r="X250" s="379"/>
      <c r="Y250" s="484">
        <f t="shared" si="13"/>
        <v>0</v>
      </c>
      <c r="Z250" s="378"/>
      <c r="AA250" s="378"/>
      <c r="AB250" s="378"/>
      <c r="AC250" s="378"/>
      <c r="AD250" s="378"/>
      <c r="AE250" s="378"/>
      <c r="AF250" s="378"/>
      <c r="AG250" s="378"/>
      <c r="AH250" s="484">
        <f t="shared" si="11"/>
        <v>0</v>
      </c>
      <c r="AI250" s="382"/>
      <c r="AJ250" s="378" t="s">
        <v>2227</v>
      </c>
      <c r="AK250" s="378" t="s">
        <v>2228</v>
      </c>
      <c r="AL250" s="378"/>
      <c r="AM250" s="378"/>
      <c r="AN250" s="378"/>
      <c r="AO250" s="378"/>
      <c r="AP250" s="378"/>
      <c r="AQ250" s="378"/>
      <c r="AR250" s="378"/>
      <c r="AS250" s="394"/>
      <c r="AT250" s="395"/>
      <c r="AU250" s="394"/>
      <c r="AV250" s="394"/>
      <c r="AW250" s="381" t="s">
        <v>1423</v>
      </c>
    </row>
    <row r="251" spans="1:49" s="506" customFormat="1">
      <c r="A251" s="472"/>
      <c r="B251" s="380" t="s">
        <v>1412</v>
      </c>
      <c r="C251" s="381" t="s">
        <v>1413</v>
      </c>
      <c r="D251" s="380"/>
      <c r="E251" s="378" t="s">
        <v>1414</v>
      </c>
      <c r="F251" s="378" t="s">
        <v>533</v>
      </c>
      <c r="G251" s="378" t="s">
        <v>452</v>
      </c>
      <c r="H251" s="378"/>
      <c r="I251" s="378"/>
      <c r="J251" s="378"/>
      <c r="K251" s="378"/>
      <c r="L251" s="378"/>
      <c r="M251" s="378"/>
      <c r="N251" s="378">
        <v>1</v>
      </c>
      <c r="O251" s="440">
        <v>44253</v>
      </c>
      <c r="P251" s="483">
        <f t="shared" si="12"/>
        <v>1</v>
      </c>
      <c r="Q251" s="378"/>
      <c r="R251" s="378"/>
      <c r="S251" s="378"/>
      <c r="T251" s="378"/>
      <c r="U251" s="378"/>
      <c r="V251" s="378"/>
      <c r="W251" s="378"/>
      <c r="X251" s="379"/>
      <c r="Y251" s="484">
        <f t="shared" si="13"/>
        <v>0</v>
      </c>
      <c r="Z251" s="378"/>
      <c r="AA251" s="378"/>
      <c r="AB251" s="378"/>
      <c r="AC251" s="378"/>
      <c r="AD251" s="378"/>
      <c r="AE251" s="378"/>
      <c r="AF251" s="378"/>
      <c r="AG251" s="378"/>
      <c r="AH251" s="484">
        <f t="shared" si="11"/>
        <v>0</v>
      </c>
      <c r="AI251" s="382"/>
      <c r="AJ251" s="378" t="s">
        <v>2227</v>
      </c>
      <c r="AK251" s="378" t="s">
        <v>2228</v>
      </c>
      <c r="AL251" s="378"/>
      <c r="AM251" s="378"/>
      <c r="AN251" s="378"/>
      <c r="AO251" s="378"/>
      <c r="AP251" s="378"/>
      <c r="AQ251" s="378"/>
      <c r="AR251" s="378"/>
      <c r="AS251" s="394"/>
      <c r="AT251" s="395"/>
      <c r="AU251" s="394"/>
      <c r="AV251" s="394"/>
      <c r="AW251" s="381" t="s">
        <v>1415</v>
      </c>
    </row>
    <row r="252" spans="1:49" s="506" customFormat="1">
      <c r="A252" s="472"/>
      <c r="B252" s="380" t="s">
        <v>1408</v>
      </c>
      <c r="C252" s="381" t="s">
        <v>1409</v>
      </c>
      <c r="D252" s="380"/>
      <c r="E252" s="378" t="s">
        <v>1410</v>
      </c>
      <c r="F252" s="378" t="s">
        <v>533</v>
      </c>
      <c r="G252" s="378" t="s">
        <v>452</v>
      </c>
      <c r="H252" s="378"/>
      <c r="I252" s="378"/>
      <c r="J252" s="378"/>
      <c r="K252" s="378"/>
      <c r="L252" s="378"/>
      <c r="M252" s="378"/>
      <c r="N252" s="378">
        <v>1</v>
      </c>
      <c r="O252" s="440">
        <v>44459</v>
      </c>
      <c r="P252" s="483">
        <f t="shared" si="12"/>
        <v>1</v>
      </c>
      <c r="Q252" s="378"/>
      <c r="R252" s="378"/>
      <c r="S252" s="378"/>
      <c r="T252" s="378"/>
      <c r="U252" s="378"/>
      <c r="V252" s="378"/>
      <c r="W252" s="378"/>
      <c r="X252" s="379"/>
      <c r="Y252" s="484">
        <f t="shared" si="13"/>
        <v>0</v>
      </c>
      <c r="Z252" s="378"/>
      <c r="AA252" s="378"/>
      <c r="AB252" s="378"/>
      <c r="AC252" s="378"/>
      <c r="AD252" s="378"/>
      <c r="AE252" s="378"/>
      <c r="AF252" s="378"/>
      <c r="AG252" s="378"/>
      <c r="AH252" s="484">
        <f t="shared" si="11"/>
        <v>0</v>
      </c>
      <c r="AI252" s="382"/>
      <c r="AJ252" s="378" t="s">
        <v>2227</v>
      </c>
      <c r="AK252" s="378" t="s">
        <v>2228</v>
      </c>
      <c r="AL252" s="378"/>
      <c r="AM252" s="378"/>
      <c r="AN252" s="378"/>
      <c r="AO252" s="378"/>
      <c r="AP252" s="378"/>
      <c r="AQ252" s="378"/>
      <c r="AR252" s="378"/>
      <c r="AS252" s="394"/>
      <c r="AT252" s="395"/>
      <c r="AU252" s="394"/>
      <c r="AV252" s="394"/>
      <c r="AW252" s="381" t="s">
        <v>1411</v>
      </c>
    </row>
    <row r="253" spans="1:49" s="506" customFormat="1">
      <c r="A253" s="472"/>
      <c r="B253" s="380" t="s">
        <v>1400</v>
      </c>
      <c r="C253" s="381" t="s">
        <v>1401</v>
      </c>
      <c r="D253" s="380"/>
      <c r="E253" s="378" t="s">
        <v>1402</v>
      </c>
      <c r="F253" s="378" t="s">
        <v>533</v>
      </c>
      <c r="G253" s="378" t="s">
        <v>452</v>
      </c>
      <c r="H253" s="378"/>
      <c r="I253" s="378"/>
      <c r="J253" s="378"/>
      <c r="K253" s="378"/>
      <c r="L253" s="378"/>
      <c r="M253" s="378"/>
      <c r="N253" s="378">
        <v>1</v>
      </c>
      <c r="O253" s="440">
        <v>44533</v>
      </c>
      <c r="P253" s="483">
        <f t="shared" si="12"/>
        <v>1</v>
      </c>
      <c r="Q253" s="378"/>
      <c r="R253" s="378"/>
      <c r="S253" s="378"/>
      <c r="T253" s="378"/>
      <c r="U253" s="378"/>
      <c r="V253" s="378"/>
      <c r="W253" s="378"/>
      <c r="X253" s="379"/>
      <c r="Y253" s="484">
        <f t="shared" si="13"/>
        <v>0</v>
      </c>
      <c r="Z253" s="378"/>
      <c r="AA253" s="378"/>
      <c r="AB253" s="378"/>
      <c r="AC253" s="378"/>
      <c r="AD253" s="378"/>
      <c r="AE253" s="378"/>
      <c r="AF253" s="378"/>
      <c r="AG253" s="378"/>
      <c r="AH253" s="484">
        <f t="shared" si="11"/>
        <v>0</v>
      </c>
      <c r="AI253" s="382"/>
      <c r="AJ253" s="378" t="s">
        <v>2227</v>
      </c>
      <c r="AK253" s="378" t="s">
        <v>2228</v>
      </c>
      <c r="AL253" s="378"/>
      <c r="AM253" s="378"/>
      <c r="AN253" s="378"/>
      <c r="AO253" s="378"/>
      <c r="AP253" s="378"/>
      <c r="AQ253" s="378"/>
      <c r="AR253" s="378"/>
      <c r="AS253" s="394"/>
      <c r="AT253" s="395"/>
      <c r="AU253" s="394"/>
      <c r="AV253" s="394"/>
      <c r="AW253" s="381" t="s">
        <v>1403</v>
      </c>
    </row>
    <row r="254" spans="1:49" s="506" customFormat="1">
      <c r="A254" s="472"/>
      <c r="B254" s="380" t="s">
        <v>1396</v>
      </c>
      <c r="C254" s="381" t="s">
        <v>1397</v>
      </c>
      <c r="D254" s="380"/>
      <c r="E254" s="378" t="s">
        <v>1398</v>
      </c>
      <c r="F254" s="378" t="s">
        <v>533</v>
      </c>
      <c r="G254" s="378" t="s">
        <v>452</v>
      </c>
      <c r="H254" s="378"/>
      <c r="I254" s="378"/>
      <c r="J254" s="378"/>
      <c r="K254" s="378"/>
      <c r="L254" s="378"/>
      <c r="M254" s="378"/>
      <c r="N254" s="378">
        <v>1</v>
      </c>
      <c r="O254" s="440">
        <v>44295</v>
      </c>
      <c r="P254" s="483">
        <f t="shared" si="12"/>
        <v>1</v>
      </c>
      <c r="Q254" s="378"/>
      <c r="R254" s="378"/>
      <c r="S254" s="378"/>
      <c r="T254" s="378"/>
      <c r="U254" s="378"/>
      <c r="V254" s="378"/>
      <c r="W254" s="378"/>
      <c r="X254" s="379"/>
      <c r="Y254" s="484">
        <f t="shared" si="13"/>
        <v>0</v>
      </c>
      <c r="Z254" s="378"/>
      <c r="AA254" s="378"/>
      <c r="AB254" s="378"/>
      <c r="AC254" s="378"/>
      <c r="AD254" s="378"/>
      <c r="AE254" s="378"/>
      <c r="AF254" s="378"/>
      <c r="AG254" s="378"/>
      <c r="AH254" s="484">
        <f t="shared" si="11"/>
        <v>0</v>
      </c>
      <c r="AI254" s="382"/>
      <c r="AJ254" s="378" t="s">
        <v>2227</v>
      </c>
      <c r="AK254" s="378" t="s">
        <v>2228</v>
      </c>
      <c r="AL254" s="378"/>
      <c r="AM254" s="378"/>
      <c r="AN254" s="378"/>
      <c r="AO254" s="378"/>
      <c r="AP254" s="378"/>
      <c r="AQ254" s="378"/>
      <c r="AR254" s="378"/>
      <c r="AS254" s="394"/>
      <c r="AT254" s="395"/>
      <c r="AU254" s="394"/>
      <c r="AV254" s="394"/>
      <c r="AW254" s="381" t="s">
        <v>1399</v>
      </c>
    </row>
    <row r="255" spans="1:49" s="506" customFormat="1">
      <c r="A255" s="472"/>
      <c r="B255" s="380" t="s">
        <v>1392</v>
      </c>
      <c r="C255" s="381" t="s">
        <v>1393</v>
      </c>
      <c r="D255" s="380"/>
      <c r="E255" s="378" t="s">
        <v>1394</v>
      </c>
      <c r="F255" s="378" t="s">
        <v>533</v>
      </c>
      <c r="G255" s="378" t="s">
        <v>452</v>
      </c>
      <c r="H255" s="378"/>
      <c r="I255" s="378"/>
      <c r="J255" s="378"/>
      <c r="K255" s="378"/>
      <c r="L255" s="378"/>
      <c r="M255" s="378"/>
      <c r="N255" s="378">
        <v>1</v>
      </c>
      <c r="O255" s="440">
        <v>44489</v>
      </c>
      <c r="P255" s="483">
        <f t="shared" si="12"/>
        <v>1</v>
      </c>
      <c r="Q255" s="378"/>
      <c r="R255" s="378"/>
      <c r="S255" s="378"/>
      <c r="T255" s="378"/>
      <c r="U255" s="378"/>
      <c r="V255" s="378"/>
      <c r="W255" s="378"/>
      <c r="X255" s="379"/>
      <c r="Y255" s="484">
        <f t="shared" si="13"/>
        <v>0</v>
      </c>
      <c r="Z255" s="378"/>
      <c r="AA255" s="378"/>
      <c r="AB255" s="378"/>
      <c r="AC255" s="378"/>
      <c r="AD255" s="378"/>
      <c r="AE255" s="378"/>
      <c r="AF255" s="378"/>
      <c r="AG255" s="378"/>
      <c r="AH255" s="484">
        <f t="shared" si="11"/>
        <v>0</v>
      </c>
      <c r="AI255" s="382"/>
      <c r="AJ255" s="378" t="s">
        <v>2227</v>
      </c>
      <c r="AK255" s="378" t="s">
        <v>2228</v>
      </c>
      <c r="AL255" s="378"/>
      <c r="AM255" s="378"/>
      <c r="AN255" s="378"/>
      <c r="AO255" s="378"/>
      <c r="AP255" s="378"/>
      <c r="AQ255" s="378"/>
      <c r="AR255" s="378"/>
      <c r="AS255" s="394"/>
      <c r="AT255" s="395"/>
      <c r="AU255" s="394"/>
      <c r="AV255" s="394"/>
      <c r="AW255" s="381" t="s">
        <v>1395</v>
      </c>
    </row>
    <row r="256" spans="1:49" s="506" customFormat="1">
      <c r="A256" s="472"/>
      <c r="B256" s="380" t="s">
        <v>1388</v>
      </c>
      <c r="C256" s="381" t="s">
        <v>1389</v>
      </c>
      <c r="D256" s="380"/>
      <c r="E256" s="378" t="s">
        <v>1390</v>
      </c>
      <c r="F256" s="378" t="s">
        <v>533</v>
      </c>
      <c r="G256" s="378" t="s">
        <v>452</v>
      </c>
      <c r="H256" s="378"/>
      <c r="I256" s="378"/>
      <c r="J256" s="378"/>
      <c r="K256" s="378"/>
      <c r="L256" s="378"/>
      <c r="M256" s="378"/>
      <c r="N256" s="378">
        <v>1</v>
      </c>
      <c r="O256" s="440">
        <v>44252</v>
      </c>
      <c r="P256" s="483">
        <f t="shared" si="12"/>
        <v>1</v>
      </c>
      <c r="Q256" s="378"/>
      <c r="R256" s="378"/>
      <c r="S256" s="378"/>
      <c r="T256" s="378"/>
      <c r="U256" s="378"/>
      <c r="V256" s="378"/>
      <c r="W256" s="378"/>
      <c r="X256" s="379"/>
      <c r="Y256" s="484">
        <f t="shared" si="13"/>
        <v>0</v>
      </c>
      <c r="Z256" s="378"/>
      <c r="AA256" s="378"/>
      <c r="AB256" s="378"/>
      <c r="AC256" s="378"/>
      <c r="AD256" s="378"/>
      <c r="AE256" s="378"/>
      <c r="AF256" s="378"/>
      <c r="AG256" s="378"/>
      <c r="AH256" s="484">
        <f t="shared" si="11"/>
        <v>0</v>
      </c>
      <c r="AI256" s="382"/>
      <c r="AJ256" s="378" t="s">
        <v>2227</v>
      </c>
      <c r="AK256" s="378" t="s">
        <v>2228</v>
      </c>
      <c r="AL256" s="378"/>
      <c r="AM256" s="378"/>
      <c r="AN256" s="378"/>
      <c r="AO256" s="378"/>
      <c r="AP256" s="378"/>
      <c r="AQ256" s="378"/>
      <c r="AR256" s="378"/>
      <c r="AS256" s="394"/>
      <c r="AT256" s="395"/>
      <c r="AU256" s="394"/>
      <c r="AV256" s="394"/>
      <c r="AW256" s="381" t="s">
        <v>1391</v>
      </c>
    </row>
    <row r="257" spans="1:49" s="506" customFormat="1">
      <c r="A257" s="472"/>
      <c r="B257" s="380" t="s">
        <v>1384</v>
      </c>
      <c r="C257" s="381" t="s">
        <v>1385</v>
      </c>
      <c r="D257" s="380"/>
      <c r="E257" s="378" t="s">
        <v>1386</v>
      </c>
      <c r="F257" s="378" t="s">
        <v>533</v>
      </c>
      <c r="G257" s="378" t="s">
        <v>452</v>
      </c>
      <c r="H257" s="378"/>
      <c r="I257" s="378"/>
      <c r="J257" s="378"/>
      <c r="K257" s="378"/>
      <c r="L257" s="378"/>
      <c r="M257" s="378"/>
      <c r="N257" s="378">
        <v>1</v>
      </c>
      <c r="O257" s="440">
        <v>44536</v>
      </c>
      <c r="P257" s="483">
        <f t="shared" si="12"/>
        <v>1</v>
      </c>
      <c r="Q257" s="378"/>
      <c r="R257" s="378"/>
      <c r="S257" s="378"/>
      <c r="T257" s="378"/>
      <c r="U257" s="378"/>
      <c r="V257" s="378"/>
      <c r="W257" s="378"/>
      <c r="X257" s="379"/>
      <c r="Y257" s="484">
        <f t="shared" si="13"/>
        <v>0</v>
      </c>
      <c r="Z257" s="378"/>
      <c r="AA257" s="378"/>
      <c r="AB257" s="378"/>
      <c r="AC257" s="378"/>
      <c r="AD257" s="378"/>
      <c r="AE257" s="378"/>
      <c r="AF257" s="378"/>
      <c r="AG257" s="378"/>
      <c r="AH257" s="484">
        <f t="shared" si="11"/>
        <v>0</v>
      </c>
      <c r="AI257" s="382"/>
      <c r="AJ257" s="378" t="s">
        <v>2227</v>
      </c>
      <c r="AK257" s="378" t="s">
        <v>2228</v>
      </c>
      <c r="AL257" s="378"/>
      <c r="AM257" s="378"/>
      <c r="AN257" s="378"/>
      <c r="AO257" s="378"/>
      <c r="AP257" s="378"/>
      <c r="AQ257" s="378"/>
      <c r="AR257" s="378"/>
      <c r="AS257" s="394"/>
      <c r="AT257" s="395"/>
      <c r="AU257" s="394"/>
      <c r="AV257" s="394"/>
      <c r="AW257" s="381" t="s">
        <v>1387</v>
      </c>
    </row>
    <row r="258" spans="1:49" s="506" customFormat="1">
      <c r="A258" s="472"/>
      <c r="B258" s="380" t="s">
        <v>1380</v>
      </c>
      <c r="C258" s="381" t="s">
        <v>1381</v>
      </c>
      <c r="D258" s="380"/>
      <c r="E258" s="378" t="s">
        <v>1382</v>
      </c>
      <c r="F258" s="378" t="s">
        <v>533</v>
      </c>
      <c r="G258" s="378" t="s">
        <v>452</v>
      </c>
      <c r="H258" s="378"/>
      <c r="I258" s="378"/>
      <c r="J258" s="378"/>
      <c r="K258" s="378"/>
      <c r="L258" s="378"/>
      <c r="M258" s="378"/>
      <c r="N258" s="378">
        <v>1</v>
      </c>
      <c r="O258" s="440">
        <v>44433</v>
      </c>
      <c r="P258" s="483">
        <f t="shared" si="12"/>
        <v>1</v>
      </c>
      <c r="Q258" s="378"/>
      <c r="R258" s="378"/>
      <c r="S258" s="378"/>
      <c r="T258" s="378"/>
      <c r="U258" s="378"/>
      <c r="V258" s="378"/>
      <c r="W258" s="378"/>
      <c r="X258" s="379"/>
      <c r="Y258" s="484">
        <f t="shared" si="13"/>
        <v>0</v>
      </c>
      <c r="Z258" s="378"/>
      <c r="AA258" s="378"/>
      <c r="AB258" s="378"/>
      <c r="AC258" s="378"/>
      <c r="AD258" s="378"/>
      <c r="AE258" s="378"/>
      <c r="AF258" s="378"/>
      <c r="AG258" s="378"/>
      <c r="AH258" s="484">
        <f t="shared" si="11"/>
        <v>0</v>
      </c>
      <c r="AI258" s="382"/>
      <c r="AJ258" s="378" t="s">
        <v>2227</v>
      </c>
      <c r="AK258" s="378" t="s">
        <v>2228</v>
      </c>
      <c r="AL258" s="378"/>
      <c r="AM258" s="378"/>
      <c r="AN258" s="378"/>
      <c r="AO258" s="378"/>
      <c r="AP258" s="378"/>
      <c r="AQ258" s="378"/>
      <c r="AR258" s="378"/>
      <c r="AS258" s="394"/>
      <c r="AT258" s="395"/>
      <c r="AU258" s="394"/>
      <c r="AV258" s="394"/>
      <c r="AW258" s="381" t="s">
        <v>1383</v>
      </c>
    </row>
    <row r="259" spans="1:49" s="506" customFormat="1">
      <c r="A259" s="472"/>
      <c r="B259" s="380" t="s">
        <v>1372</v>
      </c>
      <c r="C259" s="381" t="s">
        <v>1373</v>
      </c>
      <c r="D259" s="380"/>
      <c r="E259" s="378" t="s">
        <v>1374</v>
      </c>
      <c r="F259" s="378" t="s">
        <v>533</v>
      </c>
      <c r="G259" s="378" t="s">
        <v>452</v>
      </c>
      <c r="H259" s="378"/>
      <c r="I259" s="378"/>
      <c r="J259" s="378"/>
      <c r="K259" s="378"/>
      <c r="L259" s="378"/>
      <c r="M259" s="378"/>
      <c r="N259" s="378">
        <v>1</v>
      </c>
      <c r="O259" s="440">
        <v>44517</v>
      </c>
      <c r="P259" s="483">
        <f t="shared" si="12"/>
        <v>1</v>
      </c>
      <c r="Q259" s="378"/>
      <c r="R259" s="378"/>
      <c r="S259" s="378"/>
      <c r="T259" s="378"/>
      <c r="U259" s="378"/>
      <c r="V259" s="378"/>
      <c r="W259" s="378"/>
      <c r="X259" s="379"/>
      <c r="Y259" s="484">
        <f t="shared" si="13"/>
        <v>0</v>
      </c>
      <c r="Z259" s="378"/>
      <c r="AA259" s="378"/>
      <c r="AB259" s="378"/>
      <c r="AC259" s="378"/>
      <c r="AD259" s="378"/>
      <c r="AE259" s="378"/>
      <c r="AF259" s="378"/>
      <c r="AG259" s="378"/>
      <c r="AH259" s="484">
        <f t="shared" si="11"/>
        <v>0</v>
      </c>
      <c r="AI259" s="382"/>
      <c r="AJ259" s="378" t="s">
        <v>2227</v>
      </c>
      <c r="AK259" s="378" t="s">
        <v>2228</v>
      </c>
      <c r="AL259" s="378"/>
      <c r="AM259" s="378"/>
      <c r="AN259" s="378"/>
      <c r="AO259" s="378"/>
      <c r="AP259" s="378"/>
      <c r="AQ259" s="378"/>
      <c r="AR259" s="378"/>
      <c r="AS259" s="394"/>
      <c r="AT259" s="395"/>
      <c r="AU259" s="394"/>
      <c r="AV259" s="394"/>
      <c r="AW259" s="381" t="s">
        <v>1375</v>
      </c>
    </row>
    <row r="260" spans="1:49" s="506" customFormat="1">
      <c r="A260" s="472"/>
      <c r="B260" s="380" t="s">
        <v>1368</v>
      </c>
      <c r="C260" s="381" t="s">
        <v>1369</v>
      </c>
      <c r="D260" s="380"/>
      <c r="E260" s="378" t="s">
        <v>1370</v>
      </c>
      <c r="F260" s="378" t="s">
        <v>533</v>
      </c>
      <c r="G260" s="378" t="s">
        <v>452</v>
      </c>
      <c r="H260" s="378"/>
      <c r="I260" s="378"/>
      <c r="J260" s="378"/>
      <c r="K260" s="378"/>
      <c r="L260" s="378"/>
      <c r="M260" s="378"/>
      <c r="N260" s="378">
        <v>1</v>
      </c>
      <c r="O260" s="440">
        <v>44393</v>
      </c>
      <c r="P260" s="483">
        <f t="shared" si="12"/>
        <v>1</v>
      </c>
      <c r="Q260" s="378"/>
      <c r="R260" s="378"/>
      <c r="S260" s="378"/>
      <c r="T260" s="378"/>
      <c r="U260" s="378"/>
      <c r="V260" s="378"/>
      <c r="W260" s="378"/>
      <c r="X260" s="379"/>
      <c r="Y260" s="484">
        <f t="shared" si="13"/>
        <v>0</v>
      </c>
      <c r="Z260" s="378"/>
      <c r="AA260" s="378"/>
      <c r="AB260" s="378"/>
      <c r="AC260" s="378"/>
      <c r="AD260" s="378"/>
      <c r="AE260" s="378"/>
      <c r="AF260" s="378"/>
      <c r="AG260" s="378"/>
      <c r="AH260" s="484">
        <f t="shared" si="11"/>
        <v>0</v>
      </c>
      <c r="AI260" s="382"/>
      <c r="AJ260" s="378" t="s">
        <v>2227</v>
      </c>
      <c r="AK260" s="378" t="s">
        <v>2228</v>
      </c>
      <c r="AL260" s="378"/>
      <c r="AM260" s="378"/>
      <c r="AN260" s="378"/>
      <c r="AO260" s="378"/>
      <c r="AP260" s="378"/>
      <c r="AQ260" s="378"/>
      <c r="AR260" s="378"/>
      <c r="AS260" s="394"/>
      <c r="AT260" s="395"/>
      <c r="AU260" s="394"/>
      <c r="AV260" s="394"/>
      <c r="AW260" s="381" t="s">
        <v>1371</v>
      </c>
    </row>
    <row r="261" spans="1:49" s="506" customFormat="1">
      <c r="A261" s="472"/>
      <c r="B261" s="380" t="s">
        <v>1364</v>
      </c>
      <c r="C261" s="381" t="s">
        <v>1365</v>
      </c>
      <c r="D261" s="380"/>
      <c r="E261" s="378" t="s">
        <v>1366</v>
      </c>
      <c r="F261" s="378" t="s">
        <v>533</v>
      </c>
      <c r="G261" s="378" t="s">
        <v>452</v>
      </c>
      <c r="H261" s="378"/>
      <c r="I261" s="378"/>
      <c r="J261" s="378"/>
      <c r="K261" s="378"/>
      <c r="L261" s="378"/>
      <c r="M261" s="378"/>
      <c r="N261" s="378">
        <v>1</v>
      </c>
      <c r="O261" s="440">
        <v>44524</v>
      </c>
      <c r="P261" s="483">
        <f t="shared" si="12"/>
        <v>1</v>
      </c>
      <c r="Q261" s="378"/>
      <c r="R261" s="378"/>
      <c r="S261" s="378"/>
      <c r="T261" s="378"/>
      <c r="U261" s="378"/>
      <c r="V261" s="378"/>
      <c r="W261" s="378"/>
      <c r="X261" s="379"/>
      <c r="Y261" s="484">
        <f t="shared" si="13"/>
        <v>0</v>
      </c>
      <c r="Z261" s="378"/>
      <c r="AA261" s="378"/>
      <c r="AB261" s="378"/>
      <c r="AC261" s="378"/>
      <c r="AD261" s="378"/>
      <c r="AE261" s="378"/>
      <c r="AF261" s="378"/>
      <c r="AG261" s="378"/>
      <c r="AH261" s="484">
        <f t="shared" si="11"/>
        <v>0</v>
      </c>
      <c r="AI261" s="382"/>
      <c r="AJ261" s="378" t="s">
        <v>2227</v>
      </c>
      <c r="AK261" s="378" t="s">
        <v>2228</v>
      </c>
      <c r="AL261" s="378"/>
      <c r="AM261" s="378"/>
      <c r="AN261" s="378"/>
      <c r="AO261" s="378"/>
      <c r="AP261" s="378"/>
      <c r="AQ261" s="378"/>
      <c r="AR261" s="378"/>
      <c r="AS261" s="394"/>
      <c r="AT261" s="395"/>
      <c r="AU261" s="394"/>
      <c r="AV261" s="394"/>
      <c r="AW261" s="381" t="s">
        <v>1367</v>
      </c>
    </row>
    <row r="262" spans="1:49" s="506" customFormat="1">
      <c r="A262" s="472"/>
      <c r="B262" s="380" t="s">
        <v>1360</v>
      </c>
      <c r="C262" s="381" t="s">
        <v>1361</v>
      </c>
      <c r="D262" s="380"/>
      <c r="E262" s="378" t="s">
        <v>1362</v>
      </c>
      <c r="F262" s="378" t="s">
        <v>533</v>
      </c>
      <c r="G262" s="378" t="s">
        <v>452</v>
      </c>
      <c r="H262" s="378"/>
      <c r="I262" s="378"/>
      <c r="J262" s="378"/>
      <c r="K262" s="378"/>
      <c r="L262" s="378"/>
      <c r="M262" s="378"/>
      <c r="N262" s="378">
        <v>1</v>
      </c>
      <c r="O262" s="440">
        <v>44517</v>
      </c>
      <c r="P262" s="483">
        <f t="shared" si="12"/>
        <v>1</v>
      </c>
      <c r="Q262" s="378"/>
      <c r="R262" s="378"/>
      <c r="S262" s="378"/>
      <c r="T262" s="378"/>
      <c r="U262" s="378"/>
      <c r="V262" s="378"/>
      <c r="W262" s="378"/>
      <c r="X262" s="379"/>
      <c r="Y262" s="484">
        <f t="shared" si="13"/>
        <v>0</v>
      </c>
      <c r="Z262" s="378"/>
      <c r="AA262" s="378"/>
      <c r="AB262" s="378"/>
      <c r="AC262" s="378"/>
      <c r="AD262" s="378"/>
      <c r="AE262" s="378"/>
      <c r="AF262" s="378"/>
      <c r="AG262" s="378"/>
      <c r="AH262" s="484">
        <f t="shared" si="11"/>
        <v>0</v>
      </c>
      <c r="AI262" s="382"/>
      <c r="AJ262" s="378" t="s">
        <v>2227</v>
      </c>
      <c r="AK262" s="378" t="s">
        <v>2228</v>
      </c>
      <c r="AL262" s="378"/>
      <c r="AM262" s="378"/>
      <c r="AN262" s="378"/>
      <c r="AO262" s="378"/>
      <c r="AP262" s="378"/>
      <c r="AQ262" s="378"/>
      <c r="AR262" s="378"/>
      <c r="AS262" s="394"/>
      <c r="AT262" s="395"/>
      <c r="AU262" s="394"/>
      <c r="AV262" s="394"/>
      <c r="AW262" s="381" t="s">
        <v>1363</v>
      </c>
    </row>
    <row r="263" spans="1:49" s="506" customFormat="1">
      <c r="A263" s="472"/>
      <c r="B263" s="380" t="s">
        <v>1356</v>
      </c>
      <c r="C263" s="381" t="s">
        <v>1357</v>
      </c>
      <c r="D263" s="380"/>
      <c r="E263" s="378" t="s">
        <v>1358</v>
      </c>
      <c r="F263" s="378" t="s">
        <v>533</v>
      </c>
      <c r="G263" s="378" t="s">
        <v>452</v>
      </c>
      <c r="H263" s="378"/>
      <c r="I263" s="378"/>
      <c r="J263" s="378"/>
      <c r="K263" s="378"/>
      <c r="L263" s="378"/>
      <c r="M263" s="378"/>
      <c r="N263" s="378">
        <v>1</v>
      </c>
      <c r="O263" s="440">
        <v>44461</v>
      </c>
      <c r="P263" s="483">
        <f t="shared" si="12"/>
        <v>1</v>
      </c>
      <c r="Q263" s="378"/>
      <c r="R263" s="378"/>
      <c r="S263" s="378"/>
      <c r="T263" s="378"/>
      <c r="U263" s="378"/>
      <c r="V263" s="378"/>
      <c r="W263" s="378"/>
      <c r="X263" s="379"/>
      <c r="Y263" s="484">
        <f t="shared" si="13"/>
        <v>0</v>
      </c>
      <c r="Z263" s="378"/>
      <c r="AA263" s="378"/>
      <c r="AB263" s="378"/>
      <c r="AC263" s="378"/>
      <c r="AD263" s="378"/>
      <c r="AE263" s="378"/>
      <c r="AF263" s="378"/>
      <c r="AG263" s="378"/>
      <c r="AH263" s="484">
        <f t="shared" si="11"/>
        <v>0</v>
      </c>
      <c r="AI263" s="382"/>
      <c r="AJ263" s="378" t="s">
        <v>2227</v>
      </c>
      <c r="AK263" s="378" t="s">
        <v>2228</v>
      </c>
      <c r="AL263" s="378"/>
      <c r="AM263" s="378"/>
      <c r="AN263" s="378"/>
      <c r="AO263" s="378"/>
      <c r="AP263" s="378"/>
      <c r="AQ263" s="378"/>
      <c r="AR263" s="378"/>
      <c r="AS263" s="394"/>
      <c r="AT263" s="395"/>
      <c r="AU263" s="394"/>
      <c r="AV263" s="394"/>
      <c r="AW263" s="381" t="s">
        <v>1359</v>
      </c>
    </row>
    <row r="264" spans="1:49" s="506" customFormat="1">
      <c r="A264" s="472"/>
      <c r="B264" s="380" t="s">
        <v>1352</v>
      </c>
      <c r="C264" s="381" t="s">
        <v>1353</v>
      </c>
      <c r="D264" s="380"/>
      <c r="E264" s="378" t="s">
        <v>1354</v>
      </c>
      <c r="F264" s="378" t="s">
        <v>533</v>
      </c>
      <c r="G264" s="378" t="s">
        <v>452</v>
      </c>
      <c r="H264" s="378"/>
      <c r="I264" s="378"/>
      <c r="J264" s="378"/>
      <c r="K264" s="378"/>
      <c r="L264" s="378"/>
      <c r="M264" s="378"/>
      <c r="N264" s="378">
        <v>1</v>
      </c>
      <c r="O264" s="440">
        <v>44293</v>
      </c>
      <c r="P264" s="483">
        <f t="shared" si="12"/>
        <v>1</v>
      </c>
      <c r="Q264" s="378"/>
      <c r="R264" s="378"/>
      <c r="S264" s="378"/>
      <c r="T264" s="378"/>
      <c r="U264" s="378"/>
      <c r="V264" s="378"/>
      <c r="W264" s="378"/>
      <c r="X264" s="379"/>
      <c r="Y264" s="484">
        <f t="shared" si="13"/>
        <v>0</v>
      </c>
      <c r="Z264" s="378"/>
      <c r="AA264" s="378"/>
      <c r="AB264" s="378"/>
      <c r="AC264" s="378"/>
      <c r="AD264" s="378"/>
      <c r="AE264" s="378"/>
      <c r="AF264" s="378"/>
      <c r="AG264" s="378"/>
      <c r="AH264" s="484">
        <f t="shared" si="11"/>
        <v>0</v>
      </c>
      <c r="AI264" s="382"/>
      <c r="AJ264" s="378" t="s">
        <v>2227</v>
      </c>
      <c r="AK264" s="378" t="s">
        <v>2228</v>
      </c>
      <c r="AL264" s="378"/>
      <c r="AM264" s="378"/>
      <c r="AN264" s="378"/>
      <c r="AO264" s="378"/>
      <c r="AP264" s="378"/>
      <c r="AQ264" s="378"/>
      <c r="AR264" s="378"/>
      <c r="AS264" s="394"/>
      <c r="AT264" s="395"/>
      <c r="AU264" s="394"/>
      <c r="AV264" s="394"/>
      <c r="AW264" s="381" t="s">
        <v>1355</v>
      </c>
    </row>
    <row r="265" spans="1:49" s="506" customFormat="1">
      <c r="A265" s="472"/>
      <c r="B265" s="380" t="s">
        <v>1340</v>
      </c>
      <c r="C265" s="381" t="s">
        <v>1341</v>
      </c>
      <c r="D265" s="380"/>
      <c r="E265" s="378" t="s">
        <v>1342</v>
      </c>
      <c r="F265" s="378" t="s">
        <v>533</v>
      </c>
      <c r="G265" s="378" t="s">
        <v>452</v>
      </c>
      <c r="H265" s="378"/>
      <c r="I265" s="378"/>
      <c r="J265" s="378"/>
      <c r="K265" s="378"/>
      <c r="L265" s="378"/>
      <c r="M265" s="378"/>
      <c r="N265" s="378">
        <v>1</v>
      </c>
      <c r="O265" s="440">
        <v>44312</v>
      </c>
      <c r="P265" s="483">
        <f t="shared" si="12"/>
        <v>1</v>
      </c>
      <c r="Q265" s="378"/>
      <c r="R265" s="378"/>
      <c r="S265" s="378"/>
      <c r="T265" s="378"/>
      <c r="U265" s="378"/>
      <c r="V265" s="378"/>
      <c r="W265" s="378"/>
      <c r="X265" s="379"/>
      <c r="Y265" s="484">
        <f t="shared" si="13"/>
        <v>0</v>
      </c>
      <c r="Z265" s="378"/>
      <c r="AA265" s="378"/>
      <c r="AB265" s="378"/>
      <c r="AC265" s="378"/>
      <c r="AD265" s="378"/>
      <c r="AE265" s="378"/>
      <c r="AF265" s="378"/>
      <c r="AG265" s="378"/>
      <c r="AH265" s="484">
        <f t="shared" si="11"/>
        <v>0</v>
      </c>
      <c r="AI265" s="382"/>
      <c r="AJ265" s="378" t="s">
        <v>2227</v>
      </c>
      <c r="AK265" s="378" t="s">
        <v>2228</v>
      </c>
      <c r="AL265" s="378"/>
      <c r="AM265" s="378"/>
      <c r="AN265" s="378"/>
      <c r="AO265" s="378"/>
      <c r="AP265" s="378"/>
      <c r="AQ265" s="378"/>
      <c r="AR265" s="378"/>
      <c r="AS265" s="394"/>
      <c r="AT265" s="395"/>
      <c r="AU265" s="394"/>
      <c r="AV265" s="394"/>
      <c r="AW265" s="381" t="s">
        <v>1343</v>
      </c>
    </row>
    <row r="266" spans="1:49" s="506" customFormat="1">
      <c r="A266" s="472"/>
      <c r="B266" s="380" t="s">
        <v>1336</v>
      </c>
      <c r="C266" s="381" t="s">
        <v>1337</v>
      </c>
      <c r="D266" s="380"/>
      <c r="E266" s="378" t="s">
        <v>1338</v>
      </c>
      <c r="F266" s="378" t="s">
        <v>533</v>
      </c>
      <c r="G266" s="378" t="s">
        <v>452</v>
      </c>
      <c r="H266" s="378"/>
      <c r="I266" s="378"/>
      <c r="J266" s="378"/>
      <c r="K266" s="378"/>
      <c r="L266" s="378"/>
      <c r="M266" s="378"/>
      <c r="N266" s="378">
        <v>1</v>
      </c>
      <c r="O266" s="440">
        <v>44517</v>
      </c>
      <c r="P266" s="483">
        <f t="shared" si="12"/>
        <v>1</v>
      </c>
      <c r="Q266" s="378"/>
      <c r="R266" s="378"/>
      <c r="S266" s="378"/>
      <c r="T266" s="378"/>
      <c r="U266" s="378"/>
      <c r="V266" s="378"/>
      <c r="W266" s="378"/>
      <c r="X266" s="379"/>
      <c r="Y266" s="484">
        <f t="shared" si="13"/>
        <v>0</v>
      </c>
      <c r="Z266" s="378"/>
      <c r="AA266" s="378"/>
      <c r="AB266" s="378"/>
      <c r="AC266" s="378"/>
      <c r="AD266" s="378"/>
      <c r="AE266" s="378"/>
      <c r="AF266" s="378"/>
      <c r="AG266" s="378"/>
      <c r="AH266" s="484">
        <f t="shared" si="11"/>
        <v>0</v>
      </c>
      <c r="AI266" s="382"/>
      <c r="AJ266" s="378" t="s">
        <v>2227</v>
      </c>
      <c r="AK266" s="378" t="s">
        <v>2228</v>
      </c>
      <c r="AL266" s="378"/>
      <c r="AM266" s="378"/>
      <c r="AN266" s="378"/>
      <c r="AO266" s="378"/>
      <c r="AP266" s="378"/>
      <c r="AQ266" s="378"/>
      <c r="AR266" s="378"/>
      <c r="AS266" s="394"/>
      <c r="AT266" s="395"/>
      <c r="AU266" s="394"/>
      <c r="AV266" s="394"/>
      <c r="AW266" s="381" t="s">
        <v>1339</v>
      </c>
    </row>
    <row r="267" spans="1:49" s="506" customFormat="1">
      <c r="A267" s="472"/>
      <c r="B267" s="380" t="s">
        <v>1318</v>
      </c>
      <c r="C267" s="381" t="s">
        <v>1319</v>
      </c>
      <c r="D267" s="380"/>
      <c r="E267" s="378" t="s">
        <v>1320</v>
      </c>
      <c r="F267" s="378" t="s">
        <v>533</v>
      </c>
      <c r="G267" s="378" t="s">
        <v>452</v>
      </c>
      <c r="H267" s="378"/>
      <c r="I267" s="378"/>
      <c r="J267" s="378"/>
      <c r="K267" s="378"/>
      <c r="L267" s="378"/>
      <c r="M267" s="378"/>
      <c r="N267" s="378">
        <v>1</v>
      </c>
      <c r="O267" s="440">
        <v>44427</v>
      </c>
      <c r="P267" s="483">
        <f t="shared" si="12"/>
        <v>1</v>
      </c>
      <c r="Q267" s="378"/>
      <c r="R267" s="378"/>
      <c r="S267" s="378"/>
      <c r="T267" s="378"/>
      <c r="U267" s="378"/>
      <c r="V267" s="378"/>
      <c r="W267" s="378"/>
      <c r="X267" s="379"/>
      <c r="Y267" s="484">
        <f t="shared" si="13"/>
        <v>0</v>
      </c>
      <c r="Z267" s="378"/>
      <c r="AA267" s="378"/>
      <c r="AB267" s="378"/>
      <c r="AC267" s="378"/>
      <c r="AD267" s="378"/>
      <c r="AE267" s="378"/>
      <c r="AF267" s="378"/>
      <c r="AG267" s="378"/>
      <c r="AH267" s="484">
        <f t="shared" si="11"/>
        <v>0</v>
      </c>
      <c r="AI267" s="382"/>
      <c r="AJ267" s="378" t="s">
        <v>2227</v>
      </c>
      <c r="AK267" s="378" t="s">
        <v>2228</v>
      </c>
      <c r="AL267" s="378"/>
      <c r="AM267" s="378"/>
      <c r="AN267" s="378"/>
      <c r="AO267" s="378"/>
      <c r="AP267" s="378"/>
      <c r="AQ267" s="378"/>
      <c r="AR267" s="378"/>
      <c r="AS267" s="394"/>
      <c r="AT267" s="395"/>
      <c r="AU267" s="394"/>
      <c r="AV267" s="394"/>
      <c r="AW267" s="381" t="s">
        <v>1321</v>
      </c>
    </row>
    <row r="268" spans="1:49" s="506" customFormat="1">
      <c r="A268" s="472"/>
      <c r="B268" s="380" t="s">
        <v>1314</v>
      </c>
      <c r="C268" s="381" t="s">
        <v>1315</v>
      </c>
      <c r="D268" s="380"/>
      <c r="E268" s="378" t="s">
        <v>1316</v>
      </c>
      <c r="F268" s="378" t="s">
        <v>533</v>
      </c>
      <c r="G268" s="378" t="s">
        <v>452</v>
      </c>
      <c r="H268" s="378"/>
      <c r="I268" s="378"/>
      <c r="J268" s="378"/>
      <c r="K268" s="378"/>
      <c r="L268" s="378"/>
      <c r="M268" s="378"/>
      <c r="N268" s="378">
        <v>1</v>
      </c>
      <c r="O268" s="440">
        <v>44501</v>
      </c>
      <c r="P268" s="483">
        <f t="shared" si="12"/>
        <v>1</v>
      </c>
      <c r="Q268" s="378"/>
      <c r="R268" s="378"/>
      <c r="S268" s="378"/>
      <c r="T268" s="378"/>
      <c r="U268" s="378"/>
      <c r="V268" s="378"/>
      <c r="W268" s="378"/>
      <c r="X268" s="379"/>
      <c r="Y268" s="484">
        <f t="shared" si="13"/>
        <v>0</v>
      </c>
      <c r="Z268" s="378"/>
      <c r="AA268" s="378"/>
      <c r="AB268" s="378"/>
      <c r="AC268" s="378"/>
      <c r="AD268" s="378"/>
      <c r="AE268" s="378"/>
      <c r="AF268" s="378"/>
      <c r="AG268" s="378"/>
      <c r="AH268" s="484">
        <f t="shared" si="11"/>
        <v>0</v>
      </c>
      <c r="AI268" s="382"/>
      <c r="AJ268" s="378" t="s">
        <v>2227</v>
      </c>
      <c r="AK268" s="378" t="s">
        <v>2228</v>
      </c>
      <c r="AL268" s="378"/>
      <c r="AM268" s="378"/>
      <c r="AN268" s="378"/>
      <c r="AO268" s="378"/>
      <c r="AP268" s="378"/>
      <c r="AQ268" s="378"/>
      <c r="AR268" s="378"/>
      <c r="AS268" s="394"/>
      <c r="AT268" s="395"/>
      <c r="AU268" s="394"/>
      <c r="AV268" s="394"/>
      <c r="AW268" s="381" t="s">
        <v>1317</v>
      </c>
    </row>
    <row r="269" spans="1:49" s="506" customFormat="1">
      <c r="A269" s="472"/>
      <c r="B269" s="380" t="s">
        <v>1310</v>
      </c>
      <c r="C269" s="381" t="s">
        <v>1311</v>
      </c>
      <c r="D269" s="380"/>
      <c r="E269" s="378" t="s">
        <v>1312</v>
      </c>
      <c r="F269" s="378" t="s">
        <v>533</v>
      </c>
      <c r="G269" s="378" t="s">
        <v>452</v>
      </c>
      <c r="H269" s="378"/>
      <c r="I269" s="378"/>
      <c r="J269" s="378"/>
      <c r="K269" s="378"/>
      <c r="L269" s="378"/>
      <c r="M269" s="378"/>
      <c r="N269" s="378">
        <v>1</v>
      </c>
      <c r="O269" s="440">
        <v>44249</v>
      </c>
      <c r="P269" s="483">
        <f t="shared" si="12"/>
        <v>1</v>
      </c>
      <c r="Q269" s="378"/>
      <c r="R269" s="378"/>
      <c r="S269" s="378"/>
      <c r="T269" s="378"/>
      <c r="U269" s="378"/>
      <c r="V269" s="378"/>
      <c r="W269" s="378"/>
      <c r="X269" s="379"/>
      <c r="Y269" s="484">
        <f t="shared" si="13"/>
        <v>0</v>
      </c>
      <c r="Z269" s="378"/>
      <c r="AA269" s="378"/>
      <c r="AB269" s="378"/>
      <c r="AC269" s="378"/>
      <c r="AD269" s="378"/>
      <c r="AE269" s="378"/>
      <c r="AF269" s="378"/>
      <c r="AG269" s="378"/>
      <c r="AH269" s="484">
        <f t="shared" si="11"/>
        <v>0</v>
      </c>
      <c r="AI269" s="382"/>
      <c r="AJ269" s="378" t="s">
        <v>2227</v>
      </c>
      <c r="AK269" s="378" t="s">
        <v>2228</v>
      </c>
      <c r="AL269" s="378"/>
      <c r="AM269" s="378"/>
      <c r="AN269" s="378"/>
      <c r="AO269" s="378"/>
      <c r="AP269" s="378"/>
      <c r="AQ269" s="378"/>
      <c r="AR269" s="378"/>
      <c r="AS269" s="394"/>
      <c r="AT269" s="395"/>
      <c r="AU269" s="394"/>
      <c r="AV269" s="394"/>
      <c r="AW269" s="381" t="s">
        <v>1313</v>
      </c>
    </row>
    <row r="270" spans="1:49" s="506" customFormat="1">
      <c r="A270" s="472"/>
      <c r="B270" s="380" t="s">
        <v>1306</v>
      </c>
      <c r="C270" s="381" t="s">
        <v>1307</v>
      </c>
      <c r="D270" s="380"/>
      <c r="E270" s="378" t="s">
        <v>1308</v>
      </c>
      <c r="F270" s="378" t="s">
        <v>533</v>
      </c>
      <c r="G270" s="378" t="s">
        <v>452</v>
      </c>
      <c r="H270" s="378"/>
      <c r="I270" s="378"/>
      <c r="J270" s="378"/>
      <c r="K270" s="378"/>
      <c r="L270" s="378"/>
      <c r="M270" s="378"/>
      <c r="N270" s="378">
        <v>1</v>
      </c>
      <c r="O270" s="440">
        <v>44446</v>
      </c>
      <c r="P270" s="483">
        <f t="shared" si="12"/>
        <v>1</v>
      </c>
      <c r="Q270" s="378"/>
      <c r="R270" s="378"/>
      <c r="S270" s="378"/>
      <c r="T270" s="378"/>
      <c r="U270" s="378"/>
      <c r="V270" s="378"/>
      <c r="W270" s="378"/>
      <c r="X270" s="379"/>
      <c r="Y270" s="484">
        <f t="shared" si="13"/>
        <v>0</v>
      </c>
      <c r="Z270" s="378"/>
      <c r="AA270" s="378"/>
      <c r="AB270" s="378"/>
      <c r="AC270" s="378"/>
      <c r="AD270" s="378"/>
      <c r="AE270" s="378"/>
      <c r="AF270" s="378"/>
      <c r="AG270" s="378"/>
      <c r="AH270" s="484">
        <f t="shared" ref="AH270:AH333" si="14">SUM($Z270:$AF270)</f>
        <v>0</v>
      </c>
      <c r="AI270" s="382"/>
      <c r="AJ270" s="378" t="s">
        <v>2227</v>
      </c>
      <c r="AK270" s="378" t="s">
        <v>2228</v>
      </c>
      <c r="AL270" s="378"/>
      <c r="AM270" s="378"/>
      <c r="AN270" s="378"/>
      <c r="AO270" s="378"/>
      <c r="AP270" s="378"/>
      <c r="AQ270" s="378"/>
      <c r="AR270" s="378"/>
      <c r="AS270" s="394"/>
      <c r="AT270" s="395"/>
      <c r="AU270" s="394"/>
      <c r="AV270" s="394"/>
      <c r="AW270" s="381" t="s">
        <v>1309</v>
      </c>
    </row>
    <row r="271" spans="1:49" s="506" customFormat="1">
      <c r="A271" s="472"/>
      <c r="B271" s="380" t="s">
        <v>1302</v>
      </c>
      <c r="C271" s="381" t="s">
        <v>1303</v>
      </c>
      <c r="D271" s="380"/>
      <c r="E271" s="378" t="s">
        <v>1304</v>
      </c>
      <c r="F271" s="378" t="s">
        <v>533</v>
      </c>
      <c r="G271" s="378" t="s">
        <v>452</v>
      </c>
      <c r="H271" s="378"/>
      <c r="I271" s="378"/>
      <c r="J271" s="378"/>
      <c r="K271" s="378"/>
      <c r="L271" s="378"/>
      <c r="M271" s="378"/>
      <c r="N271" s="378">
        <v>1</v>
      </c>
      <c r="O271" s="440">
        <v>44407</v>
      </c>
      <c r="P271" s="483">
        <f t="shared" si="12"/>
        <v>1</v>
      </c>
      <c r="Q271" s="378"/>
      <c r="R271" s="378"/>
      <c r="S271" s="378"/>
      <c r="T271" s="378"/>
      <c r="U271" s="378"/>
      <c r="V271" s="378"/>
      <c r="W271" s="378"/>
      <c r="X271" s="379"/>
      <c r="Y271" s="484">
        <f t="shared" si="13"/>
        <v>0</v>
      </c>
      <c r="Z271" s="378"/>
      <c r="AA271" s="378"/>
      <c r="AB271" s="378"/>
      <c r="AC271" s="378"/>
      <c r="AD271" s="378"/>
      <c r="AE271" s="378"/>
      <c r="AF271" s="378"/>
      <c r="AG271" s="378"/>
      <c r="AH271" s="484">
        <f t="shared" si="14"/>
        <v>0</v>
      </c>
      <c r="AI271" s="382"/>
      <c r="AJ271" s="378" t="s">
        <v>2227</v>
      </c>
      <c r="AK271" s="378" t="s">
        <v>2228</v>
      </c>
      <c r="AL271" s="378"/>
      <c r="AM271" s="378"/>
      <c r="AN271" s="378"/>
      <c r="AO271" s="378"/>
      <c r="AP271" s="378"/>
      <c r="AQ271" s="378"/>
      <c r="AR271" s="378"/>
      <c r="AS271" s="394"/>
      <c r="AT271" s="395"/>
      <c r="AU271" s="394"/>
      <c r="AV271" s="394"/>
      <c r="AW271" s="381" t="s">
        <v>1305</v>
      </c>
    </row>
    <row r="272" spans="1:49" s="506" customFormat="1">
      <c r="A272" s="472"/>
      <c r="B272" s="380" t="s">
        <v>1294</v>
      </c>
      <c r="C272" s="381" t="s">
        <v>1295</v>
      </c>
      <c r="D272" s="380"/>
      <c r="E272" s="378" t="s">
        <v>1296</v>
      </c>
      <c r="F272" s="378" t="s">
        <v>533</v>
      </c>
      <c r="G272" s="378" t="s">
        <v>452</v>
      </c>
      <c r="H272" s="378"/>
      <c r="I272" s="378"/>
      <c r="J272" s="378"/>
      <c r="K272" s="378"/>
      <c r="L272" s="378"/>
      <c r="M272" s="378"/>
      <c r="N272" s="378">
        <v>1</v>
      </c>
      <c r="O272" s="440">
        <v>44251</v>
      </c>
      <c r="P272" s="483">
        <f t="shared" si="12"/>
        <v>1</v>
      </c>
      <c r="Q272" s="378"/>
      <c r="R272" s="378"/>
      <c r="S272" s="378"/>
      <c r="T272" s="378"/>
      <c r="U272" s="378"/>
      <c r="V272" s="378"/>
      <c r="W272" s="378"/>
      <c r="X272" s="379"/>
      <c r="Y272" s="484">
        <f t="shared" si="13"/>
        <v>0</v>
      </c>
      <c r="Z272" s="378"/>
      <c r="AA272" s="378"/>
      <c r="AB272" s="378"/>
      <c r="AC272" s="378"/>
      <c r="AD272" s="378"/>
      <c r="AE272" s="378"/>
      <c r="AF272" s="378"/>
      <c r="AG272" s="378"/>
      <c r="AH272" s="484">
        <f t="shared" si="14"/>
        <v>0</v>
      </c>
      <c r="AI272" s="382"/>
      <c r="AJ272" s="378" t="s">
        <v>2227</v>
      </c>
      <c r="AK272" s="378" t="s">
        <v>2228</v>
      </c>
      <c r="AL272" s="378"/>
      <c r="AM272" s="378"/>
      <c r="AN272" s="378"/>
      <c r="AO272" s="378"/>
      <c r="AP272" s="378"/>
      <c r="AQ272" s="378"/>
      <c r="AR272" s="378"/>
      <c r="AS272" s="394"/>
      <c r="AT272" s="395"/>
      <c r="AU272" s="394"/>
      <c r="AV272" s="394"/>
      <c r="AW272" s="381" t="s">
        <v>1297</v>
      </c>
    </row>
    <row r="273" spans="1:49" s="506" customFormat="1">
      <c r="A273" s="472"/>
      <c r="B273" s="380" t="s">
        <v>1286</v>
      </c>
      <c r="C273" s="381" t="s">
        <v>1287</v>
      </c>
      <c r="D273" s="380"/>
      <c r="E273" s="378" t="s">
        <v>1288</v>
      </c>
      <c r="F273" s="378" t="s">
        <v>533</v>
      </c>
      <c r="G273" s="378" t="s">
        <v>452</v>
      </c>
      <c r="H273" s="378"/>
      <c r="I273" s="378"/>
      <c r="J273" s="378"/>
      <c r="K273" s="378"/>
      <c r="L273" s="378"/>
      <c r="M273" s="378"/>
      <c r="N273" s="378">
        <v>1</v>
      </c>
      <c r="O273" s="440">
        <v>44476</v>
      </c>
      <c r="P273" s="483">
        <f t="shared" si="12"/>
        <v>1</v>
      </c>
      <c r="Q273" s="378"/>
      <c r="R273" s="378"/>
      <c r="S273" s="378"/>
      <c r="T273" s="378"/>
      <c r="U273" s="378"/>
      <c r="V273" s="378"/>
      <c r="W273" s="378"/>
      <c r="X273" s="379"/>
      <c r="Y273" s="484">
        <f t="shared" si="13"/>
        <v>0</v>
      </c>
      <c r="Z273" s="378"/>
      <c r="AA273" s="378"/>
      <c r="AB273" s="378"/>
      <c r="AC273" s="378"/>
      <c r="AD273" s="378"/>
      <c r="AE273" s="378"/>
      <c r="AF273" s="378"/>
      <c r="AG273" s="378"/>
      <c r="AH273" s="484">
        <f t="shared" si="14"/>
        <v>0</v>
      </c>
      <c r="AI273" s="382"/>
      <c r="AJ273" s="378" t="s">
        <v>2227</v>
      </c>
      <c r="AK273" s="378" t="s">
        <v>2228</v>
      </c>
      <c r="AL273" s="378"/>
      <c r="AM273" s="378"/>
      <c r="AN273" s="378"/>
      <c r="AO273" s="378"/>
      <c r="AP273" s="378"/>
      <c r="AQ273" s="378"/>
      <c r="AR273" s="378"/>
      <c r="AS273" s="394"/>
      <c r="AT273" s="395"/>
      <c r="AU273" s="394"/>
      <c r="AV273" s="394"/>
      <c r="AW273" s="381" t="s">
        <v>1289</v>
      </c>
    </row>
    <row r="274" spans="1:49" s="506" customFormat="1">
      <c r="A274" s="472"/>
      <c r="B274" s="380" t="s">
        <v>1282</v>
      </c>
      <c r="C274" s="381" t="s">
        <v>1283</v>
      </c>
      <c r="D274" s="380"/>
      <c r="E274" s="378" t="s">
        <v>1284</v>
      </c>
      <c r="F274" s="378" t="s">
        <v>533</v>
      </c>
      <c r="G274" s="378" t="s">
        <v>452</v>
      </c>
      <c r="H274" s="378"/>
      <c r="I274" s="378"/>
      <c r="J274" s="378"/>
      <c r="K274" s="378"/>
      <c r="L274" s="378"/>
      <c r="M274" s="378"/>
      <c r="N274" s="378">
        <v>1</v>
      </c>
      <c r="O274" s="440">
        <v>44405</v>
      </c>
      <c r="P274" s="483">
        <f t="shared" si="12"/>
        <v>1</v>
      </c>
      <c r="Q274" s="378"/>
      <c r="R274" s="378"/>
      <c r="S274" s="378"/>
      <c r="T274" s="378"/>
      <c r="U274" s="378"/>
      <c r="V274" s="378"/>
      <c r="W274" s="378"/>
      <c r="X274" s="379"/>
      <c r="Y274" s="484">
        <f t="shared" si="13"/>
        <v>0</v>
      </c>
      <c r="Z274" s="378"/>
      <c r="AA274" s="378"/>
      <c r="AB274" s="378"/>
      <c r="AC274" s="378"/>
      <c r="AD274" s="378"/>
      <c r="AE274" s="378"/>
      <c r="AF274" s="378"/>
      <c r="AG274" s="378"/>
      <c r="AH274" s="484">
        <f t="shared" si="14"/>
        <v>0</v>
      </c>
      <c r="AI274" s="382"/>
      <c r="AJ274" s="378" t="s">
        <v>2227</v>
      </c>
      <c r="AK274" s="378" t="s">
        <v>2228</v>
      </c>
      <c r="AL274" s="378"/>
      <c r="AM274" s="378"/>
      <c r="AN274" s="378"/>
      <c r="AO274" s="378"/>
      <c r="AP274" s="378"/>
      <c r="AQ274" s="378"/>
      <c r="AR274" s="378"/>
      <c r="AS274" s="394"/>
      <c r="AT274" s="395"/>
      <c r="AU274" s="394"/>
      <c r="AV274" s="394"/>
      <c r="AW274" s="381" t="s">
        <v>1285</v>
      </c>
    </row>
    <row r="275" spans="1:49" s="506" customFormat="1">
      <c r="A275" s="472"/>
      <c r="B275" s="380" t="s">
        <v>1274</v>
      </c>
      <c r="C275" s="381" t="s">
        <v>1275</v>
      </c>
      <c r="D275" s="380"/>
      <c r="E275" s="378" t="s">
        <v>1276</v>
      </c>
      <c r="F275" s="378" t="s">
        <v>533</v>
      </c>
      <c r="G275" s="378" t="s">
        <v>452</v>
      </c>
      <c r="H275" s="378"/>
      <c r="I275" s="378"/>
      <c r="J275" s="378"/>
      <c r="K275" s="378"/>
      <c r="L275" s="378"/>
      <c r="M275" s="378"/>
      <c r="N275" s="378">
        <v>1</v>
      </c>
      <c r="O275" s="440">
        <v>44258</v>
      </c>
      <c r="P275" s="483">
        <f t="shared" si="12"/>
        <v>1</v>
      </c>
      <c r="Q275" s="378"/>
      <c r="R275" s="378"/>
      <c r="S275" s="378"/>
      <c r="T275" s="378"/>
      <c r="U275" s="378"/>
      <c r="V275" s="378"/>
      <c r="W275" s="378"/>
      <c r="X275" s="379"/>
      <c r="Y275" s="484">
        <f t="shared" si="13"/>
        <v>0</v>
      </c>
      <c r="Z275" s="378"/>
      <c r="AA275" s="378"/>
      <c r="AB275" s="378"/>
      <c r="AC275" s="378"/>
      <c r="AD275" s="378"/>
      <c r="AE275" s="378"/>
      <c r="AF275" s="378"/>
      <c r="AG275" s="378"/>
      <c r="AH275" s="484">
        <f t="shared" si="14"/>
        <v>0</v>
      </c>
      <c r="AI275" s="382"/>
      <c r="AJ275" s="378" t="s">
        <v>2227</v>
      </c>
      <c r="AK275" s="378" t="s">
        <v>2228</v>
      </c>
      <c r="AL275" s="378"/>
      <c r="AM275" s="378"/>
      <c r="AN275" s="378"/>
      <c r="AO275" s="378"/>
      <c r="AP275" s="378"/>
      <c r="AQ275" s="378"/>
      <c r="AR275" s="378"/>
      <c r="AS275" s="394"/>
      <c r="AT275" s="395"/>
      <c r="AU275" s="394"/>
      <c r="AV275" s="394"/>
      <c r="AW275" s="381" t="s">
        <v>1277</v>
      </c>
    </row>
    <row r="276" spans="1:49" s="506" customFormat="1">
      <c r="A276" s="472"/>
      <c r="B276" s="380" t="s">
        <v>1270</v>
      </c>
      <c r="C276" s="381" t="s">
        <v>1271</v>
      </c>
      <c r="D276" s="380"/>
      <c r="E276" s="378" t="s">
        <v>1272</v>
      </c>
      <c r="F276" s="378" t="s">
        <v>533</v>
      </c>
      <c r="G276" s="378" t="s">
        <v>452</v>
      </c>
      <c r="H276" s="378"/>
      <c r="I276" s="378"/>
      <c r="J276" s="378"/>
      <c r="K276" s="378"/>
      <c r="L276" s="378"/>
      <c r="M276" s="378"/>
      <c r="N276" s="378">
        <v>1</v>
      </c>
      <c r="O276" s="440">
        <v>44558</v>
      </c>
      <c r="P276" s="483">
        <f t="shared" ref="P276:P339" si="15">SUM($H276:$N276)</f>
        <v>1</v>
      </c>
      <c r="Q276" s="378"/>
      <c r="R276" s="378"/>
      <c r="S276" s="378"/>
      <c r="T276" s="378"/>
      <c r="U276" s="378"/>
      <c r="V276" s="378"/>
      <c r="W276" s="378"/>
      <c r="X276" s="379"/>
      <c r="Y276" s="484">
        <f t="shared" ref="Y276:Y339" si="16">SUM($Q276:$W276)</f>
        <v>0</v>
      </c>
      <c r="Z276" s="378"/>
      <c r="AA276" s="378"/>
      <c r="AB276" s="378"/>
      <c r="AC276" s="378"/>
      <c r="AD276" s="378"/>
      <c r="AE276" s="378"/>
      <c r="AF276" s="378"/>
      <c r="AG276" s="378"/>
      <c r="AH276" s="484">
        <f t="shared" si="14"/>
        <v>0</v>
      </c>
      <c r="AI276" s="382"/>
      <c r="AJ276" s="378" t="s">
        <v>2227</v>
      </c>
      <c r="AK276" s="378" t="s">
        <v>2228</v>
      </c>
      <c r="AL276" s="378"/>
      <c r="AM276" s="378"/>
      <c r="AN276" s="378"/>
      <c r="AO276" s="378"/>
      <c r="AP276" s="378"/>
      <c r="AQ276" s="378"/>
      <c r="AR276" s="378"/>
      <c r="AS276" s="394"/>
      <c r="AT276" s="395"/>
      <c r="AU276" s="394"/>
      <c r="AV276" s="394"/>
      <c r="AW276" s="381" t="s">
        <v>1273</v>
      </c>
    </row>
    <row r="277" spans="1:49" s="506" customFormat="1">
      <c r="A277" s="472"/>
      <c r="B277" s="380" t="s">
        <v>1262</v>
      </c>
      <c r="C277" s="381" t="s">
        <v>1263</v>
      </c>
      <c r="D277" s="380"/>
      <c r="E277" s="378" t="s">
        <v>1264</v>
      </c>
      <c r="F277" s="378" t="s">
        <v>533</v>
      </c>
      <c r="G277" s="378" t="s">
        <v>452</v>
      </c>
      <c r="H277" s="378"/>
      <c r="I277" s="378"/>
      <c r="J277" s="378"/>
      <c r="K277" s="378"/>
      <c r="L277" s="378"/>
      <c r="M277" s="378"/>
      <c r="N277" s="378">
        <v>1</v>
      </c>
      <c r="O277" s="440">
        <v>44449</v>
      </c>
      <c r="P277" s="483">
        <f t="shared" si="15"/>
        <v>1</v>
      </c>
      <c r="Q277" s="378"/>
      <c r="R277" s="378"/>
      <c r="S277" s="378"/>
      <c r="T277" s="378"/>
      <c r="U277" s="378"/>
      <c r="V277" s="378"/>
      <c r="W277" s="378"/>
      <c r="X277" s="379"/>
      <c r="Y277" s="484">
        <f t="shared" si="16"/>
        <v>0</v>
      </c>
      <c r="Z277" s="378"/>
      <c r="AA277" s="378"/>
      <c r="AB277" s="378"/>
      <c r="AC277" s="378"/>
      <c r="AD277" s="378"/>
      <c r="AE277" s="378"/>
      <c r="AF277" s="378"/>
      <c r="AG277" s="378"/>
      <c r="AH277" s="484">
        <f t="shared" si="14"/>
        <v>0</v>
      </c>
      <c r="AI277" s="382"/>
      <c r="AJ277" s="378" t="s">
        <v>2227</v>
      </c>
      <c r="AK277" s="378" t="s">
        <v>2228</v>
      </c>
      <c r="AL277" s="378"/>
      <c r="AM277" s="378"/>
      <c r="AN277" s="378"/>
      <c r="AO277" s="378"/>
      <c r="AP277" s="378"/>
      <c r="AQ277" s="378"/>
      <c r="AR277" s="378"/>
      <c r="AS277" s="394"/>
      <c r="AT277" s="395"/>
      <c r="AU277" s="394"/>
      <c r="AV277" s="394"/>
      <c r="AW277" s="381" t="s">
        <v>1265</v>
      </c>
    </row>
    <row r="278" spans="1:49" s="506" customFormat="1">
      <c r="A278" s="472"/>
      <c r="B278" s="380" t="s">
        <v>1258</v>
      </c>
      <c r="C278" s="381" t="s">
        <v>1259</v>
      </c>
      <c r="D278" s="380"/>
      <c r="E278" s="378" t="s">
        <v>1260</v>
      </c>
      <c r="F278" s="378" t="s">
        <v>533</v>
      </c>
      <c r="G278" s="378" t="s">
        <v>452</v>
      </c>
      <c r="H278" s="378"/>
      <c r="I278" s="378"/>
      <c r="J278" s="378"/>
      <c r="K278" s="378"/>
      <c r="L278" s="378"/>
      <c r="M278" s="378"/>
      <c r="N278" s="378">
        <v>1</v>
      </c>
      <c r="O278" s="440">
        <v>44539</v>
      </c>
      <c r="P278" s="483">
        <f t="shared" si="15"/>
        <v>1</v>
      </c>
      <c r="Q278" s="378"/>
      <c r="R278" s="378"/>
      <c r="S278" s="378"/>
      <c r="T278" s="378"/>
      <c r="U278" s="378"/>
      <c r="V278" s="378"/>
      <c r="W278" s="378"/>
      <c r="X278" s="379"/>
      <c r="Y278" s="484">
        <f t="shared" si="16"/>
        <v>0</v>
      </c>
      <c r="Z278" s="378"/>
      <c r="AA278" s="378"/>
      <c r="AB278" s="378"/>
      <c r="AC278" s="378"/>
      <c r="AD278" s="378"/>
      <c r="AE278" s="378"/>
      <c r="AF278" s="378"/>
      <c r="AG278" s="378"/>
      <c r="AH278" s="484">
        <f t="shared" si="14"/>
        <v>0</v>
      </c>
      <c r="AI278" s="382"/>
      <c r="AJ278" s="378" t="s">
        <v>2227</v>
      </c>
      <c r="AK278" s="378" t="s">
        <v>2228</v>
      </c>
      <c r="AL278" s="378"/>
      <c r="AM278" s="378"/>
      <c r="AN278" s="378"/>
      <c r="AO278" s="378"/>
      <c r="AP278" s="378"/>
      <c r="AQ278" s="378"/>
      <c r="AR278" s="378"/>
      <c r="AS278" s="394"/>
      <c r="AT278" s="395"/>
      <c r="AU278" s="394"/>
      <c r="AV278" s="394"/>
      <c r="AW278" s="381" t="s">
        <v>1261</v>
      </c>
    </row>
    <row r="279" spans="1:49" s="506" customFormat="1">
      <c r="A279" s="472"/>
      <c r="B279" s="380" t="s">
        <v>1254</v>
      </c>
      <c r="C279" s="381" t="s">
        <v>1255</v>
      </c>
      <c r="D279" s="380"/>
      <c r="E279" s="378" t="s">
        <v>1256</v>
      </c>
      <c r="F279" s="378" t="s">
        <v>533</v>
      </c>
      <c r="G279" s="378" t="s">
        <v>452</v>
      </c>
      <c r="H279" s="378"/>
      <c r="I279" s="378"/>
      <c r="J279" s="378"/>
      <c r="K279" s="378"/>
      <c r="L279" s="378"/>
      <c r="M279" s="378"/>
      <c r="N279" s="378">
        <v>1</v>
      </c>
      <c r="O279" s="440">
        <v>44487</v>
      </c>
      <c r="P279" s="483">
        <f t="shared" si="15"/>
        <v>1</v>
      </c>
      <c r="Q279" s="378"/>
      <c r="R279" s="378"/>
      <c r="S279" s="378"/>
      <c r="T279" s="378"/>
      <c r="U279" s="378"/>
      <c r="V279" s="378"/>
      <c r="W279" s="378"/>
      <c r="X279" s="379"/>
      <c r="Y279" s="484">
        <f t="shared" si="16"/>
        <v>0</v>
      </c>
      <c r="Z279" s="378"/>
      <c r="AA279" s="378"/>
      <c r="AB279" s="378"/>
      <c r="AC279" s="378"/>
      <c r="AD279" s="378"/>
      <c r="AE279" s="378"/>
      <c r="AF279" s="378"/>
      <c r="AG279" s="378"/>
      <c r="AH279" s="484">
        <f t="shared" si="14"/>
        <v>0</v>
      </c>
      <c r="AI279" s="382"/>
      <c r="AJ279" s="378" t="s">
        <v>2227</v>
      </c>
      <c r="AK279" s="378" t="s">
        <v>2228</v>
      </c>
      <c r="AL279" s="378"/>
      <c r="AM279" s="378"/>
      <c r="AN279" s="378"/>
      <c r="AO279" s="378"/>
      <c r="AP279" s="378"/>
      <c r="AQ279" s="378"/>
      <c r="AR279" s="378"/>
      <c r="AS279" s="394"/>
      <c r="AT279" s="395"/>
      <c r="AU279" s="394"/>
      <c r="AV279" s="394"/>
      <c r="AW279" s="381" t="s">
        <v>1257</v>
      </c>
    </row>
    <row r="280" spans="1:49" s="506" customFormat="1">
      <c r="A280" s="472"/>
      <c r="B280" s="380" t="s">
        <v>1246</v>
      </c>
      <c r="C280" s="381" t="s">
        <v>1247</v>
      </c>
      <c r="D280" s="380"/>
      <c r="E280" s="378" t="s">
        <v>1248</v>
      </c>
      <c r="F280" s="378" t="s">
        <v>533</v>
      </c>
      <c r="G280" s="378" t="s">
        <v>452</v>
      </c>
      <c r="H280" s="378"/>
      <c r="I280" s="378"/>
      <c r="J280" s="378"/>
      <c r="K280" s="378"/>
      <c r="L280" s="378"/>
      <c r="M280" s="378"/>
      <c r="N280" s="378">
        <v>1</v>
      </c>
      <c r="O280" s="440">
        <v>44385</v>
      </c>
      <c r="P280" s="483">
        <f t="shared" si="15"/>
        <v>1</v>
      </c>
      <c r="Q280" s="378"/>
      <c r="R280" s="378"/>
      <c r="S280" s="378"/>
      <c r="T280" s="378"/>
      <c r="U280" s="378"/>
      <c r="V280" s="378"/>
      <c r="W280" s="378"/>
      <c r="X280" s="379"/>
      <c r="Y280" s="484">
        <f t="shared" si="16"/>
        <v>0</v>
      </c>
      <c r="Z280" s="378"/>
      <c r="AA280" s="378"/>
      <c r="AB280" s="378"/>
      <c r="AC280" s="378"/>
      <c r="AD280" s="378"/>
      <c r="AE280" s="378"/>
      <c r="AF280" s="378"/>
      <c r="AG280" s="378"/>
      <c r="AH280" s="484">
        <f t="shared" si="14"/>
        <v>0</v>
      </c>
      <c r="AI280" s="382"/>
      <c r="AJ280" s="378" t="s">
        <v>2227</v>
      </c>
      <c r="AK280" s="378" t="s">
        <v>2228</v>
      </c>
      <c r="AL280" s="378"/>
      <c r="AM280" s="378"/>
      <c r="AN280" s="378"/>
      <c r="AO280" s="378"/>
      <c r="AP280" s="378"/>
      <c r="AQ280" s="378"/>
      <c r="AR280" s="378"/>
      <c r="AS280" s="394"/>
      <c r="AT280" s="395"/>
      <c r="AU280" s="394"/>
      <c r="AV280" s="394"/>
      <c r="AW280" s="381" t="s">
        <v>1249</v>
      </c>
    </row>
    <row r="281" spans="1:49" s="506" customFormat="1">
      <c r="A281" s="472"/>
      <c r="B281" s="380" t="s">
        <v>1242</v>
      </c>
      <c r="C281" s="381" t="s">
        <v>1243</v>
      </c>
      <c r="D281" s="380"/>
      <c r="E281" s="378" t="s">
        <v>1244</v>
      </c>
      <c r="F281" s="378" t="s">
        <v>533</v>
      </c>
      <c r="G281" s="378" t="s">
        <v>452</v>
      </c>
      <c r="H281" s="378"/>
      <c r="I281" s="378"/>
      <c r="J281" s="378"/>
      <c r="K281" s="378"/>
      <c r="L281" s="378"/>
      <c r="M281" s="378"/>
      <c r="N281" s="378">
        <v>1</v>
      </c>
      <c r="O281" s="440">
        <v>44199</v>
      </c>
      <c r="P281" s="483">
        <f t="shared" si="15"/>
        <v>1</v>
      </c>
      <c r="Q281" s="378"/>
      <c r="R281" s="378"/>
      <c r="S281" s="378"/>
      <c r="T281" s="378"/>
      <c r="U281" s="378"/>
      <c r="V281" s="378"/>
      <c r="W281" s="378"/>
      <c r="X281" s="379"/>
      <c r="Y281" s="484">
        <f t="shared" si="16"/>
        <v>0</v>
      </c>
      <c r="Z281" s="378"/>
      <c r="AA281" s="378"/>
      <c r="AB281" s="378"/>
      <c r="AC281" s="378"/>
      <c r="AD281" s="378"/>
      <c r="AE281" s="378"/>
      <c r="AF281" s="378"/>
      <c r="AG281" s="378"/>
      <c r="AH281" s="484">
        <f t="shared" si="14"/>
        <v>0</v>
      </c>
      <c r="AI281" s="382"/>
      <c r="AJ281" s="378" t="s">
        <v>2227</v>
      </c>
      <c r="AK281" s="378" t="s">
        <v>2228</v>
      </c>
      <c r="AL281" s="378"/>
      <c r="AM281" s="378"/>
      <c r="AN281" s="378"/>
      <c r="AO281" s="378"/>
      <c r="AP281" s="378"/>
      <c r="AQ281" s="378"/>
      <c r="AR281" s="378"/>
      <c r="AS281" s="394"/>
      <c r="AT281" s="395"/>
      <c r="AU281" s="394"/>
      <c r="AV281" s="394"/>
      <c r="AW281" s="381" t="s">
        <v>1245</v>
      </c>
    </row>
    <row r="282" spans="1:49" s="506" customFormat="1">
      <c r="A282" s="472"/>
      <c r="B282" s="380" t="s">
        <v>1238</v>
      </c>
      <c r="C282" s="381" t="s">
        <v>1239</v>
      </c>
      <c r="D282" s="380"/>
      <c r="E282" s="378" t="s">
        <v>1240</v>
      </c>
      <c r="F282" s="378" t="s">
        <v>533</v>
      </c>
      <c r="G282" s="378" t="s">
        <v>452</v>
      </c>
      <c r="H282" s="378"/>
      <c r="I282" s="378"/>
      <c r="J282" s="378"/>
      <c r="K282" s="378"/>
      <c r="L282" s="378"/>
      <c r="M282" s="378"/>
      <c r="N282" s="378">
        <v>1</v>
      </c>
      <c r="O282" s="440">
        <v>44508</v>
      </c>
      <c r="P282" s="483">
        <f t="shared" si="15"/>
        <v>1</v>
      </c>
      <c r="Q282" s="378"/>
      <c r="R282" s="378"/>
      <c r="S282" s="378"/>
      <c r="T282" s="378"/>
      <c r="U282" s="378"/>
      <c r="V282" s="378"/>
      <c r="W282" s="378"/>
      <c r="X282" s="379"/>
      <c r="Y282" s="484">
        <f t="shared" si="16"/>
        <v>0</v>
      </c>
      <c r="Z282" s="378"/>
      <c r="AA282" s="378"/>
      <c r="AB282" s="378"/>
      <c r="AC282" s="378"/>
      <c r="AD282" s="378"/>
      <c r="AE282" s="378"/>
      <c r="AF282" s="378"/>
      <c r="AG282" s="378"/>
      <c r="AH282" s="484">
        <f t="shared" si="14"/>
        <v>0</v>
      </c>
      <c r="AI282" s="382"/>
      <c r="AJ282" s="378" t="s">
        <v>2227</v>
      </c>
      <c r="AK282" s="378" t="s">
        <v>2228</v>
      </c>
      <c r="AL282" s="378"/>
      <c r="AM282" s="378"/>
      <c r="AN282" s="378"/>
      <c r="AO282" s="378"/>
      <c r="AP282" s="378"/>
      <c r="AQ282" s="378"/>
      <c r="AR282" s="378"/>
      <c r="AS282" s="394"/>
      <c r="AT282" s="395"/>
      <c r="AU282" s="394"/>
      <c r="AV282" s="394"/>
      <c r="AW282" s="381" t="s">
        <v>1241</v>
      </c>
    </row>
    <row r="283" spans="1:49" s="506" customFormat="1">
      <c r="A283" s="472"/>
      <c r="B283" s="380" t="s">
        <v>1230</v>
      </c>
      <c r="C283" s="381" t="s">
        <v>1231</v>
      </c>
      <c r="D283" s="380"/>
      <c r="E283" s="378" t="s">
        <v>1232</v>
      </c>
      <c r="F283" s="378" t="s">
        <v>533</v>
      </c>
      <c r="G283" s="378" t="s">
        <v>452</v>
      </c>
      <c r="H283" s="378"/>
      <c r="I283" s="378"/>
      <c r="J283" s="378"/>
      <c r="K283" s="378"/>
      <c r="L283" s="378"/>
      <c r="M283" s="378"/>
      <c r="N283" s="378">
        <v>1</v>
      </c>
      <c r="O283" s="440">
        <v>44449</v>
      </c>
      <c r="P283" s="483">
        <f t="shared" si="15"/>
        <v>1</v>
      </c>
      <c r="Q283" s="378"/>
      <c r="R283" s="378"/>
      <c r="S283" s="378"/>
      <c r="T283" s="378"/>
      <c r="U283" s="378"/>
      <c r="V283" s="378"/>
      <c r="W283" s="378"/>
      <c r="X283" s="379"/>
      <c r="Y283" s="484">
        <f t="shared" si="16"/>
        <v>0</v>
      </c>
      <c r="Z283" s="378"/>
      <c r="AA283" s="378"/>
      <c r="AB283" s="378"/>
      <c r="AC283" s="378"/>
      <c r="AD283" s="378"/>
      <c r="AE283" s="378"/>
      <c r="AF283" s="378"/>
      <c r="AG283" s="378"/>
      <c r="AH283" s="484">
        <f t="shared" si="14"/>
        <v>0</v>
      </c>
      <c r="AI283" s="382"/>
      <c r="AJ283" s="378" t="s">
        <v>2227</v>
      </c>
      <c r="AK283" s="378" t="s">
        <v>2228</v>
      </c>
      <c r="AL283" s="378"/>
      <c r="AM283" s="378"/>
      <c r="AN283" s="378"/>
      <c r="AO283" s="378"/>
      <c r="AP283" s="378"/>
      <c r="AQ283" s="378"/>
      <c r="AR283" s="378"/>
      <c r="AS283" s="394"/>
      <c r="AT283" s="395"/>
      <c r="AU283" s="394"/>
      <c r="AV283" s="394"/>
      <c r="AW283" s="381" t="s">
        <v>1233</v>
      </c>
    </row>
    <row r="284" spans="1:49" s="506" customFormat="1">
      <c r="A284" s="472"/>
      <c r="B284" s="380" t="s">
        <v>1226</v>
      </c>
      <c r="C284" s="381" t="s">
        <v>1227</v>
      </c>
      <c r="D284" s="380"/>
      <c r="E284" s="378" t="s">
        <v>1228</v>
      </c>
      <c r="F284" s="378" t="s">
        <v>533</v>
      </c>
      <c r="G284" s="378" t="s">
        <v>452</v>
      </c>
      <c r="H284" s="378"/>
      <c r="I284" s="378"/>
      <c r="J284" s="378"/>
      <c r="K284" s="378"/>
      <c r="L284" s="378"/>
      <c r="M284" s="378"/>
      <c r="N284" s="378">
        <v>1</v>
      </c>
      <c r="O284" s="440">
        <v>44249</v>
      </c>
      <c r="P284" s="483">
        <f t="shared" si="15"/>
        <v>1</v>
      </c>
      <c r="Q284" s="378"/>
      <c r="R284" s="378"/>
      <c r="S284" s="378"/>
      <c r="T284" s="378"/>
      <c r="U284" s="378"/>
      <c r="V284" s="378"/>
      <c r="W284" s="378"/>
      <c r="X284" s="379"/>
      <c r="Y284" s="484">
        <f t="shared" si="16"/>
        <v>0</v>
      </c>
      <c r="Z284" s="378"/>
      <c r="AA284" s="378"/>
      <c r="AB284" s="378"/>
      <c r="AC284" s="378"/>
      <c r="AD284" s="378"/>
      <c r="AE284" s="378"/>
      <c r="AF284" s="378"/>
      <c r="AG284" s="378"/>
      <c r="AH284" s="484">
        <f t="shared" si="14"/>
        <v>0</v>
      </c>
      <c r="AI284" s="382"/>
      <c r="AJ284" s="378" t="s">
        <v>2227</v>
      </c>
      <c r="AK284" s="378" t="s">
        <v>2228</v>
      </c>
      <c r="AL284" s="378"/>
      <c r="AM284" s="378"/>
      <c r="AN284" s="378"/>
      <c r="AO284" s="378"/>
      <c r="AP284" s="378"/>
      <c r="AQ284" s="378"/>
      <c r="AR284" s="378"/>
      <c r="AS284" s="394"/>
      <c r="AT284" s="395"/>
      <c r="AU284" s="394"/>
      <c r="AV284" s="394"/>
      <c r="AW284" s="381" t="s">
        <v>1229</v>
      </c>
    </row>
    <row r="285" spans="1:49" s="506" customFormat="1">
      <c r="A285" s="472"/>
      <c r="B285" s="380" t="s">
        <v>1222</v>
      </c>
      <c r="C285" s="381" t="s">
        <v>1223</v>
      </c>
      <c r="D285" s="380"/>
      <c r="E285" s="378" t="s">
        <v>1224</v>
      </c>
      <c r="F285" s="378" t="s">
        <v>533</v>
      </c>
      <c r="G285" s="378" t="s">
        <v>452</v>
      </c>
      <c r="H285" s="378"/>
      <c r="I285" s="378"/>
      <c r="J285" s="378"/>
      <c r="K285" s="378"/>
      <c r="L285" s="378"/>
      <c r="M285" s="378"/>
      <c r="N285" s="378">
        <v>1</v>
      </c>
      <c r="O285" s="440">
        <v>44393</v>
      </c>
      <c r="P285" s="483">
        <f t="shared" si="15"/>
        <v>1</v>
      </c>
      <c r="Q285" s="378"/>
      <c r="R285" s="378"/>
      <c r="S285" s="378"/>
      <c r="T285" s="378"/>
      <c r="U285" s="378"/>
      <c r="V285" s="378"/>
      <c r="W285" s="378"/>
      <c r="X285" s="379"/>
      <c r="Y285" s="484">
        <f t="shared" si="16"/>
        <v>0</v>
      </c>
      <c r="Z285" s="378"/>
      <c r="AA285" s="378"/>
      <c r="AB285" s="378"/>
      <c r="AC285" s="378"/>
      <c r="AD285" s="378"/>
      <c r="AE285" s="378"/>
      <c r="AF285" s="378"/>
      <c r="AG285" s="378"/>
      <c r="AH285" s="484">
        <f t="shared" si="14"/>
        <v>0</v>
      </c>
      <c r="AI285" s="382"/>
      <c r="AJ285" s="378" t="s">
        <v>2227</v>
      </c>
      <c r="AK285" s="378" t="s">
        <v>2228</v>
      </c>
      <c r="AL285" s="378"/>
      <c r="AM285" s="378"/>
      <c r="AN285" s="378"/>
      <c r="AO285" s="378"/>
      <c r="AP285" s="378"/>
      <c r="AQ285" s="378"/>
      <c r="AR285" s="378"/>
      <c r="AS285" s="394"/>
      <c r="AT285" s="395"/>
      <c r="AU285" s="394"/>
      <c r="AV285" s="394"/>
      <c r="AW285" s="381" t="s">
        <v>1225</v>
      </c>
    </row>
    <row r="286" spans="1:49" s="506" customFormat="1">
      <c r="A286" s="472"/>
      <c r="B286" s="380" t="s">
        <v>1214</v>
      </c>
      <c r="C286" s="381" t="s">
        <v>1215</v>
      </c>
      <c r="D286" s="380"/>
      <c r="E286" s="378" t="s">
        <v>1216</v>
      </c>
      <c r="F286" s="378" t="s">
        <v>533</v>
      </c>
      <c r="G286" s="378" t="s">
        <v>452</v>
      </c>
      <c r="H286" s="378"/>
      <c r="I286" s="378"/>
      <c r="J286" s="378"/>
      <c r="K286" s="378"/>
      <c r="L286" s="378"/>
      <c r="M286" s="378"/>
      <c r="N286" s="378">
        <v>1</v>
      </c>
      <c r="O286" s="440">
        <v>44497</v>
      </c>
      <c r="P286" s="483">
        <f t="shared" si="15"/>
        <v>1</v>
      </c>
      <c r="Q286" s="378"/>
      <c r="R286" s="378"/>
      <c r="S286" s="378"/>
      <c r="T286" s="378"/>
      <c r="U286" s="378"/>
      <c r="V286" s="378"/>
      <c r="W286" s="378"/>
      <c r="X286" s="379"/>
      <c r="Y286" s="484">
        <f t="shared" si="16"/>
        <v>0</v>
      </c>
      <c r="Z286" s="378"/>
      <c r="AA286" s="378"/>
      <c r="AB286" s="378"/>
      <c r="AC286" s="378"/>
      <c r="AD286" s="378"/>
      <c r="AE286" s="378"/>
      <c r="AF286" s="378"/>
      <c r="AG286" s="378"/>
      <c r="AH286" s="484">
        <f t="shared" si="14"/>
        <v>0</v>
      </c>
      <c r="AI286" s="382"/>
      <c r="AJ286" s="378" t="s">
        <v>2227</v>
      </c>
      <c r="AK286" s="378" t="s">
        <v>2228</v>
      </c>
      <c r="AL286" s="378"/>
      <c r="AM286" s="378"/>
      <c r="AN286" s="378"/>
      <c r="AO286" s="378"/>
      <c r="AP286" s="378"/>
      <c r="AQ286" s="378"/>
      <c r="AR286" s="378"/>
      <c r="AS286" s="394"/>
      <c r="AT286" s="395"/>
      <c r="AU286" s="394"/>
      <c r="AV286" s="394"/>
      <c r="AW286" s="381" t="s">
        <v>1217</v>
      </c>
    </row>
    <row r="287" spans="1:49" s="506" customFormat="1">
      <c r="A287" s="472"/>
      <c r="B287" s="380" t="s">
        <v>1210</v>
      </c>
      <c r="C287" s="381" t="s">
        <v>1211</v>
      </c>
      <c r="D287" s="380"/>
      <c r="E287" s="378" t="s">
        <v>1212</v>
      </c>
      <c r="F287" s="378" t="s">
        <v>533</v>
      </c>
      <c r="G287" s="378" t="s">
        <v>452</v>
      </c>
      <c r="H287" s="378"/>
      <c r="I287" s="378"/>
      <c r="J287" s="378"/>
      <c r="K287" s="378"/>
      <c r="L287" s="378"/>
      <c r="M287" s="378"/>
      <c r="N287" s="378">
        <v>1</v>
      </c>
      <c r="O287" s="440">
        <v>44285</v>
      </c>
      <c r="P287" s="483">
        <f t="shared" si="15"/>
        <v>1</v>
      </c>
      <c r="Q287" s="378"/>
      <c r="R287" s="378"/>
      <c r="S287" s="378"/>
      <c r="T287" s="378"/>
      <c r="U287" s="378"/>
      <c r="V287" s="378"/>
      <c r="W287" s="378"/>
      <c r="X287" s="379"/>
      <c r="Y287" s="484">
        <f t="shared" si="16"/>
        <v>0</v>
      </c>
      <c r="Z287" s="378"/>
      <c r="AA287" s="378"/>
      <c r="AB287" s="378"/>
      <c r="AC287" s="378"/>
      <c r="AD287" s="378"/>
      <c r="AE287" s="378"/>
      <c r="AF287" s="378"/>
      <c r="AG287" s="378"/>
      <c r="AH287" s="484">
        <f t="shared" si="14"/>
        <v>0</v>
      </c>
      <c r="AI287" s="382"/>
      <c r="AJ287" s="378" t="s">
        <v>2227</v>
      </c>
      <c r="AK287" s="378" t="s">
        <v>2228</v>
      </c>
      <c r="AL287" s="378"/>
      <c r="AM287" s="378"/>
      <c r="AN287" s="378"/>
      <c r="AO287" s="378"/>
      <c r="AP287" s="378"/>
      <c r="AQ287" s="378"/>
      <c r="AR287" s="378"/>
      <c r="AS287" s="394"/>
      <c r="AT287" s="395"/>
      <c r="AU287" s="394"/>
      <c r="AV287" s="394"/>
      <c r="AW287" s="381" t="s">
        <v>1213</v>
      </c>
    </row>
    <row r="288" spans="1:49" s="506" customFormat="1">
      <c r="A288" s="472"/>
      <c r="B288" s="380" t="s">
        <v>1202</v>
      </c>
      <c r="C288" s="381" t="s">
        <v>1203</v>
      </c>
      <c r="D288" s="380"/>
      <c r="E288" s="378" t="s">
        <v>1204</v>
      </c>
      <c r="F288" s="378" t="s">
        <v>533</v>
      </c>
      <c r="G288" s="378" t="s">
        <v>452</v>
      </c>
      <c r="H288" s="378"/>
      <c r="I288" s="378"/>
      <c r="J288" s="378"/>
      <c r="K288" s="378"/>
      <c r="L288" s="378"/>
      <c r="M288" s="378"/>
      <c r="N288" s="378">
        <v>1</v>
      </c>
      <c r="O288" s="440">
        <v>44497</v>
      </c>
      <c r="P288" s="483">
        <f t="shared" si="15"/>
        <v>1</v>
      </c>
      <c r="Q288" s="378"/>
      <c r="R288" s="378"/>
      <c r="S288" s="378"/>
      <c r="T288" s="378"/>
      <c r="U288" s="378"/>
      <c r="V288" s="378"/>
      <c r="W288" s="378"/>
      <c r="X288" s="379"/>
      <c r="Y288" s="484">
        <f t="shared" si="16"/>
        <v>0</v>
      </c>
      <c r="Z288" s="378"/>
      <c r="AA288" s="378"/>
      <c r="AB288" s="378"/>
      <c r="AC288" s="378"/>
      <c r="AD288" s="378"/>
      <c r="AE288" s="378"/>
      <c r="AF288" s="378"/>
      <c r="AG288" s="378"/>
      <c r="AH288" s="484">
        <f t="shared" si="14"/>
        <v>0</v>
      </c>
      <c r="AI288" s="382"/>
      <c r="AJ288" s="378" t="s">
        <v>2227</v>
      </c>
      <c r="AK288" s="378" t="s">
        <v>2228</v>
      </c>
      <c r="AL288" s="378"/>
      <c r="AM288" s="378"/>
      <c r="AN288" s="378"/>
      <c r="AO288" s="378"/>
      <c r="AP288" s="378"/>
      <c r="AQ288" s="378"/>
      <c r="AR288" s="378"/>
      <c r="AS288" s="394"/>
      <c r="AT288" s="395"/>
      <c r="AU288" s="394"/>
      <c r="AV288" s="394"/>
      <c r="AW288" s="381" t="s">
        <v>1205</v>
      </c>
    </row>
    <row r="289" spans="1:49" s="506" customFormat="1">
      <c r="A289" s="472"/>
      <c r="B289" s="380" t="s">
        <v>1194</v>
      </c>
      <c r="C289" s="381" t="s">
        <v>1195</v>
      </c>
      <c r="D289" s="380"/>
      <c r="E289" s="378" t="s">
        <v>1196</v>
      </c>
      <c r="F289" s="378" t="s">
        <v>533</v>
      </c>
      <c r="G289" s="378" t="s">
        <v>452</v>
      </c>
      <c r="H289" s="378"/>
      <c r="I289" s="378"/>
      <c r="J289" s="378"/>
      <c r="K289" s="378"/>
      <c r="L289" s="378"/>
      <c r="M289" s="378"/>
      <c r="N289" s="378">
        <v>1</v>
      </c>
      <c r="O289" s="440">
        <v>44509</v>
      </c>
      <c r="P289" s="483">
        <f t="shared" si="15"/>
        <v>1</v>
      </c>
      <c r="Q289" s="378"/>
      <c r="R289" s="378"/>
      <c r="S289" s="378"/>
      <c r="T289" s="378"/>
      <c r="U289" s="378"/>
      <c r="V289" s="378"/>
      <c r="W289" s="378"/>
      <c r="X289" s="379"/>
      <c r="Y289" s="484">
        <f t="shared" si="16"/>
        <v>0</v>
      </c>
      <c r="Z289" s="378"/>
      <c r="AA289" s="378"/>
      <c r="AB289" s="378"/>
      <c r="AC289" s="378"/>
      <c r="AD289" s="378"/>
      <c r="AE289" s="378"/>
      <c r="AF289" s="378"/>
      <c r="AG289" s="378"/>
      <c r="AH289" s="484">
        <f t="shared" si="14"/>
        <v>0</v>
      </c>
      <c r="AI289" s="382"/>
      <c r="AJ289" s="378" t="s">
        <v>2227</v>
      </c>
      <c r="AK289" s="378" t="s">
        <v>2228</v>
      </c>
      <c r="AL289" s="378"/>
      <c r="AM289" s="378"/>
      <c r="AN289" s="378"/>
      <c r="AO289" s="378"/>
      <c r="AP289" s="378"/>
      <c r="AQ289" s="378"/>
      <c r="AR289" s="378"/>
      <c r="AS289" s="394"/>
      <c r="AT289" s="395"/>
      <c r="AU289" s="394"/>
      <c r="AV289" s="394"/>
      <c r="AW289" s="381" t="s">
        <v>1197</v>
      </c>
    </row>
    <row r="290" spans="1:49" s="506" customFormat="1">
      <c r="A290" s="472"/>
      <c r="B290" s="380" t="s">
        <v>1190</v>
      </c>
      <c r="C290" s="381" t="s">
        <v>1191</v>
      </c>
      <c r="D290" s="380"/>
      <c r="E290" s="378" t="s">
        <v>1192</v>
      </c>
      <c r="F290" s="378" t="s">
        <v>533</v>
      </c>
      <c r="G290" s="378" t="s">
        <v>452</v>
      </c>
      <c r="H290" s="378"/>
      <c r="I290" s="378"/>
      <c r="J290" s="378"/>
      <c r="K290" s="378"/>
      <c r="L290" s="378"/>
      <c r="M290" s="378"/>
      <c r="N290" s="378">
        <v>1</v>
      </c>
      <c r="O290" s="440">
        <v>44249</v>
      </c>
      <c r="P290" s="483">
        <f t="shared" si="15"/>
        <v>1</v>
      </c>
      <c r="Q290" s="378"/>
      <c r="R290" s="378"/>
      <c r="S290" s="378"/>
      <c r="T290" s="378"/>
      <c r="U290" s="378"/>
      <c r="V290" s="378"/>
      <c r="W290" s="378"/>
      <c r="X290" s="379"/>
      <c r="Y290" s="484">
        <f t="shared" si="16"/>
        <v>0</v>
      </c>
      <c r="Z290" s="378"/>
      <c r="AA290" s="378"/>
      <c r="AB290" s="378"/>
      <c r="AC290" s="378"/>
      <c r="AD290" s="378"/>
      <c r="AE290" s="378"/>
      <c r="AF290" s="378"/>
      <c r="AG290" s="378"/>
      <c r="AH290" s="484">
        <f t="shared" si="14"/>
        <v>0</v>
      </c>
      <c r="AI290" s="382"/>
      <c r="AJ290" s="378" t="s">
        <v>2227</v>
      </c>
      <c r="AK290" s="378" t="s">
        <v>2228</v>
      </c>
      <c r="AL290" s="378"/>
      <c r="AM290" s="378"/>
      <c r="AN290" s="378"/>
      <c r="AO290" s="378"/>
      <c r="AP290" s="378"/>
      <c r="AQ290" s="378"/>
      <c r="AR290" s="378"/>
      <c r="AS290" s="394"/>
      <c r="AT290" s="395"/>
      <c r="AU290" s="394"/>
      <c r="AV290" s="394"/>
      <c r="AW290" s="381" t="s">
        <v>1193</v>
      </c>
    </row>
    <row r="291" spans="1:49" s="506" customFormat="1">
      <c r="A291" s="472"/>
      <c r="B291" s="380" t="s">
        <v>1182</v>
      </c>
      <c r="C291" s="381" t="s">
        <v>1183</v>
      </c>
      <c r="D291" s="380"/>
      <c r="E291" s="378" t="s">
        <v>1184</v>
      </c>
      <c r="F291" s="378" t="s">
        <v>533</v>
      </c>
      <c r="G291" s="378" t="s">
        <v>452</v>
      </c>
      <c r="H291" s="378"/>
      <c r="I291" s="378"/>
      <c r="J291" s="378"/>
      <c r="K291" s="378"/>
      <c r="L291" s="378"/>
      <c r="M291" s="378"/>
      <c r="N291" s="378">
        <v>1</v>
      </c>
      <c r="O291" s="440">
        <v>44419</v>
      </c>
      <c r="P291" s="483">
        <f t="shared" si="15"/>
        <v>1</v>
      </c>
      <c r="Q291" s="378"/>
      <c r="R291" s="378"/>
      <c r="S291" s="378"/>
      <c r="T291" s="378"/>
      <c r="U291" s="378"/>
      <c r="V291" s="378"/>
      <c r="W291" s="378"/>
      <c r="X291" s="379"/>
      <c r="Y291" s="484">
        <f t="shared" si="16"/>
        <v>0</v>
      </c>
      <c r="Z291" s="378"/>
      <c r="AA291" s="378"/>
      <c r="AB291" s="378"/>
      <c r="AC291" s="378"/>
      <c r="AD291" s="378"/>
      <c r="AE291" s="378"/>
      <c r="AF291" s="378"/>
      <c r="AG291" s="378"/>
      <c r="AH291" s="484">
        <f t="shared" si="14"/>
        <v>0</v>
      </c>
      <c r="AI291" s="382"/>
      <c r="AJ291" s="378" t="s">
        <v>2227</v>
      </c>
      <c r="AK291" s="378" t="s">
        <v>2228</v>
      </c>
      <c r="AL291" s="378"/>
      <c r="AM291" s="378"/>
      <c r="AN291" s="378"/>
      <c r="AO291" s="378"/>
      <c r="AP291" s="378"/>
      <c r="AQ291" s="378"/>
      <c r="AR291" s="378"/>
      <c r="AS291" s="394"/>
      <c r="AT291" s="395"/>
      <c r="AU291" s="394"/>
      <c r="AV291" s="394"/>
      <c r="AW291" s="381" t="s">
        <v>1185</v>
      </c>
    </row>
    <row r="292" spans="1:49" s="506" customFormat="1">
      <c r="A292" s="472"/>
      <c r="B292" s="380" t="s">
        <v>1178</v>
      </c>
      <c r="C292" s="381" t="s">
        <v>1179</v>
      </c>
      <c r="D292" s="380"/>
      <c r="E292" s="378" t="s">
        <v>1180</v>
      </c>
      <c r="F292" s="378" t="s">
        <v>533</v>
      </c>
      <c r="G292" s="378" t="s">
        <v>452</v>
      </c>
      <c r="H292" s="378"/>
      <c r="I292" s="378"/>
      <c r="J292" s="378"/>
      <c r="K292" s="378"/>
      <c r="L292" s="378"/>
      <c r="M292" s="378"/>
      <c r="N292" s="378">
        <v>1</v>
      </c>
      <c r="O292" s="440">
        <v>44368</v>
      </c>
      <c r="P292" s="483">
        <f t="shared" si="15"/>
        <v>1</v>
      </c>
      <c r="Q292" s="378"/>
      <c r="R292" s="378"/>
      <c r="S292" s="378"/>
      <c r="T292" s="378"/>
      <c r="U292" s="378"/>
      <c r="V292" s="378"/>
      <c r="W292" s="378"/>
      <c r="X292" s="379"/>
      <c r="Y292" s="484">
        <f t="shared" si="16"/>
        <v>0</v>
      </c>
      <c r="Z292" s="378"/>
      <c r="AA292" s="378"/>
      <c r="AB292" s="378"/>
      <c r="AC292" s="378"/>
      <c r="AD292" s="378"/>
      <c r="AE292" s="378"/>
      <c r="AF292" s="378"/>
      <c r="AG292" s="378"/>
      <c r="AH292" s="484">
        <f t="shared" si="14"/>
        <v>0</v>
      </c>
      <c r="AI292" s="382"/>
      <c r="AJ292" s="378" t="s">
        <v>2227</v>
      </c>
      <c r="AK292" s="378" t="s">
        <v>2228</v>
      </c>
      <c r="AL292" s="378"/>
      <c r="AM292" s="378"/>
      <c r="AN292" s="378"/>
      <c r="AO292" s="378"/>
      <c r="AP292" s="378"/>
      <c r="AQ292" s="378"/>
      <c r="AR292" s="378"/>
      <c r="AS292" s="394"/>
      <c r="AT292" s="395"/>
      <c r="AU292" s="394"/>
      <c r="AV292" s="394"/>
      <c r="AW292" s="381" t="s">
        <v>1181</v>
      </c>
    </row>
    <row r="293" spans="1:49" s="506" customFormat="1">
      <c r="A293" s="472"/>
      <c r="B293" s="380" t="s">
        <v>1174</v>
      </c>
      <c r="C293" s="381" t="s">
        <v>1175</v>
      </c>
      <c r="D293" s="380"/>
      <c r="E293" s="378" t="s">
        <v>1176</v>
      </c>
      <c r="F293" s="378" t="s">
        <v>533</v>
      </c>
      <c r="G293" s="378" t="s">
        <v>452</v>
      </c>
      <c r="H293" s="378"/>
      <c r="I293" s="378"/>
      <c r="J293" s="378"/>
      <c r="K293" s="378"/>
      <c r="L293" s="378"/>
      <c r="M293" s="378"/>
      <c r="N293" s="378">
        <v>1</v>
      </c>
      <c r="O293" s="440">
        <v>44424</v>
      </c>
      <c r="P293" s="483">
        <f t="shared" si="15"/>
        <v>1</v>
      </c>
      <c r="Q293" s="378"/>
      <c r="R293" s="378"/>
      <c r="S293" s="378"/>
      <c r="T293" s="378"/>
      <c r="U293" s="378"/>
      <c r="V293" s="378"/>
      <c r="W293" s="378"/>
      <c r="X293" s="379"/>
      <c r="Y293" s="484">
        <f t="shared" si="16"/>
        <v>0</v>
      </c>
      <c r="Z293" s="378"/>
      <c r="AA293" s="378"/>
      <c r="AB293" s="378"/>
      <c r="AC293" s="378"/>
      <c r="AD293" s="378"/>
      <c r="AE293" s="378"/>
      <c r="AF293" s="378"/>
      <c r="AG293" s="378"/>
      <c r="AH293" s="484">
        <f t="shared" si="14"/>
        <v>0</v>
      </c>
      <c r="AI293" s="382"/>
      <c r="AJ293" s="378" t="s">
        <v>2227</v>
      </c>
      <c r="AK293" s="378" t="s">
        <v>2228</v>
      </c>
      <c r="AL293" s="378"/>
      <c r="AM293" s="378"/>
      <c r="AN293" s="378"/>
      <c r="AO293" s="378"/>
      <c r="AP293" s="378"/>
      <c r="AQ293" s="378"/>
      <c r="AR293" s="378"/>
      <c r="AS293" s="394"/>
      <c r="AT293" s="395"/>
      <c r="AU293" s="394"/>
      <c r="AV293" s="394"/>
      <c r="AW293" s="381" t="s">
        <v>1177</v>
      </c>
    </row>
    <row r="294" spans="1:49" s="506" customFormat="1">
      <c r="A294" s="472"/>
      <c r="B294" s="380" t="s">
        <v>1170</v>
      </c>
      <c r="C294" s="381" t="s">
        <v>1171</v>
      </c>
      <c r="D294" s="380"/>
      <c r="E294" s="378" t="s">
        <v>1172</v>
      </c>
      <c r="F294" s="378" t="s">
        <v>533</v>
      </c>
      <c r="G294" s="378" t="s">
        <v>452</v>
      </c>
      <c r="H294" s="378"/>
      <c r="I294" s="378"/>
      <c r="J294" s="378"/>
      <c r="K294" s="378"/>
      <c r="L294" s="378"/>
      <c r="M294" s="378"/>
      <c r="N294" s="378">
        <v>1</v>
      </c>
      <c r="O294" s="440">
        <v>44538</v>
      </c>
      <c r="P294" s="483">
        <f t="shared" si="15"/>
        <v>1</v>
      </c>
      <c r="Q294" s="378"/>
      <c r="R294" s="378"/>
      <c r="S294" s="378"/>
      <c r="T294" s="378"/>
      <c r="U294" s="378"/>
      <c r="V294" s="378"/>
      <c r="W294" s="378"/>
      <c r="X294" s="379"/>
      <c r="Y294" s="484">
        <f t="shared" si="16"/>
        <v>0</v>
      </c>
      <c r="Z294" s="378"/>
      <c r="AA294" s="378"/>
      <c r="AB294" s="378"/>
      <c r="AC294" s="378"/>
      <c r="AD294" s="378"/>
      <c r="AE294" s="378"/>
      <c r="AF294" s="378"/>
      <c r="AG294" s="378"/>
      <c r="AH294" s="484">
        <f t="shared" si="14"/>
        <v>0</v>
      </c>
      <c r="AI294" s="382"/>
      <c r="AJ294" s="378" t="s">
        <v>2227</v>
      </c>
      <c r="AK294" s="378" t="s">
        <v>2228</v>
      </c>
      <c r="AL294" s="378"/>
      <c r="AM294" s="378"/>
      <c r="AN294" s="378"/>
      <c r="AO294" s="378"/>
      <c r="AP294" s="378"/>
      <c r="AQ294" s="378"/>
      <c r="AR294" s="378"/>
      <c r="AS294" s="394"/>
      <c r="AT294" s="395"/>
      <c r="AU294" s="394"/>
      <c r="AV294" s="394"/>
      <c r="AW294" s="381" t="s">
        <v>1173</v>
      </c>
    </row>
    <row r="295" spans="1:49" s="506" customFormat="1">
      <c r="A295" s="472"/>
      <c r="B295" s="380" t="s">
        <v>1166</v>
      </c>
      <c r="C295" s="381" t="s">
        <v>1167</v>
      </c>
      <c r="D295" s="380"/>
      <c r="E295" s="378" t="s">
        <v>1168</v>
      </c>
      <c r="F295" s="378" t="s">
        <v>533</v>
      </c>
      <c r="G295" s="378" t="s">
        <v>452</v>
      </c>
      <c r="H295" s="378"/>
      <c r="I295" s="378"/>
      <c r="J295" s="378"/>
      <c r="K295" s="378"/>
      <c r="L295" s="378"/>
      <c r="M295" s="378"/>
      <c r="N295" s="378">
        <v>1</v>
      </c>
      <c r="O295" s="440">
        <v>44398</v>
      </c>
      <c r="P295" s="483">
        <f t="shared" si="15"/>
        <v>1</v>
      </c>
      <c r="Q295" s="378"/>
      <c r="R295" s="378"/>
      <c r="S295" s="378"/>
      <c r="T295" s="378"/>
      <c r="U295" s="378"/>
      <c r="V295" s="378"/>
      <c r="W295" s="378"/>
      <c r="X295" s="379"/>
      <c r="Y295" s="484">
        <f t="shared" si="16"/>
        <v>0</v>
      </c>
      <c r="Z295" s="378"/>
      <c r="AA295" s="378"/>
      <c r="AB295" s="378"/>
      <c r="AC295" s="378"/>
      <c r="AD295" s="378"/>
      <c r="AE295" s="378"/>
      <c r="AF295" s="378"/>
      <c r="AG295" s="378"/>
      <c r="AH295" s="484">
        <f t="shared" si="14"/>
        <v>0</v>
      </c>
      <c r="AI295" s="382"/>
      <c r="AJ295" s="378" t="s">
        <v>2227</v>
      </c>
      <c r="AK295" s="378" t="s">
        <v>2228</v>
      </c>
      <c r="AL295" s="378"/>
      <c r="AM295" s="378"/>
      <c r="AN295" s="378"/>
      <c r="AO295" s="378"/>
      <c r="AP295" s="378"/>
      <c r="AQ295" s="378"/>
      <c r="AR295" s="378"/>
      <c r="AS295" s="394"/>
      <c r="AT295" s="395"/>
      <c r="AU295" s="394"/>
      <c r="AV295" s="394"/>
      <c r="AW295" s="381" t="s">
        <v>1169</v>
      </c>
    </row>
    <row r="296" spans="1:49" s="506" customFormat="1">
      <c r="A296" s="472"/>
      <c r="B296" s="380" t="s">
        <v>1162</v>
      </c>
      <c r="C296" s="381" t="s">
        <v>1163</v>
      </c>
      <c r="D296" s="380"/>
      <c r="E296" s="378" t="s">
        <v>1164</v>
      </c>
      <c r="F296" s="378" t="s">
        <v>533</v>
      </c>
      <c r="G296" s="378" t="s">
        <v>452</v>
      </c>
      <c r="H296" s="378"/>
      <c r="I296" s="378"/>
      <c r="J296" s="378"/>
      <c r="K296" s="378"/>
      <c r="L296" s="378"/>
      <c r="M296" s="378"/>
      <c r="N296" s="378">
        <v>1</v>
      </c>
      <c r="O296" s="440">
        <v>44221</v>
      </c>
      <c r="P296" s="483">
        <f t="shared" si="15"/>
        <v>1</v>
      </c>
      <c r="Q296" s="378"/>
      <c r="R296" s="378"/>
      <c r="S296" s="378"/>
      <c r="T296" s="378"/>
      <c r="U296" s="378"/>
      <c r="V296" s="378"/>
      <c r="W296" s="378"/>
      <c r="X296" s="379"/>
      <c r="Y296" s="484">
        <f t="shared" si="16"/>
        <v>0</v>
      </c>
      <c r="Z296" s="378"/>
      <c r="AA296" s="378"/>
      <c r="AB296" s="378"/>
      <c r="AC296" s="378"/>
      <c r="AD296" s="378"/>
      <c r="AE296" s="378"/>
      <c r="AF296" s="378"/>
      <c r="AG296" s="378"/>
      <c r="AH296" s="484">
        <f t="shared" si="14"/>
        <v>0</v>
      </c>
      <c r="AI296" s="382"/>
      <c r="AJ296" s="378" t="s">
        <v>2227</v>
      </c>
      <c r="AK296" s="378" t="s">
        <v>2228</v>
      </c>
      <c r="AL296" s="378"/>
      <c r="AM296" s="378"/>
      <c r="AN296" s="378"/>
      <c r="AO296" s="378"/>
      <c r="AP296" s="378"/>
      <c r="AQ296" s="378"/>
      <c r="AR296" s="378"/>
      <c r="AS296" s="394"/>
      <c r="AT296" s="395"/>
      <c r="AU296" s="394"/>
      <c r="AV296" s="394"/>
      <c r="AW296" s="381" t="s">
        <v>1165</v>
      </c>
    </row>
    <row r="297" spans="1:49" s="506" customFormat="1">
      <c r="A297" s="472"/>
      <c r="B297" s="380" t="s">
        <v>1158</v>
      </c>
      <c r="C297" s="381" t="s">
        <v>1159</v>
      </c>
      <c r="D297" s="380"/>
      <c r="E297" s="378" t="s">
        <v>1160</v>
      </c>
      <c r="F297" s="378" t="s">
        <v>533</v>
      </c>
      <c r="G297" s="378" t="s">
        <v>452</v>
      </c>
      <c r="H297" s="378"/>
      <c r="I297" s="378"/>
      <c r="J297" s="378"/>
      <c r="K297" s="378"/>
      <c r="L297" s="378"/>
      <c r="M297" s="378"/>
      <c r="N297" s="378">
        <v>1</v>
      </c>
      <c r="O297" s="440">
        <v>44431</v>
      </c>
      <c r="P297" s="483">
        <f t="shared" si="15"/>
        <v>1</v>
      </c>
      <c r="Q297" s="378"/>
      <c r="R297" s="378"/>
      <c r="S297" s="378"/>
      <c r="T297" s="378"/>
      <c r="U297" s="378"/>
      <c r="V297" s="378"/>
      <c r="W297" s="378"/>
      <c r="X297" s="379"/>
      <c r="Y297" s="484">
        <f t="shared" si="16"/>
        <v>0</v>
      </c>
      <c r="Z297" s="378"/>
      <c r="AA297" s="378"/>
      <c r="AB297" s="378"/>
      <c r="AC297" s="378"/>
      <c r="AD297" s="378"/>
      <c r="AE297" s="378"/>
      <c r="AF297" s="378"/>
      <c r="AG297" s="378"/>
      <c r="AH297" s="484">
        <f t="shared" si="14"/>
        <v>0</v>
      </c>
      <c r="AI297" s="382"/>
      <c r="AJ297" s="378" t="s">
        <v>2227</v>
      </c>
      <c r="AK297" s="378" t="s">
        <v>2228</v>
      </c>
      <c r="AL297" s="378"/>
      <c r="AM297" s="378"/>
      <c r="AN297" s="378"/>
      <c r="AO297" s="378"/>
      <c r="AP297" s="378"/>
      <c r="AQ297" s="378"/>
      <c r="AR297" s="378"/>
      <c r="AS297" s="394"/>
      <c r="AT297" s="395"/>
      <c r="AU297" s="394"/>
      <c r="AV297" s="394"/>
      <c r="AW297" s="381" t="s">
        <v>1161</v>
      </c>
    </row>
    <row r="298" spans="1:49" s="506" customFormat="1">
      <c r="A298" s="472"/>
      <c r="B298" s="380" t="s">
        <v>1150</v>
      </c>
      <c r="C298" s="381" t="s">
        <v>1151</v>
      </c>
      <c r="D298" s="380"/>
      <c r="E298" s="378" t="s">
        <v>1152</v>
      </c>
      <c r="F298" s="378" t="s">
        <v>533</v>
      </c>
      <c r="G298" s="378" t="s">
        <v>452</v>
      </c>
      <c r="H298" s="378"/>
      <c r="I298" s="378"/>
      <c r="J298" s="378"/>
      <c r="K298" s="378"/>
      <c r="L298" s="378"/>
      <c r="M298" s="378"/>
      <c r="N298" s="378">
        <v>1</v>
      </c>
      <c r="O298" s="440">
        <v>44203</v>
      </c>
      <c r="P298" s="483">
        <f t="shared" si="15"/>
        <v>1</v>
      </c>
      <c r="Q298" s="378"/>
      <c r="R298" s="378"/>
      <c r="S298" s="378"/>
      <c r="T298" s="378"/>
      <c r="U298" s="378"/>
      <c r="V298" s="378"/>
      <c r="W298" s="378"/>
      <c r="X298" s="379"/>
      <c r="Y298" s="484">
        <f t="shared" si="16"/>
        <v>0</v>
      </c>
      <c r="Z298" s="378"/>
      <c r="AA298" s="378"/>
      <c r="AB298" s="378"/>
      <c r="AC298" s="378"/>
      <c r="AD298" s="378"/>
      <c r="AE298" s="378"/>
      <c r="AF298" s="378"/>
      <c r="AG298" s="378"/>
      <c r="AH298" s="484">
        <f t="shared" si="14"/>
        <v>0</v>
      </c>
      <c r="AI298" s="382"/>
      <c r="AJ298" s="378" t="s">
        <v>2227</v>
      </c>
      <c r="AK298" s="378" t="s">
        <v>2228</v>
      </c>
      <c r="AL298" s="378"/>
      <c r="AM298" s="378"/>
      <c r="AN298" s="378"/>
      <c r="AO298" s="378"/>
      <c r="AP298" s="378"/>
      <c r="AQ298" s="378"/>
      <c r="AR298" s="378"/>
      <c r="AS298" s="394"/>
      <c r="AT298" s="395"/>
      <c r="AU298" s="394"/>
      <c r="AV298" s="394"/>
      <c r="AW298" s="381" t="s">
        <v>1153</v>
      </c>
    </row>
    <row r="299" spans="1:49" s="506" customFormat="1">
      <c r="A299" s="472"/>
      <c r="B299" s="380" t="s">
        <v>1146</v>
      </c>
      <c r="C299" s="381" t="s">
        <v>1147</v>
      </c>
      <c r="D299" s="380"/>
      <c r="E299" s="378" t="s">
        <v>1148</v>
      </c>
      <c r="F299" s="378" t="s">
        <v>533</v>
      </c>
      <c r="G299" s="378" t="s">
        <v>452</v>
      </c>
      <c r="H299" s="378"/>
      <c r="I299" s="378"/>
      <c r="J299" s="378"/>
      <c r="K299" s="378"/>
      <c r="L299" s="378"/>
      <c r="M299" s="378"/>
      <c r="N299" s="378">
        <v>1</v>
      </c>
      <c r="O299" s="440">
        <v>44434</v>
      </c>
      <c r="P299" s="483">
        <f t="shared" si="15"/>
        <v>1</v>
      </c>
      <c r="Q299" s="378"/>
      <c r="R299" s="378"/>
      <c r="S299" s="378"/>
      <c r="T299" s="378"/>
      <c r="U299" s="378"/>
      <c r="V299" s="378"/>
      <c r="W299" s="378"/>
      <c r="X299" s="379"/>
      <c r="Y299" s="484">
        <f t="shared" si="16"/>
        <v>0</v>
      </c>
      <c r="Z299" s="378"/>
      <c r="AA299" s="378"/>
      <c r="AB299" s="378"/>
      <c r="AC299" s="378"/>
      <c r="AD299" s="378"/>
      <c r="AE299" s="378"/>
      <c r="AF299" s="378"/>
      <c r="AG299" s="378"/>
      <c r="AH299" s="484">
        <f t="shared" si="14"/>
        <v>0</v>
      </c>
      <c r="AI299" s="382"/>
      <c r="AJ299" s="378" t="s">
        <v>2227</v>
      </c>
      <c r="AK299" s="378" t="s">
        <v>2228</v>
      </c>
      <c r="AL299" s="378"/>
      <c r="AM299" s="378"/>
      <c r="AN299" s="378"/>
      <c r="AO299" s="378"/>
      <c r="AP299" s="378"/>
      <c r="AQ299" s="378"/>
      <c r="AR299" s="378"/>
      <c r="AS299" s="394"/>
      <c r="AT299" s="395"/>
      <c r="AU299" s="394"/>
      <c r="AV299" s="394"/>
      <c r="AW299" s="381" t="s">
        <v>1149</v>
      </c>
    </row>
    <row r="300" spans="1:49" s="506" customFormat="1">
      <c r="A300" s="472"/>
      <c r="B300" s="380" t="s">
        <v>1142</v>
      </c>
      <c r="C300" s="381" t="s">
        <v>1143</v>
      </c>
      <c r="D300" s="380"/>
      <c r="E300" s="378" t="s">
        <v>1144</v>
      </c>
      <c r="F300" s="378" t="s">
        <v>533</v>
      </c>
      <c r="G300" s="378" t="s">
        <v>452</v>
      </c>
      <c r="H300" s="378"/>
      <c r="I300" s="378"/>
      <c r="J300" s="378"/>
      <c r="K300" s="378"/>
      <c r="L300" s="378"/>
      <c r="M300" s="378"/>
      <c r="N300" s="378">
        <v>1</v>
      </c>
      <c r="O300" s="440">
        <v>44433</v>
      </c>
      <c r="P300" s="483">
        <f t="shared" si="15"/>
        <v>1</v>
      </c>
      <c r="Q300" s="378"/>
      <c r="R300" s="378"/>
      <c r="S300" s="378"/>
      <c r="T300" s="378"/>
      <c r="U300" s="378"/>
      <c r="V300" s="378"/>
      <c r="W300" s="378"/>
      <c r="X300" s="379"/>
      <c r="Y300" s="484">
        <f t="shared" si="16"/>
        <v>0</v>
      </c>
      <c r="Z300" s="378"/>
      <c r="AA300" s="378"/>
      <c r="AB300" s="378"/>
      <c r="AC300" s="378"/>
      <c r="AD300" s="378"/>
      <c r="AE300" s="378"/>
      <c r="AF300" s="378"/>
      <c r="AG300" s="378"/>
      <c r="AH300" s="484">
        <f t="shared" si="14"/>
        <v>0</v>
      </c>
      <c r="AI300" s="382"/>
      <c r="AJ300" s="378" t="s">
        <v>2227</v>
      </c>
      <c r="AK300" s="378" t="s">
        <v>2228</v>
      </c>
      <c r="AL300" s="378"/>
      <c r="AM300" s="378"/>
      <c r="AN300" s="378"/>
      <c r="AO300" s="378"/>
      <c r="AP300" s="378"/>
      <c r="AQ300" s="378"/>
      <c r="AR300" s="378"/>
      <c r="AS300" s="394"/>
      <c r="AT300" s="395"/>
      <c r="AU300" s="394"/>
      <c r="AV300" s="394"/>
      <c r="AW300" s="381" t="s">
        <v>1145</v>
      </c>
    </row>
    <row r="301" spans="1:49" s="506" customFormat="1">
      <c r="A301" s="472"/>
      <c r="B301" s="380" t="s">
        <v>1138</v>
      </c>
      <c r="C301" s="381" t="s">
        <v>1139</v>
      </c>
      <c r="D301" s="380"/>
      <c r="E301" s="378" t="s">
        <v>1140</v>
      </c>
      <c r="F301" s="378" t="s">
        <v>533</v>
      </c>
      <c r="G301" s="378" t="s">
        <v>452</v>
      </c>
      <c r="H301" s="378"/>
      <c r="I301" s="378"/>
      <c r="J301" s="378"/>
      <c r="K301" s="378"/>
      <c r="L301" s="378"/>
      <c r="M301" s="378"/>
      <c r="N301" s="378">
        <v>1</v>
      </c>
      <c r="O301" s="440">
        <v>44364</v>
      </c>
      <c r="P301" s="483">
        <f t="shared" si="15"/>
        <v>1</v>
      </c>
      <c r="Q301" s="378"/>
      <c r="R301" s="378"/>
      <c r="S301" s="378"/>
      <c r="T301" s="378"/>
      <c r="U301" s="378"/>
      <c r="V301" s="378"/>
      <c r="W301" s="378"/>
      <c r="X301" s="379"/>
      <c r="Y301" s="484">
        <f t="shared" si="16"/>
        <v>0</v>
      </c>
      <c r="Z301" s="378"/>
      <c r="AA301" s="378"/>
      <c r="AB301" s="378"/>
      <c r="AC301" s="378"/>
      <c r="AD301" s="378"/>
      <c r="AE301" s="378"/>
      <c r="AF301" s="378"/>
      <c r="AG301" s="378"/>
      <c r="AH301" s="484">
        <f t="shared" si="14"/>
        <v>0</v>
      </c>
      <c r="AI301" s="382"/>
      <c r="AJ301" s="378" t="s">
        <v>2227</v>
      </c>
      <c r="AK301" s="378" t="s">
        <v>2228</v>
      </c>
      <c r="AL301" s="378"/>
      <c r="AM301" s="378"/>
      <c r="AN301" s="378"/>
      <c r="AO301" s="378"/>
      <c r="AP301" s="378"/>
      <c r="AQ301" s="378"/>
      <c r="AR301" s="378"/>
      <c r="AS301" s="394"/>
      <c r="AT301" s="395"/>
      <c r="AU301" s="394"/>
      <c r="AV301" s="394"/>
      <c r="AW301" s="381" t="s">
        <v>1141</v>
      </c>
    </row>
    <row r="302" spans="1:49" s="506" customFormat="1">
      <c r="A302" s="472"/>
      <c r="B302" s="380" t="s">
        <v>1134</v>
      </c>
      <c r="C302" s="381" t="s">
        <v>1135</v>
      </c>
      <c r="D302" s="380"/>
      <c r="E302" s="378" t="s">
        <v>1136</v>
      </c>
      <c r="F302" s="378" t="s">
        <v>533</v>
      </c>
      <c r="G302" s="378" t="s">
        <v>452</v>
      </c>
      <c r="H302" s="378"/>
      <c r="I302" s="378"/>
      <c r="J302" s="378"/>
      <c r="K302" s="378"/>
      <c r="L302" s="378"/>
      <c r="M302" s="378"/>
      <c r="N302" s="378">
        <v>1</v>
      </c>
      <c r="O302" s="440">
        <v>44544</v>
      </c>
      <c r="P302" s="483">
        <f t="shared" si="15"/>
        <v>1</v>
      </c>
      <c r="Q302" s="378"/>
      <c r="R302" s="378"/>
      <c r="S302" s="378"/>
      <c r="T302" s="378"/>
      <c r="U302" s="378"/>
      <c r="V302" s="378"/>
      <c r="W302" s="378"/>
      <c r="X302" s="379"/>
      <c r="Y302" s="484">
        <f t="shared" si="16"/>
        <v>0</v>
      </c>
      <c r="Z302" s="378"/>
      <c r="AA302" s="378"/>
      <c r="AB302" s="378"/>
      <c r="AC302" s="378"/>
      <c r="AD302" s="378"/>
      <c r="AE302" s="378"/>
      <c r="AF302" s="378"/>
      <c r="AG302" s="378"/>
      <c r="AH302" s="484">
        <f t="shared" si="14"/>
        <v>0</v>
      </c>
      <c r="AI302" s="382"/>
      <c r="AJ302" s="378" t="s">
        <v>2227</v>
      </c>
      <c r="AK302" s="378" t="s">
        <v>2228</v>
      </c>
      <c r="AL302" s="378"/>
      <c r="AM302" s="378"/>
      <c r="AN302" s="378"/>
      <c r="AO302" s="378"/>
      <c r="AP302" s="378"/>
      <c r="AQ302" s="378"/>
      <c r="AR302" s="378"/>
      <c r="AS302" s="394"/>
      <c r="AT302" s="395"/>
      <c r="AU302" s="394"/>
      <c r="AV302" s="394"/>
      <c r="AW302" s="381" t="s">
        <v>1137</v>
      </c>
    </row>
    <row r="303" spans="1:49" s="506" customFormat="1">
      <c r="A303" s="472"/>
      <c r="B303" s="380" t="s">
        <v>1130</v>
      </c>
      <c r="C303" s="381" t="s">
        <v>1131</v>
      </c>
      <c r="D303" s="380"/>
      <c r="E303" s="378" t="s">
        <v>1132</v>
      </c>
      <c r="F303" s="378" t="s">
        <v>533</v>
      </c>
      <c r="G303" s="378" t="s">
        <v>452</v>
      </c>
      <c r="H303" s="378"/>
      <c r="I303" s="378"/>
      <c r="J303" s="378"/>
      <c r="K303" s="378"/>
      <c r="L303" s="378"/>
      <c r="M303" s="378"/>
      <c r="N303" s="378">
        <v>1</v>
      </c>
      <c r="O303" s="440">
        <v>44369</v>
      </c>
      <c r="P303" s="483">
        <f t="shared" si="15"/>
        <v>1</v>
      </c>
      <c r="Q303" s="378"/>
      <c r="R303" s="378"/>
      <c r="S303" s="378"/>
      <c r="T303" s="378"/>
      <c r="U303" s="378"/>
      <c r="V303" s="378"/>
      <c r="W303" s="378"/>
      <c r="X303" s="379"/>
      <c r="Y303" s="484">
        <f t="shared" si="16"/>
        <v>0</v>
      </c>
      <c r="Z303" s="378"/>
      <c r="AA303" s="378"/>
      <c r="AB303" s="378"/>
      <c r="AC303" s="378"/>
      <c r="AD303" s="378"/>
      <c r="AE303" s="378"/>
      <c r="AF303" s="378"/>
      <c r="AG303" s="378"/>
      <c r="AH303" s="484">
        <f t="shared" si="14"/>
        <v>0</v>
      </c>
      <c r="AI303" s="382"/>
      <c r="AJ303" s="378" t="s">
        <v>2227</v>
      </c>
      <c r="AK303" s="378" t="s">
        <v>2228</v>
      </c>
      <c r="AL303" s="378"/>
      <c r="AM303" s="378"/>
      <c r="AN303" s="378"/>
      <c r="AO303" s="378"/>
      <c r="AP303" s="378"/>
      <c r="AQ303" s="378"/>
      <c r="AR303" s="378"/>
      <c r="AS303" s="394"/>
      <c r="AT303" s="395"/>
      <c r="AU303" s="394"/>
      <c r="AV303" s="394"/>
      <c r="AW303" s="381" t="s">
        <v>1133</v>
      </c>
    </row>
    <row r="304" spans="1:49" s="506" customFormat="1">
      <c r="A304" s="472"/>
      <c r="B304" s="380" t="s">
        <v>1126</v>
      </c>
      <c r="C304" s="381" t="s">
        <v>1127</v>
      </c>
      <c r="D304" s="380"/>
      <c r="E304" s="378" t="s">
        <v>1128</v>
      </c>
      <c r="F304" s="378" t="s">
        <v>533</v>
      </c>
      <c r="G304" s="378" t="s">
        <v>452</v>
      </c>
      <c r="H304" s="378"/>
      <c r="I304" s="378"/>
      <c r="J304" s="378"/>
      <c r="K304" s="378"/>
      <c r="L304" s="378"/>
      <c r="M304" s="378"/>
      <c r="N304" s="378">
        <v>1</v>
      </c>
      <c r="O304" s="440">
        <v>44389</v>
      </c>
      <c r="P304" s="483">
        <f t="shared" si="15"/>
        <v>1</v>
      </c>
      <c r="Q304" s="378"/>
      <c r="R304" s="378"/>
      <c r="S304" s="378"/>
      <c r="T304" s="378"/>
      <c r="U304" s="378"/>
      <c r="V304" s="378"/>
      <c r="W304" s="378"/>
      <c r="X304" s="379"/>
      <c r="Y304" s="484">
        <f t="shared" si="16"/>
        <v>0</v>
      </c>
      <c r="Z304" s="378"/>
      <c r="AA304" s="378"/>
      <c r="AB304" s="378"/>
      <c r="AC304" s="378"/>
      <c r="AD304" s="378"/>
      <c r="AE304" s="378"/>
      <c r="AF304" s="378"/>
      <c r="AG304" s="378"/>
      <c r="AH304" s="484">
        <f t="shared" si="14"/>
        <v>0</v>
      </c>
      <c r="AI304" s="382"/>
      <c r="AJ304" s="378" t="s">
        <v>2227</v>
      </c>
      <c r="AK304" s="378" t="s">
        <v>2228</v>
      </c>
      <c r="AL304" s="378"/>
      <c r="AM304" s="378"/>
      <c r="AN304" s="378"/>
      <c r="AO304" s="378"/>
      <c r="AP304" s="378"/>
      <c r="AQ304" s="378"/>
      <c r="AR304" s="378"/>
      <c r="AS304" s="394"/>
      <c r="AT304" s="395"/>
      <c r="AU304" s="394"/>
      <c r="AV304" s="394"/>
      <c r="AW304" s="381" t="s">
        <v>1129</v>
      </c>
    </row>
    <row r="305" spans="1:49" s="506" customFormat="1">
      <c r="A305" s="472"/>
      <c r="B305" s="380" t="s">
        <v>1120</v>
      </c>
      <c r="C305" s="381" t="s">
        <v>1121</v>
      </c>
      <c r="D305" s="380"/>
      <c r="E305" s="378" t="s">
        <v>1122</v>
      </c>
      <c r="F305" s="378" t="s">
        <v>533</v>
      </c>
      <c r="G305" s="378" t="s">
        <v>452</v>
      </c>
      <c r="H305" s="378"/>
      <c r="I305" s="378"/>
      <c r="J305" s="378"/>
      <c r="K305" s="378"/>
      <c r="L305" s="378"/>
      <c r="M305" s="378"/>
      <c r="N305" s="378">
        <v>1</v>
      </c>
      <c r="O305" s="440">
        <v>44249</v>
      </c>
      <c r="P305" s="483">
        <f t="shared" si="15"/>
        <v>1</v>
      </c>
      <c r="Q305" s="378"/>
      <c r="R305" s="378"/>
      <c r="S305" s="378"/>
      <c r="T305" s="378"/>
      <c r="U305" s="378"/>
      <c r="V305" s="378"/>
      <c r="W305" s="378"/>
      <c r="X305" s="379"/>
      <c r="Y305" s="484">
        <f t="shared" si="16"/>
        <v>0</v>
      </c>
      <c r="Z305" s="378"/>
      <c r="AA305" s="378"/>
      <c r="AB305" s="378"/>
      <c r="AC305" s="378"/>
      <c r="AD305" s="378"/>
      <c r="AE305" s="378"/>
      <c r="AF305" s="378"/>
      <c r="AG305" s="378"/>
      <c r="AH305" s="484">
        <f t="shared" si="14"/>
        <v>0</v>
      </c>
      <c r="AI305" s="382"/>
      <c r="AJ305" s="378" t="s">
        <v>2227</v>
      </c>
      <c r="AK305" s="378" t="s">
        <v>2228</v>
      </c>
      <c r="AL305" s="378"/>
      <c r="AM305" s="378"/>
      <c r="AN305" s="378"/>
      <c r="AO305" s="378"/>
      <c r="AP305" s="378"/>
      <c r="AQ305" s="378"/>
      <c r="AR305" s="378"/>
      <c r="AS305" s="394"/>
      <c r="AT305" s="395"/>
      <c r="AU305" s="394"/>
      <c r="AV305" s="394"/>
      <c r="AW305" s="381" t="s">
        <v>1123</v>
      </c>
    </row>
    <row r="306" spans="1:49" s="506" customFormat="1">
      <c r="A306" s="472"/>
      <c r="B306" s="380" t="s">
        <v>1107</v>
      </c>
      <c r="C306" s="381" t="s">
        <v>1108</v>
      </c>
      <c r="D306" s="380"/>
      <c r="E306" s="378" t="s">
        <v>1109</v>
      </c>
      <c r="F306" s="378" t="s">
        <v>533</v>
      </c>
      <c r="G306" s="378" t="s">
        <v>452</v>
      </c>
      <c r="H306" s="378"/>
      <c r="I306" s="378"/>
      <c r="J306" s="378"/>
      <c r="K306" s="378"/>
      <c r="L306" s="378"/>
      <c r="M306" s="378"/>
      <c r="N306" s="378">
        <v>1</v>
      </c>
      <c r="O306" s="440">
        <v>44235</v>
      </c>
      <c r="P306" s="483">
        <f t="shared" si="15"/>
        <v>1</v>
      </c>
      <c r="Q306" s="378"/>
      <c r="R306" s="378"/>
      <c r="S306" s="378"/>
      <c r="T306" s="378"/>
      <c r="U306" s="378"/>
      <c r="V306" s="378"/>
      <c r="W306" s="378"/>
      <c r="X306" s="379"/>
      <c r="Y306" s="484">
        <f t="shared" si="16"/>
        <v>0</v>
      </c>
      <c r="Z306" s="378"/>
      <c r="AA306" s="378"/>
      <c r="AB306" s="378"/>
      <c r="AC306" s="378"/>
      <c r="AD306" s="378"/>
      <c r="AE306" s="378"/>
      <c r="AF306" s="378"/>
      <c r="AG306" s="378"/>
      <c r="AH306" s="484">
        <f t="shared" si="14"/>
        <v>0</v>
      </c>
      <c r="AI306" s="382"/>
      <c r="AJ306" s="378" t="s">
        <v>2227</v>
      </c>
      <c r="AK306" s="378" t="s">
        <v>2228</v>
      </c>
      <c r="AL306" s="378"/>
      <c r="AM306" s="378"/>
      <c r="AN306" s="378"/>
      <c r="AO306" s="378"/>
      <c r="AP306" s="378"/>
      <c r="AQ306" s="378"/>
      <c r="AR306" s="378"/>
      <c r="AS306" s="394"/>
      <c r="AT306" s="395"/>
      <c r="AU306" s="394"/>
      <c r="AV306" s="394"/>
      <c r="AW306" s="381" t="s">
        <v>1110</v>
      </c>
    </row>
    <row r="307" spans="1:49" s="506" customFormat="1">
      <c r="A307" s="472"/>
      <c r="B307" s="380" t="s">
        <v>1099</v>
      </c>
      <c r="C307" s="381" t="s">
        <v>1100</v>
      </c>
      <c r="D307" s="380"/>
      <c r="E307" s="378" t="s">
        <v>1101</v>
      </c>
      <c r="F307" s="378" t="s">
        <v>533</v>
      </c>
      <c r="G307" s="378" t="s">
        <v>452</v>
      </c>
      <c r="H307" s="378"/>
      <c r="I307" s="378"/>
      <c r="J307" s="378"/>
      <c r="K307" s="378"/>
      <c r="L307" s="378"/>
      <c r="M307" s="378"/>
      <c r="N307" s="378">
        <v>1</v>
      </c>
      <c r="O307" s="440">
        <v>44361</v>
      </c>
      <c r="P307" s="483">
        <f t="shared" si="15"/>
        <v>1</v>
      </c>
      <c r="Q307" s="378"/>
      <c r="R307" s="378"/>
      <c r="S307" s="378"/>
      <c r="T307" s="378"/>
      <c r="U307" s="378"/>
      <c r="V307" s="378"/>
      <c r="W307" s="378"/>
      <c r="X307" s="379"/>
      <c r="Y307" s="484">
        <f t="shared" si="16"/>
        <v>0</v>
      </c>
      <c r="Z307" s="378"/>
      <c r="AA307" s="378"/>
      <c r="AB307" s="378"/>
      <c r="AC307" s="378"/>
      <c r="AD307" s="378"/>
      <c r="AE307" s="378"/>
      <c r="AF307" s="378"/>
      <c r="AG307" s="378"/>
      <c r="AH307" s="484">
        <f t="shared" si="14"/>
        <v>0</v>
      </c>
      <c r="AI307" s="382"/>
      <c r="AJ307" s="378" t="s">
        <v>2227</v>
      </c>
      <c r="AK307" s="378" t="s">
        <v>2228</v>
      </c>
      <c r="AL307" s="378"/>
      <c r="AM307" s="378"/>
      <c r="AN307" s="378"/>
      <c r="AO307" s="378"/>
      <c r="AP307" s="378"/>
      <c r="AQ307" s="378"/>
      <c r="AR307" s="378"/>
      <c r="AS307" s="394"/>
      <c r="AT307" s="395"/>
      <c r="AU307" s="394"/>
      <c r="AV307" s="394"/>
      <c r="AW307" s="381" t="s">
        <v>1102</v>
      </c>
    </row>
    <row r="308" spans="1:49" s="506" customFormat="1">
      <c r="A308" s="472"/>
      <c r="B308" s="380" t="s">
        <v>1095</v>
      </c>
      <c r="C308" s="381" t="s">
        <v>1096</v>
      </c>
      <c r="D308" s="380"/>
      <c r="E308" s="378" t="s">
        <v>1097</v>
      </c>
      <c r="F308" s="378" t="s">
        <v>533</v>
      </c>
      <c r="G308" s="378" t="s">
        <v>452</v>
      </c>
      <c r="H308" s="378"/>
      <c r="I308" s="378"/>
      <c r="J308" s="378"/>
      <c r="K308" s="378"/>
      <c r="L308" s="378"/>
      <c r="M308" s="378"/>
      <c r="N308" s="378">
        <v>1</v>
      </c>
      <c r="O308" s="440">
        <v>44201</v>
      </c>
      <c r="P308" s="483">
        <f t="shared" si="15"/>
        <v>1</v>
      </c>
      <c r="Q308" s="378"/>
      <c r="R308" s="378"/>
      <c r="S308" s="378"/>
      <c r="T308" s="378"/>
      <c r="U308" s="378"/>
      <c r="V308" s="378"/>
      <c r="W308" s="378"/>
      <c r="X308" s="379"/>
      <c r="Y308" s="484">
        <f t="shared" si="16"/>
        <v>0</v>
      </c>
      <c r="Z308" s="378"/>
      <c r="AA308" s="378"/>
      <c r="AB308" s="378"/>
      <c r="AC308" s="378"/>
      <c r="AD308" s="378"/>
      <c r="AE308" s="378"/>
      <c r="AF308" s="378"/>
      <c r="AG308" s="378"/>
      <c r="AH308" s="484">
        <f t="shared" si="14"/>
        <v>0</v>
      </c>
      <c r="AI308" s="382"/>
      <c r="AJ308" s="378" t="s">
        <v>2227</v>
      </c>
      <c r="AK308" s="378" t="s">
        <v>2228</v>
      </c>
      <c r="AL308" s="378"/>
      <c r="AM308" s="378"/>
      <c r="AN308" s="378"/>
      <c r="AO308" s="378"/>
      <c r="AP308" s="378"/>
      <c r="AQ308" s="378"/>
      <c r="AR308" s="378"/>
      <c r="AS308" s="394"/>
      <c r="AT308" s="395"/>
      <c r="AU308" s="394"/>
      <c r="AV308" s="394"/>
      <c r="AW308" s="381" t="s">
        <v>1098</v>
      </c>
    </row>
    <row r="309" spans="1:49" s="506" customFormat="1">
      <c r="A309" s="472"/>
      <c r="B309" s="380" t="s">
        <v>1091</v>
      </c>
      <c r="C309" s="381" t="s">
        <v>1092</v>
      </c>
      <c r="D309" s="380"/>
      <c r="E309" s="378" t="s">
        <v>1093</v>
      </c>
      <c r="F309" s="378" t="s">
        <v>533</v>
      </c>
      <c r="G309" s="378" t="s">
        <v>452</v>
      </c>
      <c r="H309" s="378"/>
      <c r="I309" s="378"/>
      <c r="J309" s="378"/>
      <c r="K309" s="378"/>
      <c r="L309" s="378"/>
      <c r="M309" s="378"/>
      <c r="N309" s="378">
        <v>1</v>
      </c>
      <c r="O309" s="440">
        <v>44431</v>
      </c>
      <c r="P309" s="483">
        <f t="shared" si="15"/>
        <v>1</v>
      </c>
      <c r="Q309" s="378"/>
      <c r="R309" s="378"/>
      <c r="S309" s="378"/>
      <c r="T309" s="378"/>
      <c r="U309" s="378"/>
      <c r="V309" s="378"/>
      <c r="W309" s="378"/>
      <c r="X309" s="379"/>
      <c r="Y309" s="484">
        <f t="shared" si="16"/>
        <v>0</v>
      </c>
      <c r="Z309" s="378"/>
      <c r="AA309" s="378"/>
      <c r="AB309" s="378"/>
      <c r="AC309" s="378"/>
      <c r="AD309" s="378"/>
      <c r="AE309" s="378"/>
      <c r="AF309" s="378"/>
      <c r="AG309" s="378"/>
      <c r="AH309" s="484">
        <f t="shared" si="14"/>
        <v>0</v>
      </c>
      <c r="AI309" s="382"/>
      <c r="AJ309" s="378" t="s">
        <v>2227</v>
      </c>
      <c r="AK309" s="378" t="s">
        <v>2228</v>
      </c>
      <c r="AL309" s="378"/>
      <c r="AM309" s="378"/>
      <c r="AN309" s="378"/>
      <c r="AO309" s="378"/>
      <c r="AP309" s="378"/>
      <c r="AQ309" s="378"/>
      <c r="AR309" s="378"/>
      <c r="AS309" s="394"/>
      <c r="AT309" s="395"/>
      <c r="AU309" s="394"/>
      <c r="AV309" s="394"/>
      <c r="AW309" s="381" t="s">
        <v>1094</v>
      </c>
    </row>
    <row r="310" spans="1:49" s="506" customFormat="1">
      <c r="A310" s="472"/>
      <c r="B310" s="380" t="s">
        <v>1087</v>
      </c>
      <c r="C310" s="381" t="s">
        <v>1088</v>
      </c>
      <c r="D310" s="380"/>
      <c r="E310" s="378" t="s">
        <v>1089</v>
      </c>
      <c r="F310" s="378" t="s">
        <v>533</v>
      </c>
      <c r="G310" s="378" t="s">
        <v>452</v>
      </c>
      <c r="H310" s="378"/>
      <c r="I310" s="378"/>
      <c r="J310" s="378"/>
      <c r="K310" s="378"/>
      <c r="L310" s="378"/>
      <c r="M310" s="378"/>
      <c r="N310" s="378">
        <v>1</v>
      </c>
      <c r="O310" s="440">
        <v>44459</v>
      </c>
      <c r="P310" s="483">
        <f t="shared" si="15"/>
        <v>1</v>
      </c>
      <c r="Q310" s="378"/>
      <c r="R310" s="378"/>
      <c r="S310" s="378"/>
      <c r="T310" s="378"/>
      <c r="U310" s="378"/>
      <c r="V310" s="378"/>
      <c r="W310" s="378"/>
      <c r="X310" s="379"/>
      <c r="Y310" s="484">
        <f t="shared" si="16"/>
        <v>0</v>
      </c>
      <c r="Z310" s="378"/>
      <c r="AA310" s="378"/>
      <c r="AB310" s="378"/>
      <c r="AC310" s="378"/>
      <c r="AD310" s="378"/>
      <c r="AE310" s="378"/>
      <c r="AF310" s="378"/>
      <c r="AG310" s="378"/>
      <c r="AH310" s="484">
        <f t="shared" si="14"/>
        <v>0</v>
      </c>
      <c r="AI310" s="382"/>
      <c r="AJ310" s="378" t="s">
        <v>2227</v>
      </c>
      <c r="AK310" s="378" t="s">
        <v>2228</v>
      </c>
      <c r="AL310" s="378"/>
      <c r="AM310" s="378"/>
      <c r="AN310" s="378"/>
      <c r="AO310" s="378"/>
      <c r="AP310" s="378"/>
      <c r="AQ310" s="378"/>
      <c r="AR310" s="378"/>
      <c r="AS310" s="394"/>
      <c r="AT310" s="395"/>
      <c r="AU310" s="394"/>
      <c r="AV310" s="394"/>
      <c r="AW310" s="381" t="s">
        <v>1090</v>
      </c>
    </row>
    <row r="311" spans="1:49" s="506" customFormat="1">
      <c r="A311" s="472"/>
      <c r="B311" s="380" t="s">
        <v>1083</v>
      </c>
      <c r="C311" s="381" t="s">
        <v>1084</v>
      </c>
      <c r="D311" s="380"/>
      <c r="E311" s="378" t="s">
        <v>1085</v>
      </c>
      <c r="F311" s="378" t="s">
        <v>533</v>
      </c>
      <c r="G311" s="378" t="s">
        <v>452</v>
      </c>
      <c r="H311" s="378"/>
      <c r="I311" s="378"/>
      <c r="J311" s="378"/>
      <c r="K311" s="378"/>
      <c r="L311" s="378"/>
      <c r="M311" s="378"/>
      <c r="N311" s="378">
        <v>1</v>
      </c>
      <c r="O311" s="440">
        <v>44431</v>
      </c>
      <c r="P311" s="483">
        <f t="shared" si="15"/>
        <v>1</v>
      </c>
      <c r="Q311" s="378"/>
      <c r="R311" s="378"/>
      <c r="S311" s="378"/>
      <c r="T311" s="378"/>
      <c r="U311" s="378"/>
      <c r="V311" s="378"/>
      <c r="W311" s="378"/>
      <c r="X311" s="379"/>
      <c r="Y311" s="484">
        <f t="shared" si="16"/>
        <v>0</v>
      </c>
      <c r="Z311" s="378"/>
      <c r="AA311" s="378"/>
      <c r="AB311" s="378"/>
      <c r="AC311" s="378"/>
      <c r="AD311" s="378"/>
      <c r="AE311" s="378"/>
      <c r="AF311" s="378"/>
      <c r="AG311" s="378"/>
      <c r="AH311" s="484">
        <f t="shared" si="14"/>
        <v>0</v>
      </c>
      <c r="AI311" s="382"/>
      <c r="AJ311" s="378" t="s">
        <v>2227</v>
      </c>
      <c r="AK311" s="378" t="s">
        <v>2228</v>
      </c>
      <c r="AL311" s="378"/>
      <c r="AM311" s="378"/>
      <c r="AN311" s="378"/>
      <c r="AO311" s="378"/>
      <c r="AP311" s="378"/>
      <c r="AQ311" s="378"/>
      <c r="AR311" s="378"/>
      <c r="AS311" s="394"/>
      <c r="AT311" s="395"/>
      <c r="AU311" s="394"/>
      <c r="AV311" s="394"/>
      <c r="AW311" s="381" t="s">
        <v>1086</v>
      </c>
    </row>
    <row r="312" spans="1:49" s="506" customFormat="1">
      <c r="A312" s="472"/>
      <c r="B312" s="380" t="s">
        <v>1071</v>
      </c>
      <c r="C312" s="381" t="s">
        <v>1072</v>
      </c>
      <c r="D312" s="380"/>
      <c r="E312" s="378" t="s">
        <v>1073</v>
      </c>
      <c r="F312" s="378" t="s">
        <v>533</v>
      </c>
      <c r="G312" s="378" t="s">
        <v>452</v>
      </c>
      <c r="H312" s="378"/>
      <c r="I312" s="378"/>
      <c r="J312" s="378"/>
      <c r="K312" s="378"/>
      <c r="L312" s="378"/>
      <c r="M312" s="378"/>
      <c r="N312" s="378">
        <v>1</v>
      </c>
      <c r="O312" s="440">
        <v>44487</v>
      </c>
      <c r="P312" s="483">
        <f t="shared" si="15"/>
        <v>1</v>
      </c>
      <c r="Q312" s="378"/>
      <c r="R312" s="378"/>
      <c r="S312" s="378"/>
      <c r="T312" s="378"/>
      <c r="U312" s="378"/>
      <c r="V312" s="378"/>
      <c r="W312" s="378"/>
      <c r="X312" s="379"/>
      <c r="Y312" s="484">
        <f t="shared" si="16"/>
        <v>0</v>
      </c>
      <c r="Z312" s="378"/>
      <c r="AA312" s="378"/>
      <c r="AB312" s="378"/>
      <c r="AC312" s="378"/>
      <c r="AD312" s="378"/>
      <c r="AE312" s="378"/>
      <c r="AF312" s="378"/>
      <c r="AG312" s="378"/>
      <c r="AH312" s="484">
        <f t="shared" si="14"/>
        <v>0</v>
      </c>
      <c r="AI312" s="382"/>
      <c r="AJ312" s="378" t="s">
        <v>2227</v>
      </c>
      <c r="AK312" s="378" t="s">
        <v>2228</v>
      </c>
      <c r="AL312" s="378"/>
      <c r="AM312" s="378"/>
      <c r="AN312" s="378"/>
      <c r="AO312" s="378"/>
      <c r="AP312" s="378"/>
      <c r="AQ312" s="378"/>
      <c r="AR312" s="378"/>
      <c r="AS312" s="394"/>
      <c r="AT312" s="395"/>
      <c r="AU312" s="394"/>
      <c r="AV312" s="394"/>
      <c r="AW312" s="381" t="s">
        <v>1074</v>
      </c>
    </row>
    <row r="313" spans="1:49" s="506" customFormat="1">
      <c r="A313" s="472"/>
      <c r="B313" s="380" t="s">
        <v>1067</v>
      </c>
      <c r="C313" s="381" t="s">
        <v>1068</v>
      </c>
      <c r="D313" s="380"/>
      <c r="E313" s="378" t="s">
        <v>1069</v>
      </c>
      <c r="F313" s="378" t="s">
        <v>533</v>
      </c>
      <c r="G313" s="378" t="s">
        <v>452</v>
      </c>
      <c r="H313" s="378"/>
      <c r="I313" s="378"/>
      <c r="J313" s="378"/>
      <c r="K313" s="378"/>
      <c r="L313" s="378"/>
      <c r="M313" s="378"/>
      <c r="N313" s="378">
        <v>1</v>
      </c>
      <c r="O313" s="440">
        <v>44405</v>
      </c>
      <c r="P313" s="483">
        <f t="shared" si="15"/>
        <v>1</v>
      </c>
      <c r="Q313" s="378"/>
      <c r="R313" s="378"/>
      <c r="S313" s="378"/>
      <c r="T313" s="378"/>
      <c r="U313" s="378"/>
      <c r="V313" s="378"/>
      <c r="W313" s="378"/>
      <c r="X313" s="379"/>
      <c r="Y313" s="484">
        <f t="shared" si="16"/>
        <v>0</v>
      </c>
      <c r="Z313" s="378"/>
      <c r="AA313" s="378"/>
      <c r="AB313" s="378"/>
      <c r="AC313" s="378"/>
      <c r="AD313" s="378"/>
      <c r="AE313" s="378"/>
      <c r="AF313" s="378"/>
      <c r="AG313" s="378"/>
      <c r="AH313" s="484">
        <f t="shared" si="14"/>
        <v>0</v>
      </c>
      <c r="AI313" s="382"/>
      <c r="AJ313" s="378" t="s">
        <v>2227</v>
      </c>
      <c r="AK313" s="378" t="s">
        <v>2228</v>
      </c>
      <c r="AL313" s="378"/>
      <c r="AM313" s="378"/>
      <c r="AN313" s="378"/>
      <c r="AO313" s="378"/>
      <c r="AP313" s="378"/>
      <c r="AQ313" s="378"/>
      <c r="AR313" s="378"/>
      <c r="AS313" s="394"/>
      <c r="AT313" s="395"/>
      <c r="AU313" s="394"/>
      <c r="AV313" s="394"/>
      <c r="AW313" s="381" t="s">
        <v>1070</v>
      </c>
    </row>
    <row r="314" spans="1:49" s="506" customFormat="1">
      <c r="A314" s="472"/>
      <c r="B314" s="380" t="s">
        <v>1059</v>
      </c>
      <c r="C314" s="381" t="s">
        <v>1060</v>
      </c>
      <c r="D314" s="380"/>
      <c r="E314" s="378" t="s">
        <v>1061</v>
      </c>
      <c r="F314" s="378" t="s">
        <v>533</v>
      </c>
      <c r="G314" s="378" t="s">
        <v>452</v>
      </c>
      <c r="H314" s="378"/>
      <c r="I314" s="378"/>
      <c r="J314" s="378"/>
      <c r="K314" s="378"/>
      <c r="L314" s="378"/>
      <c r="M314" s="378"/>
      <c r="N314" s="378">
        <v>1</v>
      </c>
      <c r="O314" s="440">
        <v>44372</v>
      </c>
      <c r="P314" s="483">
        <f t="shared" si="15"/>
        <v>1</v>
      </c>
      <c r="Q314" s="378"/>
      <c r="R314" s="378"/>
      <c r="S314" s="378"/>
      <c r="T314" s="378"/>
      <c r="U314" s="378"/>
      <c r="V314" s="378"/>
      <c r="W314" s="378"/>
      <c r="X314" s="379"/>
      <c r="Y314" s="484">
        <f t="shared" si="16"/>
        <v>0</v>
      </c>
      <c r="Z314" s="378"/>
      <c r="AA314" s="378"/>
      <c r="AB314" s="378"/>
      <c r="AC314" s="378"/>
      <c r="AD314" s="378"/>
      <c r="AE314" s="378"/>
      <c r="AF314" s="378"/>
      <c r="AG314" s="378"/>
      <c r="AH314" s="484">
        <f t="shared" si="14"/>
        <v>0</v>
      </c>
      <c r="AI314" s="382"/>
      <c r="AJ314" s="378" t="s">
        <v>2227</v>
      </c>
      <c r="AK314" s="378" t="s">
        <v>2228</v>
      </c>
      <c r="AL314" s="378"/>
      <c r="AM314" s="378"/>
      <c r="AN314" s="378"/>
      <c r="AO314" s="378"/>
      <c r="AP314" s="378"/>
      <c r="AQ314" s="378"/>
      <c r="AR314" s="378"/>
      <c r="AS314" s="394"/>
      <c r="AT314" s="395"/>
      <c r="AU314" s="394"/>
      <c r="AV314" s="394"/>
      <c r="AW314" s="381" t="s">
        <v>1062</v>
      </c>
    </row>
    <row r="315" spans="1:49" s="506" customFormat="1">
      <c r="A315" s="472"/>
      <c r="B315" s="380" t="s">
        <v>1055</v>
      </c>
      <c r="C315" s="381" t="s">
        <v>1056</v>
      </c>
      <c r="D315" s="380"/>
      <c r="E315" s="378" t="s">
        <v>1057</v>
      </c>
      <c r="F315" s="378" t="s">
        <v>533</v>
      </c>
      <c r="G315" s="378" t="s">
        <v>452</v>
      </c>
      <c r="H315" s="378"/>
      <c r="I315" s="378"/>
      <c r="J315" s="378"/>
      <c r="K315" s="378"/>
      <c r="L315" s="378"/>
      <c r="M315" s="378"/>
      <c r="N315" s="378">
        <v>1</v>
      </c>
      <c r="O315" s="440">
        <v>44375</v>
      </c>
      <c r="P315" s="483">
        <f t="shared" si="15"/>
        <v>1</v>
      </c>
      <c r="Q315" s="378"/>
      <c r="R315" s="378"/>
      <c r="S315" s="378"/>
      <c r="T315" s="378"/>
      <c r="U315" s="378"/>
      <c r="V315" s="378"/>
      <c r="W315" s="378"/>
      <c r="X315" s="379"/>
      <c r="Y315" s="484">
        <f t="shared" si="16"/>
        <v>0</v>
      </c>
      <c r="Z315" s="378"/>
      <c r="AA315" s="378"/>
      <c r="AB315" s="378"/>
      <c r="AC315" s="378"/>
      <c r="AD315" s="378"/>
      <c r="AE315" s="378"/>
      <c r="AF315" s="378"/>
      <c r="AG315" s="378"/>
      <c r="AH315" s="484">
        <f t="shared" si="14"/>
        <v>0</v>
      </c>
      <c r="AI315" s="382"/>
      <c r="AJ315" s="378" t="s">
        <v>2227</v>
      </c>
      <c r="AK315" s="378" t="s">
        <v>2228</v>
      </c>
      <c r="AL315" s="378"/>
      <c r="AM315" s="378"/>
      <c r="AN315" s="378"/>
      <c r="AO315" s="378"/>
      <c r="AP315" s="378"/>
      <c r="AQ315" s="378"/>
      <c r="AR315" s="378"/>
      <c r="AS315" s="394"/>
      <c r="AT315" s="395"/>
      <c r="AU315" s="394"/>
      <c r="AV315" s="394"/>
      <c r="AW315" s="381" t="s">
        <v>1058</v>
      </c>
    </row>
    <row r="316" spans="1:49" s="506" customFormat="1">
      <c r="A316" s="472"/>
      <c r="B316" s="380" t="s">
        <v>1051</v>
      </c>
      <c r="C316" s="381" t="s">
        <v>1052</v>
      </c>
      <c r="D316" s="380"/>
      <c r="E316" s="378" t="s">
        <v>1053</v>
      </c>
      <c r="F316" s="378" t="s">
        <v>533</v>
      </c>
      <c r="G316" s="378" t="s">
        <v>452</v>
      </c>
      <c r="H316" s="378"/>
      <c r="I316" s="378"/>
      <c r="J316" s="378"/>
      <c r="K316" s="378"/>
      <c r="L316" s="378"/>
      <c r="M316" s="378"/>
      <c r="N316" s="378">
        <v>1</v>
      </c>
      <c r="O316" s="440">
        <v>44358</v>
      </c>
      <c r="P316" s="483">
        <f t="shared" si="15"/>
        <v>1</v>
      </c>
      <c r="Q316" s="378"/>
      <c r="R316" s="378"/>
      <c r="S316" s="378"/>
      <c r="T316" s="378"/>
      <c r="U316" s="378"/>
      <c r="V316" s="378"/>
      <c r="W316" s="378"/>
      <c r="X316" s="379"/>
      <c r="Y316" s="484">
        <f t="shared" si="16"/>
        <v>0</v>
      </c>
      <c r="Z316" s="378"/>
      <c r="AA316" s="378"/>
      <c r="AB316" s="378"/>
      <c r="AC316" s="378"/>
      <c r="AD316" s="378"/>
      <c r="AE316" s="378"/>
      <c r="AF316" s="378"/>
      <c r="AG316" s="378"/>
      <c r="AH316" s="484">
        <f t="shared" si="14"/>
        <v>0</v>
      </c>
      <c r="AI316" s="382"/>
      <c r="AJ316" s="378" t="s">
        <v>2227</v>
      </c>
      <c r="AK316" s="378" t="s">
        <v>2228</v>
      </c>
      <c r="AL316" s="378"/>
      <c r="AM316" s="378"/>
      <c r="AN316" s="378"/>
      <c r="AO316" s="378"/>
      <c r="AP316" s="378"/>
      <c r="AQ316" s="378"/>
      <c r="AR316" s="378"/>
      <c r="AS316" s="394"/>
      <c r="AT316" s="395"/>
      <c r="AU316" s="394"/>
      <c r="AV316" s="394"/>
      <c r="AW316" s="381" t="s">
        <v>1054</v>
      </c>
    </row>
    <row r="317" spans="1:49" s="506" customFormat="1">
      <c r="A317" s="472"/>
      <c r="B317" s="380" t="s">
        <v>1047</v>
      </c>
      <c r="C317" s="381" t="s">
        <v>1048</v>
      </c>
      <c r="D317" s="380"/>
      <c r="E317" s="378" t="s">
        <v>1049</v>
      </c>
      <c r="F317" s="378" t="s">
        <v>533</v>
      </c>
      <c r="G317" s="378" t="s">
        <v>452</v>
      </c>
      <c r="H317" s="378"/>
      <c r="I317" s="378"/>
      <c r="J317" s="378"/>
      <c r="K317" s="378"/>
      <c r="L317" s="378"/>
      <c r="M317" s="378"/>
      <c r="N317" s="378">
        <v>1</v>
      </c>
      <c r="O317" s="440">
        <v>44267</v>
      </c>
      <c r="P317" s="483">
        <f t="shared" si="15"/>
        <v>1</v>
      </c>
      <c r="Q317" s="378"/>
      <c r="R317" s="378"/>
      <c r="S317" s="378"/>
      <c r="T317" s="378"/>
      <c r="U317" s="378"/>
      <c r="V317" s="378"/>
      <c r="W317" s="378"/>
      <c r="X317" s="379"/>
      <c r="Y317" s="484">
        <f t="shared" si="16"/>
        <v>0</v>
      </c>
      <c r="Z317" s="378"/>
      <c r="AA317" s="378"/>
      <c r="AB317" s="378"/>
      <c r="AC317" s="378"/>
      <c r="AD317" s="378"/>
      <c r="AE317" s="378"/>
      <c r="AF317" s="378"/>
      <c r="AG317" s="378"/>
      <c r="AH317" s="484">
        <f t="shared" si="14"/>
        <v>0</v>
      </c>
      <c r="AI317" s="382"/>
      <c r="AJ317" s="378" t="s">
        <v>2227</v>
      </c>
      <c r="AK317" s="378" t="s">
        <v>2228</v>
      </c>
      <c r="AL317" s="378"/>
      <c r="AM317" s="378"/>
      <c r="AN317" s="378"/>
      <c r="AO317" s="378"/>
      <c r="AP317" s="378"/>
      <c r="AQ317" s="378"/>
      <c r="AR317" s="378"/>
      <c r="AS317" s="394"/>
      <c r="AT317" s="395"/>
      <c r="AU317" s="394"/>
      <c r="AV317" s="394"/>
      <c r="AW317" s="381" t="s">
        <v>1050</v>
      </c>
    </row>
    <row r="318" spans="1:49" s="506" customFormat="1">
      <c r="A318" s="472"/>
      <c r="B318" s="380" t="s">
        <v>1043</v>
      </c>
      <c r="C318" s="381" t="s">
        <v>1044</v>
      </c>
      <c r="D318" s="380"/>
      <c r="E318" s="378" t="s">
        <v>1045</v>
      </c>
      <c r="F318" s="378" t="s">
        <v>533</v>
      </c>
      <c r="G318" s="378" t="s">
        <v>452</v>
      </c>
      <c r="H318" s="378"/>
      <c r="I318" s="378"/>
      <c r="J318" s="378"/>
      <c r="K318" s="378"/>
      <c r="L318" s="378"/>
      <c r="M318" s="378"/>
      <c r="N318" s="378">
        <v>1</v>
      </c>
      <c r="O318" s="440">
        <v>44433</v>
      </c>
      <c r="P318" s="483">
        <f t="shared" si="15"/>
        <v>1</v>
      </c>
      <c r="Q318" s="378"/>
      <c r="R318" s="378"/>
      <c r="S318" s="378"/>
      <c r="T318" s="378"/>
      <c r="U318" s="378"/>
      <c r="V318" s="378"/>
      <c r="W318" s="378"/>
      <c r="X318" s="379"/>
      <c r="Y318" s="484">
        <f t="shared" si="16"/>
        <v>0</v>
      </c>
      <c r="Z318" s="378"/>
      <c r="AA318" s="378"/>
      <c r="AB318" s="378"/>
      <c r="AC318" s="378"/>
      <c r="AD318" s="378"/>
      <c r="AE318" s="378"/>
      <c r="AF318" s="378"/>
      <c r="AG318" s="378"/>
      <c r="AH318" s="484">
        <f t="shared" si="14"/>
        <v>0</v>
      </c>
      <c r="AI318" s="382"/>
      <c r="AJ318" s="378" t="s">
        <v>2227</v>
      </c>
      <c r="AK318" s="378" t="s">
        <v>2228</v>
      </c>
      <c r="AL318" s="378"/>
      <c r="AM318" s="378"/>
      <c r="AN318" s="378"/>
      <c r="AO318" s="378"/>
      <c r="AP318" s="378"/>
      <c r="AQ318" s="378"/>
      <c r="AR318" s="378"/>
      <c r="AS318" s="394"/>
      <c r="AT318" s="395"/>
      <c r="AU318" s="394"/>
      <c r="AV318" s="394"/>
      <c r="AW318" s="381" t="s">
        <v>1046</v>
      </c>
    </row>
    <row r="319" spans="1:49" s="506" customFormat="1">
      <c r="A319" s="472"/>
      <c r="B319" s="380" t="s">
        <v>1035</v>
      </c>
      <c r="C319" s="381" t="s">
        <v>1036</v>
      </c>
      <c r="D319" s="380"/>
      <c r="E319" s="378" t="s">
        <v>1037</v>
      </c>
      <c r="F319" s="378" t="s">
        <v>533</v>
      </c>
      <c r="G319" s="378" t="s">
        <v>452</v>
      </c>
      <c r="H319" s="378"/>
      <c r="I319" s="378"/>
      <c r="J319" s="378"/>
      <c r="K319" s="378"/>
      <c r="L319" s="378"/>
      <c r="M319" s="378"/>
      <c r="N319" s="378">
        <v>1</v>
      </c>
      <c r="O319" s="440">
        <v>44375</v>
      </c>
      <c r="P319" s="483">
        <f t="shared" si="15"/>
        <v>1</v>
      </c>
      <c r="Q319" s="378"/>
      <c r="R319" s="378"/>
      <c r="S319" s="378"/>
      <c r="T319" s="378"/>
      <c r="U319" s="378"/>
      <c r="V319" s="378"/>
      <c r="W319" s="378"/>
      <c r="X319" s="379"/>
      <c r="Y319" s="484">
        <f t="shared" si="16"/>
        <v>0</v>
      </c>
      <c r="Z319" s="378"/>
      <c r="AA319" s="378"/>
      <c r="AB319" s="378"/>
      <c r="AC319" s="378"/>
      <c r="AD319" s="378"/>
      <c r="AE319" s="378"/>
      <c r="AF319" s="378"/>
      <c r="AG319" s="378"/>
      <c r="AH319" s="484">
        <f t="shared" si="14"/>
        <v>0</v>
      </c>
      <c r="AI319" s="382"/>
      <c r="AJ319" s="378" t="s">
        <v>2227</v>
      </c>
      <c r="AK319" s="378" t="s">
        <v>2228</v>
      </c>
      <c r="AL319" s="378"/>
      <c r="AM319" s="378"/>
      <c r="AN319" s="378"/>
      <c r="AO319" s="378"/>
      <c r="AP319" s="378"/>
      <c r="AQ319" s="378"/>
      <c r="AR319" s="378"/>
      <c r="AS319" s="394"/>
      <c r="AT319" s="395"/>
      <c r="AU319" s="394"/>
      <c r="AV319" s="394"/>
      <c r="AW319" s="381" t="s">
        <v>1038</v>
      </c>
    </row>
    <row r="320" spans="1:49" s="506" customFormat="1">
      <c r="A320" s="472"/>
      <c r="B320" s="380" t="s">
        <v>1027</v>
      </c>
      <c r="C320" s="381" t="s">
        <v>1028</v>
      </c>
      <c r="D320" s="380"/>
      <c r="E320" s="378" t="s">
        <v>1029</v>
      </c>
      <c r="F320" s="378" t="s">
        <v>533</v>
      </c>
      <c r="G320" s="378" t="s">
        <v>452</v>
      </c>
      <c r="H320" s="378"/>
      <c r="I320" s="378"/>
      <c r="J320" s="378"/>
      <c r="K320" s="378"/>
      <c r="L320" s="378"/>
      <c r="M320" s="378"/>
      <c r="N320" s="378">
        <v>1</v>
      </c>
      <c r="O320" s="440">
        <v>44552</v>
      </c>
      <c r="P320" s="483">
        <f t="shared" si="15"/>
        <v>1</v>
      </c>
      <c r="Q320" s="378"/>
      <c r="R320" s="378"/>
      <c r="S320" s="378"/>
      <c r="T320" s="378"/>
      <c r="U320" s="378"/>
      <c r="V320" s="378"/>
      <c r="W320" s="378"/>
      <c r="X320" s="379"/>
      <c r="Y320" s="484">
        <f t="shared" si="16"/>
        <v>0</v>
      </c>
      <c r="Z320" s="378"/>
      <c r="AA320" s="378"/>
      <c r="AB320" s="378"/>
      <c r="AC320" s="378"/>
      <c r="AD320" s="378"/>
      <c r="AE320" s="378"/>
      <c r="AF320" s="378"/>
      <c r="AG320" s="378"/>
      <c r="AH320" s="484">
        <f t="shared" si="14"/>
        <v>0</v>
      </c>
      <c r="AI320" s="382"/>
      <c r="AJ320" s="378" t="s">
        <v>2227</v>
      </c>
      <c r="AK320" s="378" t="s">
        <v>2228</v>
      </c>
      <c r="AL320" s="378"/>
      <c r="AM320" s="378"/>
      <c r="AN320" s="378"/>
      <c r="AO320" s="378"/>
      <c r="AP320" s="378"/>
      <c r="AQ320" s="378"/>
      <c r="AR320" s="378"/>
      <c r="AS320" s="394"/>
      <c r="AT320" s="395"/>
      <c r="AU320" s="394"/>
      <c r="AV320" s="394"/>
      <c r="AW320" s="381" t="s">
        <v>1030</v>
      </c>
    </row>
    <row r="321" spans="1:49" s="506" customFormat="1">
      <c r="A321" s="472"/>
      <c r="B321" s="380" t="s">
        <v>1023</v>
      </c>
      <c r="C321" s="381" t="s">
        <v>1024</v>
      </c>
      <c r="D321" s="380"/>
      <c r="E321" s="378" t="s">
        <v>1025</v>
      </c>
      <c r="F321" s="378" t="s">
        <v>533</v>
      </c>
      <c r="G321" s="378" t="s">
        <v>452</v>
      </c>
      <c r="H321" s="378"/>
      <c r="I321" s="378"/>
      <c r="J321" s="378"/>
      <c r="K321" s="378"/>
      <c r="L321" s="378"/>
      <c r="M321" s="378"/>
      <c r="N321" s="378">
        <v>1</v>
      </c>
      <c r="O321" s="440">
        <v>44370</v>
      </c>
      <c r="P321" s="483">
        <f t="shared" si="15"/>
        <v>1</v>
      </c>
      <c r="Q321" s="378"/>
      <c r="R321" s="378"/>
      <c r="S321" s="378"/>
      <c r="T321" s="378"/>
      <c r="U321" s="378"/>
      <c r="V321" s="378"/>
      <c r="W321" s="378"/>
      <c r="X321" s="379"/>
      <c r="Y321" s="484">
        <f t="shared" si="16"/>
        <v>0</v>
      </c>
      <c r="Z321" s="378"/>
      <c r="AA321" s="378"/>
      <c r="AB321" s="378"/>
      <c r="AC321" s="378"/>
      <c r="AD321" s="378"/>
      <c r="AE321" s="378"/>
      <c r="AF321" s="378"/>
      <c r="AG321" s="378"/>
      <c r="AH321" s="484">
        <f t="shared" si="14"/>
        <v>0</v>
      </c>
      <c r="AI321" s="382"/>
      <c r="AJ321" s="378" t="s">
        <v>2227</v>
      </c>
      <c r="AK321" s="378" t="s">
        <v>2228</v>
      </c>
      <c r="AL321" s="378"/>
      <c r="AM321" s="378"/>
      <c r="AN321" s="378"/>
      <c r="AO321" s="378"/>
      <c r="AP321" s="378"/>
      <c r="AQ321" s="378"/>
      <c r="AR321" s="378"/>
      <c r="AS321" s="394"/>
      <c r="AT321" s="395"/>
      <c r="AU321" s="394"/>
      <c r="AV321" s="394"/>
      <c r="AW321" s="381" t="s">
        <v>1026</v>
      </c>
    </row>
    <row r="322" spans="1:49" s="506" customFormat="1">
      <c r="A322" s="472"/>
      <c r="B322" s="380" t="s">
        <v>1015</v>
      </c>
      <c r="C322" s="381" t="s">
        <v>1016</v>
      </c>
      <c r="D322" s="380"/>
      <c r="E322" s="378" t="s">
        <v>1017</v>
      </c>
      <c r="F322" s="378" t="s">
        <v>533</v>
      </c>
      <c r="G322" s="378" t="s">
        <v>452</v>
      </c>
      <c r="H322" s="378"/>
      <c r="I322" s="378"/>
      <c r="J322" s="378"/>
      <c r="K322" s="378"/>
      <c r="L322" s="378"/>
      <c r="M322" s="378"/>
      <c r="N322" s="378">
        <v>1</v>
      </c>
      <c r="O322" s="440">
        <v>44515</v>
      </c>
      <c r="P322" s="483">
        <f t="shared" si="15"/>
        <v>1</v>
      </c>
      <c r="Q322" s="378"/>
      <c r="R322" s="378"/>
      <c r="S322" s="378"/>
      <c r="T322" s="378"/>
      <c r="U322" s="378"/>
      <c r="V322" s="378"/>
      <c r="W322" s="378"/>
      <c r="X322" s="379"/>
      <c r="Y322" s="484">
        <f t="shared" si="16"/>
        <v>0</v>
      </c>
      <c r="Z322" s="378"/>
      <c r="AA322" s="378"/>
      <c r="AB322" s="378"/>
      <c r="AC322" s="378"/>
      <c r="AD322" s="378"/>
      <c r="AE322" s="378"/>
      <c r="AF322" s="378"/>
      <c r="AG322" s="378"/>
      <c r="AH322" s="484">
        <f t="shared" si="14"/>
        <v>0</v>
      </c>
      <c r="AI322" s="382"/>
      <c r="AJ322" s="378" t="s">
        <v>2227</v>
      </c>
      <c r="AK322" s="378" t="s">
        <v>2228</v>
      </c>
      <c r="AL322" s="378"/>
      <c r="AM322" s="378"/>
      <c r="AN322" s="378"/>
      <c r="AO322" s="378"/>
      <c r="AP322" s="378"/>
      <c r="AQ322" s="378"/>
      <c r="AR322" s="378"/>
      <c r="AS322" s="394"/>
      <c r="AT322" s="395"/>
      <c r="AU322" s="394"/>
      <c r="AV322" s="394"/>
      <c r="AW322" s="381" t="s">
        <v>1018</v>
      </c>
    </row>
    <row r="323" spans="1:49" s="506" customFormat="1">
      <c r="A323" s="472"/>
      <c r="B323" s="380" t="s">
        <v>1011</v>
      </c>
      <c r="C323" s="381" t="s">
        <v>1012</v>
      </c>
      <c r="D323" s="380"/>
      <c r="E323" s="378" t="s">
        <v>1013</v>
      </c>
      <c r="F323" s="378" t="s">
        <v>533</v>
      </c>
      <c r="G323" s="378" t="s">
        <v>452</v>
      </c>
      <c r="H323" s="378"/>
      <c r="I323" s="378"/>
      <c r="J323" s="378"/>
      <c r="K323" s="378"/>
      <c r="L323" s="378"/>
      <c r="M323" s="378"/>
      <c r="N323" s="378">
        <v>1</v>
      </c>
      <c r="O323" s="440">
        <v>44537</v>
      </c>
      <c r="P323" s="483">
        <f t="shared" si="15"/>
        <v>1</v>
      </c>
      <c r="Q323" s="378"/>
      <c r="R323" s="378"/>
      <c r="S323" s="378"/>
      <c r="T323" s="378"/>
      <c r="U323" s="378"/>
      <c r="V323" s="378"/>
      <c r="W323" s="378"/>
      <c r="X323" s="379"/>
      <c r="Y323" s="484">
        <f t="shared" si="16"/>
        <v>0</v>
      </c>
      <c r="Z323" s="378"/>
      <c r="AA323" s="378"/>
      <c r="AB323" s="378"/>
      <c r="AC323" s="378"/>
      <c r="AD323" s="378"/>
      <c r="AE323" s="378"/>
      <c r="AF323" s="378"/>
      <c r="AG323" s="378"/>
      <c r="AH323" s="484">
        <f t="shared" si="14"/>
        <v>0</v>
      </c>
      <c r="AI323" s="382"/>
      <c r="AJ323" s="378" t="s">
        <v>2227</v>
      </c>
      <c r="AK323" s="378" t="s">
        <v>2228</v>
      </c>
      <c r="AL323" s="378"/>
      <c r="AM323" s="378"/>
      <c r="AN323" s="378"/>
      <c r="AO323" s="378"/>
      <c r="AP323" s="378"/>
      <c r="AQ323" s="378"/>
      <c r="AR323" s="378"/>
      <c r="AS323" s="394"/>
      <c r="AT323" s="395"/>
      <c r="AU323" s="394"/>
      <c r="AV323" s="394"/>
      <c r="AW323" s="381" t="s">
        <v>1014</v>
      </c>
    </row>
    <row r="324" spans="1:49" s="506" customFormat="1">
      <c r="A324" s="472"/>
      <c r="B324" s="380" t="s">
        <v>1007</v>
      </c>
      <c r="C324" s="381" t="s">
        <v>1008</v>
      </c>
      <c r="D324" s="380"/>
      <c r="E324" s="378" t="s">
        <v>1009</v>
      </c>
      <c r="F324" s="378" t="s">
        <v>533</v>
      </c>
      <c r="G324" s="378" t="s">
        <v>452</v>
      </c>
      <c r="H324" s="378"/>
      <c r="I324" s="378"/>
      <c r="J324" s="378"/>
      <c r="K324" s="378"/>
      <c r="L324" s="378"/>
      <c r="M324" s="378"/>
      <c r="N324" s="378">
        <v>1</v>
      </c>
      <c r="O324" s="440">
        <v>44539</v>
      </c>
      <c r="P324" s="483">
        <f t="shared" si="15"/>
        <v>1</v>
      </c>
      <c r="Q324" s="378"/>
      <c r="R324" s="378"/>
      <c r="S324" s="378"/>
      <c r="T324" s="378"/>
      <c r="U324" s="378"/>
      <c r="V324" s="378"/>
      <c r="W324" s="378"/>
      <c r="X324" s="379"/>
      <c r="Y324" s="484">
        <f t="shared" si="16"/>
        <v>0</v>
      </c>
      <c r="Z324" s="378"/>
      <c r="AA324" s="378"/>
      <c r="AB324" s="378"/>
      <c r="AC324" s="378"/>
      <c r="AD324" s="378"/>
      <c r="AE324" s="378"/>
      <c r="AF324" s="378"/>
      <c r="AG324" s="378"/>
      <c r="AH324" s="484">
        <f t="shared" si="14"/>
        <v>0</v>
      </c>
      <c r="AI324" s="382"/>
      <c r="AJ324" s="378" t="s">
        <v>2227</v>
      </c>
      <c r="AK324" s="378" t="s">
        <v>2228</v>
      </c>
      <c r="AL324" s="378"/>
      <c r="AM324" s="378"/>
      <c r="AN324" s="378"/>
      <c r="AO324" s="378"/>
      <c r="AP324" s="378"/>
      <c r="AQ324" s="378"/>
      <c r="AR324" s="378"/>
      <c r="AS324" s="394"/>
      <c r="AT324" s="395"/>
      <c r="AU324" s="394"/>
      <c r="AV324" s="394"/>
      <c r="AW324" s="381" t="s">
        <v>1010</v>
      </c>
    </row>
    <row r="325" spans="1:49" s="506" customFormat="1">
      <c r="A325" s="472"/>
      <c r="B325" s="380" t="s">
        <v>1003</v>
      </c>
      <c r="C325" s="381" t="s">
        <v>1004</v>
      </c>
      <c r="D325" s="380"/>
      <c r="E325" s="378" t="s">
        <v>1005</v>
      </c>
      <c r="F325" s="378" t="s">
        <v>533</v>
      </c>
      <c r="G325" s="378" t="s">
        <v>452</v>
      </c>
      <c r="H325" s="378"/>
      <c r="I325" s="378"/>
      <c r="J325" s="378"/>
      <c r="K325" s="378"/>
      <c r="L325" s="378"/>
      <c r="M325" s="378"/>
      <c r="N325" s="378">
        <v>1</v>
      </c>
      <c r="O325" s="440">
        <v>44363</v>
      </c>
      <c r="P325" s="483">
        <f t="shared" si="15"/>
        <v>1</v>
      </c>
      <c r="Q325" s="378"/>
      <c r="R325" s="378"/>
      <c r="S325" s="378"/>
      <c r="T325" s="378"/>
      <c r="U325" s="378"/>
      <c r="V325" s="378"/>
      <c r="W325" s="378"/>
      <c r="X325" s="379"/>
      <c r="Y325" s="484">
        <f t="shared" si="16"/>
        <v>0</v>
      </c>
      <c r="Z325" s="378"/>
      <c r="AA325" s="378"/>
      <c r="AB325" s="378"/>
      <c r="AC325" s="378"/>
      <c r="AD325" s="378"/>
      <c r="AE325" s="378"/>
      <c r="AF325" s="378"/>
      <c r="AG325" s="378"/>
      <c r="AH325" s="484">
        <f t="shared" si="14"/>
        <v>0</v>
      </c>
      <c r="AI325" s="382"/>
      <c r="AJ325" s="378" t="s">
        <v>2227</v>
      </c>
      <c r="AK325" s="378" t="s">
        <v>2228</v>
      </c>
      <c r="AL325" s="378"/>
      <c r="AM325" s="378"/>
      <c r="AN325" s="378"/>
      <c r="AO325" s="378"/>
      <c r="AP325" s="378"/>
      <c r="AQ325" s="378"/>
      <c r="AR325" s="378"/>
      <c r="AS325" s="394"/>
      <c r="AT325" s="395"/>
      <c r="AU325" s="394"/>
      <c r="AV325" s="394"/>
      <c r="AW325" s="381" t="s">
        <v>1006</v>
      </c>
    </row>
    <row r="326" spans="1:49" s="506" customFormat="1">
      <c r="A326" s="472"/>
      <c r="B326" s="380" t="s">
        <v>995</v>
      </c>
      <c r="C326" s="381" t="s">
        <v>996</v>
      </c>
      <c r="D326" s="380"/>
      <c r="E326" s="378" t="s">
        <v>997</v>
      </c>
      <c r="F326" s="378" t="s">
        <v>533</v>
      </c>
      <c r="G326" s="378" t="s">
        <v>452</v>
      </c>
      <c r="H326" s="378"/>
      <c r="I326" s="378"/>
      <c r="J326" s="378"/>
      <c r="K326" s="378"/>
      <c r="L326" s="378"/>
      <c r="M326" s="378"/>
      <c r="N326" s="378">
        <v>1</v>
      </c>
      <c r="O326" s="440">
        <v>44551</v>
      </c>
      <c r="P326" s="483">
        <f t="shared" si="15"/>
        <v>1</v>
      </c>
      <c r="Q326" s="378"/>
      <c r="R326" s="378"/>
      <c r="S326" s="378"/>
      <c r="T326" s="378"/>
      <c r="U326" s="378"/>
      <c r="V326" s="378"/>
      <c r="W326" s="378"/>
      <c r="X326" s="379"/>
      <c r="Y326" s="484">
        <f t="shared" si="16"/>
        <v>0</v>
      </c>
      <c r="Z326" s="378"/>
      <c r="AA326" s="378"/>
      <c r="AB326" s="378"/>
      <c r="AC326" s="378"/>
      <c r="AD326" s="378"/>
      <c r="AE326" s="378"/>
      <c r="AF326" s="378"/>
      <c r="AG326" s="378"/>
      <c r="AH326" s="484">
        <f t="shared" si="14"/>
        <v>0</v>
      </c>
      <c r="AI326" s="382"/>
      <c r="AJ326" s="378" t="s">
        <v>2227</v>
      </c>
      <c r="AK326" s="378" t="s">
        <v>2228</v>
      </c>
      <c r="AL326" s="378"/>
      <c r="AM326" s="378"/>
      <c r="AN326" s="378"/>
      <c r="AO326" s="378"/>
      <c r="AP326" s="378"/>
      <c r="AQ326" s="378"/>
      <c r="AR326" s="378"/>
      <c r="AS326" s="394"/>
      <c r="AT326" s="395"/>
      <c r="AU326" s="394"/>
      <c r="AV326" s="394"/>
      <c r="AW326" s="381" t="s">
        <v>998</v>
      </c>
    </row>
    <row r="327" spans="1:49" s="506" customFormat="1">
      <c r="A327" s="472"/>
      <c r="B327" s="380" t="s">
        <v>991</v>
      </c>
      <c r="C327" s="381" t="s">
        <v>992</v>
      </c>
      <c r="D327" s="380"/>
      <c r="E327" s="378" t="s">
        <v>993</v>
      </c>
      <c r="F327" s="378" t="s">
        <v>533</v>
      </c>
      <c r="G327" s="378" t="s">
        <v>452</v>
      </c>
      <c r="H327" s="378"/>
      <c r="I327" s="378"/>
      <c r="J327" s="378"/>
      <c r="K327" s="378"/>
      <c r="L327" s="378"/>
      <c r="M327" s="378"/>
      <c r="N327" s="378">
        <v>1</v>
      </c>
      <c r="O327" s="440">
        <v>44452</v>
      </c>
      <c r="P327" s="483">
        <f t="shared" si="15"/>
        <v>1</v>
      </c>
      <c r="Q327" s="378"/>
      <c r="R327" s="378"/>
      <c r="S327" s="378"/>
      <c r="T327" s="378"/>
      <c r="U327" s="378"/>
      <c r="V327" s="378"/>
      <c r="W327" s="378"/>
      <c r="X327" s="379"/>
      <c r="Y327" s="484">
        <f t="shared" si="16"/>
        <v>0</v>
      </c>
      <c r="Z327" s="378"/>
      <c r="AA327" s="378"/>
      <c r="AB327" s="378"/>
      <c r="AC327" s="378"/>
      <c r="AD327" s="378"/>
      <c r="AE327" s="378"/>
      <c r="AF327" s="378"/>
      <c r="AG327" s="378"/>
      <c r="AH327" s="484">
        <f t="shared" si="14"/>
        <v>0</v>
      </c>
      <c r="AI327" s="382"/>
      <c r="AJ327" s="378" t="s">
        <v>2227</v>
      </c>
      <c r="AK327" s="378" t="s">
        <v>2228</v>
      </c>
      <c r="AL327" s="378"/>
      <c r="AM327" s="378"/>
      <c r="AN327" s="378"/>
      <c r="AO327" s="378"/>
      <c r="AP327" s="378"/>
      <c r="AQ327" s="378"/>
      <c r="AR327" s="378"/>
      <c r="AS327" s="394"/>
      <c r="AT327" s="395"/>
      <c r="AU327" s="394"/>
      <c r="AV327" s="394"/>
      <c r="AW327" s="381" t="s">
        <v>994</v>
      </c>
    </row>
    <row r="328" spans="1:49" s="506" customFormat="1">
      <c r="A328" s="472"/>
      <c r="B328" s="380" t="s">
        <v>983</v>
      </c>
      <c r="C328" s="381" t="s">
        <v>984</v>
      </c>
      <c r="D328" s="380"/>
      <c r="E328" s="378" t="s">
        <v>985</v>
      </c>
      <c r="F328" s="378" t="s">
        <v>533</v>
      </c>
      <c r="G328" s="378" t="s">
        <v>452</v>
      </c>
      <c r="H328" s="378"/>
      <c r="I328" s="378"/>
      <c r="J328" s="378"/>
      <c r="K328" s="378"/>
      <c r="L328" s="378"/>
      <c r="M328" s="378"/>
      <c r="N328" s="378">
        <v>1</v>
      </c>
      <c r="O328" s="440">
        <v>44497</v>
      </c>
      <c r="P328" s="483">
        <f t="shared" si="15"/>
        <v>1</v>
      </c>
      <c r="Q328" s="378"/>
      <c r="R328" s="378"/>
      <c r="S328" s="378"/>
      <c r="T328" s="378"/>
      <c r="U328" s="378"/>
      <c r="V328" s="378"/>
      <c r="W328" s="378"/>
      <c r="X328" s="379"/>
      <c r="Y328" s="484">
        <f t="shared" si="16"/>
        <v>0</v>
      </c>
      <c r="Z328" s="378"/>
      <c r="AA328" s="378"/>
      <c r="AB328" s="378"/>
      <c r="AC328" s="378"/>
      <c r="AD328" s="378"/>
      <c r="AE328" s="378"/>
      <c r="AF328" s="378"/>
      <c r="AG328" s="378"/>
      <c r="AH328" s="484">
        <f t="shared" si="14"/>
        <v>0</v>
      </c>
      <c r="AI328" s="382"/>
      <c r="AJ328" s="378" t="s">
        <v>2227</v>
      </c>
      <c r="AK328" s="378" t="s">
        <v>2228</v>
      </c>
      <c r="AL328" s="378"/>
      <c r="AM328" s="378"/>
      <c r="AN328" s="378"/>
      <c r="AO328" s="378"/>
      <c r="AP328" s="378"/>
      <c r="AQ328" s="378"/>
      <c r="AR328" s="378"/>
      <c r="AS328" s="394"/>
      <c r="AT328" s="395"/>
      <c r="AU328" s="394"/>
      <c r="AV328" s="394"/>
      <c r="AW328" s="381" t="s">
        <v>986</v>
      </c>
    </row>
    <row r="329" spans="1:49" s="506" customFormat="1">
      <c r="A329" s="472"/>
      <c r="B329" s="380" t="s">
        <v>979</v>
      </c>
      <c r="C329" s="381" t="s">
        <v>980</v>
      </c>
      <c r="D329" s="380"/>
      <c r="E329" s="378" t="s">
        <v>981</v>
      </c>
      <c r="F329" s="378" t="s">
        <v>533</v>
      </c>
      <c r="G329" s="378" t="s">
        <v>452</v>
      </c>
      <c r="H329" s="378"/>
      <c r="I329" s="378"/>
      <c r="J329" s="378"/>
      <c r="K329" s="378"/>
      <c r="L329" s="378"/>
      <c r="M329" s="378"/>
      <c r="N329" s="378">
        <v>1</v>
      </c>
      <c r="O329" s="440">
        <v>44487</v>
      </c>
      <c r="P329" s="483">
        <f t="shared" si="15"/>
        <v>1</v>
      </c>
      <c r="Q329" s="378"/>
      <c r="R329" s="378"/>
      <c r="S329" s="378"/>
      <c r="T329" s="378"/>
      <c r="U329" s="378"/>
      <c r="V329" s="378"/>
      <c r="W329" s="378"/>
      <c r="X329" s="379"/>
      <c r="Y329" s="484">
        <f t="shared" si="16"/>
        <v>0</v>
      </c>
      <c r="Z329" s="378"/>
      <c r="AA329" s="378"/>
      <c r="AB329" s="378"/>
      <c r="AC329" s="378"/>
      <c r="AD329" s="378"/>
      <c r="AE329" s="378"/>
      <c r="AF329" s="378"/>
      <c r="AG329" s="378"/>
      <c r="AH329" s="484">
        <f t="shared" si="14"/>
        <v>0</v>
      </c>
      <c r="AI329" s="382"/>
      <c r="AJ329" s="378" t="s">
        <v>2227</v>
      </c>
      <c r="AK329" s="378" t="s">
        <v>2228</v>
      </c>
      <c r="AL329" s="378"/>
      <c r="AM329" s="378"/>
      <c r="AN329" s="378"/>
      <c r="AO329" s="378"/>
      <c r="AP329" s="378"/>
      <c r="AQ329" s="378"/>
      <c r="AR329" s="378"/>
      <c r="AS329" s="394"/>
      <c r="AT329" s="395"/>
      <c r="AU329" s="394"/>
      <c r="AV329" s="394"/>
      <c r="AW329" s="381" t="s">
        <v>982</v>
      </c>
    </row>
    <row r="330" spans="1:49" s="506" customFormat="1">
      <c r="A330" s="472"/>
      <c r="B330" s="380" t="s">
        <v>975</v>
      </c>
      <c r="C330" s="381" t="s">
        <v>976</v>
      </c>
      <c r="D330" s="380"/>
      <c r="E330" s="378" t="s">
        <v>977</v>
      </c>
      <c r="F330" s="378" t="s">
        <v>533</v>
      </c>
      <c r="G330" s="378" t="s">
        <v>452</v>
      </c>
      <c r="H330" s="378"/>
      <c r="I330" s="378"/>
      <c r="J330" s="378"/>
      <c r="K330" s="378"/>
      <c r="L330" s="378"/>
      <c r="M330" s="378"/>
      <c r="N330" s="378">
        <v>1</v>
      </c>
      <c r="O330" s="440">
        <v>44421</v>
      </c>
      <c r="P330" s="483">
        <f t="shared" si="15"/>
        <v>1</v>
      </c>
      <c r="Q330" s="378"/>
      <c r="R330" s="378"/>
      <c r="S330" s="378"/>
      <c r="T330" s="378"/>
      <c r="U330" s="378"/>
      <c r="V330" s="378"/>
      <c r="W330" s="378"/>
      <c r="X330" s="379"/>
      <c r="Y330" s="484">
        <f t="shared" si="16"/>
        <v>0</v>
      </c>
      <c r="Z330" s="378"/>
      <c r="AA330" s="378"/>
      <c r="AB330" s="378"/>
      <c r="AC330" s="378"/>
      <c r="AD330" s="378"/>
      <c r="AE330" s="378"/>
      <c r="AF330" s="378"/>
      <c r="AG330" s="378"/>
      <c r="AH330" s="484">
        <f t="shared" si="14"/>
        <v>0</v>
      </c>
      <c r="AI330" s="382"/>
      <c r="AJ330" s="378" t="s">
        <v>2227</v>
      </c>
      <c r="AK330" s="378" t="s">
        <v>2228</v>
      </c>
      <c r="AL330" s="378"/>
      <c r="AM330" s="378"/>
      <c r="AN330" s="378"/>
      <c r="AO330" s="378"/>
      <c r="AP330" s="378"/>
      <c r="AQ330" s="378"/>
      <c r="AR330" s="378"/>
      <c r="AS330" s="394"/>
      <c r="AT330" s="395"/>
      <c r="AU330" s="394"/>
      <c r="AV330" s="394"/>
      <c r="AW330" s="381" t="s">
        <v>978</v>
      </c>
    </row>
    <row r="331" spans="1:49" s="506" customFormat="1">
      <c r="A331" s="472"/>
      <c r="B331" s="380" t="s">
        <v>971</v>
      </c>
      <c r="C331" s="381" t="s">
        <v>972</v>
      </c>
      <c r="D331" s="380"/>
      <c r="E331" s="378" t="s">
        <v>973</v>
      </c>
      <c r="F331" s="378" t="s">
        <v>533</v>
      </c>
      <c r="G331" s="378" t="s">
        <v>452</v>
      </c>
      <c r="H331" s="378"/>
      <c r="I331" s="378"/>
      <c r="J331" s="378"/>
      <c r="K331" s="378"/>
      <c r="L331" s="378"/>
      <c r="M331" s="378"/>
      <c r="N331" s="378">
        <v>1</v>
      </c>
      <c r="O331" s="440">
        <v>44536</v>
      </c>
      <c r="P331" s="483">
        <f t="shared" si="15"/>
        <v>1</v>
      </c>
      <c r="Q331" s="378"/>
      <c r="R331" s="378"/>
      <c r="S331" s="378"/>
      <c r="T331" s="378"/>
      <c r="U331" s="378"/>
      <c r="V331" s="378"/>
      <c r="W331" s="378"/>
      <c r="X331" s="379"/>
      <c r="Y331" s="484">
        <f t="shared" si="16"/>
        <v>0</v>
      </c>
      <c r="Z331" s="378"/>
      <c r="AA331" s="378"/>
      <c r="AB331" s="378"/>
      <c r="AC331" s="378"/>
      <c r="AD331" s="378"/>
      <c r="AE331" s="378"/>
      <c r="AF331" s="378"/>
      <c r="AG331" s="378"/>
      <c r="AH331" s="484">
        <f t="shared" si="14"/>
        <v>0</v>
      </c>
      <c r="AI331" s="382"/>
      <c r="AJ331" s="378" t="s">
        <v>2227</v>
      </c>
      <c r="AK331" s="378" t="s">
        <v>2228</v>
      </c>
      <c r="AL331" s="378"/>
      <c r="AM331" s="378"/>
      <c r="AN331" s="378"/>
      <c r="AO331" s="378"/>
      <c r="AP331" s="378"/>
      <c r="AQ331" s="378"/>
      <c r="AR331" s="378"/>
      <c r="AS331" s="394"/>
      <c r="AT331" s="395"/>
      <c r="AU331" s="394"/>
      <c r="AV331" s="394"/>
      <c r="AW331" s="381" t="s">
        <v>974</v>
      </c>
    </row>
    <row r="332" spans="1:49" s="506" customFormat="1">
      <c r="A332" s="472"/>
      <c r="B332" s="380" t="s">
        <v>959</v>
      </c>
      <c r="C332" s="381" t="s">
        <v>960</v>
      </c>
      <c r="D332" s="380"/>
      <c r="E332" s="378" t="s">
        <v>961</v>
      </c>
      <c r="F332" s="378" t="s">
        <v>533</v>
      </c>
      <c r="G332" s="378" t="s">
        <v>452</v>
      </c>
      <c r="H332" s="378"/>
      <c r="I332" s="378"/>
      <c r="J332" s="378"/>
      <c r="K332" s="378"/>
      <c r="L332" s="378"/>
      <c r="M332" s="378"/>
      <c r="N332" s="378">
        <v>1</v>
      </c>
      <c r="O332" s="440">
        <v>44455</v>
      </c>
      <c r="P332" s="483">
        <f t="shared" si="15"/>
        <v>1</v>
      </c>
      <c r="Q332" s="378"/>
      <c r="R332" s="378"/>
      <c r="S332" s="378"/>
      <c r="T332" s="378"/>
      <c r="U332" s="378"/>
      <c r="V332" s="378"/>
      <c r="W332" s="378"/>
      <c r="X332" s="379"/>
      <c r="Y332" s="484">
        <f t="shared" si="16"/>
        <v>0</v>
      </c>
      <c r="Z332" s="378"/>
      <c r="AA332" s="378"/>
      <c r="AB332" s="378"/>
      <c r="AC332" s="378"/>
      <c r="AD332" s="378"/>
      <c r="AE332" s="378"/>
      <c r="AF332" s="378"/>
      <c r="AG332" s="378"/>
      <c r="AH332" s="484">
        <f t="shared" si="14"/>
        <v>0</v>
      </c>
      <c r="AI332" s="382"/>
      <c r="AJ332" s="378" t="s">
        <v>2227</v>
      </c>
      <c r="AK332" s="378" t="s">
        <v>2228</v>
      </c>
      <c r="AL332" s="378"/>
      <c r="AM332" s="378"/>
      <c r="AN332" s="378"/>
      <c r="AO332" s="378"/>
      <c r="AP332" s="378"/>
      <c r="AQ332" s="378"/>
      <c r="AR332" s="378"/>
      <c r="AS332" s="394"/>
      <c r="AT332" s="395"/>
      <c r="AU332" s="394"/>
      <c r="AV332" s="394"/>
      <c r="AW332" s="381" t="s">
        <v>962</v>
      </c>
    </row>
    <row r="333" spans="1:49" s="506" customFormat="1">
      <c r="A333" s="472"/>
      <c r="B333" s="380" t="s">
        <v>951</v>
      </c>
      <c r="C333" s="381" t="s">
        <v>952</v>
      </c>
      <c r="D333" s="380"/>
      <c r="E333" s="378" t="s">
        <v>953</v>
      </c>
      <c r="F333" s="378" t="s">
        <v>533</v>
      </c>
      <c r="G333" s="378" t="s">
        <v>452</v>
      </c>
      <c r="H333" s="378"/>
      <c r="I333" s="378"/>
      <c r="J333" s="378"/>
      <c r="K333" s="378"/>
      <c r="L333" s="378"/>
      <c r="M333" s="378"/>
      <c r="N333" s="378">
        <v>1</v>
      </c>
      <c r="O333" s="440">
        <v>44439</v>
      </c>
      <c r="P333" s="483">
        <f t="shared" si="15"/>
        <v>1</v>
      </c>
      <c r="Q333" s="378"/>
      <c r="R333" s="378"/>
      <c r="S333" s="378"/>
      <c r="T333" s="378"/>
      <c r="U333" s="378"/>
      <c r="V333" s="378"/>
      <c r="W333" s="378"/>
      <c r="X333" s="379"/>
      <c r="Y333" s="484">
        <f t="shared" si="16"/>
        <v>0</v>
      </c>
      <c r="Z333" s="378"/>
      <c r="AA333" s="378"/>
      <c r="AB333" s="378"/>
      <c r="AC333" s="378"/>
      <c r="AD333" s="378"/>
      <c r="AE333" s="378"/>
      <c r="AF333" s="378"/>
      <c r="AG333" s="378"/>
      <c r="AH333" s="484">
        <f t="shared" si="14"/>
        <v>0</v>
      </c>
      <c r="AI333" s="382"/>
      <c r="AJ333" s="378" t="s">
        <v>2227</v>
      </c>
      <c r="AK333" s="378" t="s">
        <v>2228</v>
      </c>
      <c r="AL333" s="378"/>
      <c r="AM333" s="378"/>
      <c r="AN333" s="378"/>
      <c r="AO333" s="378"/>
      <c r="AP333" s="378"/>
      <c r="AQ333" s="378"/>
      <c r="AR333" s="378"/>
      <c r="AS333" s="394"/>
      <c r="AT333" s="395"/>
      <c r="AU333" s="394"/>
      <c r="AV333" s="394"/>
      <c r="AW333" s="381" t="s">
        <v>954</v>
      </c>
    </row>
    <row r="334" spans="1:49" s="506" customFormat="1">
      <c r="A334" s="472"/>
      <c r="B334" s="380" t="s">
        <v>947</v>
      </c>
      <c r="C334" s="381" t="s">
        <v>948</v>
      </c>
      <c r="D334" s="380"/>
      <c r="E334" s="378" t="s">
        <v>949</v>
      </c>
      <c r="F334" s="378" t="s">
        <v>533</v>
      </c>
      <c r="G334" s="378" t="s">
        <v>452</v>
      </c>
      <c r="H334" s="378"/>
      <c r="I334" s="378"/>
      <c r="J334" s="378"/>
      <c r="K334" s="378"/>
      <c r="L334" s="378"/>
      <c r="M334" s="378"/>
      <c r="N334" s="378">
        <v>1</v>
      </c>
      <c r="O334" s="440">
        <v>44433</v>
      </c>
      <c r="P334" s="483">
        <f t="shared" si="15"/>
        <v>1</v>
      </c>
      <c r="Q334" s="378"/>
      <c r="R334" s="378"/>
      <c r="S334" s="378"/>
      <c r="T334" s="378"/>
      <c r="U334" s="378"/>
      <c r="V334" s="378"/>
      <c r="W334" s="378"/>
      <c r="X334" s="379"/>
      <c r="Y334" s="484">
        <f t="shared" si="16"/>
        <v>0</v>
      </c>
      <c r="Z334" s="378"/>
      <c r="AA334" s="378"/>
      <c r="AB334" s="378"/>
      <c r="AC334" s="378"/>
      <c r="AD334" s="378"/>
      <c r="AE334" s="378"/>
      <c r="AF334" s="378"/>
      <c r="AG334" s="378"/>
      <c r="AH334" s="484">
        <f t="shared" ref="AH334:AH397" si="17">SUM($Z334:$AF334)</f>
        <v>0</v>
      </c>
      <c r="AI334" s="382"/>
      <c r="AJ334" s="378" t="s">
        <v>2227</v>
      </c>
      <c r="AK334" s="378" t="s">
        <v>2228</v>
      </c>
      <c r="AL334" s="378"/>
      <c r="AM334" s="378"/>
      <c r="AN334" s="378"/>
      <c r="AO334" s="378"/>
      <c r="AP334" s="378"/>
      <c r="AQ334" s="378"/>
      <c r="AR334" s="378"/>
      <c r="AS334" s="394"/>
      <c r="AT334" s="395"/>
      <c r="AU334" s="394"/>
      <c r="AV334" s="394"/>
      <c r="AW334" s="381" t="s">
        <v>950</v>
      </c>
    </row>
    <row r="335" spans="1:49" s="506" customFormat="1">
      <c r="A335" s="472"/>
      <c r="B335" s="380" t="s">
        <v>943</v>
      </c>
      <c r="C335" s="381" t="s">
        <v>944</v>
      </c>
      <c r="D335" s="380"/>
      <c r="E335" s="378" t="s">
        <v>945</v>
      </c>
      <c r="F335" s="378" t="s">
        <v>533</v>
      </c>
      <c r="G335" s="378" t="s">
        <v>452</v>
      </c>
      <c r="H335" s="378"/>
      <c r="I335" s="378"/>
      <c r="J335" s="378"/>
      <c r="K335" s="378"/>
      <c r="L335" s="378"/>
      <c r="M335" s="378"/>
      <c r="N335" s="378">
        <v>1</v>
      </c>
      <c r="O335" s="440">
        <v>44236</v>
      </c>
      <c r="P335" s="483">
        <f t="shared" si="15"/>
        <v>1</v>
      </c>
      <c r="Q335" s="378"/>
      <c r="R335" s="378"/>
      <c r="S335" s="378"/>
      <c r="T335" s="378"/>
      <c r="U335" s="378"/>
      <c r="V335" s="378"/>
      <c r="W335" s="378"/>
      <c r="X335" s="379"/>
      <c r="Y335" s="484">
        <f t="shared" si="16"/>
        <v>0</v>
      </c>
      <c r="Z335" s="378"/>
      <c r="AA335" s="378"/>
      <c r="AB335" s="378"/>
      <c r="AC335" s="378"/>
      <c r="AD335" s="378"/>
      <c r="AE335" s="378"/>
      <c r="AF335" s="378"/>
      <c r="AG335" s="378"/>
      <c r="AH335" s="484">
        <f t="shared" si="17"/>
        <v>0</v>
      </c>
      <c r="AI335" s="382"/>
      <c r="AJ335" s="378" t="s">
        <v>2227</v>
      </c>
      <c r="AK335" s="378" t="s">
        <v>2228</v>
      </c>
      <c r="AL335" s="378"/>
      <c r="AM335" s="378"/>
      <c r="AN335" s="378"/>
      <c r="AO335" s="378"/>
      <c r="AP335" s="378"/>
      <c r="AQ335" s="378"/>
      <c r="AR335" s="378"/>
      <c r="AS335" s="394"/>
      <c r="AT335" s="395"/>
      <c r="AU335" s="394"/>
      <c r="AV335" s="394"/>
      <c r="AW335" s="381" t="s">
        <v>946</v>
      </c>
    </row>
    <row r="336" spans="1:49" s="506" customFormat="1">
      <c r="A336" s="472"/>
      <c r="B336" s="380" t="s">
        <v>935</v>
      </c>
      <c r="C336" s="381" t="s">
        <v>936</v>
      </c>
      <c r="D336" s="380"/>
      <c r="E336" s="378" t="s">
        <v>937</v>
      </c>
      <c r="F336" s="378" t="s">
        <v>533</v>
      </c>
      <c r="G336" s="378" t="s">
        <v>452</v>
      </c>
      <c r="H336" s="378"/>
      <c r="I336" s="378"/>
      <c r="J336" s="378"/>
      <c r="K336" s="378"/>
      <c r="L336" s="378"/>
      <c r="M336" s="378"/>
      <c r="N336" s="378">
        <v>1</v>
      </c>
      <c r="O336" s="440">
        <v>44483</v>
      </c>
      <c r="P336" s="483">
        <f t="shared" si="15"/>
        <v>1</v>
      </c>
      <c r="Q336" s="378"/>
      <c r="R336" s="378"/>
      <c r="S336" s="378"/>
      <c r="T336" s="378"/>
      <c r="U336" s="378"/>
      <c r="V336" s="378"/>
      <c r="W336" s="378"/>
      <c r="X336" s="379"/>
      <c r="Y336" s="484">
        <f t="shared" si="16"/>
        <v>0</v>
      </c>
      <c r="Z336" s="378"/>
      <c r="AA336" s="378"/>
      <c r="AB336" s="378"/>
      <c r="AC336" s="378"/>
      <c r="AD336" s="378"/>
      <c r="AE336" s="378"/>
      <c r="AF336" s="378"/>
      <c r="AG336" s="378"/>
      <c r="AH336" s="484">
        <f t="shared" si="17"/>
        <v>0</v>
      </c>
      <c r="AI336" s="382"/>
      <c r="AJ336" s="378" t="s">
        <v>2227</v>
      </c>
      <c r="AK336" s="378" t="s">
        <v>2228</v>
      </c>
      <c r="AL336" s="378"/>
      <c r="AM336" s="378"/>
      <c r="AN336" s="378"/>
      <c r="AO336" s="378"/>
      <c r="AP336" s="378"/>
      <c r="AQ336" s="378"/>
      <c r="AR336" s="378"/>
      <c r="AS336" s="394"/>
      <c r="AT336" s="395"/>
      <c r="AU336" s="394"/>
      <c r="AV336" s="394"/>
      <c r="AW336" s="381" t="s">
        <v>938</v>
      </c>
    </row>
    <row r="337" spans="1:49" s="506" customFormat="1">
      <c r="A337" s="472"/>
      <c r="B337" s="380" t="s">
        <v>927</v>
      </c>
      <c r="C337" s="381" t="s">
        <v>928</v>
      </c>
      <c r="D337" s="380"/>
      <c r="E337" s="378" t="s">
        <v>929</v>
      </c>
      <c r="F337" s="378" t="s">
        <v>533</v>
      </c>
      <c r="G337" s="378" t="s">
        <v>452</v>
      </c>
      <c r="H337" s="378"/>
      <c r="I337" s="378"/>
      <c r="J337" s="378"/>
      <c r="K337" s="378"/>
      <c r="L337" s="378"/>
      <c r="M337" s="378"/>
      <c r="N337" s="378">
        <v>1</v>
      </c>
      <c r="O337" s="440">
        <v>44392</v>
      </c>
      <c r="P337" s="483">
        <f t="shared" si="15"/>
        <v>1</v>
      </c>
      <c r="Q337" s="378"/>
      <c r="R337" s="378"/>
      <c r="S337" s="378"/>
      <c r="T337" s="378"/>
      <c r="U337" s="378"/>
      <c r="V337" s="378"/>
      <c r="W337" s="378"/>
      <c r="X337" s="379"/>
      <c r="Y337" s="484">
        <f t="shared" si="16"/>
        <v>0</v>
      </c>
      <c r="Z337" s="378"/>
      <c r="AA337" s="378"/>
      <c r="AB337" s="378"/>
      <c r="AC337" s="378"/>
      <c r="AD337" s="378"/>
      <c r="AE337" s="378"/>
      <c r="AF337" s="378"/>
      <c r="AG337" s="378"/>
      <c r="AH337" s="484">
        <f t="shared" si="17"/>
        <v>0</v>
      </c>
      <c r="AI337" s="382"/>
      <c r="AJ337" s="378" t="s">
        <v>2227</v>
      </c>
      <c r="AK337" s="378" t="s">
        <v>2228</v>
      </c>
      <c r="AL337" s="378"/>
      <c r="AM337" s="378"/>
      <c r="AN337" s="378"/>
      <c r="AO337" s="378"/>
      <c r="AP337" s="378"/>
      <c r="AQ337" s="378"/>
      <c r="AR337" s="378"/>
      <c r="AS337" s="394"/>
      <c r="AT337" s="395"/>
      <c r="AU337" s="394"/>
      <c r="AV337" s="394"/>
      <c r="AW337" s="381" t="s">
        <v>930</v>
      </c>
    </row>
    <row r="338" spans="1:49" s="506" customFormat="1">
      <c r="A338" s="472"/>
      <c r="B338" s="380" t="s">
        <v>919</v>
      </c>
      <c r="C338" s="381" t="s">
        <v>920</v>
      </c>
      <c r="D338" s="380"/>
      <c r="E338" s="378" t="s">
        <v>921</v>
      </c>
      <c r="F338" s="378" t="s">
        <v>533</v>
      </c>
      <c r="G338" s="378" t="s">
        <v>452</v>
      </c>
      <c r="H338" s="378"/>
      <c r="I338" s="378"/>
      <c r="J338" s="378"/>
      <c r="K338" s="378"/>
      <c r="L338" s="378"/>
      <c r="M338" s="378"/>
      <c r="N338" s="378">
        <v>1</v>
      </c>
      <c r="O338" s="440">
        <v>44419</v>
      </c>
      <c r="P338" s="483">
        <f t="shared" si="15"/>
        <v>1</v>
      </c>
      <c r="Q338" s="378"/>
      <c r="R338" s="378"/>
      <c r="S338" s="378"/>
      <c r="T338" s="378"/>
      <c r="U338" s="378"/>
      <c r="V338" s="378"/>
      <c r="W338" s="378"/>
      <c r="X338" s="379"/>
      <c r="Y338" s="484">
        <f t="shared" si="16"/>
        <v>0</v>
      </c>
      <c r="Z338" s="378"/>
      <c r="AA338" s="378"/>
      <c r="AB338" s="378"/>
      <c r="AC338" s="378"/>
      <c r="AD338" s="378"/>
      <c r="AE338" s="378"/>
      <c r="AF338" s="378"/>
      <c r="AG338" s="378"/>
      <c r="AH338" s="484">
        <f t="shared" si="17"/>
        <v>0</v>
      </c>
      <c r="AI338" s="382"/>
      <c r="AJ338" s="378" t="s">
        <v>2227</v>
      </c>
      <c r="AK338" s="378" t="s">
        <v>2228</v>
      </c>
      <c r="AL338" s="378"/>
      <c r="AM338" s="378"/>
      <c r="AN338" s="378"/>
      <c r="AO338" s="378"/>
      <c r="AP338" s="378"/>
      <c r="AQ338" s="378"/>
      <c r="AR338" s="378"/>
      <c r="AS338" s="394"/>
      <c r="AT338" s="395"/>
      <c r="AU338" s="394"/>
      <c r="AV338" s="394"/>
      <c r="AW338" s="381" t="s">
        <v>922</v>
      </c>
    </row>
    <row r="339" spans="1:49" s="506" customFormat="1">
      <c r="A339" s="472"/>
      <c r="B339" s="380" t="s">
        <v>907</v>
      </c>
      <c r="C339" s="381" t="s">
        <v>908</v>
      </c>
      <c r="D339" s="380"/>
      <c r="E339" s="378" t="s">
        <v>909</v>
      </c>
      <c r="F339" s="378" t="s">
        <v>533</v>
      </c>
      <c r="G339" s="378" t="s">
        <v>452</v>
      </c>
      <c r="H339" s="378"/>
      <c r="I339" s="378"/>
      <c r="J339" s="378"/>
      <c r="K339" s="378"/>
      <c r="L339" s="378"/>
      <c r="M339" s="378"/>
      <c r="N339" s="378">
        <v>1</v>
      </c>
      <c r="O339" s="440">
        <v>44425</v>
      </c>
      <c r="P339" s="483">
        <f t="shared" si="15"/>
        <v>1</v>
      </c>
      <c r="Q339" s="378"/>
      <c r="R339" s="378"/>
      <c r="S339" s="378"/>
      <c r="T339" s="378"/>
      <c r="U339" s="378"/>
      <c r="V339" s="378"/>
      <c r="W339" s="378"/>
      <c r="X339" s="379"/>
      <c r="Y339" s="484">
        <f t="shared" si="16"/>
        <v>0</v>
      </c>
      <c r="Z339" s="378"/>
      <c r="AA339" s="378"/>
      <c r="AB339" s="378"/>
      <c r="AC339" s="378"/>
      <c r="AD339" s="378"/>
      <c r="AE339" s="378"/>
      <c r="AF339" s="378"/>
      <c r="AG339" s="378"/>
      <c r="AH339" s="484">
        <f t="shared" si="17"/>
        <v>0</v>
      </c>
      <c r="AI339" s="382"/>
      <c r="AJ339" s="378" t="s">
        <v>2227</v>
      </c>
      <c r="AK339" s="378" t="s">
        <v>2228</v>
      </c>
      <c r="AL339" s="378"/>
      <c r="AM339" s="378"/>
      <c r="AN339" s="378"/>
      <c r="AO339" s="378"/>
      <c r="AP339" s="378"/>
      <c r="AQ339" s="378"/>
      <c r="AR339" s="378"/>
      <c r="AS339" s="394"/>
      <c r="AT339" s="395"/>
      <c r="AU339" s="394"/>
      <c r="AV339" s="394"/>
      <c r="AW339" s="381" t="s">
        <v>910</v>
      </c>
    </row>
    <row r="340" spans="1:49" s="506" customFormat="1">
      <c r="A340" s="472"/>
      <c r="B340" s="380" t="s">
        <v>903</v>
      </c>
      <c r="C340" s="381" t="s">
        <v>904</v>
      </c>
      <c r="D340" s="380"/>
      <c r="E340" s="378" t="s">
        <v>905</v>
      </c>
      <c r="F340" s="378" t="s">
        <v>533</v>
      </c>
      <c r="G340" s="378" t="s">
        <v>452</v>
      </c>
      <c r="H340" s="378"/>
      <c r="I340" s="378"/>
      <c r="J340" s="378"/>
      <c r="K340" s="378"/>
      <c r="L340" s="378"/>
      <c r="M340" s="378"/>
      <c r="N340" s="378">
        <v>1</v>
      </c>
      <c r="O340" s="440">
        <v>44404</v>
      </c>
      <c r="P340" s="483">
        <f t="shared" ref="P340:P403" si="18">SUM($H340:$N340)</f>
        <v>1</v>
      </c>
      <c r="Q340" s="378"/>
      <c r="R340" s="378"/>
      <c r="S340" s="378"/>
      <c r="T340" s="378"/>
      <c r="U340" s="378"/>
      <c r="V340" s="378"/>
      <c r="W340" s="378"/>
      <c r="X340" s="379"/>
      <c r="Y340" s="484">
        <f t="shared" ref="Y340:Y403" si="19">SUM($Q340:$W340)</f>
        <v>0</v>
      </c>
      <c r="Z340" s="378"/>
      <c r="AA340" s="378"/>
      <c r="AB340" s="378"/>
      <c r="AC340" s="378"/>
      <c r="AD340" s="378"/>
      <c r="AE340" s="378"/>
      <c r="AF340" s="378"/>
      <c r="AG340" s="378"/>
      <c r="AH340" s="484">
        <f t="shared" si="17"/>
        <v>0</v>
      </c>
      <c r="AI340" s="382"/>
      <c r="AJ340" s="378" t="s">
        <v>2227</v>
      </c>
      <c r="AK340" s="378" t="s">
        <v>2228</v>
      </c>
      <c r="AL340" s="378"/>
      <c r="AM340" s="378"/>
      <c r="AN340" s="378"/>
      <c r="AO340" s="378"/>
      <c r="AP340" s="378"/>
      <c r="AQ340" s="378"/>
      <c r="AR340" s="378"/>
      <c r="AS340" s="394"/>
      <c r="AT340" s="395"/>
      <c r="AU340" s="394"/>
      <c r="AV340" s="394"/>
      <c r="AW340" s="381" t="s">
        <v>906</v>
      </c>
    </row>
    <row r="341" spans="1:49" s="506" customFormat="1">
      <c r="A341" s="472"/>
      <c r="B341" s="380" t="s">
        <v>891</v>
      </c>
      <c r="C341" s="381" t="s">
        <v>892</v>
      </c>
      <c r="D341" s="380"/>
      <c r="E341" s="378" t="s">
        <v>893</v>
      </c>
      <c r="F341" s="378" t="s">
        <v>533</v>
      </c>
      <c r="G341" s="378" t="s">
        <v>452</v>
      </c>
      <c r="H341" s="378"/>
      <c r="I341" s="378"/>
      <c r="J341" s="378"/>
      <c r="K341" s="378"/>
      <c r="L341" s="378"/>
      <c r="M341" s="378"/>
      <c r="N341" s="378">
        <v>1</v>
      </c>
      <c r="O341" s="440">
        <v>44439</v>
      </c>
      <c r="P341" s="483">
        <f t="shared" si="18"/>
        <v>1</v>
      </c>
      <c r="Q341" s="378"/>
      <c r="R341" s="378"/>
      <c r="S341" s="378"/>
      <c r="T341" s="378"/>
      <c r="U341" s="378"/>
      <c r="V341" s="378"/>
      <c r="W341" s="378"/>
      <c r="X341" s="379"/>
      <c r="Y341" s="484">
        <f t="shared" si="19"/>
        <v>0</v>
      </c>
      <c r="Z341" s="378"/>
      <c r="AA341" s="378"/>
      <c r="AB341" s="378"/>
      <c r="AC341" s="378"/>
      <c r="AD341" s="378"/>
      <c r="AE341" s="378"/>
      <c r="AF341" s="378"/>
      <c r="AG341" s="378"/>
      <c r="AH341" s="484">
        <f t="shared" si="17"/>
        <v>0</v>
      </c>
      <c r="AI341" s="382"/>
      <c r="AJ341" s="378" t="s">
        <v>2227</v>
      </c>
      <c r="AK341" s="378" t="s">
        <v>2228</v>
      </c>
      <c r="AL341" s="378"/>
      <c r="AM341" s="378"/>
      <c r="AN341" s="378"/>
      <c r="AO341" s="378"/>
      <c r="AP341" s="378"/>
      <c r="AQ341" s="378"/>
      <c r="AR341" s="378"/>
      <c r="AS341" s="394"/>
      <c r="AT341" s="395"/>
      <c r="AU341" s="394"/>
      <c r="AV341" s="394"/>
      <c r="AW341" s="381" t="s">
        <v>894</v>
      </c>
    </row>
    <row r="342" spans="1:49" s="506" customFormat="1">
      <c r="A342" s="472"/>
      <c r="B342" s="380" t="s">
        <v>876</v>
      </c>
      <c r="C342" s="381" t="s">
        <v>877</v>
      </c>
      <c r="D342" s="380"/>
      <c r="E342" s="378" t="s">
        <v>878</v>
      </c>
      <c r="F342" s="378" t="s">
        <v>533</v>
      </c>
      <c r="G342" s="378" t="s">
        <v>452</v>
      </c>
      <c r="H342" s="378"/>
      <c r="I342" s="378"/>
      <c r="J342" s="378"/>
      <c r="K342" s="378"/>
      <c r="L342" s="378"/>
      <c r="M342" s="378"/>
      <c r="N342" s="378">
        <v>1</v>
      </c>
      <c r="O342" s="440">
        <v>44404</v>
      </c>
      <c r="P342" s="483">
        <f t="shared" si="18"/>
        <v>1</v>
      </c>
      <c r="Q342" s="378"/>
      <c r="R342" s="378"/>
      <c r="S342" s="378"/>
      <c r="T342" s="378"/>
      <c r="U342" s="378"/>
      <c r="V342" s="378"/>
      <c r="W342" s="378"/>
      <c r="X342" s="379"/>
      <c r="Y342" s="484">
        <f t="shared" si="19"/>
        <v>0</v>
      </c>
      <c r="Z342" s="378"/>
      <c r="AA342" s="378"/>
      <c r="AB342" s="378"/>
      <c r="AC342" s="378"/>
      <c r="AD342" s="378"/>
      <c r="AE342" s="378"/>
      <c r="AF342" s="378"/>
      <c r="AG342" s="378"/>
      <c r="AH342" s="484">
        <f t="shared" si="17"/>
        <v>0</v>
      </c>
      <c r="AI342" s="382"/>
      <c r="AJ342" s="378" t="s">
        <v>2227</v>
      </c>
      <c r="AK342" s="378" t="s">
        <v>2228</v>
      </c>
      <c r="AL342" s="378"/>
      <c r="AM342" s="378"/>
      <c r="AN342" s="378"/>
      <c r="AO342" s="378"/>
      <c r="AP342" s="378"/>
      <c r="AQ342" s="378"/>
      <c r="AR342" s="378"/>
      <c r="AS342" s="394"/>
      <c r="AT342" s="395"/>
      <c r="AU342" s="394"/>
      <c r="AV342" s="394"/>
      <c r="AW342" s="381" t="s">
        <v>879</v>
      </c>
    </row>
    <row r="343" spans="1:49" s="506" customFormat="1">
      <c r="A343" s="472"/>
      <c r="B343" s="380" t="s">
        <v>864</v>
      </c>
      <c r="C343" s="381" t="s">
        <v>865</v>
      </c>
      <c r="D343" s="380"/>
      <c r="E343" s="378" t="s">
        <v>866</v>
      </c>
      <c r="F343" s="378" t="s">
        <v>533</v>
      </c>
      <c r="G343" s="378" t="s">
        <v>452</v>
      </c>
      <c r="H343" s="378"/>
      <c r="I343" s="378"/>
      <c r="J343" s="378"/>
      <c r="K343" s="378"/>
      <c r="L343" s="378"/>
      <c r="M343" s="378"/>
      <c r="N343" s="378">
        <v>1</v>
      </c>
      <c r="O343" s="440">
        <v>44336</v>
      </c>
      <c r="P343" s="483">
        <f t="shared" si="18"/>
        <v>1</v>
      </c>
      <c r="Q343" s="378"/>
      <c r="R343" s="378"/>
      <c r="S343" s="378"/>
      <c r="T343" s="378"/>
      <c r="U343" s="378"/>
      <c r="V343" s="378"/>
      <c r="W343" s="378"/>
      <c r="X343" s="379"/>
      <c r="Y343" s="484">
        <f t="shared" si="19"/>
        <v>0</v>
      </c>
      <c r="Z343" s="378"/>
      <c r="AA343" s="378"/>
      <c r="AB343" s="378"/>
      <c r="AC343" s="378"/>
      <c r="AD343" s="378"/>
      <c r="AE343" s="378"/>
      <c r="AF343" s="378"/>
      <c r="AG343" s="378"/>
      <c r="AH343" s="484">
        <f t="shared" si="17"/>
        <v>0</v>
      </c>
      <c r="AI343" s="382"/>
      <c r="AJ343" s="378" t="s">
        <v>2227</v>
      </c>
      <c r="AK343" s="378" t="s">
        <v>2228</v>
      </c>
      <c r="AL343" s="378"/>
      <c r="AM343" s="378"/>
      <c r="AN343" s="378"/>
      <c r="AO343" s="378"/>
      <c r="AP343" s="378"/>
      <c r="AQ343" s="378"/>
      <c r="AR343" s="378"/>
      <c r="AS343" s="394"/>
      <c r="AT343" s="395"/>
      <c r="AU343" s="394"/>
      <c r="AV343" s="394"/>
      <c r="AW343" s="381" t="s">
        <v>867</v>
      </c>
    </row>
    <row r="344" spans="1:49" s="506" customFormat="1">
      <c r="A344" s="472"/>
      <c r="B344" s="380" t="s">
        <v>860</v>
      </c>
      <c r="C344" s="381" t="s">
        <v>861</v>
      </c>
      <c r="D344" s="380"/>
      <c r="E344" s="378" t="s">
        <v>862</v>
      </c>
      <c r="F344" s="378" t="s">
        <v>533</v>
      </c>
      <c r="G344" s="378" t="s">
        <v>452</v>
      </c>
      <c r="H344" s="378"/>
      <c r="I344" s="378"/>
      <c r="J344" s="378"/>
      <c r="K344" s="378"/>
      <c r="L344" s="378"/>
      <c r="M344" s="378"/>
      <c r="N344" s="378">
        <v>1</v>
      </c>
      <c r="O344" s="440">
        <v>44477</v>
      </c>
      <c r="P344" s="483">
        <f t="shared" si="18"/>
        <v>1</v>
      </c>
      <c r="Q344" s="378"/>
      <c r="R344" s="378"/>
      <c r="S344" s="378"/>
      <c r="T344" s="378"/>
      <c r="U344" s="378"/>
      <c r="V344" s="378"/>
      <c r="W344" s="378"/>
      <c r="X344" s="379"/>
      <c r="Y344" s="484">
        <f t="shared" si="19"/>
        <v>0</v>
      </c>
      <c r="Z344" s="378"/>
      <c r="AA344" s="378"/>
      <c r="AB344" s="378"/>
      <c r="AC344" s="378"/>
      <c r="AD344" s="378"/>
      <c r="AE344" s="378"/>
      <c r="AF344" s="378"/>
      <c r="AG344" s="378"/>
      <c r="AH344" s="484">
        <f t="shared" si="17"/>
        <v>0</v>
      </c>
      <c r="AI344" s="382"/>
      <c r="AJ344" s="378" t="s">
        <v>2227</v>
      </c>
      <c r="AK344" s="378" t="s">
        <v>2228</v>
      </c>
      <c r="AL344" s="378"/>
      <c r="AM344" s="378"/>
      <c r="AN344" s="378"/>
      <c r="AO344" s="378"/>
      <c r="AP344" s="378"/>
      <c r="AQ344" s="378"/>
      <c r="AR344" s="378"/>
      <c r="AS344" s="394"/>
      <c r="AT344" s="395"/>
      <c r="AU344" s="394"/>
      <c r="AV344" s="394"/>
      <c r="AW344" s="381" t="s">
        <v>863</v>
      </c>
    </row>
    <row r="345" spans="1:49" s="506" customFormat="1">
      <c r="A345" s="472"/>
      <c r="B345" s="380" t="s">
        <v>824</v>
      </c>
      <c r="C345" s="381" t="s">
        <v>825</v>
      </c>
      <c r="D345" s="380"/>
      <c r="E345" s="378" t="s">
        <v>826</v>
      </c>
      <c r="F345" s="378" t="s">
        <v>533</v>
      </c>
      <c r="G345" s="378" t="s">
        <v>452</v>
      </c>
      <c r="H345" s="378"/>
      <c r="I345" s="378"/>
      <c r="J345" s="378"/>
      <c r="K345" s="378"/>
      <c r="L345" s="378"/>
      <c r="M345" s="378"/>
      <c r="N345" s="378">
        <v>1</v>
      </c>
      <c r="O345" s="440">
        <v>44354</v>
      </c>
      <c r="P345" s="483">
        <f t="shared" si="18"/>
        <v>1</v>
      </c>
      <c r="Q345" s="378"/>
      <c r="R345" s="378"/>
      <c r="S345" s="378"/>
      <c r="T345" s="378"/>
      <c r="U345" s="378"/>
      <c r="V345" s="378"/>
      <c r="W345" s="378"/>
      <c r="X345" s="379"/>
      <c r="Y345" s="484">
        <f t="shared" si="19"/>
        <v>0</v>
      </c>
      <c r="Z345" s="378"/>
      <c r="AA345" s="378"/>
      <c r="AB345" s="378"/>
      <c r="AC345" s="378"/>
      <c r="AD345" s="378"/>
      <c r="AE345" s="378"/>
      <c r="AF345" s="378"/>
      <c r="AG345" s="378"/>
      <c r="AH345" s="484">
        <f t="shared" si="17"/>
        <v>0</v>
      </c>
      <c r="AI345" s="382"/>
      <c r="AJ345" s="378" t="s">
        <v>2227</v>
      </c>
      <c r="AK345" s="378" t="s">
        <v>2228</v>
      </c>
      <c r="AL345" s="378"/>
      <c r="AM345" s="378"/>
      <c r="AN345" s="378"/>
      <c r="AO345" s="378"/>
      <c r="AP345" s="378"/>
      <c r="AQ345" s="378"/>
      <c r="AR345" s="378"/>
      <c r="AS345" s="394"/>
      <c r="AT345" s="395"/>
      <c r="AU345" s="394"/>
      <c r="AV345" s="394"/>
      <c r="AW345" s="381" t="s">
        <v>827</v>
      </c>
    </row>
    <row r="346" spans="1:49" s="506" customFormat="1">
      <c r="A346" s="472"/>
      <c r="B346" s="380" t="s">
        <v>820</v>
      </c>
      <c r="C346" s="381" t="s">
        <v>821</v>
      </c>
      <c r="D346" s="380"/>
      <c r="E346" s="378" t="s">
        <v>822</v>
      </c>
      <c r="F346" s="378" t="s">
        <v>533</v>
      </c>
      <c r="G346" s="378" t="s">
        <v>452</v>
      </c>
      <c r="H346" s="378"/>
      <c r="I346" s="378"/>
      <c r="J346" s="378"/>
      <c r="K346" s="378"/>
      <c r="L346" s="378"/>
      <c r="M346" s="378"/>
      <c r="N346" s="378">
        <v>1</v>
      </c>
      <c r="O346" s="440">
        <v>44431</v>
      </c>
      <c r="P346" s="483">
        <f t="shared" si="18"/>
        <v>1</v>
      </c>
      <c r="Q346" s="378"/>
      <c r="R346" s="378"/>
      <c r="S346" s="378"/>
      <c r="T346" s="378"/>
      <c r="U346" s="378"/>
      <c r="V346" s="378"/>
      <c r="W346" s="378"/>
      <c r="X346" s="379"/>
      <c r="Y346" s="484">
        <f t="shared" si="19"/>
        <v>0</v>
      </c>
      <c r="Z346" s="378"/>
      <c r="AA346" s="378"/>
      <c r="AB346" s="378"/>
      <c r="AC346" s="378"/>
      <c r="AD346" s="378"/>
      <c r="AE346" s="378"/>
      <c r="AF346" s="378"/>
      <c r="AG346" s="378"/>
      <c r="AH346" s="484">
        <f t="shared" si="17"/>
        <v>0</v>
      </c>
      <c r="AI346" s="382"/>
      <c r="AJ346" s="378" t="s">
        <v>2227</v>
      </c>
      <c r="AK346" s="378" t="s">
        <v>2228</v>
      </c>
      <c r="AL346" s="378"/>
      <c r="AM346" s="378"/>
      <c r="AN346" s="378"/>
      <c r="AO346" s="378"/>
      <c r="AP346" s="378"/>
      <c r="AQ346" s="378"/>
      <c r="AR346" s="378"/>
      <c r="AS346" s="394"/>
      <c r="AT346" s="395"/>
      <c r="AU346" s="394"/>
      <c r="AV346" s="394"/>
      <c r="AW346" s="381" t="s">
        <v>823</v>
      </c>
    </row>
    <row r="347" spans="1:49" s="506" customFormat="1">
      <c r="A347" s="472"/>
      <c r="B347" s="380" t="s">
        <v>796</v>
      </c>
      <c r="C347" s="381" t="s">
        <v>797</v>
      </c>
      <c r="D347" s="380"/>
      <c r="E347" s="378" t="s">
        <v>798</v>
      </c>
      <c r="F347" s="378" t="s">
        <v>533</v>
      </c>
      <c r="G347" s="378" t="s">
        <v>452</v>
      </c>
      <c r="H347" s="378"/>
      <c r="I347" s="378"/>
      <c r="J347" s="378"/>
      <c r="K347" s="378"/>
      <c r="L347" s="378"/>
      <c r="M347" s="378"/>
      <c r="N347" s="378">
        <v>1</v>
      </c>
      <c r="O347" s="440">
        <v>44467</v>
      </c>
      <c r="P347" s="483">
        <f t="shared" si="18"/>
        <v>1</v>
      </c>
      <c r="Q347" s="378"/>
      <c r="R347" s="378"/>
      <c r="S347" s="378"/>
      <c r="T347" s="378"/>
      <c r="U347" s="378"/>
      <c r="V347" s="378"/>
      <c r="W347" s="378"/>
      <c r="X347" s="379"/>
      <c r="Y347" s="484">
        <f t="shared" si="19"/>
        <v>0</v>
      </c>
      <c r="Z347" s="378"/>
      <c r="AA347" s="378"/>
      <c r="AB347" s="378"/>
      <c r="AC347" s="378"/>
      <c r="AD347" s="378"/>
      <c r="AE347" s="378"/>
      <c r="AF347" s="378"/>
      <c r="AG347" s="378"/>
      <c r="AH347" s="484">
        <f t="shared" si="17"/>
        <v>0</v>
      </c>
      <c r="AI347" s="382"/>
      <c r="AJ347" s="378" t="s">
        <v>2227</v>
      </c>
      <c r="AK347" s="378" t="s">
        <v>2228</v>
      </c>
      <c r="AL347" s="378"/>
      <c r="AM347" s="378"/>
      <c r="AN347" s="378"/>
      <c r="AO347" s="378"/>
      <c r="AP347" s="378"/>
      <c r="AQ347" s="378"/>
      <c r="AR347" s="378"/>
      <c r="AS347" s="394"/>
      <c r="AT347" s="395"/>
      <c r="AU347" s="394"/>
      <c r="AV347" s="394"/>
      <c r="AW347" s="381" t="s">
        <v>799</v>
      </c>
    </row>
    <row r="348" spans="1:49" s="506" customFormat="1">
      <c r="A348" s="472"/>
      <c r="B348" s="380" t="s">
        <v>784</v>
      </c>
      <c r="C348" s="381" t="s">
        <v>785</v>
      </c>
      <c r="D348" s="380"/>
      <c r="E348" s="378" t="s">
        <v>786</v>
      </c>
      <c r="F348" s="378" t="s">
        <v>533</v>
      </c>
      <c r="G348" s="378" t="s">
        <v>452</v>
      </c>
      <c r="H348" s="378"/>
      <c r="I348" s="378"/>
      <c r="J348" s="378"/>
      <c r="K348" s="378"/>
      <c r="L348" s="378"/>
      <c r="M348" s="378"/>
      <c r="N348" s="378">
        <v>1</v>
      </c>
      <c r="O348" s="440">
        <v>44414</v>
      </c>
      <c r="P348" s="483">
        <f t="shared" si="18"/>
        <v>1</v>
      </c>
      <c r="Q348" s="378"/>
      <c r="R348" s="378"/>
      <c r="S348" s="378"/>
      <c r="T348" s="378"/>
      <c r="U348" s="378"/>
      <c r="V348" s="378"/>
      <c r="W348" s="378"/>
      <c r="X348" s="379"/>
      <c r="Y348" s="484">
        <f t="shared" si="19"/>
        <v>0</v>
      </c>
      <c r="Z348" s="378"/>
      <c r="AA348" s="378"/>
      <c r="AB348" s="378"/>
      <c r="AC348" s="378"/>
      <c r="AD348" s="378"/>
      <c r="AE348" s="378"/>
      <c r="AF348" s="378"/>
      <c r="AG348" s="378"/>
      <c r="AH348" s="484">
        <f t="shared" si="17"/>
        <v>0</v>
      </c>
      <c r="AI348" s="382"/>
      <c r="AJ348" s="378" t="s">
        <v>2227</v>
      </c>
      <c r="AK348" s="378" t="s">
        <v>2228</v>
      </c>
      <c r="AL348" s="378"/>
      <c r="AM348" s="378"/>
      <c r="AN348" s="378"/>
      <c r="AO348" s="378"/>
      <c r="AP348" s="378"/>
      <c r="AQ348" s="378"/>
      <c r="AR348" s="378"/>
      <c r="AS348" s="394"/>
      <c r="AT348" s="395"/>
      <c r="AU348" s="394"/>
      <c r="AV348" s="394"/>
      <c r="AW348" s="381" t="s">
        <v>787</v>
      </c>
    </row>
    <row r="349" spans="1:49" s="506" customFormat="1">
      <c r="A349" s="472"/>
      <c r="B349" s="380" t="s">
        <v>780</v>
      </c>
      <c r="C349" s="381" t="s">
        <v>781</v>
      </c>
      <c r="D349" s="380"/>
      <c r="E349" s="378" t="s">
        <v>782</v>
      </c>
      <c r="F349" s="378" t="s">
        <v>533</v>
      </c>
      <c r="G349" s="378" t="s">
        <v>452</v>
      </c>
      <c r="H349" s="378"/>
      <c r="I349" s="378"/>
      <c r="J349" s="378"/>
      <c r="K349" s="378"/>
      <c r="L349" s="378"/>
      <c r="M349" s="378"/>
      <c r="N349" s="378">
        <v>1</v>
      </c>
      <c r="O349" s="440">
        <v>44424</v>
      </c>
      <c r="P349" s="483">
        <f t="shared" si="18"/>
        <v>1</v>
      </c>
      <c r="Q349" s="378"/>
      <c r="R349" s="378"/>
      <c r="S349" s="378"/>
      <c r="T349" s="378"/>
      <c r="U349" s="378"/>
      <c r="V349" s="378"/>
      <c r="W349" s="378"/>
      <c r="X349" s="379"/>
      <c r="Y349" s="484">
        <f t="shared" si="19"/>
        <v>0</v>
      </c>
      <c r="Z349" s="378"/>
      <c r="AA349" s="378"/>
      <c r="AB349" s="378"/>
      <c r="AC349" s="378"/>
      <c r="AD349" s="378"/>
      <c r="AE349" s="378"/>
      <c r="AF349" s="378"/>
      <c r="AG349" s="378"/>
      <c r="AH349" s="484">
        <f t="shared" si="17"/>
        <v>0</v>
      </c>
      <c r="AI349" s="382"/>
      <c r="AJ349" s="378" t="s">
        <v>2227</v>
      </c>
      <c r="AK349" s="378" t="s">
        <v>2228</v>
      </c>
      <c r="AL349" s="378"/>
      <c r="AM349" s="378"/>
      <c r="AN349" s="378"/>
      <c r="AO349" s="378"/>
      <c r="AP349" s="378"/>
      <c r="AQ349" s="378"/>
      <c r="AR349" s="378"/>
      <c r="AS349" s="394"/>
      <c r="AT349" s="395"/>
      <c r="AU349" s="394"/>
      <c r="AV349" s="394"/>
      <c r="AW349" s="381" t="s">
        <v>783</v>
      </c>
    </row>
    <row r="350" spans="1:49" s="506" customFormat="1">
      <c r="A350" s="472"/>
      <c r="B350" s="380" t="s">
        <v>776</v>
      </c>
      <c r="C350" s="381" t="s">
        <v>777</v>
      </c>
      <c r="D350" s="380"/>
      <c r="E350" s="378" t="s">
        <v>778</v>
      </c>
      <c r="F350" s="378" t="s">
        <v>533</v>
      </c>
      <c r="G350" s="378" t="s">
        <v>452</v>
      </c>
      <c r="H350" s="378"/>
      <c r="I350" s="378"/>
      <c r="J350" s="378"/>
      <c r="K350" s="378"/>
      <c r="L350" s="378"/>
      <c r="M350" s="378"/>
      <c r="N350" s="378">
        <v>1</v>
      </c>
      <c r="O350" s="440">
        <v>44447</v>
      </c>
      <c r="P350" s="483">
        <f t="shared" si="18"/>
        <v>1</v>
      </c>
      <c r="Q350" s="378"/>
      <c r="R350" s="378"/>
      <c r="S350" s="378"/>
      <c r="T350" s="378"/>
      <c r="U350" s="378"/>
      <c r="V350" s="378"/>
      <c r="W350" s="378"/>
      <c r="X350" s="379"/>
      <c r="Y350" s="484">
        <f t="shared" si="19"/>
        <v>0</v>
      </c>
      <c r="Z350" s="378"/>
      <c r="AA350" s="378"/>
      <c r="AB350" s="378"/>
      <c r="AC350" s="378"/>
      <c r="AD350" s="378"/>
      <c r="AE350" s="378"/>
      <c r="AF350" s="378"/>
      <c r="AG350" s="378"/>
      <c r="AH350" s="484">
        <f t="shared" si="17"/>
        <v>0</v>
      </c>
      <c r="AI350" s="382"/>
      <c r="AJ350" s="378" t="s">
        <v>2227</v>
      </c>
      <c r="AK350" s="378" t="s">
        <v>2228</v>
      </c>
      <c r="AL350" s="378"/>
      <c r="AM350" s="378"/>
      <c r="AN350" s="378"/>
      <c r="AO350" s="378"/>
      <c r="AP350" s="378"/>
      <c r="AQ350" s="378"/>
      <c r="AR350" s="378"/>
      <c r="AS350" s="394"/>
      <c r="AT350" s="395"/>
      <c r="AU350" s="394"/>
      <c r="AV350" s="394"/>
      <c r="AW350" s="381" t="s">
        <v>779</v>
      </c>
    </row>
    <row r="351" spans="1:49" s="506" customFormat="1">
      <c r="A351" s="472"/>
      <c r="B351" s="380" t="s">
        <v>768</v>
      </c>
      <c r="C351" s="381" t="s">
        <v>769</v>
      </c>
      <c r="D351" s="380"/>
      <c r="E351" s="378" t="s">
        <v>770</v>
      </c>
      <c r="F351" s="378" t="s">
        <v>533</v>
      </c>
      <c r="G351" s="378" t="s">
        <v>452</v>
      </c>
      <c r="H351" s="378"/>
      <c r="I351" s="378"/>
      <c r="J351" s="378"/>
      <c r="K351" s="378"/>
      <c r="L351" s="378"/>
      <c r="M351" s="378"/>
      <c r="N351" s="378">
        <v>1</v>
      </c>
      <c r="O351" s="440">
        <v>44522</v>
      </c>
      <c r="P351" s="483">
        <f t="shared" si="18"/>
        <v>1</v>
      </c>
      <c r="Q351" s="378"/>
      <c r="R351" s="378"/>
      <c r="S351" s="378"/>
      <c r="T351" s="378"/>
      <c r="U351" s="378"/>
      <c r="V351" s="378"/>
      <c r="W351" s="378"/>
      <c r="X351" s="379"/>
      <c r="Y351" s="484">
        <f t="shared" si="19"/>
        <v>0</v>
      </c>
      <c r="Z351" s="378"/>
      <c r="AA351" s="378"/>
      <c r="AB351" s="378"/>
      <c r="AC351" s="378"/>
      <c r="AD351" s="378"/>
      <c r="AE351" s="378"/>
      <c r="AF351" s="378"/>
      <c r="AG351" s="378"/>
      <c r="AH351" s="484">
        <f t="shared" si="17"/>
        <v>0</v>
      </c>
      <c r="AI351" s="382"/>
      <c r="AJ351" s="378" t="s">
        <v>2227</v>
      </c>
      <c r="AK351" s="378" t="s">
        <v>2228</v>
      </c>
      <c r="AL351" s="378"/>
      <c r="AM351" s="378"/>
      <c r="AN351" s="378"/>
      <c r="AO351" s="378"/>
      <c r="AP351" s="378"/>
      <c r="AQ351" s="378"/>
      <c r="AR351" s="378"/>
      <c r="AS351" s="394"/>
      <c r="AT351" s="395"/>
      <c r="AU351" s="394"/>
      <c r="AV351" s="394"/>
      <c r="AW351" s="381" t="s">
        <v>771</v>
      </c>
    </row>
    <row r="352" spans="1:49" s="506" customFormat="1">
      <c r="A352" s="472"/>
      <c r="B352" s="380" t="s">
        <v>760</v>
      </c>
      <c r="C352" s="381" t="s">
        <v>761</v>
      </c>
      <c r="D352" s="380"/>
      <c r="E352" s="378" t="s">
        <v>762</v>
      </c>
      <c r="F352" s="378" t="s">
        <v>533</v>
      </c>
      <c r="G352" s="378" t="s">
        <v>452</v>
      </c>
      <c r="H352" s="378"/>
      <c r="I352" s="378"/>
      <c r="J352" s="378"/>
      <c r="K352" s="378"/>
      <c r="L352" s="378"/>
      <c r="M352" s="378"/>
      <c r="N352" s="378">
        <v>1</v>
      </c>
      <c r="O352" s="440">
        <v>44466</v>
      </c>
      <c r="P352" s="483">
        <f t="shared" si="18"/>
        <v>1</v>
      </c>
      <c r="Q352" s="378"/>
      <c r="R352" s="378"/>
      <c r="S352" s="378"/>
      <c r="T352" s="378"/>
      <c r="U352" s="378"/>
      <c r="V352" s="378"/>
      <c r="W352" s="378"/>
      <c r="X352" s="379"/>
      <c r="Y352" s="484">
        <f t="shared" si="19"/>
        <v>0</v>
      </c>
      <c r="Z352" s="378"/>
      <c r="AA352" s="378"/>
      <c r="AB352" s="378"/>
      <c r="AC352" s="378"/>
      <c r="AD352" s="378"/>
      <c r="AE352" s="378"/>
      <c r="AF352" s="378"/>
      <c r="AG352" s="378"/>
      <c r="AH352" s="484">
        <f t="shared" si="17"/>
        <v>0</v>
      </c>
      <c r="AI352" s="382"/>
      <c r="AJ352" s="378" t="s">
        <v>2227</v>
      </c>
      <c r="AK352" s="378" t="s">
        <v>2228</v>
      </c>
      <c r="AL352" s="378"/>
      <c r="AM352" s="378"/>
      <c r="AN352" s="378"/>
      <c r="AO352" s="378"/>
      <c r="AP352" s="378"/>
      <c r="AQ352" s="378"/>
      <c r="AR352" s="378"/>
      <c r="AS352" s="394"/>
      <c r="AT352" s="395"/>
      <c r="AU352" s="394"/>
      <c r="AV352" s="394"/>
      <c r="AW352" s="381" t="s">
        <v>763</v>
      </c>
    </row>
    <row r="353" spans="1:49" s="506" customFormat="1">
      <c r="A353" s="472"/>
      <c r="B353" s="380" t="s">
        <v>723</v>
      </c>
      <c r="C353" s="381" t="s">
        <v>724</v>
      </c>
      <c r="D353" s="380"/>
      <c r="E353" s="378" t="s">
        <v>725</v>
      </c>
      <c r="F353" s="378" t="s">
        <v>533</v>
      </c>
      <c r="G353" s="378" t="s">
        <v>452</v>
      </c>
      <c r="H353" s="378"/>
      <c r="I353" s="378"/>
      <c r="J353" s="378"/>
      <c r="K353" s="378"/>
      <c r="L353" s="378"/>
      <c r="M353" s="378"/>
      <c r="N353" s="378">
        <v>1</v>
      </c>
      <c r="O353" s="440">
        <v>44491</v>
      </c>
      <c r="P353" s="483">
        <f t="shared" si="18"/>
        <v>1</v>
      </c>
      <c r="Q353" s="378"/>
      <c r="R353" s="378"/>
      <c r="S353" s="378"/>
      <c r="T353" s="378"/>
      <c r="U353" s="378"/>
      <c r="V353" s="378"/>
      <c r="W353" s="378"/>
      <c r="X353" s="379"/>
      <c r="Y353" s="484">
        <f t="shared" si="19"/>
        <v>0</v>
      </c>
      <c r="Z353" s="378"/>
      <c r="AA353" s="378"/>
      <c r="AB353" s="378"/>
      <c r="AC353" s="378"/>
      <c r="AD353" s="378"/>
      <c r="AE353" s="378"/>
      <c r="AF353" s="378"/>
      <c r="AG353" s="378"/>
      <c r="AH353" s="484">
        <f t="shared" si="17"/>
        <v>0</v>
      </c>
      <c r="AI353" s="382"/>
      <c r="AJ353" s="378" t="s">
        <v>2227</v>
      </c>
      <c r="AK353" s="378" t="s">
        <v>2228</v>
      </c>
      <c r="AL353" s="378"/>
      <c r="AM353" s="378"/>
      <c r="AN353" s="378"/>
      <c r="AO353" s="378"/>
      <c r="AP353" s="378"/>
      <c r="AQ353" s="378"/>
      <c r="AR353" s="378"/>
      <c r="AS353" s="394"/>
      <c r="AT353" s="395"/>
      <c r="AU353" s="394"/>
      <c r="AV353" s="394"/>
      <c r="AW353" s="381" t="s">
        <v>726</v>
      </c>
    </row>
    <row r="354" spans="1:49" s="506" customFormat="1">
      <c r="A354" s="472"/>
      <c r="B354" s="380" t="s">
        <v>719</v>
      </c>
      <c r="C354" s="381" t="s">
        <v>720</v>
      </c>
      <c r="D354" s="380"/>
      <c r="E354" s="378" t="s">
        <v>721</v>
      </c>
      <c r="F354" s="378" t="s">
        <v>533</v>
      </c>
      <c r="G354" s="378" t="s">
        <v>452</v>
      </c>
      <c r="H354" s="378"/>
      <c r="I354" s="378"/>
      <c r="J354" s="378"/>
      <c r="K354" s="378"/>
      <c r="L354" s="378"/>
      <c r="M354" s="378"/>
      <c r="N354" s="378">
        <v>1</v>
      </c>
      <c r="O354" s="440">
        <v>44231</v>
      </c>
      <c r="P354" s="483">
        <f t="shared" si="18"/>
        <v>1</v>
      </c>
      <c r="Q354" s="378"/>
      <c r="R354" s="378"/>
      <c r="S354" s="378"/>
      <c r="T354" s="378"/>
      <c r="U354" s="378"/>
      <c r="V354" s="378"/>
      <c r="W354" s="378"/>
      <c r="X354" s="379"/>
      <c r="Y354" s="484">
        <f t="shared" si="19"/>
        <v>0</v>
      </c>
      <c r="Z354" s="378"/>
      <c r="AA354" s="378"/>
      <c r="AB354" s="378"/>
      <c r="AC354" s="378"/>
      <c r="AD354" s="378"/>
      <c r="AE354" s="378"/>
      <c r="AF354" s="378"/>
      <c r="AG354" s="378"/>
      <c r="AH354" s="484">
        <f t="shared" si="17"/>
        <v>0</v>
      </c>
      <c r="AI354" s="382"/>
      <c r="AJ354" s="378" t="s">
        <v>2227</v>
      </c>
      <c r="AK354" s="378" t="s">
        <v>2228</v>
      </c>
      <c r="AL354" s="378"/>
      <c r="AM354" s="378"/>
      <c r="AN354" s="378"/>
      <c r="AO354" s="378"/>
      <c r="AP354" s="378"/>
      <c r="AQ354" s="378"/>
      <c r="AR354" s="378"/>
      <c r="AS354" s="394"/>
      <c r="AT354" s="395"/>
      <c r="AU354" s="394"/>
      <c r="AV354" s="394"/>
      <c r="AW354" s="381" t="s">
        <v>722</v>
      </c>
    </row>
    <row r="355" spans="1:49" s="506" customFormat="1">
      <c r="A355" s="472"/>
      <c r="B355" s="380" t="s">
        <v>711</v>
      </c>
      <c r="C355" s="381" t="s">
        <v>712</v>
      </c>
      <c r="D355" s="380"/>
      <c r="E355" s="378" t="s">
        <v>713</v>
      </c>
      <c r="F355" s="378" t="s">
        <v>533</v>
      </c>
      <c r="G355" s="378" t="s">
        <v>452</v>
      </c>
      <c r="H355" s="378"/>
      <c r="I355" s="378"/>
      <c r="J355" s="378"/>
      <c r="K355" s="378"/>
      <c r="L355" s="378"/>
      <c r="M355" s="378"/>
      <c r="N355" s="378">
        <v>1</v>
      </c>
      <c r="O355" s="440">
        <v>44461</v>
      </c>
      <c r="P355" s="483">
        <f t="shared" si="18"/>
        <v>1</v>
      </c>
      <c r="Q355" s="378"/>
      <c r="R355" s="378"/>
      <c r="S355" s="378"/>
      <c r="T355" s="378"/>
      <c r="U355" s="378"/>
      <c r="V355" s="378"/>
      <c r="W355" s="378"/>
      <c r="X355" s="379"/>
      <c r="Y355" s="484">
        <f t="shared" si="19"/>
        <v>0</v>
      </c>
      <c r="Z355" s="378"/>
      <c r="AA355" s="378"/>
      <c r="AB355" s="378"/>
      <c r="AC355" s="378"/>
      <c r="AD355" s="378"/>
      <c r="AE355" s="378"/>
      <c r="AF355" s="378"/>
      <c r="AG355" s="378"/>
      <c r="AH355" s="484">
        <f t="shared" si="17"/>
        <v>0</v>
      </c>
      <c r="AI355" s="382"/>
      <c r="AJ355" s="378" t="s">
        <v>2227</v>
      </c>
      <c r="AK355" s="378" t="s">
        <v>2228</v>
      </c>
      <c r="AL355" s="378"/>
      <c r="AM355" s="378"/>
      <c r="AN355" s="378"/>
      <c r="AO355" s="378"/>
      <c r="AP355" s="378"/>
      <c r="AQ355" s="378"/>
      <c r="AR355" s="378"/>
      <c r="AS355" s="394"/>
      <c r="AT355" s="395"/>
      <c r="AU355" s="394"/>
      <c r="AV355" s="394"/>
      <c r="AW355" s="381" t="s">
        <v>714</v>
      </c>
    </row>
    <row r="356" spans="1:49" s="506" customFormat="1">
      <c r="A356" s="472"/>
      <c r="B356" s="380" t="s">
        <v>736</v>
      </c>
      <c r="C356" s="381" t="s">
        <v>737</v>
      </c>
      <c r="D356" s="380"/>
      <c r="E356" s="378" t="s">
        <v>738</v>
      </c>
      <c r="F356" s="378" t="s">
        <v>730</v>
      </c>
      <c r="G356" s="378" t="s">
        <v>511</v>
      </c>
      <c r="H356" s="378"/>
      <c r="I356" s="378"/>
      <c r="J356" s="378"/>
      <c r="K356" s="378"/>
      <c r="L356" s="378"/>
      <c r="M356" s="378"/>
      <c r="N356" s="378">
        <v>1</v>
      </c>
      <c r="O356" s="440">
        <v>44454</v>
      </c>
      <c r="P356" s="483">
        <f t="shared" si="18"/>
        <v>1</v>
      </c>
      <c r="Q356" s="378"/>
      <c r="R356" s="378"/>
      <c r="S356" s="378"/>
      <c r="T356" s="378"/>
      <c r="U356" s="378"/>
      <c r="V356" s="378"/>
      <c r="W356" s="378"/>
      <c r="X356" s="379"/>
      <c r="Y356" s="484">
        <f t="shared" si="19"/>
        <v>0</v>
      </c>
      <c r="Z356" s="378"/>
      <c r="AA356" s="378"/>
      <c r="AB356" s="378"/>
      <c r="AC356" s="378"/>
      <c r="AD356" s="378"/>
      <c r="AE356" s="378"/>
      <c r="AF356" s="378"/>
      <c r="AG356" s="379"/>
      <c r="AH356" s="484">
        <f t="shared" si="17"/>
        <v>0</v>
      </c>
      <c r="AI356" s="382"/>
      <c r="AJ356" s="378" t="s">
        <v>2227</v>
      </c>
      <c r="AK356" s="378" t="s">
        <v>2228</v>
      </c>
      <c r="AL356" s="378"/>
      <c r="AM356" s="378"/>
      <c r="AN356" s="378"/>
      <c r="AO356" s="378"/>
      <c r="AP356" s="382"/>
      <c r="AQ356" s="378"/>
      <c r="AR356" s="378"/>
      <c r="AS356" s="394"/>
      <c r="AT356" s="395"/>
      <c r="AU356" s="394"/>
      <c r="AV356" s="394"/>
      <c r="AW356" s="383" t="s">
        <v>739</v>
      </c>
    </row>
    <row r="357" spans="1:49" s="506" customFormat="1">
      <c r="A357" s="472"/>
      <c r="B357" s="380" t="s">
        <v>2561</v>
      </c>
      <c r="C357" s="381" t="s">
        <v>2562</v>
      </c>
      <c r="D357" s="380"/>
      <c r="E357" s="378" t="s">
        <v>2563</v>
      </c>
      <c r="F357" s="378" t="s">
        <v>730</v>
      </c>
      <c r="G357" s="378" t="s">
        <v>511</v>
      </c>
      <c r="H357" s="378"/>
      <c r="I357" s="378"/>
      <c r="J357" s="378"/>
      <c r="K357" s="378"/>
      <c r="L357" s="378"/>
      <c r="M357" s="378"/>
      <c r="N357" s="378">
        <v>1</v>
      </c>
      <c r="O357" s="440">
        <v>44305</v>
      </c>
      <c r="P357" s="483">
        <f t="shared" si="18"/>
        <v>1</v>
      </c>
      <c r="Q357" s="378"/>
      <c r="R357" s="378"/>
      <c r="S357" s="378"/>
      <c r="T357" s="378"/>
      <c r="U357" s="378"/>
      <c r="V357" s="378"/>
      <c r="W357" s="378"/>
      <c r="X357" s="379"/>
      <c r="Y357" s="484">
        <f t="shared" si="19"/>
        <v>0</v>
      </c>
      <c r="Z357" s="378"/>
      <c r="AA357" s="378"/>
      <c r="AB357" s="378"/>
      <c r="AC357" s="378"/>
      <c r="AD357" s="378"/>
      <c r="AE357" s="378"/>
      <c r="AF357" s="378"/>
      <c r="AG357" s="379"/>
      <c r="AH357" s="484">
        <f t="shared" si="17"/>
        <v>0</v>
      </c>
      <c r="AI357" s="382"/>
      <c r="AJ357" s="378" t="s">
        <v>2227</v>
      </c>
      <c r="AK357" s="378" t="s">
        <v>2228</v>
      </c>
      <c r="AL357" s="378"/>
      <c r="AM357" s="378"/>
      <c r="AN357" s="378"/>
      <c r="AO357" s="378"/>
      <c r="AP357" s="382"/>
      <c r="AQ357" s="378"/>
      <c r="AR357" s="378"/>
      <c r="AS357" s="394"/>
      <c r="AT357" s="395"/>
      <c r="AU357" s="394"/>
      <c r="AV357" s="394"/>
      <c r="AW357" s="383" t="s">
        <v>2564</v>
      </c>
    </row>
    <row r="358" spans="1:49" s="506" customFormat="1">
      <c r="A358" s="472"/>
      <c r="B358" s="380" t="s">
        <v>2565</v>
      </c>
      <c r="C358" s="381" t="s">
        <v>757</v>
      </c>
      <c r="D358" s="380"/>
      <c r="E358" s="378" t="s">
        <v>2566</v>
      </c>
      <c r="F358" s="378" t="s">
        <v>730</v>
      </c>
      <c r="G358" s="378" t="s">
        <v>511</v>
      </c>
      <c r="H358" s="378"/>
      <c r="I358" s="378"/>
      <c r="J358" s="378"/>
      <c r="K358" s="378"/>
      <c r="L358" s="378"/>
      <c r="M358" s="378"/>
      <c r="N358" s="378">
        <v>1</v>
      </c>
      <c r="O358" s="440">
        <v>44273</v>
      </c>
      <c r="P358" s="483">
        <f t="shared" si="18"/>
        <v>1</v>
      </c>
      <c r="Q358" s="378"/>
      <c r="R358" s="378"/>
      <c r="S358" s="378"/>
      <c r="T358" s="378"/>
      <c r="U358" s="378"/>
      <c r="V358" s="378"/>
      <c r="W358" s="378"/>
      <c r="X358" s="379"/>
      <c r="Y358" s="484">
        <f t="shared" si="19"/>
        <v>0</v>
      </c>
      <c r="Z358" s="378"/>
      <c r="AA358" s="378"/>
      <c r="AB358" s="378"/>
      <c r="AC358" s="378"/>
      <c r="AD358" s="378"/>
      <c r="AE358" s="378"/>
      <c r="AF358" s="378"/>
      <c r="AG358" s="379"/>
      <c r="AH358" s="484">
        <f t="shared" si="17"/>
        <v>0</v>
      </c>
      <c r="AI358" s="382"/>
      <c r="AJ358" s="378" t="s">
        <v>2227</v>
      </c>
      <c r="AK358" s="378" t="s">
        <v>2228</v>
      </c>
      <c r="AL358" s="378"/>
      <c r="AM358" s="378"/>
      <c r="AN358" s="378"/>
      <c r="AO358" s="378"/>
      <c r="AP358" s="382"/>
      <c r="AQ358" s="378"/>
      <c r="AR358" s="378"/>
      <c r="AS358" s="394"/>
      <c r="AT358" s="395"/>
      <c r="AU358" s="394"/>
      <c r="AV358" s="394"/>
      <c r="AW358" s="383" t="s">
        <v>2567</v>
      </c>
    </row>
    <row r="359" spans="1:49" s="506" customFormat="1">
      <c r="A359" s="472"/>
      <c r="B359" s="380" t="s">
        <v>1817</v>
      </c>
      <c r="C359" s="381" t="s">
        <v>2568</v>
      </c>
      <c r="D359" s="380"/>
      <c r="E359" s="378" t="s">
        <v>2569</v>
      </c>
      <c r="F359" s="378" t="s">
        <v>730</v>
      </c>
      <c r="G359" s="378" t="s">
        <v>511</v>
      </c>
      <c r="H359" s="378"/>
      <c r="I359" s="378"/>
      <c r="J359" s="378"/>
      <c r="K359" s="378"/>
      <c r="L359" s="378"/>
      <c r="M359" s="378"/>
      <c r="N359" s="378">
        <v>1</v>
      </c>
      <c r="O359" s="440">
        <v>44434</v>
      </c>
      <c r="P359" s="483">
        <f t="shared" si="18"/>
        <v>1</v>
      </c>
      <c r="Q359" s="378"/>
      <c r="R359" s="378"/>
      <c r="S359" s="378"/>
      <c r="T359" s="378"/>
      <c r="U359" s="378"/>
      <c r="V359" s="378"/>
      <c r="W359" s="378"/>
      <c r="X359" s="379"/>
      <c r="Y359" s="484">
        <f t="shared" si="19"/>
        <v>0</v>
      </c>
      <c r="Z359" s="378"/>
      <c r="AA359" s="378"/>
      <c r="AB359" s="378"/>
      <c r="AC359" s="378"/>
      <c r="AD359" s="378"/>
      <c r="AE359" s="378"/>
      <c r="AF359" s="378"/>
      <c r="AG359" s="379"/>
      <c r="AH359" s="484">
        <f t="shared" si="17"/>
        <v>0</v>
      </c>
      <c r="AI359" s="382"/>
      <c r="AJ359" s="378" t="s">
        <v>2227</v>
      </c>
      <c r="AK359" s="378" t="s">
        <v>2228</v>
      </c>
      <c r="AL359" s="378"/>
      <c r="AM359" s="378"/>
      <c r="AN359" s="378"/>
      <c r="AO359" s="378"/>
      <c r="AP359" s="382"/>
      <c r="AQ359" s="378"/>
      <c r="AR359" s="378"/>
      <c r="AS359" s="394"/>
      <c r="AT359" s="395"/>
      <c r="AU359" s="394"/>
      <c r="AV359" s="394"/>
      <c r="AW359" s="383" t="s">
        <v>2570</v>
      </c>
    </row>
    <row r="360" spans="1:49" s="506" customFormat="1">
      <c r="A360" s="472"/>
      <c r="B360" s="380" t="s">
        <v>1817</v>
      </c>
      <c r="C360" s="381" t="s">
        <v>2571</v>
      </c>
      <c r="D360" s="380"/>
      <c r="E360" s="378" t="s">
        <v>2572</v>
      </c>
      <c r="F360" s="378" t="s">
        <v>730</v>
      </c>
      <c r="G360" s="378" t="s">
        <v>511</v>
      </c>
      <c r="H360" s="378"/>
      <c r="I360" s="378"/>
      <c r="J360" s="378"/>
      <c r="K360" s="378"/>
      <c r="L360" s="378"/>
      <c r="M360" s="378"/>
      <c r="N360" s="378">
        <v>1</v>
      </c>
      <c r="O360" s="440">
        <v>44434</v>
      </c>
      <c r="P360" s="483">
        <f t="shared" si="18"/>
        <v>1</v>
      </c>
      <c r="Q360" s="378"/>
      <c r="R360" s="378"/>
      <c r="S360" s="378"/>
      <c r="T360" s="378"/>
      <c r="U360" s="378"/>
      <c r="V360" s="378"/>
      <c r="W360" s="378"/>
      <c r="X360" s="379"/>
      <c r="Y360" s="484">
        <f t="shared" si="19"/>
        <v>0</v>
      </c>
      <c r="Z360" s="378"/>
      <c r="AA360" s="378"/>
      <c r="AB360" s="378"/>
      <c r="AC360" s="378"/>
      <c r="AD360" s="378"/>
      <c r="AE360" s="378"/>
      <c r="AF360" s="378"/>
      <c r="AG360" s="379"/>
      <c r="AH360" s="484">
        <f t="shared" si="17"/>
        <v>0</v>
      </c>
      <c r="AI360" s="382"/>
      <c r="AJ360" s="378" t="s">
        <v>2227</v>
      </c>
      <c r="AK360" s="378" t="s">
        <v>2228</v>
      </c>
      <c r="AL360" s="378"/>
      <c r="AM360" s="378"/>
      <c r="AN360" s="378"/>
      <c r="AO360" s="378"/>
      <c r="AP360" s="382"/>
      <c r="AQ360" s="378"/>
      <c r="AR360" s="378"/>
      <c r="AS360" s="394"/>
      <c r="AT360" s="395"/>
      <c r="AU360" s="394"/>
      <c r="AV360" s="394"/>
      <c r="AW360" s="383" t="s">
        <v>2573</v>
      </c>
    </row>
    <row r="361" spans="1:49" s="506" customFormat="1">
      <c r="A361" s="472"/>
      <c r="B361" s="380" t="s">
        <v>2574</v>
      </c>
      <c r="C361" s="381" t="s">
        <v>2575</v>
      </c>
      <c r="D361" s="380"/>
      <c r="E361" s="378" t="s">
        <v>2576</v>
      </c>
      <c r="F361" s="378" t="s">
        <v>730</v>
      </c>
      <c r="G361" s="378" t="s">
        <v>511</v>
      </c>
      <c r="H361" s="378"/>
      <c r="I361" s="378"/>
      <c r="J361" s="378"/>
      <c r="K361" s="378"/>
      <c r="L361" s="378"/>
      <c r="M361" s="378"/>
      <c r="N361" s="378">
        <v>1</v>
      </c>
      <c r="O361" s="440">
        <v>44298</v>
      </c>
      <c r="P361" s="483">
        <f t="shared" si="18"/>
        <v>1</v>
      </c>
      <c r="Q361" s="378"/>
      <c r="R361" s="378"/>
      <c r="S361" s="378"/>
      <c r="T361" s="378"/>
      <c r="U361" s="378"/>
      <c r="V361" s="378"/>
      <c r="W361" s="378"/>
      <c r="X361" s="379"/>
      <c r="Y361" s="484">
        <f t="shared" si="19"/>
        <v>0</v>
      </c>
      <c r="Z361" s="378"/>
      <c r="AA361" s="378"/>
      <c r="AB361" s="378"/>
      <c r="AC361" s="378"/>
      <c r="AD361" s="378"/>
      <c r="AE361" s="378"/>
      <c r="AF361" s="378"/>
      <c r="AG361" s="379"/>
      <c r="AH361" s="484">
        <f t="shared" si="17"/>
        <v>0</v>
      </c>
      <c r="AI361" s="382"/>
      <c r="AJ361" s="378" t="s">
        <v>2227</v>
      </c>
      <c r="AK361" s="378" t="s">
        <v>2228</v>
      </c>
      <c r="AL361" s="378"/>
      <c r="AM361" s="378"/>
      <c r="AN361" s="378"/>
      <c r="AO361" s="378"/>
      <c r="AP361" s="382"/>
      <c r="AQ361" s="378"/>
      <c r="AR361" s="378"/>
      <c r="AS361" s="394"/>
      <c r="AT361" s="395"/>
      <c r="AU361" s="394"/>
      <c r="AV361" s="394"/>
      <c r="AW361" s="383" t="s">
        <v>2577</v>
      </c>
    </row>
    <row r="362" spans="1:49" s="506" customFormat="1">
      <c r="A362" s="472"/>
      <c r="B362" s="380" t="s">
        <v>2578</v>
      </c>
      <c r="C362" s="381" t="s">
        <v>2579</v>
      </c>
      <c r="D362" s="380"/>
      <c r="E362" s="378" t="s">
        <v>2580</v>
      </c>
      <c r="F362" s="378" t="s">
        <v>730</v>
      </c>
      <c r="G362" s="378" t="s">
        <v>511</v>
      </c>
      <c r="H362" s="378"/>
      <c r="I362" s="378"/>
      <c r="J362" s="378"/>
      <c r="K362" s="378"/>
      <c r="L362" s="378"/>
      <c r="M362" s="378"/>
      <c r="N362" s="378">
        <v>1</v>
      </c>
      <c r="O362" s="440">
        <v>44498</v>
      </c>
      <c r="P362" s="483">
        <f t="shared" si="18"/>
        <v>1</v>
      </c>
      <c r="Q362" s="378"/>
      <c r="R362" s="378"/>
      <c r="S362" s="378"/>
      <c r="T362" s="378"/>
      <c r="U362" s="378"/>
      <c r="V362" s="378"/>
      <c r="W362" s="378"/>
      <c r="X362" s="379"/>
      <c r="Y362" s="484">
        <f t="shared" si="19"/>
        <v>0</v>
      </c>
      <c r="Z362" s="378"/>
      <c r="AA362" s="378"/>
      <c r="AB362" s="378"/>
      <c r="AC362" s="378"/>
      <c r="AD362" s="378"/>
      <c r="AE362" s="378"/>
      <c r="AF362" s="378"/>
      <c r="AG362" s="379"/>
      <c r="AH362" s="484">
        <f t="shared" si="17"/>
        <v>0</v>
      </c>
      <c r="AI362" s="382"/>
      <c r="AJ362" s="378" t="s">
        <v>2227</v>
      </c>
      <c r="AK362" s="378" t="s">
        <v>2228</v>
      </c>
      <c r="AL362" s="378"/>
      <c r="AM362" s="378"/>
      <c r="AN362" s="378"/>
      <c r="AO362" s="378"/>
      <c r="AP362" s="382"/>
      <c r="AQ362" s="378"/>
      <c r="AR362" s="378"/>
      <c r="AS362" s="394"/>
      <c r="AT362" s="395"/>
      <c r="AU362" s="394"/>
      <c r="AV362" s="394"/>
      <c r="AW362" s="383" t="s">
        <v>2581</v>
      </c>
    </row>
    <row r="363" spans="1:49" s="506" customFormat="1">
      <c r="A363" s="472"/>
      <c r="B363" s="380" t="s">
        <v>2582</v>
      </c>
      <c r="C363" s="381" t="s">
        <v>2583</v>
      </c>
      <c r="D363" s="380"/>
      <c r="E363" s="378" t="s">
        <v>2584</v>
      </c>
      <c r="F363" s="378" t="s">
        <v>730</v>
      </c>
      <c r="G363" s="378" t="s">
        <v>511</v>
      </c>
      <c r="H363" s="378"/>
      <c r="I363" s="378"/>
      <c r="J363" s="378"/>
      <c r="K363" s="378"/>
      <c r="L363" s="378"/>
      <c r="M363" s="378"/>
      <c r="N363" s="378">
        <v>1</v>
      </c>
      <c r="O363" s="440">
        <v>44518</v>
      </c>
      <c r="P363" s="483">
        <f t="shared" si="18"/>
        <v>1</v>
      </c>
      <c r="Q363" s="378"/>
      <c r="R363" s="378"/>
      <c r="S363" s="378"/>
      <c r="T363" s="378"/>
      <c r="U363" s="378"/>
      <c r="V363" s="378"/>
      <c r="W363" s="378"/>
      <c r="X363" s="379"/>
      <c r="Y363" s="484">
        <f t="shared" si="19"/>
        <v>0</v>
      </c>
      <c r="Z363" s="378"/>
      <c r="AA363" s="378"/>
      <c r="AB363" s="378"/>
      <c r="AC363" s="378"/>
      <c r="AD363" s="378"/>
      <c r="AE363" s="378"/>
      <c r="AF363" s="378"/>
      <c r="AG363" s="379"/>
      <c r="AH363" s="484">
        <f t="shared" si="17"/>
        <v>0</v>
      </c>
      <c r="AI363" s="382"/>
      <c r="AJ363" s="378" t="s">
        <v>2227</v>
      </c>
      <c r="AK363" s="378" t="s">
        <v>2228</v>
      </c>
      <c r="AL363" s="378"/>
      <c r="AM363" s="378"/>
      <c r="AN363" s="378"/>
      <c r="AO363" s="378"/>
      <c r="AP363" s="382"/>
      <c r="AQ363" s="378"/>
      <c r="AR363" s="378"/>
      <c r="AS363" s="394"/>
      <c r="AT363" s="395"/>
      <c r="AU363" s="394"/>
      <c r="AV363" s="394"/>
      <c r="AW363" s="383" t="s">
        <v>2585</v>
      </c>
    </row>
    <row r="364" spans="1:49" s="506" customFormat="1">
      <c r="A364" s="472"/>
      <c r="B364" s="380" t="s">
        <v>2586</v>
      </c>
      <c r="C364" s="381" t="s">
        <v>2587</v>
      </c>
      <c r="D364" s="380"/>
      <c r="E364" s="378" t="s">
        <v>2588</v>
      </c>
      <c r="F364" s="378" t="s">
        <v>730</v>
      </c>
      <c r="G364" s="378" t="s">
        <v>511</v>
      </c>
      <c r="H364" s="378"/>
      <c r="I364" s="378"/>
      <c r="J364" s="378"/>
      <c r="K364" s="378"/>
      <c r="L364" s="378"/>
      <c r="M364" s="378"/>
      <c r="N364" s="378">
        <v>1</v>
      </c>
      <c r="O364" s="440">
        <v>44446</v>
      </c>
      <c r="P364" s="483">
        <f t="shared" si="18"/>
        <v>1</v>
      </c>
      <c r="Q364" s="378"/>
      <c r="R364" s="378"/>
      <c r="S364" s="378"/>
      <c r="T364" s="378"/>
      <c r="U364" s="378"/>
      <c r="V364" s="378"/>
      <c r="W364" s="378"/>
      <c r="X364" s="379"/>
      <c r="Y364" s="484">
        <f t="shared" si="19"/>
        <v>0</v>
      </c>
      <c r="Z364" s="378"/>
      <c r="AA364" s="378"/>
      <c r="AB364" s="378"/>
      <c r="AC364" s="378"/>
      <c r="AD364" s="378"/>
      <c r="AE364" s="378"/>
      <c r="AF364" s="378"/>
      <c r="AG364" s="379"/>
      <c r="AH364" s="484">
        <f t="shared" si="17"/>
        <v>0</v>
      </c>
      <c r="AI364" s="382"/>
      <c r="AJ364" s="378" t="s">
        <v>2227</v>
      </c>
      <c r="AK364" s="378" t="s">
        <v>2228</v>
      </c>
      <c r="AL364" s="378"/>
      <c r="AM364" s="378"/>
      <c r="AN364" s="378"/>
      <c r="AO364" s="378"/>
      <c r="AP364" s="382"/>
      <c r="AQ364" s="378"/>
      <c r="AR364" s="378"/>
      <c r="AS364" s="394"/>
      <c r="AT364" s="395"/>
      <c r="AU364" s="394"/>
      <c r="AV364" s="394"/>
      <c r="AW364" s="383" t="s">
        <v>2589</v>
      </c>
    </row>
    <row r="365" spans="1:49" s="506" customFormat="1">
      <c r="A365" s="472"/>
      <c r="B365" s="380" t="s">
        <v>967</v>
      </c>
      <c r="C365" s="381" t="s">
        <v>968</v>
      </c>
      <c r="D365" s="380"/>
      <c r="E365" s="378" t="s">
        <v>969</v>
      </c>
      <c r="F365" s="378" t="s">
        <v>730</v>
      </c>
      <c r="G365" s="378" t="s">
        <v>511</v>
      </c>
      <c r="H365" s="378"/>
      <c r="I365" s="378"/>
      <c r="J365" s="378"/>
      <c r="K365" s="378"/>
      <c r="L365" s="378"/>
      <c r="M365" s="378"/>
      <c r="N365" s="378">
        <v>1</v>
      </c>
      <c r="O365" s="440">
        <v>44369</v>
      </c>
      <c r="P365" s="483">
        <f t="shared" si="18"/>
        <v>1</v>
      </c>
      <c r="Q365" s="378"/>
      <c r="R365" s="378"/>
      <c r="S365" s="378"/>
      <c r="T365" s="378"/>
      <c r="U365" s="378"/>
      <c r="V365" s="378"/>
      <c r="W365" s="378"/>
      <c r="X365" s="379"/>
      <c r="Y365" s="484">
        <f t="shared" si="19"/>
        <v>0</v>
      </c>
      <c r="Z365" s="378"/>
      <c r="AA365" s="378"/>
      <c r="AB365" s="378"/>
      <c r="AC365" s="378"/>
      <c r="AD365" s="378"/>
      <c r="AE365" s="378"/>
      <c r="AF365" s="378"/>
      <c r="AG365" s="379"/>
      <c r="AH365" s="484">
        <f t="shared" si="17"/>
        <v>0</v>
      </c>
      <c r="AI365" s="382"/>
      <c r="AJ365" s="378" t="s">
        <v>2227</v>
      </c>
      <c r="AK365" s="378" t="s">
        <v>2228</v>
      </c>
      <c r="AL365" s="378"/>
      <c r="AM365" s="378"/>
      <c r="AN365" s="378"/>
      <c r="AO365" s="378"/>
      <c r="AP365" s="382"/>
      <c r="AQ365" s="378"/>
      <c r="AR365" s="378"/>
      <c r="AS365" s="394"/>
      <c r="AT365" s="395"/>
      <c r="AU365" s="394"/>
      <c r="AV365" s="394"/>
      <c r="AW365" s="383" t="s">
        <v>970</v>
      </c>
    </row>
    <row r="366" spans="1:49" s="506" customFormat="1">
      <c r="A366" s="472"/>
      <c r="B366" s="380" t="s">
        <v>1031</v>
      </c>
      <c r="C366" s="381" t="s">
        <v>1032</v>
      </c>
      <c r="D366" s="380"/>
      <c r="E366" s="378" t="s">
        <v>1033</v>
      </c>
      <c r="F366" s="378" t="s">
        <v>730</v>
      </c>
      <c r="G366" s="378" t="s">
        <v>511</v>
      </c>
      <c r="H366" s="378"/>
      <c r="I366" s="378"/>
      <c r="J366" s="378"/>
      <c r="K366" s="378"/>
      <c r="L366" s="378"/>
      <c r="M366" s="378"/>
      <c r="N366" s="378">
        <v>1</v>
      </c>
      <c r="O366" s="440">
        <v>44518</v>
      </c>
      <c r="P366" s="483">
        <f t="shared" si="18"/>
        <v>1</v>
      </c>
      <c r="Q366" s="378"/>
      <c r="R366" s="378"/>
      <c r="S366" s="378"/>
      <c r="T366" s="378"/>
      <c r="U366" s="378"/>
      <c r="V366" s="378"/>
      <c r="W366" s="378"/>
      <c r="X366" s="379"/>
      <c r="Y366" s="484">
        <f t="shared" si="19"/>
        <v>0</v>
      </c>
      <c r="Z366" s="378"/>
      <c r="AA366" s="378"/>
      <c r="AB366" s="378"/>
      <c r="AC366" s="378"/>
      <c r="AD366" s="378"/>
      <c r="AE366" s="378"/>
      <c r="AF366" s="378"/>
      <c r="AG366" s="379"/>
      <c r="AH366" s="484">
        <f t="shared" si="17"/>
        <v>0</v>
      </c>
      <c r="AI366" s="382"/>
      <c r="AJ366" s="378" t="s">
        <v>2227</v>
      </c>
      <c r="AK366" s="378" t="s">
        <v>2228</v>
      </c>
      <c r="AL366" s="378"/>
      <c r="AM366" s="378"/>
      <c r="AN366" s="378"/>
      <c r="AO366" s="378"/>
      <c r="AP366" s="382">
        <v>1</v>
      </c>
      <c r="AQ366" s="378" t="s">
        <v>2295</v>
      </c>
      <c r="AR366" s="378" t="s">
        <v>511</v>
      </c>
      <c r="AS366" s="394"/>
      <c r="AT366" s="395"/>
      <c r="AU366" s="394"/>
      <c r="AV366" s="394"/>
      <c r="AW366" s="383" t="s">
        <v>1034</v>
      </c>
    </row>
    <row r="367" spans="1:49" s="506" customFormat="1">
      <c r="A367" s="472"/>
      <c r="B367" s="380" t="s">
        <v>2590</v>
      </c>
      <c r="C367" s="381" t="s">
        <v>2591</v>
      </c>
      <c r="D367" s="380"/>
      <c r="E367" s="378" t="s">
        <v>2592</v>
      </c>
      <c r="F367" s="378" t="s">
        <v>730</v>
      </c>
      <c r="G367" s="378" t="s">
        <v>511</v>
      </c>
      <c r="H367" s="378"/>
      <c r="I367" s="378"/>
      <c r="J367" s="378"/>
      <c r="K367" s="378"/>
      <c r="L367" s="378"/>
      <c r="M367" s="378"/>
      <c r="N367" s="378">
        <v>1</v>
      </c>
      <c r="O367" s="440">
        <v>44228</v>
      </c>
      <c r="P367" s="483">
        <f t="shared" si="18"/>
        <v>1</v>
      </c>
      <c r="Q367" s="378"/>
      <c r="R367" s="378"/>
      <c r="S367" s="378"/>
      <c r="T367" s="378"/>
      <c r="U367" s="378"/>
      <c r="V367" s="378"/>
      <c r="W367" s="378"/>
      <c r="X367" s="379"/>
      <c r="Y367" s="484">
        <f t="shared" si="19"/>
        <v>0</v>
      </c>
      <c r="Z367" s="378"/>
      <c r="AA367" s="378"/>
      <c r="AB367" s="378"/>
      <c r="AC367" s="378"/>
      <c r="AD367" s="378"/>
      <c r="AE367" s="378"/>
      <c r="AF367" s="378"/>
      <c r="AG367" s="379"/>
      <c r="AH367" s="484">
        <f t="shared" si="17"/>
        <v>0</v>
      </c>
      <c r="AI367" s="382"/>
      <c r="AJ367" s="378" t="s">
        <v>2227</v>
      </c>
      <c r="AK367" s="378" t="s">
        <v>2228</v>
      </c>
      <c r="AL367" s="378"/>
      <c r="AM367" s="378"/>
      <c r="AN367" s="378"/>
      <c r="AO367" s="378"/>
      <c r="AP367" s="382"/>
      <c r="AQ367" s="378"/>
      <c r="AR367" s="378"/>
      <c r="AS367" s="394"/>
      <c r="AT367" s="395"/>
      <c r="AU367" s="394"/>
      <c r="AV367" s="394"/>
      <c r="AW367" s="383" t="s">
        <v>2593</v>
      </c>
    </row>
    <row r="368" spans="1:49" s="506" customFormat="1">
      <c r="A368" s="472"/>
      <c r="B368" s="380" t="s">
        <v>1116</v>
      </c>
      <c r="C368" s="381" t="s">
        <v>1117</v>
      </c>
      <c r="D368" s="380"/>
      <c r="E368" s="378" t="s">
        <v>1118</v>
      </c>
      <c r="F368" s="378" t="s">
        <v>730</v>
      </c>
      <c r="G368" s="378" t="s">
        <v>511</v>
      </c>
      <c r="H368" s="378"/>
      <c r="I368" s="378"/>
      <c r="J368" s="378"/>
      <c r="K368" s="378"/>
      <c r="L368" s="378"/>
      <c r="M368" s="378"/>
      <c r="N368" s="378">
        <v>1</v>
      </c>
      <c r="O368" s="440">
        <v>44386</v>
      </c>
      <c r="P368" s="483">
        <f t="shared" si="18"/>
        <v>1</v>
      </c>
      <c r="Q368" s="378"/>
      <c r="R368" s="378"/>
      <c r="S368" s="378"/>
      <c r="T368" s="378"/>
      <c r="U368" s="378"/>
      <c r="V368" s="378"/>
      <c r="W368" s="378"/>
      <c r="X368" s="379"/>
      <c r="Y368" s="484">
        <f t="shared" si="19"/>
        <v>0</v>
      </c>
      <c r="Z368" s="378"/>
      <c r="AA368" s="378"/>
      <c r="AB368" s="378"/>
      <c r="AC368" s="378"/>
      <c r="AD368" s="378"/>
      <c r="AE368" s="378"/>
      <c r="AF368" s="378"/>
      <c r="AG368" s="379"/>
      <c r="AH368" s="484">
        <f t="shared" si="17"/>
        <v>0</v>
      </c>
      <c r="AI368" s="382"/>
      <c r="AJ368" s="378" t="s">
        <v>2227</v>
      </c>
      <c r="AK368" s="378" t="s">
        <v>2228</v>
      </c>
      <c r="AL368" s="378"/>
      <c r="AM368" s="378"/>
      <c r="AN368" s="378"/>
      <c r="AO368" s="378"/>
      <c r="AP368" s="382"/>
      <c r="AQ368" s="378"/>
      <c r="AR368" s="378"/>
      <c r="AS368" s="394"/>
      <c r="AT368" s="395"/>
      <c r="AU368" s="394"/>
      <c r="AV368" s="394"/>
      <c r="AW368" s="383" t="s">
        <v>1119</v>
      </c>
    </row>
    <row r="369" spans="1:49" s="506" customFormat="1">
      <c r="A369" s="472"/>
      <c r="B369" s="380" t="s">
        <v>2594</v>
      </c>
      <c r="C369" s="381" t="s">
        <v>2595</v>
      </c>
      <c r="D369" s="380"/>
      <c r="E369" s="378" t="s">
        <v>2596</v>
      </c>
      <c r="F369" s="378" t="s">
        <v>730</v>
      </c>
      <c r="G369" s="378" t="s">
        <v>511</v>
      </c>
      <c r="H369" s="378"/>
      <c r="I369" s="378"/>
      <c r="J369" s="378"/>
      <c r="K369" s="378"/>
      <c r="L369" s="378"/>
      <c r="M369" s="378"/>
      <c r="N369" s="378">
        <v>1</v>
      </c>
      <c r="O369" s="440">
        <v>44489</v>
      </c>
      <c r="P369" s="483">
        <f t="shared" si="18"/>
        <v>1</v>
      </c>
      <c r="Q369" s="378"/>
      <c r="R369" s="378"/>
      <c r="S369" s="378"/>
      <c r="T369" s="378"/>
      <c r="U369" s="378"/>
      <c r="V369" s="378"/>
      <c r="W369" s="378"/>
      <c r="X369" s="379"/>
      <c r="Y369" s="484">
        <f t="shared" si="19"/>
        <v>0</v>
      </c>
      <c r="Z369" s="378"/>
      <c r="AA369" s="378"/>
      <c r="AB369" s="378"/>
      <c r="AC369" s="378"/>
      <c r="AD369" s="378"/>
      <c r="AE369" s="378"/>
      <c r="AF369" s="378"/>
      <c r="AG369" s="379"/>
      <c r="AH369" s="484">
        <f t="shared" si="17"/>
        <v>0</v>
      </c>
      <c r="AI369" s="382"/>
      <c r="AJ369" s="378" t="s">
        <v>2227</v>
      </c>
      <c r="AK369" s="378" t="s">
        <v>2228</v>
      </c>
      <c r="AL369" s="378"/>
      <c r="AM369" s="378"/>
      <c r="AN369" s="378"/>
      <c r="AO369" s="378"/>
      <c r="AP369" s="382"/>
      <c r="AQ369" s="378"/>
      <c r="AR369" s="378"/>
      <c r="AS369" s="394"/>
      <c r="AT369" s="395"/>
      <c r="AU369" s="394"/>
      <c r="AV369" s="394"/>
      <c r="AW369" s="383" t="s">
        <v>2597</v>
      </c>
    </row>
    <row r="370" spans="1:49" s="506" customFormat="1">
      <c r="A370" s="472"/>
      <c r="B370" s="380" t="s">
        <v>1218</v>
      </c>
      <c r="C370" s="381" t="s">
        <v>1219</v>
      </c>
      <c r="D370" s="380"/>
      <c r="E370" s="378" t="s">
        <v>1220</v>
      </c>
      <c r="F370" s="378" t="s">
        <v>730</v>
      </c>
      <c r="G370" s="378" t="s">
        <v>511</v>
      </c>
      <c r="H370" s="378"/>
      <c r="I370" s="378"/>
      <c r="J370" s="378"/>
      <c r="K370" s="378"/>
      <c r="L370" s="378"/>
      <c r="M370" s="378"/>
      <c r="N370" s="378">
        <v>1</v>
      </c>
      <c r="O370" s="440">
        <v>44348</v>
      </c>
      <c r="P370" s="483">
        <f t="shared" si="18"/>
        <v>1</v>
      </c>
      <c r="Q370" s="378"/>
      <c r="R370" s="378"/>
      <c r="S370" s="378"/>
      <c r="T370" s="378"/>
      <c r="U370" s="378"/>
      <c r="V370" s="378"/>
      <c r="W370" s="378"/>
      <c r="X370" s="379"/>
      <c r="Y370" s="484">
        <f t="shared" si="19"/>
        <v>0</v>
      </c>
      <c r="Z370" s="378"/>
      <c r="AA370" s="378"/>
      <c r="AB370" s="378"/>
      <c r="AC370" s="378"/>
      <c r="AD370" s="378"/>
      <c r="AE370" s="378"/>
      <c r="AF370" s="378"/>
      <c r="AG370" s="379"/>
      <c r="AH370" s="484">
        <f t="shared" si="17"/>
        <v>0</v>
      </c>
      <c r="AI370" s="382"/>
      <c r="AJ370" s="378" t="s">
        <v>2227</v>
      </c>
      <c r="AK370" s="378" t="s">
        <v>2228</v>
      </c>
      <c r="AL370" s="378"/>
      <c r="AM370" s="378"/>
      <c r="AN370" s="378"/>
      <c r="AO370" s="378"/>
      <c r="AP370" s="382"/>
      <c r="AQ370" s="378"/>
      <c r="AR370" s="378"/>
      <c r="AS370" s="394"/>
      <c r="AT370" s="395"/>
      <c r="AU370" s="394"/>
      <c r="AV370" s="394"/>
      <c r="AW370" s="383" t="s">
        <v>1221</v>
      </c>
    </row>
    <row r="371" spans="1:49" s="506" customFormat="1">
      <c r="A371" s="472"/>
      <c r="B371" s="380" t="s">
        <v>1234</v>
      </c>
      <c r="C371" s="381" t="s">
        <v>1235</v>
      </c>
      <c r="D371" s="380"/>
      <c r="E371" s="378" t="s">
        <v>1236</v>
      </c>
      <c r="F371" s="378" t="s">
        <v>730</v>
      </c>
      <c r="G371" s="378" t="s">
        <v>511</v>
      </c>
      <c r="H371" s="378"/>
      <c r="I371" s="378"/>
      <c r="J371" s="378"/>
      <c r="K371" s="378"/>
      <c r="L371" s="378"/>
      <c r="M371" s="378"/>
      <c r="N371" s="378">
        <v>1</v>
      </c>
      <c r="O371" s="440">
        <v>44508</v>
      </c>
      <c r="P371" s="483">
        <f t="shared" si="18"/>
        <v>1</v>
      </c>
      <c r="Q371" s="378"/>
      <c r="R371" s="378"/>
      <c r="S371" s="378"/>
      <c r="T371" s="378"/>
      <c r="U371" s="378"/>
      <c r="V371" s="378"/>
      <c r="W371" s="378"/>
      <c r="X371" s="379"/>
      <c r="Y371" s="484">
        <f t="shared" si="19"/>
        <v>0</v>
      </c>
      <c r="Z371" s="378"/>
      <c r="AA371" s="378"/>
      <c r="AB371" s="378"/>
      <c r="AC371" s="378"/>
      <c r="AD371" s="378"/>
      <c r="AE371" s="378"/>
      <c r="AF371" s="378"/>
      <c r="AG371" s="379"/>
      <c r="AH371" s="484">
        <f t="shared" si="17"/>
        <v>0</v>
      </c>
      <c r="AI371" s="382"/>
      <c r="AJ371" s="378" t="s">
        <v>2227</v>
      </c>
      <c r="AK371" s="378" t="s">
        <v>2228</v>
      </c>
      <c r="AL371" s="378"/>
      <c r="AM371" s="378"/>
      <c r="AN371" s="378"/>
      <c r="AO371" s="378"/>
      <c r="AP371" s="382"/>
      <c r="AQ371" s="378"/>
      <c r="AR371" s="378"/>
      <c r="AS371" s="394"/>
      <c r="AT371" s="395"/>
      <c r="AU371" s="394"/>
      <c r="AV371" s="394"/>
      <c r="AW371" s="383" t="s">
        <v>1237</v>
      </c>
    </row>
    <row r="372" spans="1:49" s="506" customFormat="1">
      <c r="A372" s="472"/>
      <c r="B372" s="380" t="s">
        <v>2598</v>
      </c>
      <c r="C372" s="381" t="s">
        <v>2599</v>
      </c>
      <c r="D372" s="380"/>
      <c r="E372" s="378" t="s">
        <v>2600</v>
      </c>
      <c r="F372" s="378" t="s">
        <v>730</v>
      </c>
      <c r="G372" s="378" t="s">
        <v>511</v>
      </c>
      <c r="H372" s="378"/>
      <c r="I372" s="378"/>
      <c r="J372" s="378"/>
      <c r="K372" s="378"/>
      <c r="L372" s="378"/>
      <c r="M372" s="378"/>
      <c r="N372" s="378">
        <v>1</v>
      </c>
      <c r="O372" s="440">
        <v>44291</v>
      </c>
      <c r="P372" s="483">
        <f t="shared" si="18"/>
        <v>1</v>
      </c>
      <c r="Q372" s="378"/>
      <c r="R372" s="378"/>
      <c r="S372" s="378"/>
      <c r="T372" s="378"/>
      <c r="U372" s="378"/>
      <c r="V372" s="378"/>
      <c r="W372" s="378"/>
      <c r="X372" s="379"/>
      <c r="Y372" s="484">
        <f t="shared" si="19"/>
        <v>0</v>
      </c>
      <c r="Z372" s="378"/>
      <c r="AA372" s="378"/>
      <c r="AB372" s="378"/>
      <c r="AC372" s="378"/>
      <c r="AD372" s="378"/>
      <c r="AE372" s="378"/>
      <c r="AF372" s="378"/>
      <c r="AG372" s="379"/>
      <c r="AH372" s="484">
        <f t="shared" si="17"/>
        <v>0</v>
      </c>
      <c r="AI372" s="382"/>
      <c r="AJ372" s="378" t="s">
        <v>2227</v>
      </c>
      <c r="AK372" s="378" t="s">
        <v>2228</v>
      </c>
      <c r="AL372" s="378"/>
      <c r="AM372" s="378"/>
      <c r="AN372" s="378"/>
      <c r="AO372" s="378"/>
      <c r="AP372" s="382"/>
      <c r="AQ372" s="378"/>
      <c r="AR372" s="378"/>
      <c r="AS372" s="394"/>
      <c r="AT372" s="395"/>
      <c r="AU372" s="394"/>
      <c r="AV372" s="394"/>
      <c r="AW372" s="383" t="s">
        <v>2601</v>
      </c>
    </row>
    <row r="373" spans="1:49" s="506" customFormat="1">
      <c r="A373" s="472"/>
      <c r="B373" s="380" t="s">
        <v>1266</v>
      </c>
      <c r="C373" s="381" t="s">
        <v>1267</v>
      </c>
      <c r="D373" s="380"/>
      <c r="E373" s="378" t="s">
        <v>1268</v>
      </c>
      <c r="F373" s="378" t="s">
        <v>730</v>
      </c>
      <c r="G373" s="378" t="s">
        <v>511</v>
      </c>
      <c r="H373" s="378"/>
      <c r="I373" s="378"/>
      <c r="J373" s="378"/>
      <c r="K373" s="378"/>
      <c r="L373" s="378"/>
      <c r="M373" s="378"/>
      <c r="N373" s="378">
        <v>1</v>
      </c>
      <c r="O373" s="440">
        <v>44489</v>
      </c>
      <c r="P373" s="483">
        <f t="shared" si="18"/>
        <v>1</v>
      </c>
      <c r="Q373" s="378"/>
      <c r="R373" s="378"/>
      <c r="S373" s="378"/>
      <c r="T373" s="378"/>
      <c r="U373" s="378"/>
      <c r="V373" s="378"/>
      <c r="W373" s="378"/>
      <c r="X373" s="379"/>
      <c r="Y373" s="484">
        <f t="shared" si="19"/>
        <v>0</v>
      </c>
      <c r="Z373" s="378"/>
      <c r="AA373" s="378"/>
      <c r="AB373" s="378"/>
      <c r="AC373" s="378"/>
      <c r="AD373" s="378"/>
      <c r="AE373" s="378"/>
      <c r="AF373" s="378"/>
      <c r="AG373" s="379"/>
      <c r="AH373" s="484">
        <f t="shared" si="17"/>
        <v>0</v>
      </c>
      <c r="AI373" s="382"/>
      <c r="AJ373" s="378" t="s">
        <v>2227</v>
      </c>
      <c r="AK373" s="378" t="s">
        <v>2228</v>
      </c>
      <c r="AL373" s="378"/>
      <c r="AM373" s="378"/>
      <c r="AN373" s="378"/>
      <c r="AO373" s="378"/>
      <c r="AP373" s="382"/>
      <c r="AQ373" s="378"/>
      <c r="AR373" s="378"/>
      <c r="AS373" s="394"/>
      <c r="AT373" s="395"/>
      <c r="AU373" s="394"/>
      <c r="AV373" s="394"/>
      <c r="AW373" s="383" t="s">
        <v>1269</v>
      </c>
    </row>
    <row r="374" spans="1:49" s="506" customFormat="1">
      <c r="A374" s="472"/>
      <c r="B374" s="380" t="s">
        <v>2602</v>
      </c>
      <c r="C374" s="381" t="s">
        <v>2603</v>
      </c>
      <c r="D374" s="380"/>
      <c r="E374" s="378" t="s">
        <v>2604</v>
      </c>
      <c r="F374" s="378" t="s">
        <v>730</v>
      </c>
      <c r="G374" s="378" t="s">
        <v>511</v>
      </c>
      <c r="H374" s="378"/>
      <c r="I374" s="378"/>
      <c r="J374" s="378"/>
      <c r="K374" s="378"/>
      <c r="L374" s="378"/>
      <c r="M374" s="378"/>
      <c r="N374" s="378">
        <v>1</v>
      </c>
      <c r="O374" s="440">
        <v>44218</v>
      </c>
      <c r="P374" s="483">
        <f t="shared" si="18"/>
        <v>1</v>
      </c>
      <c r="Q374" s="378"/>
      <c r="R374" s="378"/>
      <c r="S374" s="378"/>
      <c r="T374" s="378"/>
      <c r="U374" s="378"/>
      <c r="V374" s="378"/>
      <c r="W374" s="378"/>
      <c r="X374" s="379"/>
      <c r="Y374" s="484">
        <f t="shared" si="19"/>
        <v>0</v>
      </c>
      <c r="Z374" s="378"/>
      <c r="AA374" s="378"/>
      <c r="AB374" s="378"/>
      <c r="AC374" s="378"/>
      <c r="AD374" s="378"/>
      <c r="AE374" s="378"/>
      <c r="AF374" s="378"/>
      <c r="AG374" s="379"/>
      <c r="AH374" s="484">
        <f t="shared" si="17"/>
        <v>0</v>
      </c>
      <c r="AI374" s="382"/>
      <c r="AJ374" s="378" t="s">
        <v>2227</v>
      </c>
      <c r="AK374" s="378" t="s">
        <v>2228</v>
      </c>
      <c r="AL374" s="378"/>
      <c r="AM374" s="378"/>
      <c r="AN374" s="378"/>
      <c r="AO374" s="378"/>
      <c r="AP374" s="382"/>
      <c r="AQ374" s="378"/>
      <c r="AR374" s="378"/>
      <c r="AS374" s="394"/>
      <c r="AT374" s="395"/>
      <c r="AU374" s="394"/>
      <c r="AV374" s="394"/>
      <c r="AW374" s="383" t="s">
        <v>2605</v>
      </c>
    </row>
    <row r="375" spans="1:49" s="506" customFormat="1">
      <c r="A375" s="472"/>
      <c r="B375" s="380" t="s">
        <v>1472</v>
      </c>
      <c r="C375" s="381" t="s">
        <v>1473</v>
      </c>
      <c r="D375" s="380"/>
      <c r="E375" s="378" t="s">
        <v>1474</v>
      </c>
      <c r="F375" s="378" t="s">
        <v>730</v>
      </c>
      <c r="G375" s="378" t="s">
        <v>511</v>
      </c>
      <c r="H375" s="378"/>
      <c r="I375" s="378"/>
      <c r="J375" s="378"/>
      <c r="K375" s="378"/>
      <c r="L375" s="378"/>
      <c r="M375" s="378"/>
      <c r="N375" s="378">
        <v>1</v>
      </c>
      <c r="O375" s="440">
        <v>44505</v>
      </c>
      <c r="P375" s="483">
        <f t="shared" si="18"/>
        <v>1</v>
      </c>
      <c r="Q375" s="378"/>
      <c r="R375" s="378"/>
      <c r="S375" s="378"/>
      <c r="T375" s="378"/>
      <c r="U375" s="378"/>
      <c r="V375" s="378"/>
      <c r="W375" s="378"/>
      <c r="X375" s="379"/>
      <c r="Y375" s="484">
        <f t="shared" si="19"/>
        <v>0</v>
      </c>
      <c r="Z375" s="378"/>
      <c r="AA375" s="378"/>
      <c r="AB375" s="378"/>
      <c r="AC375" s="378"/>
      <c r="AD375" s="378"/>
      <c r="AE375" s="378"/>
      <c r="AF375" s="378"/>
      <c r="AG375" s="379"/>
      <c r="AH375" s="484">
        <f t="shared" si="17"/>
        <v>0</v>
      </c>
      <c r="AI375" s="382"/>
      <c r="AJ375" s="378" t="s">
        <v>2227</v>
      </c>
      <c r="AK375" s="378" t="s">
        <v>2228</v>
      </c>
      <c r="AL375" s="378"/>
      <c r="AM375" s="378"/>
      <c r="AN375" s="378"/>
      <c r="AO375" s="378"/>
      <c r="AP375" s="382"/>
      <c r="AQ375" s="378"/>
      <c r="AR375" s="378"/>
      <c r="AS375" s="394"/>
      <c r="AT375" s="395"/>
      <c r="AU375" s="394"/>
      <c r="AV375" s="394"/>
      <c r="AW375" s="383" t="s">
        <v>1475</v>
      </c>
    </row>
    <row r="376" spans="1:49" s="506" customFormat="1">
      <c r="A376" s="472"/>
      <c r="B376" s="380" t="s">
        <v>2606</v>
      </c>
      <c r="C376" s="381" t="s">
        <v>2607</v>
      </c>
      <c r="D376" s="380"/>
      <c r="E376" s="378" t="s">
        <v>2608</v>
      </c>
      <c r="F376" s="378" t="s">
        <v>730</v>
      </c>
      <c r="G376" s="378" t="s">
        <v>511</v>
      </c>
      <c r="H376" s="378"/>
      <c r="I376" s="378"/>
      <c r="J376" s="378"/>
      <c r="K376" s="378"/>
      <c r="L376" s="378"/>
      <c r="M376" s="378"/>
      <c r="N376" s="378">
        <v>1</v>
      </c>
      <c r="O376" s="440">
        <v>44376</v>
      </c>
      <c r="P376" s="483">
        <f t="shared" si="18"/>
        <v>1</v>
      </c>
      <c r="Q376" s="378"/>
      <c r="R376" s="378"/>
      <c r="S376" s="378"/>
      <c r="T376" s="378"/>
      <c r="U376" s="378"/>
      <c r="V376" s="378"/>
      <c r="W376" s="378"/>
      <c r="X376" s="379"/>
      <c r="Y376" s="484">
        <f t="shared" si="19"/>
        <v>0</v>
      </c>
      <c r="Z376" s="378"/>
      <c r="AA376" s="378"/>
      <c r="AB376" s="378"/>
      <c r="AC376" s="378"/>
      <c r="AD376" s="378"/>
      <c r="AE376" s="378"/>
      <c r="AF376" s="378"/>
      <c r="AG376" s="379"/>
      <c r="AH376" s="484">
        <f t="shared" si="17"/>
        <v>0</v>
      </c>
      <c r="AI376" s="382"/>
      <c r="AJ376" s="378" t="s">
        <v>2227</v>
      </c>
      <c r="AK376" s="378" t="s">
        <v>2228</v>
      </c>
      <c r="AL376" s="378"/>
      <c r="AM376" s="378"/>
      <c r="AN376" s="378"/>
      <c r="AO376" s="378"/>
      <c r="AP376" s="382"/>
      <c r="AQ376" s="378"/>
      <c r="AR376" s="378"/>
      <c r="AS376" s="394"/>
      <c r="AT376" s="395"/>
      <c r="AU376" s="394"/>
      <c r="AV376" s="394"/>
      <c r="AW376" s="383" t="s">
        <v>2609</v>
      </c>
    </row>
    <row r="377" spans="1:49" s="506" customFormat="1">
      <c r="A377" s="472"/>
      <c r="B377" s="380" t="s">
        <v>2610</v>
      </c>
      <c r="C377" s="381" t="s">
        <v>2611</v>
      </c>
      <c r="D377" s="380"/>
      <c r="E377" s="378" t="s">
        <v>2612</v>
      </c>
      <c r="F377" s="378" t="s">
        <v>730</v>
      </c>
      <c r="G377" s="378" t="s">
        <v>511</v>
      </c>
      <c r="H377" s="378"/>
      <c r="I377" s="378"/>
      <c r="J377" s="378"/>
      <c r="K377" s="378"/>
      <c r="L377" s="378"/>
      <c r="M377" s="378"/>
      <c r="N377" s="378">
        <v>1</v>
      </c>
      <c r="O377" s="440">
        <v>44315</v>
      </c>
      <c r="P377" s="483">
        <f t="shared" si="18"/>
        <v>1</v>
      </c>
      <c r="Q377" s="378"/>
      <c r="R377" s="378"/>
      <c r="S377" s="378"/>
      <c r="T377" s="378"/>
      <c r="U377" s="378"/>
      <c r="V377" s="378"/>
      <c r="W377" s="378"/>
      <c r="X377" s="379"/>
      <c r="Y377" s="484">
        <f t="shared" si="19"/>
        <v>0</v>
      </c>
      <c r="Z377" s="378"/>
      <c r="AA377" s="378"/>
      <c r="AB377" s="378"/>
      <c r="AC377" s="378"/>
      <c r="AD377" s="378"/>
      <c r="AE377" s="378"/>
      <c r="AF377" s="378"/>
      <c r="AG377" s="379"/>
      <c r="AH377" s="484">
        <f t="shared" si="17"/>
        <v>0</v>
      </c>
      <c r="AI377" s="382"/>
      <c r="AJ377" s="378" t="s">
        <v>2227</v>
      </c>
      <c r="AK377" s="378" t="s">
        <v>2228</v>
      </c>
      <c r="AL377" s="378"/>
      <c r="AM377" s="378"/>
      <c r="AN377" s="378"/>
      <c r="AO377" s="378"/>
      <c r="AP377" s="382"/>
      <c r="AQ377" s="378"/>
      <c r="AR377" s="378"/>
      <c r="AS377" s="394"/>
      <c r="AT377" s="395"/>
      <c r="AU377" s="394"/>
      <c r="AV377" s="394"/>
      <c r="AW377" s="383" t="s">
        <v>2613</v>
      </c>
    </row>
    <row r="378" spans="1:49" s="506" customFormat="1">
      <c r="A378" s="472"/>
      <c r="B378" s="380" t="s">
        <v>1643</v>
      </c>
      <c r="C378" s="381" t="s">
        <v>1644</v>
      </c>
      <c r="D378" s="380"/>
      <c r="E378" s="378" t="s">
        <v>1645</v>
      </c>
      <c r="F378" s="378" t="s">
        <v>730</v>
      </c>
      <c r="G378" s="378" t="s">
        <v>511</v>
      </c>
      <c r="H378" s="378"/>
      <c r="I378" s="378"/>
      <c r="J378" s="378"/>
      <c r="K378" s="378"/>
      <c r="L378" s="378"/>
      <c r="M378" s="378"/>
      <c r="N378" s="378">
        <v>1</v>
      </c>
      <c r="O378" s="440">
        <v>44453</v>
      </c>
      <c r="P378" s="483">
        <f t="shared" si="18"/>
        <v>1</v>
      </c>
      <c r="Q378" s="378"/>
      <c r="R378" s="378"/>
      <c r="S378" s="378"/>
      <c r="T378" s="378"/>
      <c r="U378" s="378"/>
      <c r="V378" s="378"/>
      <c r="W378" s="378"/>
      <c r="X378" s="379"/>
      <c r="Y378" s="484">
        <f t="shared" si="19"/>
        <v>0</v>
      </c>
      <c r="Z378" s="378"/>
      <c r="AA378" s="378"/>
      <c r="AB378" s="378"/>
      <c r="AC378" s="378"/>
      <c r="AD378" s="378"/>
      <c r="AE378" s="378"/>
      <c r="AF378" s="378"/>
      <c r="AG378" s="379"/>
      <c r="AH378" s="484">
        <f t="shared" si="17"/>
        <v>0</v>
      </c>
      <c r="AI378" s="382"/>
      <c r="AJ378" s="378" t="s">
        <v>2227</v>
      </c>
      <c r="AK378" s="378" t="s">
        <v>2228</v>
      </c>
      <c r="AL378" s="378"/>
      <c r="AM378" s="378"/>
      <c r="AN378" s="378"/>
      <c r="AO378" s="378"/>
      <c r="AP378" s="382"/>
      <c r="AQ378" s="378"/>
      <c r="AR378" s="378"/>
      <c r="AS378" s="394"/>
      <c r="AT378" s="395"/>
      <c r="AU378" s="394"/>
      <c r="AV378" s="394"/>
      <c r="AW378" s="383" t="s">
        <v>1646</v>
      </c>
    </row>
    <row r="379" spans="1:49" s="506" customFormat="1">
      <c r="A379" s="472"/>
      <c r="B379" s="380" t="s">
        <v>1655</v>
      </c>
      <c r="C379" s="381" t="s">
        <v>1656</v>
      </c>
      <c r="D379" s="380"/>
      <c r="E379" s="378" t="s">
        <v>1657</v>
      </c>
      <c r="F379" s="378" t="s">
        <v>730</v>
      </c>
      <c r="G379" s="378" t="s">
        <v>511</v>
      </c>
      <c r="H379" s="378"/>
      <c r="I379" s="378"/>
      <c r="J379" s="378"/>
      <c r="K379" s="378"/>
      <c r="L379" s="378"/>
      <c r="M379" s="378"/>
      <c r="N379" s="378">
        <v>1</v>
      </c>
      <c r="O379" s="440">
        <v>44461</v>
      </c>
      <c r="P379" s="483">
        <f t="shared" si="18"/>
        <v>1</v>
      </c>
      <c r="Q379" s="378"/>
      <c r="R379" s="378"/>
      <c r="S379" s="378"/>
      <c r="T379" s="378"/>
      <c r="U379" s="378"/>
      <c r="V379" s="378"/>
      <c r="W379" s="378"/>
      <c r="X379" s="379"/>
      <c r="Y379" s="484">
        <f t="shared" si="19"/>
        <v>0</v>
      </c>
      <c r="Z379" s="378"/>
      <c r="AA379" s="378"/>
      <c r="AB379" s="378"/>
      <c r="AC379" s="378"/>
      <c r="AD379" s="378"/>
      <c r="AE379" s="378"/>
      <c r="AF379" s="378"/>
      <c r="AG379" s="379"/>
      <c r="AH379" s="484">
        <f t="shared" si="17"/>
        <v>0</v>
      </c>
      <c r="AI379" s="382"/>
      <c r="AJ379" s="378" t="s">
        <v>2227</v>
      </c>
      <c r="AK379" s="378" t="s">
        <v>2228</v>
      </c>
      <c r="AL379" s="378"/>
      <c r="AM379" s="378"/>
      <c r="AN379" s="378"/>
      <c r="AO379" s="378"/>
      <c r="AP379" s="382">
        <v>1</v>
      </c>
      <c r="AQ379" s="378" t="s">
        <v>2295</v>
      </c>
      <c r="AR379" s="378" t="s">
        <v>511</v>
      </c>
      <c r="AS379" s="394"/>
      <c r="AT379" s="395"/>
      <c r="AU379" s="394"/>
      <c r="AV379" s="394"/>
      <c r="AW379" s="383" t="s">
        <v>1658</v>
      </c>
    </row>
    <row r="380" spans="1:49" s="506" customFormat="1">
      <c r="A380" s="472"/>
      <c r="B380" s="380" t="s">
        <v>2614</v>
      </c>
      <c r="C380" s="381" t="s">
        <v>2615</v>
      </c>
      <c r="D380" s="380"/>
      <c r="E380" s="378" t="s">
        <v>2616</v>
      </c>
      <c r="F380" s="378" t="s">
        <v>730</v>
      </c>
      <c r="G380" s="378" t="s">
        <v>511</v>
      </c>
      <c r="H380" s="378"/>
      <c r="I380" s="378"/>
      <c r="J380" s="378"/>
      <c r="K380" s="378"/>
      <c r="L380" s="378"/>
      <c r="M380" s="378"/>
      <c r="N380" s="378">
        <v>1</v>
      </c>
      <c r="O380" s="440">
        <v>44221</v>
      </c>
      <c r="P380" s="483">
        <f t="shared" si="18"/>
        <v>1</v>
      </c>
      <c r="Q380" s="378"/>
      <c r="R380" s="378"/>
      <c r="S380" s="378"/>
      <c r="T380" s="378"/>
      <c r="U380" s="378"/>
      <c r="V380" s="378"/>
      <c r="W380" s="378"/>
      <c r="X380" s="379"/>
      <c r="Y380" s="484">
        <f t="shared" si="19"/>
        <v>0</v>
      </c>
      <c r="Z380" s="378"/>
      <c r="AA380" s="378"/>
      <c r="AB380" s="378"/>
      <c r="AC380" s="378"/>
      <c r="AD380" s="378"/>
      <c r="AE380" s="378"/>
      <c r="AF380" s="378"/>
      <c r="AG380" s="379"/>
      <c r="AH380" s="484">
        <f t="shared" si="17"/>
        <v>0</v>
      </c>
      <c r="AI380" s="382"/>
      <c r="AJ380" s="378" t="s">
        <v>2227</v>
      </c>
      <c r="AK380" s="378" t="s">
        <v>2228</v>
      </c>
      <c r="AL380" s="378"/>
      <c r="AM380" s="378"/>
      <c r="AN380" s="378"/>
      <c r="AO380" s="378"/>
      <c r="AP380" s="382"/>
      <c r="AQ380" s="378"/>
      <c r="AR380" s="378"/>
      <c r="AS380" s="394"/>
      <c r="AT380" s="395"/>
      <c r="AU380" s="394"/>
      <c r="AV380" s="394"/>
      <c r="AW380" s="383" t="s">
        <v>2617</v>
      </c>
    </row>
    <row r="381" spans="1:49" s="506" customFormat="1">
      <c r="A381" s="472"/>
      <c r="B381" s="380" t="s">
        <v>1901</v>
      </c>
      <c r="C381" s="381" t="s">
        <v>1902</v>
      </c>
      <c r="D381" s="380"/>
      <c r="E381" s="378" t="s">
        <v>1903</v>
      </c>
      <c r="F381" s="378" t="s">
        <v>730</v>
      </c>
      <c r="G381" s="378" t="s">
        <v>511</v>
      </c>
      <c r="H381" s="378"/>
      <c r="I381" s="378"/>
      <c r="J381" s="378"/>
      <c r="K381" s="378"/>
      <c r="L381" s="378"/>
      <c r="M381" s="378"/>
      <c r="N381" s="378">
        <v>1</v>
      </c>
      <c r="O381" s="440">
        <v>44305</v>
      </c>
      <c r="P381" s="483">
        <f t="shared" si="18"/>
        <v>1</v>
      </c>
      <c r="Q381" s="378"/>
      <c r="R381" s="378"/>
      <c r="S381" s="378"/>
      <c r="T381" s="378"/>
      <c r="U381" s="378"/>
      <c r="V381" s="378"/>
      <c r="W381" s="378"/>
      <c r="X381" s="379"/>
      <c r="Y381" s="484">
        <f t="shared" si="19"/>
        <v>0</v>
      </c>
      <c r="Z381" s="378"/>
      <c r="AA381" s="378"/>
      <c r="AB381" s="378"/>
      <c r="AC381" s="378"/>
      <c r="AD381" s="378"/>
      <c r="AE381" s="378"/>
      <c r="AF381" s="378"/>
      <c r="AG381" s="379"/>
      <c r="AH381" s="484">
        <f t="shared" si="17"/>
        <v>0</v>
      </c>
      <c r="AI381" s="382"/>
      <c r="AJ381" s="378" t="s">
        <v>2227</v>
      </c>
      <c r="AK381" s="378" t="s">
        <v>2228</v>
      </c>
      <c r="AL381" s="378"/>
      <c r="AM381" s="378"/>
      <c r="AN381" s="378"/>
      <c r="AO381" s="378"/>
      <c r="AP381" s="382">
        <v>1</v>
      </c>
      <c r="AQ381" s="378" t="s">
        <v>2295</v>
      </c>
      <c r="AR381" s="378" t="s">
        <v>511</v>
      </c>
      <c r="AS381" s="394"/>
      <c r="AT381" s="395"/>
      <c r="AU381" s="394"/>
      <c r="AV381" s="394"/>
      <c r="AW381" s="383" t="s">
        <v>1904</v>
      </c>
    </row>
    <row r="382" spans="1:49" s="506" customFormat="1">
      <c r="A382" s="472"/>
      <c r="B382" s="380" t="s">
        <v>1905</v>
      </c>
      <c r="C382" s="381" t="s">
        <v>1906</v>
      </c>
      <c r="D382" s="380"/>
      <c r="E382" s="378" t="s">
        <v>1907</v>
      </c>
      <c r="F382" s="378" t="s">
        <v>730</v>
      </c>
      <c r="G382" s="378" t="s">
        <v>511</v>
      </c>
      <c r="H382" s="378"/>
      <c r="I382" s="378"/>
      <c r="J382" s="378"/>
      <c r="K382" s="378"/>
      <c r="L382" s="378"/>
      <c r="M382" s="378"/>
      <c r="N382" s="378">
        <v>1</v>
      </c>
      <c r="O382" s="440">
        <v>44305</v>
      </c>
      <c r="P382" s="483">
        <f t="shared" si="18"/>
        <v>1</v>
      </c>
      <c r="Q382" s="378"/>
      <c r="R382" s="378"/>
      <c r="S382" s="378"/>
      <c r="T382" s="378"/>
      <c r="U382" s="378"/>
      <c r="V382" s="378"/>
      <c r="W382" s="378"/>
      <c r="X382" s="379"/>
      <c r="Y382" s="484">
        <f t="shared" si="19"/>
        <v>0</v>
      </c>
      <c r="Z382" s="378"/>
      <c r="AA382" s="378"/>
      <c r="AB382" s="378"/>
      <c r="AC382" s="378"/>
      <c r="AD382" s="378"/>
      <c r="AE382" s="378"/>
      <c r="AF382" s="378"/>
      <c r="AG382" s="379"/>
      <c r="AH382" s="484">
        <f t="shared" si="17"/>
        <v>0</v>
      </c>
      <c r="AI382" s="382"/>
      <c r="AJ382" s="378" t="s">
        <v>2227</v>
      </c>
      <c r="AK382" s="378" t="s">
        <v>2228</v>
      </c>
      <c r="AL382" s="378"/>
      <c r="AM382" s="378"/>
      <c r="AN382" s="378"/>
      <c r="AO382" s="378"/>
      <c r="AP382" s="382">
        <v>2</v>
      </c>
      <c r="AQ382" s="378" t="s">
        <v>2295</v>
      </c>
      <c r="AR382" s="378" t="s">
        <v>511</v>
      </c>
      <c r="AS382" s="394"/>
      <c r="AT382" s="395"/>
      <c r="AU382" s="394"/>
      <c r="AV382" s="394"/>
      <c r="AW382" s="383" t="s">
        <v>1908</v>
      </c>
    </row>
    <row r="383" spans="1:49" s="506" customFormat="1">
      <c r="A383" s="472"/>
      <c r="B383" s="380" t="s">
        <v>1909</v>
      </c>
      <c r="C383" s="381" t="s">
        <v>1910</v>
      </c>
      <c r="D383" s="380"/>
      <c r="E383" s="378" t="s">
        <v>1911</v>
      </c>
      <c r="F383" s="378" t="s">
        <v>730</v>
      </c>
      <c r="G383" s="378" t="s">
        <v>511</v>
      </c>
      <c r="H383" s="378"/>
      <c r="I383" s="378"/>
      <c r="J383" s="378"/>
      <c r="K383" s="378"/>
      <c r="L383" s="378"/>
      <c r="M383" s="378"/>
      <c r="N383" s="378">
        <v>1</v>
      </c>
      <c r="O383" s="440">
        <v>44305</v>
      </c>
      <c r="P383" s="483">
        <f t="shared" si="18"/>
        <v>1</v>
      </c>
      <c r="Q383" s="378"/>
      <c r="R383" s="378"/>
      <c r="S383" s="378"/>
      <c r="T383" s="378"/>
      <c r="U383" s="378"/>
      <c r="V383" s="378"/>
      <c r="W383" s="378"/>
      <c r="X383" s="379"/>
      <c r="Y383" s="484">
        <f t="shared" si="19"/>
        <v>0</v>
      </c>
      <c r="Z383" s="378"/>
      <c r="AA383" s="378"/>
      <c r="AB383" s="378"/>
      <c r="AC383" s="378"/>
      <c r="AD383" s="378"/>
      <c r="AE383" s="378"/>
      <c r="AF383" s="378"/>
      <c r="AG383" s="379"/>
      <c r="AH383" s="484">
        <f t="shared" si="17"/>
        <v>0</v>
      </c>
      <c r="AI383" s="382"/>
      <c r="AJ383" s="378" t="s">
        <v>2227</v>
      </c>
      <c r="AK383" s="378" t="s">
        <v>2228</v>
      </c>
      <c r="AL383" s="378"/>
      <c r="AM383" s="378"/>
      <c r="AN383" s="378"/>
      <c r="AO383" s="378"/>
      <c r="AP383" s="382">
        <v>1</v>
      </c>
      <c r="AQ383" s="378" t="s">
        <v>2295</v>
      </c>
      <c r="AR383" s="378" t="s">
        <v>511</v>
      </c>
      <c r="AS383" s="394"/>
      <c r="AT383" s="395"/>
      <c r="AU383" s="394"/>
      <c r="AV383" s="394"/>
      <c r="AW383" s="383" t="s">
        <v>1912</v>
      </c>
    </row>
    <row r="384" spans="1:49" s="506" customFormat="1">
      <c r="A384" s="472"/>
      <c r="B384" s="380" t="s">
        <v>1913</v>
      </c>
      <c r="C384" s="381" t="s">
        <v>1914</v>
      </c>
      <c r="D384" s="380"/>
      <c r="E384" s="378" t="s">
        <v>1915</v>
      </c>
      <c r="F384" s="378" t="s">
        <v>730</v>
      </c>
      <c r="G384" s="378" t="s">
        <v>511</v>
      </c>
      <c r="H384" s="378"/>
      <c r="I384" s="378"/>
      <c r="J384" s="378"/>
      <c r="K384" s="378"/>
      <c r="L384" s="378"/>
      <c r="M384" s="378"/>
      <c r="N384" s="378">
        <v>1</v>
      </c>
      <c r="O384" s="440">
        <v>44305</v>
      </c>
      <c r="P384" s="483">
        <f t="shared" si="18"/>
        <v>1</v>
      </c>
      <c r="Q384" s="378"/>
      <c r="R384" s="378"/>
      <c r="S384" s="378"/>
      <c r="T384" s="378"/>
      <c r="U384" s="378"/>
      <c r="V384" s="378"/>
      <c r="W384" s="378"/>
      <c r="X384" s="379"/>
      <c r="Y384" s="484">
        <f t="shared" si="19"/>
        <v>0</v>
      </c>
      <c r="Z384" s="378"/>
      <c r="AA384" s="378"/>
      <c r="AB384" s="378"/>
      <c r="AC384" s="378"/>
      <c r="AD384" s="378"/>
      <c r="AE384" s="378"/>
      <c r="AF384" s="378"/>
      <c r="AG384" s="379"/>
      <c r="AH384" s="484">
        <f t="shared" si="17"/>
        <v>0</v>
      </c>
      <c r="AI384" s="382"/>
      <c r="AJ384" s="378" t="s">
        <v>2227</v>
      </c>
      <c r="AK384" s="378" t="s">
        <v>2228</v>
      </c>
      <c r="AL384" s="378"/>
      <c r="AM384" s="378"/>
      <c r="AN384" s="378"/>
      <c r="AO384" s="378"/>
      <c r="AP384" s="382">
        <v>2</v>
      </c>
      <c r="AQ384" s="378" t="s">
        <v>2295</v>
      </c>
      <c r="AR384" s="378" t="s">
        <v>511</v>
      </c>
      <c r="AS384" s="394"/>
      <c r="AT384" s="395"/>
      <c r="AU384" s="394"/>
      <c r="AV384" s="394"/>
      <c r="AW384" s="383" t="s">
        <v>1916</v>
      </c>
    </row>
    <row r="385" spans="1:49" s="506" customFormat="1">
      <c r="A385" s="472"/>
      <c r="B385" s="380" t="s">
        <v>1991</v>
      </c>
      <c r="C385" s="381" t="s">
        <v>1992</v>
      </c>
      <c r="D385" s="380"/>
      <c r="E385" s="378" t="s">
        <v>1993</v>
      </c>
      <c r="F385" s="378" t="s">
        <v>730</v>
      </c>
      <c r="G385" s="378" t="s">
        <v>511</v>
      </c>
      <c r="H385" s="378"/>
      <c r="I385" s="378"/>
      <c r="J385" s="378"/>
      <c r="K385" s="378"/>
      <c r="L385" s="378"/>
      <c r="M385" s="378"/>
      <c r="N385" s="378">
        <v>1</v>
      </c>
      <c r="O385" s="440">
        <v>44509</v>
      </c>
      <c r="P385" s="483">
        <f t="shared" si="18"/>
        <v>1</v>
      </c>
      <c r="Q385" s="378"/>
      <c r="R385" s="378"/>
      <c r="S385" s="378"/>
      <c r="T385" s="378"/>
      <c r="U385" s="378"/>
      <c r="V385" s="378"/>
      <c r="W385" s="378"/>
      <c r="X385" s="379"/>
      <c r="Y385" s="484">
        <f t="shared" si="19"/>
        <v>0</v>
      </c>
      <c r="Z385" s="378"/>
      <c r="AA385" s="378"/>
      <c r="AB385" s="378"/>
      <c r="AC385" s="378"/>
      <c r="AD385" s="378"/>
      <c r="AE385" s="378"/>
      <c r="AF385" s="378"/>
      <c r="AG385" s="379"/>
      <c r="AH385" s="484">
        <f t="shared" si="17"/>
        <v>0</v>
      </c>
      <c r="AI385" s="382"/>
      <c r="AJ385" s="378" t="s">
        <v>2227</v>
      </c>
      <c r="AK385" s="378" t="s">
        <v>2228</v>
      </c>
      <c r="AL385" s="378"/>
      <c r="AM385" s="378"/>
      <c r="AN385" s="378"/>
      <c r="AO385" s="378"/>
      <c r="AP385" s="382"/>
      <c r="AQ385" s="378"/>
      <c r="AR385" s="378"/>
      <c r="AS385" s="394"/>
      <c r="AT385" s="395"/>
      <c r="AU385" s="394"/>
      <c r="AV385" s="394"/>
      <c r="AW385" s="383" t="s">
        <v>1994</v>
      </c>
    </row>
    <row r="386" spans="1:49" s="506" customFormat="1">
      <c r="A386" s="472"/>
      <c r="B386" s="380" t="s">
        <v>2055</v>
      </c>
      <c r="C386" s="381" t="s">
        <v>2056</v>
      </c>
      <c r="D386" s="380"/>
      <c r="E386" s="378" t="s">
        <v>2057</v>
      </c>
      <c r="F386" s="378" t="s">
        <v>730</v>
      </c>
      <c r="G386" s="378" t="s">
        <v>511</v>
      </c>
      <c r="H386" s="378"/>
      <c r="I386" s="378"/>
      <c r="J386" s="378"/>
      <c r="K386" s="378"/>
      <c r="L386" s="378"/>
      <c r="M386" s="378"/>
      <c r="N386" s="378">
        <v>1</v>
      </c>
      <c r="O386" s="440">
        <v>44421</v>
      </c>
      <c r="P386" s="483">
        <f t="shared" si="18"/>
        <v>1</v>
      </c>
      <c r="Q386" s="378"/>
      <c r="R386" s="378"/>
      <c r="S386" s="378"/>
      <c r="T386" s="378"/>
      <c r="U386" s="378"/>
      <c r="V386" s="378"/>
      <c r="W386" s="378"/>
      <c r="X386" s="379"/>
      <c r="Y386" s="484">
        <f t="shared" si="19"/>
        <v>0</v>
      </c>
      <c r="Z386" s="378"/>
      <c r="AA386" s="378"/>
      <c r="AB386" s="378"/>
      <c r="AC386" s="378"/>
      <c r="AD386" s="378"/>
      <c r="AE386" s="378"/>
      <c r="AF386" s="378"/>
      <c r="AG386" s="379"/>
      <c r="AH386" s="484">
        <f t="shared" si="17"/>
        <v>0</v>
      </c>
      <c r="AI386" s="382"/>
      <c r="AJ386" s="378" t="s">
        <v>2227</v>
      </c>
      <c r="AK386" s="378" t="s">
        <v>2228</v>
      </c>
      <c r="AL386" s="378"/>
      <c r="AM386" s="378"/>
      <c r="AN386" s="378"/>
      <c r="AO386" s="378"/>
      <c r="AP386" s="382"/>
      <c r="AQ386" s="378"/>
      <c r="AR386" s="378"/>
      <c r="AS386" s="394"/>
      <c r="AT386" s="395"/>
      <c r="AU386" s="394"/>
      <c r="AV386" s="394"/>
      <c r="AW386" s="383" t="s">
        <v>2058</v>
      </c>
    </row>
    <row r="387" spans="1:49" s="506" customFormat="1">
      <c r="A387" s="472"/>
      <c r="B387" s="380" t="s">
        <v>2099</v>
      </c>
      <c r="C387" s="381" t="s">
        <v>2100</v>
      </c>
      <c r="D387" s="380"/>
      <c r="E387" s="378" t="s">
        <v>2101</v>
      </c>
      <c r="F387" s="378" t="s">
        <v>730</v>
      </c>
      <c r="G387" s="378" t="s">
        <v>511</v>
      </c>
      <c r="H387" s="378"/>
      <c r="I387" s="378"/>
      <c r="J387" s="378"/>
      <c r="K387" s="378"/>
      <c r="L387" s="378"/>
      <c r="M387" s="378"/>
      <c r="N387" s="378">
        <v>1</v>
      </c>
      <c r="O387" s="440">
        <v>44483</v>
      </c>
      <c r="P387" s="483">
        <f t="shared" si="18"/>
        <v>1</v>
      </c>
      <c r="Q387" s="378"/>
      <c r="R387" s="378"/>
      <c r="S387" s="378"/>
      <c r="T387" s="378"/>
      <c r="U387" s="378"/>
      <c r="V387" s="378"/>
      <c r="W387" s="378"/>
      <c r="X387" s="379"/>
      <c r="Y387" s="484">
        <f t="shared" si="19"/>
        <v>0</v>
      </c>
      <c r="Z387" s="378"/>
      <c r="AA387" s="378"/>
      <c r="AB387" s="378"/>
      <c r="AC387" s="378"/>
      <c r="AD387" s="378"/>
      <c r="AE387" s="378"/>
      <c r="AF387" s="378"/>
      <c r="AG387" s="379"/>
      <c r="AH387" s="484">
        <f t="shared" si="17"/>
        <v>0</v>
      </c>
      <c r="AI387" s="382"/>
      <c r="AJ387" s="378" t="s">
        <v>2227</v>
      </c>
      <c r="AK387" s="378" t="s">
        <v>2228</v>
      </c>
      <c r="AL387" s="378"/>
      <c r="AM387" s="378"/>
      <c r="AN387" s="378"/>
      <c r="AO387" s="378"/>
      <c r="AP387" s="382"/>
      <c r="AQ387" s="378"/>
      <c r="AR387" s="378"/>
      <c r="AS387" s="394"/>
      <c r="AT387" s="395"/>
      <c r="AU387" s="394"/>
      <c r="AV387" s="394"/>
      <c r="AW387" s="383" t="s">
        <v>2102</v>
      </c>
    </row>
    <row r="388" spans="1:49" s="506" customFormat="1">
      <c r="A388" s="472"/>
      <c r="B388" s="380" t="s">
        <v>2131</v>
      </c>
      <c r="C388" s="381" t="s">
        <v>2132</v>
      </c>
      <c r="D388" s="380"/>
      <c r="E388" s="378" t="s">
        <v>2133</v>
      </c>
      <c r="F388" s="378" t="s">
        <v>730</v>
      </c>
      <c r="G388" s="378" t="s">
        <v>511</v>
      </c>
      <c r="H388" s="378"/>
      <c r="I388" s="378"/>
      <c r="J388" s="378"/>
      <c r="K388" s="378"/>
      <c r="L388" s="378"/>
      <c r="M388" s="378"/>
      <c r="N388" s="378">
        <v>1</v>
      </c>
      <c r="O388" s="440">
        <v>44376</v>
      </c>
      <c r="P388" s="483">
        <f t="shared" si="18"/>
        <v>1</v>
      </c>
      <c r="Q388" s="378"/>
      <c r="R388" s="378"/>
      <c r="S388" s="378"/>
      <c r="T388" s="378"/>
      <c r="U388" s="378"/>
      <c r="V388" s="378"/>
      <c r="W388" s="378"/>
      <c r="X388" s="379"/>
      <c r="Y388" s="484">
        <f t="shared" si="19"/>
        <v>0</v>
      </c>
      <c r="Z388" s="378"/>
      <c r="AA388" s="378"/>
      <c r="AB388" s="378"/>
      <c r="AC388" s="378"/>
      <c r="AD388" s="378"/>
      <c r="AE388" s="378"/>
      <c r="AF388" s="378"/>
      <c r="AG388" s="379"/>
      <c r="AH388" s="484">
        <f t="shared" si="17"/>
        <v>0</v>
      </c>
      <c r="AI388" s="382"/>
      <c r="AJ388" s="378" t="s">
        <v>2227</v>
      </c>
      <c r="AK388" s="378" t="s">
        <v>2228</v>
      </c>
      <c r="AL388" s="378"/>
      <c r="AM388" s="378"/>
      <c r="AN388" s="378"/>
      <c r="AO388" s="378"/>
      <c r="AP388" s="382"/>
      <c r="AQ388" s="378"/>
      <c r="AR388" s="378"/>
      <c r="AS388" s="394"/>
      <c r="AT388" s="395"/>
      <c r="AU388" s="394"/>
      <c r="AV388" s="394"/>
      <c r="AW388" s="383" t="s">
        <v>2134</v>
      </c>
    </row>
    <row r="389" spans="1:49" s="506" customFormat="1">
      <c r="A389" s="472"/>
      <c r="B389" s="380" t="s">
        <v>2618</v>
      </c>
      <c r="C389" s="381" t="s">
        <v>2619</v>
      </c>
      <c r="D389" s="380"/>
      <c r="E389" s="378" t="s">
        <v>2620</v>
      </c>
      <c r="F389" s="378" t="s">
        <v>556</v>
      </c>
      <c r="G389" s="378" t="s">
        <v>511</v>
      </c>
      <c r="H389" s="378"/>
      <c r="I389" s="378"/>
      <c r="J389" s="378"/>
      <c r="K389" s="378"/>
      <c r="L389" s="378"/>
      <c r="M389" s="378"/>
      <c r="N389" s="378">
        <v>1</v>
      </c>
      <c r="O389" s="440">
        <v>44389</v>
      </c>
      <c r="P389" s="483">
        <f t="shared" si="18"/>
        <v>1</v>
      </c>
      <c r="Q389" s="378"/>
      <c r="R389" s="378"/>
      <c r="S389" s="378"/>
      <c r="T389" s="378"/>
      <c r="U389" s="378"/>
      <c r="V389" s="378"/>
      <c r="W389" s="378"/>
      <c r="X389" s="379"/>
      <c r="Y389" s="484">
        <f t="shared" si="19"/>
        <v>0</v>
      </c>
      <c r="Z389" s="378"/>
      <c r="AA389" s="378"/>
      <c r="AB389" s="378"/>
      <c r="AC389" s="378"/>
      <c r="AD389" s="378"/>
      <c r="AE389" s="378"/>
      <c r="AF389" s="378"/>
      <c r="AG389" s="379"/>
      <c r="AH389" s="484">
        <f t="shared" si="17"/>
        <v>0</v>
      </c>
      <c r="AI389" s="382"/>
      <c r="AJ389" s="378" t="s">
        <v>2227</v>
      </c>
      <c r="AK389" s="378" t="s">
        <v>2228</v>
      </c>
      <c r="AL389" s="378"/>
      <c r="AM389" s="378"/>
      <c r="AN389" s="378"/>
      <c r="AO389" s="378"/>
      <c r="AP389" s="382"/>
      <c r="AQ389" s="378"/>
      <c r="AR389" s="378"/>
      <c r="AS389" s="394"/>
      <c r="AT389" s="395"/>
      <c r="AU389" s="394"/>
      <c r="AV389" s="394"/>
      <c r="AW389" s="383" t="s">
        <v>2621</v>
      </c>
    </row>
    <row r="390" spans="1:49" s="506" customFormat="1">
      <c r="A390" s="472"/>
      <c r="B390" s="380" t="s">
        <v>2091</v>
      </c>
      <c r="C390" s="381" t="s">
        <v>2092</v>
      </c>
      <c r="D390" s="380"/>
      <c r="E390" s="378" t="s">
        <v>2093</v>
      </c>
      <c r="F390" s="378" t="s">
        <v>533</v>
      </c>
      <c r="G390" s="378" t="s">
        <v>452</v>
      </c>
      <c r="H390" s="378"/>
      <c r="I390" s="378"/>
      <c r="J390" s="378"/>
      <c r="K390" s="378"/>
      <c r="L390" s="378"/>
      <c r="M390" s="378"/>
      <c r="N390" s="378">
        <v>1</v>
      </c>
      <c r="O390" s="440">
        <v>44446</v>
      </c>
      <c r="P390" s="483">
        <f t="shared" si="18"/>
        <v>1</v>
      </c>
      <c r="Q390" s="378"/>
      <c r="R390" s="378"/>
      <c r="S390" s="378"/>
      <c r="T390" s="378"/>
      <c r="U390" s="378"/>
      <c r="V390" s="378"/>
      <c r="W390" s="378"/>
      <c r="X390" s="379"/>
      <c r="Y390" s="484">
        <f t="shared" si="19"/>
        <v>0</v>
      </c>
      <c r="Z390" s="378"/>
      <c r="AA390" s="378"/>
      <c r="AB390" s="378"/>
      <c r="AC390" s="378"/>
      <c r="AD390" s="378"/>
      <c r="AE390" s="378"/>
      <c r="AF390" s="378"/>
      <c r="AG390" s="378"/>
      <c r="AH390" s="484">
        <f t="shared" si="17"/>
        <v>0</v>
      </c>
      <c r="AI390" s="382"/>
      <c r="AJ390" s="378" t="s">
        <v>2227</v>
      </c>
      <c r="AK390" s="378" t="s">
        <v>2228</v>
      </c>
      <c r="AL390" s="378"/>
      <c r="AM390" s="378"/>
      <c r="AN390" s="378"/>
      <c r="AO390" s="378"/>
      <c r="AP390" s="378"/>
      <c r="AQ390" s="378"/>
      <c r="AR390" s="378"/>
      <c r="AS390" s="394"/>
      <c r="AT390" s="395"/>
      <c r="AU390" s="394"/>
      <c r="AV390" s="394"/>
      <c r="AW390" s="381" t="s">
        <v>2094</v>
      </c>
    </row>
    <row r="391" spans="1:49" s="506" customFormat="1">
      <c r="A391" s="472"/>
      <c r="B391" s="380" t="s">
        <v>2043</v>
      </c>
      <c r="C391" s="381" t="s">
        <v>2044</v>
      </c>
      <c r="D391" s="380"/>
      <c r="E391" s="378" t="s">
        <v>2045</v>
      </c>
      <c r="F391" s="378" t="s">
        <v>533</v>
      </c>
      <c r="G391" s="378" t="s">
        <v>452</v>
      </c>
      <c r="H391" s="378"/>
      <c r="I391" s="378"/>
      <c r="J391" s="378"/>
      <c r="K391" s="378"/>
      <c r="L391" s="378"/>
      <c r="M391" s="378"/>
      <c r="N391" s="378">
        <v>1</v>
      </c>
      <c r="O391" s="440">
        <v>44519</v>
      </c>
      <c r="P391" s="483">
        <f t="shared" si="18"/>
        <v>1</v>
      </c>
      <c r="Q391" s="378"/>
      <c r="R391" s="378"/>
      <c r="S391" s="378"/>
      <c r="T391" s="378"/>
      <c r="U391" s="378"/>
      <c r="V391" s="378"/>
      <c r="W391" s="378"/>
      <c r="X391" s="379"/>
      <c r="Y391" s="484">
        <f t="shared" si="19"/>
        <v>0</v>
      </c>
      <c r="Z391" s="378"/>
      <c r="AA391" s="378"/>
      <c r="AB391" s="378"/>
      <c r="AC391" s="378"/>
      <c r="AD391" s="378"/>
      <c r="AE391" s="378"/>
      <c r="AF391" s="378"/>
      <c r="AG391" s="378"/>
      <c r="AH391" s="484">
        <f t="shared" si="17"/>
        <v>0</v>
      </c>
      <c r="AI391" s="382"/>
      <c r="AJ391" s="378" t="s">
        <v>2227</v>
      </c>
      <c r="AK391" s="378" t="s">
        <v>2228</v>
      </c>
      <c r="AL391" s="378"/>
      <c r="AM391" s="378"/>
      <c r="AN391" s="378"/>
      <c r="AO391" s="378"/>
      <c r="AP391" s="378"/>
      <c r="AQ391" s="378"/>
      <c r="AR391" s="378"/>
      <c r="AS391" s="394"/>
      <c r="AT391" s="395"/>
      <c r="AU391" s="394"/>
      <c r="AV391" s="394"/>
      <c r="AW391" s="381" t="s">
        <v>2046</v>
      </c>
    </row>
    <row r="392" spans="1:49" s="506" customFormat="1">
      <c r="A392" s="472"/>
      <c r="B392" s="380" t="s">
        <v>1777</v>
      </c>
      <c r="C392" s="381" t="s">
        <v>1778</v>
      </c>
      <c r="D392" s="380"/>
      <c r="E392" s="378" t="s">
        <v>1779</v>
      </c>
      <c r="F392" s="378" t="s">
        <v>533</v>
      </c>
      <c r="G392" s="378" t="s">
        <v>452</v>
      </c>
      <c r="H392" s="378"/>
      <c r="I392" s="378"/>
      <c r="J392" s="378"/>
      <c r="K392" s="378"/>
      <c r="L392" s="378"/>
      <c r="M392" s="378"/>
      <c r="N392" s="378">
        <v>1</v>
      </c>
      <c r="O392" s="440">
        <v>44411</v>
      </c>
      <c r="P392" s="483">
        <f t="shared" si="18"/>
        <v>1</v>
      </c>
      <c r="Q392" s="378"/>
      <c r="R392" s="378"/>
      <c r="S392" s="378"/>
      <c r="T392" s="378"/>
      <c r="U392" s="378"/>
      <c r="V392" s="378"/>
      <c r="W392" s="378"/>
      <c r="X392" s="379"/>
      <c r="Y392" s="484">
        <f t="shared" si="19"/>
        <v>0</v>
      </c>
      <c r="Z392" s="378"/>
      <c r="AA392" s="378"/>
      <c r="AB392" s="378"/>
      <c r="AC392" s="378"/>
      <c r="AD392" s="378"/>
      <c r="AE392" s="378"/>
      <c r="AF392" s="378"/>
      <c r="AG392" s="378"/>
      <c r="AH392" s="484">
        <f t="shared" si="17"/>
        <v>0</v>
      </c>
      <c r="AI392" s="382"/>
      <c r="AJ392" s="378" t="s">
        <v>2227</v>
      </c>
      <c r="AK392" s="378" t="s">
        <v>2228</v>
      </c>
      <c r="AL392" s="378"/>
      <c r="AM392" s="378"/>
      <c r="AN392" s="378"/>
      <c r="AO392" s="378"/>
      <c r="AP392" s="378"/>
      <c r="AQ392" s="378"/>
      <c r="AR392" s="378"/>
      <c r="AS392" s="394"/>
      <c r="AT392" s="395"/>
      <c r="AU392" s="394"/>
      <c r="AV392" s="394"/>
      <c r="AW392" s="381" t="s">
        <v>1780</v>
      </c>
    </row>
    <row r="393" spans="1:49" s="506" customFormat="1">
      <c r="A393" s="472"/>
      <c r="B393" s="380" t="s">
        <v>1754</v>
      </c>
      <c r="C393" s="381" t="s">
        <v>1755</v>
      </c>
      <c r="D393" s="380"/>
      <c r="E393" s="378" t="s">
        <v>1756</v>
      </c>
      <c r="F393" s="378" t="s">
        <v>533</v>
      </c>
      <c r="G393" s="378" t="s">
        <v>452</v>
      </c>
      <c r="H393" s="378"/>
      <c r="I393" s="378"/>
      <c r="J393" s="378"/>
      <c r="K393" s="378"/>
      <c r="L393" s="378"/>
      <c r="M393" s="378"/>
      <c r="N393" s="378">
        <v>1</v>
      </c>
      <c r="O393" s="440">
        <v>44361</v>
      </c>
      <c r="P393" s="483">
        <f t="shared" si="18"/>
        <v>1</v>
      </c>
      <c r="Q393" s="378"/>
      <c r="R393" s="378"/>
      <c r="S393" s="378"/>
      <c r="T393" s="378"/>
      <c r="U393" s="378"/>
      <c r="V393" s="378"/>
      <c r="W393" s="378"/>
      <c r="X393" s="379"/>
      <c r="Y393" s="484">
        <f t="shared" si="19"/>
        <v>0</v>
      </c>
      <c r="Z393" s="378"/>
      <c r="AA393" s="378"/>
      <c r="AB393" s="378"/>
      <c r="AC393" s="378"/>
      <c r="AD393" s="378"/>
      <c r="AE393" s="378"/>
      <c r="AF393" s="378"/>
      <c r="AG393" s="378"/>
      <c r="AH393" s="484">
        <f t="shared" si="17"/>
        <v>0</v>
      </c>
      <c r="AI393" s="382"/>
      <c r="AJ393" s="378" t="s">
        <v>2227</v>
      </c>
      <c r="AK393" s="378" t="s">
        <v>2228</v>
      </c>
      <c r="AL393" s="378"/>
      <c r="AM393" s="378"/>
      <c r="AN393" s="378"/>
      <c r="AO393" s="378"/>
      <c r="AP393" s="378"/>
      <c r="AQ393" s="378"/>
      <c r="AR393" s="378"/>
      <c r="AS393" s="394"/>
      <c r="AT393" s="395"/>
      <c r="AU393" s="394"/>
      <c r="AV393" s="394"/>
      <c r="AW393" s="381" t="s">
        <v>1757</v>
      </c>
    </row>
    <row r="394" spans="1:49" s="506" customFormat="1">
      <c r="A394" s="472"/>
      <c r="B394" s="380" t="s">
        <v>1738</v>
      </c>
      <c r="C394" s="381" t="s">
        <v>1739</v>
      </c>
      <c r="D394" s="380"/>
      <c r="E394" s="378" t="s">
        <v>1740</v>
      </c>
      <c r="F394" s="378" t="s">
        <v>533</v>
      </c>
      <c r="G394" s="378" t="s">
        <v>452</v>
      </c>
      <c r="H394" s="378"/>
      <c r="I394" s="378"/>
      <c r="J394" s="378"/>
      <c r="K394" s="378"/>
      <c r="L394" s="378"/>
      <c r="M394" s="378"/>
      <c r="N394" s="378">
        <v>1</v>
      </c>
      <c r="O394" s="440">
        <v>44379</v>
      </c>
      <c r="P394" s="483">
        <f t="shared" si="18"/>
        <v>1</v>
      </c>
      <c r="Q394" s="378"/>
      <c r="R394" s="378"/>
      <c r="S394" s="378"/>
      <c r="T394" s="378"/>
      <c r="U394" s="378"/>
      <c r="V394" s="378"/>
      <c r="W394" s="378"/>
      <c r="X394" s="379"/>
      <c r="Y394" s="484">
        <f t="shared" si="19"/>
        <v>0</v>
      </c>
      <c r="Z394" s="378"/>
      <c r="AA394" s="378"/>
      <c r="AB394" s="378"/>
      <c r="AC394" s="378"/>
      <c r="AD394" s="378"/>
      <c r="AE394" s="378"/>
      <c r="AF394" s="378"/>
      <c r="AG394" s="378"/>
      <c r="AH394" s="484">
        <f t="shared" si="17"/>
        <v>0</v>
      </c>
      <c r="AI394" s="382"/>
      <c r="AJ394" s="378" t="s">
        <v>2227</v>
      </c>
      <c r="AK394" s="378" t="s">
        <v>2228</v>
      </c>
      <c r="AL394" s="378"/>
      <c r="AM394" s="378"/>
      <c r="AN394" s="378"/>
      <c r="AO394" s="378"/>
      <c r="AP394" s="378"/>
      <c r="AQ394" s="378"/>
      <c r="AR394" s="378"/>
      <c r="AS394" s="394"/>
      <c r="AT394" s="395"/>
      <c r="AU394" s="394"/>
      <c r="AV394" s="394"/>
      <c r="AW394" s="381" t="s">
        <v>1741</v>
      </c>
    </row>
    <row r="395" spans="1:49" s="506" customFormat="1">
      <c r="A395" s="472"/>
      <c r="B395" s="380" t="s">
        <v>1734</v>
      </c>
      <c r="C395" s="381" t="s">
        <v>1735</v>
      </c>
      <c r="D395" s="380"/>
      <c r="E395" s="378" t="s">
        <v>1736</v>
      </c>
      <c r="F395" s="378" t="s">
        <v>533</v>
      </c>
      <c r="G395" s="378" t="s">
        <v>452</v>
      </c>
      <c r="H395" s="378"/>
      <c r="I395" s="378"/>
      <c r="J395" s="378"/>
      <c r="K395" s="378"/>
      <c r="L395" s="378"/>
      <c r="M395" s="378"/>
      <c r="N395" s="378">
        <v>1</v>
      </c>
      <c r="O395" s="440">
        <v>44369</v>
      </c>
      <c r="P395" s="483">
        <f t="shared" si="18"/>
        <v>1</v>
      </c>
      <c r="Q395" s="378"/>
      <c r="R395" s="378"/>
      <c r="S395" s="378"/>
      <c r="T395" s="378"/>
      <c r="U395" s="378"/>
      <c r="V395" s="378"/>
      <c r="W395" s="378"/>
      <c r="X395" s="379"/>
      <c r="Y395" s="484">
        <f t="shared" si="19"/>
        <v>0</v>
      </c>
      <c r="Z395" s="378"/>
      <c r="AA395" s="378"/>
      <c r="AB395" s="378"/>
      <c r="AC395" s="378"/>
      <c r="AD395" s="378"/>
      <c r="AE395" s="378"/>
      <c r="AF395" s="378"/>
      <c r="AG395" s="378"/>
      <c r="AH395" s="484">
        <f t="shared" si="17"/>
        <v>0</v>
      </c>
      <c r="AI395" s="382"/>
      <c r="AJ395" s="378" t="s">
        <v>2227</v>
      </c>
      <c r="AK395" s="378" t="s">
        <v>2228</v>
      </c>
      <c r="AL395" s="378"/>
      <c r="AM395" s="378"/>
      <c r="AN395" s="378"/>
      <c r="AO395" s="378"/>
      <c r="AP395" s="378"/>
      <c r="AQ395" s="378"/>
      <c r="AR395" s="378"/>
      <c r="AS395" s="394"/>
      <c r="AT395" s="395"/>
      <c r="AU395" s="394"/>
      <c r="AV395" s="394"/>
      <c r="AW395" s="381" t="s">
        <v>1737</v>
      </c>
    </row>
    <row r="396" spans="1:49" s="506" customFormat="1">
      <c r="A396" s="472"/>
      <c r="B396" s="380" t="s">
        <v>1726</v>
      </c>
      <c r="C396" s="381" t="s">
        <v>1727</v>
      </c>
      <c r="D396" s="380"/>
      <c r="E396" s="378" t="s">
        <v>1728</v>
      </c>
      <c r="F396" s="378" t="s">
        <v>533</v>
      </c>
      <c r="G396" s="378" t="s">
        <v>452</v>
      </c>
      <c r="H396" s="378"/>
      <c r="I396" s="378"/>
      <c r="J396" s="378"/>
      <c r="K396" s="378"/>
      <c r="L396" s="378"/>
      <c r="M396" s="378"/>
      <c r="N396" s="378">
        <v>1</v>
      </c>
      <c r="O396" s="440">
        <v>44305</v>
      </c>
      <c r="P396" s="483">
        <f t="shared" si="18"/>
        <v>1</v>
      </c>
      <c r="Q396" s="378"/>
      <c r="R396" s="378"/>
      <c r="S396" s="378"/>
      <c r="T396" s="378"/>
      <c r="U396" s="378"/>
      <c r="V396" s="378"/>
      <c r="W396" s="378"/>
      <c r="X396" s="379"/>
      <c r="Y396" s="484">
        <f t="shared" si="19"/>
        <v>0</v>
      </c>
      <c r="Z396" s="378"/>
      <c r="AA396" s="378"/>
      <c r="AB396" s="378"/>
      <c r="AC396" s="378"/>
      <c r="AD396" s="378"/>
      <c r="AE396" s="378"/>
      <c r="AF396" s="378"/>
      <c r="AG396" s="378"/>
      <c r="AH396" s="484">
        <f t="shared" si="17"/>
        <v>0</v>
      </c>
      <c r="AI396" s="382"/>
      <c r="AJ396" s="378" t="s">
        <v>2227</v>
      </c>
      <c r="AK396" s="378" t="s">
        <v>2228</v>
      </c>
      <c r="AL396" s="378"/>
      <c r="AM396" s="378"/>
      <c r="AN396" s="378"/>
      <c r="AO396" s="378"/>
      <c r="AP396" s="378"/>
      <c r="AQ396" s="378"/>
      <c r="AR396" s="378"/>
      <c r="AS396" s="394"/>
      <c r="AT396" s="395"/>
      <c r="AU396" s="394"/>
      <c r="AV396" s="394"/>
      <c r="AW396" s="381" t="s">
        <v>1729</v>
      </c>
    </row>
    <row r="397" spans="1:49" s="506" customFormat="1">
      <c r="A397" s="472"/>
      <c r="B397" s="380" t="s">
        <v>1703</v>
      </c>
      <c r="C397" s="381" t="s">
        <v>1700</v>
      </c>
      <c r="D397" s="380"/>
      <c r="E397" s="378" t="s">
        <v>1704</v>
      </c>
      <c r="F397" s="378" t="s">
        <v>533</v>
      </c>
      <c r="G397" s="378" t="s">
        <v>452</v>
      </c>
      <c r="H397" s="378"/>
      <c r="I397" s="378"/>
      <c r="J397" s="378"/>
      <c r="K397" s="378"/>
      <c r="L397" s="378"/>
      <c r="M397" s="378"/>
      <c r="N397" s="378">
        <v>1</v>
      </c>
      <c r="O397" s="440">
        <v>44448</v>
      </c>
      <c r="P397" s="483">
        <f t="shared" si="18"/>
        <v>1</v>
      </c>
      <c r="Q397" s="378"/>
      <c r="R397" s="378"/>
      <c r="S397" s="378"/>
      <c r="T397" s="378"/>
      <c r="U397" s="378"/>
      <c r="V397" s="378"/>
      <c r="W397" s="378"/>
      <c r="X397" s="379"/>
      <c r="Y397" s="484">
        <f t="shared" si="19"/>
        <v>0</v>
      </c>
      <c r="Z397" s="378"/>
      <c r="AA397" s="378"/>
      <c r="AB397" s="378"/>
      <c r="AC397" s="378"/>
      <c r="AD397" s="378"/>
      <c r="AE397" s="378"/>
      <c r="AF397" s="378"/>
      <c r="AG397" s="378"/>
      <c r="AH397" s="484">
        <f t="shared" si="17"/>
        <v>0</v>
      </c>
      <c r="AI397" s="382"/>
      <c r="AJ397" s="378" t="s">
        <v>2227</v>
      </c>
      <c r="AK397" s="378" t="s">
        <v>2228</v>
      </c>
      <c r="AL397" s="378"/>
      <c r="AM397" s="378"/>
      <c r="AN397" s="378"/>
      <c r="AO397" s="378"/>
      <c r="AP397" s="378"/>
      <c r="AQ397" s="378"/>
      <c r="AR397" s="378"/>
      <c r="AS397" s="394"/>
      <c r="AT397" s="395"/>
      <c r="AU397" s="394"/>
      <c r="AV397" s="394"/>
      <c r="AW397" s="381" t="s">
        <v>1705</v>
      </c>
    </row>
    <row r="398" spans="1:49" s="506" customFormat="1">
      <c r="A398" s="472"/>
      <c r="B398" s="380" t="s">
        <v>1699</v>
      </c>
      <c r="C398" s="381" t="s">
        <v>1700</v>
      </c>
      <c r="D398" s="380"/>
      <c r="E398" s="378" t="s">
        <v>1701</v>
      </c>
      <c r="F398" s="378" t="s">
        <v>533</v>
      </c>
      <c r="G398" s="378" t="s">
        <v>452</v>
      </c>
      <c r="H398" s="378"/>
      <c r="I398" s="378"/>
      <c r="J398" s="378"/>
      <c r="K398" s="378"/>
      <c r="L398" s="378"/>
      <c r="M398" s="378"/>
      <c r="N398" s="378">
        <v>1</v>
      </c>
      <c r="O398" s="440">
        <v>44250</v>
      </c>
      <c r="P398" s="483">
        <f t="shared" si="18"/>
        <v>1</v>
      </c>
      <c r="Q398" s="378"/>
      <c r="R398" s="378"/>
      <c r="S398" s="378"/>
      <c r="T398" s="378"/>
      <c r="U398" s="378"/>
      <c r="V398" s="378"/>
      <c r="W398" s="378"/>
      <c r="X398" s="379"/>
      <c r="Y398" s="484">
        <f t="shared" si="19"/>
        <v>0</v>
      </c>
      <c r="Z398" s="378"/>
      <c r="AA398" s="378"/>
      <c r="AB398" s="378"/>
      <c r="AC398" s="378"/>
      <c r="AD398" s="378"/>
      <c r="AE398" s="378"/>
      <c r="AF398" s="378"/>
      <c r="AG398" s="378"/>
      <c r="AH398" s="484">
        <f t="shared" ref="AH398:AH461" si="20">SUM($Z398:$AF398)</f>
        <v>0</v>
      </c>
      <c r="AI398" s="382"/>
      <c r="AJ398" s="378" t="s">
        <v>2227</v>
      </c>
      <c r="AK398" s="378" t="s">
        <v>2228</v>
      </c>
      <c r="AL398" s="378"/>
      <c r="AM398" s="378"/>
      <c r="AN398" s="378"/>
      <c r="AO398" s="378"/>
      <c r="AP398" s="378"/>
      <c r="AQ398" s="378"/>
      <c r="AR398" s="378"/>
      <c r="AS398" s="394"/>
      <c r="AT398" s="395"/>
      <c r="AU398" s="394"/>
      <c r="AV398" s="394"/>
      <c r="AW398" s="381" t="s">
        <v>1702</v>
      </c>
    </row>
    <row r="399" spans="1:49" s="506" customFormat="1">
      <c r="A399" s="472"/>
      <c r="B399" s="380" t="s">
        <v>1691</v>
      </c>
      <c r="C399" s="381" t="s">
        <v>1692</v>
      </c>
      <c r="D399" s="380"/>
      <c r="E399" s="378" t="s">
        <v>1693</v>
      </c>
      <c r="F399" s="378" t="s">
        <v>533</v>
      </c>
      <c r="G399" s="378" t="s">
        <v>452</v>
      </c>
      <c r="H399" s="378"/>
      <c r="I399" s="378"/>
      <c r="J399" s="378"/>
      <c r="K399" s="378"/>
      <c r="L399" s="378"/>
      <c r="M399" s="378"/>
      <c r="N399" s="378">
        <v>1</v>
      </c>
      <c r="O399" s="440">
        <v>44294</v>
      </c>
      <c r="P399" s="483">
        <f t="shared" si="18"/>
        <v>1</v>
      </c>
      <c r="Q399" s="378"/>
      <c r="R399" s="378"/>
      <c r="S399" s="378"/>
      <c r="T399" s="378"/>
      <c r="U399" s="378"/>
      <c r="V399" s="378"/>
      <c r="W399" s="378"/>
      <c r="X399" s="379"/>
      <c r="Y399" s="484">
        <f t="shared" si="19"/>
        <v>0</v>
      </c>
      <c r="Z399" s="378"/>
      <c r="AA399" s="378"/>
      <c r="AB399" s="378"/>
      <c r="AC399" s="378"/>
      <c r="AD399" s="378"/>
      <c r="AE399" s="378"/>
      <c r="AF399" s="378"/>
      <c r="AG399" s="378"/>
      <c r="AH399" s="484">
        <f t="shared" si="20"/>
        <v>0</v>
      </c>
      <c r="AI399" s="382"/>
      <c r="AJ399" s="378" t="s">
        <v>2227</v>
      </c>
      <c r="AK399" s="378" t="s">
        <v>2228</v>
      </c>
      <c r="AL399" s="378"/>
      <c r="AM399" s="378"/>
      <c r="AN399" s="378"/>
      <c r="AO399" s="378"/>
      <c r="AP399" s="378"/>
      <c r="AQ399" s="378"/>
      <c r="AR399" s="378"/>
      <c r="AS399" s="394"/>
      <c r="AT399" s="395"/>
      <c r="AU399" s="394"/>
      <c r="AV399" s="394"/>
      <c r="AW399" s="381" t="s">
        <v>1694</v>
      </c>
    </row>
    <row r="400" spans="1:49" s="506" customFormat="1">
      <c r="A400" s="472"/>
      <c r="B400" s="380" t="s">
        <v>1615</v>
      </c>
      <c r="C400" s="381" t="s">
        <v>1616</v>
      </c>
      <c r="D400" s="380"/>
      <c r="E400" s="378" t="s">
        <v>1617</v>
      </c>
      <c r="F400" s="378" t="s">
        <v>533</v>
      </c>
      <c r="G400" s="378" t="s">
        <v>452</v>
      </c>
      <c r="H400" s="378"/>
      <c r="I400" s="378"/>
      <c r="J400" s="378"/>
      <c r="K400" s="378"/>
      <c r="L400" s="378"/>
      <c r="M400" s="378"/>
      <c r="N400" s="378">
        <v>1</v>
      </c>
      <c r="O400" s="440">
        <v>44411</v>
      </c>
      <c r="P400" s="483">
        <f t="shared" si="18"/>
        <v>1</v>
      </c>
      <c r="Q400" s="378"/>
      <c r="R400" s="378"/>
      <c r="S400" s="378"/>
      <c r="T400" s="378"/>
      <c r="U400" s="378"/>
      <c r="V400" s="378"/>
      <c r="W400" s="378"/>
      <c r="X400" s="379"/>
      <c r="Y400" s="484">
        <f t="shared" si="19"/>
        <v>0</v>
      </c>
      <c r="Z400" s="378"/>
      <c r="AA400" s="378"/>
      <c r="AB400" s="378"/>
      <c r="AC400" s="378"/>
      <c r="AD400" s="378"/>
      <c r="AE400" s="378"/>
      <c r="AF400" s="378"/>
      <c r="AG400" s="378"/>
      <c r="AH400" s="484">
        <f t="shared" si="20"/>
        <v>0</v>
      </c>
      <c r="AI400" s="382"/>
      <c r="AJ400" s="378" t="s">
        <v>2227</v>
      </c>
      <c r="AK400" s="378" t="s">
        <v>2228</v>
      </c>
      <c r="AL400" s="378"/>
      <c r="AM400" s="378"/>
      <c r="AN400" s="378"/>
      <c r="AO400" s="378"/>
      <c r="AP400" s="378"/>
      <c r="AQ400" s="378"/>
      <c r="AR400" s="378"/>
      <c r="AS400" s="394"/>
      <c r="AT400" s="395"/>
      <c r="AU400" s="394"/>
      <c r="AV400" s="394"/>
      <c r="AW400" s="381" t="s">
        <v>1618</v>
      </c>
    </row>
    <row r="401" spans="1:49" s="506" customFormat="1">
      <c r="A401" s="472"/>
      <c r="B401" s="380" t="s">
        <v>1607</v>
      </c>
      <c r="C401" s="381" t="s">
        <v>1608</v>
      </c>
      <c r="D401" s="380"/>
      <c r="E401" s="378" t="s">
        <v>1609</v>
      </c>
      <c r="F401" s="378" t="s">
        <v>533</v>
      </c>
      <c r="G401" s="378" t="s">
        <v>452</v>
      </c>
      <c r="H401" s="378"/>
      <c r="I401" s="378"/>
      <c r="J401" s="378"/>
      <c r="K401" s="378"/>
      <c r="L401" s="378"/>
      <c r="M401" s="378"/>
      <c r="N401" s="378">
        <v>1</v>
      </c>
      <c r="O401" s="440">
        <v>44256</v>
      </c>
      <c r="P401" s="483">
        <f t="shared" si="18"/>
        <v>1</v>
      </c>
      <c r="Q401" s="378"/>
      <c r="R401" s="378"/>
      <c r="S401" s="378"/>
      <c r="T401" s="378"/>
      <c r="U401" s="378"/>
      <c r="V401" s="378"/>
      <c r="W401" s="378"/>
      <c r="X401" s="379"/>
      <c r="Y401" s="484">
        <f t="shared" si="19"/>
        <v>0</v>
      </c>
      <c r="Z401" s="378"/>
      <c r="AA401" s="378"/>
      <c r="AB401" s="378"/>
      <c r="AC401" s="378"/>
      <c r="AD401" s="378"/>
      <c r="AE401" s="378"/>
      <c r="AF401" s="378"/>
      <c r="AG401" s="378"/>
      <c r="AH401" s="484">
        <f t="shared" si="20"/>
        <v>0</v>
      </c>
      <c r="AI401" s="382"/>
      <c r="AJ401" s="378" t="s">
        <v>2227</v>
      </c>
      <c r="AK401" s="378" t="s">
        <v>2228</v>
      </c>
      <c r="AL401" s="378"/>
      <c r="AM401" s="378"/>
      <c r="AN401" s="378"/>
      <c r="AO401" s="378"/>
      <c r="AP401" s="378"/>
      <c r="AQ401" s="378"/>
      <c r="AR401" s="378"/>
      <c r="AS401" s="394"/>
      <c r="AT401" s="395"/>
      <c r="AU401" s="394"/>
      <c r="AV401" s="394"/>
      <c r="AW401" s="381" t="s">
        <v>1610</v>
      </c>
    </row>
    <row r="402" spans="1:49" s="506" customFormat="1">
      <c r="A402" s="472"/>
      <c r="B402" s="380" t="s">
        <v>1591</v>
      </c>
      <c r="C402" s="381" t="s">
        <v>1592</v>
      </c>
      <c r="D402" s="380"/>
      <c r="E402" s="378" t="s">
        <v>1593</v>
      </c>
      <c r="F402" s="378" t="s">
        <v>533</v>
      </c>
      <c r="G402" s="378" t="s">
        <v>452</v>
      </c>
      <c r="H402" s="378"/>
      <c r="I402" s="378"/>
      <c r="J402" s="378"/>
      <c r="K402" s="378"/>
      <c r="L402" s="378"/>
      <c r="M402" s="378"/>
      <c r="N402" s="378">
        <v>1</v>
      </c>
      <c r="O402" s="440">
        <v>44427</v>
      </c>
      <c r="P402" s="483">
        <f t="shared" si="18"/>
        <v>1</v>
      </c>
      <c r="Q402" s="378"/>
      <c r="R402" s="378"/>
      <c r="S402" s="378"/>
      <c r="T402" s="378"/>
      <c r="U402" s="378"/>
      <c r="V402" s="378"/>
      <c r="W402" s="378"/>
      <c r="X402" s="379"/>
      <c r="Y402" s="484">
        <f t="shared" si="19"/>
        <v>0</v>
      </c>
      <c r="Z402" s="378"/>
      <c r="AA402" s="378"/>
      <c r="AB402" s="378"/>
      <c r="AC402" s="378"/>
      <c r="AD402" s="378"/>
      <c r="AE402" s="378"/>
      <c r="AF402" s="378"/>
      <c r="AG402" s="378"/>
      <c r="AH402" s="484">
        <f t="shared" si="20"/>
        <v>0</v>
      </c>
      <c r="AI402" s="382"/>
      <c r="AJ402" s="378" t="s">
        <v>2227</v>
      </c>
      <c r="AK402" s="378" t="s">
        <v>2228</v>
      </c>
      <c r="AL402" s="378"/>
      <c r="AM402" s="378"/>
      <c r="AN402" s="378"/>
      <c r="AO402" s="378"/>
      <c r="AP402" s="378"/>
      <c r="AQ402" s="378"/>
      <c r="AR402" s="378"/>
      <c r="AS402" s="394"/>
      <c r="AT402" s="395"/>
      <c r="AU402" s="394"/>
      <c r="AV402" s="394"/>
      <c r="AW402" s="381" t="s">
        <v>1594</v>
      </c>
    </row>
    <row r="403" spans="1:49" s="506" customFormat="1">
      <c r="A403" s="472"/>
      <c r="B403" s="380" t="s">
        <v>1583</v>
      </c>
      <c r="C403" s="381" t="s">
        <v>1584</v>
      </c>
      <c r="D403" s="380"/>
      <c r="E403" s="378" t="s">
        <v>1585</v>
      </c>
      <c r="F403" s="378" t="s">
        <v>533</v>
      </c>
      <c r="G403" s="378" t="s">
        <v>452</v>
      </c>
      <c r="H403" s="378"/>
      <c r="I403" s="378"/>
      <c r="J403" s="378"/>
      <c r="K403" s="378"/>
      <c r="L403" s="378"/>
      <c r="M403" s="378"/>
      <c r="N403" s="378">
        <v>1</v>
      </c>
      <c r="O403" s="440">
        <v>44491</v>
      </c>
      <c r="P403" s="483">
        <f t="shared" si="18"/>
        <v>1</v>
      </c>
      <c r="Q403" s="378"/>
      <c r="R403" s="378"/>
      <c r="S403" s="378"/>
      <c r="T403" s="378"/>
      <c r="U403" s="378"/>
      <c r="V403" s="378"/>
      <c r="W403" s="378"/>
      <c r="X403" s="379"/>
      <c r="Y403" s="484">
        <f t="shared" si="19"/>
        <v>0</v>
      </c>
      <c r="Z403" s="378"/>
      <c r="AA403" s="378"/>
      <c r="AB403" s="378"/>
      <c r="AC403" s="378"/>
      <c r="AD403" s="378"/>
      <c r="AE403" s="378"/>
      <c r="AF403" s="378"/>
      <c r="AG403" s="378"/>
      <c r="AH403" s="484">
        <f t="shared" si="20"/>
        <v>0</v>
      </c>
      <c r="AI403" s="382"/>
      <c r="AJ403" s="378" t="s">
        <v>2227</v>
      </c>
      <c r="AK403" s="378" t="s">
        <v>2228</v>
      </c>
      <c r="AL403" s="378"/>
      <c r="AM403" s="378"/>
      <c r="AN403" s="378"/>
      <c r="AO403" s="378"/>
      <c r="AP403" s="378"/>
      <c r="AQ403" s="378"/>
      <c r="AR403" s="378"/>
      <c r="AS403" s="394"/>
      <c r="AT403" s="395"/>
      <c r="AU403" s="394"/>
      <c r="AV403" s="394"/>
      <c r="AW403" s="381" t="s">
        <v>1586</v>
      </c>
    </row>
    <row r="404" spans="1:49" s="506" customFormat="1">
      <c r="A404" s="472"/>
      <c r="B404" s="380" t="s">
        <v>1579</v>
      </c>
      <c r="C404" s="381" t="s">
        <v>1580</v>
      </c>
      <c r="D404" s="380"/>
      <c r="E404" s="378" t="s">
        <v>1581</v>
      </c>
      <c r="F404" s="378" t="s">
        <v>533</v>
      </c>
      <c r="G404" s="378" t="s">
        <v>452</v>
      </c>
      <c r="H404" s="378"/>
      <c r="I404" s="378"/>
      <c r="J404" s="378"/>
      <c r="K404" s="378"/>
      <c r="L404" s="378"/>
      <c r="M404" s="378"/>
      <c r="N404" s="378">
        <v>1</v>
      </c>
      <c r="O404" s="440">
        <v>44375</v>
      </c>
      <c r="P404" s="483">
        <f t="shared" ref="P404:P467" si="21">SUM($H404:$N404)</f>
        <v>1</v>
      </c>
      <c r="Q404" s="378"/>
      <c r="R404" s="378"/>
      <c r="S404" s="378"/>
      <c r="T404" s="378"/>
      <c r="U404" s="378"/>
      <c r="V404" s="378"/>
      <c r="W404" s="378"/>
      <c r="X404" s="379"/>
      <c r="Y404" s="484">
        <f t="shared" ref="Y404:Y467" si="22">SUM($Q404:$W404)</f>
        <v>0</v>
      </c>
      <c r="Z404" s="378"/>
      <c r="AA404" s="378"/>
      <c r="AB404" s="378"/>
      <c r="AC404" s="378"/>
      <c r="AD404" s="378"/>
      <c r="AE404" s="378"/>
      <c r="AF404" s="378"/>
      <c r="AG404" s="378"/>
      <c r="AH404" s="484">
        <f t="shared" si="20"/>
        <v>0</v>
      </c>
      <c r="AI404" s="382"/>
      <c r="AJ404" s="378" t="s">
        <v>2227</v>
      </c>
      <c r="AK404" s="378" t="s">
        <v>2228</v>
      </c>
      <c r="AL404" s="378"/>
      <c r="AM404" s="378"/>
      <c r="AN404" s="378"/>
      <c r="AO404" s="378"/>
      <c r="AP404" s="378"/>
      <c r="AQ404" s="378"/>
      <c r="AR404" s="378"/>
      <c r="AS404" s="394"/>
      <c r="AT404" s="395"/>
      <c r="AU404" s="394"/>
      <c r="AV404" s="394"/>
      <c r="AW404" s="381" t="s">
        <v>1582</v>
      </c>
    </row>
    <row r="405" spans="1:49" s="506" customFormat="1">
      <c r="A405" s="472"/>
      <c r="B405" s="380" t="s">
        <v>1575</v>
      </c>
      <c r="C405" s="381" t="s">
        <v>1576</v>
      </c>
      <c r="D405" s="380"/>
      <c r="E405" s="378" t="s">
        <v>1577</v>
      </c>
      <c r="F405" s="378" t="s">
        <v>533</v>
      </c>
      <c r="G405" s="378" t="s">
        <v>452</v>
      </c>
      <c r="H405" s="378"/>
      <c r="I405" s="378"/>
      <c r="J405" s="378"/>
      <c r="K405" s="378"/>
      <c r="L405" s="378"/>
      <c r="M405" s="378"/>
      <c r="N405" s="378">
        <v>1</v>
      </c>
      <c r="O405" s="440">
        <v>44216</v>
      </c>
      <c r="P405" s="483">
        <f t="shared" si="21"/>
        <v>1</v>
      </c>
      <c r="Q405" s="378"/>
      <c r="R405" s="378"/>
      <c r="S405" s="378"/>
      <c r="T405" s="378"/>
      <c r="U405" s="378"/>
      <c r="V405" s="378"/>
      <c r="W405" s="378"/>
      <c r="X405" s="379"/>
      <c r="Y405" s="484">
        <f t="shared" si="22"/>
        <v>0</v>
      </c>
      <c r="Z405" s="378"/>
      <c r="AA405" s="378"/>
      <c r="AB405" s="378"/>
      <c r="AC405" s="378"/>
      <c r="AD405" s="378"/>
      <c r="AE405" s="378"/>
      <c r="AF405" s="378"/>
      <c r="AG405" s="378"/>
      <c r="AH405" s="484">
        <f t="shared" si="20"/>
        <v>0</v>
      </c>
      <c r="AI405" s="382"/>
      <c r="AJ405" s="378" t="s">
        <v>2227</v>
      </c>
      <c r="AK405" s="378" t="s">
        <v>2228</v>
      </c>
      <c r="AL405" s="378"/>
      <c r="AM405" s="378"/>
      <c r="AN405" s="378"/>
      <c r="AO405" s="378"/>
      <c r="AP405" s="378"/>
      <c r="AQ405" s="378"/>
      <c r="AR405" s="378"/>
      <c r="AS405" s="394"/>
      <c r="AT405" s="395"/>
      <c r="AU405" s="394"/>
      <c r="AV405" s="394"/>
      <c r="AW405" s="381" t="s">
        <v>1578</v>
      </c>
    </row>
    <row r="406" spans="1:49" s="506" customFormat="1">
      <c r="A406" s="472"/>
      <c r="B406" s="380" t="s">
        <v>1571</v>
      </c>
      <c r="C406" s="381" t="s">
        <v>1572</v>
      </c>
      <c r="D406" s="380"/>
      <c r="E406" s="378" t="s">
        <v>1573</v>
      </c>
      <c r="F406" s="378" t="s">
        <v>533</v>
      </c>
      <c r="G406" s="378" t="s">
        <v>452</v>
      </c>
      <c r="H406" s="378"/>
      <c r="I406" s="378"/>
      <c r="J406" s="378"/>
      <c r="K406" s="378"/>
      <c r="L406" s="378"/>
      <c r="M406" s="378"/>
      <c r="N406" s="378">
        <v>1</v>
      </c>
      <c r="O406" s="440">
        <v>44228</v>
      </c>
      <c r="P406" s="483">
        <f t="shared" si="21"/>
        <v>1</v>
      </c>
      <c r="Q406" s="378"/>
      <c r="R406" s="378"/>
      <c r="S406" s="378"/>
      <c r="T406" s="378"/>
      <c r="U406" s="378"/>
      <c r="V406" s="378"/>
      <c r="W406" s="378"/>
      <c r="X406" s="379"/>
      <c r="Y406" s="484">
        <f t="shared" si="22"/>
        <v>0</v>
      </c>
      <c r="Z406" s="378"/>
      <c r="AA406" s="378"/>
      <c r="AB406" s="378"/>
      <c r="AC406" s="378"/>
      <c r="AD406" s="378"/>
      <c r="AE406" s="378"/>
      <c r="AF406" s="378"/>
      <c r="AG406" s="378"/>
      <c r="AH406" s="484">
        <f t="shared" si="20"/>
        <v>0</v>
      </c>
      <c r="AI406" s="382"/>
      <c r="AJ406" s="378" t="s">
        <v>2227</v>
      </c>
      <c r="AK406" s="378" t="s">
        <v>2228</v>
      </c>
      <c r="AL406" s="378"/>
      <c r="AM406" s="378"/>
      <c r="AN406" s="378"/>
      <c r="AO406" s="378"/>
      <c r="AP406" s="378"/>
      <c r="AQ406" s="378"/>
      <c r="AR406" s="378"/>
      <c r="AS406" s="394"/>
      <c r="AT406" s="395"/>
      <c r="AU406" s="394"/>
      <c r="AV406" s="394"/>
      <c r="AW406" s="381" t="s">
        <v>1574</v>
      </c>
    </row>
    <row r="407" spans="1:49" s="506" customFormat="1">
      <c r="A407" s="472"/>
      <c r="B407" s="380" t="s">
        <v>1555</v>
      </c>
      <c r="C407" s="381" t="s">
        <v>1556</v>
      </c>
      <c r="D407" s="380"/>
      <c r="E407" s="378" t="s">
        <v>1557</v>
      </c>
      <c r="F407" s="378" t="s">
        <v>533</v>
      </c>
      <c r="G407" s="378" t="s">
        <v>452</v>
      </c>
      <c r="H407" s="378"/>
      <c r="I407" s="378"/>
      <c r="J407" s="378"/>
      <c r="K407" s="378"/>
      <c r="L407" s="378"/>
      <c r="M407" s="378"/>
      <c r="N407" s="378">
        <v>1</v>
      </c>
      <c r="O407" s="440">
        <v>44389</v>
      </c>
      <c r="P407" s="483">
        <f t="shared" si="21"/>
        <v>1</v>
      </c>
      <c r="Q407" s="378"/>
      <c r="R407" s="378"/>
      <c r="S407" s="378"/>
      <c r="T407" s="378"/>
      <c r="U407" s="378"/>
      <c r="V407" s="378"/>
      <c r="W407" s="378"/>
      <c r="X407" s="379"/>
      <c r="Y407" s="484">
        <f t="shared" si="22"/>
        <v>0</v>
      </c>
      <c r="Z407" s="378"/>
      <c r="AA407" s="378"/>
      <c r="AB407" s="378"/>
      <c r="AC407" s="378"/>
      <c r="AD407" s="378"/>
      <c r="AE407" s="378"/>
      <c r="AF407" s="378"/>
      <c r="AG407" s="378"/>
      <c r="AH407" s="484">
        <f t="shared" si="20"/>
        <v>0</v>
      </c>
      <c r="AI407" s="382"/>
      <c r="AJ407" s="378" t="s">
        <v>2227</v>
      </c>
      <c r="AK407" s="378" t="s">
        <v>2228</v>
      </c>
      <c r="AL407" s="378"/>
      <c r="AM407" s="378"/>
      <c r="AN407" s="378"/>
      <c r="AO407" s="378"/>
      <c r="AP407" s="378"/>
      <c r="AQ407" s="378"/>
      <c r="AR407" s="378"/>
      <c r="AS407" s="394"/>
      <c r="AT407" s="395"/>
      <c r="AU407" s="394"/>
      <c r="AV407" s="394"/>
      <c r="AW407" s="381" t="s">
        <v>1558</v>
      </c>
    </row>
    <row r="408" spans="1:49" s="506" customFormat="1">
      <c r="A408" s="472"/>
      <c r="B408" s="380" t="s">
        <v>1535</v>
      </c>
      <c r="C408" s="381" t="s">
        <v>1536</v>
      </c>
      <c r="D408" s="380"/>
      <c r="E408" s="378" t="s">
        <v>1537</v>
      </c>
      <c r="F408" s="378" t="s">
        <v>533</v>
      </c>
      <c r="G408" s="378" t="s">
        <v>452</v>
      </c>
      <c r="H408" s="378"/>
      <c r="I408" s="378"/>
      <c r="J408" s="378"/>
      <c r="K408" s="378"/>
      <c r="L408" s="378"/>
      <c r="M408" s="378"/>
      <c r="N408" s="378">
        <v>1</v>
      </c>
      <c r="O408" s="440">
        <v>44383</v>
      </c>
      <c r="P408" s="483">
        <f t="shared" si="21"/>
        <v>1</v>
      </c>
      <c r="Q408" s="378"/>
      <c r="R408" s="378"/>
      <c r="S408" s="378"/>
      <c r="T408" s="378"/>
      <c r="U408" s="378"/>
      <c r="V408" s="378"/>
      <c r="W408" s="378"/>
      <c r="X408" s="379"/>
      <c r="Y408" s="484">
        <f t="shared" si="22"/>
        <v>0</v>
      </c>
      <c r="Z408" s="378"/>
      <c r="AA408" s="378"/>
      <c r="AB408" s="378"/>
      <c r="AC408" s="378"/>
      <c r="AD408" s="378"/>
      <c r="AE408" s="378"/>
      <c r="AF408" s="378"/>
      <c r="AG408" s="378"/>
      <c r="AH408" s="484">
        <f t="shared" si="20"/>
        <v>0</v>
      </c>
      <c r="AI408" s="382"/>
      <c r="AJ408" s="378" t="s">
        <v>2227</v>
      </c>
      <c r="AK408" s="378" t="s">
        <v>2228</v>
      </c>
      <c r="AL408" s="378"/>
      <c r="AM408" s="378"/>
      <c r="AN408" s="378"/>
      <c r="AO408" s="378"/>
      <c r="AP408" s="378"/>
      <c r="AQ408" s="378"/>
      <c r="AR408" s="378"/>
      <c r="AS408" s="394"/>
      <c r="AT408" s="395"/>
      <c r="AU408" s="394"/>
      <c r="AV408" s="394"/>
      <c r="AW408" s="381" t="s">
        <v>1538</v>
      </c>
    </row>
    <row r="409" spans="1:49" s="506" customFormat="1">
      <c r="A409" s="472"/>
      <c r="B409" s="380" t="s">
        <v>1503</v>
      </c>
      <c r="C409" s="381" t="s">
        <v>1504</v>
      </c>
      <c r="D409" s="380"/>
      <c r="E409" s="378" t="s">
        <v>1505</v>
      </c>
      <c r="F409" s="378" t="s">
        <v>533</v>
      </c>
      <c r="G409" s="378" t="s">
        <v>452</v>
      </c>
      <c r="H409" s="378"/>
      <c r="I409" s="378"/>
      <c r="J409" s="378"/>
      <c r="K409" s="378"/>
      <c r="L409" s="378"/>
      <c r="M409" s="378"/>
      <c r="N409" s="378">
        <v>1</v>
      </c>
      <c r="O409" s="440">
        <v>44398</v>
      </c>
      <c r="P409" s="483">
        <f t="shared" si="21"/>
        <v>1</v>
      </c>
      <c r="Q409" s="378"/>
      <c r="R409" s="378"/>
      <c r="S409" s="378"/>
      <c r="T409" s="378"/>
      <c r="U409" s="378"/>
      <c r="V409" s="378"/>
      <c r="W409" s="378"/>
      <c r="X409" s="379"/>
      <c r="Y409" s="484">
        <f t="shared" si="22"/>
        <v>0</v>
      </c>
      <c r="Z409" s="378"/>
      <c r="AA409" s="378"/>
      <c r="AB409" s="378"/>
      <c r="AC409" s="378"/>
      <c r="AD409" s="378"/>
      <c r="AE409" s="378"/>
      <c r="AF409" s="378"/>
      <c r="AG409" s="378"/>
      <c r="AH409" s="484">
        <f t="shared" si="20"/>
        <v>0</v>
      </c>
      <c r="AI409" s="382"/>
      <c r="AJ409" s="378" t="s">
        <v>2227</v>
      </c>
      <c r="AK409" s="378" t="s">
        <v>2228</v>
      </c>
      <c r="AL409" s="378"/>
      <c r="AM409" s="378"/>
      <c r="AN409" s="378"/>
      <c r="AO409" s="378"/>
      <c r="AP409" s="378"/>
      <c r="AQ409" s="378"/>
      <c r="AR409" s="378"/>
      <c r="AS409" s="394"/>
      <c r="AT409" s="395"/>
      <c r="AU409" s="394"/>
      <c r="AV409" s="394"/>
      <c r="AW409" s="381" t="s">
        <v>1506</v>
      </c>
    </row>
    <row r="410" spans="1:49" s="506" customFormat="1">
      <c r="A410" s="472"/>
      <c r="B410" s="380" t="s">
        <v>1476</v>
      </c>
      <c r="C410" s="381" t="s">
        <v>1477</v>
      </c>
      <c r="D410" s="380"/>
      <c r="E410" s="378" t="s">
        <v>1478</v>
      </c>
      <c r="F410" s="378" t="s">
        <v>533</v>
      </c>
      <c r="G410" s="378" t="s">
        <v>452</v>
      </c>
      <c r="H410" s="378"/>
      <c r="I410" s="378"/>
      <c r="J410" s="378"/>
      <c r="K410" s="378"/>
      <c r="L410" s="378"/>
      <c r="M410" s="378"/>
      <c r="N410" s="378">
        <v>1</v>
      </c>
      <c r="O410" s="440">
        <v>44428</v>
      </c>
      <c r="P410" s="483">
        <f t="shared" si="21"/>
        <v>1</v>
      </c>
      <c r="Q410" s="378"/>
      <c r="R410" s="378"/>
      <c r="S410" s="378"/>
      <c r="T410" s="378"/>
      <c r="U410" s="378"/>
      <c r="V410" s="378"/>
      <c r="W410" s="378"/>
      <c r="X410" s="379"/>
      <c r="Y410" s="484">
        <f t="shared" si="22"/>
        <v>0</v>
      </c>
      <c r="Z410" s="378"/>
      <c r="AA410" s="378"/>
      <c r="AB410" s="378"/>
      <c r="AC410" s="378"/>
      <c r="AD410" s="378"/>
      <c r="AE410" s="378"/>
      <c r="AF410" s="378"/>
      <c r="AG410" s="378"/>
      <c r="AH410" s="484">
        <f t="shared" si="20"/>
        <v>0</v>
      </c>
      <c r="AI410" s="382"/>
      <c r="AJ410" s="378" t="s">
        <v>2227</v>
      </c>
      <c r="AK410" s="378" t="s">
        <v>2228</v>
      </c>
      <c r="AL410" s="378"/>
      <c r="AM410" s="378"/>
      <c r="AN410" s="378"/>
      <c r="AO410" s="378"/>
      <c r="AP410" s="378"/>
      <c r="AQ410" s="378"/>
      <c r="AR410" s="378"/>
      <c r="AS410" s="394"/>
      <c r="AT410" s="395"/>
      <c r="AU410" s="394"/>
      <c r="AV410" s="394"/>
      <c r="AW410" s="381" t="s">
        <v>1479</v>
      </c>
    </row>
    <row r="411" spans="1:49" s="506" customFormat="1">
      <c r="A411" s="472"/>
      <c r="B411" s="380" t="s">
        <v>1290</v>
      </c>
      <c r="C411" s="381" t="s">
        <v>1291</v>
      </c>
      <c r="D411" s="380"/>
      <c r="E411" s="378" t="s">
        <v>1292</v>
      </c>
      <c r="F411" s="378" t="s">
        <v>533</v>
      </c>
      <c r="G411" s="378" t="s">
        <v>452</v>
      </c>
      <c r="H411" s="378"/>
      <c r="I411" s="378"/>
      <c r="J411" s="378"/>
      <c r="K411" s="378"/>
      <c r="L411" s="378"/>
      <c r="M411" s="378"/>
      <c r="N411" s="378">
        <v>1</v>
      </c>
      <c r="O411" s="440">
        <v>44251</v>
      </c>
      <c r="P411" s="483">
        <f t="shared" si="21"/>
        <v>1</v>
      </c>
      <c r="Q411" s="378"/>
      <c r="R411" s="378"/>
      <c r="S411" s="378"/>
      <c r="T411" s="378"/>
      <c r="U411" s="378"/>
      <c r="V411" s="378"/>
      <c r="W411" s="378"/>
      <c r="X411" s="379"/>
      <c r="Y411" s="484">
        <f t="shared" si="22"/>
        <v>0</v>
      </c>
      <c r="Z411" s="378"/>
      <c r="AA411" s="378"/>
      <c r="AB411" s="378"/>
      <c r="AC411" s="378"/>
      <c r="AD411" s="378"/>
      <c r="AE411" s="378"/>
      <c r="AF411" s="378"/>
      <c r="AG411" s="378"/>
      <c r="AH411" s="484">
        <f t="shared" si="20"/>
        <v>0</v>
      </c>
      <c r="AI411" s="382"/>
      <c r="AJ411" s="378" t="s">
        <v>2227</v>
      </c>
      <c r="AK411" s="378" t="s">
        <v>2228</v>
      </c>
      <c r="AL411" s="378"/>
      <c r="AM411" s="378"/>
      <c r="AN411" s="378"/>
      <c r="AO411" s="378"/>
      <c r="AP411" s="378"/>
      <c r="AQ411" s="378"/>
      <c r="AR411" s="378"/>
      <c r="AS411" s="394"/>
      <c r="AT411" s="395"/>
      <c r="AU411" s="394"/>
      <c r="AV411" s="394"/>
      <c r="AW411" s="381" t="s">
        <v>1293</v>
      </c>
    </row>
    <row r="412" spans="1:49" s="506" customFormat="1">
      <c r="A412" s="472"/>
      <c r="B412" s="380" t="s">
        <v>1250</v>
      </c>
      <c r="C412" s="381" t="s">
        <v>1251</v>
      </c>
      <c r="D412" s="380"/>
      <c r="E412" s="378" t="s">
        <v>1252</v>
      </c>
      <c r="F412" s="378" t="s">
        <v>533</v>
      </c>
      <c r="G412" s="378" t="s">
        <v>452</v>
      </c>
      <c r="H412" s="378"/>
      <c r="I412" s="378"/>
      <c r="J412" s="378"/>
      <c r="K412" s="378"/>
      <c r="L412" s="378"/>
      <c r="M412" s="378"/>
      <c r="N412" s="378">
        <v>1</v>
      </c>
      <c r="O412" s="440">
        <v>44203</v>
      </c>
      <c r="P412" s="483">
        <f t="shared" si="21"/>
        <v>1</v>
      </c>
      <c r="Q412" s="378"/>
      <c r="R412" s="378"/>
      <c r="S412" s="378"/>
      <c r="T412" s="378"/>
      <c r="U412" s="378"/>
      <c r="V412" s="378"/>
      <c r="W412" s="378"/>
      <c r="X412" s="379"/>
      <c r="Y412" s="484">
        <f t="shared" si="22"/>
        <v>0</v>
      </c>
      <c r="Z412" s="378"/>
      <c r="AA412" s="378"/>
      <c r="AB412" s="378"/>
      <c r="AC412" s="378"/>
      <c r="AD412" s="378"/>
      <c r="AE412" s="378"/>
      <c r="AF412" s="378"/>
      <c r="AG412" s="378"/>
      <c r="AH412" s="484">
        <f t="shared" si="20"/>
        <v>0</v>
      </c>
      <c r="AI412" s="382"/>
      <c r="AJ412" s="378" t="s">
        <v>2227</v>
      </c>
      <c r="AK412" s="378" t="s">
        <v>2228</v>
      </c>
      <c r="AL412" s="378"/>
      <c r="AM412" s="378"/>
      <c r="AN412" s="378"/>
      <c r="AO412" s="378"/>
      <c r="AP412" s="378"/>
      <c r="AQ412" s="378"/>
      <c r="AR412" s="378"/>
      <c r="AS412" s="394"/>
      <c r="AT412" s="395"/>
      <c r="AU412" s="394"/>
      <c r="AV412" s="394"/>
      <c r="AW412" s="381" t="s">
        <v>1253</v>
      </c>
    </row>
    <row r="413" spans="1:49" s="506" customFormat="1">
      <c r="A413" s="472"/>
      <c r="B413" s="380" t="s">
        <v>1206</v>
      </c>
      <c r="C413" s="381" t="s">
        <v>1207</v>
      </c>
      <c r="D413" s="380"/>
      <c r="E413" s="378" t="s">
        <v>1208</v>
      </c>
      <c r="F413" s="378" t="s">
        <v>533</v>
      </c>
      <c r="G413" s="378" t="s">
        <v>452</v>
      </c>
      <c r="H413" s="378"/>
      <c r="I413" s="378"/>
      <c r="J413" s="378"/>
      <c r="K413" s="378"/>
      <c r="L413" s="378"/>
      <c r="M413" s="378"/>
      <c r="N413" s="378">
        <v>1</v>
      </c>
      <c r="O413" s="440">
        <v>44245</v>
      </c>
      <c r="P413" s="483">
        <f t="shared" si="21"/>
        <v>1</v>
      </c>
      <c r="Q413" s="378"/>
      <c r="R413" s="378"/>
      <c r="S413" s="378"/>
      <c r="T413" s="378"/>
      <c r="U413" s="378"/>
      <c r="V413" s="378"/>
      <c r="W413" s="378"/>
      <c r="X413" s="379"/>
      <c r="Y413" s="484">
        <f t="shared" si="22"/>
        <v>0</v>
      </c>
      <c r="Z413" s="378"/>
      <c r="AA413" s="378"/>
      <c r="AB413" s="378"/>
      <c r="AC413" s="378"/>
      <c r="AD413" s="378"/>
      <c r="AE413" s="378"/>
      <c r="AF413" s="378"/>
      <c r="AG413" s="378"/>
      <c r="AH413" s="484">
        <f t="shared" si="20"/>
        <v>0</v>
      </c>
      <c r="AI413" s="382"/>
      <c r="AJ413" s="378" t="s">
        <v>2227</v>
      </c>
      <c r="AK413" s="378" t="s">
        <v>2228</v>
      </c>
      <c r="AL413" s="378"/>
      <c r="AM413" s="378"/>
      <c r="AN413" s="378"/>
      <c r="AO413" s="378"/>
      <c r="AP413" s="378"/>
      <c r="AQ413" s="378"/>
      <c r="AR413" s="378"/>
      <c r="AS413" s="394"/>
      <c r="AT413" s="395"/>
      <c r="AU413" s="394"/>
      <c r="AV413" s="394"/>
      <c r="AW413" s="381" t="s">
        <v>1209</v>
      </c>
    </row>
    <row r="414" spans="1:49" s="506" customFormat="1">
      <c r="A414" s="472"/>
      <c r="B414" s="380" t="s">
        <v>1186</v>
      </c>
      <c r="C414" s="381" t="s">
        <v>1187</v>
      </c>
      <c r="D414" s="380"/>
      <c r="E414" s="378" t="s">
        <v>1188</v>
      </c>
      <c r="F414" s="378" t="s">
        <v>533</v>
      </c>
      <c r="G414" s="378" t="s">
        <v>452</v>
      </c>
      <c r="H414" s="378"/>
      <c r="I414" s="378"/>
      <c r="J414" s="378"/>
      <c r="K414" s="378"/>
      <c r="L414" s="378"/>
      <c r="M414" s="378"/>
      <c r="N414" s="378">
        <v>1</v>
      </c>
      <c r="O414" s="440">
        <v>44334</v>
      </c>
      <c r="P414" s="483">
        <f t="shared" si="21"/>
        <v>1</v>
      </c>
      <c r="Q414" s="378"/>
      <c r="R414" s="378"/>
      <c r="S414" s="378"/>
      <c r="T414" s="378"/>
      <c r="U414" s="378"/>
      <c r="V414" s="378"/>
      <c r="W414" s="378"/>
      <c r="X414" s="379"/>
      <c r="Y414" s="484">
        <f t="shared" si="22"/>
        <v>0</v>
      </c>
      <c r="Z414" s="378"/>
      <c r="AA414" s="378"/>
      <c r="AB414" s="378"/>
      <c r="AC414" s="378"/>
      <c r="AD414" s="378"/>
      <c r="AE414" s="378"/>
      <c r="AF414" s="378"/>
      <c r="AG414" s="378"/>
      <c r="AH414" s="484">
        <f t="shared" si="20"/>
        <v>0</v>
      </c>
      <c r="AI414" s="382"/>
      <c r="AJ414" s="378" t="s">
        <v>2227</v>
      </c>
      <c r="AK414" s="378" t="s">
        <v>2228</v>
      </c>
      <c r="AL414" s="378"/>
      <c r="AM414" s="378"/>
      <c r="AN414" s="378"/>
      <c r="AO414" s="378"/>
      <c r="AP414" s="378"/>
      <c r="AQ414" s="378"/>
      <c r="AR414" s="378"/>
      <c r="AS414" s="394"/>
      <c r="AT414" s="395"/>
      <c r="AU414" s="394"/>
      <c r="AV414" s="394"/>
      <c r="AW414" s="381" t="s">
        <v>1189</v>
      </c>
    </row>
    <row r="415" spans="1:49" s="506" customFormat="1">
      <c r="A415" s="472"/>
      <c r="B415" s="380" t="s">
        <v>1103</v>
      </c>
      <c r="C415" s="381" t="s">
        <v>1104</v>
      </c>
      <c r="D415" s="380"/>
      <c r="E415" s="378" t="s">
        <v>1105</v>
      </c>
      <c r="F415" s="378" t="s">
        <v>533</v>
      </c>
      <c r="G415" s="378" t="s">
        <v>452</v>
      </c>
      <c r="H415" s="378"/>
      <c r="I415" s="378"/>
      <c r="J415" s="378"/>
      <c r="K415" s="378"/>
      <c r="L415" s="378"/>
      <c r="M415" s="378"/>
      <c r="N415" s="378">
        <v>1</v>
      </c>
      <c r="O415" s="440">
        <v>44389</v>
      </c>
      <c r="P415" s="483">
        <f t="shared" si="21"/>
        <v>1</v>
      </c>
      <c r="Q415" s="378"/>
      <c r="R415" s="378"/>
      <c r="S415" s="378"/>
      <c r="T415" s="378"/>
      <c r="U415" s="378"/>
      <c r="V415" s="378"/>
      <c r="W415" s="378"/>
      <c r="X415" s="379"/>
      <c r="Y415" s="484">
        <f t="shared" si="22"/>
        <v>0</v>
      </c>
      <c r="Z415" s="378"/>
      <c r="AA415" s="378"/>
      <c r="AB415" s="378"/>
      <c r="AC415" s="378"/>
      <c r="AD415" s="378"/>
      <c r="AE415" s="378"/>
      <c r="AF415" s="378"/>
      <c r="AG415" s="378"/>
      <c r="AH415" s="484">
        <f t="shared" si="20"/>
        <v>0</v>
      </c>
      <c r="AI415" s="382"/>
      <c r="AJ415" s="378" t="s">
        <v>2227</v>
      </c>
      <c r="AK415" s="378" t="s">
        <v>2228</v>
      </c>
      <c r="AL415" s="378"/>
      <c r="AM415" s="378"/>
      <c r="AN415" s="378"/>
      <c r="AO415" s="378"/>
      <c r="AP415" s="378"/>
      <c r="AQ415" s="378"/>
      <c r="AR415" s="378"/>
      <c r="AS415" s="394"/>
      <c r="AT415" s="395"/>
      <c r="AU415" s="394"/>
      <c r="AV415" s="394"/>
      <c r="AW415" s="381" t="s">
        <v>1106</v>
      </c>
    </row>
    <row r="416" spans="1:49" s="506" customFormat="1">
      <c r="A416" s="472"/>
      <c r="B416" s="380" t="s">
        <v>1039</v>
      </c>
      <c r="C416" s="381" t="s">
        <v>1040</v>
      </c>
      <c r="D416" s="380"/>
      <c r="E416" s="378" t="s">
        <v>1041</v>
      </c>
      <c r="F416" s="378" t="s">
        <v>533</v>
      </c>
      <c r="G416" s="378" t="s">
        <v>452</v>
      </c>
      <c r="H416" s="378"/>
      <c r="I416" s="378"/>
      <c r="J416" s="378"/>
      <c r="K416" s="378"/>
      <c r="L416" s="378"/>
      <c r="M416" s="378"/>
      <c r="N416" s="378">
        <v>1</v>
      </c>
      <c r="O416" s="440">
        <v>44278</v>
      </c>
      <c r="P416" s="483">
        <f t="shared" si="21"/>
        <v>1</v>
      </c>
      <c r="Q416" s="378"/>
      <c r="R416" s="378"/>
      <c r="S416" s="378"/>
      <c r="T416" s="378"/>
      <c r="U416" s="378"/>
      <c r="V416" s="378"/>
      <c r="W416" s="378"/>
      <c r="X416" s="379"/>
      <c r="Y416" s="484">
        <f t="shared" si="22"/>
        <v>0</v>
      </c>
      <c r="Z416" s="378"/>
      <c r="AA416" s="378"/>
      <c r="AB416" s="378"/>
      <c r="AC416" s="378"/>
      <c r="AD416" s="378"/>
      <c r="AE416" s="378"/>
      <c r="AF416" s="378"/>
      <c r="AG416" s="378"/>
      <c r="AH416" s="484">
        <f t="shared" si="20"/>
        <v>0</v>
      </c>
      <c r="AI416" s="382"/>
      <c r="AJ416" s="378" t="s">
        <v>2227</v>
      </c>
      <c r="AK416" s="378" t="s">
        <v>2228</v>
      </c>
      <c r="AL416" s="378"/>
      <c r="AM416" s="378"/>
      <c r="AN416" s="378"/>
      <c r="AO416" s="378"/>
      <c r="AP416" s="378"/>
      <c r="AQ416" s="378"/>
      <c r="AR416" s="378"/>
      <c r="AS416" s="394"/>
      <c r="AT416" s="395"/>
      <c r="AU416" s="394"/>
      <c r="AV416" s="394"/>
      <c r="AW416" s="381" t="s">
        <v>1042</v>
      </c>
    </row>
    <row r="417" spans="1:49" s="506" customFormat="1">
      <c r="A417" s="472"/>
      <c r="B417" s="380" t="s">
        <v>2622</v>
      </c>
      <c r="C417" s="381" t="s">
        <v>2623</v>
      </c>
      <c r="D417" s="380"/>
      <c r="E417" s="378" t="s">
        <v>2624</v>
      </c>
      <c r="F417" s="378" t="s">
        <v>693</v>
      </c>
      <c r="G417" s="378" t="s">
        <v>511</v>
      </c>
      <c r="H417" s="378"/>
      <c r="I417" s="378"/>
      <c r="J417" s="378"/>
      <c r="K417" s="378"/>
      <c r="L417" s="378"/>
      <c r="M417" s="378"/>
      <c r="N417" s="378">
        <v>1</v>
      </c>
      <c r="O417" s="440">
        <v>44355</v>
      </c>
      <c r="P417" s="483">
        <f t="shared" si="21"/>
        <v>1</v>
      </c>
      <c r="Q417" s="378"/>
      <c r="R417" s="378"/>
      <c r="S417" s="378"/>
      <c r="T417" s="378"/>
      <c r="U417" s="378"/>
      <c r="V417" s="378"/>
      <c r="W417" s="378"/>
      <c r="X417" s="379"/>
      <c r="Y417" s="484">
        <f t="shared" si="22"/>
        <v>0</v>
      </c>
      <c r="Z417" s="378"/>
      <c r="AA417" s="378"/>
      <c r="AB417" s="378"/>
      <c r="AC417" s="378"/>
      <c r="AD417" s="378"/>
      <c r="AE417" s="378"/>
      <c r="AF417" s="378"/>
      <c r="AG417" s="379"/>
      <c r="AH417" s="484">
        <f t="shared" si="20"/>
        <v>0</v>
      </c>
      <c r="AI417" s="382"/>
      <c r="AJ417" s="378" t="s">
        <v>2227</v>
      </c>
      <c r="AK417" s="378" t="s">
        <v>2228</v>
      </c>
      <c r="AL417" s="378"/>
      <c r="AM417" s="378"/>
      <c r="AN417" s="378"/>
      <c r="AO417" s="378"/>
      <c r="AP417" s="382"/>
      <c r="AQ417" s="378"/>
      <c r="AR417" s="378"/>
      <c r="AS417" s="394"/>
      <c r="AT417" s="395"/>
      <c r="AU417" s="394"/>
      <c r="AV417" s="394"/>
      <c r="AW417" s="383" t="s">
        <v>2625</v>
      </c>
    </row>
    <row r="418" spans="1:49" s="506" customFormat="1">
      <c r="A418" s="472"/>
      <c r="B418" s="380" t="s">
        <v>2626</v>
      </c>
      <c r="C418" s="381" t="s">
        <v>837</v>
      </c>
      <c r="D418" s="380"/>
      <c r="E418" s="378" t="s">
        <v>2627</v>
      </c>
      <c r="F418" s="378" t="s">
        <v>730</v>
      </c>
      <c r="G418" s="378" t="s">
        <v>511</v>
      </c>
      <c r="H418" s="378"/>
      <c r="I418" s="378"/>
      <c r="J418" s="378"/>
      <c r="K418" s="378"/>
      <c r="L418" s="378"/>
      <c r="M418" s="378"/>
      <c r="N418" s="378">
        <v>1</v>
      </c>
      <c r="O418" s="440">
        <v>44393</v>
      </c>
      <c r="P418" s="483">
        <f t="shared" si="21"/>
        <v>1</v>
      </c>
      <c r="Q418" s="378"/>
      <c r="R418" s="378"/>
      <c r="S418" s="378"/>
      <c r="T418" s="378"/>
      <c r="U418" s="378"/>
      <c r="V418" s="378"/>
      <c r="W418" s="378"/>
      <c r="X418" s="379"/>
      <c r="Y418" s="484">
        <f t="shared" si="22"/>
        <v>0</v>
      </c>
      <c r="Z418" s="378"/>
      <c r="AA418" s="378"/>
      <c r="AB418" s="378"/>
      <c r="AC418" s="378"/>
      <c r="AD418" s="378"/>
      <c r="AE418" s="378"/>
      <c r="AF418" s="378"/>
      <c r="AG418" s="379"/>
      <c r="AH418" s="484">
        <f t="shared" si="20"/>
        <v>0</v>
      </c>
      <c r="AI418" s="382"/>
      <c r="AJ418" s="378" t="s">
        <v>2227</v>
      </c>
      <c r="AK418" s="378" t="s">
        <v>2228</v>
      </c>
      <c r="AL418" s="378"/>
      <c r="AM418" s="378"/>
      <c r="AN418" s="378"/>
      <c r="AO418" s="378"/>
      <c r="AP418" s="382"/>
      <c r="AQ418" s="378"/>
      <c r="AR418" s="378"/>
      <c r="AS418" s="394"/>
      <c r="AT418" s="395"/>
      <c r="AU418" s="394"/>
      <c r="AV418" s="394"/>
      <c r="AW418" s="383" t="s">
        <v>2628</v>
      </c>
    </row>
    <row r="419" spans="1:49" s="506" customFormat="1">
      <c r="A419" s="472"/>
      <c r="B419" s="380" t="s">
        <v>2629</v>
      </c>
      <c r="C419" s="381" t="s">
        <v>837</v>
      </c>
      <c r="D419" s="380"/>
      <c r="E419" s="378" t="s">
        <v>2630</v>
      </c>
      <c r="F419" s="378" t="s">
        <v>730</v>
      </c>
      <c r="G419" s="378" t="s">
        <v>511</v>
      </c>
      <c r="H419" s="378"/>
      <c r="I419" s="378"/>
      <c r="J419" s="378"/>
      <c r="K419" s="378"/>
      <c r="L419" s="378"/>
      <c r="M419" s="378"/>
      <c r="N419" s="378">
        <v>1</v>
      </c>
      <c r="O419" s="440">
        <v>44340</v>
      </c>
      <c r="P419" s="483">
        <f t="shared" si="21"/>
        <v>1</v>
      </c>
      <c r="Q419" s="378"/>
      <c r="R419" s="378"/>
      <c r="S419" s="378"/>
      <c r="T419" s="378"/>
      <c r="U419" s="378"/>
      <c r="V419" s="378"/>
      <c r="W419" s="378"/>
      <c r="X419" s="379"/>
      <c r="Y419" s="484">
        <f t="shared" si="22"/>
        <v>0</v>
      </c>
      <c r="Z419" s="378"/>
      <c r="AA419" s="378"/>
      <c r="AB419" s="378"/>
      <c r="AC419" s="378"/>
      <c r="AD419" s="378"/>
      <c r="AE419" s="378"/>
      <c r="AF419" s="378"/>
      <c r="AG419" s="379"/>
      <c r="AH419" s="484">
        <f t="shared" si="20"/>
        <v>0</v>
      </c>
      <c r="AI419" s="382"/>
      <c r="AJ419" s="378" t="s">
        <v>2227</v>
      </c>
      <c r="AK419" s="378" t="s">
        <v>2228</v>
      </c>
      <c r="AL419" s="378"/>
      <c r="AM419" s="378"/>
      <c r="AN419" s="378"/>
      <c r="AO419" s="378"/>
      <c r="AP419" s="382"/>
      <c r="AQ419" s="378"/>
      <c r="AR419" s="378"/>
      <c r="AS419" s="394"/>
      <c r="AT419" s="395"/>
      <c r="AU419" s="394"/>
      <c r="AV419" s="394"/>
      <c r="AW419" s="383" t="s">
        <v>2631</v>
      </c>
    </row>
    <row r="420" spans="1:49" s="506" customFormat="1">
      <c r="A420" s="472"/>
      <c r="B420" s="380" t="s">
        <v>1484</v>
      </c>
      <c r="C420" s="381" t="s">
        <v>1485</v>
      </c>
      <c r="D420" s="380"/>
      <c r="E420" s="378" t="s">
        <v>1486</v>
      </c>
      <c r="F420" s="378" t="s">
        <v>730</v>
      </c>
      <c r="G420" s="378" t="s">
        <v>511</v>
      </c>
      <c r="H420" s="378"/>
      <c r="I420" s="378"/>
      <c r="J420" s="378"/>
      <c r="K420" s="378"/>
      <c r="L420" s="378"/>
      <c r="M420" s="378"/>
      <c r="N420" s="378">
        <v>1</v>
      </c>
      <c r="O420" s="440">
        <v>44519</v>
      </c>
      <c r="P420" s="483">
        <f t="shared" si="21"/>
        <v>1</v>
      </c>
      <c r="Q420" s="378"/>
      <c r="R420" s="378"/>
      <c r="S420" s="378"/>
      <c r="T420" s="378"/>
      <c r="U420" s="378"/>
      <c r="V420" s="378"/>
      <c r="W420" s="378"/>
      <c r="X420" s="379"/>
      <c r="Y420" s="484">
        <f t="shared" si="22"/>
        <v>0</v>
      </c>
      <c r="Z420" s="378"/>
      <c r="AA420" s="378"/>
      <c r="AB420" s="378"/>
      <c r="AC420" s="378"/>
      <c r="AD420" s="378"/>
      <c r="AE420" s="378"/>
      <c r="AF420" s="378"/>
      <c r="AG420" s="379"/>
      <c r="AH420" s="484">
        <f t="shared" si="20"/>
        <v>0</v>
      </c>
      <c r="AI420" s="382"/>
      <c r="AJ420" s="378" t="s">
        <v>2227</v>
      </c>
      <c r="AK420" s="378" t="s">
        <v>2228</v>
      </c>
      <c r="AL420" s="378"/>
      <c r="AM420" s="378"/>
      <c r="AN420" s="378"/>
      <c r="AO420" s="378"/>
      <c r="AP420" s="382"/>
      <c r="AQ420" s="378"/>
      <c r="AR420" s="378"/>
      <c r="AS420" s="394"/>
      <c r="AT420" s="395"/>
      <c r="AU420" s="394"/>
      <c r="AV420" s="394"/>
      <c r="AW420" s="383" t="s">
        <v>1487</v>
      </c>
    </row>
    <row r="421" spans="1:49" s="506" customFormat="1">
      <c r="A421" s="472"/>
      <c r="B421" s="380" t="s">
        <v>1488</v>
      </c>
      <c r="C421" s="381" t="s">
        <v>1485</v>
      </c>
      <c r="D421" s="380"/>
      <c r="E421" s="378" t="s">
        <v>1489</v>
      </c>
      <c r="F421" s="378" t="s">
        <v>730</v>
      </c>
      <c r="G421" s="378" t="s">
        <v>511</v>
      </c>
      <c r="H421" s="378"/>
      <c r="I421" s="378"/>
      <c r="J421" s="378"/>
      <c r="K421" s="378"/>
      <c r="L421" s="378"/>
      <c r="M421" s="378"/>
      <c r="N421" s="378">
        <v>1</v>
      </c>
      <c r="O421" s="440">
        <v>44519</v>
      </c>
      <c r="P421" s="483">
        <f t="shared" si="21"/>
        <v>1</v>
      </c>
      <c r="Q421" s="378"/>
      <c r="R421" s="378"/>
      <c r="S421" s="378"/>
      <c r="T421" s="378"/>
      <c r="U421" s="378"/>
      <c r="V421" s="378"/>
      <c r="W421" s="378"/>
      <c r="X421" s="379"/>
      <c r="Y421" s="484">
        <f t="shared" si="22"/>
        <v>0</v>
      </c>
      <c r="Z421" s="378"/>
      <c r="AA421" s="378"/>
      <c r="AB421" s="378"/>
      <c r="AC421" s="378"/>
      <c r="AD421" s="378"/>
      <c r="AE421" s="378"/>
      <c r="AF421" s="378"/>
      <c r="AG421" s="379"/>
      <c r="AH421" s="484">
        <f t="shared" si="20"/>
        <v>0</v>
      </c>
      <c r="AI421" s="382"/>
      <c r="AJ421" s="378" t="s">
        <v>2227</v>
      </c>
      <c r="AK421" s="378" t="s">
        <v>2228</v>
      </c>
      <c r="AL421" s="378"/>
      <c r="AM421" s="378"/>
      <c r="AN421" s="378"/>
      <c r="AO421" s="378"/>
      <c r="AP421" s="382"/>
      <c r="AQ421" s="378"/>
      <c r="AR421" s="378"/>
      <c r="AS421" s="394"/>
      <c r="AT421" s="395"/>
      <c r="AU421" s="394"/>
      <c r="AV421" s="394"/>
      <c r="AW421" s="383" t="s">
        <v>1490</v>
      </c>
    </row>
    <row r="422" spans="1:49" s="506" customFormat="1">
      <c r="A422" s="472"/>
      <c r="B422" s="380" t="s">
        <v>1671</v>
      </c>
      <c r="C422" s="381" t="s">
        <v>1672</v>
      </c>
      <c r="D422" s="380"/>
      <c r="E422" s="378" t="s">
        <v>1673</v>
      </c>
      <c r="F422" s="378" t="s">
        <v>730</v>
      </c>
      <c r="G422" s="378" t="s">
        <v>511</v>
      </c>
      <c r="H422" s="378"/>
      <c r="I422" s="378"/>
      <c r="J422" s="378"/>
      <c r="K422" s="378"/>
      <c r="L422" s="378"/>
      <c r="M422" s="378"/>
      <c r="N422" s="378">
        <v>1</v>
      </c>
      <c r="O422" s="440">
        <v>44309</v>
      </c>
      <c r="P422" s="483">
        <f t="shared" si="21"/>
        <v>1</v>
      </c>
      <c r="Q422" s="378"/>
      <c r="R422" s="378"/>
      <c r="S422" s="378"/>
      <c r="T422" s="378"/>
      <c r="U422" s="378"/>
      <c r="V422" s="378"/>
      <c r="W422" s="378"/>
      <c r="X422" s="379"/>
      <c r="Y422" s="484">
        <f t="shared" si="22"/>
        <v>0</v>
      </c>
      <c r="Z422" s="378"/>
      <c r="AA422" s="378"/>
      <c r="AB422" s="378"/>
      <c r="AC422" s="378"/>
      <c r="AD422" s="378"/>
      <c r="AE422" s="378"/>
      <c r="AF422" s="378"/>
      <c r="AG422" s="379"/>
      <c r="AH422" s="484">
        <f t="shared" si="20"/>
        <v>0</v>
      </c>
      <c r="AI422" s="382"/>
      <c r="AJ422" s="378" t="s">
        <v>2227</v>
      </c>
      <c r="AK422" s="378" t="s">
        <v>2228</v>
      </c>
      <c r="AL422" s="378"/>
      <c r="AM422" s="378"/>
      <c r="AN422" s="378"/>
      <c r="AO422" s="378"/>
      <c r="AP422" s="382">
        <v>1</v>
      </c>
      <c r="AQ422" s="378" t="s">
        <v>2295</v>
      </c>
      <c r="AR422" s="378" t="s">
        <v>511</v>
      </c>
      <c r="AS422" s="394"/>
      <c r="AT422" s="395"/>
      <c r="AU422" s="394"/>
      <c r="AV422" s="394"/>
      <c r="AW422" s="383" t="s">
        <v>1674</v>
      </c>
    </row>
    <row r="423" spans="1:49" s="506" customFormat="1">
      <c r="A423" s="472"/>
      <c r="B423" s="380" t="s">
        <v>2632</v>
      </c>
      <c r="C423" s="381" t="s">
        <v>2633</v>
      </c>
      <c r="D423" s="380"/>
      <c r="E423" s="378" t="s">
        <v>2634</v>
      </c>
      <c r="F423" s="378" t="s">
        <v>730</v>
      </c>
      <c r="G423" s="378" t="s">
        <v>511</v>
      </c>
      <c r="H423" s="378"/>
      <c r="I423" s="378"/>
      <c r="J423" s="378"/>
      <c r="K423" s="378"/>
      <c r="L423" s="378"/>
      <c r="M423" s="378"/>
      <c r="N423" s="378">
        <v>1</v>
      </c>
      <c r="O423" s="440">
        <v>44449</v>
      </c>
      <c r="P423" s="483">
        <f t="shared" si="21"/>
        <v>1</v>
      </c>
      <c r="Q423" s="378"/>
      <c r="R423" s="378"/>
      <c r="S423" s="378"/>
      <c r="T423" s="378"/>
      <c r="U423" s="378"/>
      <c r="V423" s="378"/>
      <c r="W423" s="378"/>
      <c r="X423" s="379"/>
      <c r="Y423" s="484">
        <f t="shared" si="22"/>
        <v>0</v>
      </c>
      <c r="Z423" s="378"/>
      <c r="AA423" s="378"/>
      <c r="AB423" s="378"/>
      <c r="AC423" s="378"/>
      <c r="AD423" s="378"/>
      <c r="AE423" s="378"/>
      <c r="AF423" s="378"/>
      <c r="AG423" s="379"/>
      <c r="AH423" s="484">
        <f t="shared" si="20"/>
        <v>0</v>
      </c>
      <c r="AI423" s="382"/>
      <c r="AJ423" s="378" t="s">
        <v>2227</v>
      </c>
      <c r="AK423" s="378" t="s">
        <v>2228</v>
      </c>
      <c r="AL423" s="378"/>
      <c r="AM423" s="378"/>
      <c r="AN423" s="378"/>
      <c r="AO423" s="378"/>
      <c r="AP423" s="382">
        <v>1</v>
      </c>
      <c r="AQ423" s="378" t="s">
        <v>2295</v>
      </c>
      <c r="AR423" s="378" t="s">
        <v>511</v>
      </c>
      <c r="AS423" s="394"/>
      <c r="AT423" s="395"/>
      <c r="AU423" s="394"/>
      <c r="AV423" s="394"/>
      <c r="AW423" s="383" t="s">
        <v>2635</v>
      </c>
    </row>
    <row r="424" spans="1:49" s="506" customFormat="1">
      <c r="A424" s="472"/>
      <c r="B424" s="380" t="s">
        <v>2636</v>
      </c>
      <c r="C424" s="381" t="s">
        <v>2637</v>
      </c>
      <c r="D424" s="380"/>
      <c r="E424" s="378" t="s">
        <v>2638</v>
      </c>
      <c r="F424" s="378" t="s">
        <v>533</v>
      </c>
      <c r="G424" s="378" t="s">
        <v>452</v>
      </c>
      <c r="H424" s="378"/>
      <c r="I424" s="378"/>
      <c r="J424" s="378"/>
      <c r="K424" s="378"/>
      <c r="L424" s="378"/>
      <c r="M424" s="378"/>
      <c r="N424" s="378">
        <v>1</v>
      </c>
      <c r="O424" s="440">
        <v>44274</v>
      </c>
      <c r="P424" s="483">
        <f t="shared" si="21"/>
        <v>1</v>
      </c>
      <c r="Q424" s="378"/>
      <c r="R424" s="378"/>
      <c r="S424" s="378"/>
      <c r="T424" s="378"/>
      <c r="U424" s="378"/>
      <c r="V424" s="378"/>
      <c r="W424" s="378"/>
      <c r="X424" s="379"/>
      <c r="Y424" s="484">
        <f t="shared" si="22"/>
        <v>0</v>
      </c>
      <c r="Z424" s="378"/>
      <c r="AA424" s="378"/>
      <c r="AB424" s="378"/>
      <c r="AC424" s="378"/>
      <c r="AD424" s="378"/>
      <c r="AE424" s="378"/>
      <c r="AF424" s="378"/>
      <c r="AG424" s="379"/>
      <c r="AH424" s="484">
        <f t="shared" si="20"/>
        <v>0</v>
      </c>
      <c r="AI424" s="382"/>
      <c r="AJ424" s="378" t="s">
        <v>2227</v>
      </c>
      <c r="AK424" s="378" t="s">
        <v>2228</v>
      </c>
      <c r="AL424" s="378"/>
      <c r="AM424" s="378"/>
      <c r="AN424" s="378"/>
      <c r="AO424" s="378"/>
      <c r="AP424" s="382"/>
      <c r="AQ424" s="378"/>
      <c r="AR424" s="378"/>
      <c r="AS424" s="394"/>
      <c r="AT424" s="395"/>
      <c r="AU424" s="394"/>
      <c r="AV424" s="394"/>
      <c r="AW424" s="383" t="s">
        <v>2639</v>
      </c>
    </row>
    <row r="425" spans="1:49" s="506" customFormat="1">
      <c r="A425" s="472"/>
      <c r="B425" s="380" t="s">
        <v>2087</v>
      </c>
      <c r="C425" s="381" t="s">
        <v>2088</v>
      </c>
      <c r="D425" s="380"/>
      <c r="E425" s="378" t="s">
        <v>2089</v>
      </c>
      <c r="F425" s="378" t="s">
        <v>533</v>
      </c>
      <c r="G425" s="378" t="s">
        <v>452</v>
      </c>
      <c r="H425" s="378"/>
      <c r="I425" s="378"/>
      <c r="J425" s="378"/>
      <c r="K425" s="378"/>
      <c r="L425" s="378"/>
      <c r="M425" s="378"/>
      <c r="N425" s="378">
        <v>1</v>
      </c>
      <c r="O425" s="440">
        <v>44509</v>
      </c>
      <c r="P425" s="483">
        <f t="shared" si="21"/>
        <v>1</v>
      </c>
      <c r="Q425" s="378"/>
      <c r="R425" s="378"/>
      <c r="S425" s="378"/>
      <c r="T425" s="378"/>
      <c r="U425" s="378"/>
      <c r="V425" s="378"/>
      <c r="W425" s="378"/>
      <c r="X425" s="379"/>
      <c r="Y425" s="484">
        <f t="shared" si="22"/>
        <v>0</v>
      </c>
      <c r="Z425" s="378"/>
      <c r="AA425" s="378"/>
      <c r="AB425" s="378"/>
      <c r="AC425" s="378"/>
      <c r="AD425" s="378"/>
      <c r="AE425" s="378"/>
      <c r="AF425" s="378"/>
      <c r="AG425" s="379"/>
      <c r="AH425" s="484">
        <f t="shared" si="20"/>
        <v>0</v>
      </c>
      <c r="AI425" s="382"/>
      <c r="AJ425" s="378" t="s">
        <v>2227</v>
      </c>
      <c r="AK425" s="378" t="s">
        <v>2228</v>
      </c>
      <c r="AL425" s="378"/>
      <c r="AM425" s="378"/>
      <c r="AN425" s="378"/>
      <c r="AO425" s="378"/>
      <c r="AP425" s="382"/>
      <c r="AQ425" s="378"/>
      <c r="AR425" s="378"/>
      <c r="AS425" s="394"/>
      <c r="AT425" s="395"/>
      <c r="AU425" s="394"/>
      <c r="AV425" s="394"/>
      <c r="AW425" s="383" t="s">
        <v>2090</v>
      </c>
    </row>
    <row r="426" spans="1:49" s="506" customFormat="1">
      <c r="A426" s="472"/>
      <c r="B426" s="380" t="s">
        <v>2063</v>
      </c>
      <c r="C426" s="381" t="s">
        <v>2064</v>
      </c>
      <c r="D426" s="380"/>
      <c r="E426" s="378" t="s">
        <v>2065</v>
      </c>
      <c r="F426" s="378" t="s">
        <v>533</v>
      </c>
      <c r="G426" s="378" t="s">
        <v>452</v>
      </c>
      <c r="H426" s="378"/>
      <c r="I426" s="378"/>
      <c r="J426" s="378"/>
      <c r="K426" s="378"/>
      <c r="L426" s="378"/>
      <c r="M426" s="378"/>
      <c r="N426" s="378">
        <v>1</v>
      </c>
      <c r="O426" s="440">
        <v>44489</v>
      </c>
      <c r="P426" s="483">
        <f t="shared" si="21"/>
        <v>1</v>
      </c>
      <c r="Q426" s="378"/>
      <c r="R426" s="378"/>
      <c r="S426" s="378"/>
      <c r="T426" s="378"/>
      <c r="U426" s="378"/>
      <c r="V426" s="378"/>
      <c r="W426" s="378"/>
      <c r="X426" s="379"/>
      <c r="Y426" s="484">
        <f t="shared" si="22"/>
        <v>0</v>
      </c>
      <c r="Z426" s="378"/>
      <c r="AA426" s="378"/>
      <c r="AB426" s="378"/>
      <c r="AC426" s="378"/>
      <c r="AD426" s="378"/>
      <c r="AE426" s="378"/>
      <c r="AF426" s="378"/>
      <c r="AG426" s="379"/>
      <c r="AH426" s="484">
        <f t="shared" si="20"/>
        <v>0</v>
      </c>
      <c r="AI426" s="382"/>
      <c r="AJ426" s="378" t="s">
        <v>2227</v>
      </c>
      <c r="AK426" s="378" t="s">
        <v>2228</v>
      </c>
      <c r="AL426" s="378"/>
      <c r="AM426" s="378"/>
      <c r="AN426" s="378"/>
      <c r="AO426" s="378"/>
      <c r="AP426" s="382"/>
      <c r="AQ426" s="378"/>
      <c r="AR426" s="378"/>
      <c r="AS426" s="394"/>
      <c r="AT426" s="395"/>
      <c r="AU426" s="394"/>
      <c r="AV426" s="394"/>
      <c r="AW426" s="383" t="s">
        <v>2066</v>
      </c>
    </row>
    <row r="427" spans="1:49" s="506" customFormat="1">
      <c r="A427" s="472"/>
      <c r="B427" s="380" t="s">
        <v>2035</v>
      </c>
      <c r="C427" s="381" t="s">
        <v>2036</v>
      </c>
      <c r="D427" s="380"/>
      <c r="E427" s="378" t="s">
        <v>2037</v>
      </c>
      <c r="F427" s="378" t="s">
        <v>533</v>
      </c>
      <c r="G427" s="378" t="s">
        <v>452</v>
      </c>
      <c r="H427" s="378"/>
      <c r="I427" s="378"/>
      <c r="J427" s="378"/>
      <c r="K427" s="378"/>
      <c r="L427" s="378"/>
      <c r="M427" s="378"/>
      <c r="N427" s="378">
        <v>1</v>
      </c>
      <c r="O427" s="440">
        <v>44397</v>
      </c>
      <c r="P427" s="483">
        <f t="shared" si="21"/>
        <v>1</v>
      </c>
      <c r="Q427" s="378"/>
      <c r="R427" s="378"/>
      <c r="S427" s="378"/>
      <c r="T427" s="378"/>
      <c r="U427" s="378"/>
      <c r="V427" s="378"/>
      <c r="W427" s="378"/>
      <c r="X427" s="379"/>
      <c r="Y427" s="484">
        <f t="shared" si="22"/>
        <v>0</v>
      </c>
      <c r="Z427" s="378"/>
      <c r="AA427" s="378"/>
      <c r="AB427" s="378"/>
      <c r="AC427" s="378"/>
      <c r="AD427" s="378"/>
      <c r="AE427" s="378"/>
      <c r="AF427" s="378"/>
      <c r="AG427" s="379"/>
      <c r="AH427" s="484">
        <f t="shared" si="20"/>
        <v>0</v>
      </c>
      <c r="AI427" s="382"/>
      <c r="AJ427" s="378" t="s">
        <v>2227</v>
      </c>
      <c r="AK427" s="378" t="s">
        <v>2228</v>
      </c>
      <c r="AL427" s="378"/>
      <c r="AM427" s="378"/>
      <c r="AN427" s="378"/>
      <c r="AO427" s="378"/>
      <c r="AP427" s="382"/>
      <c r="AQ427" s="378"/>
      <c r="AR427" s="378"/>
      <c r="AS427" s="394"/>
      <c r="AT427" s="395"/>
      <c r="AU427" s="394"/>
      <c r="AV427" s="394"/>
      <c r="AW427" s="383" t="s">
        <v>2038</v>
      </c>
    </row>
    <row r="428" spans="1:49" s="506" customFormat="1">
      <c r="A428" s="472"/>
      <c r="B428" s="380" t="s">
        <v>2640</v>
      </c>
      <c r="C428" s="381" t="s">
        <v>2587</v>
      </c>
      <c r="D428" s="380"/>
      <c r="E428" s="378" t="s">
        <v>2641</v>
      </c>
      <c r="F428" s="378" t="s">
        <v>533</v>
      </c>
      <c r="G428" s="378" t="s">
        <v>452</v>
      </c>
      <c r="H428" s="378"/>
      <c r="I428" s="378"/>
      <c r="J428" s="378"/>
      <c r="K428" s="378"/>
      <c r="L428" s="378"/>
      <c r="M428" s="378"/>
      <c r="N428" s="378">
        <v>1</v>
      </c>
      <c r="O428" s="440">
        <v>44516</v>
      </c>
      <c r="P428" s="483">
        <f t="shared" si="21"/>
        <v>1</v>
      </c>
      <c r="Q428" s="378"/>
      <c r="R428" s="378"/>
      <c r="S428" s="378"/>
      <c r="T428" s="378"/>
      <c r="U428" s="378"/>
      <c r="V428" s="378"/>
      <c r="W428" s="378"/>
      <c r="X428" s="379"/>
      <c r="Y428" s="484">
        <f t="shared" si="22"/>
        <v>0</v>
      </c>
      <c r="Z428" s="378"/>
      <c r="AA428" s="378"/>
      <c r="AB428" s="378"/>
      <c r="AC428" s="378"/>
      <c r="AD428" s="378"/>
      <c r="AE428" s="378"/>
      <c r="AF428" s="378"/>
      <c r="AG428" s="379"/>
      <c r="AH428" s="484">
        <f t="shared" si="20"/>
        <v>0</v>
      </c>
      <c r="AI428" s="382"/>
      <c r="AJ428" s="378" t="s">
        <v>2227</v>
      </c>
      <c r="AK428" s="378" t="s">
        <v>2228</v>
      </c>
      <c r="AL428" s="378"/>
      <c r="AM428" s="378"/>
      <c r="AN428" s="378"/>
      <c r="AO428" s="378"/>
      <c r="AP428" s="382"/>
      <c r="AQ428" s="378"/>
      <c r="AR428" s="378"/>
      <c r="AS428" s="394"/>
      <c r="AT428" s="395"/>
      <c r="AU428" s="394"/>
      <c r="AV428" s="394"/>
      <c r="AW428" s="383" t="s">
        <v>2642</v>
      </c>
    </row>
    <row r="429" spans="1:49" s="506" customFormat="1">
      <c r="A429" s="472"/>
      <c r="B429" s="380" t="s">
        <v>2643</v>
      </c>
      <c r="C429" s="381" t="s">
        <v>2644</v>
      </c>
      <c r="D429" s="380"/>
      <c r="E429" s="378" t="s">
        <v>2645</v>
      </c>
      <c r="F429" s="378" t="s">
        <v>533</v>
      </c>
      <c r="G429" s="378" t="s">
        <v>452</v>
      </c>
      <c r="H429" s="378"/>
      <c r="I429" s="378"/>
      <c r="J429" s="378"/>
      <c r="K429" s="378"/>
      <c r="L429" s="378"/>
      <c r="M429" s="378"/>
      <c r="N429" s="378">
        <v>1</v>
      </c>
      <c r="O429" s="440">
        <v>44442</v>
      </c>
      <c r="P429" s="483">
        <f t="shared" si="21"/>
        <v>1</v>
      </c>
      <c r="Q429" s="378"/>
      <c r="R429" s="378"/>
      <c r="S429" s="378"/>
      <c r="T429" s="378"/>
      <c r="U429" s="378"/>
      <c r="V429" s="378"/>
      <c r="W429" s="378"/>
      <c r="X429" s="379"/>
      <c r="Y429" s="484">
        <f t="shared" si="22"/>
        <v>0</v>
      </c>
      <c r="Z429" s="378"/>
      <c r="AA429" s="378"/>
      <c r="AB429" s="378"/>
      <c r="AC429" s="378"/>
      <c r="AD429" s="378"/>
      <c r="AE429" s="378"/>
      <c r="AF429" s="378"/>
      <c r="AG429" s="379"/>
      <c r="AH429" s="484">
        <f t="shared" si="20"/>
        <v>0</v>
      </c>
      <c r="AI429" s="382"/>
      <c r="AJ429" s="378" t="s">
        <v>2227</v>
      </c>
      <c r="AK429" s="378" t="s">
        <v>2228</v>
      </c>
      <c r="AL429" s="378"/>
      <c r="AM429" s="378"/>
      <c r="AN429" s="378"/>
      <c r="AO429" s="378"/>
      <c r="AP429" s="382"/>
      <c r="AQ429" s="378"/>
      <c r="AR429" s="378"/>
      <c r="AS429" s="394"/>
      <c r="AT429" s="395"/>
      <c r="AU429" s="394"/>
      <c r="AV429" s="394"/>
      <c r="AW429" s="383" t="s">
        <v>2646</v>
      </c>
    </row>
    <row r="430" spans="1:49" s="506" customFormat="1">
      <c r="A430" s="472"/>
      <c r="B430" s="380" t="s">
        <v>1817</v>
      </c>
      <c r="C430" s="381" t="s">
        <v>2647</v>
      </c>
      <c r="D430" s="380"/>
      <c r="E430" s="378" t="s">
        <v>2648</v>
      </c>
      <c r="F430" s="378" t="s">
        <v>533</v>
      </c>
      <c r="G430" s="378" t="s">
        <v>452</v>
      </c>
      <c r="H430" s="378"/>
      <c r="I430" s="378"/>
      <c r="J430" s="378"/>
      <c r="K430" s="378"/>
      <c r="L430" s="378"/>
      <c r="M430" s="378"/>
      <c r="N430" s="378">
        <v>1</v>
      </c>
      <c r="O430" s="440">
        <v>44434</v>
      </c>
      <c r="P430" s="483">
        <f t="shared" si="21"/>
        <v>1</v>
      </c>
      <c r="Q430" s="378"/>
      <c r="R430" s="378"/>
      <c r="S430" s="378"/>
      <c r="T430" s="378"/>
      <c r="U430" s="378"/>
      <c r="V430" s="378"/>
      <c r="W430" s="378"/>
      <c r="X430" s="379"/>
      <c r="Y430" s="484">
        <f t="shared" si="22"/>
        <v>0</v>
      </c>
      <c r="Z430" s="378"/>
      <c r="AA430" s="378"/>
      <c r="AB430" s="378"/>
      <c r="AC430" s="378"/>
      <c r="AD430" s="378"/>
      <c r="AE430" s="378"/>
      <c r="AF430" s="378"/>
      <c r="AG430" s="379"/>
      <c r="AH430" s="484">
        <f t="shared" si="20"/>
        <v>0</v>
      </c>
      <c r="AI430" s="382"/>
      <c r="AJ430" s="378" t="s">
        <v>2227</v>
      </c>
      <c r="AK430" s="378" t="s">
        <v>2228</v>
      </c>
      <c r="AL430" s="378"/>
      <c r="AM430" s="378"/>
      <c r="AN430" s="378"/>
      <c r="AO430" s="378"/>
      <c r="AP430" s="382"/>
      <c r="AQ430" s="378"/>
      <c r="AR430" s="378"/>
      <c r="AS430" s="394"/>
      <c r="AT430" s="395"/>
      <c r="AU430" s="394"/>
      <c r="AV430" s="394"/>
      <c r="AW430" s="383" t="s">
        <v>2649</v>
      </c>
    </row>
    <row r="431" spans="1:49" s="506" customFormat="1">
      <c r="A431" s="472"/>
      <c r="B431" s="380" t="s">
        <v>1817</v>
      </c>
      <c r="C431" s="381" t="s">
        <v>1818</v>
      </c>
      <c r="D431" s="380"/>
      <c r="E431" s="378" t="s">
        <v>1819</v>
      </c>
      <c r="F431" s="378" t="s">
        <v>533</v>
      </c>
      <c r="G431" s="378" t="s">
        <v>452</v>
      </c>
      <c r="H431" s="378"/>
      <c r="I431" s="378"/>
      <c r="J431" s="378"/>
      <c r="K431" s="378"/>
      <c r="L431" s="378"/>
      <c r="M431" s="378"/>
      <c r="N431" s="378">
        <v>1</v>
      </c>
      <c r="O431" s="440">
        <v>44434</v>
      </c>
      <c r="P431" s="483">
        <f t="shared" si="21"/>
        <v>1</v>
      </c>
      <c r="Q431" s="378"/>
      <c r="R431" s="378"/>
      <c r="S431" s="378"/>
      <c r="T431" s="378"/>
      <c r="U431" s="378"/>
      <c r="V431" s="378"/>
      <c r="W431" s="378"/>
      <c r="X431" s="379"/>
      <c r="Y431" s="484">
        <f t="shared" si="22"/>
        <v>0</v>
      </c>
      <c r="Z431" s="378"/>
      <c r="AA431" s="378"/>
      <c r="AB431" s="378"/>
      <c r="AC431" s="378"/>
      <c r="AD431" s="378"/>
      <c r="AE431" s="378"/>
      <c r="AF431" s="378"/>
      <c r="AG431" s="379"/>
      <c r="AH431" s="484">
        <f t="shared" si="20"/>
        <v>0</v>
      </c>
      <c r="AI431" s="382"/>
      <c r="AJ431" s="378" t="s">
        <v>2227</v>
      </c>
      <c r="AK431" s="378" t="s">
        <v>2228</v>
      </c>
      <c r="AL431" s="378"/>
      <c r="AM431" s="378"/>
      <c r="AN431" s="378"/>
      <c r="AO431" s="378"/>
      <c r="AP431" s="382"/>
      <c r="AQ431" s="378"/>
      <c r="AR431" s="378"/>
      <c r="AS431" s="394"/>
      <c r="AT431" s="395"/>
      <c r="AU431" s="394"/>
      <c r="AV431" s="394"/>
      <c r="AW431" s="383" t="s">
        <v>1820</v>
      </c>
    </row>
    <row r="432" spans="1:49" s="506" customFormat="1">
      <c r="A432" s="472"/>
      <c r="B432" s="380" t="s">
        <v>2650</v>
      </c>
      <c r="C432" s="381" t="s">
        <v>2651</v>
      </c>
      <c r="D432" s="380"/>
      <c r="E432" s="378" t="s">
        <v>2652</v>
      </c>
      <c r="F432" s="378" t="s">
        <v>533</v>
      </c>
      <c r="G432" s="378" t="s">
        <v>452</v>
      </c>
      <c r="H432" s="378"/>
      <c r="I432" s="378"/>
      <c r="J432" s="378"/>
      <c r="K432" s="378"/>
      <c r="L432" s="378"/>
      <c r="M432" s="378"/>
      <c r="N432" s="378">
        <v>1</v>
      </c>
      <c r="O432" s="440">
        <v>44531</v>
      </c>
      <c r="P432" s="483">
        <f t="shared" si="21"/>
        <v>1</v>
      </c>
      <c r="Q432" s="378"/>
      <c r="R432" s="378"/>
      <c r="S432" s="378"/>
      <c r="T432" s="378"/>
      <c r="U432" s="378"/>
      <c r="V432" s="378"/>
      <c r="W432" s="378"/>
      <c r="X432" s="379"/>
      <c r="Y432" s="484">
        <f t="shared" si="22"/>
        <v>0</v>
      </c>
      <c r="Z432" s="378"/>
      <c r="AA432" s="378"/>
      <c r="AB432" s="378"/>
      <c r="AC432" s="378"/>
      <c r="AD432" s="378"/>
      <c r="AE432" s="378"/>
      <c r="AF432" s="378"/>
      <c r="AG432" s="379"/>
      <c r="AH432" s="484">
        <f t="shared" si="20"/>
        <v>0</v>
      </c>
      <c r="AI432" s="382"/>
      <c r="AJ432" s="378" t="s">
        <v>2227</v>
      </c>
      <c r="AK432" s="378" t="s">
        <v>2228</v>
      </c>
      <c r="AL432" s="378"/>
      <c r="AM432" s="378"/>
      <c r="AN432" s="378"/>
      <c r="AO432" s="378"/>
      <c r="AP432" s="382"/>
      <c r="AQ432" s="378"/>
      <c r="AR432" s="378"/>
      <c r="AS432" s="394"/>
      <c r="AT432" s="395"/>
      <c r="AU432" s="394"/>
      <c r="AV432" s="394"/>
      <c r="AW432" s="383" t="s">
        <v>2653</v>
      </c>
    </row>
    <row r="433" spans="1:49" s="506" customFormat="1">
      <c r="A433" s="472"/>
      <c r="B433" s="380" t="s">
        <v>2654</v>
      </c>
      <c r="C433" s="381" t="s">
        <v>2655</v>
      </c>
      <c r="D433" s="380"/>
      <c r="E433" s="378" t="s">
        <v>2656</v>
      </c>
      <c r="F433" s="378" t="s">
        <v>533</v>
      </c>
      <c r="G433" s="378" t="s">
        <v>452</v>
      </c>
      <c r="H433" s="378"/>
      <c r="I433" s="378"/>
      <c r="J433" s="378"/>
      <c r="K433" s="378"/>
      <c r="L433" s="378"/>
      <c r="M433" s="378"/>
      <c r="N433" s="378">
        <v>1</v>
      </c>
      <c r="O433" s="440">
        <v>44509</v>
      </c>
      <c r="P433" s="483">
        <f t="shared" si="21"/>
        <v>1</v>
      </c>
      <c r="Q433" s="378"/>
      <c r="R433" s="378"/>
      <c r="S433" s="378"/>
      <c r="T433" s="378"/>
      <c r="U433" s="378"/>
      <c r="V433" s="378"/>
      <c r="W433" s="378"/>
      <c r="X433" s="379"/>
      <c r="Y433" s="484">
        <f t="shared" si="22"/>
        <v>0</v>
      </c>
      <c r="Z433" s="378"/>
      <c r="AA433" s="378"/>
      <c r="AB433" s="378"/>
      <c r="AC433" s="378"/>
      <c r="AD433" s="378"/>
      <c r="AE433" s="378"/>
      <c r="AF433" s="378"/>
      <c r="AG433" s="379"/>
      <c r="AH433" s="484">
        <f t="shared" si="20"/>
        <v>0</v>
      </c>
      <c r="AI433" s="382"/>
      <c r="AJ433" s="378" t="s">
        <v>2227</v>
      </c>
      <c r="AK433" s="378" t="s">
        <v>2228</v>
      </c>
      <c r="AL433" s="378"/>
      <c r="AM433" s="378"/>
      <c r="AN433" s="378"/>
      <c r="AO433" s="378"/>
      <c r="AP433" s="382"/>
      <c r="AQ433" s="378"/>
      <c r="AR433" s="378"/>
      <c r="AS433" s="394"/>
      <c r="AT433" s="395"/>
      <c r="AU433" s="394"/>
      <c r="AV433" s="394"/>
      <c r="AW433" s="383" t="s">
        <v>2657</v>
      </c>
    </row>
    <row r="434" spans="1:49" s="506" customFormat="1">
      <c r="A434" s="472"/>
      <c r="B434" s="380" t="s">
        <v>999</v>
      </c>
      <c r="C434" s="381" t="s">
        <v>1000</v>
      </c>
      <c r="D434" s="380"/>
      <c r="E434" s="378" t="s">
        <v>1001</v>
      </c>
      <c r="F434" s="378" t="s">
        <v>533</v>
      </c>
      <c r="G434" s="378" t="s">
        <v>452</v>
      </c>
      <c r="H434" s="378"/>
      <c r="I434" s="378"/>
      <c r="J434" s="378"/>
      <c r="K434" s="378"/>
      <c r="L434" s="378"/>
      <c r="M434" s="378"/>
      <c r="N434" s="378">
        <v>1</v>
      </c>
      <c r="O434" s="440">
        <v>44560</v>
      </c>
      <c r="P434" s="483">
        <f t="shared" si="21"/>
        <v>1</v>
      </c>
      <c r="Q434" s="378"/>
      <c r="R434" s="378"/>
      <c r="S434" s="378"/>
      <c r="T434" s="378"/>
      <c r="U434" s="378"/>
      <c r="V434" s="378"/>
      <c r="W434" s="378"/>
      <c r="X434" s="379"/>
      <c r="Y434" s="484">
        <f t="shared" si="22"/>
        <v>0</v>
      </c>
      <c r="Z434" s="378"/>
      <c r="AA434" s="378"/>
      <c r="AB434" s="378"/>
      <c r="AC434" s="378"/>
      <c r="AD434" s="378"/>
      <c r="AE434" s="378"/>
      <c r="AF434" s="378"/>
      <c r="AG434" s="379"/>
      <c r="AH434" s="484">
        <f t="shared" si="20"/>
        <v>0</v>
      </c>
      <c r="AI434" s="382"/>
      <c r="AJ434" s="378" t="s">
        <v>2227</v>
      </c>
      <c r="AK434" s="378" t="s">
        <v>2228</v>
      </c>
      <c r="AL434" s="378"/>
      <c r="AM434" s="378"/>
      <c r="AN434" s="378"/>
      <c r="AO434" s="378"/>
      <c r="AP434" s="382"/>
      <c r="AQ434" s="378"/>
      <c r="AR434" s="378"/>
      <c r="AS434" s="394"/>
      <c r="AT434" s="395"/>
      <c r="AU434" s="394"/>
      <c r="AV434" s="394"/>
      <c r="AW434" s="383" t="s">
        <v>1002</v>
      </c>
    </row>
    <row r="435" spans="1:49" s="506" customFormat="1">
      <c r="A435" s="472"/>
      <c r="B435" s="380" t="s">
        <v>2658</v>
      </c>
      <c r="C435" s="381" t="s">
        <v>829</v>
      </c>
      <c r="D435" s="380"/>
      <c r="E435" s="378" t="s">
        <v>2659</v>
      </c>
      <c r="F435" s="378" t="s">
        <v>533</v>
      </c>
      <c r="G435" s="378" t="s">
        <v>452</v>
      </c>
      <c r="H435" s="378"/>
      <c r="I435" s="378"/>
      <c r="J435" s="378"/>
      <c r="K435" s="378"/>
      <c r="L435" s="378"/>
      <c r="M435" s="378"/>
      <c r="N435" s="378">
        <v>1</v>
      </c>
      <c r="O435" s="440">
        <v>44467</v>
      </c>
      <c r="P435" s="483">
        <f t="shared" si="21"/>
        <v>1</v>
      </c>
      <c r="Q435" s="378"/>
      <c r="R435" s="378"/>
      <c r="S435" s="378"/>
      <c r="T435" s="378"/>
      <c r="U435" s="378"/>
      <c r="V435" s="378"/>
      <c r="W435" s="378"/>
      <c r="X435" s="379"/>
      <c r="Y435" s="484">
        <f t="shared" si="22"/>
        <v>0</v>
      </c>
      <c r="Z435" s="378"/>
      <c r="AA435" s="378"/>
      <c r="AB435" s="378"/>
      <c r="AC435" s="378"/>
      <c r="AD435" s="378"/>
      <c r="AE435" s="378"/>
      <c r="AF435" s="378"/>
      <c r="AG435" s="379"/>
      <c r="AH435" s="484">
        <f t="shared" si="20"/>
        <v>0</v>
      </c>
      <c r="AI435" s="382"/>
      <c r="AJ435" s="378" t="s">
        <v>2227</v>
      </c>
      <c r="AK435" s="378" t="s">
        <v>2228</v>
      </c>
      <c r="AL435" s="378"/>
      <c r="AM435" s="378"/>
      <c r="AN435" s="378"/>
      <c r="AO435" s="378"/>
      <c r="AP435" s="382"/>
      <c r="AQ435" s="378"/>
      <c r="AR435" s="378"/>
      <c r="AS435" s="394"/>
      <c r="AT435" s="395"/>
      <c r="AU435" s="394"/>
      <c r="AV435" s="394"/>
      <c r="AW435" s="383" t="s">
        <v>2660</v>
      </c>
    </row>
    <row r="436" spans="1:49" s="506" customFormat="1">
      <c r="A436" s="472"/>
      <c r="B436" s="380" t="s">
        <v>2661</v>
      </c>
      <c r="C436" s="381" t="s">
        <v>2662</v>
      </c>
      <c r="D436" s="380"/>
      <c r="E436" s="378" t="s">
        <v>2663</v>
      </c>
      <c r="F436" s="378" t="s">
        <v>533</v>
      </c>
      <c r="G436" s="378" t="s">
        <v>452</v>
      </c>
      <c r="H436" s="378"/>
      <c r="I436" s="378"/>
      <c r="J436" s="378"/>
      <c r="K436" s="378"/>
      <c r="L436" s="378"/>
      <c r="M436" s="378"/>
      <c r="N436" s="378">
        <v>1</v>
      </c>
      <c r="O436" s="440">
        <v>44336</v>
      </c>
      <c r="P436" s="483">
        <f t="shared" si="21"/>
        <v>1</v>
      </c>
      <c r="Q436" s="378"/>
      <c r="R436" s="378"/>
      <c r="S436" s="378"/>
      <c r="T436" s="378"/>
      <c r="U436" s="378"/>
      <c r="V436" s="378"/>
      <c r="W436" s="378"/>
      <c r="X436" s="379"/>
      <c r="Y436" s="484">
        <f t="shared" si="22"/>
        <v>0</v>
      </c>
      <c r="Z436" s="378"/>
      <c r="AA436" s="378"/>
      <c r="AB436" s="378"/>
      <c r="AC436" s="378"/>
      <c r="AD436" s="378"/>
      <c r="AE436" s="378"/>
      <c r="AF436" s="378"/>
      <c r="AG436" s="379"/>
      <c r="AH436" s="484">
        <f t="shared" si="20"/>
        <v>0</v>
      </c>
      <c r="AI436" s="382"/>
      <c r="AJ436" s="378" t="s">
        <v>2227</v>
      </c>
      <c r="AK436" s="378" t="s">
        <v>2228</v>
      </c>
      <c r="AL436" s="378"/>
      <c r="AM436" s="378"/>
      <c r="AN436" s="378"/>
      <c r="AO436" s="378"/>
      <c r="AP436" s="382"/>
      <c r="AQ436" s="378"/>
      <c r="AR436" s="378"/>
      <c r="AS436" s="394"/>
      <c r="AT436" s="395"/>
      <c r="AU436" s="394"/>
      <c r="AV436" s="394"/>
      <c r="AW436" s="383" t="s">
        <v>2664</v>
      </c>
    </row>
    <row r="437" spans="1:49" s="506" customFormat="1">
      <c r="A437" s="472"/>
      <c r="B437" s="380" t="s">
        <v>2665</v>
      </c>
      <c r="C437" s="381" t="s">
        <v>2666</v>
      </c>
      <c r="D437" s="380"/>
      <c r="E437" s="378" t="s">
        <v>2667</v>
      </c>
      <c r="F437" s="378" t="s">
        <v>533</v>
      </c>
      <c r="G437" s="378" t="s">
        <v>452</v>
      </c>
      <c r="H437" s="378"/>
      <c r="I437" s="378"/>
      <c r="J437" s="378"/>
      <c r="K437" s="378"/>
      <c r="L437" s="378"/>
      <c r="M437" s="378"/>
      <c r="N437" s="378">
        <v>1</v>
      </c>
      <c r="O437" s="440">
        <v>44453</v>
      </c>
      <c r="P437" s="483">
        <f t="shared" si="21"/>
        <v>1</v>
      </c>
      <c r="Q437" s="378"/>
      <c r="R437" s="378"/>
      <c r="S437" s="378"/>
      <c r="T437" s="378"/>
      <c r="U437" s="378"/>
      <c r="V437" s="378"/>
      <c r="W437" s="378"/>
      <c r="X437" s="379"/>
      <c r="Y437" s="484">
        <f t="shared" si="22"/>
        <v>0</v>
      </c>
      <c r="Z437" s="378"/>
      <c r="AA437" s="378"/>
      <c r="AB437" s="378"/>
      <c r="AC437" s="378"/>
      <c r="AD437" s="378"/>
      <c r="AE437" s="378"/>
      <c r="AF437" s="378"/>
      <c r="AG437" s="379"/>
      <c r="AH437" s="484">
        <f t="shared" si="20"/>
        <v>0</v>
      </c>
      <c r="AI437" s="382"/>
      <c r="AJ437" s="378" t="s">
        <v>2227</v>
      </c>
      <c r="AK437" s="378" t="s">
        <v>2228</v>
      </c>
      <c r="AL437" s="378"/>
      <c r="AM437" s="378"/>
      <c r="AN437" s="378"/>
      <c r="AO437" s="378"/>
      <c r="AP437" s="382"/>
      <c r="AQ437" s="378"/>
      <c r="AR437" s="378"/>
      <c r="AS437" s="394"/>
      <c r="AT437" s="395"/>
      <c r="AU437" s="394"/>
      <c r="AV437" s="394"/>
      <c r="AW437" s="383" t="s">
        <v>2668</v>
      </c>
    </row>
    <row r="438" spans="1:49" s="506" customFormat="1">
      <c r="A438" s="472"/>
      <c r="B438" s="380" t="s">
        <v>2636</v>
      </c>
      <c r="C438" s="381" t="s">
        <v>2637</v>
      </c>
      <c r="D438" s="380"/>
      <c r="E438" s="378" t="s">
        <v>2638</v>
      </c>
      <c r="F438" s="378" t="s">
        <v>730</v>
      </c>
      <c r="G438" s="378" t="s">
        <v>511</v>
      </c>
      <c r="H438" s="378"/>
      <c r="I438" s="378"/>
      <c r="J438" s="378"/>
      <c r="K438" s="378"/>
      <c r="L438" s="378"/>
      <c r="M438" s="378"/>
      <c r="N438" s="378">
        <v>1</v>
      </c>
      <c r="O438" s="440">
        <v>44274</v>
      </c>
      <c r="P438" s="483">
        <f t="shared" si="21"/>
        <v>1</v>
      </c>
      <c r="Q438" s="378"/>
      <c r="R438" s="378"/>
      <c r="S438" s="378"/>
      <c r="T438" s="378"/>
      <c r="U438" s="378"/>
      <c r="V438" s="378"/>
      <c r="W438" s="378"/>
      <c r="X438" s="379"/>
      <c r="Y438" s="484">
        <f t="shared" si="22"/>
        <v>0</v>
      </c>
      <c r="Z438" s="378"/>
      <c r="AA438" s="378"/>
      <c r="AB438" s="378"/>
      <c r="AC438" s="378"/>
      <c r="AD438" s="378"/>
      <c r="AE438" s="378"/>
      <c r="AF438" s="378"/>
      <c r="AG438" s="379"/>
      <c r="AH438" s="484">
        <f t="shared" si="20"/>
        <v>0</v>
      </c>
      <c r="AI438" s="382"/>
      <c r="AJ438" s="378" t="s">
        <v>2227</v>
      </c>
      <c r="AK438" s="378" t="s">
        <v>2228</v>
      </c>
      <c r="AL438" s="378"/>
      <c r="AM438" s="378"/>
      <c r="AN438" s="378"/>
      <c r="AO438" s="378"/>
      <c r="AP438" s="382"/>
      <c r="AQ438" s="378"/>
      <c r="AR438" s="378"/>
      <c r="AS438" s="394"/>
      <c r="AT438" s="395"/>
      <c r="AU438" s="394"/>
      <c r="AV438" s="394"/>
      <c r="AW438" s="383" t="s">
        <v>2639</v>
      </c>
    </row>
    <row r="439" spans="1:49" s="506" customFormat="1">
      <c r="A439" s="472"/>
      <c r="B439" s="380" t="s">
        <v>2087</v>
      </c>
      <c r="C439" s="381" t="s">
        <v>2088</v>
      </c>
      <c r="D439" s="380"/>
      <c r="E439" s="378" t="s">
        <v>2089</v>
      </c>
      <c r="F439" s="378" t="s">
        <v>730</v>
      </c>
      <c r="G439" s="378" t="s">
        <v>511</v>
      </c>
      <c r="H439" s="378"/>
      <c r="I439" s="378"/>
      <c r="J439" s="378"/>
      <c r="K439" s="378"/>
      <c r="L439" s="378"/>
      <c r="M439" s="378"/>
      <c r="N439" s="378">
        <v>1</v>
      </c>
      <c r="O439" s="440">
        <v>44509</v>
      </c>
      <c r="P439" s="483">
        <f t="shared" si="21"/>
        <v>1</v>
      </c>
      <c r="Q439" s="378"/>
      <c r="R439" s="378"/>
      <c r="S439" s="378"/>
      <c r="T439" s="378"/>
      <c r="U439" s="378"/>
      <c r="V439" s="378"/>
      <c r="W439" s="378"/>
      <c r="X439" s="379"/>
      <c r="Y439" s="484">
        <f t="shared" si="22"/>
        <v>0</v>
      </c>
      <c r="Z439" s="378"/>
      <c r="AA439" s="378"/>
      <c r="AB439" s="378"/>
      <c r="AC439" s="378"/>
      <c r="AD439" s="378"/>
      <c r="AE439" s="378"/>
      <c r="AF439" s="378"/>
      <c r="AG439" s="379"/>
      <c r="AH439" s="484">
        <f t="shared" si="20"/>
        <v>0</v>
      </c>
      <c r="AI439" s="382"/>
      <c r="AJ439" s="378" t="s">
        <v>2227</v>
      </c>
      <c r="AK439" s="378" t="s">
        <v>2228</v>
      </c>
      <c r="AL439" s="378"/>
      <c r="AM439" s="378"/>
      <c r="AN439" s="378"/>
      <c r="AO439" s="378"/>
      <c r="AP439" s="382"/>
      <c r="AQ439" s="378"/>
      <c r="AR439" s="378"/>
      <c r="AS439" s="394"/>
      <c r="AT439" s="395"/>
      <c r="AU439" s="394"/>
      <c r="AV439" s="394"/>
      <c r="AW439" s="383" t="s">
        <v>2090</v>
      </c>
    </row>
    <row r="440" spans="1:49" s="506" customFormat="1">
      <c r="A440" s="472"/>
      <c r="B440" s="380" t="s">
        <v>2063</v>
      </c>
      <c r="C440" s="381" t="s">
        <v>2064</v>
      </c>
      <c r="D440" s="380"/>
      <c r="E440" s="378" t="s">
        <v>2065</v>
      </c>
      <c r="F440" s="378" t="s">
        <v>730</v>
      </c>
      <c r="G440" s="378" t="s">
        <v>511</v>
      </c>
      <c r="H440" s="378"/>
      <c r="I440" s="378"/>
      <c r="J440" s="378"/>
      <c r="K440" s="378"/>
      <c r="L440" s="378"/>
      <c r="M440" s="378"/>
      <c r="N440" s="378">
        <v>1</v>
      </c>
      <c r="O440" s="440">
        <v>44489</v>
      </c>
      <c r="P440" s="483">
        <f t="shared" si="21"/>
        <v>1</v>
      </c>
      <c r="Q440" s="378"/>
      <c r="R440" s="378"/>
      <c r="S440" s="378"/>
      <c r="T440" s="378"/>
      <c r="U440" s="378"/>
      <c r="V440" s="378"/>
      <c r="W440" s="378"/>
      <c r="X440" s="379"/>
      <c r="Y440" s="484">
        <f t="shared" si="22"/>
        <v>0</v>
      </c>
      <c r="Z440" s="378"/>
      <c r="AA440" s="378"/>
      <c r="AB440" s="378"/>
      <c r="AC440" s="378"/>
      <c r="AD440" s="378"/>
      <c r="AE440" s="378"/>
      <c r="AF440" s="378"/>
      <c r="AG440" s="379"/>
      <c r="AH440" s="484">
        <f t="shared" si="20"/>
        <v>0</v>
      </c>
      <c r="AI440" s="382"/>
      <c r="AJ440" s="378" t="s">
        <v>2227</v>
      </c>
      <c r="AK440" s="378" t="s">
        <v>2228</v>
      </c>
      <c r="AL440" s="378"/>
      <c r="AM440" s="378"/>
      <c r="AN440" s="378"/>
      <c r="AO440" s="378"/>
      <c r="AP440" s="382"/>
      <c r="AQ440" s="378"/>
      <c r="AR440" s="378"/>
      <c r="AS440" s="394"/>
      <c r="AT440" s="395"/>
      <c r="AU440" s="394"/>
      <c r="AV440" s="394"/>
      <c r="AW440" s="383" t="s">
        <v>2066</v>
      </c>
    </row>
    <row r="441" spans="1:49" s="506" customFormat="1">
      <c r="A441" s="472"/>
      <c r="B441" s="380" t="s">
        <v>695</v>
      </c>
      <c r="C441" s="381" t="s">
        <v>696</v>
      </c>
      <c r="D441" s="380"/>
      <c r="E441" s="378" t="s">
        <v>697</v>
      </c>
      <c r="F441" s="378" t="s">
        <v>730</v>
      </c>
      <c r="G441" s="378" t="s">
        <v>511</v>
      </c>
      <c r="H441" s="378"/>
      <c r="I441" s="378"/>
      <c r="J441" s="378"/>
      <c r="K441" s="378"/>
      <c r="L441" s="378"/>
      <c r="M441" s="378"/>
      <c r="N441" s="378">
        <v>1</v>
      </c>
      <c r="O441" s="440">
        <v>44468</v>
      </c>
      <c r="P441" s="483">
        <f t="shared" si="21"/>
        <v>1</v>
      </c>
      <c r="Q441" s="378"/>
      <c r="R441" s="378"/>
      <c r="S441" s="378"/>
      <c r="T441" s="378"/>
      <c r="U441" s="378"/>
      <c r="V441" s="378"/>
      <c r="W441" s="378"/>
      <c r="X441" s="379"/>
      <c r="Y441" s="484">
        <f t="shared" si="22"/>
        <v>0</v>
      </c>
      <c r="Z441" s="378"/>
      <c r="AA441" s="378"/>
      <c r="AB441" s="378"/>
      <c r="AC441" s="378"/>
      <c r="AD441" s="378"/>
      <c r="AE441" s="378"/>
      <c r="AF441" s="378"/>
      <c r="AG441" s="379"/>
      <c r="AH441" s="484">
        <f t="shared" si="20"/>
        <v>0</v>
      </c>
      <c r="AI441" s="382"/>
      <c r="AJ441" s="378" t="s">
        <v>2227</v>
      </c>
      <c r="AK441" s="378" t="s">
        <v>2228</v>
      </c>
      <c r="AL441" s="378"/>
      <c r="AM441" s="378"/>
      <c r="AN441" s="378"/>
      <c r="AO441" s="378"/>
      <c r="AP441" s="382"/>
      <c r="AQ441" s="378"/>
      <c r="AR441" s="378"/>
      <c r="AS441" s="394"/>
      <c r="AT441" s="395"/>
      <c r="AU441" s="394"/>
      <c r="AV441" s="394"/>
      <c r="AW441" s="383" t="s">
        <v>698</v>
      </c>
    </row>
    <row r="442" spans="1:49" s="506" customFormat="1">
      <c r="A442" s="472"/>
      <c r="B442" s="380" t="s">
        <v>695</v>
      </c>
      <c r="C442" s="381" t="s">
        <v>2475</v>
      </c>
      <c r="D442" s="380"/>
      <c r="E442" s="378" t="s">
        <v>2476</v>
      </c>
      <c r="F442" s="378" t="s">
        <v>730</v>
      </c>
      <c r="G442" s="378" t="s">
        <v>511</v>
      </c>
      <c r="H442" s="378"/>
      <c r="I442" s="378"/>
      <c r="J442" s="378"/>
      <c r="K442" s="378"/>
      <c r="L442" s="378"/>
      <c r="M442" s="378"/>
      <c r="N442" s="378">
        <v>1</v>
      </c>
      <c r="O442" s="440">
        <v>44468</v>
      </c>
      <c r="P442" s="483">
        <f t="shared" si="21"/>
        <v>1</v>
      </c>
      <c r="Q442" s="378"/>
      <c r="R442" s="378"/>
      <c r="S442" s="378"/>
      <c r="T442" s="378"/>
      <c r="U442" s="378"/>
      <c r="V442" s="378"/>
      <c r="W442" s="378"/>
      <c r="X442" s="379"/>
      <c r="Y442" s="484">
        <f t="shared" si="22"/>
        <v>0</v>
      </c>
      <c r="Z442" s="378"/>
      <c r="AA442" s="378"/>
      <c r="AB442" s="378"/>
      <c r="AC442" s="378"/>
      <c r="AD442" s="378"/>
      <c r="AE442" s="378"/>
      <c r="AF442" s="378"/>
      <c r="AG442" s="379"/>
      <c r="AH442" s="484">
        <f t="shared" si="20"/>
        <v>0</v>
      </c>
      <c r="AI442" s="382"/>
      <c r="AJ442" s="378" t="s">
        <v>2227</v>
      </c>
      <c r="AK442" s="378" t="s">
        <v>2228</v>
      </c>
      <c r="AL442" s="378"/>
      <c r="AM442" s="378"/>
      <c r="AN442" s="378"/>
      <c r="AO442" s="378"/>
      <c r="AP442" s="382"/>
      <c r="AQ442" s="378"/>
      <c r="AR442" s="378"/>
      <c r="AS442" s="394"/>
      <c r="AT442" s="395"/>
      <c r="AU442" s="394"/>
      <c r="AV442" s="394"/>
      <c r="AW442" s="383" t="s">
        <v>698</v>
      </c>
    </row>
    <row r="443" spans="1:49" s="506" customFormat="1">
      <c r="A443" s="472"/>
      <c r="B443" s="380" t="s">
        <v>2477</v>
      </c>
      <c r="C443" s="381" t="s">
        <v>2478</v>
      </c>
      <c r="D443" s="380"/>
      <c r="E443" s="378" t="s">
        <v>2479</v>
      </c>
      <c r="F443" s="378" t="s">
        <v>730</v>
      </c>
      <c r="G443" s="378" t="s">
        <v>511</v>
      </c>
      <c r="H443" s="378"/>
      <c r="I443" s="378"/>
      <c r="J443" s="378"/>
      <c r="K443" s="378"/>
      <c r="L443" s="378"/>
      <c r="M443" s="378"/>
      <c r="N443" s="378">
        <v>1</v>
      </c>
      <c r="O443" s="440">
        <v>44468</v>
      </c>
      <c r="P443" s="483">
        <f t="shared" si="21"/>
        <v>1</v>
      </c>
      <c r="Q443" s="378"/>
      <c r="R443" s="378"/>
      <c r="S443" s="378"/>
      <c r="T443" s="378"/>
      <c r="U443" s="378"/>
      <c r="V443" s="378"/>
      <c r="W443" s="378"/>
      <c r="X443" s="379"/>
      <c r="Y443" s="484">
        <f t="shared" si="22"/>
        <v>0</v>
      </c>
      <c r="Z443" s="378"/>
      <c r="AA443" s="378"/>
      <c r="AB443" s="378"/>
      <c r="AC443" s="378"/>
      <c r="AD443" s="378"/>
      <c r="AE443" s="378"/>
      <c r="AF443" s="378"/>
      <c r="AG443" s="379"/>
      <c r="AH443" s="484">
        <f t="shared" si="20"/>
        <v>0</v>
      </c>
      <c r="AI443" s="382"/>
      <c r="AJ443" s="378" t="s">
        <v>2227</v>
      </c>
      <c r="AK443" s="378" t="s">
        <v>2228</v>
      </c>
      <c r="AL443" s="378"/>
      <c r="AM443" s="378"/>
      <c r="AN443" s="378"/>
      <c r="AO443" s="378"/>
      <c r="AP443" s="382"/>
      <c r="AQ443" s="378"/>
      <c r="AR443" s="378"/>
      <c r="AS443" s="394"/>
      <c r="AT443" s="395"/>
      <c r="AU443" s="394"/>
      <c r="AV443" s="394"/>
      <c r="AW443" s="383" t="s">
        <v>698</v>
      </c>
    </row>
    <row r="444" spans="1:49" s="506" customFormat="1">
      <c r="A444" s="472"/>
      <c r="B444" s="380" t="s">
        <v>2035</v>
      </c>
      <c r="C444" s="381" t="s">
        <v>2036</v>
      </c>
      <c r="D444" s="380"/>
      <c r="E444" s="378" t="s">
        <v>2037</v>
      </c>
      <c r="F444" s="378" t="s">
        <v>730</v>
      </c>
      <c r="G444" s="378" t="s">
        <v>511</v>
      </c>
      <c r="H444" s="378"/>
      <c r="I444" s="378"/>
      <c r="J444" s="378"/>
      <c r="K444" s="378"/>
      <c r="L444" s="378"/>
      <c r="M444" s="378"/>
      <c r="N444" s="378">
        <v>1</v>
      </c>
      <c r="O444" s="440">
        <v>44397</v>
      </c>
      <c r="P444" s="483">
        <f t="shared" si="21"/>
        <v>1</v>
      </c>
      <c r="Q444" s="378"/>
      <c r="R444" s="378"/>
      <c r="S444" s="378"/>
      <c r="T444" s="378"/>
      <c r="U444" s="378"/>
      <c r="V444" s="378"/>
      <c r="W444" s="378"/>
      <c r="X444" s="379"/>
      <c r="Y444" s="484">
        <f t="shared" si="22"/>
        <v>0</v>
      </c>
      <c r="Z444" s="378"/>
      <c r="AA444" s="378"/>
      <c r="AB444" s="378"/>
      <c r="AC444" s="378"/>
      <c r="AD444" s="378"/>
      <c r="AE444" s="378"/>
      <c r="AF444" s="378"/>
      <c r="AG444" s="379"/>
      <c r="AH444" s="484">
        <f t="shared" si="20"/>
        <v>0</v>
      </c>
      <c r="AI444" s="382"/>
      <c r="AJ444" s="378" t="s">
        <v>2227</v>
      </c>
      <c r="AK444" s="378" t="s">
        <v>2228</v>
      </c>
      <c r="AL444" s="378"/>
      <c r="AM444" s="378"/>
      <c r="AN444" s="378"/>
      <c r="AO444" s="378"/>
      <c r="AP444" s="382"/>
      <c r="AQ444" s="378"/>
      <c r="AR444" s="378"/>
      <c r="AS444" s="394"/>
      <c r="AT444" s="395"/>
      <c r="AU444" s="394"/>
      <c r="AV444" s="394"/>
      <c r="AW444" s="383" t="s">
        <v>2038</v>
      </c>
    </row>
    <row r="445" spans="1:49" s="506" customFormat="1">
      <c r="A445" s="472"/>
      <c r="B445" s="380" t="s">
        <v>1817</v>
      </c>
      <c r="C445" s="381" t="s">
        <v>1818</v>
      </c>
      <c r="D445" s="380"/>
      <c r="E445" s="378" t="s">
        <v>1819</v>
      </c>
      <c r="F445" s="378" t="s">
        <v>730</v>
      </c>
      <c r="G445" s="378" t="s">
        <v>511</v>
      </c>
      <c r="H445" s="378"/>
      <c r="I445" s="378"/>
      <c r="J445" s="378"/>
      <c r="K445" s="378"/>
      <c r="L445" s="378"/>
      <c r="M445" s="378"/>
      <c r="N445" s="378">
        <v>1</v>
      </c>
      <c r="O445" s="440">
        <v>44434</v>
      </c>
      <c r="P445" s="483">
        <f t="shared" si="21"/>
        <v>1</v>
      </c>
      <c r="Q445" s="378"/>
      <c r="R445" s="378"/>
      <c r="S445" s="378"/>
      <c r="T445" s="378"/>
      <c r="U445" s="378"/>
      <c r="V445" s="378"/>
      <c r="W445" s="378"/>
      <c r="X445" s="379"/>
      <c r="Y445" s="484">
        <f t="shared" si="22"/>
        <v>0</v>
      </c>
      <c r="Z445" s="378"/>
      <c r="AA445" s="378"/>
      <c r="AB445" s="378"/>
      <c r="AC445" s="378"/>
      <c r="AD445" s="378"/>
      <c r="AE445" s="378"/>
      <c r="AF445" s="378"/>
      <c r="AG445" s="379"/>
      <c r="AH445" s="484">
        <f t="shared" si="20"/>
        <v>0</v>
      </c>
      <c r="AI445" s="382"/>
      <c r="AJ445" s="378" t="s">
        <v>2227</v>
      </c>
      <c r="AK445" s="378" t="s">
        <v>2228</v>
      </c>
      <c r="AL445" s="378"/>
      <c r="AM445" s="378"/>
      <c r="AN445" s="378"/>
      <c r="AO445" s="378"/>
      <c r="AP445" s="382"/>
      <c r="AQ445" s="378"/>
      <c r="AR445" s="378"/>
      <c r="AS445" s="394"/>
      <c r="AT445" s="395"/>
      <c r="AU445" s="394"/>
      <c r="AV445" s="394"/>
      <c r="AW445" s="383" t="s">
        <v>1820</v>
      </c>
    </row>
    <row r="446" spans="1:49" s="506" customFormat="1">
      <c r="A446" s="472"/>
      <c r="B446" s="380" t="s">
        <v>2650</v>
      </c>
      <c r="C446" s="381" t="s">
        <v>2651</v>
      </c>
      <c r="D446" s="380"/>
      <c r="E446" s="378" t="s">
        <v>2652</v>
      </c>
      <c r="F446" s="378" t="s">
        <v>730</v>
      </c>
      <c r="G446" s="378" t="s">
        <v>511</v>
      </c>
      <c r="H446" s="378"/>
      <c r="I446" s="378"/>
      <c r="J446" s="378"/>
      <c r="K446" s="378"/>
      <c r="L446" s="378"/>
      <c r="M446" s="378"/>
      <c r="N446" s="378">
        <v>1</v>
      </c>
      <c r="O446" s="440">
        <v>44531</v>
      </c>
      <c r="P446" s="483">
        <f t="shared" si="21"/>
        <v>1</v>
      </c>
      <c r="Q446" s="378"/>
      <c r="R446" s="378"/>
      <c r="S446" s="378"/>
      <c r="T446" s="378"/>
      <c r="U446" s="378"/>
      <c r="V446" s="378"/>
      <c r="W446" s="378"/>
      <c r="X446" s="379"/>
      <c r="Y446" s="484">
        <f t="shared" si="22"/>
        <v>0</v>
      </c>
      <c r="Z446" s="378"/>
      <c r="AA446" s="378"/>
      <c r="AB446" s="378"/>
      <c r="AC446" s="378"/>
      <c r="AD446" s="378"/>
      <c r="AE446" s="378"/>
      <c r="AF446" s="378"/>
      <c r="AG446" s="379"/>
      <c r="AH446" s="484">
        <f t="shared" si="20"/>
        <v>0</v>
      </c>
      <c r="AI446" s="382"/>
      <c r="AJ446" s="378" t="s">
        <v>2227</v>
      </c>
      <c r="AK446" s="378" t="s">
        <v>2228</v>
      </c>
      <c r="AL446" s="378"/>
      <c r="AM446" s="378"/>
      <c r="AN446" s="378"/>
      <c r="AO446" s="378"/>
      <c r="AP446" s="382"/>
      <c r="AQ446" s="378"/>
      <c r="AR446" s="378"/>
      <c r="AS446" s="394"/>
      <c r="AT446" s="395"/>
      <c r="AU446" s="394"/>
      <c r="AV446" s="394"/>
      <c r="AW446" s="383" t="s">
        <v>2653</v>
      </c>
    </row>
    <row r="447" spans="1:49" s="506" customFormat="1">
      <c r="A447" s="472"/>
      <c r="B447" s="380" t="s">
        <v>2654</v>
      </c>
      <c r="C447" s="381" t="s">
        <v>2655</v>
      </c>
      <c r="D447" s="380"/>
      <c r="E447" s="378" t="s">
        <v>2656</v>
      </c>
      <c r="F447" s="378" t="s">
        <v>730</v>
      </c>
      <c r="G447" s="378" t="s">
        <v>511</v>
      </c>
      <c r="H447" s="378"/>
      <c r="I447" s="378"/>
      <c r="J447" s="378"/>
      <c r="K447" s="378"/>
      <c r="L447" s="378"/>
      <c r="M447" s="378"/>
      <c r="N447" s="378">
        <v>1</v>
      </c>
      <c r="O447" s="440">
        <v>44509</v>
      </c>
      <c r="P447" s="483">
        <f t="shared" si="21"/>
        <v>1</v>
      </c>
      <c r="Q447" s="378"/>
      <c r="R447" s="378"/>
      <c r="S447" s="378"/>
      <c r="T447" s="378"/>
      <c r="U447" s="378"/>
      <c r="V447" s="378"/>
      <c r="W447" s="378"/>
      <c r="X447" s="379"/>
      <c r="Y447" s="484">
        <f t="shared" si="22"/>
        <v>0</v>
      </c>
      <c r="Z447" s="378"/>
      <c r="AA447" s="378"/>
      <c r="AB447" s="378"/>
      <c r="AC447" s="378"/>
      <c r="AD447" s="378"/>
      <c r="AE447" s="378"/>
      <c r="AF447" s="378"/>
      <c r="AG447" s="379"/>
      <c r="AH447" s="484">
        <f t="shared" si="20"/>
        <v>0</v>
      </c>
      <c r="AI447" s="382"/>
      <c r="AJ447" s="378" t="s">
        <v>2227</v>
      </c>
      <c r="AK447" s="378" t="s">
        <v>2228</v>
      </c>
      <c r="AL447" s="378"/>
      <c r="AM447" s="378"/>
      <c r="AN447" s="378"/>
      <c r="AO447" s="378"/>
      <c r="AP447" s="382"/>
      <c r="AQ447" s="378"/>
      <c r="AR447" s="378"/>
      <c r="AS447" s="394"/>
      <c r="AT447" s="395"/>
      <c r="AU447" s="394"/>
      <c r="AV447" s="394"/>
      <c r="AW447" s="383" t="s">
        <v>2657</v>
      </c>
    </row>
    <row r="448" spans="1:49" s="506" customFormat="1">
      <c r="A448" s="472"/>
      <c r="B448" s="380" t="s">
        <v>999</v>
      </c>
      <c r="C448" s="381" t="s">
        <v>1000</v>
      </c>
      <c r="D448" s="380"/>
      <c r="E448" s="378" t="s">
        <v>1001</v>
      </c>
      <c r="F448" s="378" t="s">
        <v>730</v>
      </c>
      <c r="G448" s="378" t="s">
        <v>511</v>
      </c>
      <c r="H448" s="378"/>
      <c r="I448" s="378"/>
      <c r="J448" s="378"/>
      <c r="K448" s="378"/>
      <c r="L448" s="378"/>
      <c r="M448" s="378"/>
      <c r="N448" s="378">
        <v>1</v>
      </c>
      <c r="O448" s="440">
        <v>44560</v>
      </c>
      <c r="P448" s="483">
        <f t="shared" si="21"/>
        <v>1</v>
      </c>
      <c r="Q448" s="378"/>
      <c r="R448" s="378"/>
      <c r="S448" s="378"/>
      <c r="T448" s="378"/>
      <c r="U448" s="378"/>
      <c r="V448" s="378"/>
      <c r="W448" s="378"/>
      <c r="X448" s="379"/>
      <c r="Y448" s="484">
        <f t="shared" si="22"/>
        <v>0</v>
      </c>
      <c r="Z448" s="378"/>
      <c r="AA448" s="378"/>
      <c r="AB448" s="378"/>
      <c r="AC448" s="378"/>
      <c r="AD448" s="378"/>
      <c r="AE448" s="378"/>
      <c r="AF448" s="378"/>
      <c r="AG448" s="379"/>
      <c r="AH448" s="484">
        <f t="shared" si="20"/>
        <v>0</v>
      </c>
      <c r="AI448" s="382"/>
      <c r="AJ448" s="378" t="s">
        <v>2227</v>
      </c>
      <c r="AK448" s="378" t="s">
        <v>2228</v>
      </c>
      <c r="AL448" s="378"/>
      <c r="AM448" s="378"/>
      <c r="AN448" s="378"/>
      <c r="AO448" s="378"/>
      <c r="AP448" s="382"/>
      <c r="AQ448" s="378"/>
      <c r="AR448" s="378"/>
      <c r="AS448" s="394"/>
      <c r="AT448" s="395"/>
      <c r="AU448" s="394"/>
      <c r="AV448" s="394"/>
      <c r="AW448" s="383" t="s">
        <v>1002</v>
      </c>
    </row>
    <row r="449" spans="1:49" s="506" customFormat="1">
      <c r="A449" s="472"/>
      <c r="B449" s="380" t="s">
        <v>2658</v>
      </c>
      <c r="C449" s="381" t="s">
        <v>829</v>
      </c>
      <c r="D449" s="380"/>
      <c r="E449" s="378" t="s">
        <v>2659</v>
      </c>
      <c r="F449" s="378" t="s">
        <v>730</v>
      </c>
      <c r="G449" s="378" t="s">
        <v>511</v>
      </c>
      <c r="H449" s="378"/>
      <c r="I449" s="378"/>
      <c r="J449" s="378"/>
      <c r="K449" s="378"/>
      <c r="L449" s="378"/>
      <c r="M449" s="378"/>
      <c r="N449" s="378">
        <v>1</v>
      </c>
      <c r="O449" s="440">
        <v>44467</v>
      </c>
      <c r="P449" s="483">
        <f t="shared" si="21"/>
        <v>1</v>
      </c>
      <c r="Q449" s="378"/>
      <c r="R449" s="378"/>
      <c r="S449" s="378"/>
      <c r="T449" s="378"/>
      <c r="U449" s="378"/>
      <c r="V449" s="378"/>
      <c r="W449" s="378"/>
      <c r="X449" s="379"/>
      <c r="Y449" s="484">
        <f t="shared" si="22"/>
        <v>0</v>
      </c>
      <c r="Z449" s="378"/>
      <c r="AA449" s="378"/>
      <c r="AB449" s="378"/>
      <c r="AC449" s="378"/>
      <c r="AD449" s="378"/>
      <c r="AE449" s="378"/>
      <c r="AF449" s="378"/>
      <c r="AG449" s="379"/>
      <c r="AH449" s="484">
        <f t="shared" si="20"/>
        <v>0</v>
      </c>
      <c r="AI449" s="382"/>
      <c r="AJ449" s="378" t="s">
        <v>2227</v>
      </c>
      <c r="AK449" s="378" t="s">
        <v>2228</v>
      </c>
      <c r="AL449" s="378"/>
      <c r="AM449" s="378"/>
      <c r="AN449" s="378"/>
      <c r="AO449" s="378"/>
      <c r="AP449" s="382"/>
      <c r="AQ449" s="378"/>
      <c r="AR449" s="378"/>
      <c r="AS449" s="394"/>
      <c r="AT449" s="395"/>
      <c r="AU449" s="394"/>
      <c r="AV449" s="394"/>
      <c r="AW449" s="383" t="s">
        <v>2660</v>
      </c>
    </row>
    <row r="450" spans="1:49" s="506" customFormat="1">
      <c r="A450" s="472"/>
      <c r="B450" s="380" t="s">
        <v>2661</v>
      </c>
      <c r="C450" s="381" t="s">
        <v>2662</v>
      </c>
      <c r="D450" s="380"/>
      <c r="E450" s="378" t="s">
        <v>2663</v>
      </c>
      <c r="F450" s="378" t="s">
        <v>730</v>
      </c>
      <c r="G450" s="378" t="s">
        <v>511</v>
      </c>
      <c r="H450" s="378"/>
      <c r="I450" s="378"/>
      <c r="J450" s="378"/>
      <c r="K450" s="378"/>
      <c r="L450" s="378"/>
      <c r="M450" s="378"/>
      <c r="N450" s="378">
        <v>1</v>
      </c>
      <c r="O450" s="440">
        <v>44336</v>
      </c>
      <c r="P450" s="483">
        <f t="shared" si="21"/>
        <v>1</v>
      </c>
      <c r="Q450" s="378"/>
      <c r="R450" s="378"/>
      <c r="S450" s="378"/>
      <c r="T450" s="378"/>
      <c r="U450" s="378"/>
      <c r="V450" s="378"/>
      <c r="W450" s="378"/>
      <c r="X450" s="379"/>
      <c r="Y450" s="484">
        <f t="shared" si="22"/>
        <v>0</v>
      </c>
      <c r="Z450" s="378"/>
      <c r="AA450" s="378"/>
      <c r="AB450" s="378"/>
      <c r="AC450" s="378"/>
      <c r="AD450" s="378"/>
      <c r="AE450" s="378"/>
      <c r="AF450" s="378"/>
      <c r="AG450" s="379"/>
      <c r="AH450" s="484">
        <f t="shared" si="20"/>
        <v>0</v>
      </c>
      <c r="AI450" s="382"/>
      <c r="AJ450" s="378" t="s">
        <v>2227</v>
      </c>
      <c r="AK450" s="378" t="s">
        <v>2228</v>
      </c>
      <c r="AL450" s="378"/>
      <c r="AM450" s="378"/>
      <c r="AN450" s="378"/>
      <c r="AO450" s="378"/>
      <c r="AP450" s="382"/>
      <c r="AQ450" s="378"/>
      <c r="AR450" s="378"/>
      <c r="AS450" s="394"/>
      <c r="AT450" s="395"/>
      <c r="AU450" s="394"/>
      <c r="AV450" s="394"/>
      <c r="AW450" s="383" t="s">
        <v>2664</v>
      </c>
    </row>
    <row r="451" spans="1:49" s="506" customFormat="1">
      <c r="A451" s="472"/>
      <c r="B451" s="380" t="s">
        <v>2665</v>
      </c>
      <c r="C451" s="381" t="s">
        <v>2666</v>
      </c>
      <c r="D451" s="380"/>
      <c r="E451" s="378" t="s">
        <v>2667</v>
      </c>
      <c r="F451" s="378" t="s">
        <v>730</v>
      </c>
      <c r="G451" s="378" t="s">
        <v>511</v>
      </c>
      <c r="H451" s="378"/>
      <c r="I451" s="378"/>
      <c r="J451" s="378"/>
      <c r="K451" s="378"/>
      <c r="L451" s="378"/>
      <c r="M451" s="378"/>
      <c r="N451" s="378">
        <v>1</v>
      </c>
      <c r="O451" s="440">
        <v>44453</v>
      </c>
      <c r="P451" s="483">
        <f t="shared" si="21"/>
        <v>1</v>
      </c>
      <c r="Q451" s="378"/>
      <c r="R451" s="378"/>
      <c r="S451" s="378"/>
      <c r="T451" s="378"/>
      <c r="U451" s="378"/>
      <c r="V451" s="378"/>
      <c r="W451" s="378"/>
      <c r="X451" s="379"/>
      <c r="Y451" s="484">
        <f t="shared" si="22"/>
        <v>0</v>
      </c>
      <c r="Z451" s="378"/>
      <c r="AA451" s="378"/>
      <c r="AB451" s="378"/>
      <c r="AC451" s="378"/>
      <c r="AD451" s="378"/>
      <c r="AE451" s="378"/>
      <c r="AF451" s="378"/>
      <c r="AG451" s="379"/>
      <c r="AH451" s="484">
        <f t="shared" si="20"/>
        <v>0</v>
      </c>
      <c r="AI451" s="382"/>
      <c r="AJ451" s="378" t="s">
        <v>2227</v>
      </c>
      <c r="AK451" s="378" t="s">
        <v>2228</v>
      </c>
      <c r="AL451" s="378"/>
      <c r="AM451" s="378"/>
      <c r="AN451" s="378"/>
      <c r="AO451" s="378"/>
      <c r="AP451" s="382"/>
      <c r="AQ451" s="378"/>
      <c r="AR451" s="378"/>
      <c r="AS451" s="394"/>
      <c r="AT451" s="395"/>
      <c r="AU451" s="394"/>
      <c r="AV451" s="394"/>
      <c r="AW451" s="383" t="s">
        <v>2668</v>
      </c>
    </row>
    <row r="452" spans="1:49" s="506" customFormat="1">
      <c r="A452" s="472"/>
      <c r="B452" s="380" t="s">
        <v>2640</v>
      </c>
      <c r="C452" s="381" t="s">
        <v>2669</v>
      </c>
      <c r="D452" s="380"/>
      <c r="E452" s="378" t="s">
        <v>2641</v>
      </c>
      <c r="F452" s="378" t="s">
        <v>730</v>
      </c>
      <c r="G452" s="378" t="s">
        <v>511</v>
      </c>
      <c r="H452" s="378"/>
      <c r="I452" s="378"/>
      <c r="J452" s="378"/>
      <c r="K452" s="378"/>
      <c r="L452" s="378"/>
      <c r="M452" s="378"/>
      <c r="N452" s="378">
        <v>1</v>
      </c>
      <c r="O452" s="440">
        <v>44516</v>
      </c>
      <c r="P452" s="483">
        <f t="shared" si="21"/>
        <v>1</v>
      </c>
      <c r="Q452" s="378"/>
      <c r="R452" s="378"/>
      <c r="S452" s="378"/>
      <c r="T452" s="378"/>
      <c r="U452" s="378"/>
      <c r="V452" s="378"/>
      <c r="W452" s="378"/>
      <c r="X452" s="379"/>
      <c r="Y452" s="484">
        <f t="shared" si="22"/>
        <v>0</v>
      </c>
      <c r="Z452" s="378"/>
      <c r="AA452" s="378"/>
      <c r="AB452" s="378"/>
      <c r="AC452" s="378"/>
      <c r="AD452" s="378"/>
      <c r="AE452" s="378"/>
      <c r="AF452" s="378"/>
      <c r="AG452" s="379"/>
      <c r="AH452" s="484">
        <f t="shared" si="20"/>
        <v>0</v>
      </c>
      <c r="AI452" s="382"/>
      <c r="AJ452" s="378" t="s">
        <v>2227</v>
      </c>
      <c r="AK452" s="378" t="s">
        <v>2228</v>
      </c>
      <c r="AL452" s="378"/>
      <c r="AM452" s="378"/>
      <c r="AN452" s="378"/>
      <c r="AO452" s="378"/>
      <c r="AP452" s="382"/>
      <c r="AQ452" s="378"/>
      <c r="AR452" s="378"/>
      <c r="AS452" s="394"/>
      <c r="AT452" s="395"/>
      <c r="AU452" s="394"/>
      <c r="AV452" s="394"/>
      <c r="AW452" s="383" t="s">
        <v>2642</v>
      </c>
    </row>
    <row r="453" spans="1:49" s="506" customFormat="1">
      <c r="A453" s="472"/>
      <c r="B453" s="380" t="s">
        <v>2643</v>
      </c>
      <c r="C453" s="381" t="s">
        <v>2644</v>
      </c>
      <c r="D453" s="380"/>
      <c r="E453" s="378" t="s">
        <v>2645</v>
      </c>
      <c r="F453" s="378" t="s">
        <v>730</v>
      </c>
      <c r="G453" s="378" t="s">
        <v>511</v>
      </c>
      <c r="H453" s="378"/>
      <c r="I453" s="378"/>
      <c r="J453" s="378"/>
      <c r="K453" s="378"/>
      <c r="L453" s="378"/>
      <c r="M453" s="378"/>
      <c r="N453" s="378">
        <v>1</v>
      </c>
      <c r="O453" s="440">
        <v>44442</v>
      </c>
      <c r="P453" s="483">
        <f t="shared" si="21"/>
        <v>1</v>
      </c>
      <c r="Q453" s="378"/>
      <c r="R453" s="378"/>
      <c r="S453" s="378"/>
      <c r="T453" s="378"/>
      <c r="U453" s="378"/>
      <c r="V453" s="378"/>
      <c r="W453" s="378"/>
      <c r="X453" s="379"/>
      <c r="Y453" s="484">
        <f t="shared" si="22"/>
        <v>0</v>
      </c>
      <c r="Z453" s="378"/>
      <c r="AA453" s="378"/>
      <c r="AB453" s="378"/>
      <c r="AC453" s="378"/>
      <c r="AD453" s="378"/>
      <c r="AE453" s="378"/>
      <c r="AF453" s="378"/>
      <c r="AG453" s="379"/>
      <c r="AH453" s="484">
        <f t="shared" si="20"/>
        <v>0</v>
      </c>
      <c r="AI453" s="382"/>
      <c r="AJ453" s="378" t="s">
        <v>2227</v>
      </c>
      <c r="AK453" s="378" t="s">
        <v>2228</v>
      </c>
      <c r="AL453" s="378"/>
      <c r="AM453" s="378"/>
      <c r="AN453" s="378"/>
      <c r="AO453" s="378"/>
      <c r="AP453" s="382"/>
      <c r="AQ453" s="378"/>
      <c r="AR453" s="378"/>
      <c r="AS453" s="394"/>
      <c r="AT453" s="395"/>
      <c r="AU453" s="394"/>
      <c r="AV453" s="394"/>
      <c r="AW453" s="383" t="s">
        <v>2646</v>
      </c>
    </row>
    <row r="454" spans="1:49" s="506" customFormat="1">
      <c r="A454" s="472"/>
      <c r="B454" s="380" t="s">
        <v>1817</v>
      </c>
      <c r="C454" s="381" t="s">
        <v>2647</v>
      </c>
      <c r="D454" s="380"/>
      <c r="E454" s="378" t="s">
        <v>2648</v>
      </c>
      <c r="F454" s="378" t="s">
        <v>730</v>
      </c>
      <c r="G454" s="378" t="s">
        <v>511</v>
      </c>
      <c r="H454" s="378"/>
      <c r="I454" s="378"/>
      <c r="J454" s="378"/>
      <c r="K454" s="378"/>
      <c r="L454" s="378"/>
      <c r="M454" s="378"/>
      <c r="N454" s="378">
        <v>1</v>
      </c>
      <c r="O454" s="440">
        <v>44434</v>
      </c>
      <c r="P454" s="483">
        <f t="shared" si="21"/>
        <v>1</v>
      </c>
      <c r="Q454" s="378"/>
      <c r="R454" s="378"/>
      <c r="S454" s="378"/>
      <c r="T454" s="378"/>
      <c r="U454" s="378"/>
      <c r="V454" s="378"/>
      <c r="W454" s="378"/>
      <c r="X454" s="379"/>
      <c r="Y454" s="484">
        <f t="shared" si="22"/>
        <v>0</v>
      </c>
      <c r="Z454" s="378"/>
      <c r="AA454" s="378"/>
      <c r="AB454" s="378"/>
      <c r="AC454" s="378"/>
      <c r="AD454" s="378"/>
      <c r="AE454" s="378"/>
      <c r="AF454" s="378"/>
      <c r="AG454" s="379"/>
      <c r="AH454" s="484">
        <f t="shared" si="20"/>
        <v>0</v>
      </c>
      <c r="AI454" s="382"/>
      <c r="AJ454" s="378" t="s">
        <v>2227</v>
      </c>
      <c r="AK454" s="378" t="s">
        <v>2228</v>
      </c>
      <c r="AL454" s="378"/>
      <c r="AM454" s="378"/>
      <c r="AN454" s="378"/>
      <c r="AO454" s="378"/>
      <c r="AP454" s="382"/>
      <c r="AQ454" s="378"/>
      <c r="AR454" s="378"/>
      <c r="AS454" s="394"/>
      <c r="AT454" s="395"/>
      <c r="AU454" s="394"/>
      <c r="AV454" s="394"/>
      <c r="AW454" s="383" t="s">
        <v>2649</v>
      </c>
    </row>
    <row r="455" spans="1:49" s="506" customFormat="1">
      <c r="A455" s="472"/>
      <c r="B455" s="380" t="s">
        <v>2670</v>
      </c>
      <c r="C455" s="381" t="s">
        <v>2671</v>
      </c>
      <c r="D455" s="380"/>
      <c r="E455" s="378" t="s">
        <v>2672</v>
      </c>
      <c r="F455" s="378" t="s">
        <v>451</v>
      </c>
      <c r="G455" s="378" t="s">
        <v>511</v>
      </c>
      <c r="H455" s="378"/>
      <c r="I455" s="378"/>
      <c r="J455" s="378"/>
      <c r="K455" s="378"/>
      <c r="L455" s="378"/>
      <c r="M455" s="378"/>
      <c r="N455" s="378"/>
      <c r="O455" s="379"/>
      <c r="P455" s="483">
        <f t="shared" si="21"/>
        <v>0</v>
      </c>
      <c r="Q455" s="378"/>
      <c r="R455" s="378"/>
      <c r="S455" s="378"/>
      <c r="T455" s="378"/>
      <c r="U455" s="378"/>
      <c r="V455" s="378"/>
      <c r="W455" s="378">
        <v>378</v>
      </c>
      <c r="X455" s="440">
        <v>44364</v>
      </c>
      <c r="Y455" s="484">
        <f t="shared" si="22"/>
        <v>378</v>
      </c>
      <c r="Z455" s="378"/>
      <c r="AA455" s="378"/>
      <c r="AB455" s="378"/>
      <c r="AC455" s="378"/>
      <c r="AD455" s="378"/>
      <c r="AE455" s="378"/>
      <c r="AF455" s="378"/>
      <c r="AG455" s="378"/>
      <c r="AH455" s="484">
        <f t="shared" si="20"/>
        <v>0</v>
      </c>
      <c r="AI455" s="378"/>
      <c r="AJ455" s="378" t="s">
        <v>2227</v>
      </c>
      <c r="AK455" s="378" t="s">
        <v>2228</v>
      </c>
      <c r="AL455" s="378"/>
      <c r="AM455" s="378"/>
      <c r="AN455" s="378"/>
      <c r="AO455" s="378"/>
      <c r="AP455" s="378"/>
      <c r="AQ455" s="378"/>
      <c r="AR455" s="378"/>
      <c r="AS455" s="394"/>
      <c r="AT455" s="395"/>
      <c r="AU455" s="394"/>
      <c r="AV455" s="394"/>
      <c r="AW455" s="383" t="s">
        <v>6568</v>
      </c>
    </row>
    <row r="456" spans="1:49" s="506" customFormat="1">
      <c r="A456" s="472"/>
      <c r="B456" s="380" t="s">
        <v>2673</v>
      </c>
      <c r="C456" s="381" t="s">
        <v>2674</v>
      </c>
      <c r="D456" s="380"/>
      <c r="E456" s="378" t="s">
        <v>2675</v>
      </c>
      <c r="F456" s="378" t="s">
        <v>451</v>
      </c>
      <c r="G456" s="378" t="s">
        <v>511</v>
      </c>
      <c r="H456" s="378"/>
      <c r="I456" s="378"/>
      <c r="J456" s="378"/>
      <c r="K456" s="378"/>
      <c r="L456" s="378"/>
      <c r="M456" s="378"/>
      <c r="N456" s="378"/>
      <c r="O456" s="379"/>
      <c r="P456" s="483">
        <f t="shared" si="21"/>
        <v>0</v>
      </c>
      <c r="Q456" s="378"/>
      <c r="R456" s="378"/>
      <c r="S456" s="378"/>
      <c r="T456" s="378"/>
      <c r="U456" s="378"/>
      <c r="V456" s="378"/>
      <c r="W456" s="378">
        <v>371</v>
      </c>
      <c r="X456" s="440">
        <v>44426</v>
      </c>
      <c r="Y456" s="484">
        <f t="shared" si="22"/>
        <v>371</v>
      </c>
      <c r="Z456" s="378"/>
      <c r="AA456" s="378"/>
      <c r="AB456" s="378"/>
      <c r="AC456" s="378"/>
      <c r="AD456" s="378"/>
      <c r="AE456" s="378"/>
      <c r="AF456" s="378"/>
      <c r="AG456" s="378"/>
      <c r="AH456" s="484">
        <f t="shared" si="20"/>
        <v>0</v>
      </c>
      <c r="AI456" s="378"/>
      <c r="AJ456" s="378" t="s">
        <v>2227</v>
      </c>
      <c r="AK456" s="378" t="s">
        <v>2228</v>
      </c>
      <c r="AL456" s="378"/>
      <c r="AM456" s="378"/>
      <c r="AN456" s="378"/>
      <c r="AO456" s="378"/>
      <c r="AP456" s="378"/>
      <c r="AQ456" s="378"/>
      <c r="AR456" s="378"/>
      <c r="AS456" s="394"/>
      <c r="AT456" s="395"/>
      <c r="AU456" s="394"/>
      <c r="AV456" s="394"/>
      <c r="AW456" s="383" t="s">
        <v>2676</v>
      </c>
    </row>
    <row r="457" spans="1:49" s="506" customFormat="1">
      <c r="A457" s="472"/>
      <c r="B457" s="380" t="s">
        <v>2677</v>
      </c>
      <c r="C457" s="381" t="s">
        <v>2678</v>
      </c>
      <c r="D457" s="380"/>
      <c r="E457" s="378" t="s">
        <v>2679</v>
      </c>
      <c r="F457" s="378" t="s">
        <v>451</v>
      </c>
      <c r="G457" s="378" t="s">
        <v>511</v>
      </c>
      <c r="H457" s="378"/>
      <c r="I457" s="378"/>
      <c r="J457" s="378"/>
      <c r="K457" s="378"/>
      <c r="L457" s="378"/>
      <c r="M457" s="378"/>
      <c r="N457" s="378"/>
      <c r="O457" s="379"/>
      <c r="P457" s="483">
        <f t="shared" si="21"/>
        <v>0</v>
      </c>
      <c r="Q457" s="378"/>
      <c r="R457" s="378"/>
      <c r="S457" s="378"/>
      <c r="T457" s="378"/>
      <c r="U457" s="378"/>
      <c r="V457" s="378"/>
      <c r="W457" s="378">
        <v>157</v>
      </c>
      <c r="X457" s="440">
        <v>44404</v>
      </c>
      <c r="Y457" s="484">
        <f t="shared" si="22"/>
        <v>157</v>
      </c>
      <c r="Z457" s="378"/>
      <c r="AA457" s="378"/>
      <c r="AB457" s="378"/>
      <c r="AC457" s="378"/>
      <c r="AD457" s="378"/>
      <c r="AE457" s="378"/>
      <c r="AF457" s="378"/>
      <c r="AG457" s="378"/>
      <c r="AH457" s="484">
        <f t="shared" si="20"/>
        <v>0</v>
      </c>
      <c r="AI457" s="378"/>
      <c r="AJ457" s="378" t="s">
        <v>2227</v>
      </c>
      <c r="AK457" s="378" t="s">
        <v>2228</v>
      </c>
      <c r="AL457" s="378"/>
      <c r="AM457" s="378"/>
      <c r="AN457" s="378"/>
      <c r="AO457" s="378"/>
      <c r="AP457" s="378"/>
      <c r="AQ457" s="378"/>
      <c r="AR457" s="378"/>
      <c r="AS457" s="394"/>
      <c r="AT457" s="395"/>
      <c r="AU457" s="394"/>
      <c r="AV457" s="394"/>
      <c r="AW457" s="383" t="s">
        <v>6569</v>
      </c>
    </row>
    <row r="458" spans="1:49" s="506" customFormat="1">
      <c r="A458" s="472"/>
      <c r="B458" s="380" t="s">
        <v>2680</v>
      </c>
      <c r="C458" s="381" t="s">
        <v>2681</v>
      </c>
      <c r="D458" s="380"/>
      <c r="E458" s="378" t="s">
        <v>2682</v>
      </c>
      <c r="F458" s="378" t="s">
        <v>451</v>
      </c>
      <c r="G458" s="378" t="s">
        <v>511</v>
      </c>
      <c r="H458" s="378"/>
      <c r="I458" s="378"/>
      <c r="J458" s="378"/>
      <c r="K458" s="378"/>
      <c r="L458" s="378"/>
      <c r="M458" s="378"/>
      <c r="N458" s="378"/>
      <c r="O458" s="379"/>
      <c r="P458" s="483">
        <f t="shared" si="21"/>
        <v>0</v>
      </c>
      <c r="Q458" s="378"/>
      <c r="R458" s="378"/>
      <c r="S458" s="378"/>
      <c r="T458" s="378"/>
      <c r="U458" s="378"/>
      <c r="V458" s="378"/>
      <c r="W458" s="378">
        <v>13</v>
      </c>
      <c r="X458" s="440">
        <v>44305</v>
      </c>
      <c r="Y458" s="484">
        <f t="shared" si="22"/>
        <v>13</v>
      </c>
      <c r="Z458" s="378"/>
      <c r="AA458" s="378"/>
      <c r="AB458" s="378"/>
      <c r="AC458" s="378"/>
      <c r="AD458" s="378"/>
      <c r="AE458" s="378"/>
      <c r="AF458" s="378"/>
      <c r="AG458" s="378"/>
      <c r="AH458" s="484">
        <f t="shared" si="20"/>
        <v>0</v>
      </c>
      <c r="AI458" s="378"/>
      <c r="AJ458" s="378" t="s">
        <v>2227</v>
      </c>
      <c r="AK458" s="378" t="s">
        <v>2228</v>
      </c>
      <c r="AL458" s="378"/>
      <c r="AM458" s="378"/>
      <c r="AN458" s="378"/>
      <c r="AO458" s="378"/>
      <c r="AP458" s="378"/>
      <c r="AQ458" s="378"/>
      <c r="AR458" s="378"/>
      <c r="AS458" s="394"/>
      <c r="AT458" s="395"/>
      <c r="AU458" s="394"/>
      <c r="AV458" s="394"/>
      <c r="AW458" s="383" t="s">
        <v>2683</v>
      </c>
    </row>
    <row r="459" spans="1:49" s="506" customFormat="1">
      <c r="A459" s="472"/>
      <c r="B459" s="380" t="s">
        <v>2684</v>
      </c>
      <c r="C459" s="381" t="s">
        <v>2685</v>
      </c>
      <c r="D459" s="380"/>
      <c r="E459" s="378" t="s">
        <v>2686</v>
      </c>
      <c r="F459" s="378" t="s">
        <v>451</v>
      </c>
      <c r="G459" s="378" t="s">
        <v>511</v>
      </c>
      <c r="H459" s="378"/>
      <c r="I459" s="378"/>
      <c r="J459" s="378"/>
      <c r="K459" s="378"/>
      <c r="L459" s="378"/>
      <c r="M459" s="378"/>
      <c r="N459" s="378"/>
      <c r="O459" s="379"/>
      <c r="P459" s="483">
        <f t="shared" si="21"/>
        <v>0</v>
      </c>
      <c r="Q459" s="378"/>
      <c r="R459" s="378"/>
      <c r="S459" s="378"/>
      <c r="T459" s="378"/>
      <c r="U459" s="378"/>
      <c r="V459" s="378"/>
      <c r="W459" s="378">
        <v>13</v>
      </c>
      <c r="X459" s="440">
        <v>44235</v>
      </c>
      <c r="Y459" s="484">
        <f t="shared" si="22"/>
        <v>13</v>
      </c>
      <c r="Z459" s="378"/>
      <c r="AA459" s="378"/>
      <c r="AB459" s="378"/>
      <c r="AC459" s="378"/>
      <c r="AD459" s="378"/>
      <c r="AE459" s="378"/>
      <c r="AF459" s="378"/>
      <c r="AG459" s="378"/>
      <c r="AH459" s="484">
        <f t="shared" si="20"/>
        <v>0</v>
      </c>
      <c r="AI459" s="378"/>
      <c r="AJ459" s="378" t="s">
        <v>2227</v>
      </c>
      <c r="AK459" s="378" t="s">
        <v>2228</v>
      </c>
      <c r="AL459" s="378"/>
      <c r="AM459" s="378"/>
      <c r="AN459" s="378"/>
      <c r="AO459" s="378"/>
      <c r="AP459" s="378"/>
      <c r="AQ459" s="378"/>
      <c r="AR459" s="378"/>
      <c r="AS459" s="394"/>
      <c r="AT459" s="395"/>
      <c r="AU459" s="394"/>
      <c r="AV459" s="394"/>
      <c r="AW459" s="383" t="s">
        <v>2683</v>
      </c>
    </row>
    <row r="460" spans="1:49" s="506" customFormat="1">
      <c r="A460" s="472"/>
      <c r="B460" s="380" t="s">
        <v>2687</v>
      </c>
      <c r="C460" s="381" t="s">
        <v>2688</v>
      </c>
      <c r="D460" s="380"/>
      <c r="E460" s="378" t="s">
        <v>2689</v>
      </c>
      <c r="F460" s="378" t="s">
        <v>451</v>
      </c>
      <c r="G460" s="378" t="s">
        <v>511</v>
      </c>
      <c r="H460" s="378"/>
      <c r="I460" s="378"/>
      <c r="J460" s="378"/>
      <c r="K460" s="378"/>
      <c r="L460" s="378"/>
      <c r="M460" s="378"/>
      <c r="N460" s="378"/>
      <c r="O460" s="379"/>
      <c r="P460" s="483">
        <f t="shared" si="21"/>
        <v>0</v>
      </c>
      <c r="Q460" s="378"/>
      <c r="R460" s="378"/>
      <c r="S460" s="378"/>
      <c r="T460" s="378"/>
      <c r="U460" s="378"/>
      <c r="V460" s="378"/>
      <c r="W460" s="378">
        <v>12</v>
      </c>
      <c r="X460" s="440">
        <v>44428</v>
      </c>
      <c r="Y460" s="484">
        <f t="shared" si="22"/>
        <v>12</v>
      </c>
      <c r="Z460" s="378"/>
      <c r="AA460" s="378"/>
      <c r="AB460" s="378"/>
      <c r="AC460" s="378"/>
      <c r="AD460" s="378"/>
      <c r="AE460" s="378"/>
      <c r="AF460" s="378"/>
      <c r="AG460" s="378"/>
      <c r="AH460" s="484">
        <f t="shared" si="20"/>
        <v>0</v>
      </c>
      <c r="AI460" s="378"/>
      <c r="AJ460" s="378" t="s">
        <v>2227</v>
      </c>
      <c r="AK460" s="378" t="s">
        <v>2228</v>
      </c>
      <c r="AL460" s="378"/>
      <c r="AM460" s="378"/>
      <c r="AN460" s="378"/>
      <c r="AO460" s="378"/>
      <c r="AP460" s="378"/>
      <c r="AQ460" s="378"/>
      <c r="AR460" s="378"/>
      <c r="AS460" s="394"/>
      <c r="AT460" s="395"/>
      <c r="AU460" s="394"/>
      <c r="AV460" s="394"/>
      <c r="AW460" s="383" t="s">
        <v>2690</v>
      </c>
    </row>
    <row r="461" spans="1:49" s="506" customFormat="1">
      <c r="A461" s="472"/>
      <c r="B461" s="380" t="s">
        <v>2691</v>
      </c>
      <c r="C461" s="381" t="s">
        <v>2692</v>
      </c>
      <c r="D461" s="380"/>
      <c r="E461" s="378" t="s">
        <v>2693</v>
      </c>
      <c r="F461" s="378" t="s">
        <v>451</v>
      </c>
      <c r="G461" s="378" t="s">
        <v>452</v>
      </c>
      <c r="H461" s="378"/>
      <c r="I461" s="378"/>
      <c r="J461" s="378"/>
      <c r="K461" s="378"/>
      <c r="L461" s="378"/>
      <c r="M461" s="378"/>
      <c r="N461" s="378"/>
      <c r="O461" s="379"/>
      <c r="P461" s="483">
        <f t="shared" si="21"/>
        <v>0</v>
      </c>
      <c r="Q461" s="378"/>
      <c r="R461" s="378"/>
      <c r="S461" s="378"/>
      <c r="T461" s="378"/>
      <c r="U461" s="378"/>
      <c r="V461" s="378"/>
      <c r="W461" s="378">
        <v>9</v>
      </c>
      <c r="X461" s="440">
        <v>44322</v>
      </c>
      <c r="Y461" s="484">
        <f t="shared" si="22"/>
        <v>9</v>
      </c>
      <c r="Z461" s="378"/>
      <c r="AA461" s="378"/>
      <c r="AB461" s="378"/>
      <c r="AC461" s="378"/>
      <c r="AD461" s="378"/>
      <c r="AE461" s="378"/>
      <c r="AF461" s="378"/>
      <c r="AG461" s="378"/>
      <c r="AH461" s="484">
        <f t="shared" si="20"/>
        <v>0</v>
      </c>
      <c r="AI461" s="378"/>
      <c r="AJ461" s="378" t="s">
        <v>2227</v>
      </c>
      <c r="AK461" s="378" t="s">
        <v>2228</v>
      </c>
      <c r="AL461" s="378"/>
      <c r="AM461" s="378"/>
      <c r="AN461" s="378"/>
      <c r="AO461" s="378"/>
      <c r="AP461" s="378"/>
      <c r="AQ461" s="378"/>
      <c r="AR461" s="378"/>
      <c r="AS461" s="394"/>
      <c r="AT461" s="395"/>
      <c r="AU461" s="394"/>
      <c r="AV461" s="394"/>
      <c r="AW461" s="383" t="s">
        <v>2694</v>
      </c>
    </row>
    <row r="462" spans="1:49" s="506" customFormat="1">
      <c r="A462" s="472"/>
      <c r="B462" s="380" t="s">
        <v>2691</v>
      </c>
      <c r="C462" s="381" t="s">
        <v>2695</v>
      </c>
      <c r="D462" s="380"/>
      <c r="E462" s="378" t="s">
        <v>2696</v>
      </c>
      <c r="F462" s="378" t="s">
        <v>451</v>
      </c>
      <c r="G462" s="378" t="s">
        <v>452</v>
      </c>
      <c r="H462" s="378"/>
      <c r="I462" s="378"/>
      <c r="J462" s="378"/>
      <c r="K462" s="378"/>
      <c r="L462" s="378"/>
      <c r="M462" s="378"/>
      <c r="N462" s="378"/>
      <c r="O462" s="379"/>
      <c r="P462" s="483">
        <f t="shared" si="21"/>
        <v>0</v>
      </c>
      <c r="Q462" s="378"/>
      <c r="R462" s="378"/>
      <c r="S462" s="378"/>
      <c r="T462" s="378"/>
      <c r="U462" s="378"/>
      <c r="V462" s="378"/>
      <c r="W462" s="378">
        <v>8</v>
      </c>
      <c r="X462" s="440">
        <v>44322</v>
      </c>
      <c r="Y462" s="484">
        <f t="shared" si="22"/>
        <v>8</v>
      </c>
      <c r="Z462" s="378"/>
      <c r="AA462" s="378"/>
      <c r="AB462" s="378"/>
      <c r="AC462" s="378"/>
      <c r="AD462" s="378"/>
      <c r="AE462" s="378"/>
      <c r="AF462" s="378"/>
      <c r="AG462" s="378"/>
      <c r="AH462" s="484">
        <f t="shared" ref="AH462:AH525" si="23">SUM($Z462:$AF462)</f>
        <v>0</v>
      </c>
      <c r="AI462" s="378"/>
      <c r="AJ462" s="378" t="s">
        <v>2227</v>
      </c>
      <c r="AK462" s="378" t="s">
        <v>2228</v>
      </c>
      <c r="AL462" s="378"/>
      <c r="AM462" s="378"/>
      <c r="AN462" s="378"/>
      <c r="AO462" s="378"/>
      <c r="AP462" s="378"/>
      <c r="AQ462" s="378"/>
      <c r="AR462" s="378"/>
      <c r="AS462" s="394"/>
      <c r="AT462" s="395"/>
      <c r="AU462" s="394"/>
      <c r="AV462" s="394"/>
      <c r="AW462" s="383" t="s">
        <v>2697</v>
      </c>
    </row>
    <row r="463" spans="1:49" s="506" customFormat="1">
      <c r="A463" s="472"/>
      <c r="B463" s="380" t="s">
        <v>2691</v>
      </c>
      <c r="C463" s="381" t="s">
        <v>2698</v>
      </c>
      <c r="D463" s="380"/>
      <c r="E463" s="378" t="s">
        <v>2699</v>
      </c>
      <c r="F463" s="378" t="s">
        <v>451</v>
      </c>
      <c r="G463" s="378" t="s">
        <v>452</v>
      </c>
      <c r="H463" s="378"/>
      <c r="I463" s="378"/>
      <c r="J463" s="378"/>
      <c r="K463" s="378"/>
      <c r="L463" s="378"/>
      <c r="M463" s="378"/>
      <c r="N463" s="378"/>
      <c r="O463" s="379"/>
      <c r="P463" s="483">
        <f t="shared" si="21"/>
        <v>0</v>
      </c>
      <c r="Q463" s="378"/>
      <c r="R463" s="378"/>
      <c r="S463" s="378"/>
      <c r="T463" s="378"/>
      <c r="U463" s="378"/>
      <c r="V463" s="378"/>
      <c r="W463" s="378">
        <v>6</v>
      </c>
      <c r="X463" s="440">
        <v>44322</v>
      </c>
      <c r="Y463" s="484">
        <f t="shared" si="22"/>
        <v>6</v>
      </c>
      <c r="Z463" s="378"/>
      <c r="AA463" s="378"/>
      <c r="AB463" s="378"/>
      <c r="AC463" s="378"/>
      <c r="AD463" s="378"/>
      <c r="AE463" s="378"/>
      <c r="AF463" s="378"/>
      <c r="AG463" s="378"/>
      <c r="AH463" s="484">
        <f t="shared" si="23"/>
        <v>0</v>
      </c>
      <c r="AI463" s="378"/>
      <c r="AJ463" s="378" t="s">
        <v>2227</v>
      </c>
      <c r="AK463" s="378" t="s">
        <v>2228</v>
      </c>
      <c r="AL463" s="378"/>
      <c r="AM463" s="378"/>
      <c r="AN463" s="378"/>
      <c r="AO463" s="378"/>
      <c r="AP463" s="378"/>
      <c r="AQ463" s="378"/>
      <c r="AR463" s="378"/>
      <c r="AS463" s="394"/>
      <c r="AT463" s="395"/>
      <c r="AU463" s="394"/>
      <c r="AV463" s="394"/>
      <c r="AW463" s="383" t="s">
        <v>2700</v>
      </c>
    </row>
    <row r="464" spans="1:49" s="506" customFormat="1">
      <c r="A464" s="472"/>
      <c r="B464" s="380" t="s">
        <v>2691</v>
      </c>
      <c r="C464" s="381" t="s">
        <v>2701</v>
      </c>
      <c r="D464" s="380"/>
      <c r="E464" s="378" t="s">
        <v>2702</v>
      </c>
      <c r="F464" s="378" t="s">
        <v>451</v>
      </c>
      <c r="G464" s="378" t="s">
        <v>452</v>
      </c>
      <c r="H464" s="378"/>
      <c r="I464" s="378"/>
      <c r="J464" s="378"/>
      <c r="K464" s="378"/>
      <c r="L464" s="378"/>
      <c r="M464" s="378"/>
      <c r="N464" s="378"/>
      <c r="O464" s="379"/>
      <c r="P464" s="483">
        <f t="shared" si="21"/>
        <v>0</v>
      </c>
      <c r="Q464" s="378"/>
      <c r="R464" s="378"/>
      <c r="S464" s="378"/>
      <c r="T464" s="378"/>
      <c r="U464" s="378"/>
      <c r="V464" s="378"/>
      <c r="W464" s="378">
        <v>6</v>
      </c>
      <c r="X464" s="440">
        <v>44322</v>
      </c>
      <c r="Y464" s="484">
        <f t="shared" si="22"/>
        <v>6</v>
      </c>
      <c r="Z464" s="378"/>
      <c r="AA464" s="378"/>
      <c r="AB464" s="378"/>
      <c r="AC464" s="378"/>
      <c r="AD464" s="378"/>
      <c r="AE464" s="378"/>
      <c r="AF464" s="378"/>
      <c r="AG464" s="378"/>
      <c r="AH464" s="484">
        <f t="shared" si="23"/>
        <v>0</v>
      </c>
      <c r="AI464" s="378"/>
      <c r="AJ464" s="378" t="s">
        <v>2227</v>
      </c>
      <c r="AK464" s="378" t="s">
        <v>2228</v>
      </c>
      <c r="AL464" s="378"/>
      <c r="AM464" s="378"/>
      <c r="AN464" s="378"/>
      <c r="AO464" s="378"/>
      <c r="AP464" s="378"/>
      <c r="AQ464" s="378"/>
      <c r="AR464" s="378"/>
      <c r="AS464" s="394"/>
      <c r="AT464" s="395"/>
      <c r="AU464" s="394"/>
      <c r="AV464" s="394"/>
      <c r="AW464" s="383" t="s">
        <v>2703</v>
      </c>
    </row>
    <row r="465" spans="1:49" s="506" customFormat="1">
      <c r="A465" s="472"/>
      <c r="B465" s="380" t="s">
        <v>2704</v>
      </c>
      <c r="C465" s="381" t="s">
        <v>2705</v>
      </c>
      <c r="D465" s="380"/>
      <c r="E465" s="378" t="s">
        <v>2706</v>
      </c>
      <c r="F465" s="378" t="s">
        <v>451</v>
      </c>
      <c r="G465" s="378" t="s">
        <v>511</v>
      </c>
      <c r="H465" s="378"/>
      <c r="I465" s="378"/>
      <c r="J465" s="378"/>
      <c r="K465" s="378"/>
      <c r="L465" s="378"/>
      <c r="M465" s="378"/>
      <c r="N465" s="378"/>
      <c r="O465" s="379"/>
      <c r="P465" s="483">
        <f t="shared" si="21"/>
        <v>0</v>
      </c>
      <c r="Q465" s="378"/>
      <c r="R465" s="378"/>
      <c r="S465" s="378"/>
      <c r="T465" s="378"/>
      <c r="U465" s="378"/>
      <c r="V465" s="378"/>
      <c r="W465" s="378">
        <v>6</v>
      </c>
      <c r="X465" s="440">
        <v>44209</v>
      </c>
      <c r="Y465" s="484">
        <f t="shared" si="22"/>
        <v>6</v>
      </c>
      <c r="Z465" s="378"/>
      <c r="AA465" s="378"/>
      <c r="AB465" s="378"/>
      <c r="AC465" s="378"/>
      <c r="AD465" s="378"/>
      <c r="AE465" s="378"/>
      <c r="AF465" s="378"/>
      <c r="AG465" s="378"/>
      <c r="AH465" s="484">
        <f t="shared" si="23"/>
        <v>0</v>
      </c>
      <c r="AI465" s="378"/>
      <c r="AJ465" s="378" t="s">
        <v>2227</v>
      </c>
      <c r="AK465" s="378" t="s">
        <v>2228</v>
      </c>
      <c r="AL465" s="378"/>
      <c r="AM465" s="378"/>
      <c r="AN465" s="378"/>
      <c r="AO465" s="378"/>
      <c r="AP465" s="378"/>
      <c r="AQ465" s="378"/>
      <c r="AR465" s="378"/>
      <c r="AS465" s="394"/>
      <c r="AT465" s="395"/>
      <c r="AU465" s="394"/>
      <c r="AV465" s="394"/>
      <c r="AW465" s="383" t="s">
        <v>2707</v>
      </c>
    </row>
    <row r="466" spans="1:49" s="506" customFormat="1">
      <c r="A466" s="472"/>
      <c r="B466" s="380" t="s">
        <v>2708</v>
      </c>
      <c r="C466" s="381" t="s">
        <v>2709</v>
      </c>
      <c r="D466" s="380"/>
      <c r="E466" s="378" t="s">
        <v>2710</v>
      </c>
      <c r="F466" s="378" t="s">
        <v>451</v>
      </c>
      <c r="G466" s="378" t="s">
        <v>511</v>
      </c>
      <c r="H466" s="378"/>
      <c r="I466" s="378"/>
      <c r="J466" s="378"/>
      <c r="K466" s="378"/>
      <c r="L466" s="378"/>
      <c r="M466" s="378"/>
      <c r="N466" s="378"/>
      <c r="O466" s="379"/>
      <c r="P466" s="483">
        <f t="shared" si="21"/>
        <v>0</v>
      </c>
      <c r="Q466" s="378"/>
      <c r="R466" s="378"/>
      <c r="S466" s="378"/>
      <c r="T466" s="378"/>
      <c r="U466" s="378"/>
      <c r="V466" s="378"/>
      <c r="W466" s="378">
        <v>6</v>
      </c>
      <c r="X466" s="440">
        <v>44512</v>
      </c>
      <c r="Y466" s="484">
        <f t="shared" si="22"/>
        <v>6</v>
      </c>
      <c r="Z466" s="378"/>
      <c r="AA466" s="378"/>
      <c r="AB466" s="378"/>
      <c r="AC466" s="378"/>
      <c r="AD466" s="378"/>
      <c r="AE466" s="378"/>
      <c r="AF466" s="378"/>
      <c r="AG466" s="378"/>
      <c r="AH466" s="484">
        <f t="shared" si="23"/>
        <v>0</v>
      </c>
      <c r="AI466" s="378"/>
      <c r="AJ466" s="378" t="s">
        <v>2227</v>
      </c>
      <c r="AK466" s="378" t="s">
        <v>2228</v>
      </c>
      <c r="AL466" s="378"/>
      <c r="AM466" s="378"/>
      <c r="AN466" s="378"/>
      <c r="AO466" s="378"/>
      <c r="AP466" s="378"/>
      <c r="AQ466" s="378"/>
      <c r="AR466" s="378"/>
      <c r="AS466" s="394"/>
      <c r="AT466" s="395"/>
      <c r="AU466" s="394"/>
      <c r="AV466" s="394"/>
      <c r="AW466" s="383" t="s">
        <v>2711</v>
      </c>
    </row>
    <row r="467" spans="1:49" s="506" customFormat="1">
      <c r="A467" s="472"/>
      <c r="B467" s="380" t="s">
        <v>2712</v>
      </c>
      <c r="C467" s="381" t="s">
        <v>2713</v>
      </c>
      <c r="D467" s="380"/>
      <c r="E467" s="378" t="s">
        <v>2714</v>
      </c>
      <c r="F467" s="378" t="s">
        <v>451</v>
      </c>
      <c r="G467" s="378" t="s">
        <v>511</v>
      </c>
      <c r="H467" s="378"/>
      <c r="I467" s="378"/>
      <c r="J467" s="378"/>
      <c r="K467" s="378"/>
      <c r="L467" s="378"/>
      <c r="M467" s="378"/>
      <c r="N467" s="378"/>
      <c r="O467" s="379"/>
      <c r="P467" s="483">
        <f t="shared" si="21"/>
        <v>0</v>
      </c>
      <c r="Q467" s="378"/>
      <c r="R467" s="378"/>
      <c r="S467" s="378"/>
      <c r="T467" s="378"/>
      <c r="U467" s="378"/>
      <c r="V467" s="378"/>
      <c r="W467" s="378">
        <v>6</v>
      </c>
      <c r="X467" s="440">
        <v>44396</v>
      </c>
      <c r="Y467" s="484">
        <f t="shared" si="22"/>
        <v>6</v>
      </c>
      <c r="Z467" s="378"/>
      <c r="AA467" s="378"/>
      <c r="AB467" s="378"/>
      <c r="AC467" s="378"/>
      <c r="AD467" s="378"/>
      <c r="AE467" s="378"/>
      <c r="AF467" s="378"/>
      <c r="AG467" s="378"/>
      <c r="AH467" s="484">
        <f t="shared" si="23"/>
        <v>0</v>
      </c>
      <c r="AI467" s="378"/>
      <c r="AJ467" s="378" t="s">
        <v>2227</v>
      </c>
      <c r="AK467" s="378" t="s">
        <v>2228</v>
      </c>
      <c r="AL467" s="378"/>
      <c r="AM467" s="378"/>
      <c r="AN467" s="378"/>
      <c r="AO467" s="378"/>
      <c r="AP467" s="378"/>
      <c r="AQ467" s="378"/>
      <c r="AR467" s="378"/>
      <c r="AS467" s="394"/>
      <c r="AT467" s="395"/>
      <c r="AU467" s="394"/>
      <c r="AV467" s="394"/>
      <c r="AW467" s="383" t="s">
        <v>2715</v>
      </c>
    </row>
    <row r="468" spans="1:49" s="506" customFormat="1">
      <c r="A468" s="472"/>
      <c r="B468" s="380" t="s">
        <v>2716</v>
      </c>
      <c r="C468" s="381" t="s">
        <v>2717</v>
      </c>
      <c r="D468" s="380"/>
      <c r="E468" s="378" t="s">
        <v>2718</v>
      </c>
      <c r="F468" s="378" t="s">
        <v>533</v>
      </c>
      <c r="G468" s="378" t="s">
        <v>452</v>
      </c>
      <c r="H468" s="378"/>
      <c r="I468" s="378"/>
      <c r="J468" s="378"/>
      <c r="K468" s="378"/>
      <c r="L468" s="378"/>
      <c r="M468" s="378"/>
      <c r="N468" s="378"/>
      <c r="O468" s="379"/>
      <c r="P468" s="483">
        <f t="shared" ref="P468:P531" si="24">SUM($H468:$N468)</f>
        <v>0</v>
      </c>
      <c r="Q468" s="378"/>
      <c r="R468" s="378"/>
      <c r="S468" s="378"/>
      <c r="T468" s="378"/>
      <c r="U468" s="378"/>
      <c r="V468" s="378"/>
      <c r="W468" s="378">
        <v>4</v>
      </c>
      <c r="X468" s="440">
        <v>44277</v>
      </c>
      <c r="Y468" s="484">
        <f t="shared" ref="Y468:Y531" si="25">SUM($Q468:$W468)</f>
        <v>4</v>
      </c>
      <c r="Z468" s="378"/>
      <c r="AA468" s="378"/>
      <c r="AB468" s="378"/>
      <c r="AC468" s="378"/>
      <c r="AD468" s="378"/>
      <c r="AE468" s="378"/>
      <c r="AF468" s="378"/>
      <c r="AG468" s="379"/>
      <c r="AH468" s="484">
        <f t="shared" si="23"/>
        <v>0</v>
      </c>
      <c r="AI468" s="378"/>
      <c r="AJ468" s="378" t="s">
        <v>2227</v>
      </c>
      <c r="AK468" s="378" t="s">
        <v>2228</v>
      </c>
      <c r="AL468" s="378"/>
      <c r="AM468" s="378"/>
      <c r="AN468" s="378"/>
      <c r="AO468" s="378"/>
      <c r="AP468" s="378"/>
      <c r="AQ468" s="378"/>
      <c r="AR468" s="378"/>
      <c r="AS468" s="394"/>
      <c r="AT468" s="395"/>
      <c r="AU468" s="394"/>
      <c r="AV468" s="394"/>
      <c r="AW468" s="383" t="s">
        <v>2719</v>
      </c>
    </row>
    <row r="469" spans="1:49" s="506" customFormat="1">
      <c r="A469" s="472"/>
      <c r="B469" s="380" t="s">
        <v>2720</v>
      </c>
      <c r="C469" s="381" t="s">
        <v>2721</v>
      </c>
      <c r="D469" s="380"/>
      <c r="E469" s="378" t="s">
        <v>2722</v>
      </c>
      <c r="F469" s="378" t="s">
        <v>556</v>
      </c>
      <c r="G469" s="378" t="s">
        <v>511</v>
      </c>
      <c r="H469" s="378"/>
      <c r="I469" s="378"/>
      <c r="J469" s="378"/>
      <c r="K469" s="378"/>
      <c r="L469" s="378"/>
      <c r="M469" s="378"/>
      <c r="N469" s="378"/>
      <c r="O469" s="379"/>
      <c r="P469" s="483">
        <f t="shared" si="24"/>
        <v>0</v>
      </c>
      <c r="Q469" s="378"/>
      <c r="R469" s="378"/>
      <c r="S469" s="378"/>
      <c r="T469" s="378"/>
      <c r="U469" s="378"/>
      <c r="V469" s="378"/>
      <c r="W469" s="378">
        <v>4</v>
      </c>
      <c r="X469" s="440">
        <v>44397</v>
      </c>
      <c r="Y469" s="484">
        <f t="shared" si="25"/>
        <v>4</v>
      </c>
      <c r="Z469" s="378"/>
      <c r="AA469" s="378"/>
      <c r="AB469" s="378"/>
      <c r="AC469" s="378"/>
      <c r="AD469" s="378"/>
      <c r="AE469" s="378"/>
      <c r="AF469" s="378"/>
      <c r="AG469" s="378"/>
      <c r="AH469" s="484">
        <f t="shared" si="23"/>
        <v>0</v>
      </c>
      <c r="AI469" s="378"/>
      <c r="AJ469" s="378" t="s">
        <v>2227</v>
      </c>
      <c r="AK469" s="378" t="s">
        <v>2228</v>
      </c>
      <c r="AL469" s="378"/>
      <c r="AM469" s="378"/>
      <c r="AN469" s="378"/>
      <c r="AO469" s="378"/>
      <c r="AP469" s="378"/>
      <c r="AQ469" s="378"/>
      <c r="AR469" s="378"/>
      <c r="AS469" s="394"/>
      <c r="AT469" s="395"/>
      <c r="AU469" s="394"/>
      <c r="AV469" s="394"/>
      <c r="AW469" s="383" t="s">
        <v>2723</v>
      </c>
    </row>
    <row r="470" spans="1:49" s="506" customFormat="1">
      <c r="A470" s="472"/>
      <c r="B470" s="380" t="s">
        <v>2724</v>
      </c>
      <c r="C470" s="381" t="s">
        <v>2725</v>
      </c>
      <c r="D470" s="380"/>
      <c r="E470" s="378" t="s">
        <v>2726</v>
      </c>
      <c r="F470" s="378" t="s">
        <v>533</v>
      </c>
      <c r="G470" s="378" t="s">
        <v>452</v>
      </c>
      <c r="H470" s="378"/>
      <c r="I470" s="378"/>
      <c r="J470" s="378"/>
      <c r="K470" s="378"/>
      <c r="L470" s="378"/>
      <c r="M470" s="378"/>
      <c r="N470" s="378"/>
      <c r="O470" s="379"/>
      <c r="P470" s="483">
        <f t="shared" si="24"/>
        <v>0</v>
      </c>
      <c r="Q470" s="378"/>
      <c r="R470" s="378"/>
      <c r="S470" s="378"/>
      <c r="T470" s="378"/>
      <c r="U470" s="378"/>
      <c r="V470" s="378"/>
      <c r="W470" s="378">
        <v>3</v>
      </c>
      <c r="X470" s="440">
        <v>44531</v>
      </c>
      <c r="Y470" s="484">
        <f t="shared" si="25"/>
        <v>3</v>
      </c>
      <c r="Z470" s="378"/>
      <c r="AA470" s="378"/>
      <c r="AB470" s="378"/>
      <c r="AC470" s="378"/>
      <c r="AD470" s="378"/>
      <c r="AE470" s="378"/>
      <c r="AF470" s="378"/>
      <c r="AG470" s="379"/>
      <c r="AH470" s="484">
        <f t="shared" si="23"/>
        <v>0</v>
      </c>
      <c r="AI470" s="378"/>
      <c r="AJ470" s="378" t="s">
        <v>2227</v>
      </c>
      <c r="AK470" s="378" t="s">
        <v>2228</v>
      </c>
      <c r="AL470" s="378"/>
      <c r="AM470" s="378"/>
      <c r="AN470" s="378"/>
      <c r="AO470" s="378"/>
      <c r="AP470" s="378"/>
      <c r="AQ470" s="378"/>
      <c r="AR470" s="378"/>
      <c r="AS470" s="394"/>
      <c r="AT470" s="395"/>
      <c r="AU470" s="394"/>
      <c r="AV470" s="394"/>
      <c r="AW470" s="383" t="s">
        <v>2727</v>
      </c>
    </row>
    <row r="471" spans="1:49" s="506" customFormat="1">
      <c r="A471" s="472"/>
      <c r="B471" s="380" t="s">
        <v>2712</v>
      </c>
      <c r="C471" s="381" t="s">
        <v>2728</v>
      </c>
      <c r="D471" s="380"/>
      <c r="E471" s="378" t="s">
        <v>2729</v>
      </c>
      <c r="F471" s="378" t="s">
        <v>556</v>
      </c>
      <c r="G471" s="378" t="s">
        <v>511</v>
      </c>
      <c r="H471" s="378"/>
      <c r="I471" s="378"/>
      <c r="J471" s="378"/>
      <c r="K471" s="378"/>
      <c r="L471" s="378"/>
      <c r="M471" s="378"/>
      <c r="N471" s="378"/>
      <c r="O471" s="379"/>
      <c r="P471" s="483">
        <f t="shared" si="24"/>
        <v>0</v>
      </c>
      <c r="Q471" s="378"/>
      <c r="R471" s="378"/>
      <c r="S471" s="378"/>
      <c r="T471" s="378"/>
      <c r="U471" s="378"/>
      <c r="V471" s="378"/>
      <c r="W471" s="378">
        <v>3</v>
      </c>
      <c r="X471" s="440">
        <v>44396</v>
      </c>
      <c r="Y471" s="484">
        <f t="shared" si="25"/>
        <v>3</v>
      </c>
      <c r="Z471" s="378"/>
      <c r="AA471" s="378"/>
      <c r="AB471" s="378"/>
      <c r="AC471" s="378"/>
      <c r="AD471" s="378"/>
      <c r="AE471" s="378"/>
      <c r="AF471" s="378"/>
      <c r="AG471" s="378"/>
      <c r="AH471" s="484">
        <f t="shared" si="23"/>
        <v>0</v>
      </c>
      <c r="AI471" s="378"/>
      <c r="AJ471" s="378" t="s">
        <v>2227</v>
      </c>
      <c r="AK471" s="378" t="s">
        <v>2228</v>
      </c>
      <c r="AL471" s="378"/>
      <c r="AM471" s="378"/>
      <c r="AN471" s="378"/>
      <c r="AO471" s="378"/>
      <c r="AP471" s="378"/>
      <c r="AQ471" s="378"/>
      <c r="AR471" s="378"/>
      <c r="AS471" s="394"/>
      <c r="AT471" s="395"/>
      <c r="AU471" s="394"/>
      <c r="AV471" s="394"/>
      <c r="AW471" s="383" t="s">
        <v>2730</v>
      </c>
    </row>
    <row r="472" spans="1:49" s="506" customFormat="1">
      <c r="A472" s="472"/>
      <c r="B472" s="380" t="s">
        <v>2712</v>
      </c>
      <c r="C472" s="381" t="s">
        <v>2731</v>
      </c>
      <c r="D472" s="380"/>
      <c r="E472" s="378" t="s">
        <v>2732</v>
      </c>
      <c r="F472" s="378" t="s">
        <v>556</v>
      </c>
      <c r="G472" s="378" t="s">
        <v>511</v>
      </c>
      <c r="H472" s="378"/>
      <c r="I472" s="378"/>
      <c r="J472" s="378"/>
      <c r="K472" s="378"/>
      <c r="L472" s="378"/>
      <c r="M472" s="378"/>
      <c r="N472" s="378"/>
      <c r="O472" s="379"/>
      <c r="P472" s="483">
        <f t="shared" si="24"/>
        <v>0</v>
      </c>
      <c r="Q472" s="378"/>
      <c r="R472" s="378"/>
      <c r="S472" s="378"/>
      <c r="T472" s="378"/>
      <c r="U472" s="378"/>
      <c r="V472" s="378"/>
      <c r="W472" s="378">
        <v>3</v>
      </c>
      <c r="X472" s="440">
        <v>44396</v>
      </c>
      <c r="Y472" s="484">
        <f t="shared" si="25"/>
        <v>3</v>
      </c>
      <c r="Z472" s="378"/>
      <c r="AA472" s="378"/>
      <c r="AB472" s="378"/>
      <c r="AC472" s="378"/>
      <c r="AD472" s="378"/>
      <c r="AE472" s="378"/>
      <c r="AF472" s="378"/>
      <c r="AG472" s="378"/>
      <c r="AH472" s="484">
        <f t="shared" si="23"/>
        <v>0</v>
      </c>
      <c r="AI472" s="378"/>
      <c r="AJ472" s="378" t="s">
        <v>2227</v>
      </c>
      <c r="AK472" s="378" t="s">
        <v>2228</v>
      </c>
      <c r="AL472" s="378"/>
      <c r="AM472" s="378"/>
      <c r="AN472" s="378"/>
      <c r="AO472" s="378"/>
      <c r="AP472" s="378"/>
      <c r="AQ472" s="378"/>
      <c r="AR472" s="378"/>
      <c r="AS472" s="394"/>
      <c r="AT472" s="395"/>
      <c r="AU472" s="394"/>
      <c r="AV472" s="394"/>
      <c r="AW472" s="383" t="s">
        <v>2733</v>
      </c>
    </row>
    <row r="473" spans="1:49" s="506" customFormat="1">
      <c r="A473" s="472"/>
      <c r="B473" s="380" t="s">
        <v>2712</v>
      </c>
      <c r="C473" s="381" t="s">
        <v>2734</v>
      </c>
      <c r="D473" s="380"/>
      <c r="E473" s="378" t="s">
        <v>2735</v>
      </c>
      <c r="F473" s="378" t="s">
        <v>556</v>
      </c>
      <c r="G473" s="378" t="s">
        <v>511</v>
      </c>
      <c r="H473" s="378"/>
      <c r="I473" s="378"/>
      <c r="J473" s="378"/>
      <c r="K473" s="378"/>
      <c r="L473" s="378"/>
      <c r="M473" s="378"/>
      <c r="N473" s="378"/>
      <c r="O473" s="379"/>
      <c r="P473" s="483">
        <f t="shared" si="24"/>
        <v>0</v>
      </c>
      <c r="Q473" s="378"/>
      <c r="R473" s="378"/>
      <c r="S473" s="378"/>
      <c r="T473" s="378"/>
      <c r="U473" s="378"/>
      <c r="V473" s="378"/>
      <c r="W473" s="378">
        <v>3</v>
      </c>
      <c r="X473" s="440">
        <v>44396</v>
      </c>
      <c r="Y473" s="484">
        <f t="shared" si="25"/>
        <v>3</v>
      </c>
      <c r="Z473" s="378"/>
      <c r="AA473" s="378"/>
      <c r="AB473" s="378"/>
      <c r="AC473" s="378"/>
      <c r="AD473" s="378"/>
      <c r="AE473" s="378"/>
      <c r="AF473" s="378"/>
      <c r="AG473" s="378"/>
      <c r="AH473" s="484">
        <f t="shared" si="23"/>
        <v>0</v>
      </c>
      <c r="AI473" s="378"/>
      <c r="AJ473" s="378" t="s">
        <v>2227</v>
      </c>
      <c r="AK473" s="378" t="s">
        <v>2228</v>
      </c>
      <c r="AL473" s="378"/>
      <c r="AM473" s="378"/>
      <c r="AN473" s="378"/>
      <c r="AO473" s="378"/>
      <c r="AP473" s="378"/>
      <c r="AQ473" s="378"/>
      <c r="AR473" s="378"/>
      <c r="AS473" s="394"/>
      <c r="AT473" s="395"/>
      <c r="AU473" s="394"/>
      <c r="AV473" s="394"/>
      <c r="AW473" s="383" t="s">
        <v>2736</v>
      </c>
    </row>
    <row r="474" spans="1:49" s="506" customFormat="1">
      <c r="A474" s="472"/>
      <c r="B474" s="380" t="s">
        <v>2737</v>
      </c>
      <c r="C474" s="381" t="s">
        <v>2738</v>
      </c>
      <c r="D474" s="380"/>
      <c r="E474" s="378" t="s">
        <v>2739</v>
      </c>
      <c r="F474" s="378" t="s">
        <v>533</v>
      </c>
      <c r="G474" s="378" t="s">
        <v>452</v>
      </c>
      <c r="H474" s="378"/>
      <c r="I474" s="378"/>
      <c r="J474" s="378"/>
      <c r="K474" s="378"/>
      <c r="L474" s="378"/>
      <c r="M474" s="378"/>
      <c r="N474" s="378"/>
      <c r="O474" s="379"/>
      <c r="P474" s="483">
        <f t="shared" si="24"/>
        <v>0</v>
      </c>
      <c r="Q474" s="378"/>
      <c r="R474" s="378"/>
      <c r="S474" s="378"/>
      <c r="T474" s="378"/>
      <c r="U474" s="378"/>
      <c r="V474" s="378"/>
      <c r="W474" s="378">
        <v>2</v>
      </c>
      <c r="X474" s="440">
        <v>44305</v>
      </c>
      <c r="Y474" s="484">
        <f t="shared" si="25"/>
        <v>2</v>
      </c>
      <c r="Z474" s="378"/>
      <c r="AA474" s="378"/>
      <c r="AB474" s="378"/>
      <c r="AC474" s="378"/>
      <c r="AD474" s="378"/>
      <c r="AE474" s="378"/>
      <c r="AF474" s="378"/>
      <c r="AG474" s="379"/>
      <c r="AH474" s="484">
        <f t="shared" si="23"/>
        <v>0</v>
      </c>
      <c r="AI474" s="378"/>
      <c r="AJ474" s="378" t="s">
        <v>2227</v>
      </c>
      <c r="AK474" s="378" t="s">
        <v>2228</v>
      </c>
      <c r="AL474" s="378"/>
      <c r="AM474" s="378"/>
      <c r="AN474" s="378"/>
      <c r="AO474" s="378"/>
      <c r="AP474" s="378"/>
      <c r="AQ474" s="378"/>
      <c r="AR474" s="378"/>
      <c r="AS474" s="394"/>
      <c r="AT474" s="395"/>
      <c r="AU474" s="394"/>
      <c r="AV474" s="394"/>
      <c r="AW474" s="383" t="s">
        <v>2740</v>
      </c>
    </row>
    <row r="475" spans="1:49" s="506" customFormat="1">
      <c r="A475" s="472"/>
      <c r="B475" s="380" t="s">
        <v>2741</v>
      </c>
      <c r="C475" s="381" t="s">
        <v>2742</v>
      </c>
      <c r="D475" s="380"/>
      <c r="E475" s="378" t="s">
        <v>2743</v>
      </c>
      <c r="F475" s="378" t="s">
        <v>556</v>
      </c>
      <c r="G475" s="378" t="s">
        <v>511</v>
      </c>
      <c r="H475" s="378"/>
      <c r="I475" s="378"/>
      <c r="J475" s="378"/>
      <c r="K475" s="378"/>
      <c r="L475" s="378"/>
      <c r="M475" s="378"/>
      <c r="N475" s="378"/>
      <c r="O475" s="379"/>
      <c r="P475" s="483">
        <f t="shared" si="24"/>
        <v>0</v>
      </c>
      <c r="Q475" s="378"/>
      <c r="R475" s="378"/>
      <c r="S475" s="378"/>
      <c r="T475" s="378"/>
      <c r="U475" s="378"/>
      <c r="V475" s="378"/>
      <c r="W475" s="378">
        <v>2</v>
      </c>
      <c r="X475" s="440">
        <v>44300</v>
      </c>
      <c r="Y475" s="484">
        <f t="shared" si="25"/>
        <v>2</v>
      </c>
      <c r="Z475" s="378"/>
      <c r="AA475" s="378"/>
      <c r="AB475" s="378"/>
      <c r="AC475" s="378"/>
      <c r="AD475" s="378"/>
      <c r="AE475" s="378"/>
      <c r="AF475" s="378"/>
      <c r="AG475" s="378"/>
      <c r="AH475" s="484">
        <f t="shared" si="23"/>
        <v>0</v>
      </c>
      <c r="AI475" s="378"/>
      <c r="AJ475" s="378" t="s">
        <v>2227</v>
      </c>
      <c r="AK475" s="378" t="s">
        <v>2228</v>
      </c>
      <c r="AL475" s="378"/>
      <c r="AM475" s="378"/>
      <c r="AN475" s="378"/>
      <c r="AO475" s="378"/>
      <c r="AP475" s="378"/>
      <c r="AQ475" s="378"/>
      <c r="AR475" s="378"/>
      <c r="AS475" s="394"/>
      <c r="AT475" s="395"/>
      <c r="AU475" s="394"/>
      <c r="AV475" s="394"/>
      <c r="AW475" s="383" t="s">
        <v>2744</v>
      </c>
    </row>
    <row r="476" spans="1:49" s="506" customFormat="1">
      <c r="A476" s="472"/>
      <c r="B476" s="380" t="s">
        <v>2745</v>
      </c>
      <c r="C476" s="381" t="s">
        <v>2746</v>
      </c>
      <c r="D476" s="380"/>
      <c r="E476" s="378" t="s">
        <v>2747</v>
      </c>
      <c r="F476" s="378" t="s">
        <v>533</v>
      </c>
      <c r="G476" s="378" t="s">
        <v>452</v>
      </c>
      <c r="H476" s="378"/>
      <c r="I476" s="378"/>
      <c r="J476" s="378"/>
      <c r="K476" s="378"/>
      <c r="L476" s="378"/>
      <c r="M476" s="378"/>
      <c r="N476" s="378"/>
      <c r="O476" s="379"/>
      <c r="P476" s="483">
        <f t="shared" si="24"/>
        <v>0</v>
      </c>
      <c r="Q476" s="378"/>
      <c r="R476" s="378"/>
      <c r="S476" s="378"/>
      <c r="T476" s="378"/>
      <c r="U476" s="378"/>
      <c r="V476" s="378"/>
      <c r="W476" s="378">
        <v>2</v>
      </c>
      <c r="X476" s="440">
        <v>44453</v>
      </c>
      <c r="Y476" s="484">
        <f t="shared" si="25"/>
        <v>2</v>
      </c>
      <c r="Z476" s="378"/>
      <c r="AA476" s="378"/>
      <c r="AB476" s="378"/>
      <c r="AC476" s="378"/>
      <c r="AD476" s="378"/>
      <c r="AE476" s="378"/>
      <c r="AF476" s="378"/>
      <c r="AG476" s="379"/>
      <c r="AH476" s="484">
        <f t="shared" si="23"/>
        <v>0</v>
      </c>
      <c r="AI476" s="378"/>
      <c r="AJ476" s="378" t="s">
        <v>2227</v>
      </c>
      <c r="AK476" s="378" t="s">
        <v>2228</v>
      </c>
      <c r="AL476" s="378"/>
      <c r="AM476" s="378"/>
      <c r="AN476" s="378"/>
      <c r="AO476" s="378"/>
      <c r="AP476" s="378"/>
      <c r="AQ476" s="378"/>
      <c r="AR476" s="378"/>
      <c r="AS476" s="394"/>
      <c r="AT476" s="395"/>
      <c r="AU476" s="394"/>
      <c r="AV476" s="394"/>
      <c r="AW476" s="383" t="s">
        <v>2748</v>
      </c>
    </row>
    <row r="477" spans="1:49" s="506" customFormat="1">
      <c r="A477" s="472"/>
      <c r="B477" s="380" t="s">
        <v>2749</v>
      </c>
      <c r="C477" s="381" t="s">
        <v>2750</v>
      </c>
      <c r="D477" s="380"/>
      <c r="E477" s="378" t="s">
        <v>2751</v>
      </c>
      <c r="F477" s="378" t="s">
        <v>533</v>
      </c>
      <c r="G477" s="378" t="s">
        <v>452</v>
      </c>
      <c r="H477" s="378"/>
      <c r="I477" s="378"/>
      <c r="J477" s="378"/>
      <c r="K477" s="378"/>
      <c r="L477" s="378"/>
      <c r="M477" s="378"/>
      <c r="N477" s="378"/>
      <c r="O477" s="379"/>
      <c r="P477" s="483">
        <f t="shared" si="24"/>
        <v>0</v>
      </c>
      <c r="Q477" s="378"/>
      <c r="R477" s="378"/>
      <c r="S477" s="378"/>
      <c r="T477" s="378"/>
      <c r="U477" s="378"/>
      <c r="V477" s="378"/>
      <c r="W477" s="378">
        <v>2</v>
      </c>
      <c r="X477" s="440">
        <v>44386</v>
      </c>
      <c r="Y477" s="484">
        <f t="shared" si="25"/>
        <v>2</v>
      </c>
      <c r="Z477" s="378"/>
      <c r="AA477" s="378"/>
      <c r="AB477" s="378"/>
      <c r="AC477" s="378"/>
      <c r="AD477" s="378"/>
      <c r="AE477" s="378"/>
      <c r="AF477" s="378"/>
      <c r="AG477" s="379"/>
      <c r="AH477" s="484">
        <f t="shared" si="23"/>
        <v>0</v>
      </c>
      <c r="AI477" s="378"/>
      <c r="AJ477" s="378" t="s">
        <v>2227</v>
      </c>
      <c r="AK477" s="378" t="s">
        <v>2228</v>
      </c>
      <c r="AL477" s="378"/>
      <c r="AM477" s="378"/>
      <c r="AN477" s="378"/>
      <c r="AO477" s="378"/>
      <c r="AP477" s="378"/>
      <c r="AQ477" s="378"/>
      <c r="AR477" s="378"/>
      <c r="AS477" s="394"/>
      <c r="AT477" s="395"/>
      <c r="AU477" s="394"/>
      <c r="AV477" s="394"/>
      <c r="AW477" s="383" t="s">
        <v>2752</v>
      </c>
    </row>
    <row r="478" spans="1:49" s="506" customFormat="1">
      <c r="A478" s="472"/>
      <c r="B478" s="380" t="s">
        <v>2753</v>
      </c>
      <c r="C478" s="381" t="s">
        <v>2754</v>
      </c>
      <c r="D478" s="380"/>
      <c r="E478" s="378" t="s">
        <v>2755</v>
      </c>
      <c r="F478" s="378" t="s">
        <v>533</v>
      </c>
      <c r="G478" s="378" t="s">
        <v>452</v>
      </c>
      <c r="H478" s="378"/>
      <c r="I478" s="378"/>
      <c r="J478" s="378"/>
      <c r="K478" s="378"/>
      <c r="L478" s="378"/>
      <c r="M478" s="378"/>
      <c r="N478" s="378"/>
      <c r="O478" s="379"/>
      <c r="P478" s="483">
        <f t="shared" si="24"/>
        <v>0</v>
      </c>
      <c r="Q478" s="378"/>
      <c r="R478" s="378"/>
      <c r="S478" s="378"/>
      <c r="T478" s="378"/>
      <c r="U478" s="378"/>
      <c r="V478" s="378"/>
      <c r="W478" s="378">
        <v>2</v>
      </c>
      <c r="X478" s="440">
        <v>44211</v>
      </c>
      <c r="Y478" s="484">
        <f t="shared" si="25"/>
        <v>2</v>
      </c>
      <c r="Z478" s="378"/>
      <c r="AA478" s="378"/>
      <c r="AB478" s="378"/>
      <c r="AC478" s="378"/>
      <c r="AD478" s="378"/>
      <c r="AE478" s="378"/>
      <c r="AF478" s="378"/>
      <c r="AG478" s="379"/>
      <c r="AH478" s="484">
        <f t="shared" si="23"/>
        <v>0</v>
      </c>
      <c r="AI478" s="378"/>
      <c r="AJ478" s="378" t="s">
        <v>2227</v>
      </c>
      <c r="AK478" s="378" t="s">
        <v>2228</v>
      </c>
      <c r="AL478" s="378"/>
      <c r="AM478" s="378"/>
      <c r="AN478" s="378"/>
      <c r="AO478" s="378"/>
      <c r="AP478" s="378"/>
      <c r="AQ478" s="378"/>
      <c r="AR478" s="378"/>
      <c r="AS478" s="394"/>
      <c r="AT478" s="395"/>
      <c r="AU478" s="394"/>
      <c r="AV478" s="394"/>
      <c r="AW478" s="383" t="s">
        <v>2756</v>
      </c>
    </row>
    <row r="479" spans="1:49" s="506" customFormat="1">
      <c r="A479" s="472"/>
      <c r="B479" s="380" t="s">
        <v>2757</v>
      </c>
      <c r="C479" s="381" t="s">
        <v>2758</v>
      </c>
      <c r="D479" s="380"/>
      <c r="E479" s="378" t="s">
        <v>2759</v>
      </c>
      <c r="F479" s="378" t="s">
        <v>556</v>
      </c>
      <c r="G479" s="378" t="s">
        <v>511</v>
      </c>
      <c r="H479" s="378"/>
      <c r="I479" s="378"/>
      <c r="J479" s="378"/>
      <c r="K479" s="378"/>
      <c r="L479" s="378"/>
      <c r="M479" s="378"/>
      <c r="N479" s="378"/>
      <c r="O479" s="379"/>
      <c r="P479" s="483">
        <f t="shared" si="24"/>
        <v>0</v>
      </c>
      <c r="Q479" s="378"/>
      <c r="R479" s="378"/>
      <c r="S479" s="378"/>
      <c r="T479" s="378"/>
      <c r="U479" s="378"/>
      <c r="V479" s="378"/>
      <c r="W479" s="378">
        <v>2</v>
      </c>
      <c r="X479" s="440">
        <v>44246</v>
      </c>
      <c r="Y479" s="484">
        <f t="shared" si="25"/>
        <v>2</v>
      </c>
      <c r="Z479" s="378"/>
      <c r="AA479" s="378"/>
      <c r="AB479" s="378"/>
      <c r="AC479" s="378"/>
      <c r="AD479" s="378"/>
      <c r="AE479" s="378"/>
      <c r="AF479" s="378"/>
      <c r="AG479" s="378"/>
      <c r="AH479" s="484">
        <f t="shared" si="23"/>
        <v>0</v>
      </c>
      <c r="AI479" s="378"/>
      <c r="AJ479" s="378" t="s">
        <v>2227</v>
      </c>
      <c r="AK479" s="378" t="s">
        <v>2228</v>
      </c>
      <c r="AL479" s="378"/>
      <c r="AM479" s="378"/>
      <c r="AN479" s="378"/>
      <c r="AO479" s="378"/>
      <c r="AP479" s="378"/>
      <c r="AQ479" s="378"/>
      <c r="AR479" s="378"/>
      <c r="AS479" s="394"/>
      <c r="AT479" s="395"/>
      <c r="AU479" s="394"/>
      <c r="AV479" s="394"/>
      <c r="AW479" s="383" t="s">
        <v>2760</v>
      </c>
    </row>
    <row r="480" spans="1:49" s="506" customFormat="1">
      <c r="A480" s="472"/>
      <c r="B480" s="380" t="s">
        <v>2761</v>
      </c>
      <c r="C480" s="381" t="s">
        <v>2762</v>
      </c>
      <c r="D480" s="380"/>
      <c r="E480" s="378" t="s">
        <v>2763</v>
      </c>
      <c r="F480" s="378" t="s">
        <v>533</v>
      </c>
      <c r="G480" s="378" t="s">
        <v>452</v>
      </c>
      <c r="H480" s="378"/>
      <c r="I480" s="378"/>
      <c r="J480" s="378"/>
      <c r="K480" s="378"/>
      <c r="L480" s="378"/>
      <c r="M480" s="378"/>
      <c r="N480" s="378"/>
      <c r="O480" s="379"/>
      <c r="P480" s="483">
        <f t="shared" si="24"/>
        <v>0</v>
      </c>
      <c r="Q480" s="378"/>
      <c r="R480" s="378"/>
      <c r="S480" s="378"/>
      <c r="T480" s="378"/>
      <c r="U480" s="378"/>
      <c r="V480" s="378"/>
      <c r="W480" s="378">
        <v>2</v>
      </c>
      <c r="X480" s="440">
        <v>44298</v>
      </c>
      <c r="Y480" s="484">
        <f t="shared" si="25"/>
        <v>2</v>
      </c>
      <c r="Z480" s="378"/>
      <c r="AA480" s="378"/>
      <c r="AB480" s="378"/>
      <c r="AC480" s="378"/>
      <c r="AD480" s="378"/>
      <c r="AE480" s="378"/>
      <c r="AF480" s="378"/>
      <c r="AG480" s="379"/>
      <c r="AH480" s="484">
        <f t="shared" si="23"/>
        <v>0</v>
      </c>
      <c r="AI480" s="378"/>
      <c r="AJ480" s="378" t="s">
        <v>2227</v>
      </c>
      <c r="AK480" s="378" t="s">
        <v>2228</v>
      </c>
      <c r="AL480" s="378"/>
      <c r="AM480" s="378"/>
      <c r="AN480" s="378"/>
      <c r="AO480" s="378"/>
      <c r="AP480" s="378"/>
      <c r="AQ480" s="378"/>
      <c r="AR480" s="378"/>
      <c r="AS480" s="394"/>
      <c r="AT480" s="395"/>
      <c r="AU480" s="394"/>
      <c r="AV480" s="394"/>
      <c r="AW480" s="383" t="s">
        <v>2764</v>
      </c>
    </row>
    <row r="481" spans="1:49" s="506" customFormat="1">
      <c r="A481" s="472"/>
      <c r="B481" s="380" t="s">
        <v>2765</v>
      </c>
      <c r="C481" s="381" t="s">
        <v>2766</v>
      </c>
      <c r="D481" s="380"/>
      <c r="E481" s="378" t="s">
        <v>2767</v>
      </c>
      <c r="F481" s="378" t="s">
        <v>533</v>
      </c>
      <c r="G481" s="378" t="s">
        <v>452</v>
      </c>
      <c r="H481" s="378"/>
      <c r="I481" s="378"/>
      <c r="J481" s="378"/>
      <c r="K481" s="378"/>
      <c r="L481" s="378"/>
      <c r="M481" s="378"/>
      <c r="N481" s="378"/>
      <c r="O481" s="379"/>
      <c r="P481" s="483">
        <f t="shared" si="24"/>
        <v>0</v>
      </c>
      <c r="Q481" s="378"/>
      <c r="R481" s="378"/>
      <c r="S481" s="378"/>
      <c r="T481" s="378"/>
      <c r="U481" s="378"/>
      <c r="V481" s="378"/>
      <c r="W481" s="378">
        <v>2</v>
      </c>
      <c r="X481" s="440">
        <v>44332</v>
      </c>
      <c r="Y481" s="484">
        <f t="shared" si="25"/>
        <v>2</v>
      </c>
      <c r="Z481" s="378"/>
      <c r="AA481" s="378"/>
      <c r="AB481" s="378"/>
      <c r="AC481" s="378"/>
      <c r="AD481" s="378"/>
      <c r="AE481" s="378"/>
      <c r="AF481" s="378"/>
      <c r="AG481" s="379"/>
      <c r="AH481" s="484">
        <f t="shared" si="23"/>
        <v>0</v>
      </c>
      <c r="AI481" s="378"/>
      <c r="AJ481" s="378" t="s">
        <v>2227</v>
      </c>
      <c r="AK481" s="378" t="s">
        <v>2228</v>
      </c>
      <c r="AL481" s="378"/>
      <c r="AM481" s="378"/>
      <c r="AN481" s="378"/>
      <c r="AO481" s="378"/>
      <c r="AP481" s="378"/>
      <c r="AQ481" s="378"/>
      <c r="AR481" s="378"/>
      <c r="AS481" s="394"/>
      <c r="AT481" s="395"/>
      <c r="AU481" s="394"/>
      <c r="AV481" s="394"/>
      <c r="AW481" s="383" t="s">
        <v>2768</v>
      </c>
    </row>
    <row r="482" spans="1:49" s="506" customFormat="1">
      <c r="A482" s="472"/>
      <c r="B482" s="380" t="s">
        <v>2769</v>
      </c>
      <c r="C482" s="381" t="s">
        <v>2770</v>
      </c>
      <c r="D482" s="380"/>
      <c r="E482" s="378" t="s">
        <v>2771</v>
      </c>
      <c r="F482" s="378" t="s">
        <v>533</v>
      </c>
      <c r="G482" s="378" t="s">
        <v>452</v>
      </c>
      <c r="H482" s="378"/>
      <c r="I482" s="378"/>
      <c r="J482" s="378"/>
      <c r="K482" s="378"/>
      <c r="L482" s="378"/>
      <c r="M482" s="378"/>
      <c r="N482" s="378"/>
      <c r="O482" s="379"/>
      <c r="P482" s="483">
        <f t="shared" si="24"/>
        <v>0</v>
      </c>
      <c r="Q482" s="378"/>
      <c r="R482" s="378"/>
      <c r="S482" s="378"/>
      <c r="T482" s="378"/>
      <c r="U482" s="378"/>
      <c r="V482" s="378"/>
      <c r="W482" s="378">
        <v>2</v>
      </c>
      <c r="X482" s="440">
        <v>44273</v>
      </c>
      <c r="Y482" s="484">
        <f t="shared" si="25"/>
        <v>2</v>
      </c>
      <c r="Z482" s="378"/>
      <c r="AA482" s="378"/>
      <c r="AB482" s="378"/>
      <c r="AC482" s="378"/>
      <c r="AD482" s="378"/>
      <c r="AE482" s="378"/>
      <c r="AF482" s="378"/>
      <c r="AG482" s="379"/>
      <c r="AH482" s="484">
        <f t="shared" si="23"/>
        <v>0</v>
      </c>
      <c r="AI482" s="378"/>
      <c r="AJ482" s="378" t="s">
        <v>2227</v>
      </c>
      <c r="AK482" s="378" t="s">
        <v>2228</v>
      </c>
      <c r="AL482" s="378"/>
      <c r="AM482" s="378"/>
      <c r="AN482" s="378"/>
      <c r="AO482" s="378"/>
      <c r="AP482" s="378"/>
      <c r="AQ482" s="378"/>
      <c r="AR482" s="378"/>
      <c r="AS482" s="394"/>
      <c r="AT482" s="395"/>
      <c r="AU482" s="394"/>
      <c r="AV482" s="394"/>
      <c r="AW482" s="383" t="s">
        <v>2772</v>
      </c>
    </row>
    <row r="483" spans="1:49" s="506" customFormat="1">
      <c r="A483" s="472"/>
      <c r="B483" s="380" t="s">
        <v>2773</v>
      </c>
      <c r="C483" s="381" t="s">
        <v>2774</v>
      </c>
      <c r="D483" s="380"/>
      <c r="E483" s="378" t="s">
        <v>2775</v>
      </c>
      <c r="F483" s="378" t="s">
        <v>533</v>
      </c>
      <c r="G483" s="378" t="s">
        <v>452</v>
      </c>
      <c r="H483" s="378"/>
      <c r="I483" s="378"/>
      <c r="J483" s="378"/>
      <c r="K483" s="378"/>
      <c r="L483" s="378"/>
      <c r="M483" s="378"/>
      <c r="N483" s="378"/>
      <c r="O483" s="379"/>
      <c r="P483" s="483">
        <f t="shared" si="24"/>
        <v>0</v>
      </c>
      <c r="Q483" s="378"/>
      <c r="R483" s="378"/>
      <c r="S483" s="378"/>
      <c r="T483" s="378"/>
      <c r="U483" s="378"/>
      <c r="V483" s="378"/>
      <c r="W483" s="378">
        <v>2</v>
      </c>
      <c r="X483" s="440">
        <v>44319</v>
      </c>
      <c r="Y483" s="484">
        <f t="shared" si="25"/>
        <v>2</v>
      </c>
      <c r="Z483" s="378"/>
      <c r="AA483" s="378"/>
      <c r="AB483" s="378"/>
      <c r="AC483" s="378"/>
      <c r="AD483" s="378"/>
      <c r="AE483" s="378"/>
      <c r="AF483" s="378"/>
      <c r="AG483" s="379"/>
      <c r="AH483" s="484">
        <f t="shared" si="23"/>
        <v>0</v>
      </c>
      <c r="AI483" s="378"/>
      <c r="AJ483" s="378" t="s">
        <v>2227</v>
      </c>
      <c r="AK483" s="378" t="s">
        <v>2228</v>
      </c>
      <c r="AL483" s="378"/>
      <c r="AM483" s="378"/>
      <c r="AN483" s="378"/>
      <c r="AO483" s="378"/>
      <c r="AP483" s="378"/>
      <c r="AQ483" s="378"/>
      <c r="AR483" s="378"/>
      <c r="AS483" s="394"/>
      <c r="AT483" s="395"/>
      <c r="AU483" s="394"/>
      <c r="AV483" s="394"/>
      <c r="AW483" s="383" t="s">
        <v>2776</v>
      </c>
    </row>
    <row r="484" spans="1:49" s="506" customFormat="1">
      <c r="A484" s="472"/>
      <c r="B484" s="380" t="s">
        <v>2777</v>
      </c>
      <c r="C484" s="381" t="s">
        <v>2778</v>
      </c>
      <c r="D484" s="380"/>
      <c r="E484" s="378" t="s">
        <v>2779</v>
      </c>
      <c r="F484" s="378" t="s">
        <v>533</v>
      </c>
      <c r="G484" s="378" t="s">
        <v>452</v>
      </c>
      <c r="H484" s="378"/>
      <c r="I484" s="378"/>
      <c r="J484" s="378"/>
      <c r="K484" s="378"/>
      <c r="L484" s="378"/>
      <c r="M484" s="378"/>
      <c r="N484" s="378"/>
      <c r="O484" s="379"/>
      <c r="P484" s="483">
        <f t="shared" si="24"/>
        <v>0</v>
      </c>
      <c r="Q484" s="378"/>
      <c r="R484" s="378"/>
      <c r="S484" s="378"/>
      <c r="T484" s="378"/>
      <c r="U484" s="378"/>
      <c r="V484" s="378"/>
      <c r="W484" s="378">
        <v>2</v>
      </c>
      <c r="X484" s="440">
        <v>44354</v>
      </c>
      <c r="Y484" s="484">
        <f t="shared" si="25"/>
        <v>2</v>
      </c>
      <c r="Z484" s="378"/>
      <c r="AA484" s="378"/>
      <c r="AB484" s="378"/>
      <c r="AC484" s="378"/>
      <c r="AD484" s="378"/>
      <c r="AE484" s="378"/>
      <c r="AF484" s="378"/>
      <c r="AG484" s="379"/>
      <c r="AH484" s="484">
        <f t="shared" si="23"/>
        <v>0</v>
      </c>
      <c r="AI484" s="378"/>
      <c r="AJ484" s="378" t="s">
        <v>2227</v>
      </c>
      <c r="AK484" s="378" t="s">
        <v>2228</v>
      </c>
      <c r="AL484" s="378"/>
      <c r="AM484" s="378"/>
      <c r="AN484" s="378"/>
      <c r="AO484" s="378"/>
      <c r="AP484" s="378"/>
      <c r="AQ484" s="378"/>
      <c r="AR484" s="378"/>
      <c r="AS484" s="394"/>
      <c r="AT484" s="395"/>
      <c r="AU484" s="394"/>
      <c r="AV484" s="394"/>
      <c r="AW484" s="383" t="s">
        <v>2780</v>
      </c>
    </row>
    <row r="485" spans="1:49" s="506" customFormat="1">
      <c r="A485" s="472"/>
      <c r="B485" s="380" t="s">
        <v>2781</v>
      </c>
      <c r="C485" s="381" t="s">
        <v>2782</v>
      </c>
      <c r="D485" s="380"/>
      <c r="E485" s="378" t="s">
        <v>2783</v>
      </c>
      <c r="F485" s="378" t="s">
        <v>533</v>
      </c>
      <c r="G485" s="378" t="s">
        <v>452</v>
      </c>
      <c r="H485" s="378"/>
      <c r="I485" s="378"/>
      <c r="J485" s="378"/>
      <c r="K485" s="378"/>
      <c r="L485" s="378"/>
      <c r="M485" s="378"/>
      <c r="N485" s="378"/>
      <c r="O485" s="379"/>
      <c r="P485" s="483">
        <f t="shared" si="24"/>
        <v>0</v>
      </c>
      <c r="Q485" s="378"/>
      <c r="R485" s="378"/>
      <c r="S485" s="378"/>
      <c r="T485" s="378"/>
      <c r="U485" s="378"/>
      <c r="V485" s="378"/>
      <c r="W485" s="378">
        <v>2</v>
      </c>
      <c r="X485" s="440">
        <v>44260</v>
      </c>
      <c r="Y485" s="484">
        <f t="shared" si="25"/>
        <v>2</v>
      </c>
      <c r="Z485" s="378"/>
      <c r="AA485" s="378"/>
      <c r="AB485" s="378"/>
      <c r="AC485" s="378"/>
      <c r="AD485" s="378"/>
      <c r="AE485" s="378"/>
      <c r="AF485" s="378"/>
      <c r="AG485" s="379"/>
      <c r="AH485" s="484">
        <f t="shared" si="23"/>
        <v>0</v>
      </c>
      <c r="AI485" s="378"/>
      <c r="AJ485" s="378" t="s">
        <v>2227</v>
      </c>
      <c r="AK485" s="378" t="s">
        <v>2228</v>
      </c>
      <c r="AL485" s="378"/>
      <c r="AM485" s="378"/>
      <c r="AN485" s="378"/>
      <c r="AO485" s="378"/>
      <c r="AP485" s="378"/>
      <c r="AQ485" s="378"/>
      <c r="AR485" s="378"/>
      <c r="AS485" s="394"/>
      <c r="AT485" s="395"/>
      <c r="AU485" s="394"/>
      <c r="AV485" s="394"/>
      <c r="AW485" s="383" t="s">
        <v>2784</v>
      </c>
    </row>
    <row r="486" spans="1:49" s="506" customFormat="1">
      <c r="A486" s="472"/>
      <c r="B486" s="380" t="s">
        <v>2785</v>
      </c>
      <c r="C486" s="381" t="s">
        <v>2786</v>
      </c>
      <c r="D486" s="380"/>
      <c r="E486" s="378" t="s">
        <v>2787</v>
      </c>
      <c r="F486" s="378" t="s">
        <v>533</v>
      </c>
      <c r="G486" s="378" t="s">
        <v>452</v>
      </c>
      <c r="H486" s="378"/>
      <c r="I486" s="378"/>
      <c r="J486" s="378"/>
      <c r="K486" s="378"/>
      <c r="L486" s="378"/>
      <c r="M486" s="378"/>
      <c r="N486" s="378"/>
      <c r="O486" s="379"/>
      <c r="P486" s="483">
        <f t="shared" si="24"/>
        <v>0</v>
      </c>
      <c r="Q486" s="378"/>
      <c r="R486" s="378"/>
      <c r="S486" s="378"/>
      <c r="T486" s="378"/>
      <c r="U486" s="378"/>
      <c r="V486" s="378"/>
      <c r="W486" s="378">
        <v>2</v>
      </c>
      <c r="X486" s="440">
        <v>44419</v>
      </c>
      <c r="Y486" s="484">
        <f t="shared" si="25"/>
        <v>2</v>
      </c>
      <c r="Z486" s="378"/>
      <c r="AA486" s="378"/>
      <c r="AB486" s="378"/>
      <c r="AC486" s="378"/>
      <c r="AD486" s="378"/>
      <c r="AE486" s="378"/>
      <c r="AF486" s="378"/>
      <c r="AG486" s="379"/>
      <c r="AH486" s="484">
        <f t="shared" si="23"/>
        <v>0</v>
      </c>
      <c r="AI486" s="378"/>
      <c r="AJ486" s="378" t="s">
        <v>2227</v>
      </c>
      <c r="AK486" s="378" t="s">
        <v>2228</v>
      </c>
      <c r="AL486" s="378"/>
      <c r="AM486" s="378"/>
      <c r="AN486" s="378"/>
      <c r="AO486" s="378"/>
      <c r="AP486" s="378"/>
      <c r="AQ486" s="378"/>
      <c r="AR486" s="378"/>
      <c r="AS486" s="394"/>
      <c r="AT486" s="395"/>
      <c r="AU486" s="394"/>
      <c r="AV486" s="394"/>
      <c r="AW486" s="383" t="s">
        <v>2788</v>
      </c>
    </row>
    <row r="487" spans="1:49" s="506" customFormat="1">
      <c r="A487" s="472"/>
      <c r="B487" s="380" t="s">
        <v>2789</v>
      </c>
      <c r="C487" s="381" t="s">
        <v>2790</v>
      </c>
      <c r="D487" s="380"/>
      <c r="E487" s="378" t="s">
        <v>2791</v>
      </c>
      <c r="F487" s="378" t="s">
        <v>533</v>
      </c>
      <c r="G487" s="378" t="s">
        <v>452</v>
      </c>
      <c r="H487" s="378"/>
      <c r="I487" s="378"/>
      <c r="J487" s="378"/>
      <c r="K487" s="378"/>
      <c r="L487" s="378"/>
      <c r="M487" s="378"/>
      <c r="N487" s="378"/>
      <c r="O487" s="379"/>
      <c r="P487" s="483">
        <f t="shared" si="24"/>
        <v>0</v>
      </c>
      <c r="Q487" s="378"/>
      <c r="R487" s="378"/>
      <c r="S487" s="378"/>
      <c r="T487" s="378"/>
      <c r="U487" s="378"/>
      <c r="V487" s="378"/>
      <c r="W487" s="378">
        <v>1</v>
      </c>
      <c r="X487" s="440">
        <v>44280</v>
      </c>
      <c r="Y487" s="484">
        <f t="shared" si="25"/>
        <v>1</v>
      </c>
      <c r="Z487" s="378"/>
      <c r="AA487" s="378"/>
      <c r="AB487" s="378"/>
      <c r="AC487" s="378"/>
      <c r="AD487" s="378"/>
      <c r="AE487" s="378"/>
      <c r="AF487" s="378">
        <v>1</v>
      </c>
      <c r="AG487" s="440">
        <v>44529</v>
      </c>
      <c r="AH487" s="484">
        <f t="shared" si="23"/>
        <v>1</v>
      </c>
      <c r="AI487" s="378"/>
      <c r="AJ487" s="378" t="s">
        <v>2227</v>
      </c>
      <c r="AK487" s="378" t="s">
        <v>2228</v>
      </c>
      <c r="AL487" s="378"/>
      <c r="AM487" s="378"/>
      <c r="AN487" s="378"/>
      <c r="AO487" s="378"/>
      <c r="AP487" s="378"/>
      <c r="AQ487" s="378"/>
      <c r="AR487" s="378"/>
      <c r="AS487" s="394"/>
      <c r="AT487" s="395"/>
      <c r="AU487" s="394"/>
      <c r="AV487" s="394"/>
      <c r="AW487" s="383" t="s">
        <v>2792</v>
      </c>
    </row>
    <row r="488" spans="1:49" s="506" customFormat="1">
      <c r="A488" s="472"/>
      <c r="B488" s="380" t="s">
        <v>1047</v>
      </c>
      <c r="C488" s="381" t="s">
        <v>2793</v>
      </c>
      <c r="D488" s="380"/>
      <c r="E488" s="378" t="s">
        <v>2794</v>
      </c>
      <c r="F488" s="378" t="s">
        <v>533</v>
      </c>
      <c r="G488" s="378" t="s">
        <v>452</v>
      </c>
      <c r="H488" s="378"/>
      <c r="I488" s="378"/>
      <c r="J488" s="378"/>
      <c r="K488" s="378"/>
      <c r="L488" s="378"/>
      <c r="M488" s="378"/>
      <c r="N488" s="378"/>
      <c r="O488" s="379"/>
      <c r="P488" s="483">
        <f t="shared" si="24"/>
        <v>0</v>
      </c>
      <c r="Q488" s="378"/>
      <c r="R488" s="378"/>
      <c r="S488" s="378"/>
      <c r="T488" s="378"/>
      <c r="U488" s="378"/>
      <c r="V488" s="378"/>
      <c r="W488" s="378">
        <v>1</v>
      </c>
      <c r="X488" s="440">
        <v>44336</v>
      </c>
      <c r="Y488" s="484">
        <f t="shared" si="25"/>
        <v>1</v>
      </c>
      <c r="Z488" s="378"/>
      <c r="AA488" s="378"/>
      <c r="AB488" s="378"/>
      <c r="AC488" s="378"/>
      <c r="AD488" s="378"/>
      <c r="AE488" s="378"/>
      <c r="AF488" s="378">
        <v>1</v>
      </c>
      <c r="AG488" s="440">
        <v>44473</v>
      </c>
      <c r="AH488" s="484">
        <f t="shared" si="23"/>
        <v>1</v>
      </c>
      <c r="AI488" s="378"/>
      <c r="AJ488" s="378" t="s">
        <v>2227</v>
      </c>
      <c r="AK488" s="378" t="s">
        <v>2228</v>
      </c>
      <c r="AL488" s="378"/>
      <c r="AM488" s="378"/>
      <c r="AN488" s="378"/>
      <c r="AO488" s="378"/>
      <c r="AP488" s="378"/>
      <c r="AQ488" s="378"/>
      <c r="AR488" s="378"/>
      <c r="AS488" s="394"/>
      <c r="AT488" s="395"/>
      <c r="AU488" s="394"/>
      <c r="AV488" s="394"/>
      <c r="AW488" s="383" t="s">
        <v>2795</v>
      </c>
    </row>
    <row r="489" spans="1:49" s="506" customFormat="1">
      <c r="A489" s="472"/>
      <c r="B489" s="380" t="s">
        <v>2796</v>
      </c>
      <c r="C489" s="381" t="s">
        <v>2797</v>
      </c>
      <c r="D489" s="380"/>
      <c r="E489" s="378" t="s">
        <v>2798</v>
      </c>
      <c r="F489" s="378" t="s">
        <v>533</v>
      </c>
      <c r="G489" s="378" t="s">
        <v>452</v>
      </c>
      <c r="H489" s="378"/>
      <c r="I489" s="378"/>
      <c r="J489" s="378"/>
      <c r="K489" s="378"/>
      <c r="L489" s="378"/>
      <c r="M489" s="378"/>
      <c r="N489" s="378"/>
      <c r="O489" s="379"/>
      <c r="P489" s="483">
        <f t="shared" si="24"/>
        <v>0</v>
      </c>
      <c r="Q489" s="378"/>
      <c r="R489" s="378"/>
      <c r="S489" s="378"/>
      <c r="T489" s="378"/>
      <c r="U489" s="378"/>
      <c r="V489" s="378"/>
      <c r="W489" s="378">
        <v>1</v>
      </c>
      <c r="X489" s="440">
        <v>44232</v>
      </c>
      <c r="Y489" s="484">
        <f t="shared" si="25"/>
        <v>1</v>
      </c>
      <c r="Z489" s="378"/>
      <c r="AA489" s="378"/>
      <c r="AB489" s="378"/>
      <c r="AC489" s="378"/>
      <c r="AD489" s="378"/>
      <c r="AE489" s="378"/>
      <c r="AF489" s="378">
        <v>1</v>
      </c>
      <c r="AG489" s="440">
        <v>44449</v>
      </c>
      <c r="AH489" s="484">
        <f t="shared" si="23"/>
        <v>1</v>
      </c>
      <c r="AI489" s="378"/>
      <c r="AJ489" s="378" t="s">
        <v>2227</v>
      </c>
      <c r="AK489" s="378" t="s">
        <v>2228</v>
      </c>
      <c r="AL489" s="378"/>
      <c r="AM489" s="378"/>
      <c r="AN489" s="378"/>
      <c r="AO489" s="378"/>
      <c r="AP489" s="378"/>
      <c r="AQ489" s="378"/>
      <c r="AR489" s="378"/>
      <c r="AS489" s="394"/>
      <c r="AT489" s="395"/>
      <c r="AU489" s="394"/>
      <c r="AV489" s="394"/>
      <c r="AW489" s="383" t="s">
        <v>2799</v>
      </c>
    </row>
    <row r="490" spans="1:49" s="506" customFormat="1">
      <c r="A490" s="472"/>
      <c r="B490" s="380" t="s">
        <v>2800</v>
      </c>
      <c r="C490" s="381" t="s">
        <v>2801</v>
      </c>
      <c r="D490" s="380"/>
      <c r="E490" s="378" t="s">
        <v>2802</v>
      </c>
      <c r="F490" s="378" t="s">
        <v>533</v>
      </c>
      <c r="G490" s="378" t="s">
        <v>452</v>
      </c>
      <c r="H490" s="378"/>
      <c r="I490" s="378"/>
      <c r="J490" s="378"/>
      <c r="K490" s="378"/>
      <c r="L490" s="378"/>
      <c r="M490" s="378"/>
      <c r="N490" s="378"/>
      <c r="O490" s="379"/>
      <c r="P490" s="483">
        <f t="shared" si="24"/>
        <v>0</v>
      </c>
      <c r="Q490" s="378"/>
      <c r="R490" s="378"/>
      <c r="S490" s="378"/>
      <c r="T490" s="378"/>
      <c r="U490" s="378"/>
      <c r="V490" s="378"/>
      <c r="W490" s="378">
        <v>1</v>
      </c>
      <c r="X490" s="440">
        <v>44214</v>
      </c>
      <c r="Y490" s="484">
        <f t="shared" si="25"/>
        <v>1</v>
      </c>
      <c r="Z490" s="378"/>
      <c r="AA490" s="378"/>
      <c r="AB490" s="378"/>
      <c r="AC490" s="378"/>
      <c r="AD490" s="378"/>
      <c r="AE490" s="378"/>
      <c r="AF490" s="378">
        <v>1</v>
      </c>
      <c r="AG490" s="440">
        <v>44467</v>
      </c>
      <c r="AH490" s="484">
        <f t="shared" si="23"/>
        <v>1</v>
      </c>
      <c r="AI490" s="378"/>
      <c r="AJ490" s="378" t="s">
        <v>2227</v>
      </c>
      <c r="AK490" s="378" t="s">
        <v>2228</v>
      </c>
      <c r="AL490" s="378"/>
      <c r="AM490" s="378"/>
      <c r="AN490" s="378"/>
      <c r="AO490" s="378"/>
      <c r="AP490" s="378"/>
      <c r="AQ490" s="378"/>
      <c r="AR490" s="378"/>
      <c r="AS490" s="394"/>
      <c r="AT490" s="395"/>
      <c r="AU490" s="394"/>
      <c r="AV490" s="394"/>
      <c r="AW490" s="381" t="s">
        <v>2803</v>
      </c>
    </row>
    <row r="491" spans="1:49" s="506" customFormat="1">
      <c r="A491" s="472"/>
      <c r="B491" s="380" t="s">
        <v>2804</v>
      </c>
      <c r="C491" s="381" t="s">
        <v>2805</v>
      </c>
      <c r="D491" s="380"/>
      <c r="E491" s="378" t="s">
        <v>2806</v>
      </c>
      <c r="F491" s="378" t="s">
        <v>533</v>
      </c>
      <c r="G491" s="378" t="s">
        <v>452</v>
      </c>
      <c r="H491" s="378"/>
      <c r="I491" s="378"/>
      <c r="J491" s="378"/>
      <c r="K491" s="378"/>
      <c r="L491" s="378"/>
      <c r="M491" s="378"/>
      <c r="N491" s="378"/>
      <c r="O491" s="379"/>
      <c r="P491" s="483">
        <f t="shared" si="24"/>
        <v>0</v>
      </c>
      <c r="Q491" s="378"/>
      <c r="R491" s="378"/>
      <c r="S491" s="378"/>
      <c r="T491" s="378"/>
      <c r="U491" s="378"/>
      <c r="V491" s="378"/>
      <c r="W491" s="378">
        <v>1</v>
      </c>
      <c r="X491" s="440">
        <v>44209</v>
      </c>
      <c r="Y491" s="484">
        <f t="shared" si="25"/>
        <v>1</v>
      </c>
      <c r="Z491" s="378"/>
      <c r="AA491" s="378"/>
      <c r="AB491" s="378"/>
      <c r="AC491" s="378"/>
      <c r="AD491" s="378"/>
      <c r="AE491" s="378"/>
      <c r="AF491" s="378">
        <v>1</v>
      </c>
      <c r="AG491" s="440">
        <v>44461</v>
      </c>
      <c r="AH491" s="484">
        <f t="shared" si="23"/>
        <v>1</v>
      </c>
      <c r="AI491" s="378"/>
      <c r="AJ491" s="378" t="s">
        <v>2227</v>
      </c>
      <c r="AK491" s="378" t="s">
        <v>2228</v>
      </c>
      <c r="AL491" s="378"/>
      <c r="AM491" s="378"/>
      <c r="AN491" s="378"/>
      <c r="AO491" s="378"/>
      <c r="AP491" s="378"/>
      <c r="AQ491" s="378"/>
      <c r="AR491" s="378"/>
      <c r="AS491" s="394"/>
      <c r="AT491" s="395"/>
      <c r="AU491" s="394"/>
      <c r="AV491" s="394"/>
      <c r="AW491" s="383" t="s">
        <v>2807</v>
      </c>
    </row>
    <row r="492" spans="1:49" s="506" customFormat="1">
      <c r="A492" s="472"/>
      <c r="B492" s="380" t="s">
        <v>2808</v>
      </c>
      <c r="C492" s="381" t="s">
        <v>2809</v>
      </c>
      <c r="D492" s="380"/>
      <c r="E492" s="378" t="s">
        <v>2810</v>
      </c>
      <c r="F492" s="378" t="s">
        <v>693</v>
      </c>
      <c r="G492" s="378" t="s">
        <v>452</v>
      </c>
      <c r="H492" s="378"/>
      <c r="I492" s="378"/>
      <c r="J492" s="378"/>
      <c r="K492" s="378"/>
      <c r="L492" s="378"/>
      <c r="M492" s="378"/>
      <c r="N492" s="378"/>
      <c r="O492" s="379"/>
      <c r="P492" s="483">
        <f t="shared" si="24"/>
        <v>0</v>
      </c>
      <c r="Q492" s="378"/>
      <c r="R492" s="378"/>
      <c r="S492" s="378"/>
      <c r="T492" s="378"/>
      <c r="U492" s="378"/>
      <c r="V492" s="378"/>
      <c r="W492" s="378">
        <v>1</v>
      </c>
      <c r="X492" s="440">
        <v>44336</v>
      </c>
      <c r="Y492" s="484">
        <f t="shared" si="25"/>
        <v>1</v>
      </c>
      <c r="Z492" s="378"/>
      <c r="AA492" s="378"/>
      <c r="AB492" s="378"/>
      <c r="AC492" s="378"/>
      <c r="AD492" s="378"/>
      <c r="AE492" s="378"/>
      <c r="AF492" s="378">
        <v>1</v>
      </c>
      <c r="AG492" s="440">
        <v>44476</v>
      </c>
      <c r="AH492" s="484">
        <f t="shared" si="23"/>
        <v>1</v>
      </c>
      <c r="AI492" s="378"/>
      <c r="AJ492" s="378" t="s">
        <v>2227</v>
      </c>
      <c r="AK492" s="378" t="s">
        <v>2228</v>
      </c>
      <c r="AL492" s="378"/>
      <c r="AM492" s="378"/>
      <c r="AN492" s="378"/>
      <c r="AO492" s="378"/>
      <c r="AP492" s="378"/>
      <c r="AQ492" s="378"/>
      <c r="AR492" s="378"/>
      <c r="AS492" s="394"/>
      <c r="AT492" s="395"/>
      <c r="AU492" s="394"/>
      <c r="AV492" s="394"/>
      <c r="AW492" s="383" t="s">
        <v>2811</v>
      </c>
    </row>
    <row r="493" spans="1:49" s="506" customFormat="1">
      <c r="A493" s="472"/>
      <c r="B493" s="380" t="s">
        <v>2812</v>
      </c>
      <c r="C493" s="381" t="s">
        <v>2813</v>
      </c>
      <c r="D493" s="380"/>
      <c r="E493" s="378" t="s">
        <v>2814</v>
      </c>
      <c r="F493" s="378" t="s">
        <v>533</v>
      </c>
      <c r="G493" s="378" t="s">
        <v>452</v>
      </c>
      <c r="H493" s="378"/>
      <c r="I493" s="378"/>
      <c r="J493" s="378"/>
      <c r="K493" s="378"/>
      <c r="L493" s="378"/>
      <c r="M493" s="378"/>
      <c r="N493" s="378"/>
      <c r="O493" s="379"/>
      <c r="P493" s="483">
        <f t="shared" si="24"/>
        <v>0</v>
      </c>
      <c r="Q493" s="378"/>
      <c r="R493" s="378"/>
      <c r="S493" s="378"/>
      <c r="T493" s="378"/>
      <c r="U493" s="378"/>
      <c r="V493" s="378"/>
      <c r="W493" s="378">
        <v>1</v>
      </c>
      <c r="X493" s="440">
        <v>44501</v>
      </c>
      <c r="Y493" s="484">
        <f t="shared" si="25"/>
        <v>1</v>
      </c>
      <c r="Z493" s="378"/>
      <c r="AA493" s="378"/>
      <c r="AB493" s="378"/>
      <c r="AC493" s="378"/>
      <c r="AD493" s="378"/>
      <c r="AE493" s="378"/>
      <c r="AF493" s="378">
        <v>1</v>
      </c>
      <c r="AG493" s="440">
        <v>44543</v>
      </c>
      <c r="AH493" s="484">
        <f t="shared" si="23"/>
        <v>1</v>
      </c>
      <c r="AI493" s="378"/>
      <c r="AJ493" s="378" t="s">
        <v>2227</v>
      </c>
      <c r="AK493" s="378" t="s">
        <v>2228</v>
      </c>
      <c r="AL493" s="378"/>
      <c r="AM493" s="378"/>
      <c r="AN493" s="378"/>
      <c r="AO493" s="378"/>
      <c r="AP493" s="378"/>
      <c r="AQ493" s="378"/>
      <c r="AR493" s="378"/>
      <c r="AS493" s="394"/>
      <c r="AT493" s="395"/>
      <c r="AU493" s="394"/>
      <c r="AV493" s="394"/>
      <c r="AW493" s="383" t="s">
        <v>2815</v>
      </c>
    </row>
    <row r="494" spans="1:49" s="506" customFormat="1">
      <c r="A494" s="472"/>
      <c r="B494" s="380" t="s">
        <v>2816</v>
      </c>
      <c r="C494" s="381" t="s">
        <v>2817</v>
      </c>
      <c r="D494" s="380"/>
      <c r="E494" s="378" t="s">
        <v>2818</v>
      </c>
      <c r="F494" s="378" t="s">
        <v>533</v>
      </c>
      <c r="G494" s="378" t="s">
        <v>452</v>
      </c>
      <c r="H494" s="378"/>
      <c r="I494" s="378"/>
      <c r="J494" s="378"/>
      <c r="K494" s="378"/>
      <c r="L494" s="378"/>
      <c r="M494" s="378"/>
      <c r="N494" s="378"/>
      <c r="O494" s="379"/>
      <c r="P494" s="483">
        <f t="shared" si="24"/>
        <v>0</v>
      </c>
      <c r="Q494" s="378"/>
      <c r="R494" s="378"/>
      <c r="S494" s="378"/>
      <c r="T494" s="378"/>
      <c r="U494" s="378"/>
      <c r="V494" s="378"/>
      <c r="W494" s="378">
        <v>1</v>
      </c>
      <c r="X494" s="440">
        <v>44265</v>
      </c>
      <c r="Y494" s="484">
        <f t="shared" si="25"/>
        <v>1</v>
      </c>
      <c r="Z494" s="378"/>
      <c r="AA494" s="378"/>
      <c r="AB494" s="378"/>
      <c r="AC494" s="378"/>
      <c r="AD494" s="378"/>
      <c r="AE494" s="378"/>
      <c r="AF494" s="378">
        <v>1</v>
      </c>
      <c r="AG494" s="440">
        <v>44383</v>
      </c>
      <c r="AH494" s="484">
        <f t="shared" si="23"/>
        <v>1</v>
      </c>
      <c r="AI494" s="378"/>
      <c r="AJ494" s="378" t="s">
        <v>2227</v>
      </c>
      <c r="AK494" s="378" t="s">
        <v>2228</v>
      </c>
      <c r="AL494" s="378"/>
      <c r="AM494" s="378"/>
      <c r="AN494" s="378"/>
      <c r="AO494" s="378"/>
      <c r="AP494" s="378"/>
      <c r="AQ494" s="378"/>
      <c r="AR494" s="378"/>
      <c r="AS494" s="394"/>
      <c r="AT494" s="395"/>
      <c r="AU494" s="394"/>
      <c r="AV494" s="394"/>
      <c r="AW494" s="383" t="s">
        <v>2819</v>
      </c>
    </row>
    <row r="495" spans="1:49" s="506" customFormat="1">
      <c r="A495" s="472"/>
      <c r="B495" s="380" t="s">
        <v>2820</v>
      </c>
      <c r="C495" s="381" t="s">
        <v>2821</v>
      </c>
      <c r="D495" s="380"/>
      <c r="E495" s="378" t="s">
        <v>2822</v>
      </c>
      <c r="F495" s="378" t="s">
        <v>533</v>
      </c>
      <c r="G495" s="378" t="s">
        <v>452</v>
      </c>
      <c r="H495" s="378"/>
      <c r="I495" s="378"/>
      <c r="J495" s="378"/>
      <c r="K495" s="378"/>
      <c r="L495" s="378"/>
      <c r="M495" s="378"/>
      <c r="N495" s="378"/>
      <c r="O495" s="379"/>
      <c r="P495" s="483">
        <f t="shared" si="24"/>
        <v>0</v>
      </c>
      <c r="Q495" s="378"/>
      <c r="R495" s="378"/>
      <c r="S495" s="378"/>
      <c r="T495" s="378"/>
      <c r="U495" s="378"/>
      <c r="V495" s="378"/>
      <c r="W495" s="378">
        <v>1</v>
      </c>
      <c r="X495" s="440">
        <v>44305</v>
      </c>
      <c r="Y495" s="484">
        <f t="shared" si="25"/>
        <v>1</v>
      </c>
      <c r="Z495" s="378"/>
      <c r="AA495" s="378"/>
      <c r="AB495" s="378"/>
      <c r="AC495" s="378"/>
      <c r="AD495" s="378"/>
      <c r="AE495" s="378"/>
      <c r="AF495" s="378"/>
      <c r="AG495" s="378"/>
      <c r="AH495" s="484">
        <f t="shared" si="23"/>
        <v>0</v>
      </c>
      <c r="AI495" s="378"/>
      <c r="AJ495" s="378" t="s">
        <v>2227</v>
      </c>
      <c r="AK495" s="378" t="s">
        <v>2228</v>
      </c>
      <c r="AL495" s="378"/>
      <c r="AM495" s="378"/>
      <c r="AN495" s="378"/>
      <c r="AO495" s="378"/>
      <c r="AP495" s="378"/>
      <c r="AQ495" s="378"/>
      <c r="AR495" s="378"/>
      <c r="AS495" s="394"/>
      <c r="AT495" s="395"/>
      <c r="AU495" s="394"/>
      <c r="AV495" s="394"/>
      <c r="AW495" s="383" t="s">
        <v>2823</v>
      </c>
    </row>
    <row r="496" spans="1:49" s="506" customFormat="1">
      <c r="A496" s="472"/>
      <c r="B496" s="380" t="s">
        <v>2824</v>
      </c>
      <c r="C496" s="381" t="s">
        <v>2825</v>
      </c>
      <c r="D496" s="380"/>
      <c r="E496" s="378" t="s">
        <v>2826</v>
      </c>
      <c r="F496" s="378" t="s">
        <v>533</v>
      </c>
      <c r="G496" s="378" t="s">
        <v>452</v>
      </c>
      <c r="H496" s="378"/>
      <c r="I496" s="378"/>
      <c r="J496" s="378"/>
      <c r="K496" s="378"/>
      <c r="L496" s="378"/>
      <c r="M496" s="378"/>
      <c r="N496" s="378"/>
      <c r="O496" s="379"/>
      <c r="P496" s="483">
        <f t="shared" si="24"/>
        <v>0</v>
      </c>
      <c r="Q496" s="378"/>
      <c r="R496" s="378"/>
      <c r="S496" s="378"/>
      <c r="T496" s="378"/>
      <c r="U496" s="378"/>
      <c r="V496" s="378"/>
      <c r="W496" s="378">
        <v>1</v>
      </c>
      <c r="X496" s="440">
        <v>44329</v>
      </c>
      <c r="Y496" s="484">
        <f t="shared" si="25"/>
        <v>1</v>
      </c>
      <c r="Z496" s="378"/>
      <c r="AA496" s="378"/>
      <c r="AB496" s="378"/>
      <c r="AC496" s="378"/>
      <c r="AD496" s="378"/>
      <c r="AE496" s="378"/>
      <c r="AF496" s="378"/>
      <c r="AG496" s="379"/>
      <c r="AH496" s="484">
        <f t="shared" si="23"/>
        <v>0</v>
      </c>
      <c r="AI496" s="378"/>
      <c r="AJ496" s="378" t="s">
        <v>2227</v>
      </c>
      <c r="AK496" s="378" t="s">
        <v>2228</v>
      </c>
      <c r="AL496" s="378"/>
      <c r="AM496" s="378"/>
      <c r="AN496" s="378"/>
      <c r="AO496" s="378"/>
      <c r="AP496" s="378"/>
      <c r="AQ496" s="378"/>
      <c r="AR496" s="378"/>
      <c r="AS496" s="394"/>
      <c r="AT496" s="395"/>
      <c r="AU496" s="394"/>
      <c r="AV496" s="394"/>
      <c r="AW496" s="383" t="s">
        <v>2827</v>
      </c>
    </row>
    <row r="497" spans="1:49" s="506" customFormat="1">
      <c r="A497" s="472"/>
      <c r="B497" s="380" t="s">
        <v>2828</v>
      </c>
      <c r="C497" s="381" t="s">
        <v>2829</v>
      </c>
      <c r="D497" s="380"/>
      <c r="E497" s="378" t="s">
        <v>2830</v>
      </c>
      <c r="F497" s="378" t="s">
        <v>533</v>
      </c>
      <c r="G497" s="378" t="s">
        <v>452</v>
      </c>
      <c r="H497" s="378"/>
      <c r="I497" s="378"/>
      <c r="J497" s="378"/>
      <c r="K497" s="378"/>
      <c r="L497" s="378"/>
      <c r="M497" s="378"/>
      <c r="N497" s="378"/>
      <c r="O497" s="379"/>
      <c r="P497" s="483">
        <f t="shared" si="24"/>
        <v>0</v>
      </c>
      <c r="Q497" s="378"/>
      <c r="R497" s="378"/>
      <c r="S497" s="378"/>
      <c r="T497" s="378"/>
      <c r="U497" s="378"/>
      <c r="V497" s="378"/>
      <c r="W497" s="378">
        <v>1</v>
      </c>
      <c r="X497" s="440">
        <v>44437</v>
      </c>
      <c r="Y497" s="484">
        <f t="shared" si="25"/>
        <v>1</v>
      </c>
      <c r="Z497" s="378"/>
      <c r="AA497" s="378"/>
      <c r="AB497" s="378"/>
      <c r="AC497" s="378"/>
      <c r="AD497" s="378"/>
      <c r="AE497" s="378"/>
      <c r="AF497" s="378"/>
      <c r="AG497" s="378"/>
      <c r="AH497" s="484">
        <f t="shared" si="23"/>
        <v>0</v>
      </c>
      <c r="AI497" s="378"/>
      <c r="AJ497" s="378" t="s">
        <v>2227</v>
      </c>
      <c r="AK497" s="378" t="s">
        <v>2228</v>
      </c>
      <c r="AL497" s="378"/>
      <c r="AM497" s="378"/>
      <c r="AN497" s="378"/>
      <c r="AO497" s="378"/>
      <c r="AP497" s="378"/>
      <c r="AQ497" s="378"/>
      <c r="AR497" s="378"/>
      <c r="AS497" s="394"/>
      <c r="AT497" s="395"/>
      <c r="AU497" s="394"/>
      <c r="AV497" s="394"/>
      <c r="AW497" s="383" t="s">
        <v>2831</v>
      </c>
    </row>
    <row r="498" spans="1:49" s="506" customFormat="1">
      <c r="A498" s="472"/>
      <c r="B498" s="380" t="s">
        <v>2832</v>
      </c>
      <c r="C498" s="381" t="s">
        <v>2833</v>
      </c>
      <c r="D498" s="380"/>
      <c r="E498" s="378" t="s">
        <v>2834</v>
      </c>
      <c r="F498" s="378" t="s">
        <v>730</v>
      </c>
      <c r="G498" s="378" t="s">
        <v>511</v>
      </c>
      <c r="H498" s="378"/>
      <c r="I498" s="378"/>
      <c r="J498" s="378"/>
      <c r="K498" s="378"/>
      <c r="L498" s="378"/>
      <c r="M498" s="378"/>
      <c r="N498" s="378"/>
      <c r="O498" s="379"/>
      <c r="P498" s="483">
        <f t="shared" si="24"/>
        <v>0</v>
      </c>
      <c r="Q498" s="378"/>
      <c r="R498" s="378"/>
      <c r="S498" s="378"/>
      <c r="T498" s="378"/>
      <c r="U498" s="378"/>
      <c r="V498" s="378"/>
      <c r="W498" s="378">
        <v>1</v>
      </c>
      <c r="X498" s="440">
        <v>44329</v>
      </c>
      <c r="Y498" s="484">
        <f t="shared" si="25"/>
        <v>1</v>
      </c>
      <c r="Z498" s="378"/>
      <c r="AA498" s="378"/>
      <c r="AB498" s="378"/>
      <c r="AC498" s="378"/>
      <c r="AD498" s="378"/>
      <c r="AE498" s="378"/>
      <c r="AF498" s="378"/>
      <c r="AG498" s="378"/>
      <c r="AH498" s="484">
        <f t="shared" si="23"/>
        <v>0</v>
      </c>
      <c r="AI498" s="378"/>
      <c r="AJ498" s="378" t="s">
        <v>2227</v>
      </c>
      <c r="AK498" s="378" t="s">
        <v>2228</v>
      </c>
      <c r="AL498" s="378"/>
      <c r="AM498" s="378"/>
      <c r="AN498" s="378"/>
      <c r="AO498" s="378"/>
      <c r="AP498" s="378"/>
      <c r="AQ498" s="378"/>
      <c r="AR498" s="378"/>
      <c r="AS498" s="394"/>
      <c r="AT498" s="395"/>
      <c r="AU498" s="394"/>
      <c r="AV498" s="394"/>
      <c r="AW498" s="383" t="s">
        <v>2835</v>
      </c>
    </row>
    <row r="499" spans="1:49" s="506" customFormat="1">
      <c r="A499" s="472"/>
      <c r="B499" s="380" t="s">
        <v>2836</v>
      </c>
      <c r="C499" s="381" t="s">
        <v>2837</v>
      </c>
      <c r="D499" s="380"/>
      <c r="E499" s="378" t="s">
        <v>2838</v>
      </c>
      <c r="F499" s="378" t="s">
        <v>730</v>
      </c>
      <c r="G499" s="378" t="s">
        <v>511</v>
      </c>
      <c r="H499" s="378"/>
      <c r="I499" s="378"/>
      <c r="J499" s="378"/>
      <c r="K499" s="378"/>
      <c r="L499" s="378"/>
      <c r="M499" s="378"/>
      <c r="N499" s="378"/>
      <c r="O499" s="379"/>
      <c r="P499" s="483">
        <f t="shared" si="24"/>
        <v>0</v>
      </c>
      <c r="Q499" s="378"/>
      <c r="R499" s="378"/>
      <c r="S499" s="378"/>
      <c r="T499" s="378"/>
      <c r="U499" s="378"/>
      <c r="V499" s="378"/>
      <c r="W499" s="378">
        <v>1</v>
      </c>
      <c r="X499" s="440">
        <v>44411</v>
      </c>
      <c r="Y499" s="484">
        <f t="shared" si="25"/>
        <v>1</v>
      </c>
      <c r="Z499" s="378"/>
      <c r="AA499" s="378"/>
      <c r="AB499" s="378"/>
      <c r="AC499" s="378"/>
      <c r="AD499" s="378"/>
      <c r="AE499" s="378"/>
      <c r="AF499" s="378"/>
      <c r="AG499" s="378"/>
      <c r="AH499" s="484">
        <f t="shared" si="23"/>
        <v>0</v>
      </c>
      <c r="AI499" s="378"/>
      <c r="AJ499" s="378" t="s">
        <v>2227</v>
      </c>
      <c r="AK499" s="378" t="s">
        <v>2228</v>
      </c>
      <c r="AL499" s="378"/>
      <c r="AM499" s="378"/>
      <c r="AN499" s="378"/>
      <c r="AO499" s="378"/>
      <c r="AP499" s="378"/>
      <c r="AQ499" s="378"/>
      <c r="AR499" s="378"/>
      <c r="AS499" s="394"/>
      <c r="AT499" s="395"/>
      <c r="AU499" s="394"/>
      <c r="AV499" s="394"/>
      <c r="AW499" s="383" t="s">
        <v>2839</v>
      </c>
    </row>
    <row r="500" spans="1:49" s="506" customFormat="1">
      <c r="A500" s="472"/>
      <c r="B500" s="380" t="s">
        <v>2840</v>
      </c>
      <c r="C500" s="381" t="s">
        <v>2841</v>
      </c>
      <c r="D500" s="380"/>
      <c r="E500" s="378" t="s">
        <v>2842</v>
      </c>
      <c r="F500" s="378" t="s">
        <v>533</v>
      </c>
      <c r="G500" s="378" t="s">
        <v>452</v>
      </c>
      <c r="H500" s="378"/>
      <c r="I500" s="378"/>
      <c r="J500" s="378"/>
      <c r="K500" s="378"/>
      <c r="L500" s="378"/>
      <c r="M500" s="378"/>
      <c r="N500" s="378"/>
      <c r="O500" s="379"/>
      <c r="P500" s="483">
        <f t="shared" si="24"/>
        <v>0</v>
      </c>
      <c r="Q500" s="378"/>
      <c r="R500" s="378"/>
      <c r="S500" s="378"/>
      <c r="T500" s="378"/>
      <c r="U500" s="378"/>
      <c r="V500" s="378"/>
      <c r="W500" s="378">
        <v>1</v>
      </c>
      <c r="X500" s="440">
        <v>44426</v>
      </c>
      <c r="Y500" s="484">
        <f t="shared" si="25"/>
        <v>1</v>
      </c>
      <c r="Z500" s="378"/>
      <c r="AA500" s="378"/>
      <c r="AB500" s="378"/>
      <c r="AC500" s="378"/>
      <c r="AD500" s="378"/>
      <c r="AE500" s="378"/>
      <c r="AF500" s="378"/>
      <c r="AG500" s="378"/>
      <c r="AH500" s="484">
        <f t="shared" si="23"/>
        <v>0</v>
      </c>
      <c r="AI500" s="378"/>
      <c r="AJ500" s="378" t="s">
        <v>2227</v>
      </c>
      <c r="AK500" s="378" t="s">
        <v>2228</v>
      </c>
      <c r="AL500" s="378"/>
      <c r="AM500" s="378"/>
      <c r="AN500" s="378"/>
      <c r="AO500" s="378"/>
      <c r="AP500" s="378"/>
      <c r="AQ500" s="378"/>
      <c r="AR500" s="378"/>
      <c r="AS500" s="394"/>
      <c r="AT500" s="395"/>
      <c r="AU500" s="394"/>
      <c r="AV500" s="394"/>
      <c r="AW500" s="383" t="s">
        <v>2843</v>
      </c>
    </row>
    <row r="501" spans="1:49">
      <c r="A501" s="472"/>
      <c r="B501" s="380" t="s">
        <v>2844</v>
      </c>
      <c r="C501" s="381" t="s">
        <v>2845</v>
      </c>
      <c r="D501" s="380"/>
      <c r="E501" s="378" t="s">
        <v>2846</v>
      </c>
      <c r="F501" s="378" t="s">
        <v>730</v>
      </c>
      <c r="G501" s="378" t="s">
        <v>511</v>
      </c>
      <c r="H501" s="378"/>
      <c r="I501" s="378"/>
      <c r="J501" s="378"/>
      <c r="K501" s="378"/>
      <c r="L501" s="378"/>
      <c r="M501" s="378"/>
      <c r="N501" s="378"/>
      <c r="O501" s="379"/>
      <c r="P501" s="483">
        <f t="shared" si="24"/>
        <v>0</v>
      </c>
      <c r="Q501" s="378"/>
      <c r="R501" s="378"/>
      <c r="S501" s="378"/>
      <c r="T501" s="378"/>
      <c r="U501" s="378"/>
      <c r="V501" s="378"/>
      <c r="W501" s="378">
        <v>1</v>
      </c>
      <c r="X501" s="440">
        <v>44379</v>
      </c>
      <c r="Y501" s="484">
        <f t="shared" si="25"/>
        <v>1</v>
      </c>
      <c r="Z501" s="378"/>
      <c r="AA501" s="378"/>
      <c r="AB501" s="378"/>
      <c r="AC501" s="378"/>
      <c r="AD501" s="378"/>
      <c r="AE501" s="378"/>
      <c r="AF501" s="378"/>
      <c r="AG501" s="378"/>
      <c r="AH501" s="484">
        <f t="shared" si="23"/>
        <v>0</v>
      </c>
      <c r="AI501" s="378"/>
      <c r="AJ501" s="378" t="s">
        <v>2227</v>
      </c>
      <c r="AK501" s="378" t="s">
        <v>2228</v>
      </c>
      <c r="AL501" s="378"/>
      <c r="AM501" s="378"/>
      <c r="AN501" s="378"/>
      <c r="AO501" s="378"/>
      <c r="AP501" s="378"/>
      <c r="AQ501" s="378"/>
      <c r="AR501" s="378"/>
      <c r="AS501" s="394"/>
      <c r="AT501" s="395"/>
      <c r="AU501" s="394"/>
      <c r="AV501" s="394"/>
      <c r="AW501" s="383" t="s">
        <v>2847</v>
      </c>
    </row>
    <row r="502" spans="1:49">
      <c r="A502" s="472"/>
      <c r="B502" s="380" t="s">
        <v>2848</v>
      </c>
      <c r="C502" s="381" t="s">
        <v>2849</v>
      </c>
      <c r="D502" s="380"/>
      <c r="E502" s="378" t="s">
        <v>2850</v>
      </c>
      <c r="F502" s="378" t="s">
        <v>533</v>
      </c>
      <c r="G502" s="378" t="s">
        <v>452</v>
      </c>
      <c r="H502" s="378"/>
      <c r="I502" s="378"/>
      <c r="J502" s="378"/>
      <c r="K502" s="378"/>
      <c r="L502" s="378"/>
      <c r="M502" s="378"/>
      <c r="N502" s="378"/>
      <c r="O502" s="379"/>
      <c r="P502" s="483">
        <f t="shared" si="24"/>
        <v>0</v>
      </c>
      <c r="Q502" s="378"/>
      <c r="R502" s="378"/>
      <c r="S502" s="378"/>
      <c r="T502" s="378"/>
      <c r="U502" s="378"/>
      <c r="V502" s="378"/>
      <c r="W502" s="378">
        <v>1</v>
      </c>
      <c r="X502" s="440">
        <v>44284</v>
      </c>
      <c r="Y502" s="484">
        <f t="shared" si="25"/>
        <v>1</v>
      </c>
      <c r="Z502" s="378"/>
      <c r="AA502" s="378"/>
      <c r="AB502" s="378"/>
      <c r="AC502" s="378"/>
      <c r="AD502" s="378"/>
      <c r="AE502" s="378"/>
      <c r="AF502" s="378"/>
      <c r="AG502" s="378"/>
      <c r="AH502" s="484">
        <f t="shared" si="23"/>
        <v>0</v>
      </c>
      <c r="AI502" s="378"/>
      <c r="AJ502" s="378" t="s">
        <v>2227</v>
      </c>
      <c r="AK502" s="378" t="s">
        <v>2228</v>
      </c>
      <c r="AL502" s="378"/>
      <c r="AM502" s="378"/>
      <c r="AN502" s="378"/>
      <c r="AO502" s="378"/>
      <c r="AP502" s="378"/>
      <c r="AQ502" s="378"/>
      <c r="AR502" s="378"/>
      <c r="AS502" s="394"/>
      <c r="AT502" s="395"/>
      <c r="AU502" s="394"/>
      <c r="AV502" s="394"/>
      <c r="AW502" s="383" t="s">
        <v>2851</v>
      </c>
    </row>
    <row r="503" spans="1:49">
      <c r="A503" s="472"/>
      <c r="B503" s="380" t="s">
        <v>2852</v>
      </c>
      <c r="C503" s="381" t="s">
        <v>2853</v>
      </c>
      <c r="D503" s="380"/>
      <c r="E503" s="378" t="s">
        <v>2854</v>
      </c>
      <c r="F503" s="378" t="s">
        <v>533</v>
      </c>
      <c r="G503" s="378" t="s">
        <v>452</v>
      </c>
      <c r="H503" s="378"/>
      <c r="I503" s="378"/>
      <c r="J503" s="378"/>
      <c r="K503" s="378"/>
      <c r="L503" s="378"/>
      <c r="M503" s="378"/>
      <c r="N503" s="378"/>
      <c r="O503" s="379"/>
      <c r="P503" s="483">
        <f t="shared" si="24"/>
        <v>0</v>
      </c>
      <c r="Q503" s="378"/>
      <c r="R503" s="378"/>
      <c r="S503" s="378"/>
      <c r="T503" s="378"/>
      <c r="U503" s="378"/>
      <c r="V503" s="378"/>
      <c r="W503" s="378">
        <v>1</v>
      </c>
      <c r="X503" s="440">
        <v>44256</v>
      </c>
      <c r="Y503" s="484">
        <f t="shared" si="25"/>
        <v>1</v>
      </c>
      <c r="Z503" s="378"/>
      <c r="AA503" s="378"/>
      <c r="AB503" s="378"/>
      <c r="AC503" s="378"/>
      <c r="AD503" s="378"/>
      <c r="AE503" s="378"/>
      <c r="AF503" s="378"/>
      <c r="AG503" s="378"/>
      <c r="AH503" s="484">
        <f t="shared" si="23"/>
        <v>0</v>
      </c>
      <c r="AI503" s="378"/>
      <c r="AJ503" s="378" t="s">
        <v>2227</v>
      </c>
      <c r="AK503" s="378" t="s">
        <v>2228</v>
      </c>
      <c r="AL503" s="378"/>
      <c r="AM503" s="378"/>
      <c r="AN503" s="378"/>
      <c r="AO503" s="378"/>
      <c r="AP503" s="378"/>
      <c r="AQ503" s="378"/>
      <c r="AR503" s="378"/>
      <c r="AS503" s="394"/>
      <c r="AT503" s="395"/>
      <c r="AU503" s="394"/>
      <c r="AV503" s="394"/>
      <c r="AW503" s="383" t="s">
        <v>2855</v>
      </c>
    </row>
    <row r="504" spans="1:49">
      <c r="A504" s="472"/>
      <c r="B504" s="380" t="s">
        <v>2856</v>
      </c>
      <c r="C504" s="381" t="s">
        <v>2857</v>
      </c>
      <c r="D504" s="380"/>
      <c r="E504" s="378" t="s">
        <v>2858</v>
      </c>
      <c r="F504" s="378" t="s">
        <v>730</v>
      </c>
      <c r="G504" s="378" t="s">
        <v>511</v>
      </c>
      <c r="H504" s="378"/>
      <c r="I504" s="378"/>
      <c r="J504" s="378"/>
      <c r="K504" s="378"/>
      <c r="L504" s="378"/>
      <c r="M504" s="378"/>
      <c r="N504" s="378"/>
      <c r="O504" s="379"/>
      <c r="P504" s="483">
        <f t="shared" si="24"/>
        <v>0</v>
      </c>
      <c r="Q504" s="378"/>
      <c r="R504" s="378"/>
      <c r="S504" s="378"/>
      <c r="T504" s="378"/>
      <c r="U504" s="378"/>
      <c r="V504" s="378"/>
      <c r="W504" s="378">
        <v>1</v>
      </c>
      <c r="X504" s="440">
        <v>44235</v>
      </c>
      <c r="Y504" s="484">
        <f t="shared" si="25"/>
        <v>1</v>
      </c>
      <c r="Z504" s="378"/>
      <c r="AA504" s="378"/>
      <c r="AB504" s="378"/>
      <c r="AC504" s="378"/>
      <c r="AD504" s="378"/>
      <c r="AE504" s="378"/>
      <c r="AF504" s="378"/>
      <c r="AG504" s="378"/>
      <c r="AH504" s="484">
        <f t="shared" si="23"/>
        <v>0</v>
      </c>
      <c r="AI504" s="378"/>
      <c r="AJ504" s="378" t="s">
        <v>2227</v>
      </c>
      <c r="AK504" s="378" t="s">
        <v>2228</v>
      </c>
      <c r="AL504" s="378"/>
      <c r="AM504" s="378"/>
      <c r="AN504" s="378"/>
      <c r="AO504" s="378"/>
      <c r="AP504" s="378"/>
      <c r="AQ504" s="378"/>
      <c r="AR504" s="378"/>
      <c r="AS504" s="394"/>
      <c r="AT504" s="395"/>
      <c r="AU504" s="394"/>
      <c r="AV504" s="394"/>
      <c r="AW504" s="383" t="s">
        <v>2859</v>
      </c>
    </row>
    <row r="505" spans="1:49">
      <c r="A505" s="472"/>
      <c r="B505" s="380" t="s">
        <v>2860</v>
      </c>
      <c r="C505" s="381" t="s">
        <v>2861</v>
      </c>
      <c r="D505" s="380"/>
      <c r="E505" s="378" t="s">
        <v>2862</v>
      </c>
      <c r="F505" s="378" t="s">
        <v>730</v>
      </c>
      <c r="G505" s="378" t="s">
        <v>511</v>
      </c>
      <c r="H505" s="378"/>
      <c r="I505" s="378"/>
      <c r="J505" s="378"/>
      <c r="K505" s="378"/>
      <c r="L505" s="378"/>
      <c r="M505" s="378"/>
      <c r="N505" s="378"/>
      <c r="O505" s="379"/>
      <c r="P505" s="483">
        <f t="shared" si="24"/>
        <v>0</v>
      </c>
      <c r="Q505" s="378"/>
      <c r="R505" s="378"/>
      <c r="S505" s="378"/>
      <c r="T505" s="378"/>
      <c r="U505" s="378"/>
      <c r="V505" s="378"/>
      <c r="W505" s="378">
        <v>1</v>
      </c>
      <c r="X505" s="440">
        <v>44307</v>
      </c>
      <c r="Y505" s="484">
        <f t="shared" si="25"/>
        <v>1</v>
      </c>
      <c r="Z505" s="378"/>
      <c r="AA505" s="378"/>
      <c r="AB505" s="378"/>
      <c r="AC505" s="378"/>
      <c r="AD505" s="378"/>
      <c r="AE505" s="378"/>
      <c r="AF505" s="378"/>
      <c r="AG505" s="378"/>
      <c r="AH505" s="484">
        <f t="shared" si="23"/>
        <v>0</v>
      </c>
      <c r="AI505" s="378"/>
      <c r="AJ505" s="378" t="s">
        <v>2227</v>
      </c>
      <c r="AK505" s="378" t="s">
        <v>2228</v>
      </c>
      <c r="AL505" s="378"/>
      <c r="AM505" s="378"/>
      <c r="AN505" s="378"/>
      <c r="AO505" s="378"/>
      <c r="AP505" s="378"/>
      <c r="AQ505" s="378"/>
      <c r="AR505" s="378"/>
      <c r="AS505" s="394"/>
      <c r="AT505" s="395"/>
      <c r="AU505" s="394"/>
      <c r="AV505" s="394"/>
      <c r="AW505" s="383" t="s">
        <v>2863</v>
      </c>
    </row>
    <row r="506" spans="1:49">
      <c r="A506" s="472"/>
      <c r="B506" s="380" t="s">
        <v>2864</v>
      </c>
      <c r="C506" s="381" t="s">
        <v>2865</v>
      </c>
      <c r="D506" s="380"/>
      <c r="E506" s="378" t="s">
        <v>2866</v>
      </c>
      <c r="F506" s="378" t="s">
        <v>730</v>
      </c>
      <c r="G506" s="378" t="s">
        <v>511</v>
      </c>
      <c r="H506" s="378"/>
      <c r="I506" s="378"/>
      <c r="J506" s="378"/>
      <c r="K506" s="378"/>
      <c r="L506" s="378"/>
      <c r="M506" s="378"/>
      <c r="N506" s="378"/>
      <c r="O506" s="379"/>
      <c r="P506" s="483">
        <f t="shared" si="24"/>
        <v>0</v>
      </c>
      <c r="Q506" s="378"/>
      <c r="R506" s="378"/>
      <c r="S506" s="378"/>
      <c r="T506" s="378"/>
      <c r="U506" s="378"/>
      <c r="V506" s="378"/>
      <c r="W506" s="378">
        <v>1</v>
      </c>
      <c r="X506" s="440">
        <v>44487</v>
      </c>
      <c r="Y506" s="484">
        <f t="shared" si="25"/>
        <v>1</v>
      </c>
      <c r="Z506" s="378"/>
      <c r="AA506" s="378"/>
      <c r="AB506" s="378"/>
      <c r="AC506" s="378"/>
      <c r="AD506" s="378"/>
      <c r="AE506" s="378"/>
      <c r="AF506" s="378"/>
      <c r="AG506" s="378"/>
      <c r="AH506" s="484">
        <f t="shared" si="23"/>
        <v>0</v>
      </c>
      <c r="AI506" s="378"/>
      <c r="AJ506" s="378" t="s">
        <v>2227</v>
      </c>
      <c r="AK506" s="378" t="s">
        <v>2228</v>
      </c>
      <c r="AL506" s="378"/>
      <c r="AM506" s="378"/>
      <c r="AN506" s="378"/>
      <c r="AO506" s="378"/>
      <c r="AP506" s="378"/>
      <c r="AQ506" s="378"/>
      <c r="AR506" s="378"/>
      <c r="AS506" s="394"/>
      <c r="AT506" s="395"/>
      <c r="AU506" s="394"/>
      <c r="AV506" s="394"/>
      <c r="AW506" s="383" t="s">
        <v>2867</v>
      </c>
    </row>
    <row r="507" spans="1:49">
      <c r="A507" s="472"/>
      <c r="B507" s="380" t="s">
        <v>2868</v>
      </c>
      <c r="C507" s="381" t="s">
        <v>2869</v>
      </c>
      <c r="D507" s="380"/>
      <c r="E507" s="378" t="s">
        <v>2870</v>
      </c>
      <c r="F507" s="378" t="s">
        <v>533</v>
      </c>
      <c r="G507" s="378" t="s">
        <v>452</v>
      </c>
      <c r="H507" s="378"/>
      <c r="I507" s="378"/>
      <c r="J507" s="378"/>
      <c r="K507" s="378"/>
      <c r="L507" s="378"/>
      <c r="M507" s="378"/>
      <c r="N507" s="378"/>
      <c r="O507" s="379"/>
      <c r="P507" s="483">
        <f t="shared" si="24"/>
        <v>0</v>
      </c>
      <c r="Q507" s="378"/>
      <c r="R507" s="378"/>
      <c r="S507" s="378"/>
      <c r="T507" s="378"/>
      <c r="U507" s="378"/>
      <c r="V507" s="378"/>
      <c r="W507" s="378">
        <v>1</v>
      </c>
      <c r="X507" s="440">
        <v>44533</v>
      </c>
      <c r="Y507" s="484">
        <f t="shared" si="25"/>
        <v>1</v>
      </c>
      <c r="Z507" s="378"/>
      <c r="AA507" s="378"/>
      <c r="AB507" s="378"/>
      <c r="AC507" s="378"/>
      <c r="AD507" s="378"/>
      <c r="AE507" s="378"/>
      <c r="AF507" s="378"/>
      <c r="AG507" s="378"/>
      <c r="AH507" s="484">
        <f t="shared" si="23"/>
        <v>0</v>
      </c>
      <c r="AI507" s="378"/>
      <c r="AJ507" s="378" t="s">
        <v>2227</v>
      </c>
      <c r="AK507" s="378" t="s">
        <v>2228</v>
      </c>
      <c r="AL507" s="378"/>
      <c r="AM507" s="378"/>
      <c r="AN507" s="378"/>
      <c r="AO507" s="378"/>
      <c r="AP507" s="378"/>
      <c r="AQ507" s="378"/>
      <c r="AR507" s="378"/>
      <c r="AS507" s="394"/>
      <c r="AT507" s="395"/>
      <c r="AU507" s="394"/>
      <c r="AV507" s="394"/>
      <c r="AW507" s="383" t="s">
        <v>2871</v>
      </c>
    </row>
    <row r="508" spans="1:49">
      <c r="A508" s="472"/>
      <c r="B508" s="380" t="s">
        <v>2872</v>
      </c>
      <c r="C508" s="381" t="s">
        <v>2873</v>
      </c>
      <c r="D508" s="380"/>
      <c r="E508" s="378" t="s">
        <v>2874</v>
      </c>
      <c r="F508" s="378" t="s">
        <v>730</v>
      </c>
      <c r="G508" s="378" t="s">
        <v>511</v>
      </c>
      <c r="H508" s="378"/>
      <c r="I508" s="378"/>
      <c r="J508" s="378"/>
      <c r="K508" s="378"/>
      <c r="L508" s="378"/>
      <c r="M508" s="378"/>
      <c r="N508" s="378"/>
      <c r="O508" s="379"/>
      <c r="P508" s="483">
        <f t="shared" si="24"/>
        <v>0</v>
      </c>
      <c r="Q508" s="378"/>
      <c r="R508" s="378"/>
      <c r="S508" s="378"/>
      <c r="T508" s="378"/>
      <c r="U508" s="378"/>
      <c r="V508" s="378"/>
      <c r="W508" s="378">
        <v>1</v>
      </c>
      <c r="X508" s="440">
        <v>44376</v>
      </c>
      <c r="Y508" s="484">
        <f t="shared" si="25"/>
        <v>1</v>
      </c>
      <c r="Z508" s="378"/>
      <c r="AA508" s="378"/>
      <c r="AB508" s="378"/>
      <c r="AC508" s="378"/>
      <c r="AD508" s="378"/>
      <c r="AE508" s="378"/>
      <c r="AF508" s="378"/>
      <c r="AG508" s="378"/>
      <c r="AH508" s="484">
        <f t="shared" si="23"/>
        <v>0</v>
      </c>
      <c r="AI508" s="378"/>
      <c r="AJ508" s="378" t="s">
        <v>2227</v>
      </c>
      <c r="AK508" s="378" t="s">
        <v>2228</v>
      </c>
      <c r="AL508" s="378"/>
      <c r="AM508" s="378"/>
      <c r="AN508" s="378"/>
      <c r="AO508" s="378"/>
      <c r="AP508" s="378"/>
      <c r="AQ508" s="378"/>
      <c r="AR508" s="378"/>
      <c r="AS508" s="394"/>
      <c r="AT508" s="395"/>
      <c r="AU508" s="394"/>
      <c r="AV508" s="394"/>
      <c r="AW508" s="383" t="s">
        <v>2875</v>
      </c>
    </row>
    <row r="509" spans="1:49">
      <c r="A509" s="472"/>
      <c r="B509" s="380" t="s">
        <v>2876</v>
      </c>
      <c r="C509" s="381" t="s">
        <v>2877</v>
      </c>
      <c r="D509" s="380"/>
      <c r="E509" s="378" t="s">
        <v>2878</v>
      </c>
      <c r="F509" s="378" t="s">
        <v>533</v>
      </c>
      <c r="G509" s="378" t="s">
        <v>452</v>
      </c>
      <c r="H509" s="378"/>
      <c r="I509" s="378"/>
      <c r="J509" s="378"/>
      <c r="K509" s="378"/>
      <c r="L509" s="378"/>
      <c r="M509" s="378"/>
      <c r="N509" s="378"/>
      <c r="O509" s="379"/>
      <c r="P509" s="483">
        <f t="shared" si="24"/>
        <v>0</v>
      </c>
      <c r="Q509" s="378"/>
      <c r="R509" s="378"/>
      <c r="S509" s="378"/>
      <c r="T509" s="378"/>
      <c r="U509" s="378"/>
      <c r="V509" s="378"/>
      <c r="W509" s="378">
        <v>1</v>
      </c>
      <c r="X509" s="440">
        <v>44225</v>
      </c>
      <c r="Y509" s="484">
        <f t="shared" si="25"/>
        <v>1</v>
      </c>
      <c r="Z509" s="378"/>
      <c r="AA509" s="378"/>
      <c r="AB509" s="378"/>
      <c r="AC509" s="378"/>
      <c r="AD509" s="378"/>
      <c r="AE509" s="378"/>
      <c r="AF509" s="378"/>
      <c r="AG509" s="378"/>
      <c r="AH509" s="484">
        <f t="shared" si="23"/>
        <v>0</v>
      </c>
      <c r="AI509" s="378"/>
      <c r="AJ509" s="378" t="s">
        <v>2227</v>
      </c>
      <c r="AK509" s="378" t="s">
        <v>2228</v>
      </c>
      <c r="AL509" s="378"/>
      <c r="AM509" s="378"/>
      <c r="AN509" s="378"/>
      <c r="AO509" s="378"/>
      <c r="AP509" s="378"/>
      <c r="AQ509" s="378"/>
      <c r="AR509" s="378"/>
      <c r="AS509" s="394"/>
      <c r="AT509" s="395"/>
      <c r="AU509" s="394"/>
      <c r="AV509" s="394"/>
      <c r="AW509" s="383" t="s">
        <v>2879</v>
      </c>
    </row>
    <row r="510" spans="1:49">
      <c r="A510" s="472"/>
      <c r="B510" s="380" t="s">
        <v>2880</v>
      </c>
      <c r="C510" s="381" t="s">
        <v>2881</v>
      </c>
      <c r="D510" s="380"/>
      <c r="E510" s="378" t="s">
        <v>2882</v>
      </c>
      <c r="F510" s="378" t="s">
        <v>533</v>
      </c>
      <c r="G510" s="378" t="s">
        <v>452</v>
      </c>
      <c r="H510" s="378"/>
      <c r="I510" s="378"/>
      <c r="J510" s="378"/>
      <c r="K510" s="378"/>
      <c r="L510" s="378"/>
      <c r="M510" s="378"/>
      <c r="N510" s="378"/>
      <c r="O510" s="379"/>
      <c r="P510" s="483">
        <f t="shared" si="24"/>
        <v>0</v>
      </c>
      <c r="Q510" s="378"/>
      <c r="R510" s="378"/>
      <c r="S510" s="378"/>
      <c r="T510" s="378"/>
      <c r="U510" s="378"/>
      <c r="V510" s="378"/>
      <c r="W510" s="378">
        <v>1</v>
      </c>
      <c r="X510" s="440">
        <v>44272</v>
      </c>
      <c r="Y510" s="484">
        <f t="shared" si="25"/>
        <v>1</v>
      </c>
      <c r="Z510" s="378"/>
      <c r="AA510" s="378"/>
      <c r="AB510" s="378"/>
      <c r="AC510" s="378"/>
      <c r="AD510" s="378"/>
      <c r="AE510" s="378"/>
      <c r="AF510" s="378"/>
      <c r="AG510" s="378"/>
      <c r="AH510" s="484">
        <f t="shared" si="23"/>
        <v>0</v>
      </c>
      <c r="AI510" s="378"/>
      <c r="AJ510" s="378" t="s">
        <v>2227</v>
      </c>
      <c r="AK510" s="378" t="s">
        <v>2228</v>
      </c>
      <c r="AL510" s="378"/>
      <c r="AM510" s="378"/>
      <c r="AN510" s="378"/>
      <c r="AO510" s="378"/>
      <c r="AP510" s="378"/>
      <c r="AQ510" s="378"/>
      <c r="AR510" s="378"/>
      <c r="AS510" s="394"/>
      <c r="AT510" s="395"/>
      <c r="AU510" s="394"/>
      <c r="AV510" s="394"/>
      <c r="AW510" s="383" t="s">
        <v>2883</v>
      </c>
    </row>
    <row r="511" spans="1:49">
      <c r="A511" s="472"/>
      <c r="B511" s="380" t="s">
        <v>2884</v>
      </c>
      <c r="C511" s="381" t="s">
        <v>2885</v>
      </c>
      <c r="D511" s="380"/>
      <c r="E511" s="378" t="s">
        <v>2886</v>
      </c>
      <c r="F511" s="378" t="s">
        <v>533</v>
      </c>
      <c r="G511" s="378" t="s">
        <v>452</v>
      </c>
      <c r="H511" s="378"/>
      <c r="I511" s="378"/>
      <c r="J511" s="378"/>
      <c r="K511" s="378"/>
      <c r="L511" s="378"/>
      <c r="M511" s="378"/>
      <c r="N511" s="378"/>
      <c r="O511" s="379"/>
      <c r="P511" s="483">
        <f t="shared" si="24"/>
        <v>0</v>
      </c>
      <c r="Q511" s="378"/>
      <c r="R511" s="378"/>
      <c r="S511" s="378"/>
      <c r="T511" s="378"/>
      <c r="U511" s="378"/>
      <c r="V511" s="378"/>
      <c r="W511" s="378">
        <v>1</v>
      </c>
      <c r="X511" s="440">
        <v>44217</v>
      </c>
      <c r="Y511" s="484">
        <f t="shared" si="25"/>
        <v>1</v>
      </c>
      <c r="Z511" s="378"/>
      <c r="AA511" s="378"/>
      <c r="AB511" s="378"/>
      <c r="AC511" s="378"/>
      <c r="AD511" s="378"/>
      <c r="AE511" s="378"/>
      <c r="AF511" s="378"/>
      <c r="AG511" s="378"/>
      <c r="AH511" s="484">
        <f t="shared" si="23"/>
        <v>0</v>
      </c>
      <c r="AI511" s="378"/>
      <c r="AJ511" s="378" t="s">
        <v>2227</v>
      </c>
      <c r="AK511" s="378" t="s">
        <v>2228</v>
      </c>
      <c r="AL511" s="378"/>
      <c r="AM511" s="378"/>
      <c r="AN511" s="378"/>
      <c r="AO511" s="378"/>
      <c r="AP511" s="378"/>
      <c r="AQ511" s="378"/>
      <c r="AR511" s="378"/>
      <c r="AS511" s="394"/>
      <c r="AT511" s="395"/>
      <c r="AU511" s="394"/>
      <c r="AV511" s="394"/>
      <c r="AW511" s="383" t="s">
        <v>2887</v>
      </c>
    </row>
    <row r="512" spans="1:49">
      <c r="A512" s="472"/>
      <c r="B512" s="380" t="s">
        <v>2888</v>
      </c>
      <c r="C512" s="381" t="s">
        <v>2889</v>
      </c>
      <c r="D512" s="380"/>
      <c r="E512" s="378" t="s">
        <v>2890</v>
      </c>
      <c r="F512" s="378" t="s">
        <v>533</v>
      </c>
      <c r="G512" s="378" t="s">
        <v>452</v>
      </c>
      <c r="H512" s="378"/>
      <c r="I512" s="378"/>
      <c r="J512" s="378"/>
      <c r="K512" s="378"/>
      <c r="L512" s="378"/>
      <c r="M512" s="378"/>
      <c r="N512" s="378"/>
      <c r="O512" s="379"/>
      <c r="P512" s="483">
        <f t="shared" si="24"/>
        <v>0</v>
      </c>
      <c r="Q512" s="378"/>
      <c r="R512" s="378"/>
      <c r="S512" s="378"/>
      <c r="T512" s="378"/>
      <c r="U512" s="378"/>
      <c r="V512" s="378"/>
      <c r="W512" s="378">
        <v>1</v>
      </c>
      <c r="X512" s="440">
        <v>44545</v>
      </c>
      <c r="Y512" s="484">
        <f t="shared" si="25"/>
        <v>1</v>
      </c>
      <c r="Z512" s="378"/>
      <c r="AA512" s="378"/>
      <c r="AB512" s="378"/>
      <c r="AC512" s="378"/>
      <c r="AD512" s="378"/>
      <c r="AE512" s="378"/>
      <c r="AF512" s="378"/>
      <c r="AG512" s="378"/>
      <c r="AH512" s="484">
        <f t="shared" si="23"/>
        <v>0</v>
      </c>
      <c r="AI512" s="378"/>
      <c r="AJ512" s="378" t="s">
        <v>2227</v>
      </c>
      <c r="AK512" s="378" t="s">
        <v>2228</v>
      </c>
      <c r="AL512" s="378"/>
      <c r="AM512" s="378"/>
      <c r="AN512" s="378"/>
      <c r="AO512" s="378"/>
      <c r="AP512" s="378"/>
      <c r="AQ512" s="378"/>
      <c r="AR512" s="378"/>
      <c r="AS512" s="394"/>
      <c r="AT512" s="395"/>
      <c r="AU512" s="394"/>
      <c r="AV512" s="394"/>
      <c r="AW512" s="383" t="s">
        <v>2891</v>
      </c>
    </row>
    <row r="513" spans="1:49">
      <c r="A513" s="472"/>
      <c r="B513" s="380" t="s">
        <v>2892</v>
      </c>
      <c r="C513" s="381" t="s">
        <v>2893</v>
      </c>
      <c r="D513" s="380"/>
      <c r="E513" s="378" t="s">
        <v>2894</v>
      </c>
      <c r="F513" s="378" t="s">
        <v>533</v>
      </c>
      <c r="G513" s="378" t="s">
        <v>452</v>
      </c>
      <c r="H513" s="378"/>
      <c r="I513" s="378"/>
      <c r="J513" s="378"/>
      <c r="K513" s="378"/>
      <c r="L513" s="378"/>
      <c r="M513" s="378"/>
      <c r="N513" s="378"/>
      <c r="O513" s="379"/>
      <c r="P513" s="483">
        <f t="shared" si="24"/>
        <v>0</v>
      </c>
      <c r="Q513" s="378"/>
      <c r="R513" s="378"/>
      <c r="S513" s="378"/>
      <c r="T513" s="378"/>
      <c r="U513" s="378"/>
      <c r="V513" s="378"/>
      <c r="W513" s="378">
        <v>1</v>
      </c>
      <c r="X513" s="440">
        <v>44298</v>
      </c>
      <c r="Y513" s="484">
        <f t="shared" si="25"/>
        <v>1</v>
      </c>
      <c r="Z513" s="378"/>
      <c r="AA513" s="378"/>
      <c r="AB513" s="378"/>
      <c r="AC513" s="378"/>
      <c r="AD513" s="378"/>
      <c r="AE513" s="378"/>
      <c r="AF513" s="378"/>
      <c r="AG513" s="378"/>
      <c r="AH513" s="484">
        <f t="shared" si="23"/>
        <v>0</v>
      </c>
      <c r="AI513" s="378"/>
      <c r="AJ513" s="378" t="s">
        <v>2227</v>
      </c>
      <c r="AK513" s="378" t="s">
        <v>2228</v>
      </c>
      <c r="AL513" s="378"/>
      <c r="AM513" s="378"/>
      <c r="AN513" s="378"/>
      <c r="AO513" s="378"/>
      <c r="AP513" s="378"/>
      <c r="AQ513" s="378"/>
      <c r="AR513" s="378"/>
      <c r="AS513" s="394"/>
      <c r="AT513" s="395"/>
      <c r="AU513" s="394"/>
      <c r="AV513" s="394"/>
      <c r="AW513" s="383" t="s">
        <v>2895</v>
      </c>
    </row>
    <row r="514" spans="1:49">
      <c r="A514" s="472"/>
      <c r="B514" s="380" t="s">
        <v>2896</v>
      </c>
      <c r="C514" s="381" t="s">
        <v>2897</v>
      </c>
      <c r="D514" s="380"/>
      <c r="E514" s="378" t="s">
        <v>2898</v>
      </c>
      <c r="F514" s="378" t="s">
        <v>730</v>
      </c>
      <c r="G514" s="378" t="s">
        <v>511</v>
      </c>
      <c r="H514" s="378"/>
      <c r="I514" s="378"/>
      <c r="J514" s="378"/>
      <c r="K514" s="378"/>
      <c r="L514" s="378"/>
      <c r="M514" s="378"/>
      <c r="N514" s="378"/>
      <c r="O514" s="379"/>
      <c r="P514" s="483">
        <f t="shared" si="24"/>
        <v>0</v>
      </c>
      <c r="Q514" s="378"/>
      <c r="R514" s="378"/>
      <c r="S514" s="378"/>
      <c r="T514" s="378"/>
      <c r="U514" s="378"/>
      <c r="V514" s="378"/>
      <c r="W514" s="378">
        <v>1</v>
      </c>
      <c r="X514" s="440">
        <v>44265</v>
      </c>
      <c r="Y514" s="484">
        <f t="shared" si="25"/>
        <v>1</v>
      </c>
      <c r="Z514" s="378"/>
      <c r="AA514" s="378"/>
      <c r="AB514" s="378"/>
      <c r="AC514" s="378"/>
      <c r="AD514" s="378"/>
      <c r="AE514" s="378"/>
      <c r="AF514" s="378"/>
      <c r="AG514" s="378"/>
      <c r="AH514" s="484">
        <f t="shared" si="23"/>
        <v>0</v>
      </c>
      <c r="AI514" s="378"/>
      <c r="AJ514" s="378" t="s">
        <v>2227</v>
      </c>
      <c r="AK514" s="378" t="s">
        <v>2228</v>
      </c>
      <c r="AL514" s="378"/>
      <c r="AM514" s="378"/>
      <c r="AN514" s="378"/>
      <c r="AO514" s="378"/>
      <c r="AP514" s="378"/>
      <c r="AQ514" s="378"/>
      <c r="AR514" s="378"/>
      <c r="AS514" s="394"/>
      <c r="AT514" s="395"/>
      <c r="AU514" s="394"/>
      <c r="AV514" s="394"/>
      <c r="AW514" s="383" t="s">
        <v>2899</v>
      </c>
    </row>
    <row r="515" spans="1:49">
      <c r="A515" s="472"/>
      <c r="B515" s="380" t="s">
        <v>2900</v>
      </c>
      <c r="C515" s="381" t="s">
        <v>2901</v>
      </c>
      <c r="D515" s="380"/>
      <c r="E515" s="378" t="s">
        <v>2902</v>
      </c>
      <c r="F515" s="378" t="s">
        <v>533</v>
      </c>
      <c r="G515" s="378" t="s">
        <v>452</v>
      </c>
      <c r="H515" s="378"/>
      <c r="I515" s="378"/>
      <c r="J515" s="378"/>
      <c r="K515" s="378"/>
      <c r="L515" s="378"/>
      <c r="M515" s="378"/>
      <c r="N515" s="378"/>
      <c r="O515" s="379"/>
      <c r="P515" s="483">
        <f t="shared" si="24"/>
        <v>0</v>
      </c>
      <c r="Q515" s="378"/>
      <c r="R515" s="378"/>
      <c r="S515" s="378"/>
      <c r="T515" s="378"/>
      <c r="U515" s="378"/>
      <c r="V515" s="378"/>
      <c r="W515" s="378">
        <v>1</v>
      </c>
      <c r="X515" s="440">
        <v>44298</v>
      </c>
      <c r="Y515" s="484">
        <f t="shared" si="25"/>
        <v>1</v>
      </c>
      <c r="Z515" s="378"/>
      <c r="AA515" s="378"/>
      <c r="AB515" s="378"/>
      <c r="AC515" s="378"/>
      <c r="AD515" s="378"/>
      <c r="AE515" s="378"/>
      <c r="AF515" s="378"/>
      <c r="AG515" s="379"/>
      <c r="AH515" s="484">
        <f t="shared" si="23"/>
        <v>0</v>
      </c>
      <c r="AI515" s="378"/>
      <c r="AJ515" s="378" t="s">
        <v>2227</v>
      </c>
      <c r="AK515" s="378" t="s">
        <v>2228</v>
      </c>
      <c r="AL515" s="378"/>
      <c r="AM515" s="378"/>
      <c r="AN515" s="378"/>
      <c r="AO515" s="378"/>
      <c r="AP515" s="378"/>
      <c r="AQ515" s="378"/>
      <c r="AR515" s="378"/>
      <c r="AS515" s="394"/>
      <c r="AT515" s="395"/>
      <c r="AU515" s="394"/>
      <c r="AV515" s="394"/>
      <c r="AW515" s="383" t="s">
        <v>2903</v>
      </c>
    </row>
    <row r="516" spans="1:49">
      <c r="A516" s="472"/>
      <c r="B516" s="380" t="s">
        <v>2904</v>
      </c>
      <c r="C516" s="381" t="s">
        <v>2905</v>
      </c>
      <c r="D516" s="380"/>
      <c r="E516" s="378" t="s">
        <v>2906</v>
      </c>
      <c r="F516" s="378" t="s">
        <v>533</v>
      </c>
      <c r="G516" s="378" t="s">
        <v>452</v>
      </c>
      <c r="H516" s="378"/>
      <c r="I516" s="378"/>
      <c r="J516" s="378"/>
      <c r="K516" s="378"/>
      <c r="L516" s="378"/>
      <c r="M516" s="378"/>
      <c r="N516" s="378"/>
      <c r="O516" s="379"/>
      <c r="P516" s="483">
        <f t="shared" si="24"/>
        <v>0</v>
      </c>
      <c r="Q516" s="378"/>
      <c r="R516" s="378"/>
      <c r="S516" s="378"/>
      <c r="T516" s="378"/>
      <c r="U516" s="378"/>
      <c r="V516" s="378"/>
      <c r="W516" s="378">
        <v>1</v>
      </c>
      <c r="X516" s="440">
        <v>44431</v>
      </c>
      <c r="Y516" s="484">
        <f t="shared" si="25"/>
        <v>1</v>
      </c>
      <c r="Z516" s="378"/>
      <c r="AA516" s="378"/>
      <c r="AB516" s="378"/>
      <c r="AC516" s="378"/>
      <c r="AD516" s="378"/>
      <c r="AE516" s="378"/>
      <c r="AF516" s="378"/>
      <c r="AG516" s="379"/>
      <c r="AH516" s="484">
        <f t="shared" si="23"/>
        <v>0</v>
      </c>
      <c r="AI516" s="378"/>
      <c r="AJ516" s="378" t="s">
        <v>2227</v>
      </c>
      <c r="AK516" s="378" t="s">
        <v>2228</v>
      </c>
      <c r="AL516" s="378"/>
      <c r="AM516" s="378"/>
      <c r="AN516" s="378"/>
      <c r="AO516" s="378"/>
      <c r="AP516" s="378"/>
      <c r="AQ516" s="378"/>
      <c r="AR516" s="378"/>
      <c r="AS516" s="394"/>
      <c r="AT516" s="395"/>
      <c r="AU516" s="394"/>
      <c r="AV516" s="394"/>
      <c r="AW516" s="383" t="s">
        <v>2907</v>
      </c>
    </row>
    <row r="517" spans="1:49">
      <c r="A517" s="472"/>
      <c r="B517" s="380" t="s">
        <v>2908</v>
      </c>
      <c r="C517" s="381" t="s">
        <v>2909</v>
      </c>
      <c r="D517" s="380"/>
      <c r="E517" s="378" t="s">
        <v>2910</v>
      </c>
      <c r="F517" s="378" t="s">
        <v>533</v>
      </c>
      <c r="G517" s="378" t="s">
        <v>452</v>
      </c>
      <c r="H517" s="378"/>
      <c r="I517" s="378"/>
      <c r="J517" s="378"/>
      <c r="K517" s="378"/>
      <c r="L517" s="378"/>
      <c r="M517" s="378"/>
      <c r="N517" s="378"/>
      <c r="O517" s="379"/>
      <c r="P517" s="483">
        <f t="shared" si="24"/>
        <v>0</v>
      </c>
      <c r="Q517" s="378"/>
      <c r="R517" s="378"/>
      <c r="S517" s="378"/>
      <c r="T517" s="378"/>
      <c r="U517" s="378"/>
      <c r="V517" s="378"/>
      <c r="W517" s="378">
        <v>1</v>
      </c>
      <c r="X517" s="440">
        <v>44299</v>
      </c>
      <c r="Y517" s="484">
        <f t="shared" si="25"/>
        <v>1</v>
      </c>
      <c r="Z517" s="378"/>
      <c r="AA517" s="378"/>
      <c r="AB517" s="378"/>
      <c r="AC517" s="378"/>
      <c r="AD517" s="378"/>
      <c r="AE517" s="378"/>
      <c r="AF517" s="378"/>
      <c r="AG517" s="379"/>
      <c r="AH517" s="484">
        <f t="shared" si="23"/>
        <v>0</v>
      </c>
      <c r="AI517" s="378"/>
      <c r="AJ517" s="378" t="s">
        <v>2227</v>
      </c>
      <c r="AK517" s="378" t="s">
        <v>2228</v>
      </c>
      <c r="AL517" s="378"/>
      <c r="AM517" s="378"/>
      <c r="AN517" s="378"/>
      <c r="AO517" s="378"/>
      <c r="AP517" s="378"/>
      <c r="AQ517" s="378"/>
      <c r="AR517" s="378"/>
      <c r="AS517" s="394"/>
      <c r="AT517" s="395"/>
      <c r="AU517" s="394"/>
      <c r="AV517" s="394"/>
      <c r="AW517" s="383" t="s">
        <v>2911</v>
      </c>
    </row>
    <row r="518" spans="1:49">
      <c r="A518" s="472"/>
      <c r="B518" s="380" t="s">
        <v>2912</v>
      </c>
      <c r="C518" s="381" t="s">
        <v>2913</v>
      </c>
      <c r="D518" s="380"/>
      <c r="E518" s="378" t="s">
        <v>2914</v>
      </c>
      <c r="F518" s="378" t="s">
        <v>533</v>
      </c>
      <c r="G518" s="378" t="s">
        <v>452</v>
      </c>
      <c r="H518" s="378"/>
      <c r="I518" s="378"/>
      <c r="J518" s="378"/>
      <c r="K518" s="378"/>
      <c r="L518" s="378"/>
      <c r="M518" s="378"/>
      <c r="N518" s="378"/>
      <c r="O518" s="379"/>
      <c r="P518" s="483">
        <f t="shared" si="24"/>
        <v>0</v>
      </c>
      <c r="Q518" s="378"/>
      <c r="R518" s="378"/>
      <c r="S518" s="378"/>
      <c r="T518" s="378"/>
      <c r="U518" s="378"/>
      <c r="V518" s="378"/>
      <c r="W518" s="378">
        <v>1</v>
      </c>
      <c r="X518" s="440">
        <v>44320</v>
      </c>
      <c r="Y518" s="484">
        <f t="shared" si="25"/>
        <v>1</v>
      </c>
      <c r="Z518" s="378"/>
      <c r="AA518" s="378"/>
      <c r="AB518" s="378"/>
      <c r="AC518" s="378"/>
      <c r="AD518" s="378"/>
      <c r="AE518" s="378"/>
      <c r="AF518" s="378"/>
      <c r="AG518" s="379"/>
      <c r="AH518" s="484">
        <f t="shared" si="23"/>
        <v>0</v>
      </c>
      <c r="AI518" s="378"/>
      <c r="AJ518" s="378" t="s">
        <v>2227</v>
      </c>
      <c r="AK518" s="378" t="s">
        <v>2228</v>
      </c>
      <c r="AL518" s="378"/>
      <c r="AM518" s="378"/>
      <c r="AN518" s="378"/>
      <c r="AO518" s="378"/>
      <c r="AP518" s="378"/>
      <c r="AQ518" s="378"/>
      <c r="AR518" s="378"/>
      <c r="AS518" s="394"/>
      <c r="AT518" s="395"/>
      <c r="AU518" s="394"/>
      <c r="AV518" s="394"/>
      <c r="AW518" s="383" t="s">
        <v>2915</v>
      </c>
    </row>
    <row r="519" spans="1:49">
      <c r="A519" s="472"/>
      <c r="B519" s="380" t="s">
        <v>2916</v>
      </c>
      <c r="C519" s="381" t="s">
        <v>2917</v>
      </c>
      <c r="D519" s="380"/>
      <c r="E519" s="378" t="s">
        <v>2918</v>
      </c>
      <c r="F519" s="378" t="s">
        <v>533</v>
      </c>
      <c r="G519" s="378" t="s">
        <v>452</v>
      </c>
      <c r="H519" s="378"/>
      <c r="I519" s="378"/>
      <c r="J519" s="378"/>
      <c r="K519" s="378"/>
      <c r="L519" s="378"/>
      <c r="M519" s="378"/>
      <c r="N519" s="378"/>
      <c r="O519" s="379"/>
      <c r="P519" s="483">
        <f t="shared" si="24"/>
        <v>0</v>
      </c>
      <c r="Q519" s="378"/>
      <c r="R519" s="378"/>
      <c r="S519" s="378"/>
      <c r="T519" s="378"/>
      <c r="U519" s="378"/>
      <c r="V519" s="378"/>
      <c r="W519" s="378">
        <v>1</v>
      </c>
      <c r="X519" s="440">
        <v>44216</v>
      </c>
      <c r="Y519" s="484">
        <f t="shared" si="25"/>
        <v>1</v>
      </c>
      <c r="Z519" s="378"/>
      <c r="AA519" s="378"/>
      <c r="AB519" s="378"/>
      <c r="AC519" s="378"/>
      <c r="AD519" s="378"/>
      <c r="AE519" s="378"/>
      <c r="AF519" s="378"/>
      <c r="AG519" s="379"/>
      <c r="AH519" s="484">
        <f t="shared" si="23"/>
        <v>0</v>
      </c>
      <c r="AI519" s="378"/>
      <c r="AJ519" s="378" t="s">
        <v>2227</v>
      </c>
      <c r="AK519" s="378" t="s">
        <v>2228</v>
      </c>
      <c r="AL519" s="378"/>
      <c r="AM519" s="378"/>
      <c r="AN519" s="378"/>
      <c r="AO519" s="378"/>
      <c r="AP519" s="378"/>
      <c r="AQ519" s="378"/>
      <c r="AR519" s="378"/>
      <c r="AS519" s="394"/>
      <c r="AT519" s="395"/>
      <c r="AU519" s="394"/>
      <c r="AV519" s="394"/>
      <c r="AW519" s="383" t="s">
        <v>2919</v>
      </c>
    </row>
    <row r="520" spans="1:49">
      <c r="A520" s="472"/>
      <c r="B520" s="380" t="s">
        <v>2920</v>
      </c>
      <c r="C520" s="381" t="s">
        <v>2921</v>
      </c>
      <c r="D520" s="380"/>
      <c r="E520" s="378" t="s">
        <v>2922</v>
      </c>
      <c r="F520" s="378" t="s">
        <v>730</v>
      </c>
      <c r="G520" s="378" t="s">
        <v>511</v>
      </c>
      <c r="H520" s="378"/>
      <c r="I520" s="378"/>
      <c r="J520" s="378"/>
      <c r="K520" s="378"/>
      <c r="L520" s="378"/>
      <c r="M520" s="378"/>
      <c r="N520" s="378"/>
      <c r="O520" s="379"/>
      <c r="P520" s="483">
        <f t="shared" si="24"/>
        <v>0</v>
      </c>
      <c r="Q520" s="378"/>
      <c r="R520" s="378"/>
      <c r="S520" s="378"/>
      <c r="T520" s="378"/>
      <c r="U520" s="378"/>
      <c r="V520" s="378"/>
      <c r="W520" s="378">
        <v>1</v>
      </c>
      <c r="X520" s="440">
        <v>44243</v>
      </c>
      <c r="Y520" s="484">
        <f t="shared" si="25"/>
        <v>1</v>
      </c>
      <c r="Z520" s="378"/>
      <c r="AA520" s="378"/>
      <c r="AB520" s="378"/>
      <c r="AC520" s="378"/>
      <c r="AD520" s="378"/>
      <c r="AE520" s="378"/>
      <c r="AF520" s="378"/>
      <c r="AG520" s="378"/>
      <c r="AH520" s="484">
        <f t="shared" si="23"/>
        <v>0</v>
      </c>
      <c r="AI520" s="378"/>
      <c r="AJ520" s="378" t="s">
        <v>2227</v>
      </c>
      <c r="AK520" s="378" t="s">
        <v>2228</v>
      </c>
      <c r="AL520" s="378"/>
      <c r="AM520" s="378"/>
      <c r="AN520" s="378"/>
      <c r="AO520" s="378"/>
      <c r="AP520" s="378"/>
      <c r="AQ520" s="378"/>
      <c r="AR520" s="378"/>
      <c r="AS520" s="394"/>
      <c r="AT520" s="395"/>
      <c r="AU520" s="394"/>
      <c r="AV520" s="394"/>
      <c r="AW520" s="383" t="s">
        <v>2923</v>
      </c>
    </row>
    <row r="521" spans="1:49">
      <c r="A521" s="472"/>
      <c r="B521" s="380" t="s">
        <v>2924</v>
      </c>
      <c r="C521" s="381" t="s">
        <v>2925</v>
      </c>
      <c r="D521" s="380"/>
      <c r="E521" s="378" t="s">
        <v>2926</v>
      </c>
      <c r="F521" s="378" t="s">
        <v>533</v>
      </c>
      <c r="G521" s="378" t="s">
        <v>452</v>
      </c>
      <c r="H521" s="378"/>
      <c r="I521" s="378"/>
      <c r="J521" s="378"/>
      <c r="K521" s="378"/>
      <c r="L521" s="378"/>
      <c r="M521" s="378"/>
      <c r="N521" s="378"/>
      <c r="O521" s="379"/>
      <c r="P521" s="483">
        <f t="shared" si="24"/>
        <v>0</v>
      </c>
      <c r="Q521" s="378"/>
      <c r="R521" s="378"/>
      <c r="S521" s="378"/>
      <c r="T521" s="378"/>
      <c r="U521" s="378"/>
      <c r="V521" s="378"/>
      <c r="W521" s="378">
        <v>1</v>
      </c>
      <c r="X521" s="440">
        <v>44461</v>
      </c>
      <c r="Y521" s="484">
        <f t="shared" si="25"/>
        <v>1</v>
      </c>
      <c r="Z521" s="378"/>
      <c r="AA521" s="378"/>
      <c r="AB521" s="378"/>
      <c r="AC521" s="378"/>
      <c r="AD521" s="378"/>
      <c r="AE521" s="378"/>
      <c r="AF521" s="378"/>
      <c r="AG521" s="378"/>
      <c r="AH521" s="484">
        <f t="shared" si="23"/>
        <v>0</v>
      </c>
      <c r="AI521" s="378"/>
      <c r="AJ521" s="378" t="s">
        <v>2227</v>
      </c>
      <c r="AK521" s="378" t="s">
        <v>2228</v>
      </c>
      <c r="AL521" s="378"/>
      <c r="AM521" s="378"/>
      <c r="AN521" s="378"/>
      <c r="AO521" s="378"/>
      <c r="AP521" s="378"/>
      <c r="AQ521" s="378"/>
      <c r="AR521" s="378"/>
      <c r="AS521" s="394"/>
      <c r="AT521" s="395"/>
      <c r="AU521" s="394"/>
      <c r="AV521" s="394"/>
      <c r="AW521" s="383" t="s">
        <v>2927</v>
      </c>
    </row>
    <row r="522" spans="1:49">
      <c r="A522" s="472"/>
      <c r="B522" s="380" t="s">
        <v>2928</v>
      </c>
      <c r="C522" s="381" t="s">
        <v>2929</v>
      </c>
      <c r="D522" s="380"/>
      <c r="E522" s="378" t="s">
        <v>2930</v>
      </c>
      <c r="F522" s="378" t="s">
        <v>533</v>
      </c>
      <c r="G522" s="378" t="s">
        <v>452</v>
      </c>
      <c r="H522" s="378"/>
      <c r="I522" s="378"/>
      <c r="J522" s="378"/>
      <c r="K522" s="378"/>
      <c r="L522" s="378"/>
      <c r="M522" s="378"/>
      <c r="N522" s="378"/>
      <c r="O522" s="379"/>
      <c r="P522" s="483">
        <f t="shared" si="24"/>
        <v>0</v>
      </c>
      <c r="Q522" s="378"/>
      <c r="R522" s="378"/>
      <c r="S522" s="378"/>
      <c r="T522" s="378"/>
      <c r="U522" s="378"/>
      <c r="V522" s="378"/>
      <c r="W522" s="378">
        <v>1</v>
      </c>
      <c r="X522" s="440">
        <v>44291</v>
      </c>
      <c r="Y522" s="484">
        <f t="shared" si="25"/>
        <v>1</v>
      </c>
      <c r="Z522" s="378"/>
      <c r="AA522" s="378"/>
      <c r="AB522" s="378"/>
      <c r="AC522" s="378"/>
      <c r="AD522" s="378"/>
      <c r="AE522" s="378"/>
      <c r="AF522" s="378"/>
      <c r="AG522" s="378"/>
      <c r="AH522" s="484">
        <f t="shared" si="23"/>
        <v>0</v>
      </c>
      <c r="AI522" s="378"/>
      <c r="AJ522" s="378" t="s">
        <v>2227</v>
      </c>
      <c r="AK522" s="378" t="s">
        <v>2228</v>
      </c>
      <c r="AL522" s="378"/>
      <c r="AM522" s="378"/>
      <c r="AN522" s="378"/>
      <c r="AO522" s="378"/>
      <c r="AP522" s="378"/>
      <c r="AQ522" s="378"/>
      <c r="AR522" s="378"/>
      <c r="AS522" s="394"/>
      <c r="AT522" s="395"/>
      <c r="AU522" s="394"/>
      <c r="AV522" s="394"/>
      <c r="AW522" s="383" t="s">
        <v>2931</v>
      </c>
    </row>
    <row r="523" spans="1:49">
      <c r="A523" s="472"/>
      <c r="B523" s="380" t="s">
        <v>2932</v>
      </c>
      <c r="C523" s="381" t="s">
        <v>2933</v>
      </c>
      <c r="D523" s="380"/>
      <c r="E523" s="378" t="s">
        <v>2934</v>
      </c>
      <c r="F523" s="378" t="s">
        <v>533</v>
      </c>
      <c r="G523" s="378" t="s">
        <v>452</v>
      </c>
      <c r="H523" s="378"/>
      <c r="I523" s="378"/>
      <c r="J523" s="378"/>
      <c r="K523" s="378"/>
      <c r="L523" s="378"/>
      <c r="M523" s="378"/>
      <c r="N523" s="378"/>
      <c r="O523" s="379"/>
      <c r="P523" s="483">
        <f t="shared" si="24"/>
        <v>0</v>
      </c>
      <c r="Q523" s="378"/>
      <c r="R523" s="378"/>
      <c r="S523" s="378"/>
      <c r="T523" s="378"/>
      <c r="U523" s="378"/>
      <c r="V523" s="378"/>
      <c r="W523" s="378">
        <v>1</v>
      </c>
      <c r="X523" s="440">
        <v>44392</v>
      </c>
      <c r="Y523" s="484">
        <f t="shared" si="25"/>
        <v>1</v>
      </c>
      <c r="Z523" s="378"/>
      <c r="AA523" s="378"/>
      <c r="AB523" s="378"/>
      <c r="AC523" s="378"/>
      <c r="AD523" s="378"/>
      <c r="AE523" s="378"/>
      <c r="AF523" s="378"/>
      <c r="AG523" s="379"/>
      <c r="AH523" s="484">
        <f t="shared" si="23"/>
        <v>0</v>
      </c>
      <c r="AI523" s="378"/>
      <c r="AJ523" s="378" t="s">
        <v>2227</v>
      </c>
      <c r="AK523" s="378" t="s">
        <v>2228</v>
      </c>
      <c r="AL523" s="378"/>
      <c r="AM523" s="378"/>
      <c r="AN523" s="378"/>
      <c r="AO523" s="378"/>
      <c r="AP523" s="378"/>
      <c r="AQ523" s="378"/>
      <c r="AR523" s="378"/>
      <c r="AS523" s="394"/>
      <c r="AT523" s="395"/>
      <c r="AU523" s="394"/>
      <c r="AV523" s="394"/>
      <c r="AW523" s="383" t="s">
        <v>2935</v>
      </c>
    </row>
    <row r="524" spans="1:49">
      <c r="A524" s="472"/>
      <c r="B524" s="380" t="s">
        <v>2936</v>
      </c>
      <c r="C524" s="381" t="s">
        <v>2937</v>
      </c>
      <c r="D524" s="380"/>
      <c r="E524" s="378" t="s">
        <v>2938</v>
      </c>
      <c r="F524" s="378" t="s">
        <v>533</v>
      </c>
      <c r="G524" s="378" t="s">
        <v>452</v>
      </c>
      <c r="H524" s="378"/>
      <c r="I524" s="378"/>
      <c r="J524" s="378"/>
      <c r="K524" s="378"/>
      <c r="L524" s="378"/>
      <c r="M524" s="378"/>
      <c r="N524" s="378"/>
      <c r="O524" s="379"/>
      <c r="P524" s="483">
        <f t="shared" si="24"/>
        <v>0</v>
      </c>
      <c r="Q524" s="378"/>
      <c r="R524" s="378"/>
      <c r="S524" s="378"/>
      <c r="T524" s="378"/>
      <c r="U524" s="378"/>
      <c r="V524" s="378"/>
      <c r="W524" s="378">
        <v>1</v>
      </c>
      <c r="X524" s="440">
        <v>44435</v>
      </c>
      <c r="Y524" s="484">
        <f t="shared" si="25"/>
        <v>1</v>
      </c>
      <c r="Z524" s="378"/>
      <c r="AA524" s="378"/>
      <c r="AB524" s="378"/>
      <c r="AC524" s="378"/>
      <c r="AD524" s="378"/>
      <c r="AE524" s="378"/>
      <c r="AF524" s="378"/>
      <c r="AG524" s="379"/>
      <c r="AH524" s="484">
        <f t="shared" si="23"/>
        <v>0</v>
      </c>
      <c r="AI524" s="378"/>
      <c r="AJ524" s="378" t="s">
        <v>2227</v>
      </c>
      <c r="AK524" s="378" t="s">
        <v>2228</v>
      </c>
      <c r="AL524" s="378"/>
      <c r="AM524" s="378"/>
      <c r="AN524" s="378"/>
      <c r="AO524" s="378"/>
      <c r="AP524" s="378"/>
      <c r="AQ524" s="378"/>
      <c r="AR524" s="378"/>
      <c r="AS524" s="394"/>
      <c r="AT524" s="395"/>
      <c r="AU524" s="394"/>
      <c r="AV524" s="394"/>
      <c r="AW524" s="383" t="s">
        <v>2939</v>
      </c>
    </row>
    <row r="525" spans="1:49">
      <c r="A525" s="472"/>
      <c r="B525" s="380" t="s">
        <v>2936</v>
      </c>
      <c r="C525" s="381" t="s">
        <v>2940</v>
      </c>
      <c r="D525" s="380"/>
      <c r="E525" s="378" t="s">
        <v>2941</v>
      </c>
      <c r="F525" s="378" t="s">
        <v>730</v>
      </c>
      <c r="G525" s="378" t="s">
        <v>511</v>
      </c>
      <c r="H525" s="378"/>
      <c r="I525" s="378"/>
      <c r="J525" s="378"/>
      <c r="K525" s="378"/>
      <c r="L525" s="378"/>
      <c r="M525" s="378"/>
      <c r="N525" s="378"/>
      <c r="O525" s="379"/>
      <c r="P525" s="483">
        <f t="shared" si="24"/>
        <v>0</v>
      </c>
      <c r="Q525" s="378"/>
      <c r="R525" s="378"/>
      <c r="S525" s="378"/>
      <c r="T525" s="378"/>
      <c r="U525" s="378"/>
      <c r="V525" s="378"/>
      <c r="W525" s="378">
        <v>1</v>
      </c>
      <c r="X525" s="440">
        <v>44400</v>
      </c>
      <c r="Y525" s="484">
        <f t="shared" si="25"/>
        <v>1</v>
      </c>
      <c r="Z525" s="378"/>
      <c r="AA525" s="378"/>
      <c r="AB525" s="378"/>
      <c r="AC525" s="378"/>
      <c r="AD525" s="378"/>
      <c r="AE525" s="378"/>
      <c r="AF525" s="378"/>
      <c r="AG525" s="378"/>
      <c r="AH525" s="484">
        <f t="shared" si="23"/>
        <v>0</v>
      </c>
      <c r="AI525" s="378"/>
      <c r="AJ525" s="378" t="s">
        <v>2227</v>
      </c>
      <c r="AK525" s="378" t="s">
        <v>2228</v>
      </c>
      <c r="AL525" s="378"/>
      <c r="AM525" s="378"/>
      <c r="AN525" s="378"/>
      <c r="AO525" s="378"/>
      <c r="AP525" s="378"/>
      <c r="AQ525" s="378"/>
      <c r="AR525" s="378"/>
      <c r="AS525" s="394"/>
      <c r="AT525" s="395"/>
      <c r="AU525" s="394"/>
      <c r="AV525" s="394"/>
      <c r="AW525" s="383" t="s">
        <v>2942</v>
      </c>
    </row>
    <row r="526" spans="1:49">
      <c r="A526" s="472"/>
      <c r="B526" s="380" t="s">
        <v>2943</v>
      </c>
      <c r="C526" s="381" t="s">
        <v>2944</v>
      </c>
      <c r="D526" s="380"/>
      <c r="E526" s="378" t="s">
        <v>2945</v>
      </c>
      <c r="F526" s="378" t="s">
        <v>730</v>
      </c>
      <c r="G526" s="378" t="s">
        <v>511</v>
      </c>
      <c r="H526" s="378"/>
      <c r="I526" s="378"/>
      <c r="J526" s="378"/>
      <c r="K526" s="378"/>
      <c r="L526" s="378"/>
      <c r="M526" s="378"/>
      <c r="N526" s="378"/>
      <c r="O526" s="379"/>
      <c r="P526" s="483">
        <f t="shared" si="24"/>
        <v>0</v>
      </c>
      <c r="Q526" s="378"/>
      <c r="R526" s="378"/>
      <c r="S526" s="378"/>
      <c r="T526" s="378"/>
      <c r="U526" s="378"/>
      <c r="V526" s="378"/>
      <c r="W526" s="378">
        <v>1</v>
      </c>
      <c r="X526" s="440">
        <v>44202</v>
      </c>
      <c r="Y526" s="484">
        <f t="shared" si="25"/>
        <v>1</v>
      </c>
      <c r="Z526" s="378"/>
      <c r="AA526" s="378"/>
      <c r="AB526" s="378"/>
      <c r="AC526" s="378"/>
      <c r="AD526" s="378"/>
      <c r="AE526" s="378"/>
      <c r="AF526" s="378"/>
      <c r="AG526" s="378"/>
      <c r="AH526" s="484">
        <f t="shared" ref="AH526:AH589" si="26">SUM($Z526:$AF526)</f>
        <v>0</v>
      </c>
      <c r="AI526" s="378"/>
      <c r="AJ526" s="378" t="s">
        <v>2227</v>
      </c>
      <c r="AK526" s="378" t="s">
        <v>2228</v>
      </c>
      <c r="AL526" s="378"/>
      <c r="AM526" s="378"/>
      <c r="AN526" s="378"/>
      <c r="AO526" s="378"/>
      <c r="AP526" s="378"/>
      <c r="AQ526" s="378"/>
      <c r="AR526" s="378"/>
      <c r="AS526" s="394"/>
      <c r="AT526" s="395"/>
      <c r="AU526" s="394"/>
      <c r="AV526" s="394"/>
      <c r="AW526" s="383" t="s">
        <v>2946</v>
      </c>
    </row>
    <row r="527" spans="1:49">
      <c r="A527" s="472"/>
      <c r="B527" s="380" t="s">
        <v>2947</v>
      </c>
      <c r="C527" s="381" t="s">
        <v>2948</v>
      </c>
      <c r="D527" s="380"/>
      <c r="E527" s="378" t="s">
        <v>2949</v>
      </c>
      <c r="F527" s="378" t="s">
        <v>533</v>
      </c>
      <c r="G527" s="378" t="s">
        <v>452</v>
      </c>
      <c r="H527" s="378"/>
      <c r="I527" s="378"/>
      <c r="J527" s="378"/>
      <c r="K527" s="378"/>
      <c r="L527" s="378"/>
      <c r="M527" s="378"/>
      <c r="N527" s="378"/>
      <c r="O527" s="379"/>
      <c r="P527" s="483">
        <f t="shared" si="24"/>
        <v>0</v>
      </c>
      <c r="Q527" s="378"/>
      <c r="R527" s="378"/>
      <c r="S527" s="378"/>
      <c r="T527" s="378"/>
      <c r="U527" s="378"/>
      <c r="V527" s="378"/>
      <c r="W527" s="378">
        <v>1</v>
      </c>
      <c r="X527" s="440">
        <v>44211</v>
      </c>
      <c r="Y527" s="484">
        <f t="shared" si="25"/>
        <v>1</v>
      </c>
      <c r="Z527" s="378"/>
      <c r="AA527" s="378"/>
      <c r="AB527" s="378"/>
      <c r="AC527" s="378"/>
      <c r="AD527" s="378"/>
      <c r="AE527" s="378"/>
      <c r="AF527" s="378"/>
      <c r="AG527" s="378"/>
      <c r="AH527" s="484">
        <f t="shared" si="26"/>
        <v>0</v>
      </c>
      <c r="AI527" s="378"/>
      <c r="AJ527" s="378" t="s">
        <v>2227</v>
      </c>
      <c r="AK527" s="378" t="s">
        <v>2228</v>
      </c>
      <c r="AL527" s="378"/>
      <c r="AM527" s="378"/>
      <c r="AN527" s="378"/>
      <c r="AO527" s="378"/>
      <c r="AP527" s="378"/>
      <c r="AQ527" s="378"/>
      <c r="AR527" s="378"/>
      <c r="AS527" s="394"/>
      <c r="AT527" s="395"/>
      <c r="AU527" s="394"/>
      <c r="AV527" s="394"/>
      <c r="AW527" s="383" t="s">
        <v>2950</v>
      </c>
    </row>
    <row r="528" spans="1:49">
      <c r="A528" s="472"/>
      <c r="B528" s="380" t="s">
        <v>2951</v>
      </c>
      <c r="C528" s="381" t="s">
        <v>2952</v>
      </c>
      <c r="D528" s="380"/>
      <c r="E528" s="378" t="s">
        <v>2953</v>
      </c>
      <c r="F528" s="378" t="s">
        <v>533</v>
      </c>
      <c r="G528" s="378" t="s">
        <v>452</v>
      </c>
      <c r="H528" s="378"/>
      <c r="I528" s="378"/>
      <c r="J528" s="378"/>
      <c r="K528" s="378"/>
      <c r="L528" s="378"/>
      <c r="M528" s="378"/>
      <c r="N528" s="378"/>
      <c r="O528" s="379"/>
      <c r="P528" s="483">
        <f t="shared" si="24"/>
        <v>0</v>
      </c>
      <c r="Q528" s="378"/>
      <c r="R528" s="378"/>
      <c r="S528" s="378"/>
      <c r="T528" s="378"/>
      <c r="U528" s="378"/>
      <c r="V528" s="378"/>
      <c r="W528" s="378">
        <v>1</v>
      </c>
      <c r="X528" s="440">
        <v>44274</v>
      </c>
      <c r="Y528" s="484">
        <f t="shared" si="25"/>
        <v>1</v>
      </c>
      <c r="Z528" s="378"/>
      <c r="AA528" s="378"/>
      <c r="AB528" s="378"/>
      <c r="AC528" s="378"/>
      <c r="AD528" s="378"/>
      <c r="AE528" s="378"/>
      <c r="AF528" s="378"/>
      <c r="AG528" s="378"/>
      <c r="AH528" s="484">
        <f t="shared" si="26"/>
        <v>0</v>
      </c>
      <c r="AI528" s="378"/>
      <c r="AJ528" s="378" t="s">
        <v>2227</v>
      </c>
      <c r="AK528" s="378" t="s">
        <v>2228</v>
      </c>
      <c r="AL528" s="378"/>
      <c r="AM528" s="378"/>
      <c r="AN528" s="378"/>
      <c r="AO528" s="378"/>
      <c r="AP528" s="378"/>
      <c r="AQ528" s="378"/>
      <c r="AR528" s="378"/>
      <c r="AS528" s="394"/>
      <c r="AT528" s="395"/>
      <c r="AU528" s="394"/>
      <c r="AV528" s="394"/>
      <c r="AW528" s="383" t="s">
        <v>2954</v>
      </c>
    </row>
    <row r="529" spans="1:49">
      <c r="A529" s="472"/>
      <c r="B529" s="380" t="s">
        <v>2955</v>
      </c>
      <c r="C529" s="381" t="s">
        <v>2956</v>
      </c>
      <c r="D529" s="380"/>
      <c r="E529" s="378" t="s">
        <v>2957</v>
      </c>
      <c r="F529" s="378" t="s">
        <v>533</v>
      </c>
      <c r="G529" s="378" t="s">
        <v>452</v>
      </c>
      <c r="H529" s="378"/>
      <c r="I529" s="378"/>
      <c r="J529" s="378"/>
      <c r="K529" s="378"/>
      <c r="L529" s="378"/>
      <c r="M529" s="378"/>
      <c r="N529" s="378"/>
      <c r="O529" s="379"/>
      <c r="P529" s="483">
        <f t="shared" si="24"/>
        <v>0</v>
      </c>
      <c r="Q529" s="378"/>
      <c r="R529" s="378"/>
      <c r="S529" s="378"/>
      <c r="T529" s="378"/>
      <c r="U529" s="378"/>
      <c r="V529" s="378"/>
      <c r="W529" s="378">
        <v>1</v>
      </c>
      <c r="X529" s="440">
        <v>44306</v>
      </c>
      <c r="Y529" s="484">
        <f t="shared" si="25"/>
        <v>1</v>
      </c>
      <c r="Z529" s="378"/>
      <c r="AA529" s="378"/>
      <c r="AB529" s="378"/>
      <c r="AC529" s="378"/>
      <c r="AD529" s="378"/>
      <c r="AE529" s="378"/>
      <c r="AF529" s="378"/>
      <c r="AG529" s="379"/>
      <c r="AH529" s="484">
        <f t="shared" si="26"/>
        <v>0</v>
      </c>
      <c r="AI529" s="378"/>
      <c r="AJ529" s="378" t="s">
        <v>2227</v>
      </c>
      <c r="AK529" s="378" t="s">
        <v>2228</v>
      </c>
      <c r="AL529" s="378"/>
      <c r="AM529" s="378"/>
      <c r="AN529" s="378"/>
      <c r="AO529" s="378"/>
      <c r="AP529" s="378"/>
      <c r="AQ529" s="378"/>
      <c r="AR529" s="378"/>
      <c r="AS529" s="394"/>
      <c r="AT529" s="395"/>
      <c r="AU529" s="394"/>
      <c r="AV529" s="394"/>
      <c r="AW529" s="383" t="s">
        <v>2958</v>
      </c>
    </row>
    <row r="530" spans="1:49">
      <c r="A530" s="472"/>
      <c r="B530" s="380" t="s">
        <v>2959</v>
      </c>
      <c r="C530" s="381" t="s">
        <v>2960</v>
      </c>
      <c r="D530" s="380"/>
      <c r="E530" s="378" t="s">
        <v>2961</v>
      </c>
      <c r="F530" s="378" t="s">
        <v>533</v>
      </c>
      <c r="G530" s="378" t="s">
        <v>452</v>
      </c>
      <c r="H530" s="378"/>
      <c r="I530" s="378"/>
      <c r="J530" s="378"/>
      <c r="K530" s="378"/>
      <c r="L530" s="378"/>
      <c r="M530" s="378"/>
      <c r="N530" s="378"/>
      <c r="O530" s="379"/>
      <c r="P530" s="483">
        <f t="shared" si="24"/>
        <v>0</v>
      </c>
      <c r="Q530" s="378"/>
      <c r="R530" s="378"/>
      <c r="S530" s="378"/>
      <c r="T530" s="378"/>
      <c r="U530" s="378"/>
      <c r="V530" s="378"/>
      <c r="W530" s="378">
        <v>1</v>
      </c>
      <c r="X530" s="440">
        <v>44301</v>
      </c>
      <c r="Y530" s="484">
        <f t="shared" si="25"/>
        <v>1</v>
      </c>
      <c r="Z530" s="378"/>
      <c r="AA530" s="378"/>
      <c r="AB530" s="378"/>
      <c r="AC530" s="378"/>
      <c r="AD530" s="378"/>
      <c r="AE530" s="378"/>
      <c r="AF530" s="378"/>
      <c r="AG530" s="379"/>
      <c r="AH530" s="484">
        <f t="shared" si="26"/>
        <v>0</v>
      </c>
      <c r="AI530" s="378"/>
      <c r="AJ530" s="378" t="s">
        <v>2227</v>
      </c>
      <c r="AK530" s="378" t="s">
        <v>2228</v>
      </c>
      <c r="AL530" s="378"/>
      <c r="AM530" s="378"/>
      <c r="AN530" s="378"/>
      <c r="AO530" s="378"/>
      <c r="AP530" s="378"/>
      <c r="AQ530" s="378"/>
      <c r="AR530" s="378"/>
      <c r="AS530" s="394"/>
      <c r="AT530" s="395"/>
      <c r="AU530" s="394"/>
      <c r="AV530" s="394"/>
      <c r="AW530" s="383" t="s">
        <v>2962</v>
      </c>
    </row>
    <row r="531" spans="1:49">
      <c r="A531" s="472"/>
      <c r="B531" s="380" t="s">
        <v>2963</v>
      </c>
      <c r="C531" s="381" t="s">
        <v>2964</v>
      </c>
      <c r="D531" s="380"/>
      <c r="E531" s="378" t="s">
        <v>2965</v>
      </c>
      <c r="F531" s="378" t="s">
        <v>533</v>
      </c>
      <c r="G531" s="378" t="s">
        <v>452</v>
      </c>
      <c r="H531" s="378"/>
      <c r="I531" s="378"/>
      <c r="J531" s="378"/>
      <c r="K531" s="378"/>
      <c r="L531" s="378"/>
      <c r="M531" s="378"/>
      <c r="N531" s="378"/>
      <c r="O531" s="379"/>
      <c r="P531" s="483">
        <f t="shared" si="24"/>
        <v>0</v>
      </c>
      <c r="Q531" s="378"/>
      <c r="R531" s="378"/>
      <c r="S531" s="378"/>
      <c r="T531" s="378"/>
      <c r="U531" s="378"/>
      <c r="V531" s="378"/>
      <c r="W531" s="378">
        <v>1</v>
      </c>
      <c r="X531" s="440">
        <v>44552</v>
      </c>
      <c r="Y531" s="484">
        <f t="shared" si="25"/>
        <v>1</v>
      </c>
      <c r="Z531" s="378"/>
      <c r="AA531" s="378"/>
      <c r="AB531" s="378"/>
      <c r="AC531" s="378"/>
      <c r="AD531" s="378"/>
      <c r="AE531" s="378"/>
      <c r="AF531" s="378"/>
      <c r="AG531" s="378"/>
      <c r="AH531" s="484">
        <f t="shared" si="26"/>
        <v>0</v>
      </c>
      <c r="AI531" s="378"/>
      <c r="AJ531" s="378" t="s">
        <v>2227</v>
      </c>
      <c r="AK531" s="378" t="s">
        <v>2228</v>
      </c>
      <c r="AL531" s="378"/>
      <c r="AM531" s="378"/>
      <c r="AN531" s="378"/>
      <c r="AO531" s="378"/>
      <c r="AP531" s="378"/>
      <c r="AQ531" s="378"/>
      <c r="AR531" s="378"/>
      <c r="AS531" s="394"/>
      <c r="AT531" s="395"/>
      <c r="AU531" s="394"/>
      <c r="AV531" s="394"/>
      <c r="AW531" s="383" t="s">
        <v>2966</v>
      </c>
    </row>
    <row r="532" spans="1:49">
      <c r="A532" s="472"/>
      <c r="B532" s="380" t="s">
        <v>2967</v>
      </c>
      <c r="C532" s="381" t="s">
        <v>2968</v>
      </c>
      <c r="D532" s="380"/>
      <c r="E532" s="378" t="s">
        <v>2969</v>
      </c>
      <c r="F532" s="378" t="s">
        <v>533</v>
      </c>
      <c r="G532" s="378" t="s">
        <v>452</v>
      </c>
      <c r="H532" s="378"/>
      <c r="I532" s="378"/>
      <c r="J532" s="378"/>
      <c r="K532" s="378"/>
      <c r="L532" s="378"/>
      <c r="M532" s="378"/>
      <c r="N532" s="378"/>
      <c r="O532" s="379"/>
      <c r="P532" s="483">
        <f t="shared" ref="P532:P595" si="27">SUM($H532:$N532)</f>
        <v>0</v>
      </c>
      <c r="Q532" s="378"/>
      <c r="R532" s="378"/>
      <c r="S532" s="378"/>
      <c r="T532" s="378"/>
      <c r="U532" s="378"/>
      <c r="V532" s="378"/>
      <c r="W532" s="378">
        <v>1</v>
      </c>
      <c r="X532" s="440">
        <v>44246</v>
      </c>
      <c r="Y532" s="484">
        <f t="shared" ref="Y532:Y595" si="28">SUM($Q532:$W532)</f>
        <v>1</v>
      </c>
      <c r="Z532" s="378"/>
      <c r="AA532" s="378"/>
      <c r="AB532" s="378"/>
      <c r="AC532" s="378"/>
      <c r="AD532" s="378"/>
      <c r="AE532" s="378"/>
      <c r="AF532" s="378"/>
      <c r="AG532" s="378"/>
      <c r="AH532" s="484">
        <f t="shared" si="26"/>
        <v>0</v>
      </c>
      <c r="AI532" s="378"/>
      <c r="AJ532" s="378" t="s">
        <v>2227</v>
      </c>
      <c r="AK532" s="378" t="s">
        <v>2228</v>
      </c>
      <c r="AL532" s="378"/>
      <c r="AM532" s="378"/>
      <c r="AN532" s="378"/>
      <c r="AO532" s="378"/>
      <c r="AP532" s="378"/>
      <c r="AQ532" s="378"/>
      <c r="AR532" s="378"/>
      <c r="AS532" s="394"/>
      <c r="AT532" s="395"/>
      <c r="AU532" s="394"/>
      <c r="AV532" s="394"/>
      <c r="AW532" s="383" t="s">
        <v>2970</v>
      </c>
    </row>
    <row r="533" spans="1:49">
      <c r="A533" s="472"/>
      <c r="B533" s="380" t="s">
        <v>2971</v>
      </c>
      <c r="C533" s="381" t="s">
        <v>2972</v>
      </c>
      <c r="D533" s="380"/>
      <c r="E533" s="378" t="s">
        <v>2973</v>
      </c>
      <c r="F533" s="378" t="s">
        <v>533</v>
      </c>
      <c r="G533" s="378" t="s">
        <v>452</v>
      </c>
      <c r="H533" s="378"/>
      <c r="I533" s="378"/>
      <c r="J533" s="378"/>
      <c r="K533" s="378"/>
      <c r="L533" s="378"/>
      <c r="M533" s="378"/>
      <c r="N533" s="378"/>
      <c r="O533" s="379"/>
      <c r="P533" s="483">
        <f t="shared" si="27"/>
        <v>0</v>
      </c>
      <c r="Q533" s="378"/>
      <c r="R533" s="378"/>
      <c r="S533" s="378"/>
      <c r="T533" s="378"/>
      <c r="U533" s="378"/>
      <c r="V533" s="378"/>
      <c r="W533" s="378">
        <v>1</v>
      </c>
      <c r="X533" s="440">
        <v>44378</v>
      </c>
      <c r="Y533" s="484">
        <f t="shared" si="28"/>
        <v>1</v>
      </c>
      <c r="Z533" s="378"/>
      <c r="AA533" s="378"/>
      <c r="AB533" s="378"/>
      <c r="AC533" s="378"/>
      <c r="AD533" s="378"/>
      <c r="AE533" s="378"/>
      <c r="AF533" s="378"/>
      <c r="AG533" s="378"/>
      <c r="AH533" s="484">
        <f t="shared" si="26"/>
        <v>0</v>
      </c>
      <c r="AI533" s="378"/>
      <c r="AJ533" s="378" t="s">
        <v>2227</v>
      </c>
      <c r="AK533" s="378" t="s">
        <v>2228</v>
      </c>
      <c r="AL533" s="378"/>
      <c r="AM533" s="378"/>
      <c r="AN533" s="378"/>
      <c r="AO533" s="378"/>
      <c r="AP533" s="378"/>
      <c r="AQ533" s="378"/>
      <c r="AR533" s="378"/>
      <c r="AS533" s="394"/>
      <c r="AT533" s="395"/>
      <c r="AU533" s="394"/>
      <c r="AV533" s="394"/>
      <c r="AW533" s="383" t="s">
        <v>2974</v>
      </c>
    </row>
    <row r="534" spans="1:49">
      <c r="A534" s="472"/>
      <c r="B534" s="380" t="s">
        <v>1035</v>
      </c>
      <c r="C534" s="381" t="s">
        <v>2975</v>
      </c>
      <c r="D534" s="380"/>
      <c r="E534" s="378" t="s">
        <v>2976</v>
      </c>
      <c r="F534" s="378" t="s">
        <v>533</v>
      </c>
      <c r="G534" s="378" t="s">
        <v>452</v>
      </c>
      <c r="H534" s="378"/>
      <c r="I534" s="378"/>
      <c r="J534" s="378"/>
      <c r="K534" s="378"/>
      <c r="L534" s="378"/>
      <c r="M534" s="378"/>
      <c r="N534" s="378"/>
      <c r="O534" s="379"/>
      <c r="P534" s="483">
        <f t="shared" si="27"/>
        <v>0</v>
      </c>
      <c r="Q534" s="378"/>
      <c r="R534" s="378"/>
      <c r="S534" s="378"/>
      <c r="T534" s="378"/>
      <c r="U534" s="378"/>
      <c r="V534" s="378"/>
      <c r="W534" s="378">
        <v>1</v>
      </c>
      <c r="X534" s="440">
        <v>44497</v>
      </c>
      <c r="Y534" s="484">
        <f t="shared" si="28"/>
        <v>1</v>
      </c>
      <c r="Z534" s="378"/>
      <c r="AA534" s="378"/>
      <c r="AB534" s="378"/>
      <c r="AC534" s="378"/>
      <c r="AD534" s="378"/>
      <c r="AE534" s="378"/>
      <c r="AF534" s="378"/>
      <c r="AG534" s="378"/>
      <c r="AH534" s="484">
        <f t="shared" si="26"/>
        <v>0</v>
      </c>
      <c r="AI534" s="378"/>
      <c r="AJ534" s="378" t="s">
        <v>2227</v>
      </c>
      <c r="AK534" s="378" t="s">
        <v>2228</v>
      </c>
      <c r="AL534" s="378"/>
      <c r="AM534" s="378"/>
      <c r="AN534" s="378"/>
      <c r="AO534" s="378"/>
      <c r="AP534" s="378"/>
      <c r="AQ534" s="378"/>
      <c r="AR534" s="378"/>
      <c r="AS534" s="394"/>
      <c r="AT534" s="395"/>
      <c r="AU534" s="394"/>
      <c r="AV534" s="394"/>
      <c r="AW534" s="383" t="s">
        <v>2977</v>
      </c>
    </row>
    <row r="535" spans="1:49">
      <c r="A535" s="472"/>
      <c r="B535" s="380" t="s">
        <v>2978</v>
      </c>
      <c r="C535" s="381" t="s">
        <v>2979</v>
      </c>
      <c r="D535" s="380"/>
      <c r="E535" s="378" t="s">
        <v>2980</v>
      </c>
      <c r="F535" s="378" t="s">
        <v>533</v>
      </c>
      <c r="G535" s="378" t="s">
        <v>452</v>
      </c>
      <c r="H535" s="378"/>
      <c r="I535" s="378"/>
      <c r="J535" s="378"/>
      <c r="K535" s="378"/>
      <c r="L535" s="378"/>
      <c r="M535" s="378"/>
      <c r="N535" s="378"/>
      <c r="O535" s="379"/>
      <c r="P535" s="483">
        <f t="shared" si="27"/>
        <v>0</v>
      </c>
      <c r="Q535" s="378"/>
      <c r="R535" s="378"/>
      <c r="S535" s="378"/>
      <c r="T535" s="378"/>
      <c r="U535" s="378"/>
      <c r="V535" s="378"/>
      <c r="W535" s="378">
        <v>1</v>
      </c>
      <c r="X535" s="440">
        <v>44536</v>
      </c>
      <c r="Y535" s="484">
        <f t="shared" si="28"/>
        <v>1</v>
      </c>
      <c r="Z535" s="378"/>
      <c r="AA535" s="378"/>
      <c r="AB535" s="378"/>
      <c r="AC535" s="378"/>
      <c r="AD535" s="378"/>
      <c r="AE535" s="378"/>
      <c r="AF535" s="378"/>
      <c r="AG535" s="378"/>
      <c r="AH535" s="484">
        <f t="shared" si="26"/>
        <v>0</v>
      </c>
      <c r="AI535" s="378"/>
      <c r="AJ535" s="378" t="s">
        <v>2227</v>
      </c>
      <c r="AK535" s="378" t="s">
        <v>2228</v>
      </c>
      <c r="AL535" s="378"/>
      <c r="AM535" s="378"/>
      <c r="AN535" s="378"/>
      <c r="AO535" s="378"/>
      <c r="AP535" s="378"/>
      <c r="AQ535" s="378"/>
      <c r="AR535" s="378"/>
      <c r="AS535" s="394"/>
      <c r="AT535" s="395"/>
      <c r="AU535" s="394"/>
      <c r="AV535" s="394"/>
      <c r="AW535" s="383" t="s">
        <v>2981</v>
      </c>
    </row>
    <row r="536" spans="1:49">
      <c r="A536" s="472"/>
      <c r="B536" s="380" t="s">
        <v>2982</v>
      </c>
      <c r="C536" s="381" t="s">
        <v>2983</v>
      </c>
      <c r="D536" s="380"/>
      <c r="E536" s="378" t="s">
        <v>2984</v>
      </c>
      <c r="F536" s="378" t="s">
        <v>730</v>
      </c>
      <c r="G536" s="378" t="s">
        <v>511</v>
      </c>
      <c r="H536" s="378"/>
      <c r="I536" s="378"/>
      <c r="J536" s="378"/>
      <c r="K536" s="378"/>
      <c r="L536" s="378"/>
      <c r="M536" s="378"/>
      <c r="N536" s="378"/>
      <c r="O536" s="379"/>
      <c r="P536" s="483">
        <f t="shared" si="27"/>
        <v>0</v>
      </c>
      <c r="Q536" s="378"/>
      <c r="R536" s="378"/>
      <c r="S536" s="378"/>
      <c r="T536" s="378"/>
      <c r="U536" s="378"/>
      <c r="V536" s="378"/>
      <c r="W536" s="378">
        <v>1</v>
      </c>
      <c r="X536" s="440">
        <v>44448</v>
      </c>
      <c r="Y536" s="484">
        <f t="shared" si="28"/>
        <v>1</v>
      </c>
      <c r="Z536" s="378"/>
      <c r="AA536" s="378"/>
      <c r="AB536" s="378"/>
      <c r="AC536" s="378"/>
      <c r="AD536" s="378"/>
      <c r="AE536" s="378"/>
      <c r="AF536" s="378"/>
      <c r="AG536" s="378"/>
      <c r="AH536" s="484">
        <f t="shared" si="26"/>
        <v>0</v>
      </c>
      <c r="AI536" s="378"/>
      <c r="AJ536" s="378" t="s">
        <v>2227</v>
      </c>
      <c r="AK536" s="378" t="s">
        <v>2228</v>
      </c>
      <c r="AL536" s="378"/>
      <c r="AM536" s="378"/>
      <c r="AN536" s="378"/>
      <c r="AO536" s="378"/>
      <c r="AP536" s="378"/>
      <c r="AQ536" s="378"/>
      <c r="AR536" s="378"/>
      <c r="AS536" s="394"/>
      <c r="AT536" s="395"/>
      <c r="AU536" s="394"/>
      <c r="AV536" s="394"/>
      <c r="AW536" s="383" t="s">
        <v>2985</v>
      </c>
    </row>
    <row r="537" spans="1:49">
      <c r="A537" s="472"/>
      <c r="B537" s="380" t="s">
        <v>1055</v>
      </c>
      <c r="C537" s="381" t="s">
        <v>2986</v>
      </c>
      <c r="D537" s="380"/>
      <c r="E537" s="378" t="s">
        <v>2987</v>
      </c>
      <c r="F537" s="378" t="s">
        <v>533</v>
      </c>
      <c r="G537" s="378" t="s">
        <v>452</v>
      </c>
      <c r="H537" s="378"/>
      <c r="I537" s="378"/>
      <c r="J537" s="378"/>
      <c r="K537" s="378"/>
      <c r="L537" s="378"/>
      <c r="M537" s="378"/>
      <c r="N537" s="378"/>
      <c r="O537" s="379"/>
      <c r="P537" s="483">
        <f t="shared" si="27"/>
        <v>0</v>
      </c>
      <c r="Q537" s="378"/>
      <c r="R537" s="378"/>
      <c r="S537" s="378"/>
      <c r="T537" s="378"/>
      <c r="U537" s="378"/>
      <c r="V537" s="378"/>
      <c r="W537" s="378">
        <v>1</v>
      </c>
      <c r="X537" s="440">
        <v>44518</v>
      </c>
      <c r="Y537" s="484">
        <f t="shared" si="28"/>
        <v>1</v>
      </c>
      <c r="Z537" s="378"/>
      <c r="AA537" s="378"/>
      <c r="AB537" s="378"/>
      <c r="AC537" s="378"/>
      <c r="AD537" s="378"/>
      <c r="AE537" s="378"/>
      <c r="AF537" s="378"/>
      <c r="AG537" s="378"/>
      <c r="AH537" s="484">
        <f t="shared" si="26"/>
        <v>0</v>
      </c>
      <c r="AI537" s="378"/>
      <c r="AJ537" s="378" t="s">
        <v>2227</v>
      </c>
      <c r="AK537" s="378" t="s">
        <v>2228</v>
      </c>
      <c r="AL537" s="378"/>
      <c r="AM537" s="378"/>
      <c r="AN537" s="378"/>
      <c r="AO537" s="378"/>
      <c r="AP537" s="378"/>
      <c r="AQ537" s="378"/>
      <c r="AR537" s="378"/>
      <c r="AS537" s="394"/>
      <c r="AT537" s="395"/>
      <c r="AU537" s="394"/>
      <c r="AV537" s="394"/>
      <c r="AW537" s="383" t="s">
        <v>2988</v>
      </c>
    </row>
    <row r="538" spans="1:49">
      <c r="A538" s="472"/>
      <c r="B538" s="380" t="s">
        <v>2989</v>
      </c>
      <c r="C538" s="381" t="s">
        <v>2990</v>
      </c>
      <c r="D538" s="380"/>
      <c r="E538" s="378" t="s">
        <v>2991</v>
      </c>
      <c r="F538" s="378" t="s">
        <v>533</v>
      </c>
      <c r="G538" s="378" t="s">
        <v>452</v>
      </c>
      <c r="H538" s="378"/>
      <c r="I538" s="378"/>
      <c r="J538" s="378"/>
      <c r="K538" s="378"/>
      <c r="L538" s="378"/>
      <c r="M538" s="378"/>
      <c r="N538" s="378"/>
      <c r="O538" s="379"/>
      <c r="P538" s="483">
        <f t="shared" si="27"/>
        <v>0</v>
      </c>
      <c r="Q538" s="378"/>
      <c r="R538" s="378"/>
      <c r="S538" s="378"/>
      <c r="T538" s="378"/>
      <c r="U538" s="378"/>
      <c r="V538" s="378"/>
      <c r="W538" s="378">
        <v>1</v>
      </c>
      <c r="X538" s="440">
        <v>44440</v>
      </c>
      <c r="Y538" s="484">
        <f t="shared" si="28"/>
        <v>1</v>
      </c>
      <c r="Z538" s="378"/>
      <c r="AA538" s="378"/>
      <c r="AB538" s="378"/>
      <c r="AC538" s="378"/>
      <c r="AD538" s="378"/>
      <c r="AE538" s="378"/>
      <c r="AF538" s="378"/>
      <c r="AG538" s="379"/>
      <c r="AH538" s="484">
        <f t="shared" si="26"/>
        <v>0</v>
      </c>
      <c r="AI538" s="378"/>
      <c r="AJ538" s="378" t="s">
        <v>2227</v>
      </c>
      <c r="AK538" s="378" t="s">
        <v>2228</v>
      </c>
      <c r="AL538" s="378"/>
      <c r="AM538" s="378"/>
      <c r="AN538" s="378"/>
      <c r="AO538" s="378"/>
      <c r="AP538" s="378"/>
      <c r="AQ538" s="378"/>
      <c r="AR538" s="378"/>
      <c r="AS538" s="394"/>
      <c r="AT538" s="395"/>
      <c r="AU538" s="394"/>
      <c r="AV538" s="394"/>
      <c r="AW538" s="383" t="s">
        <v>2992</v>
      </c>
    </row>
    <row r="539" spans="1:49">
      <c r="A539" s="472"/>
      <c r="B539" s="380" t="s">
        <v>2993</v>
      </c>
      <c r="C539" s="381" t="s">
        <v>2994</v>
      </c>
      <c r="D539" s="380"/>
      <c r="E539" s="378" t="s">
        <v>2995</v>
      </c>
      <c r="F539" s="378" t="s">
        <v>533</v>
      </c>
      <c r="G539" s="378" t="s">
        <v>452</v>
      </c>
      <c r="H539" s="378"/>
      <c r="I539" s="378"/>
      <c r="J539" s="378"/>
      <c r="K539" s="378"/>
      <c r="L539" s="378"/>
      <c r="M539" s="378"/>
      <c r="N539" s="378"/>
      <c r="O539" s="379"/>
      <c r="P539" s="483">
        <f t="shared" si="27"/>
        <v>0</v>
      </c>
      <c r="Q539" s="378"/>
      <c r="R539" s="378"/>
      <c r="S539" s="378"/>
      <c r="T539" s="378"/>
      <c r="U539" s="378"/>
      <c r="V539" s="378"/>
      <c r="W539" s="378">
        <v>1</v>
      </c>
      <c r="X539" s="440">
        <v>44246</v>
      </c>
      <c r="Y539" s="484">
        <f t="shared" si="28"/>
        <v>1</v>
      </c>
      <c r="Z539" s="378"/>
      <c r="AA539" s="378"/>
      <c r="AB539" s="378"/>
      <c r="AC539" s="378"/>
      <c r="AD539" s="378"/>
      <c r="AE539" s="378"/>
      <c r="AF539" s="378"/>
      <c r="AG539" s="379"/>
      <c r="AH539" s="484">
        <f t="shared" si="26"/>
        <v>0</v>
      </c>
      <c r="AI539" s="378"/>
      <c r="AJ539" s="378" t="s">
        <v>2227</v>
      </c>
      <c r="AK539" s="378" t="s">
        <v>2228</v>
      </c>
      <c r="AL539" s="378"/>
      <c r="AM539" s="378"/>
      <c r="AN539" s="378"/>
      <c r="AO539" s="378"/>
      <c r="AP539" s="378"/>
      <c r="AQ539" s="378"/>
      <c r="AR539" s="378"/>
      <c r="AS539" s="394"/>
      <c r="AT539" s="395"/>
      <c r="AU539" s="394"/>
      <c r="AV539" s="394"/>
      <c r="AW539" s="383" t="s">
        <v>2996</v>
      </c>
    </row>
    <row r="540" spans="1:49">
      <c r="A540" s="472"/>
      <c r="B540" s="380" t="s">
        <v>1083</v>
      </c>
      <c r="C540" s="381" t="s">
        <v>2997</v>
      </c>
      <c r="D540" s="380"/>
      <c r="E540" s="378" t="s">
        <v>2998</v>
      </c>
      <c r="F540" s="378" t="s">
        <v>533</v>
      </c>
      <c r="G540" s="378" t="s">
        <v>452</v>
      </c>
      <c r="H540" s="378"/>
      <c r="I540" s="378"/>
      <c r="J540" s="378"/>
      <c r="K540" s="378"/>
      <c r="L540" s="378"/>
      <c r="M540" s="378"/>
      <c r="N540" s="378"/>
      <c r="O540" s="379"/>
      <c r="P540" s="483">
        <f t="shared" si="27"/>
        <v>0</v>
      </c>
      <c r="Q540" s="378"/>
      <c r="R540" s="378"/>
      <c r="S540" s="378"/>
      <c r="T540" s="378"/>
      <c r="U540" s="378"/>
      <c r="V540" s="378"/>
      <c r="W540" s="378">
        <v>1</v>
      </c>
      <c r="X540" s="440">
        <v>44511</v>
      </c>
      <c r="Y540" s="484">
        <f t="shared" si="28"/>
        <v>1</v>
      </c>
      <c r="Z540" s="378"/>
      <c r="AA540" s="378"/>
      <c r="AB540" s="378"/>
      <c r="AC540" s="378"/>
      <c r="AD540" s="378"/>
      <c r="AE540" s="378"/>
      <c r="AF540" s="378"/>
      <c r="AG540" s="378"/>
      <c r="AH540" s="484">
        <f t="shared" si="26"/>
        <v>0</v>
      </c>
      <c r="AI540" s="378"/>
      <c r="AJ540" s="378" t="s">
        <v>2227</v>
      </c>
      <c r="AK540" s="378" t="s">
        <v>2228</v>
      </c>
      <c r="AL540" s="378"/>
      <c r="AM540" s="378"/>
      <c r="AN540" s="378"/>
      <c r="AO540" s="378"/>
      <c r="AP540" s="378"/>
      <c r="AQ540" s="378"/>
      <c r="AR540" s="378"/>
      <c r="AS540" s="394"/>
      <c r="AT540" s="395"/>
      <c r="AU540" s="394"/>
      <c r="AV540" s="394"/>
      <c r="AW540" s="383" t="s">
        <v>2999</v>
      </c>
    </row>
    <row r="541" spans="1:49">
      <c r="A541" s="472"/>
      <c r="B541" s="380" t="s">
        <v>3000</v>
      </c>
      <c r="C541" s="381" t="s">
        <v>3001</v>
      </c>
      <c r="D541" s="380"/>
      <c r="E541" s="378" t="s">
        <v>3002</v>
      </c>
      <c r="F541" s="378" t="s">
        <v>533</v>
      </c>
      <c r="G541" s="378" t="s">
        <v>452</v>
      </c>
      <c r="H541" s="378"/>
      <c r="I541" s="378"/>
      <c r="J541" s="378"/>
      <c r="K541" s="378"/>
      <c r="L541" s="378"/>
      <c r="M541" s="378"/>
      <c r="N541" s="378"/>
      <c r="O541" s="379"/>
      <c r="P541" s="483">
        <f t="shared" si="27"/>
        <v>0</v>
      </c>
      <c r="Q541" s="378"/>
      <c r="R541" s="378"/>
      <c r="S541" s="378"/>
      <c r="T541" s="378"/>
      <c r="U541" s="378"/>
      <c r="V541" s="378"/>
      <c r="W541" s="378">
        <v>1</v>
      </c>
      <c r="X541" s="440">
        <v>44300</v>
      </c>
      <c r="Y541" s="484">
        <f t="shared" si="28"/>
        <v>1</v>
      </c>
      <c r="Z541" s="378"/>
      <c r="AA541" s="378"/>
      <c r="AB541" s="378"/>
      <c r="AC541" s="378"/>
      <c r="AD541" s="378"/>
      <c r="AE541" s="378"/>
      <c r="AF541" s="378"/>
      <c r="AG541" s="378"/>
      <c r="AH541" s="484">
        <f t="shared" si="26"/>
        <v>0</v>
      </c>
      <c r="AI541" s="378"/>
      <c r="AJ541" s="378" t="s">
        <v>2227</v>
      </c>
      <c r="AK541" s="378" t="s">
        <v>2228</v>
      </c>
      <c r="AL541" s="378"/>
      <c r="AM541" s="378"/>
      <c r="AN541" s="378"/>
      <c r="AO541" s="378"/>
      <c r="AP541" s="378"/>
      <c r="AQ541" s="378"/>
      <c r="AR541" s="378"/>
      <c r="AS541" s="394"/>
      <c r="AT541" s="395"/>
      <c r="AU541" s="394"/>
      <c r="AV541" s="394"/>
      <c r="AW541" s="383" t="s">
        <v>3003</v>
      </c>
    </row>
    <row r="542" spans="1:49">
      <c r="A542" s="472"/>
      <c r="B542" s="380" t="s">
        <v>3004</v>
      </c>
      <c r="C542" s="381" t="s">
        <v>3005</v>
      </c>
      <c r="D542" s="380"/>
      <c r="E542" s="378" t="s">
        <v>3006</v>
      </c>
      <c r="F542" s="378" t="s">
        <v>533</v>
      </c>
      <c r="G542" s="378" t="s">
        <v>452</v>
      </c>
      <c r="H542" s="378"/>
      <c r="I542" s="378"/>
      <c r="J542" s="378"/>
      <c r="K542" s="378"/>
      <c r="L542" s="378"/>
      <c r="M542" s="378"/>
      <c r="N542" s="378"/>
      <c r="O542" s="379"/>
      <c r="P542" s="483">
        <f t="shared" si="27"/>
        <v>0</v>
      </c>
      <c r="Q542" s="378"/>
      <c r="R542" s="378"/>
      <c r="S542" s="378"/>
      <c r="T542" s="378"/>
      <c r="U542" s="378"/>
      <c r="V542" s="378"/>
      <c r="W542" s="378">
        <v>1</v>
      </c>
      <c r="X542" s="440">
        <v>44310</v>
      </c>
      <c r="Y542" s="484">
        <f t="shared" si="28"/>
        <v>1</v>
      </c>
      <c r="Z542" s="378"/>
      <c r="AA542" s="378"/>
      <c r="AB542" s="378"/>
      <c r="AC542" s="378"/>
      <c r="AD542" s="378"/>
      <c r="AE542" s="378"/>
      <c r="AF542" s="378"/>
      <c r="AG542" s="379"/>
      <c r="AH542" s="484">
        <f t="shared" si="26"/>
        <v>0</v>
      </c>
      <c r="AI542" s="378"/>
      <c r="AJ542" s="378" t="s">
        <v>2227</v>
      </c>
      <c r="AK542" s="378" t="s">
        <v>2228</v>
      </c>
      <c r="AL542" s="378"/>
      <c r="AM542" s="378"/>
      <c r="AN542" s="378"/>
      <c r="AO542" s="378"/>
      <c r="AP542" s="378"/>
      <c r="AQ542" s="378"/>
      <c r="AR542" s="378"/>
      <c r="AS542" s="394"/>
      <c r="AT542" s="395"/>
      <c r="AU542" s="394"/>
      <c r="AV542" s="394"/>
      <c r="AW542" s="383" t="s">
        <v>3007</v>
      </c>
    </row>
    <row r="543" spans="1:49">
      <c r="A543" s="472"/>
      <c r="B543" s="380" t="s">
        <v>1095</v>
      </c>
      <c r="C543" s="381" t="s">
        <v>3008</v>
      </c>
      <c r="D543" s="380"/>
      <c r="E543" s="378" t="s">
        <v>3009</v>
      </c>
      <c r="F543" s="378" t="s">
        <v>533</v>
      </c>
      <c r="G543" s="378" t="s">
        <v>452</v>
      </c>
      <c r="H543" s="378"/>
      <c r="I543" s="378"/>
      <c r="J543" s="378"/>
      <c r="K543" s="378"/>
      <c r="L543" s="378"/>
      <c r="M543" s="378"/>
      <c r="N543" s="378"/>
      <c r="O543" s="379"/>
      <c r="P543" s="483">
        <f t="shared" si="27"/>
        <v>0</v>
      </c>
      <c r="Q543" s="378"/>
      <c r="R543" s="378"/>
      <c r="S543" s="378"/>
      <c r="T543" s="378"/>
      <c r="U543" s="378"/>
      <c r="V543" s="378"/>
      <c r="W543" s="378">
        <v>1</v>
      </c>
      <c r="X543" s="440">
        <v>44334</v>
      </c>
      <c r="Y543" s="484">
        <f t="shared" si="28"/>
        <v>1</v>
      </c>
      <c r="Z543" s="378"/>
      <c r="AA543" s="378"/>
      <c r="AB543" s="378"/>
      <c r="AC543" s="378"/>
      <c r="AD543" s="378"/>
      <c r="AE543" s="378"/>
      <c r="AF543" s="378"/>
      <c r="AG543" s="378"/>
      <c r="AH543" s="484">
        <f t="shared" si="26"/>
        <v>0</v>
      </c>
      <c r="AI543" s="378"/>
      <c r="AJ543" s="378" t="s">
        <v>2227</v>
      </c>
      <c r="AK543" s="378" t="s">
        <v>2228</v>
      </c>
      <c r="AL543" s="378"/>
      <c r="AM543" s="378"/>
      <c r="AN543" s="378"/>
      <c r="AO543" s="378"/>
      <c r="AP543" s="378"/>
      <c r="AQ543" s="378"/>
      <c r="AR543" s="378"/>
      <c r="AS543" s="394"/>
      <c r="AT543" s="395"/>
      <c r="AU543" s="394"/>
      <c r="AV543" s="394"/>
      <c r="AW543" s="383" t="s">
        <v>3010</v>
      </c>
    </row>
    <row r="544" spans="1:49">
      <c r="A544" s="472"/>
      <c r="B544" s="380" t="s">
        <v>1107</v>
      </c>
      <c r="C544" s="381" t="s">
        <v>3011</v>
      </c>
      <c r="D544" s="380"/>
      <c r="E544" s="378" t="s">
        <v>3012</v>
      </c>
      <c r="F544" s="378" t="s">
        <v>533</v>
      </c>
      <c r="G544" s="378" t="s">
        <v>452</v>
      </c>
      <c r="H544" s="378"/>
      <c r="I544" s="378"/>
      <c r="J544" s="378"/>
      <c r="K544" s="378"/>
      <c r="L544" s="378"/>
      <c r="M544" s="378"/>
      <c r="N544" s="378"/>
      <c r="O544" s="379"/>
      <c r="P544" s="483">
        <f t="shared" si="27"/>
        <v>0</v>
      </c>
      <c r="Q544" s="378"/>
      <c r="R544" s="378"/>
      <c r="S544" s="378"/>
      <c r="T544" s="378"/>
      <c r="U544" s="378"/>
      <c r="V544" s="378"/>
      <c r="W544" s="378">
        <v>1</v>
      </c>
      <c r="X544" s="440">
        <v>44517</v>
      </c>
      <c r="Y544" s="484">
        <f t="shared" si="28"/>
        <v>1</v>
      </c>
      <c r="Z544" s="378"/>
      <c r="AA544" s="378"/>
      <c r="AB544" s="378"/>
      <c r="AC544" s="378"/>
      <c r="AD544" s="378"/>
      <c r="AE544" s="378"/>
      <c r="AF544" s="378"/>
      <c r="AG544" s="379"/>
      <c r="AH544" s="484">
        <f t="shared" si="26"/>
        <v>0</v>
      </c>
      <c r="AI544" s="378"/>
      <c r="AJ544" s="378" t="s">
        <v>2227</v>
      </c>
      <c r="AK544" s="378" t="s">
        <v>2228</v>
      </c>
      <c r="AL544" s="378"/>
      <c r="AM544" s="378"/>
      <c r="AN544" s="378"/>
      <c r="AO544" s="378"/>
      <c r="AP544" s="378"/>
      <c r="AQ544" s="378"/>
      <c r="AR544" s="378"/>
      <c r="AS544" s="394"/>
      <c r="AT544" s="395"/>
      <c r="AU544" s="394"/>
      <c r="AV544" s="394"/>
      <c r="AW544" s="383" t="s">
        <v>3013</v>
      </c>
    </row>
    <row r="545" spans="1:49">
      <c r="A545" s="472"/>
      <c r="B545" s="380" t="s">
        <v>3014</v>
      </c>
      <c r="C545" s="381" t="s">
        <v>3015</v>
      </c>
      <c r="D545" s="380"/>
      <c r="E545" s="378" t="s">
        <v>3016</v>
      </c>
      <c r="F545" s="378" t="s">
        <v>730</v>
      </c>
      <c r="G545" s="378" t="s">
        <v>511</v>
      </c>
      <c r="H545" s="378"/>
      <c r="I545" s="378"/>
      <c r="J545" s="378"/>
      <c r="K545" s="378"/>
      <c r="L545" s="378"/>
      <c r="M545" s="378"/>
      <c r="N545" s="378"/>
      <c r="O545" s="379"/>
      <c r="P545" s="483">
        <f t="shared" si="27"/>
        <v>0</v>
      </c>
      <c r="Q545" s="378"/>
      <c r="R545" s="378"/>
      <c r="S545" s="378"/>
      <c r="T545" s="378"/>
      <c r="U545" s="378"/>
      <c r="V545" s="378"/>
      <c r="W545" s="378">
        <v>1</v>
      </c>
      <c r="X545" s="440">
        <v>44482</v>
      </c>
      <c r="Y545" s="484">
        <f t="shared" si="28"/>
        <v>1</v>
      </c>
      <c r="Z545" s="378"/>
      <c r="AA545" s="378"/>
      <c r="AB545" s="378"/>
      <c r="AC545" s="378"/>
      <c r="AD545" s="378"/>
      <c r="AE545" s="378"/>
      <c r="AF545" s="378"/>
      <c r="AG545" s="379"/>
      <c r="AH545" s="484">
        <f t="shared" si="26"/>
        <v>0</v>
      </c>
      <c r="AI545" s="378"/>
      <c r="AJ545" s="378" t="s">
        <v>2227</v>
      </c>
      <c r="AK545" s="378" t="s">
        <v>2228</v>
      </c>
      <c r="AL545" s="378"/>
      <c r="AM545" s="378"/>
      <c r="AN545" s="378"/>
      <c r="AO545" s="378"/>
      <c r="AP545" s="378"/>
      <c r="AQ545" s="378"/>
      <c r="AR545" s="378"/>
      <c r="AS545" s="394"/>
      <c r="AT545" s="395"/>
      <c r="AU545" s="394"/>
      <c r="AV545" s="394"/>
      <c r="AW545" s="383" t="s">
        <v>3017</v>
      </c>
    </row>
    <row r="546" spans="1:49">
      <c r="A546" s="472"/>
      <c r="B546" s="380" t="s">
        <v>3018</v>
      </c>
      <c r="C546" s="381" t="s">
        <v>3019</v>
      </c>
      <c r="D546" s="380"/>
      <c r="E546" s="378" t="s">
        <v>3020</v>
      </c>
      <c r="F546" s="378" t="s">
        <v>730</v>
      </c>
      <c r="G546" s="378" t="s">
        <v>511</v>
      </c>
      <c r="H546" s="378"/>
      <c r="I546" s="378"/>
      <c r="J546" s="378"/>
      <c r="K546" s="378"/>
      <c r="L546" s="378"/>
      <c r="M546" s="378"/>
      <c r="N546" s="378"/>
      <c r="O546" s="379"/>
      <c r="P546" s="483">
        <f t="shared" si="27"/>
        <v>0</v>
      </c>
      <c r="Q546" s="378"/>
      <c r="R546" s="378"/>
      <c r="S546" s="378"/>
      <c r="T546" s="378"/>
      <c r="U546" s="378"/>
      <c r="V546" s="378"/>
      <c r="W546" s="378">
        <v>1</v>
      </c>
      <c r="X546" s="440">
        <v>44271</v>
      </c>
      <c r="Y546" s="484">
        <f t="shared" si="28"/>
        <v>1</v>
      </c>
      <c r="Z546" s="378"/>
      <c r="AA546" s="378"/>
      <c r="AB546" s="378"/>
      <c r="AC546" s="378"/>
      <c r="AD546" s="378"/>
      <c r="AE546" s="378"/>
      <c r="AF546" s="378"/>
      <c r="AG546" s="378"/>
      <c r="AH546" s="484">
        <f t="shared" si="26"/>
        <v>0</v>
      </c>
      <c r="AI546" s="378"/>
      <c r="AJ546" s="378" t="s">
        <v>2227</v>
      </c>
      <c r="AK546" s="378" t="s">
        <v>2228</v>
      </c>
      <c r="AL546" s="378"/>
      <c r="AM546" s="378"/>
      <c r="AN546" s="378"/>
      <c r="AO546" s="378"/>
      <c r="AP546" s="378"/>
      <c r="AQ546" s="378"/>
      <c r="AR546" s="378"/>
      <c r="AS546" s="394"/>
      <c r="AT546" s="395"/>
      <c r="AU546" s="394"/>
      <c r="AV546" s="394"/>
      <c r="AW546" s="383" t="s">
        <v>3021</v>
      </c>
    </row>
    <row r="547" spans="1:49">
      <c r="A547" s="472"/>
      <c r="B547" s="380" t="s">
        <v>1120</v>
      </c>
      <c r="C547" s="381" t="s">
        <v>3022</v>
      </c>
      <c r="D547" s="380"/>
      <c r="E547" s="378" t="s">
        <v>3023</v>
      </c>
      <c r="F547" s="378" t="s">
        <v>533</v>
      </c>
      <c r="G547" s="378" t="s">
        <v>452</v>
      </c>
      <c r="H547" s="378"/>
      <c r="I547" s="378"/>
      <c r="J547" s="378"/>
      <c r="K547" s="378"/>
      <c r="L547" s="378"/>
      <c r="M547" s="378"/>
      <c r="N547" s="378"/>
      <c r="O547" s="379"/>
      <c r="P547" s="483">
        <f t="shared" si="27"/>
        <v>0</v>
      </c>
      <c r="Q547" s="378"/>
      <c r="R547" s="378"/>
      <c r="S547" s="378"/>
      <c r="T547" s="378"/>
      <c r="U547" s="378"/>
      <c r="V547" s="378"/>
      <c r="W547" s="378">
        <v>1</v>
      </c>
      <c r="X547" s="440">
        <v>44558</v>
      </c>
      <c r="Y547" s="484">
        <f t="shared" si="28"/>
        <v>1</v>
      </c>
      <c r="Z547" s="378"/>
      <c r="AA547" s="378"/>
      <c r="AB547" s="378"/>
      <c r="AC547" s="378"/>
      <c r="AD547" s="378"/>
      <c r="AE547" s="378"/>
      <c r="AF547" s="378"/>
      <c r="AG547" s="378"/>
      <c r="AH547" s="484">
        <f t="shared" si="26"/>
        <v>0</v>
      </c>
      <c r="AI547" s="378"/>
      <c r="AJ547" s="378" t="s">
        <v>2227</v>
      </c>
      <c r="AK547" s="378" t="s">
        <v>2228</v>
      </c>
      <c r="AL547" s="378"/>
      <c r="AM547" s="378"/>
      <c r="AN547" s="378"/>
      <c r="AO547" s="378"/>
      <c r="AP547" s="378"/>
      <c r="AQ547" s="378"/>
      <c r="AR547" s="378"/>
      <c r="AS547" s="394"/>
      <c r="AT547" s="395"/>
      <c r="AU547" s="394"/>
      <c r="AV547" s="394"/>
      <c r="AW547" s="383" t="s">
        <v>3024</v>
      </c>
    </row>
    <row r="548" spans="1:49">
      <c r="A548" s="472"/>
      <c r="B548" s="380" t="s">
        <v>1126</v>
      </c>
      <c r="C548" s="381" t="s">
        <v>3025</v>
      </c>
      <c r="D548" s="380"/>
      <c r="E548" s="378" t="s">
        <v>3026</v>
      </c>
      <c r="F548" s="378" t="s">
        <v>533</v>
      </c>
      <c r="G548" s="378" t="s">
        <v>452</v>
      </c>
      <c r="H548" s="378"/>
      <c r="I548" s="378"/>
      <c r="J548" s="378"/>
      <c r="K548" s="378"/>
      <c r="L548" s="378"/>
      <c r="M548" s="378"/>
      <c r="N548" s="378"/>
      <c r="O548" s="379"/>
      <c r="P548" s="483">
        <f t="shared" si="27"/>
        <v>0</v>
      </c>
      <c r="Q548" s="378"/>
      <c r="R548" s="378"/>
      <c r="S548" s="378"/>
      <c r="T548" s="378"/>
      <c r="U548" s="378"/>
      <c r="V548" s="378"/>
      <c r="W548" s="378">
        <v>1</v>
      </c>
      <c r="X548" s="440">
        <v>44473</v>
      </c>
      <c r="Y548" s="484">
        <f t="shared" si="28"/>
        <v>1</v>
      </c>
      <c r="Z548" s="378"/>
      <c r="AA548" s="378"/>
      <c r="AB548" s="378"/>
      <c r="AC548" s="378"/>
      <c r="AD548" s="378"/>
      <c r="AE548" s="378"/>
      <c r="AF548" s="378"/>
      <c r="AG548" s="378"/>
      <c r="AH548" s="484">
        <f t="shared" si="26"/>
        <v>0</v>
      </c>
      <c r="AI548" s="378"/>
      <c r="AJ548" s="378" t="s">
        <v>2227</v>
      </c>
      <c r="AK548" s="378" t="s">
        <v>2228</v>
      </c>
      <c r="AL548" s="378"/>
      <c r="AM548" s="378"/>
      <c r="AN548" s="378"/>
      <c r="AO548" s="378"/>
      <c r="AP548" s="378"/>
      <c r="AQ548" s="378"/>
      <c r="AR548" s="378"/>
      <c r="AS548" s="394"/>
      <c r="AT548" s="395"/>
      <c r="AU548" s="394"/>
      <c r="AV548" s="394"/>
      <c r="AW548" s="383" t="s">
        <v>3027</v>
      </c>
    </row>
    <row r="549" spans="1:49">
      <c r="A549" s="472"/>
      <c r="B549" s="380" t="s">
        <v>3028</v>
      </c>
      <c r="C549" s="381" t="s">
        <v>3029</v>
      </c>
      <c r="D549" s="380"/>
      <c r="E549" s="378" t="s">
        <v>3030</v>
      </c>
      <c r="F549" s="378" t="s">
        <v>533</v>
      </c>
      <c r="G549" s="378" t="s">
        <v>452</v>
      </c>
      <c r="H549" s="378"/>
      <c r="I549" s="378"/>
      <c r="J549" s="378"/>
      <c r="K549" s="378"/>
      <c r="L549" s="378"/>
      <c r="M549" s="378"/>
      <c r="N549" s="378"/>
      <c r="O549" s="379"/>
      <c r="P549" s="483">
        <f t="shared" si="27"/>
        <v>0</v>
      </c>
      <c r="Q549" s="378"/>
      <c r="R549" s="378"/>
      <c r="S549" s="378"/>
      <c r="T549" s="378"/>
      <c r="U549" s="378"/>
      <c r="V549" s="378"/>
      <c r="W549" s="378">
        <v>1</v>
      </c>
      <c r="X549" s="440">
        <v>44503</v>
      </c>
      <c r="Y549" s="484">
        <f t="shared" si="28"/>
        <v>1</v>
      </c>
      <c r="Z549" s="378"/>
      <c r="AA549" s="378"/>
      <c r="AB549" s="378"/>
      <c r="AC549" s="378"/>
      <c r="AD549" s="378"/>
      <c r="AE549" s="378"/>
      <c r="AF549" s="378"/>
      <c r="AG549" s="379"/>
      <c r="AH549" s="484">
        <f t="shared" si="26"/>
        <v>0</v>
      </c>
      <c r="AI549" s="378"/>
      <c r="AJ549" s="378" t="s">
        <v>2227</v>
      </c>
      <c r="AK549" s="378" t="s">
        <v>2228</v>
      </c>
      <c r="AL549" s="378"/>
      <c r="AM549" s="378"/>
      <c r="AN549" s="378"/>
      <c r="AO549" s="378"/>
      <c r="AP549" s="378"/>
      <c r="AQ549" s="378"/>
      <c r="AR549" s="378"/>
      <c r="AS549" s="394"/>
      <c r="AT549" s="395"/>
      <c r="AU549" s="394"/>
      <c r="AV549" s="394"/>
      <c r="AW549" s="383" t="s">
        <v>3031</v>
      </c>
    </row>
    <row r="550" spans="1:49">
      <c r="A550" s="472"/>
      <c r="B550" s="380" t="s">
        <v>3032</v>
      </c>
      <c r="C550" s="381" t="s">
        <v>3033</v>
      </c>
      <c r="D550" s="380"/>
      <c r="E550" s="378" t="s">
        <v>3034</v>
      </c>
      <c r="F550" s="378" t="s">
        <v>533</v>
      </c>
      <c r="G550" s="378" t="s">
        <v>452</v>
      </c>
      <c r="H550" s="378"/>
      <c r="I550" s="378"/>
      <c r="J550" s="378"/>
      <c r="K550" s="378"/>
      <c r="L550" s="378"/>
      <c r="M550" s="378"/>
      <c r="N550" s="378"/>
      <c r="O550" s="379"/>
      <c r="P550" s="483">
        <f t="shared" si="27"/>
        <v>0</v>
      </c>
      <c r="Q550" s="378"/>
      <c r="R550" s="378"/>
      <c r="S550" s="378"/>
      <c r="T550" s="378"/>
      <c r="U550" s="378"/>
      <c r="V550" s="378"/>
      <c r="W550" s="378">
        <v>1</v>
      </c>
      <c r="X550" s="440">
        <v>44201</v>
      </c>
      <c r="Y550" s="484">
        <f t="shared" si="28"/>
        <v>1</v>
      </c>
      <c r="Z550" s="378"/>
      <c r="AA550" s="378"/>
      <c r="AB550" s="378"/>
      <c r="AC550" s="378"/>
      <c r="AD550" s="378"/>
      <c r="AE550" s="378"/>
      <c r="AF550" s="378"/>
      <c r="AG550" s="378"/>
      <c r="AH550" s="484">
        <f t="shared" si="26"/>
        <v>0</v>
      </c>
      <c r="AI550" s="378"/>
      <c r="AJ550" s="378" t="s">
        <v>2227</v>
      </c>
      <c r="AK550" s="378" t="s">
        <v>2228</v>
      </c>
      <c r="AL550" s="378"/>
      <c r="AM550" s="378"/>
      <c r="AN550" s="378"/>
      <c r="AO550" s="378"/>
      <c r="AP550" s="378"/>
      <c r="AQ550" s="378"/>
      <c r="AR550" s="378"/>
      <c r="AS550" s="394"/>
      <c r="AT550" s="395"/>
      <c r="AU550" s="394"/>
      <c r="AV550" s="394"/>
      <c r="AW550" s="383" t="s">
        <v>3035</v>
      </c>
    </row>
    <row r="551" spans="1:49">
      <c r="A551" s="472"/>
      <c r="B551" s="380" t="s">
        <v>3036</v>
      </c>
      <c r="C551" s="381" t="s">
        <v>3037</v>
      </c>
      <c r="D551" s="380"/>
      <c r="E551" s="378" t="s">
        <v>3038</v>
      </c>
      <c r="F551" s="378" t="s">
        <v>533</v>
      </c>
      <c r="G551" s="378" t="s">
        <v>452</v>
      </c>
      <c r="H551" s="378"/>
      <c r="I551" s="378"/>
      <c r="J551" s="378"/>
      <c r="K551" s="378"/>
      <c r="L551" s="378"/>
      <c r="M551" s="378"/>
      <c r="N551" s="378"/>
      <c r="O551" s="379"/>
      <c r="P551" s="483">
        <f t="shared" si="27"/>
        <v>0</v>
      </c>
      <c r="Q551" s="378"/>
      <c r="R551" s="378"/>
      <c r="S551" s="378"/>
      <c r="T551" s="378"/>
      <c r="U551" s="378"/>
      <c r="V551" s="378"/>
      <c r="W551" s="378">
        <v>1</v>
      </c>
      <c r="X551" s="440">
        <v>44494</v>
      </c>
      <c r="Y551" s="484">
        <f t="shared" si="28"/>
        <v>1</v>
      </c>
      <c r="Z551" s="378"/>
      <c r="AA551" s="378"/>
      <c r="AB551" s="378"/>
      <c r="AC551" s="378"/>
      <c r="AD551" s="378"/>
      <c r="AE551" s="378"/>
      <c r="AF551" s="378"/>
      <c r="AG551" s="379"/>
      <c r="AH551" s="484">
        <f t="shared" si="26"/>
        <v>0</v>
      </c>
      <c r="AI551" s="378"/>
      <c r="AJ551" s="378" t="s">
        <v>2227</v>
      </c>
      <c r="AK551" s="378" t="s">
        <v>2228</v>
      </c>
      <c r="AL551" s="378"/>
      <c r="AM551" s="378"/>
      <c r="AN551" s="378"/>
      <c r="AO551" s="378"/>
      <c r="AP551" s="378"/>
      <c r="AQ551" s="378"/>
      <c r="AR551" s="378"/>
      <c r="AS551" s="394"/>
      <c r="AT551" s="395"/>
      <c r="AU551" s="394"/>
      <c r="AV551" s="394"/>
      <c r="AW551" s="383" t="s">
        <v>3039</v>
      </c>
    </row>
    <row r="552" spans="1:49">
      <c r="A552" s="472"/>
      <c r="B552" s="380" t="s">
        <v>3040</v>
      </c>
      <c r="C552" s="381" t="s">
        <v>3041</v>
      </c>
      <c r="D552" s="380"/>
      <c r="E552" s="378" t="s">
        <v>3042</v>
      </c>
      <c r="F552" s="378" t="s">
        <v>730</v>
      </c>
      <c r="G552" s="378" t="s">
        <v>511</v>
      </c>
      <c r="H552" s="378"/>
      <c r="I552" s="378"/>
      <c r="J552" s="378"/>
      <c r="K552" s="378"/>
      <c r="L552" s="378"/>
      <c r="M552" s="378"/>
      <c r="N552" s="378"/>
      <c r="O552" s="379"/>
      <c r="P552" s="483">
        <f t="shared" si="27"/>
        <v>0</v>
      </c>
      <c r="Q552" s="378"/>
      <c r="R552" s="378"/>
      <c r="S552" s="378"/>
      <c r="T552" s="378"/>
      <c r="U552" s="378"/>
      <c r="V552" s="378"/>
      <c r="W552" s="378">
        <v>1</v>
      </c>
      <c r="X552" s="440">
        <v>44532</v>
      </c>
      <c r="Y552" s="484">
        <f t="shared" si="28"/>
        <v>1</v>
      </c>
      <c r="Z552" s="378"/>
      <c r="AA552" s="378"/>
      <c r="AB552" s="378"/>
      <c r="AC552" s="378"/>
      <c r="AD552" s="378"/>
      <c r="AE552" s="378"/>
      <c r="AF552" s="378"/>
      <c r="AG552" s="378"/>
      <c r="AH552" s="484">
        <f t="shared" si="26"/>
        <v>0</v>
      </c>
      <c r="AI552" s="378"/>
      <c r="AJ552" s="378" t="s">
        <v>2227</v>
      </c>
      <c r="AK552" s="378" t="s">
        <v>2228</v>
      </c>
      <c r="AL552" s="378"/>
      <c r="AM552" s="378"/>
      <c r="AN552" s="378"/>
      <c r="AO552" s="378"/>
      <c r="AP552" s="378"/>
      <c r="AQ552" s="378"/>
      <c r="AR552" s="378"/>
      <c r="AS552" s="394"/>
      <c r="AT552" s="395"/>
      <c r="AU552" s="394"/>
      <c r="AV552" s="394"/>
      <c r="AW552" s="383" t="s">
        <v>3043</v>
      </c>
    </row>
    <row r="553" spans="1:49">
      <c r="A553" s="472"/>
      <c r="B553" s="380" t="s">
        <v>3044</v>
      </c>
      <c r="C553" s="381" t="s">
        <v>3045</v>
      </c>
      <c r="D553" s="380"/>
      <c r="E553" s="378" t="s">
        <v>3046</v>
      </c>
      <c r="F553" s="378" t="s">
        <v>533</v>
      </c>
      <c r="G553" s="378" t="s">
        <v>452</v>
      </c>
      <c r="H553" s="378"/>
      <c r="I553" s="378"/>
      <c r="J553" s="378"/>
      <c r="K553" s="378"/>
      <c r="L553" s="378"/>
      <c r="M553" s="378"/>
      <c r="N553" s="378"/>
      <c r="O553" s="379"/>
      <c r="P553" s="483">
        <f t="shared" si="27"/>
        <v>0</v>
      </c>
      <c r="Q553" s="378"/>
      <c r="R553" s="378"/>
      <c r="S553" s="378"/>
      <c r="T553" s="378"/>
      <c r="U553" s="378"/>
      <c r="V553" s="378"/>
      <c r="W553" s="378">
        <v>1</v>
      </c>
      <c r="X553" s="440">
        <v>44236</v>
      </c>
      <c r="Y553" s="484">
        <f t="shared" si="28"/>
        <v>1</v>
      </c>
      <c r="Z553" s="378"/>
      <c r="AA553" s="378"/>
      <c r="AB553" s="378"/>
      <c r="AC553" s="378"/>
      <c r="AD553" s="378"/>
      <c r="AE553" s="378"/>
      <c r="AF553" s="378"/>
      <c r="AG553" s="378"/>
      <c r="AH553" s="484">
        <f t="shared" si="26"/>
        <v>0</v>
      </c>
      <c r="AI553" s="378"/>
      <c r="AJ553" s="378" t="s">
        <v>2227</v>
      </c>
      <c r="AK553" s="378" t="s">
        <v>2228</v>
      </c>
      <c r="AL553" s="378"/>
      <c r="AM553" s="378"/>
      <c r="AN553" s="378"/>
      <c r="AO553" s="378"/>
      <c r="AP553" s="378"/>
      <c r="AQ553" s="378"/>
      <c r="AR553" s="378"/>
      <c r="AS553" s="394"/>
      <c r="AT553" s="395"/>
      <c r="AU553" s="394"/>
      <c r="AV553" s="394"/>
      <c r="AW553" s="383" t="s">
        <v>3047</v>
      </c>
    </row>
    <row r="554" spans="1:49">
      <c r="A554" s="472"/>
      <c r="B554" s="380" t="s">
        <v>3048</v>
      </c>
      <c r="C554" s="381" t="s">
        <v>3049</v>
      </c>
      <c r="D554" s="380"/>
      <c r="E554" s="378" t="s">
        <v>3050</v>
      </c>
      <c r="F554" s="378" t="s">
        <v>730</v>
      </c>
      <c r="G554" s="378" t="s">
        <v>511</v>
      </c>
      <c r="H554" s="378"/>
      <c r="I554" s="378"/>
      <c r="J554" s="378"/>
      <c r="K554" s="378"/>
      <c r="L554" s="378"/>
      <c r="M554" s="378"/>
      <c r="N554" s="378"/>
      <c r="O554" s="379"/>
      <c r="P554" s="483">
        <f t="shared" si="27"/>
        <v>0</v>
      </c>
      <c r="Q554" s="378"/>
      <c r="R554" s="378"/>
      <c r="S554" s="378"/>
      <c r="T554" s="378"/>
      <c r="U554" s="378"/>
      <c r="V554" s="378"/>
      <c r="W554" s="378">
        <v>1</v>
      </c>
      <c r="X554" s="440">
        <v>44243</v>
      </c>
      <c r="Y554" s="484">
        <f t="shared" si="28"/>
        <v>1</v>
      </c>
      <c r="Z554" s="378"/>
      <c r="AA554" s="378"/>
      <c r="AB554" s="378"/>
      <c r="AC554" s="378"/>
      <c r="AD554" s="378"/>
      <c r="AE554" s="378"/>
      <c r="AF554" s="378"/>
      <c r="AG554" s="378"/>
      <c r="AH554" s="484">
        <f t="shared" si="26"/>
        <v>0</v>
      </c>
      <c r="AI554" s="378"/>
      <c r="AJ554" s="378" t="s">
        <v>2227</v>
      </c>
      <c r="AK554" s="378" t="s">
        <v>2228</v>
      </c>
      <c r="AL554" s="378"/>
      <c r="AM554" s="378"/>
      <c r="AN554" s="378"/>
      <c r="AO554" s="378"/>
      <c r="AP554" s="378"/>
      <c r="AQ554" s="378"/>
      <c r="AR554" s="378"/>
      <c r="AS554" s="394"/>
      <c r="AT554" s="395"/>
      <c r="AU554" s="394"/>
      <c r="AV554" s="394"/>
      <c r="AW554" s="383" t="s">
        <v>3051</v>
      </c>
    </row>
    <row r="555" spans="1:49">
      <c r="A555" s="472"/>
      <c r="B555" s="380" t="s">
        <v>3052</v>
      </c>
      <c r="C555" s="381" t="s">
        <v>3053</v>
      </c>
      <c r="D555" s="380"/>
      <c r="E555" s="378" t="s">
        <v>3054</v>
      </c>
      <c r="F555" s="378" t="s">
        <v>533</v>
      </c>
      <c r="G555" s="378" t="s">
        <v>452</v>
      </c>
      <c r="H555" s="378"/>
      <c r="I555" s="378"/>
      <c r="J555" s="378"/>
      <c r="K555" s="378"/>
      <c r="L555" s="378"/>
      <c r="M555" s="378"/>
      <c r="N555" s="378"/>
      <c r="O555" s="379"/>
      <c r="P555" s="483">
        <f t="shared" si="27"/>
        <v>0</v>
      </c>
      <c r="Q555" s="378"/>
      <c r="R555" s="378"/>
      <c r="S555" s="378"/>
      <c r="T555" s="378"/>
      <c r="U555" s="378"/>
      <c r="V555" s="378"/>
      <c r="W555" s="378">
        <v>1</v>
      </c>
      <c r="X555" s="440">
        <v>44305</v>
      </c>
      <c r="Y555" s="484">
        <f t="shared" si="28"/>
        <v>1</v>
      </c>
      <c r="Z555" s="378"/>
      <c r="AA555" s="378"/>
      <c r="AB555" s="378"/>
      <c r="AC555" s="378"/>
      <c r="AD555" s="378"/>
      <c r="AE555" s="378"/>
      <c r="AF555" s="378"/>
      <c r="AG555" s="379"/>
      <c r="AH555" s="484">
        <f t="shared" si="26"/>
        <v>0</v>
      </c>
      <c r="AI555" s="378"/>
      <c r="AJ555" s="378" t="s">
        <v>2227</v>
      </c>
      <c r="AK555" s="378" t="s">
        <v>2228</v>
      </c>
      <c r="AL555" s="378"/>
      <c r="AM555" s="378"/>
      <c r="AN555" s="378"/>
      <c r="AO555" s="378"/>
      <c r="AP555" s="378"/>
      <c r="AQ555" s="378"/>
      <c r="AR555" s="378"/>
      <c r="AS555" s="394"/>
      <c r="AT555" s="395"/>
      <c r="AU555" s="394"/>
      <c r="AV555" s="394"/>
      <c r="AW555" s="383" t="s">
        <v>3055</v>
      </c>
    </row>
    <row r="556" spans="1:49">
      <c r="A556" s="472"/>
      <c r="B556" s="380" t="s">
        <v>3056</v>
      </c>
      <c r="C556" s="381" t="s">
        <v>3057</v>
      </c>
      <c r="D556" s="380"/>
      <c r="E556" s="378" t="s">
        <v>3058</v>
      </c>
      <c r="F556" s="378" t="s">
        <v>533</v>
      </c>
      <c r="G556" s="378" t="s">
        <v>452</v>
      </c>
      <c r="H556" s="378"/>
      <c r="I556" s="378"/>
      <c r="J556" s="378"/>
      <c r="K556" s="378"/>
      <c r="L556" s="378"/>
      <c r="M556" s="378"/>
      <c r="N556" s="378"/>
      <c r="O556" s="379"/>
      <c r="P556" s="483">
        <f t="shared" si="27"/>
        <v>0</v>
      </c>
      <c r="Q556" s="378"/>
      <c r="R556" s="378"/>
      <c r="S556" s="378"/>
      <c r="T556" s="378"/>
      <c r="U556" s="378"/>
      <c r="V556" s="378"/>
      <c r="W556" s="378">
        <v>1</v>
      </c>
      <c r="X556" s="440">
        <v>44308</v>
      </c>
      <c r="Y556" s="484">
        <f t="shared" si="28"/>
        <v>1</v>
      </c>
      <c r="Z556" s="378"/>
      <c r="AA556" s="378"/>
      <c r="AB556" s="378"/>
      <c r="AC556" s="378"/>
      <c r="AD556" s="378"/>
      <c r="AE556" s="378"/>
      <c r="AF556" s="378"/>
      <c r="AG556" s="379"/>
      <c r="AH556" s="484">
        <f t="shared" si="26"/>
        <v>0</v>
      </c>
      <c r="AI556" s="378"/>
      <c r="AJ556" s="378" t="s">
        <v>2227</v>
      </c>
      <c r="AK556" s="378" t="s">
        <v>2228</v>
      </c>
      <c r="AL556" s="378"/>
      <c r="AM556" s="378"/>
      <c r="AN556" s="378"/>
      <c r="AO556" s="378"/>
      <c r="AP556" s="378"/>
      <c r="AQ556" s="378"/>
      <c r="AR556" s="378"/>
      <c r="AS556" s="394"/>
      <c r="AT556" s="395"/>
      <c r="AU556" s="394"/>
      <c r="AV556" s="394"/>
      <c r="AW556" s="383" t="s">
        <v>3059</v>
      </c>
    </row>
    <row r="557" spans="1:49">
      <c r="A557" s="472"/>
      <c r="B557" s="380" t="s">
        <v>3060</v>
      </c>
      <c r="C557" s="381" t="s">
        <v>3061</v>
      </c>
      <c r="D557" s="380"/>
      <c r="E557" s="378" t="s">
        <v>3062</v>
      </c>
      <c r="F557" s="378" t="s">
        <v>533</v>
      </c>
      <c r="G557" s="378" t="s">
        <v>452</v>
      </c>
      <c r="H557" s="378"/>
      <c r="I557" s="378"/>
      <c r="J557" s="378"/>
      <c r="K557" s="378"/>
      <c r="L557" s="378"/>
      <c r="M557" s="378"/>
      <c r="N557" s="378"/>
      <c r="O557" s="379"/>
      <c r="P557" s="483">
        <f t="shared" si="27"/>
        <v>0</v>
      </c>
      <c r="Q557" s="378"/>
      <c r="R557" s="378"/>
      <c r="S557" s="378"/>
      <c r="T557" s="378"/>
      <c r="U557" s="378"/>
      <c r="V557" s="378"/>
      <c r="W557" s="378">
        <v>1</v>
      </c>
      <c r="X557" s="440">
        <v>44512</v>
      </c>
      <c r="Y557" s="484">
        <f t="shared" si="28"/>
        <v>1</v>
      </c>
      <c r="Z557" s="378"/>
      <c r="AA557" s="378"/>
      <c r="AB557" s="378"/>
      <c r="AC557" s="378"/>
      <c r="AD557" s="378"/>
      <c r="AE557" s="378"/>
      <c r="AF557" s="378"/>
      <c r="AG557" s="379"/>
      <c r="AH557" s="484">
        <f t="shared" si="26"/>
        <v>0</v>
      </c>
      <c r="AI557" s="378"/>
      <c r="AJ557" s="378" t="s">
        <v>2227</v>
      </c>
      <c r="AK557" s="378" t="s">
        <v>2228</v>
      </c>
      <c r="AL557" s="378"/>
      <c r="AM557" s="378"/>
      <c r="AN557" s="378"/>
      <c r="AO557" s="378"/>
      <c r="AP557" s="378"/>
      <c r="AQ557" s="378"/>
      <c r="AR557" s="378"/>
      <c r="AS557" s="394"/>
      <c r="AT557" s="395"/>
      <c r="AU557" s="394"/>
      <c r="AV557" s="394"/>
      <c r="AW557" s="383" t="s">
        <v>3063</v>
      </c>
    </row>
    <row r="558" spans="1:49">
      <c r="A558" s="472"/>
      <c r="B558" s="380" t="s">
        <v>3064</v>
      </c>
      <c r="C558" s="381" t="s">
        <v>3065</v>
      </c>
      <c r="D558" s="380"/>
      <c r="E558" s="378" t="s">
        <v>3066</v>
      </c>
      <c r="F558" s="378" t="s">
        <v>533</v>
      </c>
      <c r="G558" s="378" t="s">
        <v>452</v>
      </c>
      <c r="H558" s="378"/>
      <c r="I558" s="378"/>
      <c r="J558" s="378"/>
      <c r="K558" s="378"/>
      <c r="L558" s="378"/>
      <c r="M558" s="378"/>
      <c r="N558" s="378"/>
      <c r="O558" s="379"/>
      <c r="P558" s="483">
        <f t="shared" si="27"/>
        <v>0</v>
      </c>
      <c r="Q558" s="378"/>
      <c r="R558" s="378"/>
      <c r="S558" s="378"/>
      <c r="T558" s="378"/>
      <c r="U558" s="378"/>
      <c r="V558" s="378"/>
      <c r="W558" s="378">
        <v>1</v>
      </c>
      <c r="X558" s="440">
        <v>44467</v>
      </c>
      <c r="Y558" s="484">
        <f t="shared" si="28"/>
        <v>1</v>
      </c>
      <c r="Z558" s="378"/>
      <c r="AA558" s="378"/>
      <c r="AB558" s="378"/>
      <c r="AC558" s="378"/>
      <c r="AD558" s="378"/>
      <c r="AE558" s="378"/>
      <c r="AF558" s="378"/>
      <c r="AG558" s="379"/>
      <c r="AH558" s="484">
        <f t="shared" si="26"/>
        <v>0</v>
      </c>
      <c r="AI558" s="378"/>
      <c r="AJ558" s="378" t="s">
        <v>2227</v>
      </c>
      <c r="AK558" s="378" t="s">
        <v>2228</v>
      </c>
      <c r="AL558" s="378"/>
      <c r="AM558" s="378"/>
      <c r="AN558" s="378"/>
      <c r="AO558" s="378"/>
      <c r="AP558" s="378"/>
      <c r="AQ558" s="378"/>
      <c r="AR558" s="378"/>
      <c r="AS558" s="394"/>
      <c r="AT558" s="395"/>
      <c r="AU558" s="394"/>
      <c r="AV558" s="394"/>
      <c r="AW558" s="383" t="s">
        <v>3067</v>
      </c>
    </row>
    <row r="559" spans="1:49">
      <c r="A559" s="472"/>
      <c r="B559" s="380" t="s">
        <v>3068</v>
      </c>
      <c r="C559" s="381" t="s">
        <v>3069</v>
      </c>
      <c r="D559" s="380"/>
      <c r="E559" s="378" t="s">
        <v>3070</v>
      </c>
      <c r="F559" s="378" t="s">
        <v>533</v>
      </c>
      <c r="G559" s="378" t="s">
        <v>452</v>
      </c>
      <c r="H559" s="378"/>
      <c r="I559" s="378"/>
      <c r="J559" s="378"/>
      <c r="K559" s="378"/>
      <c r="L559" s="378"/>
      <c r="M559" s="378"/>
      <c r="N559" s="378"/>
      <c r="O559" s="379"/>
      <c r="P559" s="483">
        <f t="shared" si="27"/>
        <v>0</v>
      </c>
      <c r="Q559" s="378"/>
      <c r="R559" s="378"/>
      <c r="S559" s="378"/>
      <c r="T559" s="378"/>
      <c r="U559" s="378"/>
      <c r="V559" s="378"/>
      <c r="W559" s="378">
        <v>1</v>
      </c>
      <c r="X559" s="440">
        <v>44209</v>
      </c>
      <c r="Y559" s="484">
        <f t="shared" si="28"/>
        <v>1</v>
      </c>
      <c r="Z559" s="378"/>
      <c r="AA559" s="378"/>
      <c r="AB559" s="378"/>
      <c r="AC559" s="378"/>
      <c r="AD559" s="378"/>
      <c r="AE559" s="378"/>
      <c r="AF559" s="378"/>
      <c r="AG559" s="378"/>
      <c r="AH559" s="484">
        <f t="shared" si="26"/>
        <v>0</v>
      </c>
      <c r="AI559" s="378"/>
      <c r="AJ559" s="378" t="s">
        <v>2227</v>
      </c>
      <c r="AK559" s="378" t="s">
        <v>2228</v>
      </c>
      <c r="AL559" s="378"/>
      <c r="AM559" s="378"/>
      <c r="AN559" s="378"/>
      <c r="AO559" s="378"/>
      <c r="AP559" s="378"/>
      <c r="AQ559" s="378"/>
      <c r="AR559" s="378"/>
      <c r="AS559" s="394"/>
      <c r="AT559" s="395"/>
      <c r="AU559" s="394"/>
      <c r="AV559" s="394"/>
      <c r="AW559" s="383" t="s">
        <v>3071</v>
      </c>
    </row>
    <row r="560" spans="1:49">
      <c r="A560" s="472"/>
      <c r="B560" s="380" t="s">
        <v>3072</v>
      </c>
      <c r="C560" s="381" t="s">
        <v>3073</v>
      </c>
      <c r="D560" s="380"/>
      <c r="E560" s="378" t="s">
        <v>3074</v>
      </c>
      <c r="F560" s="378" t="s">
        <v>533</v>
      </c>
      <c r="G560" s="378" t="s">
        <v>452</v>
      </c>
      <c r="H560" s="378"/>
      <c r="I560" s="378"/>
      <c r="J560" s="378"/>
      <c r="K560" s="378"/>
      <c r="L560" s="378"/>
      <c r="M560" s="378"/>
      <c r="N560" s="378"/>
      <c r="O560" s="379"/>
      <c r="P560" s="483">
        <f t="shared" si="27"/>
        <v>0</v>
      </c>
      <c r="Q560" s="378"/>
      <c r="R560" s="378"/>
      <c r="S560" s="378"/>
      <c r="T560" s="378"/>
      <c r="U560" s="378"/>
      <c r="V560" s="378"/>
      <c r="W560" s="378">
        <v>1</v>
      </c>
      <c r="X560" s="440">
        <v>44263</v>
      </c>
      <c r="Y560" s="484">
        <f t="shared" si="28"/>
        <v>1</v>
      </c>
      <c r="Z560" s="378"/>
      <c r="AA560" s="378"/>
      <c r="AB560" s="378"/>
      <c r="AC560" s="378"/>
      <c r="AD560" s="378"/>
      <c r="AE560" s="378"/>
      <c r="AF560" s="378"/>
      <c r="AG560" s="378"/>
      <c r="AH560" s="484">
        <f t="shared" si="26"/>
        <v>0</v>
      </c>
      <c r="AI560" s="378"/>
      <c r="AJ560" s="378" t="s">
        <v>2227</v>
      </c>
      <c r="AK560" s="378" t="s">
        <v>2228</v>
      </c>
      <c r="AL560" s="378"/>
      <c r="AM560" s="378"/>
      <c r="AN560" s="378"/>
      <c r="AO560" s="378"/>
      <c r="AP560" s="378"/>
      <c r="AQ560" s="378"/>
      <c r="AR560" s="378"/>
      <c r="AS560" s="394"/>
      <c r="AT560" s="395"/>
      <c r="AU560" s="394"/>
      <c r="AV560" s="394"/>
      <c r="AW560" s="383" t="s">
        <v>3075</v>
      </c>
    </row>
    <row r="561" spans="1:49">
      <c r="A561" s="472"/>
      <c r="B561" s="380" t="s">
        <v>3076</v>
      </c>
      <c r="C561" s="381" t="s">
        <v>3077</v>
      </c>
      <c r="D561" s="380"/>
      <c r="E561" s="378" t="s">
        <v>3078</v>
      </c>
      <c r="F561" s="378" t="s">
        <v>730</v>
      </c>
      <c r="G561" s="378" t="s">
        <v>511</v>
      </c>
      <c r="H561" s="378"/>
      <c r="I561" s="378"/>
      <c r="J561" s="378"/>
      <c r="K561" s="378"/>
      <c r="L561" s="378"/>
      <c r="M561" s="378"/>
      <c r="N561" s="378"/>
      <c r="O561" s="379"/>
      <c r="P561" s="483">
        <f t="shared" si="27"/>
        <v>0</v>
      </c>
      <c r="Q561" s="378"/>
      <c r="R561" s="378"/>
      <c r="S561" s="378"/>
      <c r="T561" s="378"/>
      <c r="U561" s="378"/>
      <c r="V561" s="378"/>
      <c r="W561" s="378">
        <v>1</v>
      </c>
      <c r="X561" s="440">
        <v>44277</v>
      </c>
      <c r="Y561" s="484">
        <f t="shared" si="28"/>
        <v>1</v>
      </c>
      <c r="Z561" s="378"/>
      <c r="AA561" s="378"/>
      <c r="AB561" s="378"/>
      <c r="AC561" s="378"/>
      <c r="AD561" s="378"/>
      <c r="AE561" s="378"/>
      <c r="AF561" s="378"/>
      <c r="AG561" s="379"/>
      <c r="AH561" s="484">
        <f t="shared" si="26"/>
        <v>0</v>
      </c>
      <c r="AI561" s="378"/>
      <c r="AJ561" s="378" t="s">
        <v>2227</v>
      </c>
      <c r="AK561" s="378" t="s">
        <v>2228</v>
      </c>
      <c r="AL561" s="378"/>
      <c r="AM561" s="378"/>
      <c r="AN561" s="378"/>
      <c r="AO561" s="378"/>
      <c r="AP561" s="378"/>
      <c r="AQ561" s="378"/>
      <c r="AR561" s="378"/>
      <c r="AS561" s="394"/>
      <c r="AT561" s="395"/>
      <c r="AU561" s="394"/>
      <c r="AV561" s="394"/>
      <c r="AW561" s="383" t="s">
        <v>3079</v>
      </c>
    </row>
    <row r="562" spans="1:49">
      <c r="A562" s="472"/>
      <c r="B562" s="380" t="s">
        <v>1226</v>
      </c>
      <c r="C562" s="381" t="s">
        <v>3080</v>
      </c>
      <c r="D562" s="380"/>
      <c r="E562" s="378" t="s">
        <v>3081</v>
      </c>
      <c r="F562" s="378" t="s">
        <v>533</v>
      </c>
      <c r="G562" s="378" t="s">
        <v>452</v>
      </c>
      <c r="H562" s="378"/>
      <c r="I562" s="378"/>
      <c r="J562" s="378"/>
      <c r="K562" s="378"/>
      <c r="L562" s="378"/>
      <c r="M562" s="378"/>
      <c r="N562" s="378"/>
      <c r="O562" s="379"/>
      <c r="P562" s="483">
        <f t="shared" si="27"/>
        <v>0</v>
      </c>
      <c r="Q562" s="378"/>
      <c r="R562" s="378"/>
      <c r="S562" s="378"/>
      <c r="T562" s="378"/>
      <c r="U562" s="378"/>
      <c r="V562" s="378"/>
      <c r="W562" s="378">
        <v>1</v>
      </c>
      <c r="X562" s="440">
        <v>44300</v>
      </c>
      <c r="Y562" s="484">
        <f t="shared" si="28"/>
        <v>1</v>
      </c>
      <c r="Z562" s="378"/>
      <c r="AA562" s="378"/>
      <c r="AB562" s="378"/>
      <c r="AC562" s="378"/>
      <c r="AD562" s="378"/>
      <c r="AE562" s="378"/>
      <c r="AF562" s="378"/>
      <c r="AG562" s="378"/>
      <c r="AH562" s="484">
        <f t="shared" si="26"/>
        <v>0</v>
      </c>
      <c r="AI562" s="378"/>
      <c r="AJ562" s="378" t="s">
        <v>2227</v>
      </c>
      <c r="AK562" s="378" t="s">
        <v>2228</v>
      </c>
      <c r="AL562" s="378"/>
      <c r="AM562" s="378"/>
      <c r="AN562" s="378"/>
      <c r="AO562" s="378"/>
      <c r="AP562" s="378"/>
      <c r="AQ562" s="378"/>
      <c r="AR562" s="378"/>
      <c r="AS562" s="394"/>
      <c r="AT562" s="395"/>
      <c r="AU562" s="394"/>
      <c r="AV562" s="394"/>
      <c r="AW562" s="383" t="s">
        <v>3082</v>
      </c>
    </row>
    <row r="563" spans="1:49">
      <c r="A563" s="472"/>
      <c r="B563" s="380" t="s">
        <v>1242</v>
      </c>
      <c r="C563" s="381" t="s">
        <v>3083</v>
      </c>
      <c r="D563" s="380"/>
      <c r="E563" s="378" t="s">
        <v>3084</v>
      </c>
      <c r="F563" s="378" t="s">
        <v>533</v>
      </c>
      <c r="G563" s="378" t="s">
        <v>452</v>
      </c>
      <c r="H563" s="378"/>
      <c r="I563" s="378"/>
      <c r="J563" s="378"/>
      <c r="K563" s="378"/>
      <c r="L563" s="378"/>
      <c r="M563" s="378"/>
      <c r="N563" s="378"/>
      <c r="O563" s="379"/>
      <c r="P563" s="483">
        <f t="shared" si="27"/>
        <v>0</v>
      </c>
      <c r="Q563" s="378"/>
      <c r="R563" s="378"/>
      <c r="S563" s="378"/>
      <c r="T563" s="378"/>
      <c r="U563" s="378"/>
      <c r="V563" s="378"/>
      <c r="W563" s="378">
        <v>1</v>
      </c>
      <c r="X563" s="440">
        <v>44263</v>
      </c>
      <c r="Y563" s="484">
        <f t="shared" si="28"/>
        <v>1</v>
      </c>
      <c r="Z563" s="378"/>
      <c r="AA563" s="378"/>
      <c r="AB563" s="378"/>
      <c r="AC563" s="378"/>
      <c r="AD563" s="378"/>
      <c r="AE563" s="378"/>
      <c r="AF563" s="378"/>
      <c r="AG563" s="378"/>
      <c r="AH563" s="484">
        <f t="shared" si="26"/>
        <v>0</v>
      </c>
      <c r="AI563" s="378"/>
      <c r="AJ563" s="378" t="s">
        <v>2227</v>
      </c>
      <c r="AK563" s="378" t="s">
        <v>2228</v>
      </c>
      <c r="AL563" s="378"/>
      <c r="AM563" s="378"/>
      <c r="AN563" s="378"/>
      <c r="AO563" s="378"/>
      <c r="AP563" s="378"/>
      <c r="AQ563" s="378"/>
      <c r="AR563" s="378"/>
      <c r="AS563" s="394"/>
      <c r="AT563" s="395"/>
      <c r="AU563" s="394"/>
      <c r="AV563" s="394"/>
      <c r="AW563" s="383" t="s">
        <v>3085</v>
      </c>
    </row>
    <row r="564" spans="1:49">
      <c r="A564" s="472"/>
      <c r="B564" s="380" t="s">
        <v>3086</v>
      </c>
      <c r="C564" s="381" t="s">
        <v>3087</v>
      </c>
      <c r="D564" s="380"/>
      <c r="E564" s="378" t="s">
        <v>3088</v>
      </c>
      <c r="F564" s="378" t="s">
        <v>533</v>
      </c>
      <c r="G564" s="378" t="s">
        <v>452</v>
      </c>
      <c r="H564" s="378"/>
      <c r="I564" s="378"/>
      <c r="J564" s="378"/>
      <c r="K564" s="378"/>
      <c r="L564" s="378"/>
      <c r="M564" s="378"/>
      <c r="N564" s="378"/>
      <c r="O564" s="379"/>
      <c r="P564" s="483">
        <f t="shared" si="27"/>
        <v>0</v>
      </c>
      <c r="Q564" s="378"/>
      <c r="R564" s="378"/>
      <c r="S564" s="378"/>
      <c r="T564" s="378"/>
      <c r="U564" s="378"/>
      <c r="V564" s="378"/>
      <c r="W564" s="378">
        <v>1</v>
      </c>
      <c r="X564" s="440">
        <v>44253</v>
      </c>
      <c r="Y564" s="484">
        <f t="shared" si="28"/>
        <v>1</v>
      </c>
      <c r="Z564" s="378"/>
      <c r="AA564" s="378"/>
      <c r="AB564" s="378"/>
      <c r="AC564" s="378"/>
      <c r="AD564" s="378"/>
      <c r="AE564" s="378"/>
      <c r="AF564" s="378"/>
      <c r="AG564" s="378"/>
      <c r="AH564" s="484">
        <f t="shared" si="26"/>
        <v>0</v>
      </c>
      <c r="AI564" s="378"/>
      <c r="AJ564" s="378" t="s">
        <v>2227</v>
      </c>
      <c r="AK564" s="378" t="s">
        <v>2228</v>
      </c>
      <c r="AL564" s="378"/>
      <c r="AM564" s="378"/>
      <c r="AN564" s="378"/>
      <c r="AO564" s="378"/>
      <c r="AP564" s="378"/>
      <c r="AQ564" s="378"/>
      <c r="AR564" s="378"/>
      <c r="AS564" s="394"/>
      <c r="AT564" s="395"/>
      <c r="AU564" s="394"/>
      <c r="AV564" s="394"/>
      <c r="AW564" s="383" t="s">
        <v>3089</v>
      </c>
    </row>
    <row r="565" spans="1:49">
      <c r="A565" s="472"/>
      <c r="B565" s="380" t="s">
        <v>3090</v>
      </c>
      <c r="C565" s="381" t="s">
        <v>3091</v>
      </c>
      <c r="D565" s="380"/>
      <c r="E565" s="378" t="s">
        <v>3092</v>
      </c>
      <c r="F565" s="378" t="s">
        <v>533</v>
      </c>
      <c r="G565" s="378" t="s">
        <v>452</v>
      </c>
      <c r="H565" s="378"/>
      <c r="I565" s="378"/>
      <c r="J565" s="378"/>
      <c r="K565" s="378"/>
      <c r="L565" s="378"/>
      <c r="M565" s="378"/>
      <c r="N565" s="378"/>
      <c r="O565" s="379"/>
      <c r="P565" s="483">
        <f t="shared" si="27"/>
        <v>0</v>
      </c>
      <c r="Q565" s="378"/>
      <c r="R565" s="378"/>
      <c r="S565" s="378"/>
      <c r="T565" s="378"/>
      <c r="U565" s="378"/>
      <c r="V565" s="378"/>
      <c r="W565" s="378">
        <v>1</v>
      </c>
      <c r="X565" s="440">
        <v>44383</v>
      </c>
      <c r="Y565" s="484">
        <f t="shared" si="28"/>
        <v>1</v>
      </c>
      <c r="Z565" s="378"/>
      <c r="AA565" s="378"/>
      <c r="AB565" s="378"/>
      <c r="AC565" s="378"/>
      <c r="AD565" s="378"/>
      <c r="AE565" s="378"/>
      <c r="AF565" s="378"/>
      <c r="AG565" s="379"/>
      <c r="AH565" s="484">
        <f t="shared" si="26"/>
        <v>0</v>
      </c>
      <c r="AI565" s="378"/>
      <c r="AJ565" s="378" t="s">
        <v>2227</v>
      </c>
      <c r="AK565" s="378" t="s">
        <v>2228</v>
      </c>
      <c r="AL565" s="378"/>
      <c r="AM565" s="378"/>
      <c r="AN565" s="378"/>
      <c r="AO565" s="378"/>
      <c r="AP565" s="378"/>
      <c r="AQ565" s="378"/>
      <c r="AR565" s="378"/>
      <c r="AS565" s="394"/>
      <c r="AT565" s="395"/>
      <c r="AU565" s="394"/>
      <c r="AV565" s="394"/>
      <c r="AW565" s="383" t="s">
        <v>3093</v>
      </c>
    </row>
    <row r="566" spans="1:49">
      <c r="A566" s="472"/>
      <c r="B566" s="380" t="s">
        <v>1274</v>
      </c>
      <c r="C566" s="381" t="s">
        <v>3094</v>
      </c>
      <c r="D566" s="380"/>
      <c r="E566" s="378" t="s">
        <v>3095</v>
      </c>
      <c r="F566" s="378" t="s">
        <v>533</v>
      </c>
      <c r="G566" s="378" t="s">
        <v>452</v>
      </c>
      <c r="H566" s="378"/>
      <c r="I566" s="378"/>
      <c r="J566" s="378"/>
      <c r="K566" s="378"/>
      <c r="L566" s="378"/>
      <c r="M566" s="378"/>
      <c r="N566" s="378"/>
      <c r="O566" s="379"/>
      <c r="P566" s="483">
        <f t="shared" si="27"/>
        <v>0</v>
      </c>
      <c r="Q566" s="378"/>
      <c r="R566" s="378"/>
      <c r="S566" s="378"/>
      <c r="T566" s="378"/>
      <c r="U566" s="378"/>
      <c r="V566" s="378"/>
      <c r="W566" s="378">
        <v>1</v>
      </c>
      <c r="X566" s="440">
        <v>44420</v>
      </c>
      <c r="Y566" s="484">
        <f t="shared" si="28"/>
        <v>1</v>
      </c>
      <c r="Z566" s="378"/>
      <c r="AA566" s="378"/>
      <c r="AB566" s="378"/>
      <c r="AC566" s="378"/>
      <c r="AD566" s="378"/>
      <c r="AE566" s="378"/>
      <c r="AF566" s="378"/>
      <c r="AG566" s="378"/>
      <c r="AH566" s="484">
        <f t="shared" si="26"/>
        <v>0</v>
      </c>
      <c r="AI566" s="378"/>
      <c r="AJ566" s="378" t="s">
        <v>2227</v>
      </c>
      <c r="AK566" s="378" t="s">
        <v>2228</v>
      </c>
      <c r="AL566" s="378"/>
      <c r="AM566" s="378"/>
      <c r="AN566" s="378"/>
      <c r="AO566" s="378"/>
      <c r="AP566" s="378"/>
      <c r="AQ566" s="378"/>
      <c r="AR566" s="378"/>
      <c r="AS566" s="394"/>
      <c r="AT566" s="395"/>
      <c r="AU566" s="394"/>
      <c r="AV566" s="394"/>
      <c r="AW566" s="383" t="s">
        <v>3096</v>
      </c>
    </row>
    <row r="567" spans="1:49">
      <c r="A567" s="472"/>
      <c r="B567" s="380" t="s">
        <v>3097</v>
      </c>
      <c r="C567" s="381" t="s">
        <v>3098</v>
      </c>
      <c r="D567" s="380"/>
      <c r="E567" s="378" t="s">
        <v>3099</v>
      </c>
      <c r="F567" s="378" t="s">
        <v>533</v>
      </c>
      <c r="G567" s="378" t="s">
        <v>452</v>
      </c>
      <c r="H567" s="378"/>
      <c r="I567" s="378"/>
      <c r="J567" s="378"/>
      <c r="K567" s="378"/>
      <c r="L567" s="378"/>
      <c r="M567" s="378"/>
      <c r="N567" s="378"/>
      <c r="O567" s="379"/>
      <c r="P567" s="483">
        <f t="shared" si="27"/>
        <v>0</v>
      </c>
      <c r="Q567" s="378"/>
      <c r="R567" s="378"/>
      <c r="S567" s="378"/>
      <c r="T567" s="378"/>
      <c r="U567" s="378"/>
      <c r="V567" s="378"/>
      <c r="W567" s="378">
        <v>1</v>
      </c>
      <c r="X567" s="440">
        <v>44378</v>
      </c>
      <c r="Y567" s="484">
        <f t="shared" si="28"/>
        <v>1</v>
      </c>
      <c r="Z567" s="378"/>
      <c r="AA567" s="378"/>
      <c r="AB567" s="378"/>
      <c r="AC567" s="378"/>
      <c r="AD567" s="378"/>
      <c r="AE567" s="378"/>
      <c r="AF567" s="378"/>
      <c r="AG567" s="378"/>
      <c r="AH567" s="484">
        <f t="shared" si="26"/>
        <v>0</v>
      </c>
      <c r="AI567" s="378"/>
      <c r="AJ567" s="378" t="s">
        <v>2227</v>
      </c>
      <c r="AK567" s="378" t="s">
        <v>2228</v>
      </c>
      <c r="AL567" s="378"/>
      <c r="AM567" s="378"/>
      <c r="AN567" s="378"/>
      <c r="AO567" s="378"/>
      <c r="AP567" s="378"/>
      <c r="AQ567" s="378"/>
      <c r="AR567" s="378"/>
      <c r="AS567" s="394"/>
      <c r="AT567" s="395"/>
      <c r="AU567" s="394"/>
      <c r="AV567" s="394"/>
      <c r="AW567" s="383" t="s">
        <v>3100</v>
      </c>
    </row>
    <row r="568" spans="1:49">
      <c r="A568" s="472"/>
      <c r="B568" s="380" t="s">
        <v>1282</v>
      </c>
      <c r="C568" s="381" t="s">
        <v>3101</v>
      </c>
      <c r="D568" s="380"/>
      <c r="E568" s="378" t="s">
        <v>3102</v>
      </c>
      <c r="F568" s="378" t="s">
        <v>533</v>
      </c>
      <c r="G568" s="378" t="s">
        <v>452</v>
      </c>
      <c r="H568" s="378"/>
      <c r="I568" s="378"/>
      <c r="J568" s="378"/>
      <c r="K568" s="378"/>
      <c r="L568" s="378"/>
      <c r="M568" s="378"/>
      <c r="N568" s="378"/>
      <c r="O568" s="379"/>
      <c r="P568" s="483">
        <f t="shared" si="27"/>
        <v>0</v>
      </c>
      <c r="Q568" s="378"/>
      <c r="R568" s="378"/>
      <c r="S568" s="378"/>
      <c r="T568" s="378"/>
      <c r="U568" s="378"/>
      <c r="V568" s="378"/>
      <c r="W568" s="378">
        <v>1</v>
      </c>
      <c r="X568" s="440">
        <v>44510</v>
      </c>
      <c r="Y568" s="484">
        <f t="shared" si="28"/>
        <v>1</v>
      </c>
      <c r="Z568" s="378"/>
      <c r="AA568" s="378"/>
      <c r="AB568" s="378"/>
      <c r="AC568" s="378"/>
      <c r="AD568" s="378"/>
      <c r="AE568" s="378"/>
      <c r="AF568" s="378"/>
      <c r="AG568" s="379"/>
      <c r="AH568" s="484">
        <f t="shared" si="26"/>
        <v>0</v>
      </c>
      <c r="AI568" s="378"/>
      <c r="AJ568" s="378" t="s">
        <v>2227</v>
      </c>
      <c r="AK568" s="378" t="s">
        <v>2228</v>
      </c>
      <c r="AL568" s="378"/>
      <c r="AM568" s="378"/>
      <c r="AN568" s="378"/>
      <c r="AO568" s="378"/>
      <c r="AP568" s="378"/>
      <c r="AQ568" s="378"/>
      <c r="AR568" s="378"/>
      <c r="AS568" s="394"/>
      <c r="AT568" s="395"/>
      <c r="AU568" s="394"/>
      <c r="AV568" s="394"/>
      <c r="AW568" s="383" t="s">
        <v>3103</v>
      </c>
    </row>
    <row r="569" spans="1:49">
      <c r="A569" s="472"/>
      <c r="B569" s="380" t="s">
        <v>3104</v>
      </c>
      <c r="C569" s="381" t="s">
        <v>3105</v>
      </c>
      <c r="D569" s="380"/>
      <c r="E569" s="378" t="s">
        <v>3106</v>
      </c>
      <c r="F569" s="378" t="s">
        <v>533</v>
      </c>
      <c r="G569" s="378" t="s">
        <v>452</v>
      </c>
      <c r="H569" s="378"/>
      <c r="I569" s="378"/>
      <c r="J569" s="378"/>
      <c r="K569" s="378"/>
      <c r="L569" s="378"/>
      <c r="M569" s="378"/>
      <c r="N569" s="378"/>
      <c r="O569" s="379"/>
      <c r="P569" s="483">
        <f t="shared" si="27"/>
        <v>0</v>
      </c>
      <c r="Q569" s="378"/>
      <c r="R569" s="378"/>
      <c r="S569" s="378"/>
      <c r="T569" s="378"/>
      <c r="U569" s="378"/>
      <c r="V569" s="378"/>
      <c r="W569" s="378">
        <v>1</v>
      </c>
      <c r="X569" s="440">
        <v>44306</v>
      </c>
      <c r="Y569" s="484">
        <f t="shared" si="28"/>
        <v>1</v>
      </c>
      <c r="Z569" s="378"/>
      <c r="AA569" s="378"/>
      <c r="AB569" s="378"/>
      <c r="AC569" s="378"/>
      <c r="AD569" s="378"/>
      <c r="AE569" s="378"/>
      <c r="AF569" s="378"/>
      <c r="AG569" s="379"/>
      <c r="AH569" s="484">
        <f t="shared" si="26"/>
        <v>0</v>
      </c>
      <c r="AI569" s="378"/>
      <c r="AJ569" s="378" t="s">
        <v>2227</v>
      </c>
      <c r="AK569" s="378" t="s">
        <v>2228</v>
      </c>
      <c r="AL569" s="378"/>
      <c r="AM569" s="378"/>
      <c r="AN569" s="378"/>
      <c r="AO569" s="378"/>
      <c r="AP569" s="378"/>
      <c r="AQ569" s="378"/>
      <c r="AR569" s="378"/>
      <c r="AS569" s="394"/>
      <c r="AT569" s="395"/>
      <c r="AU569" s="394"/>
      <c r="AV569" s="394"/>
      <c r="AW569" s="383" t="s">
        <v>3107</v>
      </c>
    </row>
    <row r="570" spans="1:49">
      <c r="A570" s="472"/>
      <c r="B570" s="380" t="s">
        <v>1306</v>
      </c>
      <c r="C570" s="381" t="s">
        <v>3108</v>
      </c>
      <c r="D570" s="380"/>
      <c r="E570" s="378" t="s">
        <v>3109</v>
      </c>
      <c r="F570" s="378" t="s">
        <v>533</v>
      </c>
      <c r="G570" s="378" t="s">
        <v>452</v>
      </c>
      <c r="H570" s="378"/>
      <c r="I570" s="378"/>
      <c r="J570" s="378"/>
      <c r="K570" s="378"/>
      <c r="L570" s="378"/>
      <c r="M570" s="378"/>
      <c r="N570" s="378"/>
      <c r="O570" s="379"/>
      <c r="P570" s="483">
        <f t="shared" si="27"/>
        <v>0</v>
      </c>
      <c r="Q570" s="378"/>
      <c r="R570" s="378"/>
      <c r="S570" s="378"/>
      <c r="T570" s="378"/>
      <c r="U570" s="378"/>
      <c r="V570" s="378"/>
      <c r="W570" s="378">
        <v>1</v>
      </c>
      <c r="X570" s="440">
        <v>44544</v>
      </c>
      <c r="Y570" s="484">
        <f t="shared" si="28"/>
        <v>1</v>
      </c>
      <c r="Z570" s="378"/>
      <c r="AA570" s="378"/>
      <c r="AB570" s="378"/>
      <c r="AC570" s="378"/>
      <c r="AD570" s="378"/>
      <c r="AE570" s="378"/>
      <c r="AF570" s="378"/>
      <c r="AG570" s="378"/>
      <c r="AH570" s="484">
        <f t="shared" si="26"/>
        <v>0</v>
      </c>
      <c r="AI570" s="378"/>
      <c r="AJ570" s="378" t="s">
        <v>2227</v>
      </c>
      <c r="AK570" s="378" t="s">
        <v>2228</v>
      </c>
      <c r="AL570" s="378"/>
      <c r="AM570" s="378"/>
      <c r="AN570" s="378"/>
      <c r="AO570" s="378"/>
      <c r="AP570" s="378"/>
      <c r="AQ570" s="378"/>
      <c r="AR570" s="378"/>
      <c r="AS570" s="394"/>
      <c r="AT570" s="395"/>
      <c r="AU570" s="394"/>
      <c r="AV570" s="394"/>
      <c r="AW570" s="383" t="s">
        <v>3110</v>
      </c>
    </row>
    <row r="571" spans="1:49">
      <c r="A571" s="472"/>
      <c r="B571" s="380" t="s">
        <v>3111</v>
      </c>
      <c r="C571" s="381" t="s">
        <v>3112</v>
      </c>
      <c r="D571" s="380"/>
      <c r="E571" s="378" t="s">
        <v>3113</v>
      </c>
      <c r="F571" s="378" t="s">
        <v>533</v>
      </c>
      <c r="G571" s="378" t="s">
        <v>452</v>
      </c>
      <c r="H571" s="378"/>
      <c r="I571" s="378"/>
      <c r="J571" s="378"/>
      <c r="K571" s="378"/>
      <c r="L571" s="378"/>
      <c r="M571" s="378"/>
      <c r="N571" s="378"/>
      <c r="O571" s="379"/>
      <c r="P571" s="483">
        <f t="shared" si="27"/>
        <v>0</v>
      </c>
      <c r="Q571" s="378"/>
      <c r="R571" s="378"/>
      <c r="S571" s="378"/>
      <c r="T571" s="378"/>
      <c r="U571" s="378"/>
      <c r="V571" s="378"/>
      <c r="W571" s="378">
        <v>1</v>
      </c>
      <c r="X571" s="440">
        <v>44277</v>
      </c>
      <c r="Y571" s="484">
        <f t="shared" si="28"/>
        <v>1</v>
      </c>
      <c r="Z571" s="378"/>
      <c r="AA571" s="378"/>
      <c r="AB571" s="378"/>
      <c r="AC571" s="378"/>
      <c r="AD571" s="378"/>
      <c r="AE571" s="378"/>
      <c r="AF571" s="378"/>
      <c r="AG571" s="378"/>
      <c r="AH571" s="484">
        <f t="shared" si="26"/>
        <v>0</v>
      </c>
      <c r="AI571" s="378"/>
      <c r="AJ571" s="378" t="s">
        <v>2227</v>
      </c>
      <c r="AK571" s="378" t="s">
        <v>2228</v>
      </c>
      <c r="AL571" s="378"/>
      <c r="AM571" s="378"/>
      <c r="AN571" s="378"/>
      <c r="AO571" s="378"/>
      <c r="AP571" s="378"/>
      <c r="AQ571" s="378"/>
      <c r="AR571" s="378"/>
      <c r="AS571" s="394"/>
      <c r="AT571" s="395"/>
      <c r="AU571" s="394"/>
      <c r="AV571" s="394"/>
      <c r="AW571" s="383" t="s">
        <v>3114</v>
      </c>
    </row>
    <row r="572" spans="1:49">
      <c r="A572" s="472"/>
      <c r="B572" s="380" t="s">
        <v>1310</v>
      </c>
      <c r="C572" s="381" t="s">
        <v>3115</v>
      </c>
      <c r="D572" s="380"/>
      <c r="E572" s="378" t="s">
        <v>3116</v>
      </c>
      <c r="F572" s="378" t="s">
        <v>533</v>
      </c>
      <c r="G572" s="378" t="s">
        <v>452</v>
      </c>
      <c r="H572" s="378"/>
      <c r="I572" s="378"/>
      <c r="J572" s="378"/>
      <c r="K572" s="378"/>
      <c r="L572" s="378"/>
      <c r="M572" s="378"/>
      <c r="N572" s="378"/>
      <c r="O572" s="379"/>
      <c r="P572" s="483">
        <f t="shared" si="27"/>
        <v>0</v>
      </c>
      <c r="Q572" s="378"/>
      <c r="R572" s="378"/>
      <c r="S572" s="378"/>
      <c r="T572" s="378"/>
      <c r="U572" s="378"/>
      <c r="V572" s="378"/>
      <c r="W572" s="378">
        <v>1</v>
      </c>
      <c r="X572" s="440">
        <v>44375</v>
      </c>
      <c r="Y572" s="484">
        <f t="shared" si="28"/>
        <v>1</v>
      </c>
      <c r="Z572" s="378"/>
      <c r="AA572" s="378"/>
      <c r="AB572" s="378"/>
      <c r="AC572" s="378"/>
      <c r="AD572" s="378"/>
      <c r="AE572" s="378"/>
      <c r="AF572" s="378"/>
      <c r="AG572" s="378"/>
      <c r="AH572" s="484">
        <f t="shared" si="26"/>
        <v>0</v>
      </c>
      <c r="AI572" s="378"/>
      <c r="AJ572" s="378" t="s">
        <v>2227</v>
      </c>
      <c r="AK572" s="378" t="s">
        <v>2228</v>
      </c>
      <c r="AL572" s="378"/>
      <c r="AM572" s="378"/>
      <c r="AN572" s="378"/>
      <c r="AO572" s="378"/>
      <c r="AP572" s="378"/>
      <c r="AQ572" s="378"/>
      <c r="AR572" s="378"/>
      <c r="AS572" s="394"/>
      <c r="AT572" s="395"/>
      <c r="AU572" s="394"/>
      <c r="AV572" s="394"/>
      <c r="AW572" s="383" t="s">
        <v>3117</v>
      </c>
    </row>
    <row r="573" spans="1:49">
      <c r="A573" s="472"/>
      <c r="B573" s="380" t="s">
        <v>3118</v>
      </c>
      <c r="C573" s="381" t="s">
        <v>3119</v>
      </c>
      <c r="D573" s="380"/>
      <c r="E573" s="378" t="s">
        <v>3120</v>
      </c>
      <c r="F573" s="378" t="s">
        <v>730</v>
      </c>
      <c r="G573" s="378" t="s">
        <v>511</v>
      </c>
      <c r="H573" s="378"/>
      <c r="I573" s="378"/>
      <c r="J573" s="378"/>
      <c r="K573" s="378"/>
      <c r="L573" s="378"/>
      <c r="M573" s="378"/>
      <c r="N573" s="378"/>
      <c r="O573" s="379"/>
      <c r="P573" s="483">
        <f t="shared" si="27"/>
        <v>0</v>
      </c>
      <c r="Q573" s="378"/>
      <c r="R573" s="378"/>
      <c r="S573" s="378"/>
      <c r="T573" s="378"/>
      <c r="U573" s="378"/>
      <c r="V573" s="378"/>
      <c r="W573" s="378">
        <v>1</v>
      </c>
      <c r="X573" s="440">
        <v>44314</v>
      </c>
      <c r="Y573" s="484">
        <f t="shared" si="28"/>
        <v>1</v>
      </c>
      <c r="Z573" s="378"/>
      <c r="AA573" s="378"/>
      <c r="AB573" s="378"/>
      <c r="AC573" s="378"/>
      <c r="AD573" s="378"/>
      <c r="AE573" s="378"/>
      <c r="AF573" s="378"/>
      <c r="AG573" s="378"/>
      <c r="AH573" s="484">
        <f t="shared" si="26"/>
        <v>0</v>
      </c>
      <c r="AI573" s="378"/>
      <c r="AJ573" s="378" t="s">
        <v>2227</v>
      </c>
      <c r="AK573" s="378" t="s">
        <v>2228</v>
      </c>
      <c r="AL573" s="378"/>
      <c r="AM573" s="378"/>
      <c r="AN573" s="378"/>
      <c r="AO573" s="378"/>
      <c r="AP573" s="378"/>
      <c r="AQ573" s="378"/>
      <c r="AR573" s="378"/>
      <c r="AS573" s="394"/>
      <c r="AT573" s="395"/>
      <c r="AU573" s="394"/>
      <c r="AV573" s="394"/>
      <c r="AW573" s="383" t="s">
        <v>3121</v>
      </c>
    </row>
    <row r="574" spans="1:49">
      <c r="A574" s="472"/>
      <c r="B574" s="380" t="s">
        <v>3122</v>
      </c>
      <c r="C574" s="381" t="s">
        <v>3123</v>
      </c>
      <c r="D574" s="380"/>
      <c r="E574" s="378" t="s">
        <v>3124</v>
      </c>
      <c r="F574" s="378" t="s">
        <v>533</v>
      </c>
      <c r="G574" s="378" t="s">
        <v>452</v>
      </c>
      <c r="H574" s="378"/>
      <c r="I574" s="378"/>
      <c r="J574" s="378"/>
      <c r="K574" s="378"/>
      <c r="L574" s="378"/>
      <c r="M574" s="378"/>
      <c r="N574" s="378"/>
      <c r="O574" s="379"/>
      <c r="P574" s="483">
        <f t="shared" si="27"/>
        <v>0</v>
      </c>
      <c r="Q574" s="378"/>
      <c r="R574" s="378"/>
      <c r="S574" s="378"/>
      <c r="T574" s="378"/>
      <c r="U574" s="378"/>
      <c r="V574" s="378"/>
      <c r="W574" s="378">
        <v>1</v>
      </c>
      <c r="X574" s="440">
        <v>44315</v>
      </c>
      <c r="Y574" s="484">
        <f t="shared" si="28"/>
        <v>1</v>
      </c>
      <c r="Z574" s="378"/>
      <c r="AA574" s="378"/>
      <c r="AB574" s="378"/>
      <c r="AC574" s="378"/>
      <c r="AD574" s="378"/>
      <c r="AE574" s="378"/>
      <c r="AF574" s="378"/>
      <c r="AG574" s="378"/>
      <c r="AH574" s="484">
        <f t="shared" si="26"/>
        <v>0</v>
      </c>
      <c r="AI574" s="378"/>
      <c r="AJ574" s="378" t="s">
        <v>2227</v>
      </c>
      <c r="AK574" s="378" t="s">
        <v>2228</v>
      </c>
      <c r="AL574" s="378"/>
      <c r="AM574" s="378"/>
      <c r="AN574" s="378"/>
      <c r="AO574" s="378"/>
      <c r="AP574" s="378"/>
      <c r="AQ574" s="378"/>
      <c r="AR574" s="378"/>
      <c r="AS574" s="394"/>
      <c r="AT574" s="395"/>
      <c r="AU574" s="394"/>
      <c r="AV574" s="394"/>
      <c r="AW574" s="383" t="s">
        <v>3125</v>
      </c>
    </row>
    <row r="575" spans="1:49">
      <c r="A575" s="472"/>
      <c r="B575" s="380" t="s">
        <v>3126</v>
      </c>
      <c r="C575" s="381" t="s">
        <v>3127</v>
      </c>
      <c r="D575" s="380"/>
      <c r="E575" s="378" t="s">
        <v>3128</v>
      </c>
      <c r="F575" s="378" t="s">
        <v>533</v>
      </c>
      <c r="G575" s="378" t="s">
        <v>452</v>
      </c>
      <c r="H575" s="378"/>
      <c r="I575" s="378"/>
      <c r="J575" s="378"/>
      <c r="K575" s="378"/>
      <c r="L575" s="378"/>
      <c r="M575" s="378"/>
      <c r="N575" s="378"/>
      <c r="O575" s="379"/>
      <c r="P575" s="483">
        <f t="shared" si="27"/>
        <v>0</v>
      </c>
      <c r="Q575" s="378"/>
      <c r="R575" s="378"/>
      <c r="S575" s="378"/>
      <c r="T575" s="378"/>
      <c r="U575" s="378"/>
      <c r="V575" s="378"/>
      <c r="W575" s="378">
        <v>1</v>
      </c>
      <c r="X575" s="440">
        <v>44243</v>
      </c>
      <c r="Y575" s="484">
        <f t="shared" si="28"/>
        <v>1</v>
      </c>
      <c r="Z575" s="378"/>
      <c r="AA575" s="378"/>
      <c r="AB575" s="378"/>
      <c r="AC575" s="378"/>
      <c r="AD575" s="378"/>
      <c r="AE575" s="378"/>
      <c r="AF575" s="378"/>
      <c r="AG575" s="378"/>
      <c r="AH575" s="484">
        <f t="shared" si="26"/>
        <v>0</v>
      </c>
      <c r="AI575" s="378"/>
      <c r="AJ575" s="378" t="s">
        <v>2227</v>
      </c>
      <c r="AK575" s="378" t="s">
        <v>2228</v>
      </c>
      <c r="AL575" s="378"/>
      <c r="AM575" s="378"/>
      <c r="AN575" s="378"/>
      <c r="AO575" s="378"/>
      <c r="AP575" s="378"/>
      <c r="AQ575" s="378"/>
      <c r="AR575" s="378"/>
      <c r="AS575" s="394"/>
      <c r="AT575" s="395"/>
      <c r="AU575" s="394"/>
      <c r="AV575" s="394"/>
      <c r="AW575" s="383" t="s">
        <v>3129</v>
      </c>
    </row>
    <row r="576" spans="1:49">
      <c r="A576" s="472"/>
      <c r="B576" s="380" t="s">
        <v>3130</v>
      </c>
      <c r="C576" s="381" t="s">
        <v>3131</v>
      </c>
      <c r="D576" s="380"/>
      <c r="E576" s="378" t="s">
        <v>3132</v>
      </c>
      <c r="F576" s="378" t="s">
        <v>533</v>
      </c>
      <c r="G576" s="378" t="s">
        <v>452</v>
      </c>
      <c r="H576" s="378"/>
      <c r="I576" s="378"/>
      <c r="J576" s="378"/>
      <c r="K576" s="378"/>
      <c r="L576" s="378"/>
      <c r="M576" s="378"/>
      <c r="N576" s="378"/>
      <c r="O576" s="379"/>
      <c r="P576" s="483">
        <f t="shared" si="27"/>
        <v>0</v>
      </c>
      <c r="Q576" s="378"/>
      <c r="R576" s="378"/>
      <c r="S576" s="378"/>
      <c r="T576" s="378"/>
      <c r="U576" s="378"/>
      <c r="V576" s="378"/>
      <c r="W576" s="378">
        <v>1</v>
      </c>
      <c r="X576" s="440">
        <v>44259</v>
      </c>
      <c r="Y576" s="484">
        <f t="shared" si="28"/>
        <v>1</v>
      </c>
      <c r="Z576" s="378"/>
      <c r="AA576" s="378"/>
      <c r="AB576" s="378"/>
      <c r="AC576" s="378"/>
      <c r="AD576" s="378"/>
      <c r="AE576" s="378"/>
      <c r="AF576" s="378"/>
      <c r="AG576" s="378"/>
      <c r="AH576" s="484">
        <f t="shared" si="26"/>
        <v>0</v>
      </c>
      <c r="AI576" s="378"/>
      <c r="AJ576" s="378" t="s">
        <v>2227</v>
      </c>
      <c r="AK576" s="378" t="s">
        <v>2228</v>
      </c>
      <c r="AL576" s="378"/>
      <c r="AM576" s="378"/>
      <c r="AN576" s="378"/>
      <c r="AO576" s="378"/>
      <c r="AP576" s="378"/>
      <c r="AQ576" s="378"/>
      <c r="AR576" s="378"/>
      <c r="AS576" s="394"/>
      <c r="AT576" s="395"/>
      <c r="AU576" s="394"/>
      <c r="AV576" s="394"/>
      <c r="AW576" s="383" t="s">
        <v>3133</v>
      </c>
    </row>
    <row r="577" spans="1:49">
      <c r="A577" s="472"/>
      <c r="B577" s="380" t="s">
        <v>3134</v>
      </c>
      <c r="C577" s="381" t="s">
        <v>3135</v>
      </c>
      <c r="D577" s="380"/>
      <c r="E577" s="378" t="s">
        <v>3136</v>
      </c>
      <c r="F577" s="378" t="s">
        <v>730</v>
      </c>
      <c r="G577" s="378" t="s">
        <v>511</v>
      </c>
      <c r="H577" s="378"/>
      <c r="I577" s="378"/>
      <c r="J577" s="378"/>
      <c r="K577" s="378"/>
      <c r="L577" s="378"/>
      <c r="M577" s="378"/>
      <c r="N577" s="378"/>
      <c r="O577" s="379"/>
      <c r="P577" s="483">
        <f t="shared" si="27"/>
        <v>0</v>
      </c>
      <c r="Q577" s="378"/>
      <c r="R577" s="378"/>
      <c r="S577" s="378"/>
      <c r="T577" s="378"/>
      <c r="U577" s="378"/>
      <c r="V577" s="378"/>
      <c r="W577" s="378">
        <v>1</v>
      </c>
      <c r="X577" s="440">
        <v>44328</v>
      </c>
      <c r="Y577" s="484">
        <f t="shared" si="28"/>
        <v>1</v>
      </c>
      <c r="Z577" s="378"/>
      <c r="AA577" s="378"/>
      <c r="AB577" s="378"/>
      <c r="AC577" s="378"/>
      <c r="AD577" s="378"/>
      <c r="AE577" s="378"/>
      <c r="AF577" s="378"/>
      <c r="AG577" s="378"/>
      <c r="AH577" s="484">
        <f t="shared" si="26"/>
        <v>0</v>
      </c>
      <c r="AI577" s="378"/>
      <c r="AJ577" s="378" t="s">
        <v>2227</v>
      </c>
      <c r="AK577" s="378" t="s">
        <v>2228</v>
      </c>
      <c r="AL577" s="378"/>
      <c r="AM577" s="378"/>
      <c r="AN577" s="378"/>
      <c r="AO577" s="378"/>
      <c r="AP577" s="378"/>
      <c r="AQ577" s="378"/>
      <c r="AR577" s="378"/>
      <c r="AS577" s="394"/>
      <c r="AT577" s="395"/>
      <c r="AU577" s="394"/>
      <c r="AV577" s="394"/>
      <c r="AW577" s="383" t="s">
        <v>3137</v>
      </c>
    </row>
    <row r="578" spans="1:49">
      <c r="A578" s="472"/>
      <c r="B578" s="380" t="s">
        <v>3138</v>
      </c>
      <c r="C578" s="381" t="s">
        <v>3139</v>
      </c>
      <c r="D578" s="380"/>
      <c r="E578" s="378" t="s">
        <v>3140</v>
      </c>
      <c r="F578" s="378" t="s">
        <v>533</v>
      </c>
      <c r="G578" s="378" t="s">
        <v>452</v>
      </c>
      <c r="H578" s="378"/>
      <c r="I578" s="378"/>
      <c r="J578" s="378"/>
      <c r="K578" s="378"/>
      <c r="L578" s="378"/>
      <c r="M578" s="378"/>
      <c r="N578" s="378"/>
      <c r="O578" s="379"/>
      <c r="P578" s="483">
        <f t="shared" si="27"/>
        <v>0</v>
      </c>
      <c r="Q578" s="378"/>
      <c r="R578" s="378"/>
      <c r="S578" s="378"/>
      <c r="T578" s="378"/>
      <c r="U578" s="378"/>
      <c r="V578" s="378"/>
      <c r="W578" s="378">
        <v>1</v>
      </c>
      <c r="X578" s="440">
        <v>44466</v>
      </c>
      <c r="Y578" s="484">
        <f t="shared" si="28"/>
        <v>1</v>
      </c>
      <c r="Z578" s="378"/>
      <c r="AA578" s="378"/>
      <c r="AB578" s="378"/>
      <c r="AC578" s="378"/>
      <c r="AD578" s="378"/>
      <c r="AE578" s="378"/>
      <c r="AF578" s="378"/>
      <c r="AG578" s="379"/>
      <c r="AH578" s="484">
        <f t="shared" si="26"/>
        <v>0</v>
      </c>
      <c r="AI578" s="378"/>
      <c r="AJ578" s="378" t="s">
        <v>2227</v>
      </c>
      <c r="AK578" s="378" t="s">
        <v>2228</v>
      </c>
      <c r="AL578" s="378"/>
      <c r="AM578" s="378"/>
      <c r="AN578" s="378"/>
      <c r="AO578" s="378"/>
      <c r="AP578" s="378"/>
      <c r="AQ578" s="378"/>
      <c r="AR578" s="378"/>
      <c r="AS578" s="394"/>
      <c r="AT578" s="395"/>
      <c r="AU578" s="394"/>
      <c r="AV578" s="394"/>
      <c r="AW578" s="383" t="s">
        <v>3141</v>
      </c>
    </row>
    <row r="579" spans="1:49">
      <c r="A579" s="472"/>
      <c r="B579" s="380" t="s">
        <v>3142</v>
      </c>
      <c r="C579" s="381" t="s">
        <v>3143</v>
      </c>
      <c r="D579" s="380"/>
      <c r="E579" s="378" t="s">
        <v>3144</v>
      </c>
      <c r="F579" s="378" t="s">
        <v>533</v>
      </c>
      <c r="G579" s="378" t="s">
        <v>452</v>
      </c>
      <c r="H579" s="378"/>
      <c r="I579" s="378"/>
      <c r="J579" s="378"/>
      <c r="K579" s="378"/>
      <c r="L579" s="378"/>
      <c r="M579" s="378"/>
      <c r="N579" s="378"/>
      <c r="O579" s="379"/>
      <c r="P579" s="483">
        <f t="shared" si="27"/>
        <v>0</v>
      </c>
      <c r="Q579" s="378"/>
      <c r="R579" s="378"/>
      <c r="S579" s="378"/>
      <c r="T579" s="378"/>
      <c r="U579" s="378"/>
      <c r="V579" s="378"/>
      <c r="W579" s="378">
        <v>1</v>
      </c>
      <c r="X579" s="440">
        <v>44542</v>
      </c>
      <c r="Y579" s="484">
        <f t="shared" si="28"/>
        <v>1</v>
      </c>
      <c r="Z579" s="378"/>
      <c r="AA579" s="378"/>
      <c r="AB579" s="378"/>
      <c r="AC579" s="378"/>
      <c r="AD579" s="378"/>
      <c r="AE579" s="378"/>
      <c r="AF579" s="378"/>
      <c r="AG579" s="378"/>
      <c r="AH579" s="484">
        <f t="shared" si="26"/>
        <v>0</v>
      </c>
      <c r="AI579" s="378"/>
      <c r="AJ579" s="378" t="s">
        <v>2227</v>
      </c>
      <c r="AK579" s="378" t="s">
        <v>2228</v>
      </c>
      <c r="AL579" s="378"/>
      <c r="AM579" s="378"/>
      <c r="AN579" s="378"/>
      <c r="AO579" s="378"/>
      <c r="AP579" s="378"/>
      <c r="AQ579" s="378"/>
      <c r="AR579" s="378"/>
      <c r="AS579" s="394"/>
      <c r="AT579" s="395"/>
      <c r="AU579" s="394"/>
      <c r="AV579" s="394"/>
      <c r="AW579" s="383" t="s">
        <v>3145</v>
      </c>
    </row>
    <row r="580" spans="1:49">
      <c r="A580" s="472"/>
      <c r="B580" s="380" t="s">
        <v>1368</v>
      </c>
      <c r="C580" s="381" t="s">
        <v>3146</v>
      </c>
      <c r="D580" s="380"/>
      <c r="E580" s="378" t="s">
        <v>3147</v>
      </c>
      <c r="F580" s="378" t="s">
        <v>533</v>
      </c>
      <c r="G580" s="378" t="s">
        <v>452</v>
      </c>
      <c r="H580" s="378"/>
      <c r="I580" s="378"/>
      <c r="J580" s="378"/>
      <c r="K580" s="378"/>
      <c r="L580" s="378"/>
      <c r="M580" s="378"/>
      <c r="N580" s="378"/>
      <c r="O580" s="379"/>
      <c r="P580" s="483">
        <f t="shared" si="27"/>
        <v>0</v>
      </c>
      <c r="Q580" s="378"/>
      <c r="R580" s="378"/>
      <c r="S580" s="378"/>
      <c r="T580" s="378"/>
      <c r="U580" s="378"/>
      <c r="V580" s="378"/>
      <c r="W580" s="378">
        <v>1</v>
      </c>
      <c r="X580" s="440">
        <v>44484</v>
      </c>
      <c r="Y580" s="484">
        <f t="shared" si="28"/>
        <v>1</v>
      </c>
      <c r="Z580" s="378"/>
      <c r="AA580" s="378"/>
      <c r="AB580" s="378"/>
      <c r="AC580" s="378"/>
      <c r="AD580" s="378"/>
      <c r="AE580" s="378"/>
      <c r="AF580" s="378"/>
      <c r="AG580" s="378"/>
      <c r="AH580" s="484">
        <f t="shared" si="26"/>
        <v>0</v>
      </c>
      <c r="AI580" s="378"/>
      <c r="AJ580" s="378" t="s">
        <v>2227</v>
      </c>
      <c r="AK580" s="378" t="s">
        <v>2228</v>
      </c>
      <c r="AL580" s="378"/>
      <c r="AM580" s="378"/>
      <c r="AN580" s="378"/>
      <c r="AO580" s="378"/>
      <c r="AP580" s="378"/>
      <c r="AQ580" s="378"/>
      <c r="AR580" s="378"/>
      <c r="AS580" s="394"/>
      <c r="AT580" s="395"/>
      <c r="AU580" s="394"/>
      <c r="AV580" s="394"/>
      <c r="AW580" s="383" t="s">
        <v>3148</v>
      </c>
    </row>
    <row r="581" spans="1:49">
      <c r="A581" s="472"/>
      <c r="B581" s="380" t="s">
        <v>3149</v>
      </c>
      <c r="C581" s="381" t="s">
        <v>3150</v>
      </c>
      <c r="D581" s="380"/>
      <c r="E581" s="378" t="s">
        <v>3151</v>
      </c>
      <c r="F581" s="378" t="s">
        <v>730</v>
      </c>
      <c r="G581" s="378" t="s">
        <v>511</v>
      </c>
      <c r="H581" s="378"/>
      <c r="I581" s="378"/>
      <c r="J581" s="378"/>
      <c r="K581" s="378"/>
      <c r="L581" s="378"/>
      <c r="M581" s="378"/>
      <c r="N581" s="378"/>
      <c r="O581" s="379"/>
      <c r="P581" s="483">
        <f t="shared" si="27"/>
        <v>0</v>
      </c>
      <c r="Q581" s="378"/>
      <c r="R581" s="378"/>
      <c r="S581" s="378"/>
      <c r="T581" s="378"/>
      <c r="U581" s="378"/>
      <c r="V581" s="378"/>
      <c r="W581" s="378">
        <v>1</v>
      </c>
      <c r="X581" s="440">
        <v>44313</v>
      </c>
      <c r="Y581" s="484">
        <f t="shared" si="28"/>
        <v>1</v>
      </c>
      <c r="Z581" s="378"/>
      <c r="AA581" s="378"/>
      <c r="AB581" s="378"/>
      <c r="AC581" s="378"/>
      <c r="AD581" s="378"/>
      <c r="AE581" s="378"/>
      <c r="AF581" s="378"/>
      <c r="AG581" s="378"/>
      <c r="AH581" s="484">
        <f t="shared" si="26"/>
        <v>0</v>
      </c>
      <c r="AI581" s="378"/>
      <c r="AJ581" s="378" t="s">
        <v>2227</v>
      </c>
      <c r="AK581" s="378" t="s">
        <v>2228</v>
      </c>
      <c r="AL581" s="378"/>
      <c r="AM581" s="378"/>
      <c r="AN581" s="378"/>
      <c r="AO581" s="378"/>
      <c r="AP581" s="378"/>
      <c r="AQ581" s="378"/>
      <c r="AR581" s="378"/>
      <c r="AS581" s="394"/>
      <c r="AT581" s="395"/>
      <c r="AU581" s="394"/>
      <c r="AV581" s="394"/>
      <c r="AW581" s="383" t="s">
        <v>3152</v>
      </c>
    </row>
    <row r="582" spans="1:49">
      <c r="A582" s="472"/>
      <c r="B582" s="380" t="s">
        <v>1388</v>
      </c>
      <c r="C582" s="381" t="s">
        <v>3153</v>
      </c>
      <c r="D582" s="380"/>
      <c r="E582" s="378" t="s">
        <v>3154</v>
      </c>
      <c r="F582" s="378" t="s">
        <v>533</v>
      </c>
      <c r="G582" s="378" t="s">
        <v>452</v>
      </c>
      <c r="H582" s="378"/>
      <c r="I582" s="378"/>
      <c r="J582" s="378"/>
      <c r="K582" s="378"/>
      <c r="L582" s="378"/>
      <c r="M582" s="378"/>
      <c r="N582" s="378"/>
      <c r="O582" s="379"/>
      <c r="P582" s="483">
        <f t="shared" si="27"/>
        <v>0</v>
      </c>
      <c r="Q582" s="378"/>
      <c r="R582" s="378"/>
      <c r="S582" s="378"/>
      <c r="T582" s="378"/>
      <c r="U582" s="378"/>
      <c r="V582" s="378"/>
      <c r="W582" s="378">
        <v>1</v>
      </c>
      <c r="X582" s="440">
        <v>44343</v>
      </c>
      <c r="Y582" s="484">
        <f t="shared" si="28"/>
        <v>1</v>
      </c>
      <c r="Z582" s="378"/>
      <c r="AA582" s="378"/>
      <c r="AB582" s="378"/>
      <c r="AC582" s="378"/>
      <c r="AD582" s="378"/>
      <c r="AE582" s="378"/>
      <c r="AF582" s="378"/>
      <c r="AG582" s="378"/>
      <c r="AH582" s="484">
        <f t="shared" si="26"/>
        <v>0</v>
      </c>
      <c r="AI582" s="378"/>
      <c r="AJ582" s="378" t="s">
        <v>2227</v>
      </c>
      <c r="AK582" s="378" t="s">
        <v>2228</v>
      </c>
      <c r="AL582" s="378"/>
      <c r="AM582" s="378"/>
      <c r="AN582" s="378"/>
      <c r="AO582" s="378"/>
      <c r="AP582" s="378"/>
      <c r="AQ582" s="378"/>
      <c r="AR582" s="378"/>
      <c r="AS582" s="394"/>
      <c r="AT582" s="395"/>
      <c r="AU582" s="394"/>
      <c r="AV582" s="394"/>
      <c r="AW582" s="383" t="s">
        <v>3155</v>
      </c>
    </row>
    <row r="583" spans="1:49">
      <c r="A583" s="472"/>
      <c r="B583" s="380" t="s">
        <v>3156</v>
      </c>
      <c r="C583" s="381" t="s">
        <v>3157</v>
      </c>
      <c r="D583" s="380"/>
      <c r="E583" s="378" t="s">
        <v>3158</v>
      </c>
      <c r="F583" s="378" t="s">
        <v>533</v>
      </c>
      <c r="G583" s="378" t="s">
        <v>452</v>
      </c>
      <c r="H583" s="378"/>
      <c r="I583" s="378"/>
      <c r="J583" s="378"/>
      <c r="K583" s="378"/>
      <c r="L583" s="378"/>
      <c r="M583" s="378"/>
      <c r="N583" s="378"/>
      <c r="O583" s="379"/>
      <c r="P583" s="483">
        <f t="shared" si="27"/>
        <v>0</v>
      </c>
      <c r="Q583" s="378"/>
      <c r="R583" s="378"/>
      <c r="S583" s="378"/>
      <c r="T583" s="378"/>
      <c r="U583" s="378"/>
      <c r="V583" s="378"/>
      <c r="W583" s="378">
        <v>1</v>
      </c>
      <c r="X583" s="440">
        <v>44543</v>
      </c>
      <c r="Y583" s="484">
        <f t="shared" si="28"/>
        <v>1</v>
      </c>
      <c r="Z583" s="378"/>
      <c r="AA583" s="378"/>
      <c r="AB583" s="378"/>
      <c r="AC583" s="378"/>
      <c r="AD583" s="378"/>
      <c r="AE583" s="378"/>
      <c r="AF583" s="378"/>
      <c r="AG583" s="378"/>
      <c r="AH583" s="484">
        <f t="shared" si="26"/>
        <v>0</v>
      </c>
      <c r="AI583" s="378"/>
      <c r="AJ583" s="378" t="s">
        <v>2227</v>
      </c>
      <c r="AK583" s="378" t="s">
        <v>2228</v>
      </c>
      <c r="AL583" s="378"/>
      <c r="AM583" s="378"/>
      <c r="AN583" s="378"/>
      <c r="AO583" s="378"/>
      <c r="AP583" s="378"/>
      <c r="AQ583" s="378"/>
      <c r="AR583" s="378"/>
      <c r="AS583" s="394"/>
      <c r="AT583" s="395"/>
      <c r="AU583" s="394"/>
      <c r="AV583" s="394"/>
      <c r="AW583" s="383" t="s">
        <v>3159</v>
      </c>
    </row>
    <row r="584" spans="1:49">
      <c r="A584" s="472"/>
      <c r="B584" s="380" t="s">
        <v>3160</v>
      </c>
      <c r="C584" s="381" t="s">
        <v>3161</v>
      </c>
      <c r="D584" s="380"/>
      <c r="E584" s="378" t="s">
        <v>3162</v>
      </c>
      <c r="F584" s="378" t="s">
        <v>533</v>
      </c>
      <c r="G584" s="378" t="s">
        <v>452</v>
      </c>
      <c r="H584" s="378"/>
      <c r="I584" s="378"/>
      <c r="J584" s="378"/>
      <c r="K584" s="378"/>
      <c r="L584" s="378"/>
      <c r="M584" s="378"/>
      <c r="N584" s="378"/>
      <c r="O584" s="379"/>
      <c r="P584" s="483">
        <f t="shared" si="27"/>
        <v>0</v>
      </c>
      <c r="Q584" s="378"/>
      <c r="R584" s="378"/>
      <c r="S584" s="378"/>
      <c r="T584" s="378"/>
      <c r="U584" s="378"/>
      <c r="V584" s="378"/>
      <c r="W584" s="378">
        <v>1</v>
      </c>
      <c r="X584" s="440">
        <v>44509</v>
      </c>
      <c r="Y584" s="484">
        <f t="shared" si="28"/>
        <v>1</v>
      </c>
      <c r="Z584" s="378"/>
      <c r="AA584" s="378"/>
      <c r="AB584" s="378"/>
      <c r="AC584" s="378"/>
      <c r="AD584" s="378"/>
      <c r="AE584" s="378"/>
      <c r="AF584" s="378"/>
      <c r="AG584" s="379"/>
      <c r="AH584" s="484">
        <f t="shared" si="26"/>
        <v>0</v>
      </c>
      <c r="AI584" s="378"/>
      <c r="AJ584" s="378" t="s">
        <v>2227</v>
      </c>
      <c r="AK584" s="378" t="s">
        <v>2228</v>
      </c>
      <c r="AL584" s="378"/>
      <c r="AM584" s="378"/>
      <c r="AN584" s="378"/>
      <c r="AO584" s="378"/>
      <c r="AP584" s="378"/>
      <c r="AQ584" s="378"/>
      <c r="AR584" s="378"/>
      <c r="AS584" s="394"/>
      <c r="AT584" s="395"/>
      <c r="AU584" s="394"/>
      <c r="AV584" s="394"/>
      <c r="AW584" s="383" t="s">
        <v>3163</v>
      </c>
    </row>
    <row r="585" spans="1:49">
      <c r="A585" s="472"/>
      <c r="B585" s="380" t="s">
        <v>3164</v>
      </c>
      <c r="C585" s="381" t="s">
        <v>3165</v>
      </c>
      <c r="D585" s="380"/>
      <c r="E585" s="378" t="s">
        <v>3166</v>
      </c>
      <c r="F585" s="378" t="s">
        <v>533</v>
      </c>
      <c r="G585" s="378" t="s">
        <v>452</v>
      </c>
      <c r="H585" s="378"/>
      <c r="I585" s="378"/>
      <c r="J585" s="378"/>
      <c r="K585" s="378"/>
      <c r="L585" s="378"/>
      <c r="M585" s="378"/>
      <c r="N585" s="378"/>
      <c r="O585" s="379"/>
      <c r="P585" s="483">
        <f t="shared" si="27"/>
        <v>0</v>
      </c>
      <c r="Q585" s="378"/>
      <c r="R585" s="378"/>
      <c r="S585" s="378"/>
      <c r="T585" s="378"/>
      <c r="U585" s="378"/>
      <c r="V585" s="378"/>
      <c r="W585" s="378">
        <v>1</v>
      </c>
      <c r="X585" s="440">
        <v>44355</v>
      </c>
      <c r="Y585" s="484">
        <f t="shared" si="28"/>
        <v>1</v>
      </c>
      <c r="Z585" s="378"/>
      <c r="AA585" s="378"/>
      <c r="AB585" s="378"/>
      <c r="AC585" s="378"/>
      <c r="AD585" s="378"/>
      <c r="AE585" s="378"/>
      <c r="AF585" s="378"/>
      <c r="AG585" s="379"/>
      <c r="AH585" s="484">
        <f t="shared" si="26"/>
        <v>0</v>
      </c>
      <c r="AI585" s="378"/>
      <c r="AJ585" s="378" t="s">
        <v>2227</v>
      </c>
      <c r="AK585" s="378" t="s">
        <v>2228</v>
      </c>
      <c r="AL585" s="378"/>
      <c r="AM585" s="378"/>
      <c r="AN585" s="378"/>
      <c r="AO585" s="378"/>
      <c r="AP585" s="378"/>
      <c r="AQ585" s="378"/>
      <c r="AR585" s="378"/>
      <c r="AS585" s="394"/>
      <c r="AT585" s="395"/>
      <c r="AU585" s="394"/>
      <c r="AV585" s="394"/>
      <c r="AW585" s="383" t="s">
        <v>3167</v>
      </c>
    </row>
    <row r="586" spans="1:49">
      <c r="A586" s="472"/>
      <c r="B586" s="380" t="s">
        <v>3168</v>
      </c>
      <c r="C586" s="381" t="s">
        <v>3169</v>
      </c>
      <c r="D586" s="380"/>
      <c r="E586" s="378" t="s">
        <v>3170</v>
      </c>
      <c r="F586" s="378" t="s">
        <v>533</v>
      </c>
      <c r="G586" s="378" t="s">
        <v>452</v>
      </c>
      <c r="H586" s="378"/>
      <c r="I586" s="378"/>
      <c r="J586" s="378"/>
      <c r="K586" s="378"/>
      <c r="L586" s="378"/>
      <c r="M586" s="378"/>
      <c r="N586" s="378"/>
      <c r="O586" s="379"/>
      <c r="P586" s="483">
        <f t="shared" si="27"/>
        <v>0</v>
      </c>
      <c r="Q586" s="378"/>
      <c r="R586" s="378"/>
      <c r="S586" s="378"/>
      <c r="T586" s="378"/>
      <c r="U586" s="378"/>
      <c r="V586" s="378"/>
      <c r="W586" s="378">
        <v>1</v>
      </c>
      <c r="X586" s="440">
        <v>44273</v>
      </c>
      <c r="Y586" s="484">
        <f t="shared" si="28"/>
        <v>1</v>
      </c>
      <c r="Z586" s="378"/>
      <c r="AA586" s="378"/>
      <c r="AB586" s="378"/>
      <c r="AC586" s="378"/>
      <c r="AD586" s="378"/>
      <c r="AE586" s="378"/>
      <c r="AF586" s="378"/>
      <c r="AG586" s="378"/>
      <c r="AH586" s="484">
        <f t="shared" si="26"/>
        <v>0</v>
      </c>
      <c r="AI586" s="378"/>
      <c r="AJ586" s="378" t="s">
        <v>2227</v>
      </c>
      <c r="AK586" s="378" t="s">
        <v>2228</v>
      </c>
      <c r="AL586" s="378"/>
      <c r="AM586" s="378"/>
      <c r="AN586" s="378"/>
      <c r="AO586" s="378"/>
      <c r="AP586" s="378"/>
      <c r="AQ586" s="378"/>
      <c r="AR586" s="378"/>
      <c r="AS586" s="394"/>
      <c r="AT586" s="395"/>
      <c r="AU586" s="394"/>
      <c r="AV586" s="394"/>
      <c r="AW586" s="383" t="s">
        <v>3171</v>
      </c>
    </row>
    <row r="587" spans="1:49">
      <c r="A587" s="472"/>
      <c r="B587" s="380" t="s">
        <v>3172</v>
      </c>
      <c r="C587" s="381" t="s">
        <v>3173</v>
      </c>
      <c r="D587" s="380"/>
      <c r="E587" s="378" t="s">
        <v>3174</v>
      </c>
      <c r="F587" s="378" t="s">
        <v>533</v>
      </c>
      <c r="G587" s="378" t="s">
        <v>452</v>
      </c>
      <c r="H587" s="378"/>
      <c r="I587" s="378"/>
      <c r="J587" s="378"/>
      <c r="K587" s="378"/>
      <c r="L587" s="378"/>
      <c r="M587" s="378"/>
      <c r="N587" s="378"/>
      <c r="O587" s="379"/>
      <c r="P587" s="483">
        <f t="shared" si="27"/>
        <v>0</v>
      </c>
      <c r="Q587" s="378"/>
      <c r="R587" s="378"/>
      <c r="S587" s="378"/>
      <c r="T587" s="378"/>
      <c r="U587" s="378"/>
      <c r="V587" s="378"/>
      <c r="W587" s="378">
        <v>1</v>
      </c>
      <c r="X587" s="440">
        <v>44315</v>
      </c>
      <c r="Y587" s="484">
        <f t="shared" si="28"/>
        <v>1</v>
      </c>
      <c r="Z587" s="378"/>
      <c r="AA587" s="378"/>
      <c r="AB587" s="378"/>
      <c r="AC587" s="378"/>
      <c r="AD587" s="378"/>
      <c r="AE587" s="378"/>
      <c r="AF587" s="378"/>
      <c r="AG587" s="379"/>
      <c r="AH587" s="484">
        <f t="shared" si="26"/>
        <v>0</v>
      </c>
      <c r="AI587" s="378"/>
      <c r="AJ587" s="378" t="s">
        <v>2227</v>
      </c>
      <c r="AK587" s="378" t="s">
        <v>2228</v>
      </c>
      <c r="AL587" s="378"/>
      <c r="AM587" s="378"/>
      <c r="AN587" s="378"/>
      <c r="AO587" s="378"/>
      <c r="AP587" s="378"/>
      <c r="AQ587" s="378"/>
      <c r="AR587" s="378"/>
      <c r="AS587" s="394"/>
      <c r="AT587" s="395"/>
      <c r="AU587" s="394"/>
      <c r="AV587" s="394"/>
      <c r="AW587" s="383" t="s">
        <v>3175</v>
      </c>
    </row>
    <row r="588" spans="1:49">
      <c r="A588" s="472"/>
      <c r="B588" s="380" t="s">
        <v>3176</v>
      </c>
      <c r="C588" s="381" t="s">
        <v>3177</v>
      </c>
      <c r="D588" s="380"/>
      <c r="E588" s="378" t="s">
        <v>3178</v>
      </c>
      <c r="F588" s="378" t="s">
        <v>730</v>
      </c>
      <c r="G588" s="378" t="s">
        <v>511</v>
      </c>
      <c r="H588" s="378"/>
      <c r="I588" s="378"/>
      <c r="J588" s="378"/>
      <c r="K588" s="378"/>
      <c r="L588" s="378"/>
      <c r="M588" s="378"/>
      <c r="N588" s="378"/>
      <c r="O588" s="379"/>
      <c r="P588" s="483">
        <f t="shared" si="27"/>
        <v>0</v>
      </c>
      <c r="Q588" s="378"/>
      <c r="R588" s="378"/>
      <c r="S588" s="378"/>
      <c r="T588" s="378"/>
      <c r="U588" s="378"/>
      <c r="V588" s="378"/>
      <c r="W588" s="378">
        <v>1</v>
      </c>
      <c r="X588" s="440">
        <v>44328</v>
      </c>
      <c r="Y588" s="484">
        <f t="shared" si="28"/>
        <v>1</v>
      </c>
      <c r="Z588" s="378"/>
      <c r="AA588" s="378"/>
      <c r="AB588" s="378"/>
      <c r="AC588" s="378"/>
      <c r="AD588" s="378"/>
      <c r="AE588" s="378"/>
      <c r="AF588" s="378"/>
      <c r="AG588" s="378"/>
      <c r="AH588" s="484">
        <f t="shared" si="26"/>
        <v>0</v>
      </c>
      <c r="AI588" s="378"/>
      <c r="AJ588" s="378" t="s">
        <v>2227</v>
      </c>
      <c r="AK588" s="378" t="s">
        <v>2228</v>
      </c>
      <c r="AL588" s="378"/>
      <c r="AM588" s="378"/>
      <c r="AN588" s="378"/>
      <c r="AO588" s="378"/>
      <c r="AP588" s="378"/>
      <c r="AQ588" s="378"/>
      <c r="AR588" s="378"/>
      <c r="AS588" s="394"/>
      <c r="AT588" s="395"/>
      <c r="AU588" s="394"/>
      <c r="AV588" s="394"/>
      <c r="AW588" s="383" t="s">
        <v>3179</v>
      </c>
    </row>
    <row r="589" spans="1:49">
      <c r="A589" s="472"/>
      <c r="B589" s="380" t="s">
        <v>3180</v>
      </c>
      <c r="C589" s="381" t="s">
        <v>3181</v>
      </c>
      <c r="D589" s="380"/>
      <c r="E589" s="378" t="s">
        <v>3182</v>
      </c>
      <c r="F589" s="378" t="s">
        <v>533</v>
      </c>
      <c r="G589" s="378" t="s">
        <v>452</v>
      </c>
      <c r="H589" s="378"/>
      <c r="I589" s="378"/>
      <c r="J589" s="378"/>
      <c r="K589" s="378"/>
      <c r="L589" s="378"/>
      <c r="M589" s="378"/>
      <c r="N589" s="378"/>
      <c r="O589" s="379"/>
      <c r="P589" s="483">
        <f t="shared" si="27"/>
        <v>0</v>
      </c>
      <c r="Q589" s="378"/>
      <c r="R589" s="378"/>
      <c r="S589" s="378"/>
      <c r="T589" s="378"/>
      <c r="U589" s="378"/>
      <c r="V589" s="378"/>
      <c r="W589" s="378">
        <v>1</v>
      </c>
      <c r="X589" s="440">
        <v>44541</v>
      </c>
      <c r="Y589" s="484">
        <f t="shared" si="28"/>
        <v>1</v>
      </c>
      <c r="Z589" s="378"/>
      <c r="AA589" s="378"/>
      <c r="AB589" s="378"/>
      <c r="AC589" s="378"/>
      <c r="AD589" s="378"/>
      <c r="AE589" s="378"/>
      <c r="AF589" s="378"/>
      <c r="AG589" s="378"/>
      <c r="AH589" s="484">
        <f t="shared" si="26"/>
        <v>0</v>
      </c>
      <c r="AI589" s="378"/>
      <c r="AJ589" s="378" t="s">
        <v>2227</v>
      </c>
      <c r="AK589" s="378" t="s">
        <v>2228</v>
      </c>
      <c r="AL589" s="378"/>
      <c r="AM589" s="378"/>
      <c r="AN589" s="378"/>
      <c r="AO589" s="378"/>
      <c r="AP589" s="378"/>
      <c r="AQ589" s="378"/>
      <c r="AR589" s="378"/>
      <c r="AS589" s="394"/>
      <c r="AT589" s="395"/>
      <c r="AU589" s="394"/>
      <c r="AV589" s="394"/>
      <c r="AW589" s="383" t="s">
        <v>3183</v>
      </c>
    </row>
    <row r="590" spans="1:49">
      <c r="A590" s="472"/>
      <c r="B590" s="380" t="s">
        <v>3184</v>
      </c>
      <c r="C590" s="381" t="s">
        <v>3185</v>
      </c>
      <c r="D590" s="380"/>
      <c r="E590" s="378" t="s">
        <v>3186</v>
      </c>
      <c r="F590" s="378" t="s">
        <v>533</v>
      </c>
      <c r="G590" s="378" t="s">
        <v>452</v>
      </c>
      <c r="H590" s="378"/>
      <c r="I590" s="378"/>
      <c r="J590" s="378"/>
      <c r="K590" s="378"/>
      <c r="L590" s="378"/>
      <c r="M590" s="378"/>
      <c r="N590" s="378"/>
      <c r="O590" s="379"/>
      <c r="P590" s="483">
        <f t="shared" si="27"/>
        <v>0</v>
      </c>
      <c r="Q590" s="378"/>
      <c r="R590" s="378"/>
      <c r="S590" s="378"/>
      <c r="T590" s="378"/>
      <c r="U590" s="378"/>
      <c r="V590" s="378"/>
      <c r="W590" s="378">
        <v>1</v>
      </c>
      <c r="X590" s="440">
        <v>44302</v>
      </c>
      <c r="Y590" s="484">
        <f t="shared" si="28"/>
        <v>1</v>
      </c>
      <c r="Z590" s="378"/>
      <c r="AA590" s="378"/>
      <c r="AB590" s="378"/>
      <c r="AC590" s="378"/>
      <c r="AD590" s="378"/>
      <c r="AE590" s="378"/>
      <c r="AF590" s="378"/>
      <c r="AG590" s="378"/>
      <c r="AH590" s="484">
        <f t="shared" ref="AH590:AH653" si="29">SUM($Z590:$AF590)</f>
        <v>0</v>
      </c>
      <c r="AI590" s="378"/>
      <c r="AJ590" s="378" t="s">
        <v>2227</v>
      </c>
      <c r="AK590" s="378" t="s">
        <v>2228</v>
      </c>
      <c r="AL590" s="378"/>
      <c r="AM590" s="378"/>
      <c r="AN590" s="378"/>
      <c r="AO590" s="378"/>
      <c r="AP590" s="378"/>
      <c r="AQ590" s="378"/>
      <c r="AR590" s="378"/>
      <c r="AS590" s="394"/>
      <c r="AT590" s="395"/>
      <c r="AU590" s="394"/>
      <c r="AV590" s="394"/>
      <c r="AW590" s="383" t="s">
        <v>3187</v>
      </c>
    </row>
    <row r="591" spans="1:49">
      <c r="A591" s="472"/>
      <c r="B591" s="380" t="s">
        <v>3184</v>
      </c>
      <c r="C591" s="381" t="s">
        <v>3188</v>
      </c>
      <c r="D591" s="380"/>
      <c r="E591" s="378" t="s">
        <v>3189</v>
      </c>
      <c r="F591" s="378" t="s">
        <v>730</v>
      </c>
      <c r="G591" s="378" t="s">
        <v>511</v>
      </c>
      <c r="H591" s="378"/>
      <c r="I591" s="378"/>
      <c r="J591" s="378"/>
      <c r="K591" s="378"/>
      <c r="L591" s="378"/>
      <c r="M591" s="378"/>
      <c r="N591" s="378"/>
      <c r="O591" s="379"/>
      <c r="P591" s="483">
        <f t="shared" si="27"/>
        <v>0</v>
      </c>
      <c r="Q591" s="378"/>
      <c r="R591" s="378"/>
      <c r="S591" s="378"/>
      <c r="T591" s="378"/>
      <c r="U591" s="378"/>
      <c r="V591" s="378"/>
      <c r="W591" s="378">
        <v>1</v>
      </c>
      <c r="X591" s="440">
        <v>44302</v>
      </c>
      <c r="Y591" s="484">
        <f t="shared" si="28"/>
        <v>1</v>
      </c>
      <c r="Z591" s="378"/>
      <c r="AA591" s="378"/>
      <c r="AB591" s="378"/>
      <c r="AC591" s="378"/>
      <c r="AD591" s="378"/>
      <c r="AE591" s="378"/>
      <c r="AF591" s="378"/>
      <c r="AG591" s="378"/>
      <c r="AH591" s="484">
        <f t="shared" si="29"/>
        <v>0</v>
      </c>
      <c r="AI591" s="378"/>
      <c r="AJ591" s="378" t="s">
        <v>2227</v>
      </c>
      <c r="AK591" s="378" t="s">
        <v>2228</v>
      </c>
      <c r="AL591" s="378"/>
      <c r="AM591" s="378"/>
      <c r="AN591" s="378"/>
      <c r="AO591" s="378"/>
      <c r="AP591" s="378"/>
      <c r="AQ591" s="378"/>
      <c r="AR591" s="378"/>
      <c r="AS591" s="394"/>
      <c r="AT591" s="395"/>
      <c r="AU591" s="394"/>
      <c r="AV591" s="394"/>
      <c r="AW591" s="383" t="s">
        <v>3190</v>
      </c>
    </row>
    <row r="592" spans="1:49">
      <c r="A592" s="472"/>
      <c r="B592" s="380" t="s">
        <v>3191</v>
      </c>
      <c r="C592" s="381" t="s">
        <v>3192</v>
      </c>
      <c r="D592" s="380"/>
      <c r="E592" s="378" t="s">
        <v>3193</v>
      </c>
      <c r="F592" s="378" t="s">
        <v>730</v>
      </c>
      <c r="G592" s="378" t="s">
        <v>511</v>
      </c>
      <c r="H592" s="378"/>
      <c r="I592" s="378"/>
      <c r="J592" s="378"/>
      <c r="K592" s="378"/>
      <c r="L592" s="378"/>
      <c r="M592" s="378"/>
      <c r="N592" s="378"/>
      <c r="O592" s="379"/>
      <c r="P592" s="483">
        <f t="shared" si="27"/>
        <v>0</v>
      </c>
      <c r="Q592" s="378"/>
      <c r="R592" s="378"/>
      <c r="S592" s="378"/>
      <c r="T592" s="378"/>
      <c r="U592" s="378"/>
      <c r="V592" s="378"/>
      <c r="W592" s="378">
        <v>1</v>
      </c>
      <c r="X592" s="440">
        <v>44279</v>
      </c>
      <c r="Y592" s="484">
        <f t="shared" si="28"/>
        <v>1</v>
      </c>
      <c r="Z592" s="378"/>
      <c r="AA592" s="378"/>
      <c r="AB592" s="378"/>
      <c r="AC592" s="378"/>
      <c r="AD592" s="378"/>
      <c r="AE592" s="378"/>
      <c r="AF592" s="378"/>
      <c r="AG592" s="378"/>
      <c r="AH592" s="484">
        <f t="shared" si="29"/>
        <v>0</v>
      </c>
      <c r="AI592" s="378"/>
      <c r="AJ592" s="378" t="s">
        <v>2227</v>
      </c>
      <c r="AK592" s="378" t="s">
        <v>2228</v>
      </c>
      <c r="AL592" s="378"/>
      <c r="AM592" s="378"/>
      <c r="AN592" s="378"/>
      <c r="AO592" s="378"/>
      <c r="AP592" s="378"/>
      <c r="AQ592" s="378"/>
      <c r="AR592" s="378"/>
      <c r="AS592" s="394"/>
      <c r="AT592" s="395"/>
      <c r="AU592" s="394"/>
      <c r="AV592" s="394"/>
      <c r="AW592" s="383" t="s">
        <v>3194</v>
      </c>
    </row>
    <row r="593" spans="1:49">
      <c r="A593" s="472"/>
      <c r="B593" s="380" t="s">
        <v>3195</v>
      </c>
      <c r="C593" s="381" t="s">
        <v>3196</v>
      </c>
      <c r="D593" s="380"/>
      <c r="E593" s="378" t="s">
        <v>3197</v>
      </c>
      <c r="F593" s="378" t="s">
        <v>533</v>
      </c>
      <c r="G593" s="378" t="s">
        <v>452</v>
      </c>
      <c r="H593" s="378"/>
      <c r="I593" s="378"/>
      <c r="J593" s="378"/>
      <c r="K593" s="378"/>
      <c r="L593" s="378"/>
      <c r="M593" s="378"/>
      <c r="N593" s="378"/>
      <c r="O593" s="379"/>
      <c r="P593" s="483">
        <f t="shared" si="27"/>
        <v>0</v>
      </c>
      <c r="Q593" s="378"/>
      <c r="R593" s="378"/>
      <c r="S593" s="378"/>
      <c r="T593" s="378"/>
      <c r="U593" s="378"/>
      <c r="V593" s="378"/>
      <c r="W593" s="378">
        <v>1</v>
      </c>
      <c r="X593" s="440">
        <v>44368</v>
      </c>
      <c r="Y593" s="484">
        <f t="shared" si="28"/>
        <v>1</v>
      </c>
      <c r="Z593" s="378"/>
      <c r="AA593" s="378"/>
      <c r="AB593" s="378"/>
      <c r="AC593" s="378"/>
      <c r="AD593" s="378"/>
      <c r="AE593" s="378"/>
      <c r="AF593" s="378"/>
      <c r="AG593" s="378"/>
      <c r="AH593" s="484">
        <f t="shared" si="29"/>
        <v>0</v>
      </c>
      <c r="AI593" s="378"/>
      <c r="AJ593" s="378" t="s">
        <v>2227</v>
      </c>
      <c r="AK593" s="378" t="s">
        <v>2228</v>
      </c>
      <c r="AL593" s="378"/>
      <c r="AM593" s="378"/>
      <c r="AN593" s="378"/>
      <c r="AO593" s="378"/>
      <c r="AP593" s="378"/>
      <c r="AQ593" s="378"/>
      <c r="AR593" s="378"/>
      <c r="AS593" s="394"/>
      <c r="AT593" s="395"/>
      <c r="AU593" s="394"/>
      <c r="AV593" s="394"/>
      <c r="AW593" s="383" t="s">
        <v>3198</v>
      </c>
    </row>
    <row r="594" spans="1:49">
      <c r="A594" s="472"/>
      <c r="B594" s="380" t="s">
        <v>3199</v>
      </c>
      <c r="C594" s="381" t="s">
        <v>3200</v>
      </c>
      <c r="D594" s="380"/>
      <c r="E594" s="378" t="s">
        <v>3201</v>
      </c>
      <c r="F594" s="378" t="s">
        <v>533</v>
      </c>
      <c r="G594" s="378" t="s">
        <v>452</v>
      </c>
      <c r="H594" s="378"/>
      <c r="I594" s="378"/>
      <c r="J594" s="378"/>
      <c r="K594" s="378"/>
      <c r="L594" s="378"/>
      <c r="M594" s="378"/>
      <c r="N594" s="378"/>
      <c r="O594" s="379"/>
      <c r="P594" s="483">
        <f t="shared" si="27"/>
        <v>0</v>
      </c>
      <c r="Q594" s="378"/>
      <c r="R594" s="378"/>
      <c r="S594" s="378"/>
      <c r="T594" s="378"/>
      <c r="U594" s="378"/>
      <c r="V594" s="378"/>
      <c r="W594" s="378">
        <v>1</v>
      </c>
      <c r="X594" s="440">
        <v>44272</v>
      </c>
      <c r="Y594" s="484">
        <f t="shared" si="28"/>
        <v>1</v>
      </c>
      <c r="Z594" s="378"/>
      <c r="AA594" s="378"/>
      <c r="AB594" s="378"/>
      <c r="AC594" s="378"/>
      <c r="AD594" s="378"/>
      <c r="AE594" s="378"/>
      <c r="AF594" s="378"/>
      <c r="AG594" s="378"/>
      <c r="AH594" s="484">
        <f t="shared" si="29"/>
        <v>0</v>
      </c>
      <c r="AI594" s="378"/>
      <c r="AJ594" s="378" t="s">
        <v>2227</v>
      </c>
      <c r="AK594" s="378" t="s">
        <v>2228</v>
      </c>
      <c r="AL594" s="378"/>
      <c r="AM594" s="378"/>
      <c r="AN594" s="378"/>
      <c r="AO594" s="378"/>
      <c r="AP594" s="378"/>
      <c r="AQ594" s="378"/>
      <c r="AR594" s="378"/>
      <c r="AS594" s="394"/>
      <c r="AT594" s="395"/>
      <c r="AU594" s="394"/>
      <c r="AV594" s="394"/>
      <c r="AW594" s="383" t="s">
        <v>3202</v>
      </c>
    </row>
    <row r="595" spans="1:49">
      <c r="A595" s="472"/>
      <c r="B595" s="380" t="s">
        <v>1424</v>
      </c>
      <c r="C595" s="381" t="s">
        <v>3203</v>
      </c>
      <c r="D595" s="380"/>
      <c r="E595" s="378" t="s">
        <v>3204</v>
      </c>
      <c r="F595" s="378" t="s">
        <v>533</v>
      </c>
      <c r="G595" s="378" t="s">
        <v>452</v>
      </c>
      <c r="H595" s="378"/>
      <c r="I595" s="378"/>
      <c r="J595" s="378"/>
      <c r="K595" s="378"/>
      <c r="L595" s="378"/>
      <c r="M595" s="378"/>
      <c r="N595" s="378"/>
      <c r="O595" s="379"/>
      <c r="P595" s="483">
        <f t="shared" si="27"/>
        <v>0</v>
      </c>
      <c r="Q595" s="378"/>
      <c r="R595" s="378"/>
      <c r="S595" s="378"/>
      <c r="T595" s="378"/>
      <c r="U595" s="378"/>
      <c r="V595" s="378"/>
      <c r="W595" s="378">
        <v>1</v>
      </c>
      <c r="X595" s="440">
        <v>44533</v>
      </c>
      <c r="Y595" s="484">
        <f t="shared" si="28"/>
        <v>1</v>
      </c>
      <c r="Z595" s="378"/>
      <c r="AA595" s="378"/>
      <c r="AB595" s="378"/>
      <c r="AC595" s="378"/>
      <c r="AD595" s="378"/>
      <c r="AE595" s="378"/>
      <c r="AF595" s="378"/>
      <c r="AG595" s="378"/>
      <c r="AH595" s="484">
        <f t="shared" si="29"/>
        <v>0</v>
      </c>
      <c r="AI595" s="378"/>
      <c r="AJ595" s="378" t="s">
        <v>2227</v>
      </c>
      <c r="AK595" s="378" t="s">
        <v>2228</v>
      </c>
      <c r="AL595" s="378"/>
      <c r="AM595" s="378"/>
      <c r="AN595" s="378"/>
      <c r="AO595" s="378"/>
      <c r="AP595" s="378"/>
      <c r="AQ595" s="378"/>
      <c r="AR595" s="378"/>
      <c r="AS595" s="394"/>
      <c r="AT595" s="395"/>
      <c r="AU595" s="394"/>
      <c r="AV595" s="394"/>
      <c r="AW595" s="383" t="s">
        <v>3205</v>
      </c>
    </row>
    <row r="596" spans="1:49">
      <c r="A596" s="472"/>
      <c r="B596" s="380" t="s">
        <v>3206</v>
      </c>
      <c r="C596" s="381" t="s">
        <v>3207</v>
      </c>
      <c r="D596" s="380"/>
      <c r="E596" s="378" t="s">
        <v>3208</v>
      </c>
      <c r="F596" s="378" t="s">
        <v>533</v>
      </c>
      <c r="G596" s="378" t="s">
        <v>452</v>
      </c>
      <c r="H596" s="378"/>
      <c r="I596" s="378"/>
      <c r="J596" s="378"/>
      <c r="K596" s="378"/>
      <c r="L596" s="378"/>
      <c r="M596" s="378"/>
      <c r="N596" s="378"/>
      <c r="O596" s="379"/>
      <c r="P596" s="483">
        <f t="shared" ref="P596:P659" si="30">SUM($H596:$N596)</f>
        <v>0</v>
      </c>
      <c r="Q596" s="378"/>
      <c r="R596" s="378"/>
      <c r="S596" s="378"/>
      <c r="T596" s="378"/>
      <c r="U596" s="378"/>
      <c r="V596" s="378"/>
      <c r="W596" s="378">
        <v>1</v>
      </c>
      <c r="X596" s="440">
        <v>44341</v>
      </c>
      <c r="Y596" s="484">
        <f t="shared" ref="Y596:Y659" si="31">SUM($Q596:$W596)</f>
        <v>1</v>
      </c>
      <c r="Z596" s="378"/>
      <c r="AA596" s="378"/>
      <c r="AB596" s="378"/>
      <c r="AC596" s="378"/>
      <c r="AD596" s="378"/>
      <c r="AE596" s="378"/>
      <c r="AF596" s="378"/>
      <c r="AG596" s="379"/>
      <c r="AH596" s="484">
        <f t="shared" si="29"/>
        <v>0</v>
      </c>
      <c r="AI596" s="378"/>
      <c r="AJ596" s="378" t="s">
        <v>2227</v>
      </c>
      <c r="AK596" s="378" t="s">
        <v>2228</v>
      </c>
      <c r="AL596" s="378"/>
      <c r="AM596" s="378"/>
      <c r="AN596" s="378"/>
      <c r="AO596" s="378"/>
      <c r="AP596" s="378"/>
      <c r="AQ596" s="378"/>
      <c r="AR596" s="378"/>
      <c r="AS596" s="394"/>
      <c r="AT596" s="395"/>
      <c r="AU596" s="394"/>
      <c r="AV596" s="394"/>
      <c r="AW596" s="383" t="s">
        <v>3209</v>
      </c>
    </row>
    <row r="597" spans="1:49">
      <c r="A597" s="472"/>
      <c r="B597" s="380" t="s">
        <v>3210</v>
      </c>
      <c r="C597" s="381" t="s">
        <v>3211</v>
      </c>
      <c r="D597" s="380"/>
      <c r="E597" s="378" t="s">
        <v>3212</v>
      </c>
      <c r="F597" s="378" t="s">
        <v>533</v>
      </c>
      <c r="G597" s="378" t="s">
        <v>452</v>
      </c>
      <c r="H597" s="378"/>
      <c r="I597" s="378"/>
      <c r="J597" s="378"/>
      <c r="K597" s="378"/>
      <c r="L597" s="378"/>
      <c r="M597" s="378"/>
      <c r="N597" s="378"/>
      <c r="O597" s="379"/>
      <c r="P597" s="483">
        <f t="shared" si="30"/>
        <v>0</v>
      </c>
      <c r="Q597" s="378"/>
      <c r="R597" s="378"/>
      <c r="S597" s="378"/>
      <c r="T597" s="378"/>
      <c r="U597" s="378"/>
      <c r="V597" s="378"/>
      <c r="W597" s="378">
        <v>1</v>
      </c>
      <c r="X597" s="440">
        <v>44431</v>
      </c>
      <c r="Y597" s="484">
        <f t="shared" si="31"/>
        <v>1</v>
      </c>
      <c r="Z597" s="378"/>
      <c r="AA597" s="378"/>
      <c r="AB597" s="378"/>
      <c r="AC597" s="378"/>
      <c r="AD597" s="378"/>
      <c r="AE597" s="378"/>
      <c r="AF597" s="378"/>
      <c r="AG597" s="379"/>
      <c r="AH597" s="484">
        <f t="shared" si="29"/>
        <v>0</v>
      </c>
      <c r="AI597" s="378"/>
      <c r="AJ597" s="378" t="s">
        <v>2227</v>
      </c>
      <c r="AK597" s="378" t="s">
        <v>2228</v>
      </c>
      <c r="AL597" s="378"/>
      <c r="AM597" s="378"/>
      <c r="AN597" s="378"/>
      <c r="AO597" s="378"/>
      <c r="AP597" s="378"/>
      <c r="AQ597" s="378"/>
      <c r="AR597" s="378"/>
      <c r="AS597" s="394"/>
      <c r="AT597" s="395"/>
      <c r="AU597" s="394"/>
      <c r="AV597" s="394"/>
      <c r="AW597" s="383" t="s">
        <v>3213</v>
      </c>
    </row>
    <row r="598" spans="1:49">
      <c r="A598" s="472"/>
      <c r="B598" s="380" t="s">
        <v>1440</v>
      </c>
      <c r="C598" s="381" t="s">
        <v>3214</v>
      </c>
      <c r="D598" s="380"/>
      <c r="E598" s="378" t="s">
        <v>3215</v>
      </c>
      <c r="F598" s="378" t="s">
        <v>533</v>
      </c>
      <c r="G598" s="378" t="s">
        <v>452</v>
      </c>
      <c r="H598" s="378"/>
      <c r="I598" s="378"/>
      <c r="J598" s="378"/>
      <c r="K598" s="378"/>
      <c r="L598" s="378"/>
      <c r="M598" s="378"/>
      <c r="N598" s="378"/>
      <c r="O598" s="379"/>
      <c r="P598" s="483">
        <f t="shared" si="30"/>
        <v>0</v>
      </c>
      <c r="Q598" s="378"/>
      <c r="R598" s="378"/>
      <c r="S598" s="378"/>
      <c r="T598" s="378"/>
      <c r="U598" s="378"/>
      <c r="V598" s="378"/>
      <c r="W598" s="378">
        <v>1</v>
      </c>
      <c r="X598" s="440">
        <v>44488</v>
      </c>
      <c r="Y598" s="484">
        <f t="shared" si="31"/>
        <v>1</v>
      </c>
      <c r="Z598" s="378"/>
      <c r="AA598" s="378"/>
      <c r="AB598" s="378"/>
      <c r="AC598" s="378"/>
      <c r="AD598" s="378"/>
      <c r="AE598" s="378"/>
      <c r="AF598" s="378"/>
      <c r="AG598" s="378"/>
      <c r="AH598" s="484">
        <f t="shared" si="29"/>
        <v>0</v>
      </c>
      <c r="AI598" s="378"/>
      <c r="AJ598" s="378" t="s">
        <v>2227</v>
      </c>
      <c r="AK598" s="378" t="s">
        <v>2228</v>
      </c>
      <c r="AL598" s="378"/>
      <c r="AM598" s="378"/>
      <c r="AN598" s="378"/>
      <c r="AO598" s="378"/>
      <c r="AP598" s="378"/>
      <c r="AQ598" s="378"/>
      <c r="AR598" s="378"/>
      <c r="AS598" s="394"/>
      <c r="AT598" s="395"/>
      <c r="AU598" s="394"/>
      <c r="AV598" s="394"/>
      <c r="AW598" s="383" t="s">
        <v>3216</v>
      </c>
    </row>
    <row r="599" spans="1:49">
      <c r="A599" s="472"/>
      <c r="B599" s="380" t="s">
        <v>3217</v>
      </c>
      <c r="C599" s="381" t="s">
        <v>3218</v>
      </c>
      <c r="D599" s="380"/>
      <c r="E599" s="378" t="s">
        <v>3219</v>
      </c>
      <c r="F599" s="378" t="s">
        <v>730</v>
      </c>
      <c r="G599" s="378" t="s">
        <v>511</v>
      </c>
      <c r="H599" s="378"/>
      <c r="I599" s="378"/>
      <c r="J599" s="378"/>
      <c r="K599" s="378"/>
      <c r="L599" s="378"/>
      <c r="M599" s="378"/>
      <c r="N599" s="378"/>
      <c r="O599" s="379"/>
      <c r="P599" s="483">
        <f t="shared" si="30"/>
        <v>0</v>
      </c>
      <c r="Q599" s="378"/>
      <c r="R599" s="378"/>
      <c r="S599" s="378"/>
      <c r="T599" s="378"/>
      <c r="U599" s="378"/>
      <c r="V599" s="378"/>
      <c r="W599" s="378">
        <v>1</v>
      </c>
      <c r="X599" s="440">
        <v>44307</v>
      </c>
      <c r="Y599" s="484">
        <f t="shared" si="31"/>
        <v>1</v>
      </c>
      <c r="Z599" s="378"/>
      <c r="AA599" s="378"/>
      <c r="AB599" s="378"/>
      <c r="AC599" s="378"/>
      <c r="AD599" s="378"/>
      <c r="AE599" s="378"/>
      <c r="AF599" s="378"/>
      <c r="AG599" s="378"/>
      <c r="AH599" s="484">
        <f t="shared" si="29"/>
        <v>0</v>
      </c>
      <c r="AI599" s="378"/>
      <c r="AJ599" s="378" t="s">
        <v>2227</v>
      </c>
      <c r="AK599" s="378" t="s">
        <v>2228</v>
      </c>
      <c r="AL599" s="378"/>
      <c r="AM599" s="378"/>
      <c r="AN599" s="378"/>
      <c r="AO599" s="378"/>
      <c r="AP599" s="378"/>
      <c r="AQ599" s="378"/>
      <c r="AR599" s="378"/>
      <c r="AS599" s="394"/>
      <c r="AT599" s="395"/>
      <c r="AU599" s="394"/>
      <c r="AV599" s="394"/>
      <c r="AW599" s="383" t="s">
        <v>3220</v>
      </c>
    </row>
    <row r="600" spans="1:49">
      <c r="A600" s="472"/>
      <c r="B600" s="380" t="s">
        <v>3217</v>
      </c>
      <c r="C600" s="381" t="s">
        <v>3221</v>
      </c>
      <c r="D600" s="380"/>
      <c r="E600" s="378" t="s">
        <v>3222</v>
      </c>
      <c r="F600" s="378" t="s">
        <v>730</v>
      </c>
      <c r="G600" s="378" t="s">
        <v>511</v>
      </c>
      <c r="H600" s="378"/>
      <c r="I600" s="378"/>
      <c r="J600" s="378"/>
      <c r="K600" s="378"/>
      <c r="L600" s="378"/>
      <c r="M600" s="378"/>
      <c r="N600" s="378"/>
      <c r="O600" s="379"/>
      <c r="P600" s="483">
        <f t="shared" si="30"/>
        <v>0</v>
      </c>
      <c r="Q600" s="378"/>
      <c r="R600" s="378"/>
      <c r="S600" s="378"/>
      <c r="T600" s="378"/>
      <c r="U600" s="378"/>
      <c r="V600" s="378"/>
      <c r="W600" s="378">
        <v>1</v>
      </c>
      <c r="X600" s="440">
        <v>44307</v>
      </c>
      <c r="Y600" s="484">
        <f t="shared" si="31"/>
        <v>1</v>
      </c>
      <c r="Z600" s="378"/>
      <c r="AA600" s="378"/>
      <c r="AB600" s="378"/>
      <c r="AC600" s="378"/>
      <c r="AD600" s="378"/>
      <c r="AE600" s="378"/>
      <c r="AF600" s="378"/>
      <c r="AG600" s="378"/>
      <c r="AH600" s="484">
        <f t="shared" si="29"/>
        <v>0</v>
      </c>
      <c r="AI600" s="378"/>
      <c r="AJ600" s="378" t="s">
        <v>2227</v>
      </c>
      <c r="AK600" s="378" t="s">
        <v>2228</v>
      </c>
      <c r="AL600" s="378"/>
      <c r="AM600" s="378"/>
      <c r="AN600" s="378"/>
      <c r="AO600" s="378"/>
      <c r="AP600" s="378"/>
      <c r="AQ600" s="378"/>
      <c r="AR600" s="378"/>
      <c r="AS600" s="394"/>
      <c r="AT600" s="395"/>
      <c r="AU600" s="394"/>
      <c r="AV600" s="394"/>
      <c r="AW600" s="383" t="s">
        <v>3223</v>
      </c>
    </row>
    <row r="601" spans="1:49">
      <c r="A601" s="472"/>
      <c r="B601" s="380" t="s">
        <v>3217</v>
      </c>
      <c r="C601" s="381" t="s">
        <v>3224</v>
      </c>
      <c r="D601" s="380"/>
      <c r="E601" s="378" t="s">
        <v>3225</v>
      </c>
      <c r="F601" s="378" t="s">
        <v>730</v>
      </c>
      <c r="G601" s="378" t="s">
        <v>511</v>
      </c>
      <c r="H601" s="378"/>
      <c r="I601" s="378"/>
      <c r="J601" s="378"/>
      <c r="K601" s="378"/>
      <c r="L601" s="378"/>
      <c r="M601" s="378"/>
      <c r="N601" s="378"/>
      <c r="O601" s="379"/>
      <c r="P601" s="483">
        <f t="shared" si="30"/>
        <v>0</v>
      </c>
      <c r="Q601" s="378"/>
      <c r="R601" s="378"/>
      <c r="S601" s="378"/>
      <c r="T601" s="378"/>
      <c r="U601" s="378"/>
      <c r="V601" s="378"/>
      <c r="W601" s="378">
        <v>1</v>
      </c>
      <c r="X601" s="440">
        <v>44307</v>
      </c>
      <c r="Y601" s="484">
        <f t="shared" si="31"/>
        <v>1</v>
      </c>
      <c r="Z601" s="378"/>
      <c r="AA601" s="378"/>
      <c r="AB601" s="378"/>
      <c r="AC601" s="378"/>
      <c r="AD601" s="378"/>
      <c r="AE601" s="378"/>
      <c r="AF601" s="378"/>
      <c r="AG601" s="378"/>
      <c r="AH601" s="484">
        <f t="shared" si="29"/>
        <v>0</v>
      </c>
      <c r="AI601" s="378"/>
      <c r="AJ601" s="378" t="s">
        <v>2227</v>
      </c>
      <c r="AK601" s="378" t="s">
        <v>2228</v>
      </c>
      <c r="AL601" s="378"/>
      <c r="AM601" s="378"/>
      <c r="AN601" s="378"/>
      <c r="AO601" s="378"/>
      <c r="AP601" s="378"/>
      <c r="AQ601" s="378"/>
      <c r="AR601" s="378"/>
      <c r="AS601" s="394"/>
      <c r="AT601" s="395"/>
      <c r="AU601" s="394"/>
      <c r="AV601" s="394"/>
      <c r="AW601" s="383" t="s">
        <v>3226</v>
      </c>
    </row>
    <row r="602" spans="1:49">
      <c r="A602" s="472"/>
      <c r="B602" s="380" t="s">
        <v>3217</v>
      </c>
      <c r="C602" s="381" t="s">
        <v>3227</v>
      </c>
      <c r="D602" s="380"/>
      <c r="E602" s="378" t="s">
        <v>3228</v>
      </c>
      <c r="F602" s="378" t="s">
        <v>730</v>
      </c>
      <c r="G602" s="378" t="s">
        <v>511</v>
      </c>
      <c r="H602" s="378"/>
      <c r="I602" s="378"/>
      <c r="J602" s="378"/>
      <c r="K602" s="378"/>
      <c r="L602" s="378"/>
      <c r="M602" s="378"/>
      <c r="N602" s="378"/>
      <c r="O602" s="379"/>
      <c r="P602" s="483">
        <f t="shared" si="30"/>
        <v>0</v>
      </c>
      <c r="Q602" s="378"/>
      <c r="R602" s="378"/>
      <c r="S602" s="378"/>
      <c r="T602" s="378"/>
      <c r="U602" s="378"/>
      <c r="V602" s="378"/>
      <c r="W602" s="378">
        <v>1</v>
      </c>
      <c r="X602" s="440">
        <v>44307</v>
      </c>
      <c r="Y602" s="484">
        <f t="shared" si="31"/>
        <v>1</v>
      </c>
      <c r="Z602" s="378"/>
      <c r="AA602" s="378"/>
      <c r="AB602" s="378"/>
      <c r="AC602" s="378"/>
      <c r="AD602" s="378"/>
      <c r="AE602" s="378"/>
      <c r="AF602" s="378"/>
      <c r="AG602" s="378"/>
      <c r="AH602" s="484">
        <f t="shared" si="29"/>
        <v>0</v>
      </c>
      <c r="AI602" s="378"/>
      <c r="AJ602" s="378" t="s">
        <v>2227</v>
      </c>
      <c r="AK602" s="378" t="s">
        <v>2228</v>
      </c>
      <c r="AL602" s="378"/>
      <c r="AM602" s="378"/>
      <c r="AN602" s="378"/>
      <c r="AO602" s="378"/>
      <c r="AP602" s="378"/>
      <c r="AQ602" s="378"/>
      <c r="AR602" s="378"/>
      <c r="AS602" s="394"/>
      <c r="AT602" s="395"/>
      <c r="AU602" s="394"/>
      <c r="AV602" s="394"/>
      <c r="AW602" s="383" t="s">
        <v>3229</v>
      </c>
    </row>
    <row r="603" spans="1:49">
      <c r="A603" s="472"/>
      <c r="B603" s="380" t="s">
        <v>3230</v>
      </c>
      <c r="C603" s="381" t="s">
        <v>3231</v>
      </c>
      <c r="D603" s="380"/>
      <c r="E603" s="378" t="s">
        <v>3232</v>
      </c>
      <c r="F603" s="378" t="s">
        <v>533</v>
      </c>
      <c r="G603" s="378" t="s">
        <v>452</v>
      </c>
      <c r="H603" s="378"/>
      <c r="I603" s="378"/>
      <c r="J603" s="378"/>
      <c r="K603" s="378"/>
      <c r="L603" s="378"/>
      <c r="M603" s="378"/>
      <c r="N603" s="378"/>
      <c r="O603" s="379"/>
      <c r="P603" s="483">
        <f t="shared" si="30"/>
        <v>0</v>
      </c>
      <c r="Q603" s="378"/>
      <c r="R603" s="378"/>
      <c r="S603" s="378"/>
      <c r="T603" s="378"/>
      <c r="U603" s="378"/>
      <c r="V603" s="378"/>
      <c r="W603" s="378">
        <v>1</v>
      </c>
      <c r="X603" s="440">
        <v>44423</v>
      </c>
      <c r="Y603" s="484">
        <f t="shared" si="31"/>
        <v>1</v>
      </c>
      <c r="Z603" s="378"/>
      <c r="AA603" s="378"/>
      <c r="AB603" s="378"/>
      <c r="AC603" s="378"/>
      <c r="AD603" s="378"/>
      <c r="AE603" s="378"/>
      <c r="AF603" s="378"/>
      <c r="AG603" s="379"/>
      <c r="AH603" s="484">
        <f t="shared" si="29"/>
        <v>0</v>
      </c>
      <c r="AI603" s="378"/>
      <c r="AJ603" s="378" t="s">
        <v>2227</v>
      </c>
      <c r="AK603" s="378" t="s">
        <v>2228</v>
      </c>
      <c r="AL603" s="378"/>
      <c r="AM603" s="378"/>
      <c r="AN603" s="378"/>
      <c r="AO603" s="378"/>
      <c r="AP603" s="378"/>
      <c r="AQ603" s="378"/>
      <c r="AR603" s="378"/>
      <c r="AS603" s="394"/>
      <c r="AT603" s="395"/>
      <c r="AU603" s="394"/>
      <c r="AV603" s="394"/>
      <c r="AW603" s="383" t="s">
        <v>3233</v>
      </c>
    </row>
    <row r="604" spans="1:49">
      <c r="A604" s="472"/>
      <c r="B604" s="380" t="s">
        <v>3234</v>
      </c>
      <c r="C604" s="381" t="s">
        <v>3235</v>
      </c>
      <c r="D604" s="380"/>
      <c r="E604" s="378" t="s">
        <v>3236</v>
      </c>
      <c r="F604" s="378" t="s">
        <v>533</v>
      </c>
      <c r="G604" s="378" t="s">
        <v>452</v>
      </c>
      <c r="H604" s="378"/>
      <c r="I604" s="378"/>
      <c r="J604" s="378"/>
      <c r="K604" s="378"/>
      <c r="L604" s="378"/>
      <c r="M604" s="378"/>
      <c r="N604" s="378"/>
      <c r="O604" s="379"/>
      <c r="P604" s="483">
        <f t="shared" si="30"/>
        <v>0</v>
      </c>
      <c r="Q604" s="378"/>
      <c r="R604" s="378"/>
      <c r="S604" s="378"/>
      <c r="T604" s="378"/>
      <c r="U604" s="378"/>
      <c r="V604" s="378"/>
      <c r="W604" s="378">
        <v>1</v>
      </c>
      <c r="X604" s="440">
        <v>44264</v>
      </c>
      <c r="Y604" s="484">
        <f t="shared" si="31"/>
        <v>1</v>
      </c>
      <c r="Z604" s="378"/>
      <c r="AA604" s="378"/>
      <c r="AB604" s="378"/>
      <c r="AC604" s="378"/>
      <c r="AD604" s="378"/>
      <c r="AE604" s="378"/>
      <c r="AF604" s="378"/>
      <c r="AG604" s="378"/>
      <c r="AH604" s="484">
        <f t="shared" si="29"/>
        <v>0</v>
      </c>
      <c r="AI604" s="378"/>
      <c r="AJ604" s="378" t="s">
        <v>2227</v>
      </c>
      <c r="AK604" s="378" t="s">
        <v>2228</v>
      </c>
      <c r="AL604" s="378"/>
      <c r="AM604" s="378"/>
      <c r="AN604" s="378"/>
      <c r="AO604" s="378"/>
      <c r="AP604" s="378"/>
      <c r="AQ604" s="378"/>
      <c r="AR604" s="378"/>
      <c r="AS604" s="394"/>
      <c r="AT604" s="395"/>
      <c r="AU604" s="394"/>
      <c r="AV604" s="394"/>
      <c r="AW604" s="383" t="s">
        <v>3237</v>
      </c>
    </row>
    <row r="605" spans="1:49">
      <c r="A605" s="472"/>
      <c r="B605" s="380" t="s">
        <v>3238</v>
      </c>
      <c r="C605" s="381" t="s">
        <v>3239</v>
      </c>
      <c r="D605" s="380"/>
      <c r="E605" s="378" t="s">
        <v>3240</v>
      </c>
      <c r="F605" s="378" t="s">
        <v>533</v>
      </c>
      <c r="G605" s="378" t="s">
        <v>452</v>
      </c>
      <c r="H605" s="378"/>
      <c r="I605" s="378"/>
      <c r="J605" s="378"/>
      <c r="K605" s="378"/>
      <c r="L605" s="378"/>
      <c r="M605" s="378"/>
      <c r="N605" s="378"/>
      <c r="O605" s="379"/>
      <c r="P605" s="483">
        <f t="shared" si="30"/>
        <v>0</v>
      </c>
      <c r="Q605" s="378"/>
      <c r="R605" s="378"/>
      <c r="S605" s="378"/>
      <c r="T605" s="378"/>
      <c r="U605" s="378"/>
      <c r="V605" s="378"/>
      <c r="W605" s="378">
        <v>1</v>
      </c>
      <c r="X605" s="440">
        <v>44430</v>
      </c>
      <c r="Y605" s="484">
        <f t="shared" si="31"/>
        <v>1</v>
      </c>
      <c r="Z605" s="378"/>
      <c r="AA605" s="378"/>
      <c r="AB605" s="378"/>
      <c r="AC605" s="378"/>
      <c r="AD605" s="378"/>
      <c r="AE605" s="378"/>
      <c r="AF605" s="378"/>
      <c r="AG605" s="379"/>
      <c r="AH605" s="484">
        <f t="shared" si="29"/>
        <v>0</v>
      </c>
      <c r="AI605" s="378"/>
      <c r="AJ605" s="378" t="s">
        <v>2227</v>
      </c>
      <c r="AK605" s="378" t="s">
        <v>2228</v>
      </c>
      <c r="AL605" s="378"/>
      <c r="AM605" s="378"/>
      <c r="AN605" s="378"/>
      <c r="AO605" s="378"/>
      <c r="AP605" s="378"/>
      <c r="AQ605" s="378"/>
      <c r="AR605" s="378"/>
      <c r="AS605" s="394"/>
      <c r="AT605" s="395"/>
      <c r="AU605" s="394"/>
      <c r="AV605" s="394"/>
      <c r="AW605" s="383" t="s">
        <v>3241</v>
      </c>
    </row>
    <row r="606" spans="1:49">
      <c r="A606" s="472"/>
      <c r="B606" s="380" t="s">
        <v>1448</v>
      </c>
      <c r="C606" s="381" t="s">
        <v>3242</v>
      </c>
      <c r="D606" s="380"/>
      <c r="E606" s="378" t="s">
        <v>3243</v>
      </c>
      <c r="F606" s="378" t="s">
        <v>533</v>
      </c>
      <c r="G606" s="378" t="s">
        <v>452</v>
      </c>
      <c r="H606" s="378"/>
      <c r="I606" s="378"/>
      <c r="J606" s="378"/>
      <c r="K606" s="378"/>
      <c r="L606" s="378"/>
      <c r="M606" s="378"/>
      <c r="N606" s="378"/>
      <c r="O606" s="379"/>
      <c r="P606" s="483">
        <f t="shared" si="30"/>
        <v>0</v>
      </c>
      <c r="Q606" s="378"/>
      <c r="R606" s="378"/>
      <c r="S606" s="378"/>
      <c r="T606" s="378"/>
      <c r="U606" s="378"/>
      <c r="V606" s="378"/>
      <c r="W606" s="378">
        <v>1</v>
      </c>
      <c r="X606" s="440">
        <v>44536</v>
      </c>
      <c r="Y606" s="484">
        <f t="shared" si="31"/>
        <v>1</v>
      </c>
      <c r="Z606" s="378"/>
      <c r="AA606" s="378"/>
      <c r="AB606" s="378"/>
      <c r="AC606" s="378"/>
      <c r="AD606" s="378"/>
      <c r="AE606" s="378"/>
      <c r="AF606" s="378"/>
      <c r="AG606" s="378"/>
      <c r="AH606" s="484">
        <f t="shared" si="29"/>
        <v>0</v>
      </c>
      <c r="AI606" s="378"/>
      <c r="AJ606" s="378" t="s">
        <v>2227</v>
      </c>
      <c r="AK606" s="378" t="s">
        <v>2228</v>
      </c>
      <c r="AL606" s="378"/>
      <c r="AM606" s="378"/>
      <c r="AN606" s="378"/>
      <c r="AO606" s="378"/>
      <c r="AP606" s="378"/>
      <c r="AQ606" s="378"/>
      <c r="AR606" s="378"/>
      <c r="AS606" s="394"/>
      <c r="AT606" s="395"/>
      <c r="AU606" s="394"/>
      <c r="AV606" s="394"/>
      <c r="AW606" s="383" t="s">
        <v>3244</v>
      </c>
    </row>
    <row r="607" spans="1:49">
      <c r="A607" s="472"/>
      <c r="B607" s="380" t="s">
        <v>1452</v>
      </c>
      <c r="C607" s="381" t="s">
        <v>3245</v>
      </c>
      <c r="D607" s="380"/>
      <c r="E607" s="378" t="s">
        <v>3246</v>
      </c>
      <c r="F607" s="378" t="s">
        <v>533</v>
      </c>
      <c r="G607" s="378" t="s">
        <v>452</v>
      </c>
      <c r="H607" s="378"/>
      <c r="I607" s="378"/>
      <c r="J607" s="378"/>
      <c r="K607" s="378"/>
      <c r="L607" s="378"/>
      <c r="M607" s="378"/>
      <c r="N607" s="378"/>
      <c r="O607" s="379"/>
      <c r="P607" s="483">
        <f t="shared" si="30"/>
        <v>0</v>
      </c>
      <c r="Q607" s="378"/>
      <c r="R607" s="378"/>
      <c r="S607" s="378"/>
      <c r="T607" s="378"/>
      <c r="U607" s="378"/>
      <c r="V607" s="378"/>
      <c r="W607" s="378">
        <v>1</v>
      </c>
      <c r="X607" s="440">
        <v>44502</v>
      </c>
      <c r="Y607" s="484">
        <f t="shared" si="31"/>
        <v>1</v>
      </c>
      <c r="Z607" s="378"/>
      <c r="AA607" s="378"/>
      <c r="AB607" s="378"/>
      <c r="AC607" s="378"/>
      <c r="AD607" s="378"/>
      <c r="AE607" s="378"/>
      <c r="AF607" s="378"/>
      <c r="AG607" s="379"/>
      <c r="AH607" s="484">
        <f t="shared" si="29"/>
        <v>0</v>
      </c>
      <c r="AI607" s="378"/>
      <c r="AJ607" s="378" t="s">
        <v>2227</v>
      </c>
      <c r="AK607" s="378" t="s">
        <v>2228</v>
      </c>
      <c r="AL607" s="378"/>
      <c r="AM607" s="378"/>
      <c r="AN607" s="378"/>
      <c r="AO607" s="378"/>
      <c r="AP607" s="378"/>
      <c r="AQ607" s="378"/>
      <c r="AR607" s="378"/>
      <c r="AS607" s="394"/>
      <c r="AT607" s="395"/>
      <c r="AU607" s="394"/>
      <c r="AV607" s="394"/>
      <c r="AW607" s="383" t="s">
        <v>3247</v>
      </c>
    </row>
    <row r="608" spans="1:49">
      <c r="A608" s="472"/>
      <c r="B608" s="380" t="s">
        <v>3248</v>
      </c>
      <c r="C608" s="381" t="s">
        <v>3249</v>
      </c>
      <c r="D608" s="380"/>
      <c r="E608" s="378" t="s">
        <v>3250</v>
      </c>
      <c r="F608" s="378" t="s">
        <v>533</v>
      </c>
      <c r="G608" s="378" t="s">
        <v>452</v>
      </c>
      <c r="H608" s="378"/>
      <c r="I608" s="378"/>
      <c r="J608" s="378"/>
      <c r="K608" s="378"/>
      <c r="L608" s="378"/>
      <c r="M608" s="378"/>
      <c r="N608" s="378"/>
      <c r="O608" s="379"/>
      <c r="P608" s="483">
        <f t="shared" si="30"/>
        <v>0</v>
      </c>
      <c r="Q608" s="378"/>
      <c r="R608" s="378"/>
      <c r="S608" s="378"/>
      <c r="T608" s="378"/>
      <c r="U608" s="378"/>
      <c r="V608" s="378"/>
      <c r="W608" s="378">
        <v>1</v>
      </c>
      <c r="X608" s="440">
        <v>44531</v>
      </c>
      <c r="Y608" s="484">
        <f t="shared" si="31"/>
        <v>1</v>
      </c>
      <c r="Z608" s="378"/>
      <c r="AA608" s="378"/>
      <c r="AB608" s="378"/>
      <c r="AC608" s="378"/>
      <c r="AD608" s="378"/>
      <c r="AE608" s="378"/>
      <c r="AF608" s="378"/>
      <c r="AG608" s="378"/>
      <c r="AH608" s="484">
        <f t="shared" si="29"/>
        <v>0</v>
      </c>
      <c r="AI608" s="378"/>
      <c r="AJ608" s="378" t="s">
        <v>2227</v>
      </c>
      <c r="AK608" s="378" t="s">
        <v>2228</v>
      </c>
      <c r="AL608" s="378"/>
      <c r="AM608" s="378"/>
      <c r="AN608" s="378"/>
      <c r="AO608" s="378"/>
      <c r="AP608" s="378"/>
      <c r="AQ608" s="378"/>
      <c r="AR608" s="378"/>
      <c r="AS608" s="394"/>
      <c r="AT608" s="395"/>
      <c r="AU608" s="394"/>
      <c r="AV608" s="394"/>
      <c r="AW608" s="383" t="s">
        <v>3251</v>
      </c>
    </row>
    <row r="609" spans="1:49">
      <c r="A609" s="472"/>
      <c r="B609" s="380" t="s">
        <v>3252</v>
      </c>
      <c r="C609" s="381" t="s">
        <v>3253</v>
      </c>
      <c r="D609" s="380"/>
      <c r="E609" s="378" t="s">
        <v>3254</v>
      </c>
      <c r="F609" s="378" t="s">
        <v>533</v>
      </c>
      <c r="G609" s="378" t="s">
        <v>452</v>
      </c>
      <c r="H609" s="378"/>
      <c r="I609" s="378"/>
      <c r="J609" s="378"/>
      <c r="K609" s="378"/>
      <c r="L609" s="378"/>
      <c r="M609" s="378"/>
      <c r="N609" s="378"/>
      <c r="O609" s="379"/>
      <c r="P609" s="483">
        <f t="shared" si="30"/>
        <v>0</v>
      </c>
      <c r="Q609" s="378"/>
      <c r="R609" s="378"/>
      <c r="S609" s="378"/>
      <c r="T609" s="378"/>
      <c r="U609" s="378"/>
      <c r="V609" s="378"/>
      <c r="W609" s="378">
        <v>1</v>
      </c>
      <c r="X609" s="440">
        <v>44258</v>
      </c>
      <c r="Y609" s="484">
        <f t="shared" si="31"/>
        <v>1</v>
      </c>
      <c r="Z609" s="378"/>
      <c r="AA609" s="378"/>
      <c r="AB609" s="378"/>
      <c r="AC609" s="378"/>
      <c r="AD609" s="378"/>
      <c r="AE609" s="378"/>
      <c r="AF609" s="378"/>
      <c r="AG609" s="378"/>
      <c r="AH609" s="484">
        <f t="shared" si="29"/>
        <v>0</v>
      </c>
      <c r="AI609" s="378"/>
      <c r="AJ609" s="378" t="s">
        <v>2227</v>
      </c>
      <c r="AK609" s="378" t="s">
        <v>2228</v>
      </c>
      <c r="AL609" s="378"/>
      <c r="AM609" s="378"/>
      <c r="AN609" s="378"/>
      <c r="AO609" s="378"/>
      <c r="AP609" s="378"/>
      <c r="AQ609" s="378"/>
      <c r="AR609" s="378"/>
      <c r="AS609" s="394"/>
      <c r="AT609" s="395"/>
      <c r="AU609" s="394"/>
      <c r="AV609" s="394"/>
      <c r="AW609" s="383" t="s">
        <v>3255</v>
      </c>
    </row>
    <row r="610" spans="1:49">
      <c r="A610" s="472"/>
      <c r="B610" s="380" t="s">
        <v>3256</v>
      </c>
      <c r="C610" s="381" t="s">
        <v>3257</v>
      </c>
      <c r="D610" s="380"/>
      <c r="E610" s="378" t="s">
        <v>3258</v>
      </c>
      <c r="F610" s="378" t="s">
        <v>730</v>
      </c>
      <c r="G610" s="378" t="s">
        <v>511</v>
      </c>
      <c r="H610" s="378"/>
      <c r="I610" s="378"/>
      <c r="J610" s="378"/>
      <c r="K610" s="378"/>
      <c r="L610" s="378"/>
      <c r="M610" s="378"/>
      <c r="N610" s="378"/>
      <c r="O610" s="379"/>
      <c r="P610" s="483">
        <f t="shared" si="30"/>
        <v>0</v>
      </c>
      <c r="Q610" s="378"/>
      <c r="R610" s="378"/>
      <c r="S610" s="378"/>
      <c r="T610" s="378"/>
      <c r="U610" s="378"/>
      <c r="V610" s="378"/>
      <c r="W610" s="378">
        <v>1</v>
      </c>
      <c r="X610" s="440">
        <v>44245</v>
      </c>
      <c r="Y610" s="484">
        <f t="shared" si="31"/>
        <v>1</v>
      </c>
      <c r="Z610" s="378"/>
      <c r="AA610" s="378"/>
      <c r="AB610" s="378"/>
      <c r="AC610" s="378"/>
      <c r="AD610" s="378"/>
      <c r="AE610" s="378"/>
      <c r="AF610" s="378"/>
      <c r="AG610" s="378"/>
      <c r="AH610" s="484">
        <f t="shared" si="29"/>
        <v>0</v>
      </c>
      <c r="AI610" s="378"/>
      <c r="AJ610" s="378" t="s">
        <v>2227</v>
      </c>
      <c r="AK610" s="378" t="s">
        <v>2228</v>
      </c>
      <c r="AL610" s="378"/>
      <c r="AM610" s="378"/>
      <c r="AN610" s="378"/>
      <c r="AO610" s="378"/>
      <c r="AP610" s="378"/>
      <c r="AQ610" s="378"/>
      <c r="AR610" s="378"/>
      <c r="AS610" s="394"/>
      <c r="AT610" s="395"/>
      <c r="AU610" s="394"/>
      <c r="AV610" s="394"/>
      <c r="AW610" s="383" t="s">
        <v>3259</v>
      </c>
    </row>
    <row r="611" spans="1:49">
      <c r="A611" s="472"/>
      <c r="B611" s="380" t="s">
        <v>3260</v>
      </c>
      <c r="C611" s="381" t="s">
        <v>3261</v>
      </c>
      <c r="D611" s="380"/>
      <c r="E611" s="378" t="s">
        <v>3262</v>
      </c>
      <c r="F611" s="378" t="s">
        <v>533</v>
      </c>
      <c r="G611" s="378" t="s">
        <v>452</v>
      </c>
      <c r="H611" s="378"/>
      <c r="I611" s="378"/>
      <c r="J611" s="378"/>
      <c r="K611" s="378"/>
      <c r="L611" s="378"/>
      <c r="M611" s="378"/>
      <c r="N611" s="378"/>
      <c r="O611" s="379"/>
      <c r="P611" s="483">
        <f t="shared" si="30"/>
        <v>0</v>
      </c>
      <c r="Q611" s="378"/>
      <c r="R611" s="378"/>
      <c r="S611" s="378"/>
      <c r="T611" s="378"/>
      <c r="U611" s="378"/>
      <c r="V611" s="378"/>
      <c r="W611" s="378">
        <v>1</v>
      </c>
      <c r="X611" s="440">
        <v>44405</v>
      </c>
      <c r="Y611" s="484">
        <f t="shared" si="31"/>
        <v>1</v>
      </c>
      <c r="Z611" s="378"/>
      <c r="AA611" s="378"/>
      <c r="AB611" s="378"/>
      <c r="AC611" s="378"/>
      <c r="AD611" s="378"/>
      <c r="AE611" s="378"/>
      <c r="AF611" s="378"/>
      <c r="AG611" s="378"/>
      <c r="AH611" s="484">
        <f t="shared" si="29"/>
        <v>0</v>
      </c>
      <c r="AI611" s="378"/>
      <c r="AJ611" s="378" t="s">
        <v>2227</v>
      </c>
      <c r="AK611" s="378" t="s">
        <v>2228</v>
      </c>
      <c r="AL611" s="378"/>
      <c r="AM611" s="378"/>
      <c r="AN611" s="378"/>
      <c r="AO611" s="378"/>
      <c r="AP611" s="378"/>
      <c r="AQ611" s="378"/>
      <c r="AR611" s="378"/>
      <c r="AS611" s="394"/>
      <c r="AT611" s="395"/>
      <c r="AU611" s="394"/>
      <c r="AV611" s="394"/>
      <c r="AW611" s="383" t="s">
        <v>3263</v>
      </c>
    </row>
    <row r="612" spans="1:49">
      <c r="A612" s="472"/>
      <c r="B612" s="380" t="s">
        <v>3264</v>
      </c>
      <c r="C612" s="381" t="s">
        <v>3265</v>
      </c>
      <c r="D612" s="380"/>
      <c r="E612" s="378" t="s">
        <v>3266</v>
      </c>
      <c r="F612" s="378" t="s">
        <v>533</v>
      </c>
      <c r="G612" s="378" t="s">
        <v>452</v>
      </c>
      <c r="H612" s="378"/>
      <c r="I612" s="378"/>
      <c r="J612" s="378"/>
      <c r="K612" s="378"/>
      <c r="L612" s="378"/>
      <c r="M612" s="378"/>
      <c r="N612" s="378"/>
      <c r="O612" s="379"/>
      <c r="P612" s="483">
        <f t="shared" si="30"/>
        <v>0</v>
      </c>
      <c r="Q612" s="378"/>
      <c r="R612" s="378"/>
      <c r="S612" s="378"/>
      <c r="T612" s="378"/>
      <c r="U612" s="378"/>
      <c r="V612" s="378"/>
      <c r="W612" s="378">
        <v>1</v>
      </c>
      <c r="X612" s="440">
        <v>44433</v>
      </c>
      <c r="Y612" s="484">
        <f t="shared" si="31"/>
        <v>1</v>
      </c>
      <c r="Z612" s="378"/>
      <c r="AA612" s="378"/>
      <c r="AB612" s="378"/>
      <c r="AC612" s="378"/>
      <c r="AD612" s="378"/>
      <c r="AE612" s="378"/>
      <c r="AF612" s="378"/>
      <c r="AG612" s="378"/>
      <c r="AH612" s="484">
        <f t="shared" si="29"/>
        <v>0</v>
      </c>
      <c r="AI612" s="378"/>
      <c r="AJ612" s="378" t="s">
        <v>2227</v>
      </c>
      <c r="AK612" s="378" t="s">
        <v>2228</v>
      </c>
      <c r="AL612" s="378"/>
      <c r="AM612" s="378"/>
      <c r="AN612" s="378"/>
      <c r="AO612" s="378"/>
      <c r="AP612" s="378"/>
      <c r="AQ612" s="378"/>
      <c r="AR612" s="378"/>
      <c r="AS612" s="394"/>
      <c r="AT612" s="395"/>
      <c r="AU612" s="394"/>
      <c r="AV612" s="394"/>
      <c r="AW612" s="383" t="s">
        <v>3267</v>
      </c>
    </row>
    <row r="613" spans="1:49">
      <c r="A613" s="472"/>
      <c r="B613" s="380" t="s">
        <v>3268</v>
      </c>
      <c r="C613" s="381" t="s">
        <v>3269</v>
      </c>
      <c r="D613" s="380"/>
      <c r="E613" s="378" t="s">
        <v>3270</v>
      </c>
      <c r="F613" s="378" t="s">
        <v>533</v>
      </c>
      <c r="G613" s="378" t="s">
        <v>452</v>
      </c>
      <c r="H613" s="378"/>
      <c r="I613" s="378"/>
      <c r="J613" s="378"/>
      <c r="K613" s="378"/>
      <c r="L613" s="378"/>
      <c r="M613" s="378"/>
      <c r="N613" s="378"/>
      <c r="O613" s="379"/>
      <c r="P613" s="483">
        <f t="shared" si="30"/>
        <v>0</v>
      </c>
      <c r="Q613" s="378"/>
      <c r="R613" s="378"/>
      <c r="S613" s="378"/>
      <c r="T613" s="378"/>
      <c r="U613" s="378"/>
      <c r="V613" s="378"/>
      <c r="W613" s="378">
        <v>1</v>
      </c>
      <c r="X613" s="440">
        <v>44314</v>
      </c>
      <c r="Y613" s="484">
        <f t="shared" si="31"/>
        <v>1</v>
      </c>
      <c r="Z613" s="378"/>
      <c r="AA613" s="378"/>
      <c r="AB613" s="378"/>
      <c r="AC613" s="378"/>
      <c r="AD613" s="378"/>
      <c r="AE613" s="378"/>
      <c r="AF613" s="378"/>
      <c r="AG613" s="379"/>
      <c r="AH613" s="484">
        <f t="shared" si="29"/>
        <v>0</v>
      </c>
      <c r="AI613" s="378"/>
      <c r="AJ613" s="378" t="s">
        <v>2227</v>
      </c>
      <c r="AK613" s="378" t="s">
        <v>2228</v>
      </c>
      <c r="AL613" s="378"/>
      <c r="AM613" s="378"/>
      <c r="AN613" s="378"/>
      <c r="AO613" s="378"/>
      <c r="AP613" s="378"/>
      <c r="AQ613" s="378"/>
      <c r="AR613" s="378"/>
      <c r="AS613" s="394"/>
      <c r="AT613" s="395"/>
      <c r="AU613" s="394"/>
      <c r="AV613" s="394"/>
      <c r="AW613" s="383" t="s">
        <v>3271</v>
      </c>
    </row>
    <row r="614" spans="1:49">
      <c r="A614" s="472"/>
      <c r="B614" s="380" t="s">
        <v>3272</v>
      </c>
      <c r="C614" s="381" t="s">
        <v>3273</v>
      </c>
      <c r="D614" s="380"/>
      <c r="E614" s="378" t="s">
        <v>3274</v>
      </c>
      <c r="F614" s="378" t="s">
        <v>533</v>
      </c>
      <c r="G614" s="378" t="s">
        <v>452</v>
      </c>
      <c r="H614" s="378"/>
      <c r="I614" s="378"/>
      <c r="J614" s="378"/>
      <c r="K614" s="378"/>
      <c r="L614" s="378"/>
      <c r="M614" s="378"/>
      <c r="N614" s="378"/>
      <c r="O614" s="379"/>
      <c r="P614" s="483">
        <f t="shared" si="30"/>
        <v>0</v>
      </c>
      <c r="Q614" s="378"/>
      <c r="R614" s="378"/>
      <c r="S614" s="378"/>
      <c r="T614" s="378"/>
      <c r="U614" s="378"/>
      <c r="V614" s="378"/>
      <c r="W614" s="378">
        <v>1</v>
      </c>
      <c r="X614" s="440">
        <v>44386</v>
      </c>
      <c r="Y614" s="484">
        <f t="shared" si="31"/>
        <v>1</v>
      </c>
      <c r="Z614" s="378"/>
      <c r="AA614" s="378"/>
      <c r="AB614" s="378"/>
      <c r="AC614" s="378"/>
      <c r="AD614" s="378"/>
      <c r="AE614" s="378"/>
      <c r="AF614" s="378"/>
      <c r="AG614" s="378"/>
      <c r="AH614" s="484">
        <f t="shared" si="29"/>
        <v>0</v>
      </c>
      <c r="AI614" s="378"/>
      <c r="AJ614" s="378" t="s">
        <v>2227</v>
      </c>
      <c r="AK614" s="378" t="s">
        <v>2228</v>
      </c>
      <c r="AL614" s="378"/>
      <c r="AM614" s="378"/>
      <c r="AN614" s="378"/>
      <c r="AO614" s="378"/>
      <c r="AP614" s="378"/>
      <c r="AQ614" s="378"/>
      <c r="AR614" s="378"/>
      <c r="AS614" s="394"/>
      <c r="AT614" s="395"/>
      <c r="AU614" s="394"/>
      <c r="AV614" s="394"/>
      <c r="AW614" s="383" t="s">
        <v>3275</v>
      </c>
    </row>
    <row r="615" spans="1:49">
      <c r="A615" s="472"/>
      <c r="B615" s="380" t="s">
        <v>1491</v>
      </c>
      <c r="C615" s="381" t="s">
        <v>3276</v>
      </c>
      <c r="D615" s="380"/>
      <c r="E615" s="378" t="s">
        <v>3277</v>
      </c>
      <c r="F615" s="378" t="s">
        <v>533</v>
      </c>
      <c r="G615" s="378" t="s">
        <v>452</v>
      </c>
      <c r="H615" s="378"/>
      <c r="I615" s="378"/>
      <c r="J615" s="378"/>
      <c r="K615" s="378"/>
      <c r="L615" s="378"/>
      <c r="M615" s="378"/>
      <c r="N615" s="378"/>
      <c r="O615" s="379"/>
      <c r="P615" s="483">
        <f t="shared" si="30"/>
        <v>0</v>
      </c>
      <c r="Q615" s="378"/>
      <c r="R615" s="378"/>
      <c r="S615" s="378"/>
      <c r="T615" s="378"/>
      <c r="U615" s="378"/>
      <c r="V615" s="378"/>
      <c r="W615" s="378">
        <v>1</v>
      </c>
      <c r="X615" s="440">
        <v>44462</v>
      </c>
      <c r="Y615" s="484">
        <f t="shared" si="31"/>
        <v>1</v>
      </c>
      <c r="Z615" s="378"/>
      <c r="AA615" s="378"/>
      <c r="AB615" s="378"/>
      <c r="AC615" s="378"/>
      <c r="AD615" s="378"/>
      <c r="AE615" s="378"/>
      <c r="AF615" s="378"/>
      <c r="AG615" s="378"/>
      <c r="AH615" s="484">
        <f t="shared" si="29"/>
        <v>0</v>
      </c>
      <c r="AI615" s="378"/>
      <c r="AJ615" s="378" t="s">
        <v>2227</v>
      </c>
      <c r="AK615" s="378" t="s">
        <v>2228</v>
      </c>
      <c r="AL615" s="378"/>
      <c r="AM615" s="378"/>
      <c r="AN615" s="378"/>
      <c r="AO615" s="378"/>
      <c r="AP615" s="378"/>
      <c r="AQ615" s="378"/>
      <c r="AR615" s="378"/>
      <c r="AS615" s="394"/>
      <c r="AT615" s="395"/>
      <c r="AU615" s="394"/>
      <c r="AV615" s="394"/>
      <c r="AW615" s="383" t="s">
        <v>3278</v>
      </c>
    </row>
    <row r="616" spans="1:49">
      <c r="A616" s="472"/>
      <c r="B616" s="380" t="s">
        <v>3279</v>
      </c>
      <c r="C616" s="381" t="s">
        <v>3280</v>
      </c>
      <c r="D616" s="380"/>
      <c r="E616" s="378" t="s">
        <v>3281</v>
      </c>
      <c r="F616" s="378" t="s">
        <v>533</v>
      </c>
      <c r="G616" s="378" t="s">
        <v>452</v>
      </c>
      <c r="H616" s="378"/>
      <c r="I616" s="378"/>
      <c r="J616" s="378"/>
      <c r="K616" s="378"/>
      <c r="L616" s="378"/>
      <c r="M616" s="378"/>
      <c r="N616" s="378"/>
      <c r="O616" s="379"/>
      <c r="P616" s="483">
        <f t="shared" si="30"/>
        <v>0</v>
      </c>
      <c r="Q616" s="378"/>
      <c r="R616" s="378"/>
      <c r="S616" s="378"/>
      <c r="T616" s="378"/>
      <c r="U616" s="378"/>
      <c r="V616" s="378"/>
      <c r="W616" s="378">
        <v>1</v>
      </c>
      <c r="X616" s="440">
        <v>44267</v>
      </c>
      <c r="Y616" s="484">
        <f t="shared" si="31"/>
        <v>1</v>
      </c>
      <c r="Z616" s="378"/>
      <c r="AA616" s="378"/>
      <c r="AB616" s="378"/>
      <c r="AC616" s="378"/>
      <c r="AD616" s="378"/>
      <c r="AE616" s="378"/>
      <c r="AF616" s="378"/>
      <c r="AG616" s="379"/>
      <c r="AH616" s="484">
        <f t="shared" si="29"/>
        <v>0</v>
      </c>
      <c r="AI616" s="378"/>
      <c r="AJ616" s="378" t="s">
        <v>2227</v>
      </c>
      <c r="AK616" s="378" t="s">
        <v>2228</v>
      </c>
      <c r="AL616" s="378"/>
      <c r="AM616" s="378"/>
      <c r="AN616" s="378"/>
      <c r="AO616" s="378"/>
      <c r="AP616" s="378"/>
      <c r="AQ616" s="378"/>
      <c r="AR616" s="378"/>
      <c r="AS616" s="394"/>
      <c r="AT616" s="395"/>
      <c r="AU616" s="394"/>
      <c r="AV616" s="394"/>
      <c r="AW616" s="383" t="s">
        <v>3282</v>
      </c>
    </row>
    <row r="617" spans="1:49">
      <c r="A617" s="472"/>
      <c r="B617" s="380" t="s">
        <v>1511</v>
      </c>
      <c r="C617" s="381" t="s">
        <v>3283</v>
      </c>
      <c r="D617" s="380"/>
      <c r="E617" s="378" t="s">
        <v>3284</v>
      </c>
      <c r="F617" s="378" t="s">
        <v>533</v>
      </c>
      <c r="G617" s="378" t="s">
        <v>452</v>
      </c>
      <c r="H617" s="378"/>
      <c r="I617" s="378"/>
      <c r="J617" s="378"/>
      <c r="K617" s="378"/>
      <c r="L617" s="378"/>
      <c r="M617" s="378"/>
      <c r="N617" s="378"/>
      <c r="O617" s="379"/>
      <c r="P617" s="483">
        <f t="shared" si="30"/>
        <v>0</v>
      </c>
      <c r="Q617" s="378"/>
      <c r="R617" s="378"/>
      <c r="S617" s="378"/>
      <c r="T617" s="378"/>
      <c r="U617" s="378"/>
      <c r="V617" s="378"/>
      <c r="W617" s="378">
        <v>1</v>
      </c>
      <c r="X617" s="440">
        <v>44518</v>
      </c>
      <c r="Y617" s="484">
        <f t="shared" si="31"/>
        <v>1</v>
      </c>
      <c r="Z617" s="378"/>
      <c r="AA617" s="378"/>
      <c r="AB617" s="378"/>
      <c r="AC617" s="378"/>
      <c r="AD617" s="378"/>
      <c r="AE617" s="378"/>
      <c r="AF617" s="378"/>
      <c r="AG617" s="378"/>
      <c r="AH617" s="484">
        <f t="shared" si="29"/>
        <v>0</v>
      </c>
      <c r="AI617" s="378"/>
      <c r="AJ617" s="378" t="s">
        <v>2227</v>
      </c>
      <c r="AK617" s="378" t="s">
        <v>2228</v>
      </c>
      <c r="AL617" s="378"/>
      <c r="AM617" s="378"/>
      <c r="AN617" s="378"/>
      <c r="AO617" s="378"/>
      <c r="AP617" s="378"/>
      <c r="AQ617" s="378"/>
      <c r="AR617" s="378"/>
      <c r="AS617" s="394"/>
      <c r="AT617" s="395"/>
      <c r="AU617" s="394"/>
      <c r="AV617" s="394"/>
      <c r="AW617" s="383" t="s">
        <v>3285</v>
      </c>
    </row>
    <row r="618" spans="1:49">
      <c r="A618" s="472"/>
      <c r="B618" s="380" t="s">
        <v>3286</v>
      </c>
      <c r="C618" s="381" t="s">
        <v>3287</v>
      </c>
      <c r="D618" s="380"/>
      <c r="E618" s="378" t="s">
        <v>3288</v>
      </c>
      <c r="F618" s="378" t="s">
        <v>533</v>
      </c>
      <c r="G618" s="378" t="s">
        <v>452</v>
      </c>
      <c r="H618" s="378"/>
      <c r="I618" s="378"/>
      <c r="J618" s="378"/>
      <c r="K618" s="378"/>
      <c r="L618" s="378"/>
      <c r="M618" s="378"/>
      <c r="N618" s="378"/>
      <c r="O618" s="379"/>
      <c r="P618" s="483">
        <f t="shared" si="30"/>
        <v>0</v>
      </c>
      <c r="Q618" s="378"/>
      <c r="R618" s="378"/>
      <c r="S618" s="378"/>
      <c r="T618" s="378"/>
      <c r="U618" s="378"/>
      <c r="V618" s="378"/>
      <c r="W618" s="378">
        <v>1</v>
      </c>
      <c r="X618" s="440">
        <v>44309</v>
      </c>
      <c r="Y618" s="484">
        <f t="shared" si="31"/>
        <v>1</v>
      </c>
      <c r="Z618" s="378"/>
      <c r="AA618" s="378"/>
      <c r="AB618" s="378"/>
      <c r="AC618" s="378"/>
      <c r="AD618" s="378"/>
      <c r="AE618" s="378"/>
      <c r="AF618" s="378"/>
      <c r="AG618" s="379"/>
      <c r="AH618" s="484">
        <f t="shared" si="29"/>
        <v>0</v>
      </c>
      <c r="AI618" s="378"/>
      <c r="AJ618" s="378" t="s">
        <v>2227</v>
      </c>
      <c r="AK618" s="378" t="s">
        <v>2228</v>
      </c>
      <c r="AL618" s="378"/>
      <c r="AM618" s="378"/>
      <c r="AN618" s="378"/>
      <c r="AO618" s="378"/>
      <c r="AP618" s="378"/>
      <c r="AQ618" s="378"/>
      <c r="AR618" s="378"/>
      <c r="AS618" s="394"/>
      <c r="AT618" s="395"/>
      <c r="AU618" s="394"/>
      <c r="AV618" s="394"/>
      <c r="AW618" s="383" t="s">
        <v>3289</v>
      </c>
    </row>
    <row r="619" spans="1:49">
      <c r="A619" s="472"/>
      <c r="B619" s="380" t="s">
        <v>3290</v>
      </c>
      <c r="C619" s="381" t="s">
        <v>3291</v>
      </c>
      <c r="D619" s="380"/>
      <c r="E619" s="378" t="s">
        <v>3292</v>
      </c>
      <c r="F619" s="378" t="s">
        <v>533</v>
      </c>
      <c r="G619" s="378" t="s">
        <v>452</v>
      </c>
      <c r="H619" s="378"/>
      <c r="I619" s="378"/>
      <c r="J619" s="378"/>
      <c r="K619" s="378"/>
      <c r="L619" s="378"/>
      <c r="M619" s="378"/>
      <c r="N619" s="378"/>
      <c r="O619" s="379"/>
      <c r="P619" s="483">
        <f t="shared" si="30"/>
        <v>0</v>
      </c>
      <c r="Q619" s="378"/>
      <c r="R619" s="378"/>
      <c r="S619" s="378"/>
      <c r="T619" s="378"/>
      <c r="U619" s="378"/>
      <c r="V619" s="378"/>
      <c r="W619" s="378">
        <v>1</v>
      </c>
      <c r="X619" s="440">
        <v>44368</v>
      </c>
      <c r="Y619" s="484">
        <f t="shared" si="31"/>
        <v>1</v>
      </c>
      <c r="Z619" s="378"/>
      <c r="AA619" s="378"/>
      <c r="AB619" s="378"/>
      <c r="AC619" s="378"/>
      <c r="AD619" s="378"/>
      <c r="AE619" s="378"/>
      <c r="AF619" s="378"/>
      <c r="AG619" s="378"/>
      <c r="AH619" s="484">
        <f t="shared" si="29"/>
        <v>0</v>
      </c>
      <c r="AI619" s="378"/>
      <c r="AJ619" s="378" t="s">
        <v>2227</v>
      </c>
      <c r="AK619" s="378" t="s">
        <v>2228</v>
      </c>
      <c r="AL619" s="378"/>
      <c r="AM619" s="378"/>
      <c r="AN619" s="378"/>
      <c r="AO619" s="378"/>
      <c r="AP619" s="378"/>
      <c r="AQ619" s="378"/>
      <c r="AR619" s="378"/>
      <c r="AS619" s="394"/>
      <c r="AT619" s="395"/>
      <c r="AU619" s="394"/>
      <c r="AV619" s="394"/>
      <c r="AW619" s="383" t="s">
        <v>3293</v>
      </c>
    </row>
    <row r="620" spans="1:49">
      <c r="A620" s="472"/>
      <c r="B620" s="380" t="s">
        <v>3294</v>
      </c>
      <c r="C620" s="381" t="s">
        <v>3295</v>
      </c>
      <c r="D620" s="380"/>
      <c r="E620" s="378" t="s">
        <v>3296</v>
      </c>
      <c r="F620" s="378" t="s">
        <v>533</v>
      </c>
      <c r="G620" s="378" t="s">
        <v>452</v>
      </c>
      <c r="H620" s="378"/>
      <c r="I620" s="378"/>
      <c r="J620" s="378"/>
      <c r="K620" s="378"/>
      <c r="L620" s="378"/>
      <c r="M620" s="378"/>
      <c r="N620" s="378"/>
      <c r="O620" s="379"/>
      <c r="P620" s="483">
        <f t="shared" si="30"/>
        <v>0</v>
      </c>
      <c r="Q620" s="378"/>
      <c r="R620" s="378"/>
      <c r="S620" s="378"/>
      <c r="T620" s="378"/>
      <c r="U620" s="378"/>
      <c r="V620" s="378"/>
      <c r="W620" s="378">
        <v>1</v>
      </c>
      <c r="X620" s="440">
        <v>44250</v>
      </c>
      <c r="Y620" s="484">
        <f t="shared" si="31"/>
        <v>1</v>
      </c>
      <c r="Z620" s="378"/>
      <c r="AA620" s="378"/>
      <c r="AB620" s="378"/>
      <c r="AC620" s="378"/>
      <c r="AD620" s="378"/>
      <c r="AE620" s="378"/>
      <c r="AF620" s="378"/>
      <c r="AG620" s="378"/>
      <c r="AH620" s="484">
        <f t="shared" si="29"/>
        <v>0</v>
      </c>
      <c r="AI620" s="378"/>
      <c r="AJ620" s="378" t="s">
        <v>2227</v>
      </c>
      <c r="AK620" s="378" t="s">
        <v>2228</v>
      </c>
      <c r="AL620" s="378"/>
      <c r="AM620" s="378"/>
      <c r="AN620" s="378"/>
      <c r="AO620" s="378"/>
      <c r="AP620" s="378"/>
      <c r="AQ620" s="378"/>
      <c r="AR620" s="378"/>
      <c r="AS620" s="394"/>
      <c r="AT620" s="395"/>
      <c r="AU620" s="394"/>
      <c r="AV620" s="394"/>
      <c r="AW620" s="383" t="s">
        <v>3297</v>
      </c>
    </row>
    <row r="621" spans="1:49">
      <c r="A621" s="472"/>
      <c r="B621" s="380" t="s">
        <v>3298</v>
      </c>
      <c r="C621" s="381" t="s">
        <v>3299</v>
      </c>
      <c r="D621" s="380"/>
      <c r="E621" s="378" t="s">
        <v>3300</v>
      </c>
      <c r="F621" s="378" t="s">
        <v>533</v>
      </c>
      <c r="G621" s="378" t="s">
        <v>452</v>
      </c>
      <c r="H621" s="378"/>
      <c r="I621" s="378"/>
      <c r="J621" s="378"/>
      <c r="K621" s="378"/>
      <c r="L621" s="378"/>
      <c r="M621" s="378"/>
      <c r="N621" s="378"/>
      <c r="O621" s="379"/>
      <c r="P621" s="483">
        <f t="shared" si="30"/>
        <v>0</v>
      </c>
      <c r="Q621" s="378"/>
      <c r="R621" s="378"/>
      <c r="S621" s="378"/>
      <c r="T621" s="378"/>
      <c r="U621" s="378"/>
      <c r="V621" s="378"/>
      <c r="W621" s="378">
        <v>1</v>
      </c>
      <c r="X621" s="440">
        <v>44260</v>
      </c>
      <c r="Y621" s="484">
        <f t="shared" si="31"/>
        <v>1</v>
      </c>
      <c r="Z621" s="378"/>
      <c r="AA621" s="378"/>
      <c r="AB621" s="378"/>
      <c r="AC621" s="378"/>
      <c r="AD621" s="378"/>
      <c r="AE621" s="378"/>
      <c r="AF621" s="378"/>
      <c r="AG621" s="378"/>
      <c r="AH621" s="484">
        <f t="shared" si="29"/>
        <v>0</v>
      </c>
      <c r="AI621" s="378"/>
      <c r="AJ621" s="378" t="s">
        <v>2227</v>
      </c>
      <c r="AK621" s="378" t="s">
        <v>2228</v>
      </c>
      <c r="AL621" s="378"/>
      <c r="AM621" s="378"/>
      <c r="AN621" s="378"/>
      <c r="AO621" s="378"/>
      <c r="AP621" s="378"/>
      <c r="AQ621" s="378"/>
      <c r="AR621" s="378"/>
      <c r="AS621" s="394"/>
      <c r="AT621" s="395"/>
      <c r="AU621" s="394"/>
      <c r="AV621" s="394"/>
      <c r="AW621" s="383" t="s">
        <v>3301</v>
      </c>
    </row>
    <row r="622" spans="1:49">
      <c r="A622" s="472"/>
      <c r="B622" s="380" t="s">
        <v>3302</v>
      </c>
      <c r="C622" s="381" t="s">
        <v>3303</v>
      </c>
      <c r="D622" s="380"/>
      <c r="E622" s="378" t="s">
        <v>3304</v>
      </c>
      <c r="F622" s="378" t="s">
        <v>533</v>
      </c>
      <c r="G622" s="378" t="s">
        <v>452</v>
      </c>
      <c r="H622" s="378"/>
      <c r="I622" s="378"/>
      <c r="J622" s="378"/>
      <c r="K622" s="378"/>
      <c r="L622" s="378"/>
      <c r="M622" s="378"/>
      <c r="N622" s="378"/>
      <c r="O622" s="379"/>
      <c r="P622" s="483">
        <f t="shared" si="30"/>
        <v>0</v>
      </c>
      <c r="Q622" s="378"/>
      <c r="R622" s="378"/>
      <c r="S622" s="378"/>
      <c r="T622" s="378"/>
      <c r="U622" s="378"/>
      <c r="V622" s="378"/>
      <c r="W622" s="378">
        <v>1</v>
      </c>
      <c r="X622" s="440">
        <v>44481</v>
      </c>
      <c r="Y622" s="484">
        <f t="shared" si="31"/>
        <v>1</v>
      </c>
      <c r="Z622" s="378"/>
      <c r="AA622" s="378"/>
      <c r="AB622" s="378"/>
      <c r="AC622" s="378"/>
      <c r="AD622" s="378"/>
      <c r="AE622" s="378"/>
      <c r="AF622" s="378"/>
      <c r="AG622" s="379"/>
      <c r="AH622" s="484">
        <f t="shared" si="29"/>
        <v>0</v>
      </c>
      <c r="AI622" s="378"/>
      <c r="AJ622" s="378" t="s">
        <v>2227</v>
      </c>
      <c r="AK622" s="378" t="s">
        <v>2228</v>
      </c>
      <c r="AL622" s="378"/>
      <c r="AM622" s="378"/>
      <c r="AN622" s="378"/>
      <c r="AO622" s="378"/>
      <c r="AP622" s="378"/>
      <c r="AQ622" s="378"/>
      <c r="AR622" s="378"/>
      <c r="AS622" s="394"/>
      <c r="AT622" s="395"/>
      <c r="AU622" s="394"/>
      <c r="AV622" s="394"/>
      <c r="AW622" s="383" t="s">
        <v>3305</v>
      </c>
    </row>
    <row r="623" spans="1:49">
      <c r="A623" s="472"/>
      <c r="B623" s="380" t="s">
        <v>3306</v>
      </c>
      <c r="C623" s="381" t="s">
        <v>3307</v>
      </c>
      <c r="D623" s="380"/>
      <c r="E623" s="378" t="s">
        <v>3308</v>
      </c>
      <c r="F623" s="378" t="s">
        <v>533</v>
      </c>
      <c r="G623" s="378" t="s">
        <v>452</v>
      </c>
      <c r="H623" s="378"/>
      <c r="I623" s="378"/>
      <c r="J623" s="378"/>
      <c r="K623" s="378"/>
      <c r="L623" s="378"/>
      <c r="M623" s="378"/>
      <c r="N623" s="378"/>
      <c r="O623" s="379"/>
      <c r="P623" s="483">
        <f t="shared" si="30"/>
        <v>0</v>
      </c>
      <c r="Q623" s="378"/>
      <c r="R623" s="378"/>
      <c r="S623" s="378"/>
      <c r="T623" s="378"/>
      <c r="U623" s="378"/>
      <c r="V623" s="378"/>
      <c r="W623" s="378">
        <v>1</v>
      </c>
      <c r="X623" s="440">
        <v>44306</v>
      </c>
      <c r="Y623" s="484">
        <f t="shared" si="31"/>
        <v>1</v>
      </c>
      <c r="Z623" s="378"/>
      <c r="AA623" s="378"/>
      <c r="AB623" s="378"/>
      <c r="AC623" s="378"/>
      <c r="AD623" s="378"/>
      <c r="AE623" s="378"/>
      <c r="AF623" s="378"/>
      <c r="AG623" s="379"/>
      <c r="AH623" s="484">
        <f t="shared" si="29"/>
        <v>0</v>
      </c>
      <c r="AI623" s="378"/>
      <c r="AJ623" s="378" t="s">
        <v>2227</v>
      </c>
      <c r="AK623" s="378" t="s">
        <v>2228</v>
      </c>
      <c r="AL623" s="378"/>
      <c r="AM623" s="378"/>
      <c r="AN623" s="378"/>
      <c r="AO623" s="378"/>
      <c r="AP623" s="378"/>
      <c r="AQ623" s="378"/>
      <c r="AR623" s="378"/>
      <c r="AS623" s="394"/>
      <c r="AT623" s="395"/>
      <c r="AU623" s="394"/>
      <c r="AV623" s="394"/>
      <c r="AW623" s="383" t="s">
        <v>3309</v>
      </c>
    </row>
    <row r="624" spans="1:49">
      <c r="A624" s="472"/>
      <c r="B624" s="380" t="s">
        <v>1551</v>
      </c>
      <c r="C624" s="381" t="s">
        <v>3310</v>
      </c>
      <c r="D624" s="380"/>
      <c r="E624" s="378" t="s">
        <v>3311</v>
      </c>
      <c r="F624" s="378" t="s">
        <v>533</v>
      </c>
      <c r="G624" s="378" t="s">
        <v>452</v>
      </c>
      <c r="H624" s="378"/>
      <c r="I624" s="378"/>
      <c r="J624" s="378"/>
      <c r="K624" s="378"/>
      <c r="L624" s="378"/>
      <c r="M624" s="378"/>
      <c r="N624" s="378"/>
      <c r="O624" s="379"/>
      <c r="P624" s="483">
        <f t="shared" si="30"/>
        <v>0</v>
      </c>
      <c r="Q624" s="378"/>
      <c r="R624" s="378"/>
      <c r="S624" s="378"/>
      <c r="T624" s="378"/>
      <c r="U624" s="378"/>
      <c r="V624" s="378"/>
      <c r="W624" s="378">
        <v>1</v>
      </c>
      <c r="X624" s="440">
        <v>44484</v>
      </c>
      <c r="Y624" s="484">
        <f t="shared" si="31"/>
        <v>1</v>
      </c>
      <c r="Z624" s="378"/>
      <c r="AA624" s="378"/>
      <c r="AB624" s="378"/>
      <c r="AC624" s="378"/>
      <c r="AD624" s="378"/>
      <c r="AE624" s="378"/>
      <c r="AF624" s="378"/>
      <c r="AG624" s="379"/>
      <c r="AH624" s="484">
        <f t="shared" si="29"/>
        <v>0</v>
      </c>
      <c r="AI624" s="378"/>
      <c r="AJ624" s="378" t="s">
        <v>2227</v>
      </c>
      <c r="AK624" s="378" t="s">
        <v>2228</v>
      </c>
      <c r="AL624" s="378"/>
      <c r="AM624" s="378"/>
      <c r="AN624" s="378"/>
      <c r="AO624" s="378"/>
      <c r="AP624" s="378"/>
      <c r="AQ624" s="378"/>
      <c r="AR624" s="378"/>
      <c r="AS624" s="394"/>
      <c r="AT624" s="395"/>
      <c r="AU624" s="394"/>
      <c r="AV624" s="394"/>
      <c r="AW624" s="383" t="s">
        <v>3312</v>
      </c>
    </row>
    <row r="625" spans="1:49">
      <c r="A625" s="472"/>
      <c r="B625" s="380" t="s">
        <v>3313</v>
      </c>
      <c r="C625" s="381" t="s">
        <v>3314</v>
      </c>
      <c r="D625" s="380"/>
      <c r="E625" s="378" t="s">
        <v>3315</v>
      </c>
      <c r="F625" s="378" t="s">
        <v>533</v>
      </c>
      <c r="G625" s="378" t="s">
        <v>452</v>
      </c>
      <c r="H625" s="378"/>
      <c r="I625" s="378"/>
      <c r="J625" s="378"/>
      <c r="K625" s="378"/>
      <c r="L625" s="378"/>
      <c r="M625" s="378"/>
      <c r="N625" s="378"/>
      <c r="O625" s="379"/>
      <c r="P625" s="483">
        <f t="shared" si="30"/>
        <v>0</v>
      </c>
      <c r="Q625" s="378"/>
      <c r="R625" s="378"/>
      <c r="S625" s="378"/>
      <c r="T625" s="378"/>
      <c r="U625" s="378"/>
      <c r="V625" s="378"/>
      <c r="W625" s="378">
        <v>1</v>
      </c>
      <c r="X625" s="440">
        <v>44519</v>
      </c>
      <c r="Y625" s="484">
        <f t="shared" si="31"/>
        <v>1</v>
      </c>
      <c r="Z625" s="378"/>
      <c r="AA625" s="378"/>
      <c r="AB625" s="378"/>
      <c r="AC625" s="378"/>
      <c r="AD625" s="378"/>
      <c r="AE625" s="378"/>
      <c r="AF625" s="378"/>
      <c r="AG625" s="379"/>
      <c r="AH625" s="484">
        <f t="shared" si="29"/>
        <v>0</v>
      </c>
      <c r="AI625" s="378"/>
      <c r="AJ625" s="378" t="s">
        <v>2227</v>
      </c>
      <c r="AK625" s="378" t="s">
        <v>2228</v>
      </c>
      <c r="AL625" s="378"/>
      <c r="AM625" s="378"/>
      <c r="AN625" s="378"/>
      <c r="AO625" s="378"/>
      <c r="AP625" s="378"/>
      <c r="AQ625" s="378"/>
      <c r="AR625" s="378"/>
      <c r="AS625" s="394"/>
      <c r="AT625" s="395"/>
      <c r="AU625" s="394"/>
      <c r="AV625" s="394"/>
      <c r="AW625" s="383" t="s">
        <v>3316</v>
      </c>
    </row>
    <row r="626" spans="1:49">
      <c r="A626" s="472"/>
      <c r="B626" s="380" t="s">
        <v>3317</v>
      </c>
      <c r="C626" s="381" t="s">
        <v>3318</v>
      </c>
      <c r="D626" s="380"/>
      <c r="E626" s="378" t="s">
        <v>3319</v>
      </c>
      <c r="F626" s="378" t="s">
        <v>533</v>
      </c>
      <c r="G626" s="378" t="s">
        <v>452</v>
      </c>
      <c r="H626" s="378"/>
      <c r="I626" s="378"/>
      <c r="J626" s="378"/>
      <c r="K626" s="378"/>
      <c r="L626" s="378"/>
      <c r="M626" s="378"/>
      <c r="N626" s="378"/>
      <c r="O626" s="379"/>
      <c r="P626" s="483">
        <f t="shared" si="30"/>
        <v>0</v>
      </c>
      <c r="Q626" s="378"/>
      <c r="R626" s="378"/>
      <c r="S626" s="378"/>
      <c r="T626" s="378"/>
      <c r="U626" s="378"/>
      <c r="V626" s="378"/>
      <c r="W626" s="378">
        <v>1</v>
      </c>
      <c r="X626" s="440">
        <v>44413</v>
      </c>
      <c r="Y626" s="484">
        <f t="shared" si="31"/>
        <v>1</v>
      </c>
      <c r="Z626" s="378"/>
      <c r="AA626" s="378"/>
      <c r="AB626" s="378"/>
      <c r="AC626" s="378"/>
      <c r="AD626" s="378"/>
      <c r="AE626" s="378"/>
      <c r="AF626" s="378"/>
      <c r="AG626" s="379"/>
      <c r="AH626" s="484">
        <f t="shared" si="29"/>
        <v>0</v>
      </c>
      <c r="AI626" s="378"/>
      <c r="AJ626" s="378" t="s">
        <v>2227</v>
      </c>
      <c r="AK626" s="378" t="s">
        <v>2228</v>
      </c>
      <c r="AL626" s="378"/>
      <c r="AM626" s="378"/>
      <c r="AN626" s="378"/>
      <c r="AO626" s="378"/>
      <c r="AP626" s="378"/>
      <c r="AQ626" s="378"/>
      <c r="AR626" s="378"/>
      <c r="AS626" s="394"/>
      <c r="AT626" s="395"/>
      <c r="AU626" s="394"/>
      <c r="AV626" s="394"/>
      <c r="AW626" s="383" t="s">
        <v>3320</v>
      </c>
    </row>
    <row r="627" spans="1:49">
      <c r="A627" s="472"/>
      <c r="B627" s="380" t="s">
        <v>3321</v>
      </c>
      <c r="C627" s="381" t="s">
        <v>3322</v>
      </c>
      <c r="D627" s="380"/>
      <c r="E627" s="378" t="s">
        <v>3323</v>
      </c>
      <c r="F627" s="378" t="s">
        <v>730</v>
      </c>
      <c r="G627" s="378" t="s">
        <v>511</v>
      </c>
      <c r="H627" s="378"/>
      <c r="I627" s="378"/>
      <c r="J627" s="378"/>
      <c r="K627" s="378"/>
      <c r="L627" s="378"/>
      <c r="M627" s="378"/>
      <c r="N627" s="378"/>
      <c r="O627" s="379"/>
      <c r="P627" s="483">
        <f t="shared" si="30"/>
        <v>0</v>
      </c>
      <c r="Q627" s="378"/>
      <c r="R627" s="378"/>
      <c r="S627" s="378"/>
      <c r="T627" s="378"/>
      <c r="U627" s="378"/>
      <c r="V627" s="378"/>
      <c r="W627" s="378">
        <v>1</v>
      </c>
      <c r="X627" s="440">
        <v>44335</v>
      </c>
      <c r="Y627" s="484">
        <f t="shared" si="31"/>
        <v>1</v>
      </c>
      <c r="Z627" s="378"/>
      <c r="AA627" s="378"/>
      <c r="AB627" s="378"/>
      <c r="AC627" s="378"/>
      <c r="AD627" s="378"/>
      <c r="AE627" s="378"/>
      <c r="AF627" s="378"/>
      <c r="AG627" s="379"/>
      <c r="AH627" s="484">
        <f t="shared" si="29"/>
        <v>0</v>
      </c>
      <c r="AI627" s="378"/>
      <c r="AJ627" s="378" t="s">
        <v>2227</v>
      </c>
      <c r="AK627" s="378" t="s">
        <v>2228</v>
      </c>
      <c r="AL627" s="378"/>
      <c r="AM627" s="378"/>
      <c r="AN627" s="378"/>
      <c r="AO627" s="378"/>
      <c r="AP627" s="378"/>
      <c r="AQ627" s="378"/>
      <c r="AR627" s="378"/>
      <c r="AS627" s="394"/>
      <c r="AT627" s="395"/>
      <c r="AU627" s="394"/>
      <c r="AV627" s="394"/>
      <c r="AW627" s="383" t="s">
        <v>3324</v>
      </c>
    </row>
    <row r="628" spans="1:49">
      <c r="A628" s="472"/>
      <c r="B628" s="380" t="s">
        <v>3325</v>
      </c>
      <c r="C628" s="381" t="s">
        <v>3326</v>
      </c>
      <c r="D628" s="380"/>
      <c r="E628" s="378" t="s">
        <v>3327</v>
      </c>
      <c r="F628" s="378" t="s">
        <v>533</v>
      </c>
      <c r="G628" s="378" t="s">
        <v>452</v>
      </c>
      <c r="H628" s="378"/>
      <c r="I628" s="378"/>
      <c r="J628" s="378"/>
      <c r="K628" s="378"/>
      <c r="L628" s="378"/>
      <c r="M628" s="378"/>
      <c r="N628" s="378"/>
      <c r="O628" s="379"/>
      <c r="P628" s="483">
        <f t="shared" si="30"/>
        <v>0</v>
      </c>
      <c r="Q628" s="378"/>
      <c r="R628" s="378"/>
      <c r="S628" s="378"/>
      <c r="T628" s="378"/>
      <c r="U628" s="378"/>
      <c r="V628" s="378"/>
      <c r="W628" s="378">
        <v>1</v>
      </c>
      <c r="X628" s="440">
        <v>44454</v>
      </c>
      <c r="Y628" s="484">
        <f t="shared" si="31"/>
        <v>1</v>
      </c>
      <c r="Z628" s="378"/>
      <c r="AA628" s="378"/>
      <c r="AB628" s="378"/>
      <c r="AC628" s="378"/>
      <c r="AD628" s="378"/>
      <c r="AE628" s="378"/>
      <c r="AF628" s="378"/>
      <c r="AG628" s="379"/>
      <c r="AH628" s="484">
        <f t="shared" si="29"/>
        <v>0</v>
      </c>
      <c r="AI628" s="378"/>
      <c r="AJ628" s="378" t="s">
        <v>2227</v>
      </c>
      <c r="AK628" s="378" t="s">
        <v>2228</v>
      </c>
      <c r="AL628" s="378"/>
      <c r="AM628" s="378"/>
      <c r="AN628" s="378"/>
      <c r="AO628" s="378"/>
      <c r="AP628" s="378"/>
      <c r="AQ628" s="378"/>
      <c r="AR628" s="378"/>
      <c r="AS628" s="394"/>
      <c r="AT628" s="395"/>
      <c r="AU628" s="394"/>
      <c r="AV628" s="394"/>
      <c r="AW628" s="383" t="s">
        <v>3328</v>
      </c>
    </row>
    <row r="629" spans="1:49">
      <c r="A629" s="472"/>
      <c r="B629" s="380" t="s">
        <v>3329</v>
      </c>
      <c r="C629" s="381" t="s">
        <v>3330</v>
      </c>
      <c r="D629" s="380"/>
      <c r="E629" s="378" t="s">
        <v>3331</v>
      </c>
      <c r="F629" s="378" t="s">
        <v>730</v>
      </c>
      <c r="G629" s="378" t="s">
        <v>511</v>
      </c>
      <c r="H629" s="378"/>
      <c r="I629" s="378"/>
      <c r="J629" s="378"/>
      <c r="K629" s="378"/>
      <c r="L629" s="378"/>
      <c r="M629" s="378"/>
      <c r="N629" s="378"/>
      <c r="O629" s="379"/>
      <c r="P629" s="483">
        <f t="shared" si="30"/>
        <v>0</v>
      </c>
      <c r="Q629" s="378"/>
      <c r="R629" s="378"/>
      <c r="S629" s="378"/>
      <c r="T629" s="378"/>
      <c r="U629" s="378"/>
      <c r="V629" s="378"/>
      <c r="W629" s="378">
        <v>1</v>
      </c>
      <c r="X629" s="440">
        <v>44238</v>
      </c>
      <c r="Y629" s="484">
        <f t="shared" si="31"/>
        <v>1</v>
      </c>
      <c r="Z629" s="378"/>
      <c r="AA629" s="378"/>
      <c r="AB629" s="378"/>
      <c r="AC629" s="378"/>
      <c r="AD629" s="378"/>
      <c r="AE629" s="378"/>
      <c r="AF629" s="378"/>
      <c r="AG629" s="379"/>
      <c r="AH629" s="484">
        <f t="shared" si="29"/>
        <v>0</v>
      </c>
      <c r="AI629" s="378"/>
      <c r="AJ629" s="378" t="s">
        <v>2227</v>
      </c>
      <c r="AK629" s="378" t="s">
        <v>2228</v>
      </c>
      <c r="AL629" s="378"/>
      <c r="AM629" s="378"/>
      <c r="AN629" s="378"/>
      <c r="AO629" s="378"/>
      <c r="AP629" s="378"/>
      <c r="AQ629" s="378"/>
      <c r="AR629" s="378"/>
      <c r="AS629" s="394"/>
      <c r="AT629" s="395"/>
      <c r="AU629" s="394"/>
      <c r="AV629" s="394"/>
      <c r="AW629" s="383" t="s">
        <v>3332</v>
      </c>
    </row>
    <row r="630" spans="1:49">
      <c r="A630" s="472"/>
      <c r="B630" s="380" t="s">
        <v>3333</v>
      </c>
      <c r="C630" s="381" t="s">
        <v>3334</v>
      </c>
      <c r="D630" s="380"/>
      <c r="E630" s="378" t="s">
        <v>3335</v>
      </c>
      <c r="F630" s="378" t="s">
        <v>533</v>
      </c>
      <c r="G630" s="378" t="s">
        <v>452</v>
      </c>
      <c r="H630" s="378"/>
      <c r="I630" s="378"/>
      <c r="J630" s="378"/>
      <c r="K630" s="378"/>
      <c r="L630" s="378"/>
      <c r="M630" s="378"/>
      <c r="N630" s="378"/>
      <c r="O630" s="379"/>
      <c r="P630" s="483">
        <f t="shared" si="30"/>
        <v>0</v>
      </c>
      <c r="Q630" s="378"/>
      <c r="R630" s="378"/>
      <c r="S630" s="378"/>
      <c r="T630" s="378"/>
      <c r="U630" s="378"/>
      <c r="V630" s="378"/>
      <c r="W630" s="378">
        <v>1</v>
      </c>
      <c r="X630" s="440">
        <v>44501</v>
      </c>
      <c r="Y630" s="484">
        <f t="shared" si="31"/>
        <v>1</v>
      </c>
      <c r="Z630" s="378"/>
      <c r="AA630" s="378"/>
      <c r="AB630" s="378"/>
      <c r="AC630" s="378"/>
      <c r="AD630" s="378"/>
      <c r="AE630" s="378"/>
      <c r="AF630" s="378"/>
      <c r="AG630" s="378"/>
      <c r="AH630" s="484">
        <f t="shared" si="29"/>
        <v>0</v>
      </c>
      <c r="AI630" s="378"/>
      <c r="AJ630" s="378" t="s">
        <v>2227</v>
      </c>
      <c r="AK630" s="378" t="s">
        <v>2228</v>
      </c>
      <c r="AL630" s="378"/>
      <c r="AM630" s="378"/>
      <c r="AN630" s="378"/>
      <c r="AO630" s="378"/>
      <c r="AP630" s="378"/>
      <c r="AQ630" s="378"/>
      <c r="AR630" s="378"/>
      <c r="AS630" s="394"/>
      <c r="AT630" s="395"/>
      <c r="AU630" s="394"/>
      <c r="AV630" s="394"/>
      <c r="AW630" s="383" t="s">
        <v>3336</v>
      </c>
    </row>
    <row r="631" spans="1:49">
      <c r="A631" s="472"/>
      <c r="B631" s="380" t="s">
        <v>3337</v>
      </c>
      <c r="C631" s="381" t="s">
        <v>3338</v>
      </c>
      <c r="D631" s="380"/>
      <c r="E631" s="378" t="s">
        <v>3339</v>
      </c>
      <c r="F631" s="378" t="s">
        <v>533</v>
      </c>
      <c r="G631" s="378" t="s">
        <v>452</v>
      </c>
      <c r="H631" s="378"/>
      <c r="I631" s="378"/>
      <c r="J631" s="378"/>
      <c r="K631" s="378"/>
      <c r="L631" s="378"/>
      <c r="M631" s="378"/>
      <c r="N631" s="378"/>
      <c r="O631" s="379"/>
      <c r="P631" s="483">
        <f t="shared" si="30"/>
        <v>0</v>
      </c>
      <c r="Q631" s="378"/>
      <c r="R631" s="378"/>
      <c r="S631" s="378"/>
      <c r="T631" s="378"/>
      <c r="U631" s="378"/>
      <c r="V631" s="378"/>
      <c r="W631" s="378">
        <v>1</v>
      </c>
      <c r="X631" s="440">
        <v>44420</v>
      </c>
      <c r="Y631" s="484">
        <f t="shared" si="31"/>
        <v>1</v>
      </c>
      <c r="Z631" s="378"/>
      <c r="AA631" s="378"/>
      <c r="AB631" s="378"/>
      <c r="AC631" s="378"/>
      <c r="AD631" s="378"/>
      <c r="AE631" s="378"/>
      <c r="AF631" s="378"/>
      <c r="AG631" s="378"/>
      <c r="AH631" s="484">
        <f t="shared" si="29"/>
        <v>0</v>
      </c>
      <c r="AI631" s="378"/>
      <c r="AJ631" s="378" t="s">
        <v>2227</v>
      </c>
      <c r="AK631" s="378" t="s">
        <v>2228</v>
      </c>
      <c r="AL631" s="378"/>
      <c r="AM631" s="378"/>
      <c r="AN631" s="378"/>
      <c r="AO631" s="378"/>
      <c r="AP631" s="378"/>
      <c r="AQ631" s="378"/>
      <c r="AR631" s="378"/>
      <c r="AS631" s="394"/>
      <c r="AT631" s="395"/>
      <c r="AU631" s="394"/>
      <c r="AV631" s="394"/>
      <c r="AW631" s="383" t="s">
        <v>3340</v>
      </c>
    </row>
    <row r="632" spans="1:49">
      <c r="A632" s="472"/>
      <c r="B632" s="380" t="s">
        <v>3341</v>
      </c>
      <c r="C632" s="381" t="s">
        <v>3342</v>
      </c>
      <c r="D632" s="380"/>
      <c r="E632" s="378" t="s">
        <v>3343</v>
      </c>
      <c r="F632" s="378" t="s">
        <v>533</v>
      </c>
      <c r="G632" s="378" t="s">
        <v>452</v>
      </c>
      <c r="H632" s="378"/>
      <c r="I632" s="378"/>
      <c r="J632" s="378"/>
      <c r="K632" s="378"/>
      <c r="L632" s="378"/>
      <c r="M632" s="378"/>
      <c r="N632" s="378"/>
      <c r="O632" s="379"/>
      <c r="P632" s="483">
        <f t="shared" si="30"/>
        <v>0</v>
      </c>
      <c r="Q632" s="378"/>
      <c r="R632" s="378"/>
      <c r="S632" s="378"/>
      <c r="T632" s="378"/>
      <c r="U632" s="378"/>
      <c r="V632" s="378"/>
      <c r="W632" s="378">
        <v>1</v>
      </c>
      <c r="X632" s="440">
        <v>44313</v>
      </c>
      <c r="Y632" s="484">
        <f t="shared" si="31"/>
        <v>1</v>
      </c>
      <c r="Z632" s="378"/>
      <c r="AA632" s="378"/>
      <c r="AB632" s="378"/>
      <c r="AC632" s="378"/>
      <c r="AD632" s="378"/>
      <c r="AE632" s="378"/>
      <c r="AF632" s="378"/>
      <c r="AG632" s="379"/>
      <c r="AH632" s="484">
        <f t="shared" si="29"/>
        <v>0</v>
      </c>
      <c r="AI632" s="378"/>
      <c r="AJ632" s="378" t="s">
        <v>2227</v>
      </c>
      <c r="AK632" s="378" t="s">
        <v>2228</v>
      </c>
      <c r="AL632" s="378"/>
      <c r="AM632" s="378"/>
      <c r="AN632" s="378"/>
      <c r="AO632" s="378"/>
      <c r="AP632" s="378"/>
      <c r="AQ632" s="378"/>
      <c r="AR632" s="378"/>
      <c r="AS632" s="394"/>
      <c r="AT632" s="395"/>
      <c r="AU632" s="394"/>
      <c r="AV632" s="394"/>
      <c r="AW632" s="383" t="s">
        <v>3344</v>
      </c>
    </row>
    <row r="633" spans="1:49">
      <c r="A633" s="472"/>
      <c r="B633" s="380" t="s">
        <v>3345</v>
      </c>
      <c r="C633" s="381" t="s">
        <v>3346</v>
      </c>
      <c r="D633" s="380"/>
      <c r="E633" s="378" t="s">
        <v>3347</v>
      </c>
      <c r="F633" s="378" t="s">
        <v>533</v>
      </c>
      <c r="G633" s="378" t="s">
        <v>452</v>
      </c>
      <c r="H633" s="378"/>
      <c r="I633" s="378"/>
      <c r="J633" s="378"/>
      <c r="K633" s="378"/>
      <c r="L633" s="378"/>
      <c r="M633" s="378"/>
      <c r="N633" s="378"/>
      <c r="O633" s="379"/>
      <c r="P633" s="483">
        <f t="shared" si="30"/>
        <v>0</v>
      </c>
      <c r="Q633" s="378"/>
      <c r="R633" s="378"/>
      <c r="S633" s="378"/>
      <c r="T633" s="378"/>
      <c r="U633" s="378"/>
      <c r="V633" s="378"/>
      <c r="W633" s="378">
        <v>1</v>
      </c>
      <c r="X633" s="440">
        <v>44321</v>
      </c>
      <c r="Y633" s="484">
        <f t="shared" si="31"/>
        <v>1</v>
      </c>
      <c r="Z633" s="378"/>
      <c r="AA633" s="378"/>
      <c r="AB633" s="378"/>
      <c r="AC633" s="378"/>
      <c r="AD633" s="378"/>
      <c r="AE633" s="378"/>
      <c r="AF633" s="378"/>
      <c r="AG633" s="379"/>
      <c r="AH633" s="484">
        <f t="shared" si="29"/>
        <v>0</v>
      </c>
      <c r="AI633" s="378"/>
      <c r="AJ633" s="378" t="s">
        <v>2227</v>
      </c>
      <c r="AK633" s="378" t="s">
        <v>2228</v>
      </c>
      <c r="AL633" s="378"/>
      <c r="AM633" s="378"/>
      <c r="AN633" s="378"/>
      <c r="AO633" s="378"/>
      <c r="AP633" s="378"/>
      <c r="AQ633" s="378"/>
      <c r="AR633" s="378"/>
      <c r="AS633" s="394"/>
      <c r="AT633" s="395"/>
      <c r="AU633" s="394"/>
      <c r="AV633" s="394"/>
      <c r="AW633" s="383" t="s">
        <v>3348</v>
      </c>
    </row>
    <row r="634" spans="1:49">
      <c r="A634" s="472"/>
      <c r="B634" s="380" t="s">
        <v>3349</v>
      </c>
      <c r="C634" s="381" t="s">
        <v>3350</v>
      </c>
      <c r="D634" s="380"/>
      <c r="E634" s="378" t="s">
        <v>3351</v>
      </c>
      <c r="F634" s="378" t="s">
        <v>533</v>
      </c>
      <c r="G634" s="378" t="s">
        <v>452</v>
      </c>
      <c r="H634" s="378"/>
      <c r="I634" s="378"/>
      <c r="J634" s="378"/>
      <c r="K634" s="378"/>
      <c r="L634" s="378"/>
      <c r="M634" s="378"/>
      <c r="N634" s="378"/>
      <c r="O634" s="379"/>
      <c r="P634" s="483">
        <f t="shared" si="30"/>
        <v>0</v>
      </c>
      <c r="Q634" s="378"/>
      <c r="R634" s="378"/>
      <c r="S634" s="378"/>
      <c r="T634" s="378"/>
      <c r="U634" s="378"/>
      <c r="V634" s="378"/>
      <c r="W634" s="378">
        <v>1</v>
      </c>
      <c r="X634" s="440">
        <v>44319</v>
      </c>
      <c r="Y634" s="484">
        <f t="shared" si="31"/>
        <v>1</v>
      </c>
      <c r="Z634" s="378"/>
      <c r="AA634" s="378"/>
      <c r="AB634" s="378"/>
      <c r="AC634" s="378"/>
      <c r="AD634" s="378"/>
      <c r="AE634" s="378"/>
      <c r="AF634" s="378"/>
      <c r="AG634" s="379"/>
      <c r="AH634" s="484">
        <f t="shared" si="29"/>
        <v>0</v>
      </c>
      <c r="AI634" s="378"/>
      <c r="AJ634" s="378" t="s">
        <v>2227</v>
      </c>
      <c r="AK634" s="378" t="s">
        <v>2228</v>
      </c>
      <c r="AL634" s="378"/>
      <c r="AM634" s="378"/>
      <c r="AN634" s="378"/>
      <c r="AO634" s="378"/>
      <c r="AP634" s="378"/>
      <c r="AQ634" s="378"/>
      <c r="AR634" s="378"/>
      <c r="AS634" s="394"/>
      <c r="AT634" s="395"/>
      <c r="AU634" s="394"/>
      <c r="AV634" s="394"/>
      <c r="AW634" s="383" t="s">
        <v>3352</v>
      </c>
    </row>
    <row r="635" spans="1:49">
      <c r="A635" s="472"/>
      <c r="B635" s="380" t="s">
        <v>3353</v>
      </c>
      <c r="C635" s="381" t="s">
        <v>3354</v>
      </c>
      <c r="D635" s="380"/>
      <c r="E635" s="378" t="s">
        <v>3355</v>
      </c>
      <c r="F635" s="378" t="s">
        <v>533</v>
      </c>
      <c r="G635" s="378" t="s">
        <v>452</v>
      </c>
      <c r="H635" s="378"/>
      <c r="I635" s="378"/>
      <c r="J635" s="378"/>
      <c r="K635" s="378"/>
      <c r="L635" s="378"/>
      <c r="M635" s="378"/>
      <c r="N635" s="378"/>
      <c r="O635" s="379"/>
      <c r="P635" s="483">
        <f t="shared" si="30"/>
        <v>0</v>
      </c>
      <c r="Q635" s="378"/>
      <c r="R635" s="378"/>
      <c r="S635" s="378"/>
      <c r="T635" s="378"/>
      <c r="U635" s="378"/>
      <c r="V635" s="378"/>
      <c r="W635" s="378">
        <v>1</v>
      </c>
      <c r="X635" s="440">
        <v>44354</v>
      </c>
      <c r="Y635" s="484">
        <f t="shared" si="31"/>
        <v>1</v>
      </c>
      <c r="Z635" s="378"/>
      <c r="AA635" s="378"/>
      <c r="AB635" s="378"/>
      <c r="AC635" s="378"/>
      <c r="AD635" s="378"/>
      <c r="AE635" s="378"/>
      <c r="AF635" s="378"/>
      <c r="AG635" s="378"/>
      <c r="AH635" s="484">
        <f t="shared" si="29"/>
        <v>0</v>
      </c>
      <c r="AI635" s="378"/>
      <c r="AJ635" s="378" t="s">
        <v>2227</v>
      </c>
      <c r="AK635" s="378" t="s">
        <v>2228</v>
      </c>
      <c r="AL635" s="378"/>
      <c r="AM635" s="378"/>
      <c r="AN635" s="378"/>
      <c r="AO635" s="378"/>
      <c r="AP635" s="378"/>
      <c r="AQ635" s="378"/>
      <c r="AR635" s="378"/>
      <c r="AS635" s="394"/>
      <c r="AT635" s="395"/>
      <c r="AU635" s="394"/>
      <c r="AV635" s="394"/>
      <c r="AW635" s="383" t="s">
        <v>3356</v>
      </c>
    </row>
    <row r="636" spans="1:49">
      <c r="A636" s="472"/>
      <c r="B636" s="380" t="s">
        <v>3357</v>
      </c>
      <c r="C636" s="381" t="s">
        <v>3358</v>
      </c>
      <c r="D636" s="380"/>
      <c r="E636" s="378" t="s">
        <v>3359</v>
      </c>
      <c r="F636" s="378" t="s">
        <v>533</v>
      </c>
      <c r="G636" s="378" t="s">
        <v>452</v>
      </c>
      <c r="H636" s="378"/>
      <c r="I636" s="378"/>
      <c r="J636" s="378"/>
      <c r="K636" s="378"/>
      <c r="L636" s="378"/>
      <c r="M636" s="378"/>
      <c r="N636" s="378"/>
      <c r="O636" s="379"/>
      <c r="P636" s="483">
        <f t="shared" si="30"/>
        <v>0</v>
      </c>
      <c r="Q636" s="378"/>
      <c r="R636" s="378"/>
      <c r="S636" s="378"/>
      <c r="T636" s="378"/>
      <c r="U636" s="378"/>
      <c r="V636" s="378"/>
      <c r="W636" s="378">
        <v>1</v>
      </c>
      <c r="X636" s="440">
        <v>44421</v>
      </c>
      <c r="Y636" s="484">
        <f t="shared" si="31"/>
        <v>1</v>
      </c>
      <c r="Z636" s="378"/>
      <c r="AA636" s="378"/>
      <c r="AB636" s="378"/>
      <c r="AC636" s="378"/>
      <c r="AD636" s="378"/>
      <c r="AE636" s="378"/>
      <c r="AF636" s="378"/>
      <c r="AG636" s="379"/>
      <c r="AH636" s="484">
        <f t="shared" si="29"/>
        <v>0</v>
      </c>
      <c r="AI636" s="378"/>
      <c r="AJ636" s="378" t="s">
        <v>2227</v>
      </c>
      <c r="AK636" s="378" t="s">
        <v>2228</v>
      </c>
      <c r="AL636" s="378"/>
      <c r="AM636" s="378"/>
      <c r="AN636" s="378"/>
      <c r="AO636" s="378"/>
      <c r="AP636" s="378"/>
      <c r="AQ636" s="378"/>
      <c r="AR636" s="378"/>
      <c r="AS636" s="394"/>
      <c r="AT636" s="395"/>
      <c r="AU636" s="394"/>
      <c r="AV636" s="394"/>
      <c r="AW636" s="383" t="s">
        <v>3360</v>
      </c>
    </row>
    <row r="637" spans="1:49">
      <c r="A637" s="472"/>
      <c r="B637" s="380" t="s">
        <v>3361</v>
      </c>
      <c r="C637" s="381" t="s">
        <v>3362</v>
      </c>
      <c r="D637" s="380"/>
      <c r="E637" s="378" t="s">
        <v>3363</v>
      </c>
      <c r="F637" s="378" t="s">
        <v>533</v>
      </c>
      <c r="G637" s="378" t="s">
        <v>452</v>
      </c>
      <c r="H637" s="378"/>
      <c r="I637" s="378"/>
      <c r="J637" s="378"/>
      <c r="K637" s="378"/>
      <c r="L637" s="378"/>
      <c r="M637" s="378"/>
      <c r="N637" s="378"/>
      <c r="O637" s="379"/>
      <c r="P637" s="483">
        <f t="shared" si="30"/>
        <v>0</v>
      </c>
      <c r="Q637" s="378"/>
      <c r="R637" s="378"/>
      <c r="S637" s="378"/>
      <c r="T637" s="378"/>
      <c r="U637" s="378"/>
      <c r="V637" s="378"/>
      <c r="W637" s="378">
        <v>1</v>
      </c>
      <c r="X637" s="440">
        <v>44305</v>
      </c>
      <c r="Y637" s="484">
        <f t="shared" si="31"/>
        <v>1</v>
      </c>
      <c r="Z637" s="378"/>
      <c r="AA637" s="378"/>
      <c r="AB637" s="378"/>
      <c r="AC637" s="378"/>
      <c r="AD637" s="378"/>
      <c r="AE637" s="378"/>
      <c r="AF637" s="378"/>
      <c r="AG637" s="378"/>
      <c r="AH637" s="484">
        <f t="shared" si="29"/>
        <v>0</v>
      </c>
      <c r="AI637" s="378"/>
      <c r="AJ637" s="378" t="s">
        <v>2227</v>
      </c>
      <c r="AK637" s="378" t="s">
        <v>2228</v>
      </c>
      <c r="AL637" s="378"/>
      <c r="AM637" s="378"/>
      <c r="AN637" s="378"/>
      <c r="AO637" s="378"/>
      <c r="AP637" s="378"/>
      <c r="AQ637" s="378"/>
      <c r="AR637" s="378"/>
      <c r="AS637" s="394"/>
      <c r="AT637" s="395"/>
      <c r="AU637" s="394"/>
      <c r="AV637" s="394"/>
      <c r="AW637" s="383" t="s">
        <v>3364</v>
      </c>
    </row>
    <row r="638" spans="1:49">
      <c r="A638" s="472"/>
      <c r="B638" s="380" t="s">
        <v>3365</v>
      </c>
      <c r="C638" s="381" t="s">
        <v>3366</v>
      </c>
      <c r="D638" s="380"/>
      <c r="E638" s="378" t="s">
        <v>3367</v>
      </c>
      <c r="F638" s="378" t="s">
        <v>533</v>
      </c>
      <c r="G638" s="378" t="s">
        <v>452</v>
      </c>
      <c r="H638" s="378"/>
      <c r="I638" s="378"/>
      <c r="J638" s="378"/>
      <c r="K638" s="378"/>
      <c r="L638" s="378"/>
      <c r="M638" s="378"/>
      <c r="N638" s="378"/>
      <c r="O638" s="379"/>
      <c r="P638" s="483">
        <f t="shared" si="30"/>
        <v>0</v>
      </c>
      <c r="Q638" s="378"/>
      <c r="R638" s="378"/>
      <c r="S638" s="378"/>
      <c r="T638" s="378"/>
      <c r="U638" s="378"/>
      <c r="V638" s="378"/>
      <c r="W638" s="378">
        <v>1</v>
      </c>
      <c r="X638" s="440">
        <v>44236</v>
      </c>
      <c r="Y638" s="484">
        <f t="shared" si="31"/>
        <v>1</v>
      </c>
      <c r="Z638" s="378"/>
      <c r="AA638" s="378"/>
      <c r="AB638" s="378"/>
      <c r="AC638" s="378"/>
      <c r="AD638" s="378"/>
      <c r="AE638" s="378"/>
      <c r="AF638" s="378"/>
      <c r="AG638" s="378"/>
      <c r="AH638" s="484">
        <f t="shared" si="29"/>
        <v>0</v>
      </c>
      <c r="AI638" s="378"/>
      <c r="AJ638" s="378" t="s">
        <v>2227</v>
      </c>
      <c r="AK638" s="378" t="s">
        <v>2228</v>
      </c>
      <c r="AL638" s="378"/>
      <c r="AM638" s="378"/>
      <c r="AN638" s="378"/>
      <c r="AO638" s="378"/>
      <c r="AP638" s="378"/>
      <c r="AQ638" s="378"/>
      <c r="AR638" s="378"/>
      <c r="AS638" s="394"/>
      <c r="AT638" s="395"/>
      <c r="AU638" s="394"/>
      <c r="AV638" s="394"/>
      <c r="AW638" s="383" t="s">
        <v>3368</v>
      </c>
    </row>
    <row r="639" spans="1:49">
      <c r="A639" s="472"/>
      <c r="B639" s="380" t="s">
        <v>1663</v>
      </c>
      <c r="C639" s="381" t="s">
        <v>3369</v>
      </c>
      <c r="D639" s="380"/>
      <c r="E639" s="378" t="s">
        <v>3370</v>
      </c>
      <c r="F639" s="378" t="s">
        <v>533</v>
      </c>
      <c r="G639" s="378" t="s">
        <v>452</v>
      </c>
      <c r="H639" s="378"/>
      <c r="I639" s="378"/>
      <c r="J639" s="378"/>
      <c r="K639" s="378"/>
      <c r="L639" s="378"/>
      <c r="M639" s="378"/>
      <c r="N639" s="378"/>
      <c r="O639" s="379"/>
      <c r="P639" s="483">
        <f t="shared" si="30"/>
        <v>0</v>
      </c>
      <c r="Q639" s="378"/>
      <c r="R639" s="378"/>
      <c r="S639" s="378"/>
      <c r="T639" s="378"/>
      <c r="U639" s="378"/>
      <c r="V639" s="378"/>
      <c r="W639" s="378">
        <v>1</v>
      </c>
      <c r="X639" s="440">
        <v>44396</v>
      </c>
      <c r="Y639" s="484">
        <f t="shared" si="31"/>
        <v>1</v>
      </c>
      <c r="Z639" s="378"/>
      <c r="AA639" s="378"/>
      <c r="AB639" s="378"/>
      <c r="AC639" s="378"/>
      <c r="AD639" s="378"/>
      <c r="AE639" s="378"/>
      <c r="AF639" s="378"/>
      <c r="AG639" s="379"/>
      <c r="AH639" s="484">
        <f t="shared" si="29"/>
        <v>0</v>
      </c>
      <c r="AI639" s="378"/>
      <c r="AJ639" s="378" t="s">
        <v>2227</v>
      </c>
      <c r="AK639" s="378" t="s">
        <v>2228</v>
      </c>
      <c r="AL639" s="378"/>
      <c r="AM639" s="378"/>
      <c r="AN639" s="378"/>
      <c r="AO639" s="378"/>
      <c r="AP639" s="378"/>
      <c r="AQ639" s="378"/>
      <c r="AR639" s="378"/>
      <c r="AS639" s="394"/>
      <c r="AT639" s="395"/>
      <c r="AU639" s="394"/>
      <c r="AV639" s="394"/>
      <c r="AW639" s="383" t="s">
        <v>3371</v>
      </c>
    </row>
    <row r="640" spans="1:49">
      <c r="A640" s="472"/>
      <c r="B640" s="380" t="s">
        <v>1679</v>
      </c>
      <c r="C640" s="381" t="s">
        <v>3372</v>
      </c>
      <c r="D640" s="380"/>
      <c r="E640" s="378" t="s">
        <v>3373</v>
      </c>
      <c r="F640" s="378" t="s">
        <v>533</v>
      </c>
      <c r="G640" s="378" t="s">
        <v>452</v>
      </c>
      <c r="H640" s="378"/>
      <c r="I640" s="378"/>
      <c r="J640" s="378"/>
      <c r="K640" s="378"/>
      <c r="L640" s="378"/>
      <c r="M640" s="378"/>
      <c r="N640" s="378"/>
      <c r="O640" s="379"/>
      <c r="P640" s="483">
        <f t="shared" si="30"/>
        <v>0</v>
      </c>
      <c r="Q640" s="378"/>
      <c r="R640" s="378"/>
      <c r="S640" s="378"/>
      <c r="T640" s="378"/>
      <c r="U640" s="378"/>
      <c r="V640" s="378"/>
      <c r="W640" s="378">
        <v>1</v>
      </c>
      <c r="X640" s="440">
        <v>44362</v>
      </c>
      <c r="Y640" s="484">
        <f t="shared" si="31"/>
        <v>1</v>
      </c>
      <c r="Z640" s="378"/>
      <c r="AA640" s="378"/>
      <c r="AB640" s="378"/>
      <c r="AC640" s="378"/>
      <c r="AD640" s="378"/>
      <c r="AE640" s="378"/>
      <c r="AF640" s="378"/>
      <c r="AG640" s="379"/>
      <c r="AH640" s="484">
        <f t="shared" si="29"/>
        <v>0</v>
      </c>
      <c r="AI640" s="378"/>
      <c r="AJ640" s="378" t="s">
        <v>2227</v>
      </c>
      <c r="AK640" s="378" t="s">
        <v>2228</v>
      </c>
      <c r="AL640" s="378"/>
      <c r="AM640" s="378"/>
      <c r="AN640" s="378"/>
      <c r="AO640" s="378"/>
      <c r="AP640" s="378"/>
      <c r="AQ640" s="378"/>
      <c r="AR640" s="378"/>
      <c r="AS640" s="394"/>
      <c r="AT640" s="395"/>
      <c r="AU640" s="394"/>
      <c r="AV640" s="394"/>
      <c r="AW640" s="383" t="s">
        <v>3374</v>
      </c>
    </row>
    <row r="641" spans="1:49">
      <c r="A641" s="472"/>
      <c r="B641" s="380" t="s">
        <v>3375</v>
      </c>
      <c r="C641" s="381" t="s">
        <v>3376</v>
      </c>
      <c r="D641" s="380"/>
      <c r="E641" s="378" t="s">
        <v>3377</v>
      </c>
      <c r="F641" s="378" t="s">
        <v>533</v>
      </c>
      <c r="G641" s="378" t="s">
        <v>452</v>
      </c>
      <c r="H641" s="378"/>
      <c r="I641" s="378"/>
      <c r="J641" s="378"/>
      <c r="K641" s="378"/>
      <c r="L641" s="378"/>
      <c r="M641" s="378"/>
      <c r="N641" s="378"/>
      <c r="O641" s="379"/>
      <c r="P641" s="483">
        <f t="shared" si="30"/>
        <v>0</v>
      </c>
      <c r="Q641" s="378"/>
      <c r="R641" s="378"/>
      <c r="S641" s="378"/>
      <c r="T641" s="378"/>
      <c r="U641" s="378"/>
      <c r="V641" s="378"/>
      <c r="W641" s="378">
        <v>1</v>
      </c>
      <c r="X641" s="440">
        <v>44544</v>
      </c>
      <c r="Y641" s="484">
        <f t="shared" si="31"/>
        <v>1</v>
      </c>
      <c r="Z641" s="378"/>
      <c r="AA641" s="378"/>
      <c r="AB641" s="378"/>
      <c r="AC641" s="378"/>
      <c r="AD641" s="378"/>
      <c r="AE641" s="378"/>
      <c r="AF641" s="378"/>
      <c r="AG641" s="378"/>
      <c r="AH641" s="484">
        <f t="shared" si="29"/>
        <v>0</v>
      </c>
      <c r="AI641" s="378"/>
      <c r="AJ641" s="378" t="s">
        <v>2227</v>
      </c>
      <c r="AK641" s="378" t="s">
        <v>2228</v>
      </c>
      <c r="AL641" s="378"/>
      <c r="AM641" s="378"/>
      <c r="AN641" s="378"/>
      <c r="AO641" s="378"/>
      <c r="AP641" s="378"/>
      <c r="AQ641" s="378"/>
      <c r="AR641" s="378"/>
      <c r="AS641" s="394"/>
      <c r="AT641" s="395"/>
      <c r="AU641" s="394"/>
      <c r="AV641" s="394"/>
      <c r="AW641" s="383" t="s">
        <v>3378</v>
      </c>
    </row>
    <row r="642" spans="1:49">
      <c r="A642" s="472"/>
      <c r="B642" s="380" t="s">
        <v>1687</v>
      </c>
      <c r="C642" s="381" t="s">
        <v>3379</v>
      </c>
      <c r="D642" s="380"/>
      <c r="E642" s="378" t="s">
        <v>3380</v>
      </c>
      <c r="F642" s="378" t="s">
        <v>533</v>
      </c>
      <c r="G642" s="378" t="s">
        <v>452</v>
      </c>
      <c r="H642" s="378"/>
      <c r="I642" s="378"/>
      <c r="J642" s="378"/>
      <c r="K642" s="378"/>
      <c r="L642" s="378"/>
      <c r="M642" s="378"/>
      <c r="N642" s="378"/>
      <c r="O642" s="379"/>
      <c r="P642" s="483">
        <f t="shared" si="30"/>
        <v>0</v>
      </c>
      <c r="Q642" s="378"/>
      <c r="R642" s="378"/>
      <c r="S642" s="378"/>
      <c r="T642" s="378"/>
      <c r="U642" s="378"/>
      <c r="V642" s="378"/>
      <c r="W642" s="378">
        <v>1</v>
      </c>
      <c r="X642" s="440">
        <v>44435</v>
      </c>
      <c r="Y642" s="484">
        <f t="shared" si="31"/>
        <v>1</v>
      </c>
      <c r="Z642" s="378"/>
      <c r="AA642" s="378"/>
      <c r="AB642" s="378"/>
      <c r="AC642" s="378"/>
      <c r="AD642" s="378"/>
      <c r="AE642" s="378"/>
      <c r="AF642" s="378"/>
      <c r="AG642" s="379"/>
      <c r="AH642" s="484">
        <f t="shared" si="29"/>
        <v>0</v>
      </c>
      <c r="AI642" s="378"/>
      <c r="AJ642" s="378" t="s">
        <v>2227</v>
      </c>
      <c r="AK642" s="378" t="s">
        <v>2228</v>
      </c>
      <c r="AL642" s="378"/>
      <c r="AM642" s="378"/>
      <c r="AN642" s="378"/>
      <c r="AO642" s="378"/>
      <c r="AP642" s="378"/>
      <c r="AQ642" s="378"/>
      <c r="AR642" s="378"/>
      <c r="AS642" s="394"/>
      <c r="AT642" s="395"/>
      <c r="AU642" s="394"/>
      <c r="AV642" s="394"/>
      <c r="AW642" s="383" t="s">
        <v>3381</v>
      </c>
    </row>
    <row r="643" spans="1:49">
      <c r="A643" s="472"/>
      <c r="B643" s="380" t="s">
        <v>1695</v>
      </c>
      <c r="C643" s="381" t="s">
        <v>3382</v>
      </c>
      <c r="D643" s="380"/>
      <c r="E643" s="378" t="s">
        <v>3383</v>
      </c>
      <c r="F643" s="378" t="s">
        <v>533</v>
      </c>
      <c r="G643" s="378" t="s">
        <v>452</v>
      </c>
      <c r="H643" s="378"/>
      <c r="I643" s="378"/>
      <c r="J643" s="378"/>
      <c r="K643" s="378"/>
      <c r="L643" s="378"/>
      <c r="M643" s="378"/>
      <c r="N643" s="378"/>
      <c r="O643" s="379"/>
      <c r="P643" s="483">
        <f t="shared" si="30"/>
        <v>0</v>
      </c>
      <c r="Q643" s="378"/>
      <c r="R643" s="378"/>
      <c r="S643" s="378"/>
      <c r="T643" s="378"/>
      <c r="U643" s="378"/>
      <c r="V643" s="378"/>
      <c r="W643" s="378">
        <v>1</v>
      </c>
      <c r="X643" s="440">
        <v>44341</v>
      </c>
      <c r="Y643" s="484">
        <f t="shared" si="31"/>
        <v>1</v>
      </c>
      <c r="Z643" s="378"/>
      <c r="AA643" s="378"/>
      <c r="AB643" s="378"/>
      <c r="AC643" s="378"/>
      <c r="AD643" s="378"/>
      <c r="AE643" s="378"/>
      <c r="AF643" s="378"/>
      <c r="AG643" s="379"/>
      <c r="AH643" s="484">
        <f t="shared" si="29"/>
        <v>0</v>
      </c>
      <c r="AI643" s="378"/>
      <c r="AJ643" s="378" t="s">
        <v>2227</v>
      </c>
      <c r="AK643" s="378" t="s">
        <v>2228</v>
      </c>
      <c r="AL643" s="378"/>
      <c r="AM643" s="378"/>
      <c r="AN643" s="378"/>
      <c r="AO643" s="378"/>
      <c r="AP643" s="378"/>
      <c r="AQ643" s="378"/>
      <c r="AR643" s="378"/>
      <c r="AS643" s="394"/>
      <c r="AT643" s="395"/>
      <c r="AU643" s="394"/>
      <c r="AV643" s="394"/>
      <c r="AW643" s="383" t="s">
        <v>3384</v>
      </c>
    </row>
    <row r="644" spans="1:49">
      <c r="A644" s="472"/>
      <c r="B644" s="380" t="s">
        <v>1699</v>
      </c>
      <c r="C644" s="381" t="s">
        <v>3385</v>
      </c>
      <c r="D644" s="380"/>
      <c r="E644" s="378" t="s">
        <v>3386</v>
      </c>
      <c r="F644" s="378" t="s">
        <v>533</v>
      </c>
      <c r="G644" s="378" t="s">
        <v>452</v>
      </c>
      <c r="H644" s="378"/>
      <c r="I644" s="378"/>
      <c r="J644" s="378"/>
      <c r="K644" s="378"/>
      <c r="L644" s="378"/>
      <c r="M644" s="378"/>
      <c r="N644" s="378"/>
      <c r="O644" s="379"/>
      <c r="P644" s="483">
        <f t="shared" si="30"/>
        <v>0</v>
      </c>
      <c r="Q644" s="378"/>
      <c r="R644" s="378"/>
      <c r="S644" s="378"/>
      <c r="T644" s="378"/>
      <c r="U644" s="378"/>
      <c r="V644" s="378"/>
      <c r="W644" s="378">
        <v>1</v>
      </c>
      <c r="X644" s="440">
        <v>44560</v>
      </c>
      <c r="Y644" s="484">
        <f t="shared" si="31"/>
        <v>1</v>
      </c>
      <c r="Z644" s="378"/>
      <c r="AA644" s="378"/>
      <c r="AB644" s="378"/>
      <c r="AC644" s="378"/>
      <c r="AD644" s="378"/>
      <c r="AE644" s="378"/>
      <c r="AF644" s="378"/>
      <c r="AG644" s="378"/>
      <c r="AH644" s="484">
        <f t="shared" si="29"/>
        <v>0</v>
      </c>
      <c r="AI644" s="378"/>
      <c r="AJ644" s="378" t="s">
        <v>2227</v>
      </c>
      <c r="AK644" s="378" t="s">
        <v>2228</v>
      </c>
      <c r="AL644" s="378"/>
      <c r="AM644" s="378"/>
      <c r="AN644" s="378"/>
      <c r="AO644" s="378"/>
      <c r="AP644" s="378"/>
      <c r="AQ644" s="378"/>
      <c r="AR644" s="378"/>
      <c r="AS644" s="394"/>
      <c r="AT644" s="395"/>
      <c r="AU644" s="394"/>
      <c r="AV644" s="394"/>
      <c r="AW644" s="383" t="s">
        <v>3387</v>
      </c>
    </row>
    <row r="645" spans="1:49">
      <c r="A645" s="472"/>
      <c r="B645" s="380" t="s">
        <v>3388</v>
      </c>
      <c r="C645" s="381" t="s">
        <v>3389</v>
      </c>
      <c r="D645" s="380"/>
      <c r="E645" s="378" t="s">
        <v>3390</v>
      </c>
      <c r="F645" s="378" t="s">
        <v>533</v>
      </c>
      <c r="G645" s="378" t="s">
        <v>452</v>
      </c>
      <c r="H645" s="378"/>
      <c r="I645" s="378"/>
      <c r="J645" s="378"/>
      <c r="K645" s="378"/>
      <c r="L645" s="378"/>
      <c r="M645" s="378"/>
      <c r="N645" s="378"/>
      <c r="O645" s="379"/>
      <c r="P645" s="483">
        <f t="shared" si="30"/>
        <v>0</v>
      </c>
      <c r="Q645" s="378"/>
      <c r="R645" s="378"/>
      <c r="S645" s="378"/>
      <c r="T645" s="378"/>
      <c r="U645" s="378"/>
      <c r="V645" s="378"/>
      <c r="W645" s="378">
        <v>1</v>
      </c>
      <c r="X645" s="440">
        <v>44237</v>
      </c>
      <c r="Y645" s="484">
        <f t="shared" si="31"/>
        <v>1</v>
      </c>
      <c r="Z645" s="378"/>
      <c r="AA645" s="378"/>
      <c r="AB645" s="378"/>
      <c r="AC645" s="378"/>
      <c r="AD645" s="378"/>
      <c r="AE645" s="378"/>
      <c r="AF645" s="378"/>
      <c r="AG645" s="378"/>
      <c r="AH645" s="484">
        <f t="shared" si="29"/>
        <v>0</v>
      </c>
      <c r="AI645" s="378"/>
      <c r="AJ645" s="378" t="s">
        <v>2227</v>
      </c>
      <c r="AK645" s="378" t="s">
        <v>2228</v>
      </c>
      <c r="AL645" s="378"/>
      <c r="AM645" s="378"/>
      <c r="AN645" s="378"/>
      <c r="AO645" s="378"/>
      <c r="AP645" s="378"/>
      <c r="AQ645" s="378"/>
      <c r="AR645" s="378"/>
      <c r="AS645" s="394"/>
      <c r="AT645" s="395"/>
      <c r="AU645" s="394"/>
      <c r="AV645" s="394"/>
      <c r="AW645" s="383" t="s">
        <v>3391</v>
      </c>
    </row>
    <row r="646" spans="1:49">
      <c r="A646" s="472"/>
      <c r="B646" s="380" t="s">
        <v>3392</v>
      </c>
      <c r="C646" s="381" t="s">
        <v>3393</v>
      </c>
      <c r="D646" s="380"/>
      <c r="E646" s="378" t="s">
        <v>3394</v>
      </c>
      <c r="F646" s="378" t="s">
        <v>533</v>
      </c>
      <c r="G646" s="378" t="s">
        <v>452</v>
      </c>
      <c r="H646" s="378"/>
      <c r="I646" s="378"/>
      <c r="J646" s="378"/>
      <c r="K646" s="378"/>
      <c r="L646" s="378"/>
      <c r="M646" s="378"/>
      <c r="N646" s="378"/>
      <c r="O646" s="379"/>
      <c r="P646" s="483">
        <f t="shared" si="30"/>
        <v>0</v>
      </c>
      <c r="Q646" s="378"/>
      <c r="R646" s="378"/>
      <c r="S646" s="378"/>
      <c r="T646" s="378"/>
      <c r="U646" s="378"/>
      <c r="V646" s="378"/>
      <c r="W646" s="378">
        <v>1</v>
      </c>
      <c r="X646" s="440">
        <v>44301</v>
      </c>
      <c r="Y646" s="484">
        <f t="shared" si="31"/>
        <v>1</v>
      </c>
      <c r="Z646" s="378"/>
      <c r="AA646" s="378"/>
      <c r="AB646" s="378"/>
      <c r="AC646" s="378"/>
      <c r="AD646" s="378"/>
      <c r="AE646" s="378"/>
      <c r="AF646" s="378"/>
      <c r="AG646" s="379"/>
      <c r="AH646" s="484">
        <f t="shared" si="29"/>
        <v>0</v>
      </c>
      <c r="AI646" s="378"/>
      <c r="AJ646" s="378" t="s">
        <v>2227</v>
      </c>
      <c r="AK646" s="378" t="s">
        <v>2228</v>
      </c>
      <c r="AL646" s="378"/>
      <c r="AM646" s="378"/>
      <c r="AN646" s="378"/>
      <c r="AO646" s="378"/>
      <c r="AP646" s="378"/>
      <c r="AQ646" s="378"/>
      <c r="AR646" s="378"/>
      <c r="AS646" s="394"/>
      <c r="AT646" s="395"/>
      <c r="AU646" s="394"/>
      <c r="AV646" s="394"/>
      <c r="AW646" s="383" t="s">
        <v>3395</v>
      </c>
    </row>
    <row r="647" spans="1:49">
      <c r="A647" s="472"/>
      <c r="B647" s="380" t="s">
        <v>3396</v>
      </c>
      <c r="C647" s="381" t="s">
        <v>3397</v>
      </c>
      <c r="D647" s="380"/>
      <c r="E647" s="378" t="s">
        <v>3398</v>
      </c>
      <c r="F647" s="378" t="s">
        <v>533</v>
      </c>
      <c r="G647" s="378" t="s">
        <v>452</v>
      </c>
      <c r="H647" s="378"/>
      <c r="I647" s="378"/>
      <c r="J647" s="378"/>
      <c r="K647" s="378"/>
      <c r="L647" s="378"/>
      <c r="M647" s="378"/>
      <c r="N647" s="378"/>
      <c r="O647" s="379"/>
      <c r="P647" s="483">
        <f t="shared" si="30"/>
        <v>0</v>
      </c>
      <c r="Q647" s="378"/>
      <c r="R647" s="378"/>
      <c r="S647" s="378"/>
      <c r="T647" s="378"/>
      <c r="U647" s="378"/>
      <c r="V647" s="378"/>
      <c r="W647" s="378">
        <v>1</v>
      </c>
      <c r="X647" s="440">
        <v>44315</v>
      </c>
      <c r="Y647" s="484">
        <f t="shared" si="31"/>
        <v>1</v>
      </c>
      <c r="Z647" s="378"/>
      <c r="AA647" s="378"/>
      <c r="AB647" s="378"/>
      <c r="AC647" s="378"/>
      <c r="AD647" s="378"/>
      <c r="AE647" s="378"/>
      <c r="AF647" s="378"/>
      <c r="AG647" s="379"/>
      <c r="AH647" s="484">
        <f t="shared" si="29"/>
        <v>0</v>
      </c>
      <c r="AI647" s="378"/>
      <c r="AJ647" s="378" t="s">
        <v>2227</v>
      </c>
      <c r="AK647" s="378" t="s">
        <v>2228</v>
      </c>
      <c r="AL647" s="378"/>
      <c r="AM647" s="378"/>
      <c r="AN647" s="378"/>
      <c r="AO647" s="378"/>
      <c r="AP647" s="378"/>
      <c r="AQ647" s="378"/>
      <c r="AR647" s="378"/>
      <c r="AS647" s="394"/>
      <c r="AT647" s="395"/>
      <c r="AU647" s="394"/>
      <c r="AV647" s="394"/>
      <c r="AW647" s="383" t="s">
        <v>3399</v>
      </c>
    </row>
    <row r="648" spans="1:49">
      <c r="A648" s="472"/>
      <c r="B648" s="380" t="s">
        <v>3400</v>
      </c>
      <c r="C648" s="381" t="s">
        <v>3401</v>
      </c>
      <c r="D648" s="380"/>
      <c r="E648" s="378" t="s">
        <v>3402</v>
      </c>
      <c r="F648" s="378" t="s">
        <v>533</v>
      </c>
      <c r="G648" s="378" t="s">
        <v>452</v>
      </c>
      <c r="H648" s="378"/>
      <c r="I648" s="378"/>
      <c r="J648" s="378"/>
      <c r="K648" s="378"/>
      <c r="L648" s="378"/>
      <c r="M648" s="378"/>
      <c r="N648" s="378"/>
      <c r="O648" s="379"/>
      <c r="P648" s="483">
        <f t="shared" si="30"/>
        <v>0</v>
      </c>
      <c r="Q648" s="378"/>
      <c r="R648" s="378"/>
      <c r="S648" s="378"/>
      <c r="T648" s="378"/>
      <c r="U648" s="378"/>
      <c r="V648" s="378"/>
      <c r="W648" s="378">
        <v>1</v>
      </c>
      <c r="X648" s="440">
        <v>44448</v>
      </c>
      <c r="Y648" s="484">
        <f t="shared" si="31"/>
        <v>1</v>
      </c>
      <c r="Z648" s="378"/>
      <c r="AA648" s="378"/>
      <c r="AB648" s="378"/>
      <c r="AC648" s="378"/>
      <c r="AD648" s="378"/>
      <c r="AE648" s="378"/>
      <c r="AF648" s="378"/>
      <c r="AG648" s="379"/>
      <c r="AH648" s="484">
        <f t="shared" si="29"/>
        <v>0</v>
      </c>
      <c r="AI648" s="378"/>
      <c r="AJ648" s="378" t="s">
        <v>2227</v>
      </c>
      <c r="AK648" s="378" t="s">
        <v>2228</v>
      </c>
      <c r="AL648" s="378"/>
      <c r="AM648" s="378"/>
      <c r="AN648" s="378"/>
      <c r="AO648" s="378"/>
      <c r="AP648" s="378"/>
      <c r="AQ648" s="378"/>
      <c r="AR648" s="378"/>
      <c r="AS648" s="394"/>
      <c r="AT648" s="395"/>
      <c r="AU648" s="394"/>
      <c r="AV648" s="394"/>
      <c r="AW648" s="383" t="s">
        <v>3403</v>
      </c>
    </row>
    <row r="649" spans="1:49">
      <c r="A649" s="472"/>
      <c r="B649" s="380" t="s">
        <v>3404</v>
      </c>
      <c r="C649" s="381" t="s">
        <v>3405</v>
      </c>
      <c r="D649" s="380"/>
      <c r="E649" s="378" t="s">
        <v>3406</v>
      </c>
      <c r="F649" s="378" t="s">
        <v>533</v>
      </c>
      <c r="G649" s="378" t="s">
        <v>452</v>
      </c>
      <c r="H649" s="378"/>
      <c r="I649" s="378"/>
      <c r="J649" s="378"/>
      <c r="K649" s="378"/>
      <c r="L649" s="378"/>
      <c r="M649" s="378"/>
      <c r="N649" s="378"/>
      <c r="O649" s="379"/>
      <c r="P649" s="483">
        <f t="shared" si="30"/>
        <v>0</v>
      </c>
      <c r="Q649" s="378"/>
      <c r="R649" s="378"/>
      <c r="S649" s="378"/>
      <c r="T649" s="378"/>
      <c r="U649" s="378"/>
      <c r="V649" s="378"/>
      <c r="W649" s="378">
        <v>1</v>
      </c>
      <c r="X649" s="440">
        <v>44552</v>
      </c>
      <c r="Y649" s="484">
        <f t="shared" si="31"/>
        <v>1</v>
      </c>
      <c r="Z649" s="378"/>
      <c r="AA649" s="378"/>
      <c r="AB649" s="378"/>
      <c r="AC649" s="378"/>
      <c r="AD649" s="378"/>
      <c r="AE649" s="378"/>
      <c r="AF649" s="378"/>
      <c r="AG649" s="378"/>
      <c r="AH649" s="484">
        <f t="shared" si="29"/>
        <v>0</v>
      </c>
      <c r="AI649" s="378"/>
      <c r="AJ649" s="378" t="s">
        <v>2227</v>
      </c>
      <c r="AK649" s="378" t="s">
        <v>2228</v>
      </c>
      <c r="AL649" s="378"/>
      <c r="AM649" s="378"/>
      <c r="AN649" s="378"/>
      <c r="AO649" s="378"/>
      <c r="AP649" s="378"/>
      <c r="AQ649" s="378"/>
      <c r="AR649" s="378"/>
      <c r="AS649" s="394"/>
      <c r="AT649" s="395"/>
      <c r="AU649" s="394"/>
      <c r="AV649" s="394"/>
      <c r="AW649" s="383" t="s">
        <v>3407</v>
      </c>
    </row>
    <row r="650" spans="1:49">
      <c r="A650" s="472"/>
      <c r="B650" s="380" t="s">
        <v>3408</v>
      </c>
      <c r="C650" s="381" t="s">
        <v>3409</v>
      </c>
      <c r="D650" s="380"/>
      <c r="E650" s="378" t="s">
        <v>3410</v>
      </c>
      <c r="F650" s="378" t="s">
        <v>730</v>
      </c>
      <c r="G650" s="378" t="s">
        <v>511</v>
      </c>
      <c r="H650" s="378"/>
      <c r="I650" s="378"/>
      <c r="J650" s="378"/>
      <c r="K650" s="378"/>
      <c r="L650" s="378"/>
      <c r="M650" s="378"/>
      <c r="N650" s="378"/>
      <c r="O650" s="379"/>
      <c r="P650" s="483">
        <f t="shared" si="30"/>
        <v>0</v>
      </c>
      <c r="Q650" s="378"/>
      <c r="R650" s="378"/>
      <c r="S650" s="378"/>
      <c r="T650" s="378"/>
      <c r="U650" s="378"/>
      <c r="V650" s="378"/>
      <c r="W650" s="378">
        <v>1</v>
      </c>
      <c r="X650" s="440">
        <v>44211</v>
      </c>
      <c r="Y650" s="484">
        <f t="shared" si="31"/>
        <v>1</v>
      </c>
      <c r="Z650" s="378"/>
      <c r="AA650" s="378"/>
      <c r="AB650" s="378"/>
      <c r="AC650" s="378"/>
      <c r="AD650" s="378"/>
      <c r="AE650" s="378"/>
      <c r="AF650" s="378"/>
      <c r="AG650" s="378"/>
      <c r="AH650" s="484">
        <f t="shared" si="29"/>
        <v>0</v>
      </c>
      <c r="AI650" s="378"/>
      <c r="AJ650" s="378" t="s">
        <v>2227</v>
      </c>
      <c r="AK650" s="378" t="s">
        <v>2228</v>
      </c>
      <c r="AL650" s="378"/>
      <c r="AM650" s="378"/>
      <c r="AN650" s="378"/>
      <c r="AO650" s="378"/>
      <c r="AP650" s="378"/>
      <c r="AQ650" s="378"/>
      <c r="AR650" s="378"/>
      <c r="AS650" s="394"/>
      <c r="AT650" s="395"/>
      <c r="AU650" s="394"/>
      <c r="AV650" s="394"/>
      <c r="AW650" s="383" t="s">
        <v>3411</v>
      </c>
    </row>
    <row r="651" spans="1:49">
      <c r="A651" s="472"/>
      <c r="B651" s="380" t="s">
        <v>3412</v>
      </c>
      <c r="C651" s="381" t="s">
        <v>3413</v>
      </c>
      <c r="D651" s="380"/>
      <c r="E651" s="378" t="s">
        <v>3414</v>
      </c>
      <c r="F651" s="378" t="s">
        <v>533</v>
      </c>
      <c r="G651" s="378" t="s">
        <v>452</v>
      </c>
      <c r="H651" s="378"/>
      <c r="I651" s="378"/>
      <c r="J651" s="378"/>
      <c r="K651" s="378"/>
      <c r="L651" s="378"/>
      <c r="M651" s="378"/>
      <c r="N651" s="378"/>
      <c r="O651" s="379"/>
      <c r="P651" s="483">
        <f t="shared" si="30"/>
        <v>0</v>
      </c>
      <c r="Q651" s="378"/>
      <c r="R651" s="378"/>
      <c r="S651" s="378"/>
      <c r="T651" s="378"/>
      <c r="U651" s="378"/>
      <c r="V651" s="378"/>
      <c r="W651" s="378">
        <v>1</v>
      </c>
      <c r="X651" s="440">
        <v>44284</v>
      </c>
      <c r="Y651" s="484">
        <f t="shared" si="31"/>
        <v>1</v>
      </c>
      <c r="Z651" s="378"/>
      <c r="AA651" s="378"/>
      <c r="AB651" s="378"/>
      <c r="AC651" s="378"/>
      <c r="AD651" s="378"/>
      <c r="AE651" s="378"/>
      <c r="AF651" s="378"/>
      <c r="AG651" s="379"/>
      <c r="AH651" s="484">
        <f t="shared" si="29"/>
        <v>0</v>
      </c>
      <c r="AI651" s="378"/>
      <c r="AJ651" s="378" t="s">
        <v>2227</v>
      </c>
      <c r="AK651" s="378" t="s">
        <v>2228</v>
      </c>
      <c r="AL651" s="378"/>
      <c r="AM651" s="378"/>
      <c r="AN651" s="378"/>
      <c r="AO651" s="378"/>
      <c r="AP651" s="378"/>
      <c r="AQ651" s="378"/>
      <c r="AR651" s="378"/>
      <c r="AS651" s="394"/>
      <c r="AT651" s="395"/>
      <c r="AU651" s="394"/>
      <c r="AV651" s="394"/>
      <c r="AW651" s="383" t="s">
        <v>3415</v>
      </c>
    </row>
    <row r="652" spans="1:49">
      <c r="A652" s="472"/>
      <c r="B652" s="380" t="s">
        <v>1762</v>
      </c>
      <c r="C652" s="381" t="s">
        <v>3416</v>
      </c>
      <c r="D652" s="380"/>
      <c r="E652" s="378" t="s">
        <v>3417</v>
      </c>
      <c r="F652" s="378" t="s">
        <v>533</v>
      </c>
      <c r="G652" s="378" t="s">
        <v>452</v>
      </c>
      <c r="H652" s="378"/>
      <c r="I652" s="378"/>
      <c r="J652" s="378"/>
      <c r="K652" s="378"/>
      <c r="L652" s="378"/>
      <c r="M652" s="378"/>
      <c r="N652" s="378"/>
      <c r="O652" s="379"/>
      <c r="P652" s="483">
        <f t="shared" si="30"/>
        <v>0</v>
      </c>
      <c r="Q652" s="378"/>
      <c r="R652" s="378"/>
      <c r="S652" s="378"/>
      <c r="T652" s="378"/>
      <c r="U652" s="378"/>
      <c r="V652" s="378"/>
      <c r="W652" s="378">
        <v>1</v>
      </c>
      <c r="X652" s="440">
        <v>44399</v>
      </c>
      <c r="Y652" s="484">
        <f t="shared" si="31"/>
        <v>1</v>
      </c>
      <c r="Z652" s="378"/>
      <c r="AA652" s="378"/>
      <c r="AB652" s="378"/>
      <c r="AC652" s="378"/>
      <c r="AD652" s="378"/>
      <c r="AE652" s="378"/>
      <c r="AF652" s="378"/>
      <c r="AG652" s="378"/>
      <c r="AH652" s="484">
        <f t="shared" si="29"/>
        <v>0</v>
      </c>
      <c r="AI652" s="378"/>
      <c r="AJ652" s="378" t="s">
        <v>2227</v>
      </c>
      <c r="AK652" s="378" t="s">
        <v>2228</v>
      </c>
      <c r="AL652" s="378"/>
      <c r="AM652" s="378"/>
      <c r="AN652" s="378"/>
      <c r="AO652" s="378"/>
      <c r="AP652" s="378"/>
      <c r="AQ652" s="378"/>
      <c r="AR652" s="378"/>
      <c r="AS652" s="394"/>
      <c r="AT652" s="395"/>
      <c r="AU652" s="394"/>
      <c r="AV652" s="394"/>
      <c r="AW652" s="383" t="s">
        <v>3418</v>
      </c>
    </row>
    <row r="653" spans="1:49">
      <c r="A653" s="472"/>
      <c r="B653" s="380" t="s">
        <v>1765</v>
      </c>
      <c r="C653" s="381" t="s">
        <v>3419</v>
      </c>
      <c r="D653" s="380"/>
      <c r="E653" s="378" t="s">
        <v>3420</v>
      </c>
      <c r="F653" s="378" t="s">
        <v>533</v>
      </c>
      <c r="G653" s="378" t="s">
        <v>452</v>
      </c>
      <c r="H653" s="378"/>
      <c r="I653" s="378"/>
      <c r="J653" s="378"/>
      <c r="K653" s="378"/>
      <c r="L653" s="378"/>
      <c r="M653" s="378"/>
      <c r="N653" s="378"/>
      <c r="O653" s="379"/>
      <c r="P653" s="483">
        <f t="shared" si="30"/>
        <v>0</v>
      </c>
      <c r="Q653" s="378"/>
      <c r="R653" s="378"/>
      <c r="S653" s="378"/>
      <c r="T653" s="378"/>
      <c r="U653" s="378"/>
      <c r="V653" s="378"/>
      <c r="W653" s="378">
        <v>1</v>
      </c>
      <c r="X653" s="440">
        <v>44504</v>
      </c>
      <c r="Y653" s="484">
        <f t="shared" si="31"/>
        <v>1</v>
      </c>
      <c r="Z653" s="378"/>
      <c r="AA653" s="378"/>
      <c r="AB653" s="378"/>
      <c r="AC653" s="378"/>
      <c r="AD653" s="378"/>
      <c r="AE653" s="378"/>
      <c r="AF653" s="378"/>
      <c r="AG653" s="378"/>
      <c r="AH653" s="484">
        <f t="shared" si="29"/>
        <v>0</v>
      </c>
      <c r="AI653" s="378"/>
      <c r="AJ653" s="378" t="s">
        <v>2227</v>
      </c>
      <c r="AK653" s="378" t="s">
        <v>2228</v>
      </c>
      <c r="AL653" s="378"/>
      <c r="AM653" s="378"/>
      <c r="AN653" s="378"/>
      <c r="AO653" s="378"/>
      <c r="AP653" s="378"/>
      <c r="AQ653" s="378"/>
      <c r="AR653" s="378"/>
      <c r="AS653" s="394"/>
      <c r="AT653" s="395"/>
      <c r="AU653" s="394"/>
      <c r="AV653" s="394"/>
      <c r="AW653" s="383" t="s">
        <v>3421</v>
      </c>
    </row>
    <row r="654" spans="1:49">
      <c r="A654" s="472"/>
      <c r="B654" s="380" t="s">
        <v>3422</v>
      </c>
      <c r="C654" s="381" t="s">
        <v>3423</v>
      </c>
      <c r="D654" s="380"/>
      <c r="E654" s="378" t="s">
        <v>3424</v>
      </c>
      <c r="F654" s="378" t="s">
        <v>533</v>
      </c>
      <c r="G654" s="378" t="s">
        <v>452</v>
      </c>
      <c r="H654" s="378"/>
      <c r="I654" s="378"/>
      <c r="J654" s="378"/>
      <c r="K654" s="378"/>
      <c r="L654" s="378"/>
      <c r="M654" s="378"/>
      <c r="N654" s="378"/>
      <c r="O654" s="379"/>
      <c r="P654" s="483">
        <f t="shared" si="30"/>
        <v>0</v>
      </c>
      <c r="Q654" s="378"/>
      <c r="R654" s="378"/>
      <c r="S654" s="378"/>
      <c r="T654" s="378"/>
      <c r="U654" s="378"/>
      <c r="V654" s="378"/>
      <c r="W654" s="378">
        <v>1</v>
      </c>
      <c r="X654" s="440">
        <v>44358</v>
      </c>
      <c r="Y654" s="484">
        <f t="shared" si="31"/>
        <v>1</v>
      </c>
      <c r="Z654" s="378"/>
      <c r="AA654" s="378"/>
      <c r="AB654" s="378"/>
      <c r="AC654" s="378"/>
      <c r="AD654" s="378"/>
      <c r="AE654" s="378"/>
      <c r="AF654" s="378"/>
      <c r="AG654" s="379"/>
      <c r="AH654" s="484">
        <f t="shared" ref="AH654:AH717" si="32">SUM($Z654:$AF654)</f>
        <v>0</v>
      </c>
      <c r="AI654" s="378"/>
      <c r="AJ654" s="378" t="s">
        <v>2227</v>
      </c>
      <c r="AK654" s="378" t="s">
        <v>2228</v>
      </c>
      <c r="AL654" s="378"/>
      <c r="AM654" s="378"/>
      <c r="AN654" s="378"/>
      <c r="AO654" s="378"/>
      <c r="AP654" s="378"/>
      <c r="AQ654" s="378"/>
      <c r="AR654" s="378"/>
      <c r="AS654" s="394"/>
      <c r="AT654" s="395"/>
      <c r="AU654" s="394"/>
      <c r="AV654" s="394"/>
      <c r="AW654" s="383" t="s">
        <v>3425</v>
      </c>
    </row>
    <row r="655" spans="1:49">
      <c r="A655" s="472"/>
      <c r="B655" s="380" t="s">
        <v>3426</v>
      </c>
      <c r="C655" s="381" t="s">
        <v>3427</v>
      </c>
      <c r="D655" s="380"/>
      <c r="E655" s="378" t="s">
        <v>3428</v>
      </c>
      <c r="F655" s="378" t="s">
        <v>533</v>
      </c>
      <c r="G655" s="378" t="s">
        <v>452</v>
      </c>
      <c r="H655" s="378"/>
      <c r="I655" s="378"/>
      <c r="J655" s="378"/>
      <c r="K655" s="378"/>
      <c r="L655" s="378"/>
      <c r="M655" s="378"/>
      <c r="N655" s="378"/>
      <c r="O655" s="379"/>
      <c r="P655" s="483">
        <f t="shared" si="30"/>
        <v>0</v>
      </c>
      <c r="Q655" s="378"/>
      <c r="R655" s="378"/>
      <c r="S655" s="378"/>
      <c r="T655" s="378"/>
      <c r="U655" s="378"/>
      <c r="V655" s="378"/>
      <c r="W655" s="378">
        <v>1</v>
      </c>
      <c r="X655" s="440">
        <v>44375</v>
      </c>
      <c r="Y655" s="484">
        <f t="shared" si="31"/>
        <v>1</v>
      </c>
      <c r="Z655" s="378"/>
      <c r="AA655" s="378"/>
      <c r="AB655" s="378"/>
      <c r="AC655" s="378"/>
      <c r="AD655" s="378"/>
      <c r="AE655" s="378"/>
      <c r="AF655" s="378"/>
      <c r="AG655" s="379"/>
      <c r="AH655" s="484">
        <f t="shared" si="32"/>
        <v>0</v>
      </c>
      <c r="AI655" s="378"/>
      <c r="AJ655" s="378" t="s">
        <v>2227</v>
      </c>
      <c r="AK655" s="378" t="s">
        <v>2228</v>
      </c>
      <c r="AL655" s="378"/>
      <c r="AM655" s="378"/>
      <c r="AN655" s="378"/>
      <c r="AO655" s="378"/>
      <c r="AP655" s="378"/>
      <c r="AQ655" s="378"/>
      <c r="AR655" s="378"/>
      <c r="AS655" s="394"/>
      <c r="AT655" s="395"/>
      <c r="AU655" s="394"/>
      <c r="AV655" s="394"/>
      <c r="AW655" s="383" t="s">
        <v>3429</v>
      </c>
    </row>
    <row r="656" spans="1:49">
      <c r="A656" s="472"/>
      <c r="B656" s="380" t="s">
        <v>3430</v>
      </c>
      <c r="C656" s="381" t="s">
        <v>3431</v>
      </c>
      <c r="D656" s="380"/>
      <c r="E656" s="378" t="s">
        <v>3432</v>
      </c>
      <c r="F656" s="378" t="s">
        <v>533</v>
      </c>
      <c r="G656" s="378" t="s">
        <v>452</v>
      </c>
      <c r="H656" s="378"/>
      <c r="I656" s="378"/>
      <c r="J656" s="378"/>
      <c r="K656" s="378"/>
      <c r="L656" s="378"/>
      <c r="M656" s="378"/>
      <c r="N656" s="378"/>
      <c r="O656" s="379"/>
      <c r="P656" s="483">
        <f t="shared" si="30"/>
        <v>0</v>
      </c>
      <c r="Q656" s="378"/>
      <c r="R656" s="378"/>
      <c r="S656" s="378"/>
      <c r="T656" s="378"/>
      <c r="U656" s="378"/>
      <c r="V656" s="378"/>
      <c r="W656" s="378">
        <v>1</v>
      </c>
      <c r="X656" s="440">
        <v>44384</v>
      </c>
      <c r="Y656" s="484">
        <f t="shared" si="31"/>
        <v>1</v>
      </c>
      <c r="Z656" s="378"/>
      <c r="AA656" s="378"/>
      <c r="AB656" s="378"/>
      <c r="AC656" s="378"/>
      <c r="AD656" s="378"/>
      <c r="AE656" s="378"/>
      <c r="AF656" s="378"/>
      <c r="AG656" s="379"/>
      <c r="AH656" s="484">
        <f t="shared" si="32"/>
        <v>0</v>
      </c>
      <c r="AI656" s="378"/>
      <c r="AJ656" s="378" t="s">
        <v>2227</v>
      </c>
      <c r="AK656" s="378" t="s">
        <v>2228</v>
      </c>
      <c r="AL656" s="378"/>
      <c r="AM656" s="378"/>
      <c r="AN656" s="378"/>
      <c r="AO656" s="378"/>
      <c r="AP656" s="378"/>
      <c r="AQ656" s="378"/>
      <c r="AR656" s="378"/>
      <c r="AS656" s="394"/>
      <c r="AT656" s="395"/>
      <c r="AU656" s="394"/>
      <c r="AV656" s="394"/>
      <c r="AW656" s="383" t="s">
        <v>3433</v>
      </c>
    </row>
    <row r="657" spans="1:49">
      <c r="A657" s="472"/>
      <c r="B657" s="380" t="s">
        <v>1773</v>
      </c>
      <c r="C657" s="381" t="s">
        <v>3434</v>
      </c>
      <c r="D657" s="380"/>
      <c r="E657" s="378" t="s">
        <v>3435</v>
      </c>
      <c r="F657" s="378" t="s">
        <v>533</v>
      </c>
      <c r="G657" s="378" t="s">
        <v>452</v>
      </c>
      <c r="H657" s="378"/>
      <c r="I657" s="378"/>
      <c r="J657" s="378"/>
      <c r="K657" s="378"/>
      <c r="L657" s="378"/>
      <c r="M657" s="378"/>
      <c r="N657" s="378"/>
      <c r="O657" s="379"/>
      <c r="P657" s="483">
        <f t="shared" si="30"/>
        <v>0</v>
      </c>
      <c r="Q657" s="378"/>
      <c r="R657" s="378"/>
      <c r="S657" s="378"/>
      <c r="T657" s="378"/>
      <c r="U657" s="378"/>
      <c r="V657" s="378"/>
      <c r="W657" s="378">
        <v>1</v>
      </c>
      <c r="X657" s="440">
        <v>44497</v>
      </c>
      <c r="Y657" s="484">
        <f t="shared" si="31"/>
        <v>1</v>
      </c>
      <c r="Z657" s="378"/>
      <c r="AA657" s="378"/>
      <c r="AB657" s="378"/>
      <c r="AC657" s="378"/>
      <c r="AD657" s="378"/>
      <c r="AE657" s="378"/>
      <c r="AF657" s="378"/>
      <c r="AG657" s="378"/>
      <c r="AH657" s="484">
        <f t="shared" si="32"/>
        <v>0</v>
      </c>
      <c r="AI657" s="378"/>
      <c r="AJ657" s="378" t="s">
        <v>2227</v>
      </c>
      <c r="AK657" s="378" t="s">
        <v>2228</v>
      </c>
      <c r="AL657" s="378"/>
      <c r="AM657" s="378"/>
      <c r="AN657" s="378"/>
      <c r="AO657" s="378"/>
      <c r="AP657" s="378"/>
      <c r="AQ657" s="378"/>
      <c r="AR657" s="378"/>
      <c r="AS657" s="394"/>
      <c r="AT657" s="395"/>
      <c r="AU657" s="394"/>
      <c r="AV657" s="394"/>
      <c r="AW657" s="383" t="s">
        <v>3436</v>
      </c>
    </row>
    <row r="658" spans="1:49">
      <c r="A658" s="472"/>
      <c r="B658" s="380" t="s">
        <v>3437</v>
      </c>
      <c r="C658" s="381" t="s">
        <v>3438</v>
      </c>
      <c r="D658" s="380"/>
      <c r="E658" s="378" t="s">
        <v>3439</v>
      </c>
      <c r="F658" s="378" t="s">
        <v>730</v>
      </c>
      <c r="G658" s="378" t="s">
        <v>511</v>
      </c>
      <c r="H658" s="378"/>
      <c r="I658" s="378"/>
      <c r="J658" s="378"/>
      <c r="K658" s="378"/>
      <c r="L658" s="378"/>
      <c r="M658" s="378"/>
      <c r="N658" s="378"/>
      <c r="O658" s="379"/>
      <c r="P658" s="483">
        <f t="shared" si="30"/>
        <v>0</v>
      </c>
      <c r="Q658" s="378"/>
      <c r="R658" s="378"/>
      <c r="S658" s="378"/>
      <c r="T658" s="378"/>
      <c r="U658" s="378"/>
      <c r="V658" s="378"/>
      <c r="W658" s="378">
        <v>1</v>
      </c>
      <c r="X658" s="440">
        <v>44489</v>
      </c>
      <c r="Y658" s="484">
        <f t="shared" si="31"/>
        <v>1</v>
      </c>
      <c r="Z658" s="378"/>
      <c r="AA658" s="378"/>
      <c r="AB658" s="378"/>
      <c r="AC658" s="378"/>
      <c r="AD658" s="378"/>
      <c r="AE658" s="378"/>
      <c r="AF658" s="378"/>
      <c r="AG658" s="378"/>
      <c r="AH658" s="484">
        <f t="shared" si="32"/>
        <v>0</v>
      </c>
      <c r="AI658" s="378"/>
      <c r="AJ658" s="378" t="s">
        <v>2227</v>
      </c>
      <c r="AK658" s="378" t="s">
        <v>2228</v>
      </c>
      <c r="AL658" s="378"/>
      <c r="AM658" s="378"/>
      <c r="AN658" s="378"/>
      <c r="AO658" s="378"/>
      <c r="AP658" s="378"/>
      <c r="AQ658" s="378"/>
      <c r="AR658" s="378"/>
      <c r="AS658" s="394"/>
      <c r="AT658" s="395"/>
      <c r="AU658" s="394"/>
      <c r="AV658" s="394"/>
      <c r="AW658" s="383" t="s">
        <v>3440</v>
      </c>
    </row>
    <row r="659" spans="1:49">
      <c r="A659" s="472"/>
      <c r="B659" s="380" t="s">
        <v>3441</v>
      </c>
      <c r="C659" s="381" t="s">
        <v>3442</v>
      </c>
      <c r="D659" s="380"/>
      <c r="E659" s="378" t="s">
        <v>3443</v>
      </c>
      <c r="F659" s="378" t="s">
        <v>533</v>
      </c>
      <c r="G659" s="378" t="s">
        <v>452</v>
      </c>
      <c r="H659" s="378"/>
      <c r="I659" s="378"/>
      <c r="J659" s="378"/>
      <c r="K659" s="378"/>
      <c r="L659" s="378"/>
      <c r="M659" s="378"/>
      <c r="N659" s="378"/>
      <c r="O659" s="379"/>
      <c r="P659" s="483">
        <f t="shared" si="30"/>
        <v>0</v>
      </c>
      <c r="Q659" s="378"/>
      <c r="R659" s="378"/>
      <c r="S659" s="378"/>
      <c r="T659" s="378"/>
      <c r="U659" s="378"/>
      <c r="V659" s="378"/>
      <c r="W659" s="378">
        <v>1</v>
      </c>
      <c r="X659" s="440">
        <v>44296</v>
      </c>
      <c r="Y659" s="484">
        <f t="shared" si="31"/>
        <v>1</v>
      </c>
      <c r="Z659" s="378"/>
      <c r="AA659" s="378"/>
      <c r="AB659" s="378"/>
      <c r="AC659" s="378"/>
      <c r="AD659" s="378"/>
      <c r="AE659" s="378"/>
      <c r="AF659" s="378"/>
      <c r="AG659" s="379"/>
      <c r="AH659" s="484">
        <f t="shared" si="32"/>
        <v>0</v>
      </c>
      <c r="AI659" s="378"/>
      <c r="AJ659" s="378" t="s">
        <v>2227</v>
      </c>
      <c r="AK659" s="378" t="s">
        <v>2228</v>
      </c>
      <c r="AL659" s="378"/>
      <c r="AM659" s="378"/>
      <c r="AN659" s="378"/>
      <c r="AO659" s="378"/>
      <c r="AP659" s="378"/>
      <c r="AQ659" s="378"/>
      <c r="AR659" s="378"/>
      <c r="AS659" s="394"/>
      <c r="AT659" s="395"/>
      <c r="AU659" s="394"/>
      <c r="AV659" s="394"/>
      <c r="AW659" s="383" t="s">
        <v>3444</v>
      </c>
    </row>
    <row r="660" spans="1:49">
      <c r="A660" s="472"/>
      <c r="B660" s="380" t="s">
        <v>3445</v>
      </c>
      <c r="C660" s="381" t="s">
        <v>3446</v>
      </c>
      <c r="D660" s="380"/>
      <c r="E660" s="378" t="s">
        <v>3447</v>
      </c>
      <c r="F660" s="378" t="s">
        <v>533</v>
      </c>
      <c r="G660" s="378" t="s">
        <v>452</v>
      </c>
      <c r="H660" s="378"/>
      <c r="I660" s="378"/>
      <c r="J660" s="378"/>
      <c r="K660" s="378"/>
      <c r="L660" s="378"/>
      <c r="M660" s="378"/>
      <c r="N660" s="378"/>
      <c r="O660" s="379"/>
      <c r="P660" s="483">
        <f t="shared" ref="P660:P723" si="33">SUM($H660:$N660)</f>
        <v>0</v>
      </c>
      <c r="Q660" s="378"/>
      <c r="R660" s="378"/>
      <c r="S660" s="378"/>
      <c r="T660" s="378"/>
      <c r="U660" s="378"/>
      <c r="V660" s="378"/>
      <c r="W660" s="378">
        <v>1</v>
      </c>
      <c r="X660" s="440">
        <v>44328</v>
      </c>
      <c r="Y660" s="484">
        <f t="shared" ref="Y660:Y723" si="34">SUM($Q660:$W660)</f>
        <v>1</v>
      </c>
      <c r="Z660" s="378"/>
      <c r="AA660" s="378"/>
      <c r="AB660" s="378"/>
      <c r="AC660" s="378"/>
      <c r="AD660" s="378"/>
      <c r="AE660" s="378"/>
      <c r="AF660" s="378"/>
      <c r="AG660" s="378"/>
      <c r="AH660" s="484">
        <f t="shared" si="32"/>
        <v>0</v>
      </c>
      <c r="AI660" s="378"/>
      <c r="AJ660" s="378" t="s">
        <v>2227</v>
      </c>
      <c r="AK660" s="378" t="s">
        <v>2228</v>
      </c>
      <c r="AL660" s="378"/>
      <c r="AM660" s="378"/>
      <c r="AN660" s="378"/>
      <c r="AO660" s="378"/>
      <c r="AP660" s="378"/>
      <c r="AQ660" s="378"/>
      <c r="AR660" s="378"/>
      <c r="AS660" s="394"/>
      <c r="AT660" s="395"/>
      <c r="AU660" s="394"/>
      <c r="AV660" s="394"/>
      <c r="AW660" s="383" t="s">
        <v>3448</v>
      </c>
    </row>
    <row r="661" spans="1:49">
      <c r="A661" s="472"/>
      <c r="B661" s="380" t="s">
        <v>1777</v>
      </c>
      <c r="C661" s="381" t="s">
        <v>3449</v>
      </c>
      <c r="D661" s="380"/>
      <c r="E661" s="378" t="s">
        <v>3450</v>
      </c>
      <c r="F661" s="378" t="s">
        <v>533</v>
      </c>
      <c r="G661" s="378" t="s">
        <v>452</v>
      </c>
      <c r="H661" s="378"/>
      <c r="I661" s="378"/>
      <c r="J661" s="378"/>
      <c r="K661" s="378"/>
      <c r="L661" s="378"/>
      <c r="M661" s="378"/>
      <c r="N661" s="378"/>
      <c r="O661" s="379"/>
      <c r="P661" s="483">
        <f t="shared" si="33"/>
        <v>0</v>
      </c>
      <c r="Q661" s="378"/>
      <c r="R661" s="378"/>
      <c r="S661" s="378"/>
      <c r="T661" s="378"/>
      <c r="U661" s="378"/>
      <c r="V661" s="378"/>
      <c r="W661" s="378">
        <v>1</v>
      </c>
      <c r="X661" s="440">
        <v>44301</v>
      </c>
      <c r="Y661" s="484">
        <f t="shared" si="34"/>
        <v>1</v>
      </c>
      <c r="Z661" s="378"/>
      <c r="AA661" s="378"/>
      <c r="AB661" s="378"/>
      <c r="AC661" s="378"/>
      <c r="AD661" s="378"/>
      <c r="AE661" s="378"/>
      <c r="AF661" s="378"/>
      <c r="AG661" s="379"/>
      <c r="AH661" s="484">
        <f t="shared" si="32"/>
        <v>0</v>
      </c>
      <c r="AI661" s="378"/>
      <c r="AJ661" s="378" t="s">
        <v>2227</v>
      </c>
      <c r="AK661" s="378" t="s">
        <v>2228</v>
      </c>
      <c r="AL661" s="378"/>
      <c r="AM661" s="378"/>
      <c r="AN661" s="378"/>
      <c r="AO661" s="378"/>
      <c r="AP661" s="378"/>
      <c r="AQ661" s="378"/>
      <c r="AR661" s="378"/>
      <c r="AS661" s="394"/>
      <c r="AT661" s="395"/>
      <c r="AU661" s="394"/>
      <c r="AV661" s="394"/>
      <c r="AW661" s="383" t="s">
        <v>3451</v>
      </c>
    </row>
    <row r="662" spans="1:49">
      <c r="A662" s="472"/>
      <c r="B662" s="380" t="s">
        <v>3452</v>
      </c>
      <c r="C662" s="381" t="s">
        <v>3453</v>
      </c>
      <c r="D662" s="380"/>
      <c r="E662" s="378" t="s">
        <v>3454</v>
      </c>
      <c r="F662" s="378" t="s">
        <v>533</v>
      </c>
      <c r="G662" s="378" t="s">
        <v>452</v>
      </c>
      <c r="H662" s="378"/>
      <c r="I662" s="378"/>
      <c r="J662" s="378"/>
      <c r="K662" s="378"/>
      <c r="L662" s="378"/>
      <c r="M662" s="378"/>
      <c r="N662" s="378"/>
      <c r="O662" s="379"/>
      <c r="P662" s="483">
        <f t="shared" si="33"/>
        <v>0</v>
      </c>
      <c r="Q662" s="378"/>
      <c r="R662" s="378"/>
      <c r="S662" s="378"/>
      <c r="T662" s="378"/>
      <c r="U662" s="378"/>
      <c r="V662" s="378"/>
      <c r="W662" s="378">
        <v>1</v>
      </c>
      <c r="X662" s="440">
        <v>44351</v>
      </c>
      <c r="Y662" s="484">
        <f t="shared" si="34"/>
        <v>1</v>
      </c>
      <c r="Z662" s="378"/>
      <c r="AA662" s="378"/>
      <c r="AB662" s="378"/>
      <c r="AC662" s="378"/>
      <c r="AD662" s="378"/>
      <c r="AE662" s="378"/>
      <c r="AF662" s="378"/>
      <c r="AG662" s="378"/>
      <c r="AH662" s="484">
        <f t="shared" si="32"/>
        <v>0</v>
      </c>
      <c r="AI662" s="378"/>
      <c r="AJ662" s="378" t="s">
        <v>2227</v>
      </c>
      <c r="AK662" s="378" t="s">
        <v>2228</v>
      </c>
      <c r="AL662" s="378"/>
      <c r="AM662" s="378"/>
      <c r="AN662" s="378"/>
      <c r="AO662" s="378"/>
      <c r="AP662" s="378"/>
      <c r="AQ662" s="378"/>
      <c r="AR662" s="378"/>
      <c r="AS662" s="394"/>
      <c r="AT662" s="395"/>
      <c r="AU662" s="394"/>
      <c r="AV662" s="394"/>
      <c r="AW662" s="383" t="s">
        <v>3455</v>
      </c>
    </row>
    <row r="663" spans="1:49">
      <c r="A663" s="472"/>
      <c r="B663" s="380" t="s">
        <v>3456</v>
      </c>
      <c r="C663" s="381" t="s">
        <v>3457</v>
      </c>
      <c r="D663" s="380"/>
      <c r="E663" s="378" t="s">
        <v>3458</v>
      </c>
      <c r="F663" s="378" t="s">
        <v>533</v>
      </c>
      <c r="G663" s="378" t="s">
        <v>452</v>
      </c>
      <c r="H663" s="378"/>
      <c r="I663" s="378"/>
      <c r="J663" s="378"/>
      <c r="K663" s="378"/>
      <c r="L663" s="378"/>
      <c r="M663" s="378"/>
      <c r="N663" s="378"/>
      <c r="O663" s="379"/>
      <c r="P663" s="483">
        <f t="shared" si="33"/>
        <v>0</v>
      </c>
      <c r="Q663" s="378"/>
      <c r="R663" s="378"/>
      <c r="S663" s="378"/>
      <c r="T663" s="378"/>
      <c r="U663" s="378"/>
      <c r="V663" s="378"/>
      <c r="W663" s="378">
        <v>1</v>
      </c>
      <c r="X663" s="440">
        <v>44462</v>
      </c>
      <c r="Y663" s="484">
        <f t="shared" si="34"/>
        <v>1</v>
      </c>
      <c r="Z663" s="378"/>
      <c r="AA663" s="378"/>
      <c r="AB663" s="378"/>
      <c r="AC663" s="378"/>
      <c r="AD663" s="378"/>
      <c r="AE663" s="378"/>
      <c r="AF663" s="378"/>
      <c r="AG663" s="378"/>
      <c r="AH663" s="484">
        <f t="shared" si="32"/>
        <v>0</v>
      </c>
      <c r="AI663" s="378"/>
      <c r="AJ663" s="378" t="s">
        <v>2227</v>
      </c>
      <c r="AK663" s="378" t="s">
        <v>2228</v>
      </c>
      <c r="AL663" s="378"/>
      <c r="AM663" s="378"/>
      <c r="AN663" s="378"/>
      <c r="AO663" s="378"/>
      <c r="AP663" s="378"/>
      <c r="AQ663" s="378"/>
      <c r="AR663" s="378"/>
      <c r="AS663" s="394"/>
      <c r="AT663" s="395"/>
      <c r="AU663" s="394"/>
      <c r="AV663" s="394"/>
      <c r="AW663" s="383" t="s">
        <v>3459</v>
      </c>
    </row>
    <row r="664" spans="1:49">
      <c r="A664" s="472"/>
      <c r="B664" s="380" t="s">
        <v>3460</v>
      </c>
      <c r="C664" s="381" t="s">
        <v>3461</v>
      </c>
      <c r="D664" s="380"/>
      <c r="E664" s="378" t="s">
        <v>3462</v>
      </c>
      <c r="F664" s="378" t="s">
        <v>730</v>
      </c>
      <c r="G664" s="378" t="s">
        <v>511</v>
      </c>
      <c r="H664" s="378"/>
      <c r="I664" s="378"/>
      <c r="J664" s="378"/>
      <c r="K664" s="378"/>
      <c r="L664" s="378"/>
      <c r="M664" s="378"/>
      <c r="N664" s="378"/>
      <c r="O664" s="379"/>
      <c r="P664" s="483">
        <f t="shared" si="33"/>
        <v>0</v>
      </c>
      <c r="Q664" s="378"/>
      <c r="R664" s="378"/>
      <c r="S664" s="378"/>
      <c r="T664" s="378"/>
      <c r="U664" s="378"/>
      <c r="V664" s="378"/>
      <c r="W664" s="378">
        <v>1</v>
      </c>
      <c r="X664" s="440">
        <v>44251</v>
      </c>
      <c r="Y664" s="484">
        <f t="shared" si="34"/>
        <v>1</v>
      </c>
      <c r="Z664" s="378"/>
      <c r="AA664" s="378"/>
      <c r="AB664" s="378"/>
      <c r="AC664" s="378"/>
      <c r="AD664" s="378"/>
      <c r="AE664" s="378"/>
      <c r="AF664" s="378"/>
      <c r="AG664" s="378"/>
      <c r="AH664" s="484">
        <f t="shared" si="32"/>
        <v>0</v>
      </c>
      <c r="AI664" s="378"/>
      <c r="AJ664" s="378" t="s">
        <v>2227</v>
      </c>
      <c r="AK664" s="378" t="s">
        <v>2228</v>
      </c>
      <c r="AL664" s="378"/>
      <c r="AM664" s="378"/>
      <c r="AN664" s="378"/>
      <c r="AO664" s="378"/>
      <c r="AP664" s="378"/>
      <c r="AQ664" s="378"/>
      <c r="AR664" s="378"/>
      <c r="AS664" s="394"/>
      <c r="AT664" s="395"/>
      <c r="AU664" s="394"/>
      <c r="AV664" s="394"/>
      <c r="AW664" s="383" t="s">
        <v>3463</v>
      </c>
    </row>
    <row r="665" spans="1:49">
      <c r="A665" s="472"/>
      <c r="B665" s="380" t="s">
        <v>3464</v>
      </c>
      <c r="C665" s="381" t="s">
        <v>3465</v>
      </c>
      <c r="D665" s="380"/>
      <c r="E665" s="378" t="s">
        <v>3466</v>
      </c>
      <c r="F665" s="378" t="s">
        <v>533</v>
      </c>
      <c r="G665" s="378" t="s">
        <v>452</v>
      </c>
      <c r="H665" s="378"/>
      <c r="I665" s="378"/>
      <c r="J665" s="378"/>
      <c r="K665" s="378"/>
      <c r="L665" s="378"/>
      <c r="M665" s="378"/>
      <c r="N665" s="378"/>
      <c r="O665" s="379"/>
      <c r="P665" s="483">
        <f t="shared" si="33"/>
        <v>0</v>
      </c>
      <c r="Q665" s="378"/>
      <c r="R665" s="378"/>
      <c r="S665" s="378"/>
      <c r="T665" s="378"/>
      <c r="U665" s="378"/>
      <c r="V665" s="378"/>
      <c r="W665" s="378">
        <v>1</v>
      </c>
      <c r="X665" s="440">
        <v>44489</v>
      </c>
      <c r="Y665" s="484">
        <f t="shared" si="34"/>
        <v>1</v>
      </c>
      <c r="Z665" s="378"/>
      <c r="AA665" s="378"/>
      <c r="AB665" s="378"/>
      <c r="AC665" s="378"/>
      <c r="AD665" s="378"/>
      <c r="AE665" s="378"/>
      <c r="AF665" s="378"/>
      <c r="AG665" s="378"/>
      <c r="AH665" s="484">
        <f t="shared" si="32"/>
        <v>0</v>
      </c>
      <c r="AI665" s="378"/>
      <c r="AJ665" s="378" t="s">
        <v>2227</v>
      </c>
      <c r="AK665" s="378" t="s">
        <v>2228</v>
      </c>
      <c r="AL665" s="378"/>
      <c r="AM665" s="378"/>
      <c r="AN665" s="378"/>
      <c r="AO665" s="378"/>
      <c r="AP665" s="378"/>
      <c r="AQ665" s="378"/>
      <c r="AR665" s="378"/>
      <c r="AS665" s="394"/>
      <c r="AT665" s="395"/>
      <c r="AU665" s="394"/>
      <c r="AV665" s="394"/>
      <c r="AW665" s="383" t="s">
        <v>3467</v>
      </c>
    </row>
    <row r="666" spans="1:49">
      <c r="A666" s="472"/>
      <c r="B666" s="380" t="s">
        <v>3468</v>
      </c>
      <c r="C666" s="381" t="s">
        <v>3469</v>
      </c>
      <c r="D666" s="380"/>
      <c r="E666" s="378" t="s">
        <v>3470</v>
      </c>
      <c r="F666" s="378" t="s">
        <v>730</v>
      </c>
      <c r="G666" s="378" t="s">
        <v>511</v>
      </c>
      <c r="H666" s="378"/>
      <c r="I666" s="378"/>
      <c r="J666" s="378"/>
      <c r="K666" s="378"/>
      <c r="L666" s="378"/>
      <c r="M666" s="378"/>
      <c r="N666" s="378"/>
      <c r="O666" s="379"/>
      <c r="P666" s="483">
        <f t="shared" si="33"/>
        <v>0</v>
      </c>
      <c r="Q666" s="378"/>
      <c r="R666" s="378"/>
      <c r="S666" s="378"/>
      <c r="T666" s="378"/>
      <c r="U666" s="378"/>
      <c r="V666" s="378"/>
      <c r="W666" s="378">
        <v>1</v>
      </c>
      <c r="X666" s="440">
        <v>44328</v>
      </c>
      <c r="Y666" s="484">
        <f t="shared" si="34"/>
        <v>1</v>
      </c>
      <c r="Z666" s="378"/>
      <c r="AA666" s="378"/>
      <c r="AB666" s="378"/>
      <c r="AC666" s="378"/>
      <c r="AD666" s="378"/>
      <c r="AE666" s="378"/>
      <c r="AF666" s="378"/>
      <c r="AG666" s="378"/>
      <c r="AH666" s="484">
        <f t="shared" si="32"/>
        <v>0</v>
      </c>
      <c r="AI666" s="378"/>
      <c r="AJ666" s="378" t="s">
        <v>2227</v>
      </c>
      <c r="AK666" s="378" t="s">
        <v>2228</v>
      </c>
      <c r="AL666" s="378"/>
      <c r="AM666" s="378"/>
      <c r="AN666" s="378"/>
      <c r="AO666" s="378"/>
      <c r="AP666" s="378"/>
      <c r="AQ666" s="378"/>
      <c r="AR666" s="378"/>
      <c r="AS666" s="394"/>
      <c r="AT666" s="395"/>
      <c r="AU666" s="394"/>
      <c r="AV666" s="394"/>
      <c r="AW666" s="383" t="s">
        <v>3471</v>
      </c>
    </row>
    <row r="667" spans="1:49">
      <c r="A667" s="472"/>
      <c r="B667" s="380" t="s">
        <v>3472</v>
      </c>
      <c r="C667" s="381" t="s">
        <v>3473</v>
      </c>
      <c r="D667" s="380"/>
      <c r="E667" s="378" t="s">
        <v>3474</v>
      </c>
      <c r="F667" s="378" t="s">
        <v>730</v>
      </c>
      <c r="G667" s="378" t="s">
        <v>511</v>
      </c>
      <c r="H667" s="378"/>
      <c r="I667" s="378"/>
      <c r="J667" s="378"/>
      <c r="K667" s="378"/>
      <c r="L667" s="378"/>
      <c r="M667" s="378"/>
      <c r="N667" s="378"/>
      <c r="O667" s="379"/>
      <c r="P667" s="483">
        <f t="shared" si="33"/>
        <v>0</v>
      </c>
      <c r="Q667" s="378"/>
      <c r="R667" s="378"/>
      <c r="S667" s="378"/>
      <c r="T667" s="378"/>
      <c r="U667" s="378"/>
      <c r="V667" s="378"/>
      <c r="W667" s="378">
        <v>1</v>
      </c>
      <c r="X667" s="440">
        <v>44345</v>
      </c>
      <c r="Y667" s="484">
        <f t="shared" si="34"/>
        <v>1</v>
      </c>
      <c r="Z667" s="378"/>
      <c r="AA667" s="378"/>
      <c r="AB667" s="378"/>
      <c r="AC667" s="378"/>
      <c r="AD667" s="378"/>
      <c r="AE667" s="378"/>
      <c r="AF667" s="378"/>
      <c r="AG667" s="378"/>
      <c r="AH667" s="484">
        <f t="shared" si="32"/>
        <v>0</v>
      </c>
      <c r="AI667" s="378"/>
      <c r="AJ667" s="378" t="s">
        <v>2227</v>
      </c>
      <c r="AK667" s="378" t="s">
        <v>2228</v>
      </c>
      <c r="AL667" s="378"/>
      <c r="AM667" s="378"/>
      <c r="AN667" s="378"/>
      <c r="AO667" s="378"/>
      <c r="AP667" s="378"/>
      <c r="AQ667" s="378"/>
      <c r="AR667" s="378"/>
      <c r="AS667" s="394"/>
      <c r="AT667" s="395"/>
      <c r="AU667" s="394"/>
      <c r="AV667" s="394"/>
      <c r="AW667" s="383" t="s">
        <v>3475</v>
      </c>
    </row>
    <row r="668" spans="1:49">
      <c r="A668" s="472"/>
      <c r="B668" s="380" t="s">
        <v>3476</v>
      </c>
      <c r="C668" s="381" t="s">
        <v>3477</v>
      </c>
      <c r="D668" s="380"/>
      <c r="E668" s="378" t="s">
        <v>3478</v>
      </c>
      <c r="F668" s="378" t="s">
        <v>533</v>
      </c>
      <c r="G668" s="378" t="s">
        <v>452</v>
      </c>
      <c r="H668" s="378"/>
      <c r="I668" s="378"/>
      <c r="J668" s="378"/>
      <c r="K668" s="378"/>
      <c r="L668" s="378"/>
      <c r="M668" s="378"/>
      <c r="N668" s="378"/>
      <c r="O668" s="379"/>
      <c r="P668" s="483">
        <f t="shared" si="33"/>
        <v>0</v>
      </c>
      <c r="Q668" s="378"/>
      <c r="R668" s="378"/>
      <c r="S668" s="378"/>
      <c r="T668" s="378"/>
      <c r="U668" s="378"/>
      <c r="V668" s="378"/>
      <c r="W668" s="378">
        <v>1</v>
      </c>
      <c r="X668" s="440">
        <v>44489</v>
      </c>
      <c r="Y668" s="484">
        <f t="shared" si="34"/>
        <v>1</v>
      </c>
      <c r="Z668" s="378"/>
      <c r="AA668" s="378"/>
      <c r="AB668" s="378"/>
      <c r="AC668" s="378"/>
      <c r="AD668" s="378"/>
      <c r="AE668" s="378"/>
      <c r="AF668" s="378"/>
      <c r="AG668" s="378"/>
      <c r="AH668" s="484">
        <f t="shared" si="32"/>
        <v>0</v>
      </c>
      <c r="AI668" s="378"/>
      <c r="AJ668" s="378" t="s">
        <v>2227</v>
      </c>
      <c r="AK668" s="378" t="s">
        <v>2228</v>
      </c>
      <c r="AL668" s="378"/>
      <c r="AM668" s="378"/>
      <c r="AN668" s="378"/>
      <c r="AO668" s="378"/>
      <c r="AP668" s="378"/>
      <c r="AQ668" s="378"/>
      <c r="AR668" s="378"/>
      <c r="AS668" s="394"/>
      <c r="AT668" s="395"/>
      <c r="AU668" s="394"/>
      <c r="AV668" s="394"/>
      <c r="AW668" s="383" t="s">
        <v>3479</v>
      </c>
    </row>
    <row r="669" spans="1:49">
      <c r="A669" s="472"/>
      <c r="B669" s="380" t="s">
        <v>3480</v>
      </c>
      <c r="C669" s="381" t="s">
        <v>3481</v>
      </c>
      <c r="D669" s="380"/>
      <c r="E669" s="378" t="s">
        <v>3482</v>
      </c>
      <c r="F669" s="378" t="s">
        <v>533</v>
      </c>
      <c r="G669" s="378" t="s">
        <v>452</v>
      </c>
      <c r="H669" s="378"/>
      <c r="I669" s="378"/>
      <c r="J669" s="378"/>
      <c r="K669" s="378"/>
      <c r="L669" s="378"/>
      <c r="M669" s="378"/>
      <c r="N669" s="378"/>
      <c r="O669" s="379"/>
      <c r="P669" s="483">
        <f t="shared" si="33"/>
        <v>0</v>
      </c>
      <c r="Q669" s="378"/>
      <c r="R669" s="378"/>
      <c r="S669" s="378"/>
      <c r="T669" s="378"/>
      <c r="U669" s="378"/>
      <c r="V669" s="378"/>
      <c r="W669" s="378">
        <v>1</v>
      </c>
      <c r="X669" s="440">
        <v>44292</v>
      </c>
      <c r="Y669" s="484">
        <f t="shared" si="34"/>
        <v>1</v>
      </c>
      <c r="Z669" s="378"/>
      <c r="AA669" s="378"/>
      <c r="AB669" s="378"/>
      <c r="AC669" s="378"/>
      <c r="AD669" s="378"/>
      <c r="AE669" s="378"/>
      <c r="AF669" s="378"/>
      <c r="AG669" s="378"/>
      <c r="AH669" s="484">
        <f t="shared" si="32"/>
        <v>0</v>
      </c>
      <c r="AI669" s="378"/>
      <c r="AJ669" s="378" t="s">
        <v>2227</v>
      </c>
      <c r="AK669" s="378" t="s">
        <v>2228</v>
      </c>
      <c r="AL669" s="378"/>
      <c r="AM669" s="378"/>
      <c r="AN669" s="378"/>
      <c r="AO669" s="378"/>
      <c r="AP669" s="378"/>
      <c r="AQ669" s="378"/>
      <c r="AR669" s="378"/>
      <c r="AS669" s="394"/>
      <c r="AT669" s="395"/>
      <c r="AU669" s="394"/>
      <c r="AV669" s="394"/>
      <c r="AW669" s="383" t="s">
        <v>3483</v>
      </c>
    </row>
    <row r="670" spans="1:49">
      <c r="A670" s="472"/>
      <c r="B670" s="380" t="s">
        <v>3484</v>
      </c>
      <c r="C670" s="381" t="s">
        <v>3485</v>
      </c>
      <c r="D670" s="380"/>
      <c r="E670" s="378" t="s">
        <v>3486</v>
      </c>
      <c r="F670" s="378" t="s">
        <v>533</v>
      </c>
      <c r="G670" s="378" t="s">
        <v>452</v>
      </c>
      <c r="H670" s="378"/>
      <c r="I670" s="378"/>
      <c r="J670" s="378"/>
      <c r="K670" s="378"/>
      <c r="L670" s="378"/>
      <c r="M670" s="378"/>
      <c r="N670" s="378"/>
      <c r="O670" s="379"/>
      <c r="P670" s="483">
        <f t="shared" si="33"/>
        <v>0</v>
      </c>
      <c r="Q670" s="378"/>
      <c r="R670" s="378"/>
      <c r="S670" s="378"/>
      <c r="T670" s="378"/>
      <c r="U670" s="378"/>
      <c r="V670" s="378"/>
      <c r="W670" s="378">
        <v>1</v>
      </c>
      <c r="X670" s="440">
        <v>44253</v>
      </c>
      <c r="Y670" s="484">
        <f t="shared" si="34"/>
        <v>1</v>
      </c>
      <c r="Z670" s="378"/>
      <c r="AA670" s="378"/>
      <c r="AB670" s="378"/>
      <c r="AC670" s="378"/>
      <c r="AD670" s="378"/>
      <c r="AE670" s="378"/>
      <c r="AF670" s="378"/>
      <c r="AG670" s="379"/>
      <c r="AH670" s="484">
        <f t="shared" si="32"/>
        <v>0</v>
      </c>
      <c r="AI670" s="378"/>
      <c r="AJ670" s="378" t="s">
        <v>2227</v>
      </c>
      <c r="AK670" s="378" t="s">
        <v>2228</v>
      </c>
      <c r="AL670" s="378"/>
      <c r="AM670" s="378"/>
      <c r="AN670" s="378"/>
      <c r="AO670" s="378"/>
      <c r="AP670" s="378"/>
      <c r="AQ670" s="378"/>
      <c r="AR670" s="378"/>
      <c r="AS670" s="394"/>
      <c r="AT670" s="395"/>
      <c r="AU670" s="394"/>
      <c r="AV670" s="394"/>
      <c r="AW670" s="383" t="s">
        <v>3487</v>
      </c>
    </row>
    <row r="671" spans="1:49">
      <c r="A671" s="472"/>
      <c r="B671" s="380" t="s">
        <v>3488</v>
      </c>
      <c r="C671" s="381" t="s">
        <v>3489</v>
      </c>
      <c r="D671" s="380"/>
      <c r="E671" s="378" t="s">
        <v>3490</v>
      </c>
      <c r="F671" s="378" t="s">
        <v>533</v>
      </c>
      <c r="G671" s="378" t="s">
        <v>452</v>
      </c>
      <c r="H671" s="378"/>
      <c r="I671" s="378"/>
      <c r="J671" s="378"/>
      <c r="K671" s="378"/>
      <c r="L671" s="378"/>
      <c r="M671" s="378"/>
      <c r="N671" s="378"/>
      <c r="O671" s="379"/>
      <c r="P671" s="483">
        <f t="shared" si="33"/>
        <v>0</v>
      </c>
      <c r="Q671" s="378"/>
      <c r="R671" s="378"/>
      <c r="S671" s="378"/>
      <c r="T671" s="378"/>
      <c r="U671" s="378"/>
      <c r="V671" s="378"/>
      <c r="W671" s="378">
        <v>1</v>
      </c>
      <c r="X671" s="440">
        <v>44305</v>
      </c>
      <c r="Y671" s="484">
        <f t="shared" si="34"/>
        <v>1</v>
      </c>
      <c r="Z671" s="378"/>
      <c r="AA671" s="378"/>
      <c r="AB671" s="378"/>
      <c r="AC671" s="378"/>
      <c r="AD671" s="378"/>
      <c r="AE671" s="378"/>
      <c r="AF671" s="378"/>
      <c r="AG671" s="379"/>
      <c r="AH671" s="484">
        <f t="shared" si="32"/>
        <v>0</v>
      </c>
      <c r="AI671" s="378"/>
      <c r="AJ671" s="378" t="s">
        <v>2227</v>
      </c>
      <c r="AK671" s="378" t="s">
        <v>2228</v>
      </c>
      <c r="AL671" s="378"/>
      <c r="AM671" s="378"/>
      <c r="AN671" s="378"/>
      <c r="AO671" s="378"/>
      <c r="AP671" s="378"/>
      <c r="AQ671" s="378"/>
      <c r="AR671" s="378"/>
      <c r="AS671" s="394"/>
      <c r="AT671" s="395"/>
      <c r="AU671" s="394"/>
      <c r="AV671" s="394"/>
      <c r="AW671" s="383" t="s">
        <v>3491</v>
      </c>
    </row>
    <row r="672" spans="1:49">
      <c r="A672" s="472"/>
      <c r="B672" s="380" t="s">
        <v>3492</v>
      </c>
      <c r="C672" s="381" t="s">
        <v>3493</v>
      </c>
      <c r="D672" s="380"/>
      <c r="E672" s="378" t="s">
        <v>3494</v>
      </c>
      <c r="F672" s="378" t="s">
        <v>533</v>
      </c>
      <c r="G672" s="378" t="s">
        <v>452</v>
      </c>
      <c r="H672" s="378"/>
      <c r="I672" s="378"/>
      <c r="J672" s="378"/>
      <c r="K672" s="378"/>
      <c r="L672" s="378"/>
      <c r="M672" s="378"/>
      <c r="N672" s="378"/>
      <c r="O672" s="379"/>
      <c r="P672" s="483">
        <f t="shared" si="33"/>
        <v>0</v>
      </c>
      <c r="Q672" s="378"/>
      <c r="R672" s="378"/>
      <c r="S672" s="378"/>
      <c r="T672" s="378"/>
      <c r="U672" s="378"/>
      <c r="V672" s="378"/>
      <c r="W672" s="378">
        <v>1</v>
      </c>
      <c r="X672" s="440">
        <v>44309</v>
      </c>
      <c r="Y672" s="484">
        <f t="shared" si="34"/>
        <v>1</v>
      </c>
      <c r="Z672" s="378"/>
      <c r="AA672" s="378"/>
      <c r="AB672" s="378"/>
      <c r="AC672" s="378"/>
      <c r="AD672" s="378"/>
      <c r="AE672" s="378"/>
      <c r="AF672" s="378"/>
      <c r="AG672" s="378"/>
      <c r="AH672" s="484">
        <f t="shared" si="32"/>
        <v>0</v>
      </c>
      <c r="AI672" s="378"/>
      <c r="AJ672" s="378" t="s">
        <v>2227</v>
      </c>
      <c r="AK672" s="378" t="s">
        <v>2228</v>
      </c>
      <c r="AL672" s="378"/>
      <c r="AM672" s="378"/>
      <c r="AN672" s="378"/>
      <c r="AO672" s="378"/>
      <c r="AP672" s="378"/>
      <c r="AQ672" s="378"/>
      <c r="AR672" s="378"/>
      <c r="AS672" s="394"/>
      <c r="AT672" s="395"/>
      <c r="AU672" s="394"/>
      <c r="AV672" s="394"/>
      <c r="AW672" s="383" t="s">
        <v>3495</v>
      </c>
    </row>
    <row r="673" spans="1:49">
      <c r="A673" s="472"/>
      <c r="B673" s="380" t="s">
        <v>3496</v>
      </c>
      <c r="C673" s="381" t="s">
        <v>3497</v>
      </c>
      <c r="D673" s="380"/>
      <c r="E673" s="378" t="s">
        <v>3498</v>
      </c>
      <c r="F673" s="378" t="s">
        <v>533</v>
      </c>
      <c r="G673" s="378" t="s">
        <v>452</v>
      </c>
      <c r="H673" s="378"/>
      <c r="I673" s="378"/>
      <c r="J673" s="378"/>
      <c r="K673" s="378"/>
      <c r="L673" s="378"/>
      <c r="M673" s="378"/>
      <c r="N673" s="378"/>
      <c r="O673" s="379"/>
      <c r="P673" s="483">
        <f t="shared" si="33"/>
        <v>0</v>
      </c>
      <c r="Q673" s="378"/>
      <c r="R673" s="378"/>
      <c r="S673" s="378"/>
      <c r="T673" s="378"/>
      <c r="U673" s="378"/>
      <c r="V673" s="378"/>
      <c r="W673" s="378">
        <v>1</v>
      </c>
      <c r="X673" s="440">
        <v>44319</v>
      </c>
      <c r="Y673" s="484">
        <f t="shared" si="34"/>
        <v>1</v>
      </c>
      <c r="Z673" s="378"/>
      <c r="AA673" s="378"/>
      <c r="AB673" s="378"/>
      <c r="AC673" s="378"/>
      <c r="AD673" s="378"/>
      <c r="AE673" s="378"/>
      <c r="AF673" s="378"/>
      <c r="AG673" s="379"/>
      <c r="AH673" s="484">
        <f t="shared" si="32"/>
        <v>0</v>
      </c>
      <c r="AI673" s="378"/>
      <c r="AJ673" s="378" t="s">
        <v>2227</v>
      </c>
      <c r="AK673" s="378" t="s">
        <v>2228</v>
      </c>
      <c r="AL673" s="378"/>
      <c r="AM673" s="378"/>
      <c r="AN673" s="378"/>
      <c r="AO673" s="378"/>
      <c r="AP673" s="378"/>
      <c r="AQ673" s="378"/>
      <c r="AR673" s="378"/>
      <c r="AS673" s="394"/>
      <c r="AT673" s="395"/>
      <c r="AU673" s="394"/>
      <c r="AV673" s="394"/>
      <c r="AW673" s="383" t="s">
        <v>3499</v>
      </c>
    </row>
    <row r="674" spans="1:49">
      <c r="A674" s="472"/>
      <c r="B674" s="380" t="s">
        <v>3500</v>
      </c>
      <c r="C674" s="381" t="s">
        <v>3501</v>
      </c>
      <c r="D674" s="380"/>
      <c r="E674" s="378" t="s">
        <v>3502</v>
      </c>
      <c r="F674" s="378" t="s">
        <v>533</v>
      </c>
      <c r="G674" s="378" t="s">
        <v>452</v>
      </c>
      <c r="H674" s="378"/>
      <c r="I674" s="378"/>
      <c r="J674" s="378"/>
      <c r="K674" s="378"/>
      <c r="L674" s="378"/>
      <c r="M674" s="378"/>
      <c r="N674" s="378"/>
      <c r="O674" s="379"/>
      <c r="P674" s="483">
        <f t="shared" si="33"/>
        <v>0</v>
      </c>
      <c r="Q674" s="378"/>
      <c r="R674" s="378"/>
      <c r="S674" s="378"/>
      <c r="T674" s="378"/>
      <c r="U674" s="378"/>
      <c r="V674" s="378"/>
      <c r="W674" s="378">
        <v>1</v>
      </c>
      <c r="X674" s="440">
        <v>44536</v>
      </c>
      <c r="Y674" s="484">
        <f t="shared" si="34"/>
        <v>1</v>
      </c>
      <c r="Z674" s="378"/>
      <c r="AA674" s="378"/>
      <c r="AB674" s="378"/>
      <c r="AC674" s="378"/>
      <c r="AD674" s="378"/>
      <c r="AE674" s="378"/>
      <c r="AF674" s="378"/>
      <c r="AG674" s="378"/>
      <c r="AH674" s="484">
        <f t="shared" si="32"/>
        <v>0</v>
      </c>
      <c r="AI674" s="378"/>
      <c r="AJ674" s="378" t="s">
        <v>2227</v>
      </c>
      <c r="AK674" s="378" t="s">
        <v>2228</v>
      </c>
      <c r="AL674" s="378"/>
      <c r="AM674" s="378"/>
      <c r="AN674" s="378"/>
      <c r="AO674" s="378"/>
      <c r="AP674" s="378"/>
      <c r="AQ674" s="378"/>
      <c r="AR674" s="378"/>
      <c r="AS674" s="394"/>
      <c r="AT674" s="395"/>
      <c r="AU674" s="394"/>
      <c r="AV674" s="394"/>
      <c r="AW674" s="383" t="s">
        <v>3503</v>
      </c>
    </row>
    <row r="675" spans="1:49">
      <c r="A675" s="472"/>
      <c r="B675" s="380" t="s">
        <v>3504</v>
      </c>
      <c r="C675" s="381" t="s">
        <v>3505</v>
      </c>
      <c r="D675" s="380"/>
      <c r="E675" s="378" t="s">
        <v>3506</v>
      </c>
      <c r="F675" s="378" t="s">
        <v>533</v>
      </c>
      <c r="G675" s="378" t="s">
        <v>452</v>
      </c>
      <c r="H675" s="378"/>
      <c r="I675" s="378"/>
      <c r="J675" s="378"/>
      <c r="K675" s="378"/>
      <c r="L675" s="378"/>
      <c r="M675" s="378"/>
      <c r="N675" s="378"/>
      <c r="O675" s="379"/>
      <c r="P675" s="483">
        <f t="shared" si="33"/>
        <v>0</v>
      </c>
      <c r="Q675" s="378"/>
      <c r="R675" s="378"/>
      <c r="S675" s="378"/>
      <c r="T675" s="378"/>
      <c r="U675" s="378"/>
      <c r="V675" s="378"/>
      <c r="W675" s="378">
        <v>1</v>
      </c>
      <c r="X675" s="440">
        <v>44306</v>
      </c>
      <c r="Y675" s="484">
        <f t="shared" si="34"/>
        <v>1</v>
      </c>
      <c r="Z675" s="378"/>
      <c r="AA675" s="378"/>
      <c r="AB675" s="378"/>
      <c r="AC675" s="378"/>
      <c r="AD675" s="378"/>
      <c r="AE675" s="378"/>
      <c r="AF675" s="378"/>
      <c r="AG675" s="379"/>
      <c r="AH675" s="484">
        <f t="shared" si="32"/>
        <v>0</v>
      </c>
      <c r="AI675" s="378"/>
      <c r="AJ675" s="378" t="s">
        <v>2227</v>
      </c>
      <c r="AK675" s="378" t="s">
        <v>2228</v>
      </c>
      <c r="AL675" s="378"/>
      <c r="AM675" s="378"/>
      <c r="AN675" s="378"/>
      <c r="AO675" s="378"/>
      <c r="AP675" s="378"/>
      <c r="AQ675" s="378"/>
      <c r="AR675" s="378"/>
      <c r="AS675" s="394"/>
      <c r="AT675" s="395"/>
      <c r="AU675" s="394"/>
      <c r="AV675" s="394"/>
      <c r="AW675" s="383" t="s">
        <v>3507</v>
      </c>
    </row>
    <row r="676" spans="1:49">
      <c r="A676" s="472"/>
      <c r="B676" s="380" t="s">
        <v>3508</v>
      </c>
      <c r="C676" s="381" t="s">
        <v>3509</v>
      </c>
      <c r="D676" s="380"/>
      <c r="E676" s="378" t="s">
        <v>3510</v>
      </c>
      <c r="F676" s="378" t="s">
        <v>533</v>
      </c>
      <c r="G676" s="378" t="s">
        <v>452</v>
      </c>
      <c r="H676" s="378"/>
      <c r="I676" s="378"/>
      <c r="J676" s="378"/>
      <c r="K676" s="378"/>
      <c r="L676" s="378"/>
      <c r="M676" s="378"/>
      <c r="N676" s="378"/>
      <c r="O676" s="379"/>
      <c r="P676" s="483">
        <f t="shared" si="33"/>
        <v>0</v>
      </c>
      <c r="Q676" s="378"/>
      <c r="R676" s="378"/>
      <c r="S676" s="378"/>
      <c r="T676" s="378"/>
      <c r="U676" s="378"/>
      <c r="V676" s="378"/>
      <c r="W676" s="378">
        <v>1</v>
      </c>
      <c r="X676" s="440">
        <v>44427</v>
      </c>
      <c r="Y676" s="484">
        <f t="shared" si="34"/>
        <v>1</v>
      </c>
      <c r="Z676" s="378"/>
      <c r="AA676" s="378"/>
      <c r="AB676" s="378"/>
      <c r="AC676" s="378"/>
      <c r="AD676" s="378"/>
      <c r="AE676" s="378"/>
      <c r="AF676" s="378"/>
      <c r="AG676" s="378"/>
      <c r="AH676" s="484">
        <f t="shared" si="32"/>
        <v>0</v>
      </c>
      <c r="AI676" s="378"/>
      <c r="AJ676" s="378" t="s">
        <v>2227</v>
      </c>
      <c r="AK676" s="378" t="s">
        <v>2228</v>
      </c>
      <c r="AL676" s="378"/>
      <c r="AM676" s="378"/>
      <c r="AN676" s="378"/>
      <c r="AO676" s="378"/>
      <c r="AP676" s="378"/>
      <c r="AQ676" s="378"/>
      <c r="AR676" s="378"/>
      <c r="AS676" s="394"/>
      <c r="AT676" s="395"/>
      <c r="AU676" s="394"/>
      <c r="AV676" s="394"/>
      <c r="AW676" s="383" t="s">
        <v>3511</v>
      </c>
    </row>
    <row r="677" spans="1:49">
      <c r="A677" s="472"/>
      <c r="B677" s="380" t="s">
        <v>3512</v>
      </c>
      <c r="C677" s="381" t="s">
        <v>3513</v>
      </c>
      <c r="D677" s="380"/>
      <c r="E677" s="378" t="s">
        <v>3514</v>
      </c>
      <c r="F677" s="378" t="s">
        <v>533</v>
      </c>
      <c r="G677" s="378" t="s">
        <v>452</v>
      </c>
      <c r="H677" s="378"/>
      <c r="I677" s="378"/>
      <c r="J677" s="378"/>
      <c r="K677" s="378"/>
      <c r="L677" s="378"/>
      <c r="M677" s="378"/>
      <c r="N677" s="378"/>
      <c r="O677" s="379"/>
      <c r="P677" s="483">
        <f t="shared" si="33"/>
        <v>0</v>
      </c>
      <c r="Q677" s="378"/>
      <c r="R677" s="378"/>
      <c r="S677" s="378"/>
      <c r="T677" s="378"/>
      <c r="U677" s="378"/>
      <c r="V677" s="378"/>
      <c r="W677" s="378">
        <v>1</v>
      </c>
      <c r="X677" s="440">
        <v>44215</v>
      </c>
      <c r="Y677" s="484">
        <f t="shared" si="34"/>
        <v>1</v>
      </c>
      <c r="Z677" s="378"/>
      <c r="AA677" s="378"/>
      <c r="AB677" s="378"/>
      <c r="AC677" s="378"/>
      <c r="AD677" s="378"/>
      <c r="AE677" s="378"/>
      <c r="AF677" s="378"/>
      <c r="AG677" s="378"/>
      <c r="AH677" s="484">
        <f t="shared" si="32"/>
        <v>0</v>
      </c>
      <c r="AI677" s="378"/>
      <c r="AJ677" s="378" t="s">
        <v>2227</v>
      </c>
      <c r="AK677" s="378" t="s">
        <v>2228</v>
      </c>
      <c r="AL677" s="378"/>
      <c r="AM677" s="378"/>
      <c r="AN677" s="378"/>
      <c r="AO677" s="378"/>
      <c r="AP677" s="378"/>
      <c r="AQ677" s="378"/>
      <c r="AR677" s="378"/>
      <c r="AS677" s="394"/>
      <c r="AT677" s="395"/>
      <c r="AU677" s="394"/>
      <c r="AV677" s="394"/>
      <c r="AW677" s="383" t="s">
        <v>3515</v>
      </c>
    </row>
    <row r="678" spans="1:49">
      <c r="A678" s="472"/>
      <c r="B678" s="380" t="s">
        <v>3516</v>
      </c>
      <c r="C678" s="381" t="s">
        <v>3517</v>
      </c>
      <c r="D678" s="380"/>
      <c r="E678" s="378" t="s">
        <v>3518</v>
      </c>
      <c r="F678" s="378" t="s">
        <v>533</v>
      </c>
      <c r="G678" s="378" t="s">
        <v>452</v>
      </c>
      <c r="H678" s="378"/>
      <c r="I678" s="378"/>
      <c r="J678" s="378"/>
      <c r="K678" s="378"/>
      <c r="L678" s="378"/>
      <c r="M678" s="378"/>
      <c r="N678" s="378"/>
      <c r="O678" s="379"/>
      <c r="P678" s="483">
        <f t="shared" si="33"/>
        <v>0</v>
      </c>
      <c r="Q678" s="378"/>
      <c r="R678" s="378"/>
      <c r="S678" s="378"/>
      <c r="T678" s="378"/>
      <c r="U678" s="378"/>
      <c r="V678" s="378"/>
      <c r="W678" s="378">
        <v>1</v>
      </c>
      <c r="X678" s="440">
        <v>44253</v>
      </c>
      <c r="Y678" s="484">
        <f t="shared" si="34"/>
        <v>1</v>
      </c>
      <c r="Z678" s="378"/>
      <c r="AA678" s="378"/>
      <c r="AB678" s="378"/>
      <c r="AC678" s="378"/>
      <c r="AD678" s="378"/>
      <c r="AE678" s="378"/>
      <c r="AF678" s="378"/>
      <c r="AG678" s="378"/>
      <c r="AH678" s="484">
        <f t="shared" si="32"/>
        <v>0</v>
      </c>
      <c r="AI678" s="378"/>
      <c r="AJ678" s="378" t="s">
        <v>2227</v>
      </c>
      <c r="AK678" s="378" t="s">
        <v>2228</v>
      </c>
      <c r="AL678" s="378"/>
      <c r="AM678" s="378"/>
      <c r="AN678" s="378"/>
      <c r="AO678" s="378"/>
      <c r="AP678" s="378"/>
      <c r="AQ678" s="378"/>
      <c r="AR678" s="378"/>
      <c r="AS678" s="394"/>
      <c r="AT678" s="395"/>
      <c r="AU678" s="394"/>
      <c r="AV678" s="394"/>
      <c r="AW678" s="383" t="s">
        <v>3519</v>
      </c>
    </row>
    <row r="679" spans="1:49">
      <c r="A679" s="472"/>
      <c r="B679" s="380" t="s">
        <v>3520</v>
      </c>
      <c r="C679" s="381" t="s">
        <v>3521</v>
      </c>
      <c r="D679" s="380"/>
      <c r="E679" s="378" t="s">
        <v>3522</v>
      </c>
      <c r="F679" s="378" t="s">
        <v>533</v>
      </c>
      <c r="G679" s="378" t="s">
        <v>452</v>
      </c>
      <c r="H679" s="378"/>
      <c r="I679" s="378"/>
      <c r="J679" s="378"/>
      <c r="K679" s="378"/>
      <c r="L679" s="378"/>
      <c r="M679" s="378"/>
      <c r="N679" s="378"/>
      <c r="O679" s="379"/>
      <c r="P679" s="483">
        <f t="shared" si="33"/>
        <v>0</v>
      </c>
      <c r="Q679" s="378"/>
      <c r="R679" s="378"/>
      <c r="S679" s="378"/>
      <c r="T679" s="378"/>
      <c r="U679" s="378"/>
      <c r="V679" s="378"/>
      <c r="W679" s="378">
        <v>1</v>
      </c>
      <c r="X679" s="440">
        <v>44270</v>
      </c>
      <c r="Y679" s="484">
        <f t="shared" si="34"/>
        <v>1</v>
      </c>
      <c r="Z679" s="378"/>
      <c r="AA679" s="378"/>
      <c r="AB679" s="378"/>
      <c r="AC679" s="378"/>
      <c r="AD679" s="378"/>
      <c r="AE679" s="378"/>
      <c r="AF679" s="378"/>
      <c r="AG679" s="378"/>
      <c r="AH679" s="484">
        <f t="shared" si="32"/>
        <v>0</v>
      </c>
      <c r="AI679" s="378"/>
      <c r="AJ679" s="378" t="s">
        <v>2227</v>
      </c>
      <c r="AK679" s="378" t="s">
        <v>2228</v>
      </c>
      <c r="AL679" s="378"/>
      <c r="AM679" s="378"/>
      <c r="AN679" s="378"/>
      <c r="AO679" s="378"/>
      <c r="AP679" s="378"/>
      <c r="AQ679" s="378"/>
      <c r="AR679" s="378"/>
      <c r="AS679" s="394"/>
      <c r="AT679" s="395"/>
      <c r="AU679" s="394"/>
      <c r="AV679" s="394"/>
      <c r="AW679" s="383" t="s">
        <v>3523</v>
      </c>
    </row>
    <row r="680" spans="1:49">
      <c r="A680" s="472"/>
      <c r="B680" s="380" t="s">
        <v>3524</v>
      </c>
      <c r="C680" s="381" t="s">
        <v>3525</v>
      </c>
      <c r="D680" s="380"/>
      <c r="E680" s="378" t="s">
        <v>3526</v>
      </c>
      <c r="F680" s="378" t="s">
        <v>533</v>
      </c>
      <c r="G680" s="378" t="s">
        <v>452</v>
      </c>
      <c r="H680" s="378"/>
      <c r="I680" s="378"/>
      <c r="J680" s="378"/>
      <c r="K680" s="378"/>
      <c r="L680" s="378"/>
      <c r="M680" s="378"/>
      <c r="N680" s="378"/>
      <c r="O680" s="379"/>
      <c r="P680" s="483">
        <f t="shared" si="33"/>
        <v>0</v>
      </c>
      <c r="Q680" s="378"/>
      <c r="R680" s="378"/>
      <c r="S680" s="378"/>
      <c r="T680" s="378"/>
      <c r="U680" s="378"/>
      <c r="V680" s="378"/>
      <c r="W680" s="378">
        <v>1</v>
      </c>
      <c r="X680" s="440">
        <v>44510</v>
      </c>
      <c r="Y680" s="484">
        <f t="shared" si="34"/>
        <v>1</v>
      </c>
      <c r="Z680" s="378"/>
      <c r="AA680" s="378"/>
      <c r="AB680" s="378"/>
      <c r="AC680" s="378"/>
      <c r="AD680" s="378"/>
      <c r="AE680" s="378"/>
      <c r="AF680" s="378"/>
      <c r="AG680" s="379"/>
      <c r="AH680" s="484">
        <f t="shared" si="32"/>
        <v>0</v>
      </c>
      <c r="AI680" s="378"/>
      <c r="AJ680" s="378" t="s">
        <v>2227</v>
      </c>
      <c r="AK680" s="378" t="s">
        <v>2228</v>
      </c>
      <c r="AL680" s="378"/>
      <c r="AM680" s="378"/>
      <c r="AN680" s="378"/>
      <c r="AO680" s="378"/>
      <c r="AP680" s="378"/>
      <c r="AQ680" s="378"/>
      <c r="AR680" s="378"/>
      <c r="AS680" s="394"/>
      <c r="AT680" s="395"/>
      <c r="AU680" s="394"/>
      <c r="AV680" s="394"/>
      <c r="AW680" s="383" t="s">
        <v>3527</v>
      </c>
    </row>
    <row r="681" spans="1:49">
      <c r="A681" s="472"/>
      <c r="B681" s="380" t="s">
        <v>3528</v>
      </c>
      <c r="C681" s="381" t="s">
        <v>3529</v>
      </c>
      <c r="D681" s="380"/>
      <c r="E681" s="378" t="s">
        <v>3530</v>
      </c>
      <c r="F681" s="378" t="s">
        <v>533</v>
      </c>
      <c r="G681" s="378" t="s">
        <v>452</v>
      </c>
      <c r="H681" s="378"/>
      <c r="I681" s="378"/>
      <c r="J681" s="378"/>
      <c r="K681" s="378"/>
      <c r="L681" s="378"/>
      <c r="M681" s="378"/>
      <c r="N681" s="378"/>
      <c r="O681" s="379"/>
      <c r="P681" s="483">
        <f t="shared" si="33"/>
        <v>0</v>
      </c>
      <c r="Q681" s="378"/>
      <c r="R681" s="378"/>
      <c r="S681" s="378"/>
      <c r="T681" s="378"/>
      <c r="U681" s="378"/>
      <c r="V681" s="378"/>
      <c r="W681" s="378">
        <v>1</v>
      </c>
      <c r="X681" s="440">
        <v>44350</v>
      </c>
      <c r="Y681" s="484">
        <f t="shared" si="34"/>
        <v>1</v>
      </c>
      <c r="Z681" s="378"/>
      <c r="AA681" s="378"/>
      <c r="AB681" s="378"/>
      <c r="AC681" s="378"/>
      <c r="AD681" s="378"/>
      <c r="AE681" s="378"/>
      <c r="AF681" s="378"/>
      <c r="AG681" s="378"/>
      <c r="AH681" s="484">
        <f t="shared" si="32"/>
        <v>0</v>
      </c>
      <c r="AI681" s="378"/>
      <c r="AJ681" s="378" t="s">
        <v>2227</v>
      </c>
      <c r="AK681" s="378" t="s">
        <v>2228</v>
      </c>
      <c r="AL681" s="378"/>
      <c r="AM681" s="378"/>
      <c r="AN681" s="378"/>
      <c r="AO681" s="378"/>
      <c r="AP681" s="378"/>
      <c r="AQ681" s="378"/>
      <c r="AR681" s="378"/>
      <c r="AS681" s="394"/>
      <c r="AT681" s="395"/>
      <c r="AU681" s="394"/>
      <c r="AV681" s="394"/>
      <c r="AW681" s="383" t="s">
        <v>3531</v>
      </c>
    </row>
    <row r="682" spans="1:49">
      <c r="A682" s="472"/>
      <c r="B682" s="380" t="s">
        <v>3532</v>
      </c>
      <c r="C682" s="381" t="s">
        <v>3533</v>
      </c>
      <c r="D682" s="380"/>
      <c r="E682" s="378" t="s">
        <v>3534</v>
      </c>
      <c r="F682" s="378" t="s">
        <v>533</v>
      </c>
      <c r="G682" s="378" t="s">
        <v>452</v>
      </c>
      <c r="H682" s="378"/>
      <c r="I682" s="378"/>
      <c r="J682" s="378"/>
      <c r="K682" s="378"/>
      <c r="L682" s="378"/>
      <c r="M682" s="378"/>
      <c r="N682" s="378"/>
      <c r="O682" s="379"/>
      <c r="P682" s="483">
        <f t="shared" si="33"/>
        <v>0</v>
      </c>
      <c r="Q682" s="378"/>
      <c r="R682" s="378"/>
      <c r="S682" s="378"/>
      <c r="T682" s="378"/>
      <c r="U682" s="378"/>
      <c r="V682" s="378"/>
      <c r="W682" s="378">
        <v>1</v>
      </c>
      <c r="X682" s="440">
        <v>44553</v>
      </c>
      <c r="Y682" s="484">
        <f t="shared" si="34"/>
        <v>1</v>
      </c>
      <c r="Z682" s="378"/>
      <c r="AA682" s="378"/>
      <c r="AB682" s="378"/>
      <c r="AC682" s="378"/>
      <c r="AD682" s="378"/>
      <c r="AE682" s="378"/>
      <c r="AF682" s="378"/>
      <c r="AG682" s="378"/>
      <c r="AH682" s="484">
        <f t="shared" si="32"/>
        <v>0</v>
      </c>
      <c r="AI682" s="378"/>
      <c r="AJ682" s="378" t="s">
        <v>2227</v>
      </c>
      <c r="AK682" s="378" t="s">
        <v>2228</v>
      </c>
      <c r="AL682" s="378"/>
      <c r="AM682" s="378"/>
      <c r="AN682" s="378"/>
      <c r="AO682" s="378"/>
      <c r="AP682" s="378"/>
      <c r="AQ682" s="378"/>
      <c r="AR682" s="378"/>
      <c r="AS682" s="394"/>
      <c r="AT682" s="395"/>
      <c r="AU682" s="394"/>
      <c r="AV682" s="394"/>
      <c r="AW682" s="383" t="s">
        <v>3535</v>
      </c>
    </row>
    <row r="683" spans="1:49">
      <c r="A683" s="472"/>
      <c r="B683" s="380" t="s">
        <v>3536</v>
      </c>
      <c r="C683" s="381" t="s">
        <v>3537</v>
      </c>
      <c r="D683" s="380"/>
      <c r="E683" s="378" t="s">
        <v>3538</v>
      </c>
      <c r="F683" s="378" t="s">
        <v>533</v>
      </c>
      <c r="G683" s="378" t="s">
        <v>452</v>
      </c>
      <c r="H683" s="378"/>
      <c r="I683" s="378"/>
      <c r="J683" s="378"/>
      <c r="K683" s="378"/>
      <c r="L683" s="378"/>
      <c r="M683" s="378"/>
      <c r="N683" s="378"/>
      <c r="O683" s="379"/>
      <c r="P683" s="483">
        <f t="shared" si="33"/>
        <v>0</v>
      </c>
      <c r="Q683" s="378"/>
      <c r="R683" s="378"/>
      <c r="S683" s="378"/>
      <c r="T683" s="378"/>
      <c r="U683" s="378"/>
      <c r="V683" s="378"/>
      <c r="W683" s="378">
        <v>1</v>
      </c>
      <c r="X683" s="440">
        <v>44201</v>
      </c>
      <c r="Y683" s="484">
        <f t="shared" si="34"/>
        <v>1</v>
      </c>
      <c r="Z683" s="378"/>
      <c r="AA683" s="378"/>
      <c r="AB683" s="378"/>
      <c r="AC683" s="378"/>
      <c r="AD683" s="378"/>
      <c r="AE683" s="378"/>
      <c r="AF683" s="378"/>
      <c r="AG683" s="378"/>
      <c r="AH683" s="484">
        <f t="shared" si="32"/>
        <v>0</v>
      </c>
      <c r="AI683" s="378"/>
      <c r="AJ683" s="378" t="s">
        <v>2227</v>
      </c>
      <c r="AK683" s="378" t="s">
        <v>2228</v>
      </c>
      <c r="AL683" s="378"/>
      <c r="AM683" s="378"/>
      <c r="AN683" s="378"/>
      <c r="AO683" s="378"/>
      <c r="AP683" s="378"/>
      <c r="AQ683" s="378"/>
      <c r="AR683" s="378"/>
      <c r="AS683" s="394"/>
      <c r="AT683" s="395"/>
      <c r="AU683" s="394"/>
      <c r="AV683" s="394"/>
      <c r="AW683" s="383" t="s">
        <v>3539</v>
      </c>
    </row>
    <row r="684" spans="1:49">
      <c r="A684" s="472"/>
      <c r="B684" s="380" t="s">
        <v>3540</v>
      </c>
      <c r="C684" s="381" t="s">
        <v>3541</v>
      </c>
      <c r="D684" s="380"/>
      <c r="E684" s="378" t="s">
        <v>3542</v>
      </c>
      <c r="F684" s="378" t="s">
        <v>533</v>
      </c>
      <c r="G684" s="378" t="s">
        <v>452</v>
      </c>
      <c r="H684" s="378"/>
      <c r="I684" s="378"/>
      <c r="J684" s="378"/>
      <c r="K684" s="378"/>
      <c r="L684" s="378"/>
      <c r="M684" s="378"/>
      <c r="N684" s="378"/>
      <c r="O684" s="379"/>
      <c r="P684" s="483">
        <f t="shared" si="33"/>
        <v>0</v>
      </c>
      <c r="Q684" s="378"/>
      <c r="R684" s="378"/>
      <c r="S684" s="378"/>
      <c r="T684" s="378"/>
      <c r="U684" s="378"/>
      <c r="V684" s="378"/>
      <c r="W684" s="378">
        <v>1</v>
      </c>
      <c r="X684" s="440">
        <v>44319</v>
      </c>
      <c r="Y684" s="484">
        <f t="shared" si="34"/>
        <v>1</v>
      </c>
      <c r="Z684" s="378"/>
      <c r="AA684" s="378"/>
      <c r="AB684" s="378"/>
      <c r="AC684" s="378"/>
      <c r="AD684" s="378"/>
      <c r="AE684" s="378"/>
      <c r="AF684" s="378"/>
      <c r="AG684" s="379"/>
      <c r="AH684" s="484">
        <f t="shared" si="32"/>
        <v>0</v>
      </c>
      <c r="AI684" s="378"/>
      <c r="AJ684" s="378" t="s">
        <v>2227</v>
      </c>
      <c r="AK684" s="378" t="s">
        <v>2228</v>
      </c>
      <c r="AL684" s="378"/>
      <c r="AM684" s="378"/>
      <c r="AN684" s="378"/>
      <c r="AO684" s="378"/>
      <c r="AP684" s="378"/>
      <c r="AQ684" s="378"/>
      <c r="AR684" s="378"/>
      <c r="AS684" s="394"/>
      <c r="AT684" s="395"/>
      <c r="AU684" s="394"/>
      <c r="AV684" s="394"/>
      <c r="AW684" s="383" t="s">
        <v>3543</v>
      </c>
    </row>
    <row r="685" spans="1:49">
      <c r="A685" s="472"/>
      <c r="B685" s="380" t="s">
        <v>2773</v>
      </c>
      <c r="C685" s="381" t="s">
        <v>3544</v>
      </c>
      <c r="D685" s="380"/>
      <c r="E685" s="378" t="s">
        <v>3545</v>
      </c>
      <c r="F685" s="378" t="s">
        <v>533</v>
      </c>
      <c r="G685" s="378" t="s">
        <v>452</v>
      </c>
      <c r="H685" s="378"/>
      <c r="I685" s="378"/>
      <c r="J685" s="378"/>
      <c r="K685" s="378"/>
      <c r="L685" s="378"/>
      <c r="M685" s="378"/>
      <c r="N685" s="378"/>
      <c r="O685" s="379"/>
      <c r="P685" s="483">
        <f t="shared" si="33"/>
        <v>0</v>
      </c>
      <c r="Q685" s="378"/>
      <c r="R685" s="378"/>
      <c r="S685" s="378"/>
      <c r="T685" s="378"/>
      <c r="U685" s="378"/>
      <c r="V685" s="378"/>
      <c r="W685" s="378">
        <v>1</v>
      </c>
      <c r="X685" s="440">
        <v>44328</v>
      </c>
      <c r="Y685" s="484">
        <f t="shared" si="34"/>
        <v>1</v>
      </c>
      <c r="Z685" s="378"/>
      <c r="AA685" s="378"/>
      <c r="AB685" s="378"/>
      <c r="AC685" s="378"/>
      <c r="AD685" s="378"/>
      <c r="AE685" s="378"/>
      <c r="AF685" s="378"/>
      <c r="AG685" s="379"/>
      <c r="AH685" s="484">
        <f t="shared" si="32"/>
        <v>0</v>
      </c>
      <c r="AI685" s="378"/>
      <c r="AJ685" s="378" t="s">
        <v>2227</v>
      </c>
      <c r="AK685" s="378" t="s">
        <v>2228</v>
      </c>
      <c r="AL685" s="378"/>
      <c r="AM685" s="378"/>
      <c r="AN685" s="378"/>
      <c r="AO685" s="378"/>
      <c r="AP685" s="378"/>
      <c r="AQ685" s="378"/>
      <c r="AR685" s="378"/>
      <c r="AS685" s="394"/>
      <c r="AT685" s="395"/>
      <c r="AU685" s="394"/>
      <c r="AV685" s="394"/>
      <c r="AW685" s="383" t="s">
        <v>3546</v>
      </c>
    </row>
    <row r="686" spans="1:49">
      <c r="A686" s="472"/>
      <c r="B686" s="380" t="s">
        <v>3547</v>
      </c>
      <c r="C686" s="381" t="s">
        <v>3548</v>
      </c>
      <c r="D686" s="380"/>
      <c r="E686" s="378" t="s">
        <v>3549</v>
      </c>
      <c r="F686" s="378" t="s">
        <v>730</v>
      </c>
      <c r="G686" s="378" t="s">
        <v>511</v>
      </c>
      <c r="H686" s="378"/>
      <c r="I686" s="378"/>
      <c r="J686" s="378"/>
      <c r="K686" s="378"/>
      <c r="L686" s="378"/>
      <c r="M686" s="378"/>
      <c r="N686" s="378"/>
      <c r="O686" s="379"/>
      <c r="P686" s="483">
        <f t="shared" si="33"/>
        <v>0</v>
      </c>
      <c r="Q686" s="378"/>
      <c r="R686" s="378"/>
      <c r="S686" s="378"/>
      <c r="T686" s="378"/>
      <c r="U686" s="378"/>
      <c r="V686" s="378"/>
      <c r="W686" s="378">
        <v>1</v>
      </c>
      <c r="X686" s="440">
        <v>44398</v>
      </c>
      <c r="Y686" s="484">
        <f t="shared" si="34"/>
        <v>1</v>
      </c>
      <c r="Z686" s="378"/>
      <c r="AA686" s="378"/>
      <c r="AB686" s="378"/>
      <c r="AC686" s="378"/>
      <c r="AD686" s="378"/>
      <c r="AE686" s="378"/>
      <c r="AF686" s="378"/>
      <c r="AG686" s="378"/>
      <c r="AH686" s="484">
        <f t="shared" si="32"/>
        <v>0</v>
      </c>
      <c r="AI686" s="378"/>
      <c r="AJ686" s="378" t="s">
        <v>2227</v>
      </c>
      <c r="AK686" s="378" t="s">
        <v>2228</v>
      </c>
      <c r="AL686" s="378"/>
      <c r="AM686" s="378"/>
      <c r="AN686" s="378"/>
      <c r="AO686" s="378"/>
      <c r="AP686" s="378"/>
      <c r="AQ686" s="378"/>
      <c r="AR686" s="378"/>
      <c r="AS686" s="394"/>
      <c r="AT686" s="395"/>
      <c r="AU686" s="394"/>
      <c r="AV686" s="394"/>
      <c r="AW686" s="383" t="s">
        <v>3550</v>
      </c>
    </row>
    <row r="687" spans="1:49">
      <c r="A687" s="472"/>
      <c r="B687" s="380" t="s">
        <v>3551</v>
      </c>
      <c r="C687" s="381" t="s">
        <v>3552</v>
      </c>
      <c r="D687" s="380"/>
      <c r="E687" s="378" t="s">
        <v>3553</v>
      </c>
      <c r="F687" s="378" t="s">
        <v>533</v>
      </c>
      <c r="G687" s="378" t="s">
        <v>452</v>
      </c>
      <c r="H687" s="378"/>
      <c r="I687" s="378"/>
      <c r="J687" s="378"/>
      <c r="K687" s="378"/>
      <c r="L687" s="378"/>
      <c r="M687" s="378"/>
      <c r="N687" s="378"/>
      <c r="O687" s="379"/>
      <c r="P687" s="483">
        <f t="shared" si="33"/>
        <v>0</v>
      </c>
      <c r="Q687" s="378"/>
      <c r="R687" s="378"/>
      <c r="S687" s="378"/>
      <c r="T687" s="378"/>
      <c r="U687" s="378"/>
      <c r="V687" s="378"/>
      <c r="W687" s="378">
        <v>1</v>
      </c>
      <c r="X687" s="440">
        <v>44305</v>
      </c>
      <c r="Y687" s="484">
        <f t="shared" si="34"/>
        <v>1</v>
      </c>
      <c r="Z687" s="378"/>
      <c r="AA687" s="378"/>
      <c r="AB687" s="378"/>
      <c r="AC687" s="378"/>
      <c r="AD687" s="378"/>
      <c r="AE687" s="378"/>
      <c r="AF687" s="378"/>
      <c r="AG687" s="379"/>
      <c r="AH687" s="484">
        <f t="shared" si="32"/>
        <v>0</v>
      </c>
      <c r="AI687" s="378"/>
      <c r="AJ687" s="378" t="s">
        <v>2227</v>
      </c>
      <c r="AK687" s="378" t="s">
        <v>2228</v>
      </c>
      <c r="AL687" s="378"/>
      <c r="AM687" s="378"/>
      <c r="AN687" s="378"/>
      <c r="AO687" s="378"/>
      <c r="AP687" s="378"/>
      <c r="AQ687" s="378"/>
      <c r="AR687" s="378"/>
      <c r="AS687" s="394"/>
      <c r="AT687" s="395"/>
      <c r="AU687" s="394"/>
      <c r="AV687" s="394"/>
      <c r="AW687" s="383" t="s">
        <v>3554</v>
      </c>
    </row>
    <row r="688" spans="1:49">
      <c r="A688" s="472"/>
      <c r="B688" s="380" t="s">
        <v>3555</v>
      </c>
      <c r="C688" s="381" t="s">
        <v>3556</v>
      </c>
      <c r="D688" s="380"/>
      <c r="E688" s="378" t="s">
        <v>3557</v>
      </c>
      <c r="F688" s="378" t="s">
        <v>533</v>
      </c>
      <c r="G688" s="378" t="s">
        <v>452</v>
      </c>
      <c r="H688" s="378"/>
      <c r="I688" s="378"/>
      <c r="J688" s="378"/>
      <c r="K688" s="378"/>
      <c r="L688" s="378"/>
      <c r="M688" s="378"/>
      <c r="N688" s="378"/>
      <c r="O688" s="379"/>
      <c r="P688" s="483">
        <f t="shared" si="33"/>
        <v>0</v>
      </c>
      <c r="Q688" s="378"/>
      <c r="R688" s="378"/>
      <c r="S688" s="378"/>
      <c r="T688" s="378"/>
      <c r="U688" s="378"/>
      <c r="V688" s="378"/>
      <c r="W688" s="378">
        <v>1</v>
      </c>
      <c r="X688" s="440">
        <v>44336</v>
      </c>
      <c r="Y688" s="484">
        <f t="shared" si="34"/>
        <v>1</v>
      </c>
      <c r="Z688" s="378"/>
      <c r="AA688" s="378"/>
      <c r="AB688" s="378"/>
      <c r="AC688" s="378"/>
      <c r="AD688" s="378"/>
      <c r="AE688" s="378"/>
      <c r="AF688" s="378"/>
      <c r="AG688" s="378"/>
      <c r="AH688" s="484">
        <f t="shared" si="32"/>
        <v>0</v>
      </c>
      <c r="AI688" s="378"/>
      <c r="AJ688" s="378" t="s">
        <v>2227</v>
      </c>
      <c r="AK688" s="378" t="s">
        <v>2228</v>
      </c>
      <c r="AL688" s="378"/>
      <c r="AM688" s="378"/>
      <c r="AN688" s="378"/>
      <c r="AO688" s="378"/>
      <c r="AP688" s="378"/>
      <c r="AQ688" s="378"/>
      <c r="AR688" s="378"/>
      <c r="AS688" s="394"/>
      <c r="AT688" s="395"/>
      <c r="AU688" s="394"/>
      <c r="AV688" s="394"/>
      <c r="AW688" s="383" t="s">
        <v>3558</v>
      </c>
    </row>
    <row r="689" spans="1:49">
      <c r="A689" s="472"/>
      <c r="B689" s="380" t="s">
        <v>3555</v>
      </c>
      <c r="C689" s="381" t="s">
        <v>3559</v>
      </c>
      <c r="D689" s="380"/>
      <c r="E689" s="378" t="s">
        <v>3560</v>
      </c>
      <c r="F689" s="378" t="s">
        <v>533</v>
      </c>
      <c r="G689" s="378" t="s">
        <v>452</v>
      </c>
      <c r="H689" s="378"/>
      <c r="I689" s="378"/>
      <c r="J689" s="378"/>
      <c r="K689" s="378"/>
      <c r="L689" s="378"/>
      <c r="M689" s="378"/>
      <c r="N689" s="378"/>
      <c r="O689" s="379"/>
      <c r="P689" s="483">
        <f t="shared" si="33"/>
        <v>0</v>
      </c>
      <c r="Q689" s="378"/>
      <c r="R689" s="378"/>
      <c r="S689" s="378"/>
      <c r="T689" s="378"/>
      <c r="U689" s="378"/>
      <c r="V689" s="378"/>
      <c r="W689" s="378">
        <v>1</v>
      </c>
      <c r="X689" s="440">
        <v>44336</v>
      </c>
      <c r="Y689" s="484">
        <f t="shared" si="34"/>
        <v>1</v>
      </c>
      <c r="Z689" s="378"/>
      <c r="AA689" s="378"/>
      <c r="AB689" s="378"/>
      <c r="AC689" s="378"/>
      <c r="AD689" s="378"/>
      <c r="AE689" s="378"/>
      <c r="AF689" s="378"/>
      <c r="AG689" s="378"/>
      <c r="AH689" s="484">
        <f t="shared" si="32"/>
        <v>0</v>
      </c>
      <c r="AI689" s="378"/>
      <c r="AJ689" s="378" t="s">
        <v>2227</v>
      </c>
      <c r="AK689" s="378" t="s">
        <v>2228</v>
      </c>
      <c r="AL689" s="378"/>
      <c r="AM689" s="378"/>
      <c r="AN689" s="378"/>
      <c r="AO689" s="378"/>
      <c r="AP689" s="378"/>
      <c r="AQ689" s="378"/>
      <c r="AR689" s="378"/>
      <c r="AS689" s="394"/>
      <c r="AT689" s="395"/>
      <c r="AU689" s="394"/>
      <c r="AV689" s="394"/>
      <c r="AW689" s="383" t="s">
        <v>3561</v>
      </c>
    </row>
    <row r="690" spans="1:49">
      <c r="A690" s="472"/>
      <c r="B690" s="380" t="s">
        <v>3562</v>
      </c>
      <c r="C690" s="381" t="s">
        <v>3563</v>
      </c>
      <c r="D690" s="380"/>
      <c r="E690" s="378" t="s">
        <v>3564</v>
      </c>
      <c r="F690" s="378" t="s">
        <v>730</v>
      </c>
      <c r="G690" s="378" t="s">
        <v>511</v>
      </c>
      <c r="H690" s="378"/>
      <c r="I690" s="378"/>
      <c r="J690" s="378"/>
      <c r="K690" s="378"/>
      <c r="L690" s="378"/>
      <c r="M690" s="378"/>
      <c r="N690" s="378"/>
      <c r="O690" s="379"/>
      <c r="P690" s="483">
        <f t="shared" si="33"/>
        <v>0</v>
      </c>
      <c r="Q690" s="378"/>
      <c r="R690" s="378"/>
      <c r="S690" s="378"/>
      <c r="T690" s="378"/>
      <c r="U690" s="378"/>
      <c r="V690" s="378"/>
      <c r="W690" s="378">
        <v>1</v>
      </c>
      <c r="X690" s="440">
        <v>44307</v>
      </c>
      <c r="Y690" s="484">
        <f t="shared" si="34"/>
        <v>1</v>
      </c>
      <c r="Z690" s="378"/>
      <c r="AA690" s="378"/>
      <c r="AB690" s="378"/>
      <c r="AC690" s="378"/>
      <c r="AD690" s="378"/>
      <c r="AE690" s="378"/>
      <c r="AF690" s="378"/>
      <c r="AG690" s="379"/>
      <c r="AH690" s="484">
        <f t="shared" si="32"/>
        <v>0</v>
      </c>
      <c r="AI690" s="378"/>
      <c r="AJ690" s="378" t="s">
        <v>2227</v>
      </c>
      <c r="AK690" s="378" t="s">
        <v>2228</v>
      </c>
      <c r="AL690" s="378"/>
      <c r="AM690" s="378"/>
      <c r="AN690" s="378"/>
      <c r="AO690" s="378"/>
      <c r="AP690" s="378"/>
      <c r="AQ690" s="378"/>
      <c r="AR690" s="378"/>
      <c r="AS690" s="394"/>
      <c r="AT690" s="395"/>
      <c r="AU690" s="394"/>
      <c r="AV690" s="394"/>
      <c r="AW690" s="383" t="s">
        <v>3565</v>
      </c>
    </row>
    <row r="691" spans="1:49">
      <c r="A691" s="472"/>
      <c r="B691" s="380" t="s">
        <v>3562</v>
      </c>
      <c r="C691" s="381" t="s">
        <v>3566</v>
      </c>
      <c r="D691" s="380"/>
      <c r="E691" s="378" t="s">
        <v>3567</v>
      </c>
      <c r="F691" s="378" t="s">
        <v>730</v>
      </c>
      <c r="G691" s="378" t="s">
        <v>511</v>
      </c>
      <c r="H691" s="378"/>
      <c r="I691" s="378"/>
      <c r="J691" s="378"/>
      <c r="K691" s="378"/>
      <c r="L691" s="378"/>
      <c r="M691" s="378"/>
      <c r="N691" s="378"/>
      <c r="O691" s="379"/>
      <c r="P691" s="483">
        <f t="shared" si="33"/>
        <v>0</v>
      </c>
      <c r="Q691" s="378"/>
      <c r="R691" s="378"/>
      <c r="S691" s="378"/>
      <c r="T691" s="378"/>
      <c r="U691" s="378"/>
      <c r="V691" s="378"/>
      <c r="W691" s="378">
        <v>1</v>
      </c>
      <c r="X691" s="440">
        <v>44307</v>
      </c>
      <c r="Y691" s="484">
        <f t="shared" si="34"/>
        <v>1</v>
      </c>
      <c r="Z691" s="378"/>
      <c r="AA691" s="378"/>
      <c r="AB691" s="378"/>
      <c r="AC691" s="378"/>
      <c r="AD691" s="378"/>
      <c r="AE691" s="378"/>
      <c r="AF691" s="378"/>
      <c r="AG691" s="379"/>
      <c r="AH691" s="484">
        <f t="shared" si="32"/>
        <v>0</v>
      </c>
      <c r="AI691" s="378"/>
      <c r="AJ691" s="378" t="s">
        <v>2227</v>
      </c>
      <c r="AK691" s="378" t="s">
        <v>2228</v>
      </c>
      <c r="AL691" s="378"/>
      <c r="AM691" s="378"/>
      <c r="AN691" s="378"/>
      <c r="AO691" s="378"/>
      <c r="AP691" s="378"/>
      <c r="AQ691" s="378"/>
      <c r="AR691" s="378"/>
      <c r="AS691" s="394"/>
      <c r="AT691" s="395"/>
      <c r="AU691" s="394"/>
      <c r="AV691" s="394"/>
      <c r="AW691" s="383" t="s">
        <v>3568</v>
      </c>
    </row>
    <row r="692" spans="1:49">
      <c r="A692" s="472"/>
      <c r="B692" s="380" t="s">
        <v>3562</v>
      </c>
      <c r="C692" s="381" t="s">
        <v>3569</v>
      </c>
      <c r="D692" s="380"/>
      <c r="E692" s="378" t="s">
        <v>3570</v>
      </c>
      <c r="F692" s="378" t="s">
        <v>730</v>
      </c>
      <c r="G692" s="378" t="s">
        <v>511</v>
      </c>
      <c r="H692" s="378"/>
      <c r="I692" s="378"/>
      <c r="J692" s="378"/>
      <c r="K692" s="378"/>
      <c r="L692" s="378"/>
      <c r="M692" s="378"/>
      <c r="N692" s="378"/>
      <c r="O692" s="379"/>
      <c r="P692" s="483">
        <f t="shared" si="33"/>
        <v>0</v>
      </c>
      <c r="Q692" s="378"/>
      <c r="R692" s="378"/>
      <c r="S692" s="378"/>
      <c r="T692" s="378"/>
      <c r="U692" s="378"/>
      <c r="V692" s="378"/>
      <c r="W692" s="378">
        <v>1</v>
      </c>
      <c r="X692" s="440">
        <v>44307</v>
      </c>
      <c r="Y692" s="484">
        <f t="shared" si="34"/>
        <v>1</v>
      </c>
      <c r="Z692" s="378"/>
      <c r="AA692" s="378"/>
      <c r="AB692" s="378"/>
      <c r="AC692" s="378"/>
      <c r="AD692" s="378"/>
      <c r="AE692" s="378"/>
      <c r="AF692" s="378"/>
      <c r="AG692" s="379"/>
      <c r="AH692" s="484">
        <f t="shared" si="32"/>
        <v>0</v>
      </c>
      <c r="AI692" s="378"/>
      <c r="AJ692" s="378" t="s">
        <v>2227</v>
      </c>
      <c r="AK692" s="378" t="s">
        <v>2228</v>
      </c>
      <c r="AL692" s="378"/>
      <c r="AM692" s="378"/>
      <c r="AN692" s="378"/>
      <c r="AO692" s="378"/>
      <c r="AP692" s="378"/>
      <c r="AQ692" s="378"/>
      <c r="AR692" s="378"/>
      <c r="AS692" s="394"/>
      <c r="AT692" s="395"/>
      <c r="AU692" s="394"/>
      <c r="AV692" s="394"/>
      <c r="AW692" s="383" t="s">
        <v>3571</v>
      </c>
    </row>
    <row r="693" spans="1:49">
      <c r="A693" s="472"/>
      <c r="B693" s="380" t="s">
        <v>3562</v>
      </c>
      <c r="C693" s="381" t="s">
        <v>3572</v>
      </c>
      <c r="D693" s="380"/>
      <c r="E693" s="378" t="s">
        <v>3573</v>
      </c>
      <c r="F693" s="378" t="s">
        <v>730</v>
      </c>
      <c r="G693" s="378" t="s">
        <v>511</v>
      </c>
      <c r="H693" s="378"/>
      <c r="I693" s="378"/>
      <c r="J693" s="378"/>
      <c r="K693" s="378"/>
      <c r="L693" s="378"/>
      <c r="M693" s="378"/>
      <c r="N693" s="378"/>
      <c r="O693" s="379"/>
      <c r="P693" s="483">
        <f t="shared" si="33"/>
        <v>0</v>
      </c>
      <c r="Q693" s="378"/>
      <c r="R693" s="378"/>
      <c r="S693" s="378"/>
      <c r="T693" s="378"/>
      <c r="U693" s="378"/>
      <c r="V693" s="378"/>
      <c r="W693" s="378">
        <v>1</v>
      </c>
      <c r="X693" s="440">
        <v>44307</v>
      </c>
      <c r="Y693" s="484">
        <f t="shared" si="34"/>
        <v>1</v>
      </c>
      <c r="Z693" s="378"/>
      <c r="AA693" s="378"/>
      <c r="AB693" s="378"/>
      <c r="AC693" s="378"/>
      <c r="AD693" s="378"/>
      <c r="AE693" s="378"/>
      <c r="AF693" s="378"/>
      <c r="AG693" s="379"/>
      <c r="AH693" s="484">
        <f t="shared" si="32"/>
        <v>0</v>
      </c>
      <c r="AI693" s="378"/>
      <c r="AJ693" s="378" t="s">
        <v>2227</v>
      </c>
      <c r="AK693" s="378" t="s">
        <v>2228</v>
      </c>
      <c r="AL693" s="378"/>
      <c r="AM693" s="378"/>
      <c r="AN693" s="378"/>
      <c r="AO693" s="378"/>
      <c r="AP693" s="378"/>
      <c r="AQ693" s="378"/>
      <c r="AR693" s="378"/>
      <c r="AS693" s="394"/>
      <c r="AT693" s="395"/>
      <c r="AU693" s="394"/>
      <c r="AV693" s="394"/>
      <c r="AW693" s="383" t="s">
        <v>3574</v>
      </c>
    </row>
    <row r="694" spans="1:49">
      <c r="A694" s="472"/>
      <c r="B694" s="380" t="s">
        <v>3562</v>
      </c>
      <c r="C694" s="381" t="s">
        <v>3575</v>
      </c>
      <c r="D694" s="380"/>
      <c r="E694" s="378" t="s">
        <v>3576</v>
      </c>
      <c r="F694" s="378" t="s">
        <v>730</v>
      </c>
      <c r="G694" s="378" t="s">
        <v>511</v>
      </c>
      <c r="H694" s="378"/>
      <c r="I694" s="378"/>
      <c r="J694" s="378"/>
      <c r="K694" s="378"/>
      <c r="L694" s="378"/>
      <c r="M694" s="378"/>
      <c r="N694" s="378"/>
      <c r="O694" s="379"/>
      <c r="P694" s="483">
        <f t="shared" si="33"/>
        <v>0</v>
      </c>
      <c r="Q694" s="378"/>
      <c r="R694" s="378"/>
      <c r="S694" s="378"/>
      <c r="T694" s="378"/>
      <c r="U694" s="378"/>
      <c r="V694" s="378"/>
      <c r="W694" s="378">
        <v>1</v>
      </c>
      <c r="X694" s="440">
        <v>44307</v>
      </c>
      <c r="Y694" s="484">
        <f t="shared" si="34"/>
        <v>1</v>
      </c>
      <c r="Z694" s="378"/>
      <c r="AA694" s="378"/>
      <c r="AB694" s="378"/>
      <c r="AC694" s="378"/>
      <c r="AD694" s="378"/>
      <c r="AE694" s="378"/>
      <c r="AF694" s="378"/>
      <c r="AG694" s="378"/>
      <c r="AH694" s="484">
        <f t="shared" si="32"/>
        <v>0</v>
      </c>
      <c r="AI694" s="378"/>
      <c r="AJ694" s="378" t="s">
        <v>2227</v>
      </c>
      <c r="AK694" s="378" t="s">
        <v>2228</v>
      </c>
      <c r="AL694" s="378"/>
      <c r="AM694" s="378"/>
      <c r="AN694" s="378"/>
      <c r="AO694" s="378"/>
      <c r="AP694" s="378"/>
      <c r="AQ694" s="378"/>
      <c r="AR694" s="378"/>
      <c r="AS694" s="394"/>
      <c r="AT694" s="395"/>
      <c r="AU694" s="394"/>
      <c r="AV694" s="394"/>
      <c r="AW694" s="383" t="s">
        <v>3577</v>
      </c>
    </row>
    <row r="695" spans="1:49">
      <c r="A695" s="472"/>
      <c r="B695" s="380" t="s">
        <v>3562</v>
      </c>
      <c r="C695" s="381" t="s">
        <v>3578</v>
      </c>
      <c r="D695" s="380"/>
      <c r="E695" s="378" t="s">
        <v>3579</v>
      </c>
      <c r="F695" s="378" t="s">
        <v>730</v>
      </c>
      <c r="G695" s="378" t="s">
        <v>511</v>
      </c>
      <c r="H695" s="378"/>
      <c r="I695" s="378"/>
      <c r="J695" s="378"/>
      <c r="K695" s="378"/>
      <c r="L695" s="378"/>
      <c r="M695" s="378"/>
      <c r="N695" s="378"/>
      <c r="O695" s="379"/>
      <c r="P695" s="483">
        <f t="shared" si="33"/>
        <v>0</v>
      </c>
      <c r="Q695" s="378"/>
      <c r="R695" s="378"/>
      <c r="S695" s="378"/>
      <c r="T695" s="378"/>
      <c r="U695" s="378"/>
      <c r="V695" s="378"/>
      <c r="W695" s="378">
        <v>1</v>
      </c>
      <c r="X695" s="440">
        <v>44307</v>
      </c>
      <c r="Y695" s="484">
        <f t="shared" si="34"/>
        <v>1</v>
      </c>
      <c r="Z695" s="378"/>
      <c r="AA695" s="378"/>
      <c r="AB695" s="378"/>
      <c r="AC695" s="378"/>
      <c r="AD695" s="378"/>
      <c r="AE695" s="378"/>
      <c r="AF695" s="378"/>
      <c r="AG695" s="379"/>
      <c r="AH695" s="484">
        <f t="shared" si="32"/>
        <v>0</v>
      </c>
      <c r="AI695" s="378"/>
      <c r="AJ695" s="378" t="s">
        <v>2227</v>
      </c>
      <c r="AK695" s="378" t="s">
        <v>2228</v>
      </c>
      <c r="AL695" s="378"/>
      <c r="AM695" s="378"/>
      <c r="AN695" s="378"/>
      <c r="AO695" s="378"/>
      <c r="AP695" s="378"/>
      <c r="AQ695" s="378"/>
      <c r="AR695" s="378"/>
      <c r="AS695" s="394"/>
      <c r="AT695" s="395"/>
      <c r="AU695" s="394"/>
      <c r="AV695" s="394"/>
      <c r="AW695" s="383" t="s">
        <v>3580</v>
      </c>
    </row>
    <row r="696" spans="1:49">
      <c r="A696" s="472"/>
      <c r="B696" s="380" t="s">
        <v>3581</v>
      </c>
      <c r="C696" s="381" t="s">
        <v>3582</v>
      </c>
      <c r="D696" s="380"/>
      <c r="E696" s="378" t="s">
        <v>3583</v>
      </c>
      <c r="F696" s="378" t="s">
        <v>533</v>
      </c>
      <c r="G696" s="378" t="s">
        <v>452</v>
      </c>
      <c r="H696" s="378"/>
      <c r="I696" s="378"/>
      <c r="J696" s="378"/>
      <c r="K696" s="378"/>
      <c r="L696" s="378"/>
      <c r="M696" s="378"/>
      <c r="N696" s="378"/>
      <c r="O696" s="379"/>
      <c r="P696" s="483">
        <f t="shared" si="33"/>
        <v>0</v>
      </c>
      <c r="Q696" s="378"/>
      <c r="R696" s="378"/>
      <c r="S696" s="378"/>
      <c r="T696" s="378"/>
      <c r="U696" s="378"/>
      <c r="V696" s="378"/>
      <c r="W696" s="378">
        <v>1</v>
      </c>
      <c r="X696" s="440">
        <v>44452</v>
      </c>
      <c r="Y696" s="484">
        <f t="shared" si="34"/>
        <v>1</v>
      </c>
      <c r="Z696" s="378"/>
      <c r="AA696" s="378"/>
      <c r="AB696" s="378"/>
      <c r="AC696" s="378"/>
      <c r="AD696" s="378"/>
      <c r="AE696" s="378"/>
      <c r="AF696" s="378"/>
      <c r="AG696" s="379"/>
      <c r="AH696" s="484">
        <f t="shared" si="32"/>
        <v>0</v>
      </c>
      <c r="AI696" s="378"/>
      <c r="AJ696" s="378" t="s">
        <v>2227</v>
      </c>
      <c r="AK696" s="378" t="s">
        <v>2228</v>
      </c>
      <c r="AL696" s="378"/>
      <c r="AM696" s="378"/>
      <c r="AN696" s="378"/>
      <c r="AO696" s="378"/>
      <c r="AP696" s="378"/>
      <c r="AQ696" s="378"/>
      <c r="AR696" s="378"/>
      <c r="AS696" s="394"/>
      <c r="AT696" s="395"/>
      <c r="AU696" s="394"/>
      <c r="AV696" s="394"/>
      <c r="AW696" s="383" t="s">
        <v>3584</v>
      </c>
    </row>
    <row r="697" spans="1:49">
      <c r="A697" s="472"/>
      <c r="B697" s="380" t="s">
        <v>3585</v>
      </c>
      <c r="C697" s="381" t="s">
        <v>3586</v>
      </c>
      <c r="D697" s="380"/>
      <c r="E697" s="378" t="s">
        <v>3587</v>
      </c>
      <c r="F697" s="378" t="s">
        <v>533</v>
      </c>
      <c r="G697" s="378" t="s">
        <v>452</v>
      </c>
      <c r="H697" s="378"/>
      <c r="I697" s="378"/>
      <c r="J697" s="378"/>
      <c r="K697" s="378"/>
      <c r="L697" s="378"/>
      <c r="M697" s="378"/>
      <c r="N697" s="378"/>
      <c r="O697" s="379"/>
      <c r="P697" s="483">
        <f t="shared" si="33"/>
        <v>0</v>
      </c>
      <c r="Q697" s="378"/>
      <c r="R697" s="378"/>
      <c r="S697" s="378"/>
      <c r="T697" s="378"/>
      <c r="U697" s="378"/>
      <c r="V697" s="378"/>
      <c r="W697" s="378">
        <v>1</v>
      </c>
      <c r="X697" s="440">
        <v>44320</v>
      </c>
      <c r="Y697" s="484">
        <f t="shared" si="34"/>
        <v>1</v>
      </c>
      <c r="Z697" s="378"/>
      <c r="AA697" s="378"/>
      <c r="AB697" s="378"/>
      <c r="AC697" s="378"/>
      <c r="AD697" s="378"/>
      <c r="AE697" s="378"/>
      <c r="AF697" s="378"/>
      <c r="AG697" s="378"/>
      <c r="AH697" s="484">
        <f t="shared" si="32"/>
        <v>0</v>
      </c>
      <c r="AI697" s="378"/>
      <c r="AJ697" s="378" t="s">
        <v>2227</v>
      </c>
      <c r="AK697" s="378" t="s">
        <v>2228</v>
      </c>
      <c r="AL697" s="378"/>
      <c r="AM697" s="378"/>
      <c r="AN697" s="378"/>
      <c r="AO697" s="378"/>
      <c r="AP697" s="378"/>
      <c r="AQ697" s="378"/>
      <c r="AR697" s="378"/>
      <c r="AS697" s="394"/>
      <c r="AT697" s="395"/>
      <c r="AU697" s="394"/>
      <c r="AV697" s="394"/>
      <c r="AW697" s="383" t="s">
        <v>3588</v>
      </c>
    </row>
    <row r="698" spans="1:49">
      <c r="A698" s="472"/>
      <c r="B698" s="380" t="s">
        <v>3589</v>
      </c>
      <c r="C698" s="381" t="s">
        <v>3590</v>
      </c>
      <c r="D698" s="380"/>
      <c r="E698" s="378" t="s">
        <v>3591</v>
      </c>
      <c r="F698" s="378" t="s">
        <v>533</v>
      </c>
      <c r="G698" s="378" t="s">
        <v>452</v>
      </c>
      <c r="H698" s="378"/>
      <c r="I698" s="378"/>
      <c r="J698" s="378"/>
      <c r="K698" s="378"/>
      <c r="L698" s="378"/>
      <c r="M698" s="378"/>
      <c r="N698" s="378"/>
      <c r="O698" s="379"/>
      <c r="P698" s="483">
        <f t="shared" si="33"/>
        <v>0</v>
      </c>
      <c r="Q698" s="378"/>
      <c r="R698" s="378"/>
      <c r="S698" s="378"/>
      <c r="T698" s="378"/>
      <c r="U698" s="378"/>
      <c r="V698" s="378"/>
      <c r="W698" s="378">
        <v>1</v>
      </c>
      <c r="X698" s="440">
        <v>44420</v>
      </c>
      <c r="Y698" s="484">
        <f t="shared" si="34"/>
        <v>1</v>
      </c>
      <c r="Z698" s="378"/>
      <c r="AA698" s="378"/>
      <c r="AB698" s="378"/>
      <c r="AC698" s="378"/>
      <c r="AD698" s="378"/>
      <c r="AE698" s="378"/>
      <c r="AF698" s="378"/>
      <c r="AG698" s="379"/>
      <c r="AH698" s="484">
        <f t="shared" si="32"/>
        <v>0</v>
      </c>
      <c r="AI698" s="378"/>
      <c r="AJ698" s="378" t="s">
        <v>2227</v>
      </c>
      <c r="AK698" s="378" t="s">
        <v>2228</v>
      </c>
      <c r="AL698" s="378"/>
      <c r="AM698" s="378"/>
      <c r="AN698" s="378"/>
      <c r="AO698" s="378"/>
      <c r="AP698" s="378"/>
      <c r="AQ698" s="378"/>
      <c r="AR698" s="378"/>
      <c r="AS698" s="394"/>
      <c r="AT698" s="395"/>
      <c r="AU698" s="394"/>
      <c r="AV698" s="394"/>
      <c r="AW698" s="383" t="s">
        <v>3592</v>
      </c>
    </row>
    <row r="699" spans="1:49">
      <c r="A699" s="472"/>
      <c r="B699" s="380" t="s">
        <v>3593</v>
      </c>
      <c r="C699" s="381" t="s">
        <v>3594</v>
      </c>
      <c r="D699" s="380"/>
      <c r="E699" s="378" t="s">
        <v>3595</v>
      </c>
      <c r="F699" s="378" t="s">
        <v>533</v>
      </c>
      <c r="G699" s="378" t="s">
        <v>452</v>
      </c>
      <c r="H699" s="378"/>
      <c r="I699" s="378"/>
      <c r="J699" s="378"/>
      <c r="K699" s="378"/>
      <c r="L699" s="378"/>
      <c r="M699" s="378"/>
      <c r="N699" s="378"/>
      <c r="O699" s="379"/>
      <c r="P699" s="483">
        <f t="shared" si="33"/>
        <v>0</v>
      </c>
      <c r="Q699" s="378"/>
      <c r="R699" s="378"/>
      <c r="S699" s="378"/>
      <c r="T699" s="378"/>
      <c r="U699" s="378"/>
      <c r="V699" s="378"/>
      <c r="W699" s="378">
        <v>1</v>
      </c>
      <c r="X699" s="440">
        <v>44358</v>
      </c>
      <c r="Y699" s="484">
        <f t="shared" si="34"/>
        <v>1</v>
      </c>
      <c r="Z699" s="378"/>
      <c r="AA699" s="378"/>
      <c r="AB699" s="378"/>
      <c r="AC699" s="378"/>
      <c r="AD699" s="378"/>
      <c r="AE699" s="378"/>
      <c r="AF699" s="378"/>
      <c r="AG699" s="379"/>
      <c r="AH699" s="484">
        <f t="shared" si="32"/>
        <v>0</v>
      </c>
      <c r="AI699" s="378"/>
      <c r="AJ699" s="378" t="s">
        <v>2227</v>
      </c>
      <c r="AK699" s="378" t="s">
        <v>2228</v>
      </c>
      <c r="AL699" s="378"/>
      <c r="AM699" s="378"/>
      <c r="AN699" s="378"/>
      <c r="AO699" s="378"/>
      <c r="AP699" s="378"/>
      <c r="AQ699" s="378"/>
      <c r="AR699" s="378"/>
      <c r="AS699" s="394"/>
      <c r="AT699" s="395"/>
      <c r="AU699" s="394"/>
      <c r="AV699" s="394"/>
      <c r="AW699" s="383" t="s">
        <v>3596</v>
      </c>
    </row>
    <row r="700" spans="1:49">
      <c r="A700" s="472"/>
      <c r="B700" s="380" t="s">
        <v>3597</v>
      </c>
      <c r="C700" s="381" t="s">
        <v>3598</v>
      </c>
      <c r="D700" s="380"/>
      <c r="E700" s="378" t="s">
        <v>3599</v>
      </c>
      <c r="F700" s="378" t="s">
        <v>533</v>
      </c>
      <c r="G700" s="378" t="s">
        <v>452</v>
      </c>
      <c r="H700" s="378"/>
      <c r="I700" s="378"/>
      <c r="J700" s="378"/>
      <c r="K700" s="378"/>
      <c r="L700" s="378"/>
      <c r="M700" s="378"/>
      <c r="N700" s="378"/>
      <c r="O700" s="379"/>
      <c r="P700" s="483">
        <f t="shared" si="33"/>
        <v>0</v>
      </c>
      <c r="Q700" s="378"/>
      <c r="R700" s="378"/>
      <c r="S700" s="378"/>
      <c r="T700" s="378"/>
      <c r="U700" s="378"/>
      <c r="V700" s="378"/>
      <c r="W700" s="378">
        <v>1</v>
      </c>
      <c r="X700" s="440">
        <v>44306</v>
      </c>
      <c r="Y700" s="484">
        <f t="shared" si="34"/>
        <v>1</v>
      </c>
      <c r="Z700" s="378"/>
      <c r="AA700" s="378"/>
      <c r="AB700" s="378"/>
      <c r="AC700" s="378"/>
      <c r="AD700" s="378"/>
      <c r="AE700" s="378"/>
      <c r="AF700" s="378"/>
      <c r="AG700" s="379"/>
      <c r="AH700" s="484">
        <f t="shared" si="32"/>
        <v>0</v>
      </c>
      <c r="AI700" s="378"/>
      <c r="AJ700" s="378" t="s">
        <v>2227</v>
      </c>
      <c r="AK700" s="378" t="s">
        <v>2228</v>
      </c>
      <c r="AL700" s="378"/>
      <c r="AM700" s="378"/>
      <c r="AN700" s="378"/>
      <c r="AO700" s="378"/>
      <c r="AP700" s="378"/>
      <c r="AQ700" s="378"/>
      <c r="AR700" s="378"/>
      <c r="AS700" s="394"/>
      <c r="AT700" s="395"/>
      <c r="AU700" s="394"/>
      <c r="AV700" s="394"/>
      <c r="AW700" s="383" t="s">
        <v>3600</v>
      </c>
    </row>
    <row r="701" spans="1:49">
      <c r="A701" s="472"/>
      <c r="B701" s="380" t="s">
        <v>3597</v>
      </c>
      <c r="C701" s="381" t="s">
        <v>3601</v>
      </c>
      <c r="D701" s="380"/>
      <c r="E701" s="378" t="s">
        <v>3602</v>
      </c>
      <c r="F701" s="378" t="s">
        <v>533</v>
      </c>
      <c r="G701" s="378" t="s">
        <v>452</v>
      </c>
      <c r="H701" s="378"/>
      <c r="I701" s="378"/>
      <c r="J701" s="378"/>
      <c r="K701" s="378"/>
      <c r="L701" s="378"/>
      <c r="M701" s="378"/>
      <c r="N701" s="378"/>
      <c r="O701" s="379"/>
      <c r="P701" s="483">
        <f t="shared" si="33"/>
        <v>0</v>
      </c>
      <c r="Q701" s="378"/>
      <c r="R701" s="378"/>
      <c r="S701" s="378"/>
      <c r="T701" s="378"/>
      <c r="U701" s="378"/>
      <c r="V701" s="378"/>
      <c r="W701" s="378">
        <v>1</v>
      </c>
      <c r="X701" s="440">
        <v>44306</v>
      </c>
      <c r="Y701" s="484">
        <f t="shared" si="34"/>
        <v>1</v>
      </c>
      <c r="Z701" s="378"/>
      <c r="AA701" s="378"/>
      <c r="AB701" s="378"/>
      <c r="AC701" s="378"/>
      <c r="AD701" s="378"/>
      <c r="AE701" s="378"/>
      <c r="AF701" s="378"/>
      <c r="AG701" s="379"/>
      <c r="AH701" s="484">
        <f t="shared" si="32"/>
        <v>0</v>
      </c>
      <c r="AI701" s="378"/>
      <c r="AJ701" s="378" t="s">
        <v>2227</v>
      </c>
      <c r="AK701" s="378" t="s">
        <v>2228</v>
      </c>
      <c r="AL701" s="378"/>
      <c r="AM701" s="378"/>
      <c r="AN701" s="378"/>
      <c r="AO701" s="378"/>
      <c r="AP701" s="378"/>
      <c r="AQ701" s="378"/>
      <c r="AR701" s="378"/>
      <c r="AS701" s="394"/>
      <c r="AT701" s="395"/>
      <c r="AU701" s="394"/>
      <c r="AV701" s="394"/>
      <c r="AW701" s="383" t="s">
        <v>3600</v>
      </c>
    </row>
    <row r="702" spans="1:49">
      <c r="A702" s="472"/>
      <c r="B702" s="380" t="s">
        <v>3603</v>
      </c>
      <c r="C702" s="381" t="s">
        <v>3604</v>
      </c>
      <c r="D702" s="380"/>
      <c r="E702" s="378" t="s">
        <v>3605</v>
      </c>
      <c r="F702" s="378" t="s">
        <v>533</v>
      </c>
      <c r="G702" s="378" t="s">
        <v>452</v>
      </c>
      <c r="H702" s="378"/>
      <c r="I702" s="378"/>
      <c r="J702" s="378"/>
      <c r="K702" s="378"/>
      <c r="L702" s="378"/>
      <c r="M702" s="378"/>
      <c r="N702" s="378"/>
      <c r="O702" s="379"/>
      <c r="P702" s="483">
        <f t="shared" si="33"/>
        <v>0</v>
      </c>
      <c r="Q702" s="378"/>
      <c r="R702" s="378"/>
      <c r="S702" s="378"/>
      <c r="T702" s="378"/>
      <c r="U702" s="378"/>
      <c r="V702" s="378"/>
      <c r="W702" s="378">
        <v>1</v>
      </c>
      <c r="X702" s="440">
        <v>44287</v>
      </c>
      <c r="Y702" s="484">
        <f t="shared" si="34"/>
        <v>1</v>
      </c>
      <c r="Z702" s="378"/>
      <c r="AA702" s="378"/>
      <c r="AB702" s="378"/>
      <c r="AC702" s="378"/>
      <c r="AD702" s="378"/>
      <c r="AE702" s="378"/>
      <c r="AF702" s="378"/>
      <c r="AG702" s="379"/>
      <c r="AH702" s="484">
        <f t="shared" si="32"/>
        <v>0</v>
      </c>
      <c r="AI702" s="378"/>
      <c r="AJ702" s="378" t="s">
        <v>2227</v>
      </c>
      <c r="AK702" s="378" t="s">
        <v>2228</v>
      </c>
      <c r="AL702" s="378"/>
      <c r="AM702" s="378"/>
      <c r="AN702" s="378"/>
      <c r="AO702" s="378"/>
      <c r="AP702" s="378"/>
      <c r="AQ702" s="378"/>
      <c r="AR702" s="378"/>
      <c r="AS702" s="394"/>
      <c r="AT702" s="395"/>
      <c r="AU702" s="394"/>
      <c r="AV702" s="394"/>
      <c r="AW702" s="383" t="s">
        <v>3606</v>
      </c>
    </row>
    <row r="703" spans="1:49">
      <c r="A703" s="472"/>
      <c r="B703" s="380" t="s">
        <v>3607</v>
      </c>
      <c r="C703" s="381" t="s">
        <v>3608</v>
      </c>
      <c r="D703" s="380"/>
      <c r="E703" s="378" t="s">
        <v>3609</v>
      </c>
      <c r="F703" s="378" t="s">
        <v>533</v>
      </c>
      <c r="G703" s="378" t="s">
        <v>452</v>
      </c>
      <c r="H703" s="378"/>
      <c r="I703" s="378"/>
      <c r="J703" s="378"/>
      <c r="K703" s="378"/>
      <c r="L703" s="378"/>
      <c r="M703" s="378"/>
      <c r="N703" s="378"/>
      <c r="O703" s="379"/>
      <c r="P703" s="483">
        <f t="shared" si="33"/>
        <v>0</v>
      </c>
      <c r="Q703" s="378"/>
      <c r="R703" s="378"/>
      <c r="S703" s="378"/>
      <c r="T703" s="378"/>
      <c r="U703" s="378"/>
      <c r="V703" s="378"/>
      <c r="W703" s="378">
        <v>1</v>
      </c>
      <c r="X703" s="440">
        <v>44250</v>
      </c>
      <c r="Y703" s="484">
        <f t="shared" si="34"/>
        <v>1</v>
      </c>
      <c r="Z703" s="378"/>
      <c r="AA703" s="378"/>
      <c r="AB703" s="378"/>
      <c r="AC703" s="378"/>
      <c r="AD703" s="378"/>
      <c r="AE703" s="378"/>
      <c r="AF703" s="378"/>
      <c r="AG703" s="378"/>
      <c r="AH703" s="484">
        <f t="shared" si="32"/>
        <v>0</v>
      </c>
      <c r="AI703" s="378"/>
      <c r="AJ703" s="378" t="s">
        <v>2227</v>
      </c>
      <c r="AK703" s="378" t="s">
        <v>2228</v>
      </c>
      <c r="AL703" s="378"/>
      <c r="AM703" s="378"/>
      <c r="AN703" s="378"/>
      <c r="AO703" s="378"/>
      <c r="AP703" s="378"/>
      <c r="AQ703" s="378"/>
      <c r="AR703" s="378"/>
      <c r="AS703" s="394"/>
      <c r="AT703" s="395"/>
      <c r="AU703" s="394"/>
      <c r="AV703" s="394"/>
      <c r="AW703" s="383" t="s">
        <v>3610</v>
      </c>
    </row>
    <row r="704" spans="1:49">
      <c r="A704" s="472"/>
      <c r="B704" s="380" t="s">
        <v>3611</v>
      </c>
      <c r="C704" s="381" t="s">
        <v>3612</v>
      </c>
      <c r="D704" s="380"/>
      <c r="E704" s="378" t="s">
        <v>3613</v>
      </c>
      <c r="F704" s="378" t="s">
        <v>533</v>
      </c>
      <c r="G704" s="378" t="s">
        <v>452</v>
      </c>
      <c r="H704" s="378"/>
      <c r="I704" s="378"/>
      <c r="J704" s="378"/>
      <c r="K704" s="378"/>
      <c r="L704" s="378"/>
      <c r="M704" s="378"/>
      <c r="N704" s="378"/>
      <c r="O704" s="379"/>
      <c r="P704" s="483">
        <f t="shared" si="33"/>
        <v>0</v>
      </c>
      <c r="Q704" s="378"/>
      <c r="R704" s="378"/>
      <c r="S704" s="378"/>
      <c r="T704" s="378"/>
      <c r="U704" s="378"/>
      <c r="V704" s="378"/>
      <c r="W704" s="378">
        <v>1</v>
      </c>
      <c r="X704" s="440">
        <v>44223</v>
      </c>
      <c r="Y704" s="484">
        <f t="shared" si="34"/>
        <v>1</v>
      </c>
      <c r="Z704" s="378"/>
      <c r="AA704" s="378"/>
      <c r="AB704" s="378"/>
      <c r="AC704" s="378"/>
      <c r="AD704" s="378"/>
      <c r="AE704" s="378"/>
      <c r="AF704" s="378"/>
      <c r="AG704" s="378"/>
      <c r="AH704" s="484">
        <f t="shared" si="32"/>
        <v>0</v>
      </c>
      <c r="AI704" s="378"/>
      <c r="AJ704" s="378" t="s">
        <v>2227</v>
      </c>
      <c r="AK704" s="378" t="s">
        <v>2228</v>
      </c>
      <c r="AL704" s="378"/>
      <c r="AM704" s="378"/>
      <c r="AN704" s="378"/>
      <c r="AO704" s="378"/>
      <c r="AP704" s="378"/>
      <c r="AQ704" s="378"/>
      <c r="AR704" s="378"/>
      <c r="AS704" s="394"/>
      <c r="AT704" s="395"/>
      <c r="AU704" s="394"/>
      <c r="AV704" s="394"/>
      <c r="AW704" s="383" t="s">
        <v>3614</v>
      </c>
    </row>
    <row r="705" spans="1:49">
      <c r="A705" s="472"/>
      <c r="B705" s="380" t="s">
        <v>1039</v>
      </c>
      <c r="C705" s="381" t="s">
        <v>1040</v>
      </c>
      <c r="D705" s="380"/>
      <c r="E705" s="378" t="s">
        <v>3615</v>
      </c>
      <c r="F705" s="378" t="s">
        <v>533</v>
      </c>
      <c r="G705" s="378" t="s">
        <v>452</v>
      </c>
      <c r="H705" s="378"/>
      <c r="I705" s="378"/>
      <c r="J705" s="378"/>
      <c r="K705" s="378"/>
      <c r="L705" s="378"/>
      <c r="M705" s="378"/>
      <c r="N705" s="378"/>
      <c r="O705" s="379"/>
      <c r="P705" s="483">
        <f t="shared" si="33"/>
        <v>0</v>
      </c>
      <c r="Q705" s="378"/>
      <c r="R705" s="378"/>
      <c r="S705" s="378"/>
      <c r="T705" s="378"/>
      <c r="U705" s="378"/>
      <c r="V705" s="378"/>
      <c r="W705" s="378">
        <v>1</v>
      </c>
      <c r="X705" s="440">
        <v>44447</v>
      </c>
      <c r="Y705" s="484">
        <f t="shared" si="34"/>
        <v>1</v>
      </c>
      <c r="Z705" s="378"/>
      <c r="AA705" s="378"/>
      <c r="AB705" s="378"/>
      <c r="AC705" s="378"/>
      <c r="AD705" s="378"/>
      <c r="AE705" s="378"/>
      <c r="AF705" s="378"/>
      <c r="AG705" s="378"/>
      <c r="AH705" s="484">
        <f t="shared" si="32"/>
        <v>0</v>
      </c>
      <c r="AI705" s="378"/>
      <c r="AJ705" s="378" t="s">
        <v>2227</v>
      </c>
      <c r="AK705" s="378" t="s">
        <v>2228</v>
      </c>
      <c r="AL705" s="378"/>
      <c r="AM705" s="378"/>
      <c r="AN705" s="378"/>
      <c r="AO705" s="378"/>
      <c r="AP705" s="378"/>
      <c r="AQ705" s="378"/>
      <c r="AR705" s="378"/>
      <c r="AS705" s="394"/>
      <c r="AT705" s="395"/>
      <c r="AU705" s="394"/>
      <c r="AV705" s="394"/>
      <c r="AW705" s="383" t="s">
        <v>3616</v>
      </c>
    </row>
    <row r="706" spans="1:49">
      <c r="A706" s="472"/>
      <c r="B706" s="380" t="s">
        <v>1103</v>
      </c>
      <c r="C706" s="381" t="s">
        <v>1104</v>
      </c>
      <c r="D706" s="380"/>
      <c r="E706" s="378" t="s">
        <v>3617</v>
      </c>
      <c r="F706" s="378" t="s">
        <v>533</v>
      </c>
      <c r="G706" s="378" t="s">
        <v>452</v>
      </c>
      <c r="H706" s="378"/>
      <c r="I706" s="378"/>
      <c r="J706" s="378"/>
      <c r="K706" s="378"/>
      <c r="L706" s="378"/>
      <c r="M706" s="378"/>
      <c r="N706" s="378"/>
      <c r="O706" s="379"/>
      <c r="P706" s="483">
        <f t="shared" si="33"/>
        <v>0</v>
      </c>
      <c r="Q706" s="378"/>
      <c r="R706" s="378"/>
      <c r="S706" s="378"/>
      <c r="T706" s="378"/>
      <c r="U706" s="378"/>
      <c r="V706" s="378"/>
      <c r="W706" s="378">
        <v>1</v>
      </c>
      <c r="X706" s="440">
        <v>44557</v>
      </c>
      <c r="Y706" s="484">
        <f t="shared" si="34"/>
        <v>1</v>
      </c>
      <c r="Z706" s="378"/>
      <c r="AA706" s="378"/>
      <c r="AB706" s="378"/>
      <c r="AC706" s="378"/>
      <c r="AD706" s="378"/>
      <c r="AE706" s="378"/>
      <c r="AF706" s="378"/>
      <c r="AG706" s="378"/>
      <c r="AH706" s="484">
        <f t="shared" si="32"/>
        <v>0</v>
      </c>
      <c r="AI706" s="378"/>
      <c r="AJ706" s="378" t="s">
        <v>2227</v>
      </c>
      <c r="AK706" s="378" t="s">
        <v>2228</v>
      </c>
      <c r="AL706" s="378"/>
      <c r="AM706" s="378"/>
      <c r="AN706" s="378"/>
      <c r="AO706" s="378"/>
      <c r="AP706" s="378"/>
      <c r="AQ706" s="378"/>
      <c r="AR706" s="378"/>
      <c r="AS706" s="394"/>
      <c r="AT706" s="395"/>
      <c r="AU706" s="394"/>
      <c r="AV706" s="394"/>
      <c r="AW706" s="383" t="s">
        <v>3618</v>
      </c>
    </row>
    <row r="707" spans="1:49">
      <c r="A707" s="472"/>
      <c r="B707" s="380" t="s">
        <v>1186</v>
      </c>
      <c r="C707" s="381" t="s">
        <v>1187</v>
      </c>
      <c r="D707" s="380"/>
      <c r="E707" s="378" t="s">
        <v>3619</v>
      </c>
      <c r="F707" s="378" t="s">
        <v>533</v>
      </c>
      <c r="G707" s="378" t="s">
        <v>452</v>
      </c>
      <c r="H707" s="378"/>
      <c r="I707" s="378"/>
      <c r="J707" s="378"/>
      <c r="K707" s="378"/>
      <c r="L707" s="378"/>
      <c r="M707" s="378"/>
      <c r="N707" s="378"/>
      <c r="O707" s="379"/>
      <c r="P707" s="483">
        <f t="shared" si="33"/>
        <v>0</v>
      </c>
      <c r="Q707" s="378"/>
      <c r="R707" s="378"/>
      <c r="S707" s="378"/>
      <c r="T707" s="378"/>
      <c r="U707" s="378"/>
      <c r="V707" s="378"/>
      <c r="W707" s="378">
        <v>1</v>
      </c>
      <c r="X707" s="440">
        <v>44460</v>
      </c>
      <c r="Y707" s="484">
        <f t="shared" si="34"/>
        <v>1</v>
      </c>
      <c r="Z707" s="378"/>
      <c r="AA707" s="378"/>
      <c r="AB707" s="378"/>
      <c r="AC707" s="378"/>
      <c r="AD707" s="378"/>
      <c r="AE707" s="378"/>
      <c r="AF707" s="378"/>
      <c r="AG707" s="378"/>
      <c r="AH707" s="484">
        <f t="shared" si="32"/>
        <v>0</v>
      </c>
      <c r="AI707" s="378"/>
      <c r="AJ707" s="378" t="s">
        <v>2227</v>
      </c>
      <c r="AK707" s="378" t="s">
        <v>2228</v>
      </c>
      <c r="AL707" s="378"/>
      <c r="AM707" s="378"/>
      <c r="AN707" s="378"/>
      <c r="AO707" s="378"/>
      <c r="AP707" s="378"/>
      <c r="AQ707" s="378"/>
      <c r="AR707" s="378"/>
      <c r="AS707" s="394"/>
      <c r="AT707" s="395"/>
      <c r="AU707" s="394"/>
      <c r="AV707" s="394"/>
      <c r="AW707" s="383" t="s">
        <v>3620</v>
      </c>
    </row>
    <row r="708" spans="1:49">
      <c r="A708" s="472"/>
      <c r="B708" s="380" t="s">
        <v>1206</v>
      </c>
      <c r="C708" s="381" t="s">
        <v>1207</v>
      </c>
      <c r="D708" s="380"/>
      <c r="E708" s="378" t="s">
        <v>3621</v>
      </c>
      <c r="F708" s="378" t="s">
        <v>533</v>
      </c>
      <c r="G708" s="378" t="s">
        <v>452</v>
      </c>
      <c r="H708" s="378"/>
      <c r="I708" s="378"/>
      <c r="J708" s="378"/>
      <c r="K708" s="378"/>
      <c r="L708" s="378"/>
      <c r="M708" s="378"/>
      <c r="N708" s="378"/>
      <c r="O708" s="379"/>
      <c r="P708" s="483">
        <f t="shared" si="33"/>
        <v>0</v>
      </c>
      <c r="Q708" s="378"/>
      <c r="R708" s="378"/>
      <c r="S708" s="378"/>
      <c r="T708" s="378"/>
      <c r="U708" s="378"/>
      <c r="V708" s="378"/>
      <c r="W708" s="378">
        <v>1</v>
      </c>
      <c r="X708" s="440">
        <v>44448</v>
      </c>
      <c r="Y708" s="484">
        <f t="shared" si="34"/>
        <v>1</v>
      </c>
      <c r="Z708" s="378"/>
      <c r="AA708" s="378"/>
      <c r="AB708" s="378"/>
      <c r="AC708" s="378"/>
      <c r="AD708" s="378"/>
      <c r="AE708" s="378"/>
      <c r="AF708" s="378"/>
      <c r="AG708" s="379"/>
      <c r="AH708" s="484">
        <f t="shared" si="32"/>
        <v>0</v>
      </c>
      <c r="AI708" s="378"/>
      <c r="AJ708" s="378" t="s">
        <v>2227</v>
      </c>
      <c r="AK708" s="378" t="s">
        <v>2228</v>
      </c>
      <c r="AL708" s="378"/>
      <c r="AM708" s="378"/>
      <c r="AN708" s="378"/>
      <c r="AO708" s="378"/>
      <c r="AP708" s="378"/>
      <c r="AQ708" s="378"/>
      <c r="AR708" s="378"/>
      <c r="AS708" s="394"/>
      <c r="AT708" s="395"/>
      <c r="AU708" s="394"/>
      <c r="AV708" s="394"/>
      <c r="AW708" s="383" t="s">
        <v>3622</v>
      </c>
    </row>
    <row r="709" spans="1:49">
      <c r="A709" s="472"/>
      <c r="B709" s="380" t="s">
        <v>1250</v>
      </c>
      <c r="C709" s="381" t="s">
        <v>1251</v>
      </c>
      <c r="D709" s="380"/>
      <c r="E709" s="378" t="s">
        <v>3623</v>
      </c>
      <c r="F709" s="378" t="s">
        <v>533</v>
      </c>
      <c r="G709" s="378" t="s">
        <v>452</v>
      </c>
      <c r="H709" s="378"/>
      <c r="I709" s="378"/>
      <c r="J709" s="378"/>
      <c r="K709" s="378"/>
      <c r="L709" s="378"/>
      <c r="M709" s="378"/>
      <c r="N709" s="378"/>
      <c r="O709" s="379"/>
      <c r="P709" s="483">
        <f t="shared" si="33"/>
        <v>0</v>
      </c>
      <c r="Q709" s="378"/>
      <c r="R709" s="378"/>
      <c r="S709" s="378"/>
      <c r="T709" s="378"/>
      <c r="U709" s="378"/>
      <c r="V709" s="378"/>
      <c r="W709" s="378">
        <v>1</v>
      </c>
      <c r="X709" s="440">
        <v>44321</v>
      </c>
      <c r="Y709" s="484">
        <f t="shared" si="34"/>
        <v>1</v>
      </c>
      <c r="Z709" s="378"/>
      <c r="AA709" s="378"/>
      <c r="AB709" s="378"/>
      <c r="AC709" s="378"/>
      <c r="AD709" s="378"/>
      <c r="AE709" s="378"/>
      <c r="AF709" s="378"/>
      <c r="AG709" s="378"/>
      <c r="AH709" s="484">
        <f t="shared" si="32"/>
        <v>0</v>
      </c>
      <c r="AI709" s="378"/>
      <c r="AJ709" s="378" t="s">
        <v>2227</v>
      </c>
      <c r="AK709" s="378" t="s">
        <v>2228</v>
      </c>
      <c r="AL709" s="378"/>
      <c r="AM709" s="378"/>
      <c r="AN709" s="378"/>
      <c r="AO709" s="378"/>
      <c r="AP709" s="378"/>
      <c r="AQ709" s="378"/>
      <c r="AR709" s="378"/>
      <c r="AS709" s="394"/>
      <c r="AT709" s="395"/>
      <c r="AU709" s="394"/>
      <c r="AV709" s="394"/>
      <c r="AW709" s="383" t="s">
        <v>3624</v>
      </c>
    </row>
    <row r="710" spans="1:49">
      <c r="A710" s="472"/>
      <c r="B710" s="380" t="s">
        <v>1290</v>
      </c>
      <c r="C710" s="381" t="s">
        <v>1291</v>
      </c>
      <c r="D710" s="380"/>
      <c r="E710" s="378" t="s">
        <v>3625</v>
      </c>
      <c r="F710" s="378" t="s">
        <v>533</v>
      </c>
      <c r="G710" s="378" t="s">
        <v>452</v>
      </c>
      <c r="H710" s="378"/>
      <c r="I710" s="378"/>
      <c r="J710" s="378"/>
      <c r="K710" s="378"/>
      <c r="L710" s="378"/>
      <c r="M710" s="378"/>
      <c r="N710" s="378"/>
      <c r="O710" s="379"/>
      <c r="P710" s="483">
        <f t="shared" si="33"/>
        <v>0</v>
      </c>
      <c r="Q710" s="378"/>
      <c r="R710" s="378"/>
      <c r="S710" s="378"/>
      <c r="T710" s="378"/>
      <c r="U710" s="378"/>
      <c r="V710" s="378"/>
      <c r="W710" s="378">
        <v>1</v>
      </c>
      <c r="X710" s="440">
        <v>44427</v>
      </c>
      <c r="Y710" s="484">
        <f t="shared" si="34"/>
        <v>1</v>
      </c>
      <c r="Z710" s="378"/>
      <c r="AA710" s="378"/>
      <c r="AB710" s="378"/>
      <c r="AC710" s="378"/>
      <c r="AD710" s="378"/>
      <c r="AE710" s="378"/>
      <c r="AF710" s="378"/>
      <c r="AG710" s="379"/>
      <c r="AH710" s="484">
        <f t="shared" si="32"/>
        <v>0</v>
      </c>
      <c r="AI710" s="378"/>
      <c r="AJ710" s="378" t="s">
        <v>2227</v>
      </c>
      <c r="AK710" s="378" t="s">
        <v>2228</v>
      </c>
      <c r="AL710" s="378"/>
      <c r="AM710" s="378"/>
      <c r="AN710" s="378"/>
      <c r="AO710" s="378"/>
      <c r="AP710" s="378"/>
      <c r="AQ710" s="378"/>
      <c r="AR710" s="378"/>
      <c r="AS710" s="394"/>
      <c r="AT710" s="395"/>
      <c r="AU710" s="394"/>
      <c r="AV710" s="394"/>
      <c r="AW710" s="383" t="s">
        <v>3626</v>
      </c>
    </row>
    <row r="711" spans="1:49">
      <c r="A711" s="472"/>
      <c r="B711" s="380" t="s">
        <v>1476</v>
      </c>
      <c r="C711" s="381" t="s">
        <v>3627</v>
      </c>
      <c r="D711" s="380"/>
      <c r="E711" s="378" t="s">
        <v>3628</v>
      </c>
      <c r="F711" s="378" t="s">
        <v>533</v>
      </c>
      <c r="G711" s="378" t="s">
        <v>452</v>
      </c>
      <c r="H711" s="378"/>
      <c r="I711" s="378"/>
      <c r="J711" s="378"/>
      <c r="K711" s="378"/>
      <c r="L711" s="378"/>
      <c r="M711" s="378"/>
      <c r="N711" s="378"/>
      <c r="O711" s="379"/>
      <c r="P711" s="483">
        <f t="shared" si="33"/>
        <v>0</v>
      </c>
      <c r="Q711" s="378"/>
      <c r="R711" s="378"/>
      <c r="S711" s="378"/>
      <c r="T711" s="378"/>
      <c r="U711" s="378"/>
      <c r="V711" s="378"/>
      <c r="W711" s="378">
        <v>1</v>
      </c>
      <c r="X711" s="440">
        <v>44552</v>
      </c>
      <c r="Y711" s="484">
        <f t="shared" si="34"/>
        <v>1</v>
      </c>
      <c r="Z711" s="378"/>
      <c r="AA711" s="378"/>
      <c r="AB711" s="378"/>
      <c r="AC711" s="378"/>
      <c r="AD711" s="378"/>
      <c r="AE711" s="378"/>
      <c r="AF711" s="378"/>
      <c r="AG711" s="378"/>
      <c r="AH711" s="484">
        <f t="shared" si="32"/>
        <v>0</v>
      </c>
      <c r="AI711" s="378"/>
      <c r="AJ711" s="378" t="s">
        <v>2227</v>
      </c>
      <c r="AK711" s="378" t="s">
        <v>2228</v>
      </c>
      <c r="AL711" s="378"/>
      <c r="AM711" s="378"/>
      <c r="AN711" s="378"/>
      <c r="AO711" s="378"/>
      <c r="AP711" s="378"/>
      <c r="AQ711" s="378"/>
      <c r="AR711" s="378"/>
      <c r="AS711" s="394"/>
      <c r="AT711" s="395"/>
      <c r="AU711" s="394"/>
      <c r="AV711" s="394"/>
      <c r="AW711" s="383" t="s">
        <v>3629</v>
      </c>
    </row>
    <row r="712" spans="1:49">
      <c r="A712" s="472"/>
      <c r="B712" s="380" t="s">
        <v>1503</v>
      </c>
      <c r="C712" s="381" t="s">
        <v>1504</v>
      </c>
      <c r="D712" s="380"/>
      <c r="E712" s="378" t="s">
        <v>3630</v>
      </c>
      <c r="F712" s="378" t="s">
        <v>533</v>
      </c>
      <c r="G712" s="378" t="s">
        <v>452</v>
      </c>
      <c r="H712" s="378"/>
      <c r="I712" s="378"/>
      <c r="J712" s="378"/>
      <c r="K712" s="378"/>
      <c r="L712" s="378"/>
      <c r="M712" s="378"/>
      <c r="N712" s="378"/>
      <c r="O712" s="379"/>
      <c r="P712" s="483">
        <f t="shared" si="33"/>
        <v>0</v>
      </c>
      <c r="Q712" s="378"/>
      <c r="R712" s="378"/>
      <c r="S712" s="378"/>
      <c r="T712" s="378"/>
      <c r="U712" s="378"/>
      <c r="V712" s="378"/>
      <c r="W712" s="378">
        <v>1</v>
      </c>
      <c r="X712" s="440">
        <v>44501</v>
      </c>
      <c r="Y712" s="484">
        <f t="shared" si="34"/>
        <v>1</v>
      </c>
      <c r="Z712" s="378"/>
      <c r="AA712" s="378"/>
      <c r="AB712" s="378"/>
      <c r="AC712" s="378"/>
      <c r="AD712" s="378"/>
      <c r="AE712" s="378"/>
      <c r="AF712" s="378"/>
      <c r="AG712" s="378"/>
      <c r="AH712" s="484">
        <f t="shared" si="32"/>
        <v>0</v>
      </c>
      <c r="AI712" s="378"/>
      <c r="AJ712" s="378" t="s">
        <v>2227</v>
      </c>
      <c r="AK712" s="378" t="s">
        <v>2228</v>
      </c>
      <c r="AL712" s="378"/>
      <c r="AM712" s="378"/>
      <c r="AN712" s="378"/>
      <c r="AO712" s="378"/>
      <c r="AP712" s="378"/>
      <c r="AQ712" s="378"/>
      <c r="AR712" s="378"/>
      <c r="AS712" s="394"/>
      <c r="AT712" s="395"/>
      <c r="AU712" s="394"/>
      <c r="AV712" s="394"/>
      <c r="AW712" s="383" t="s">
        <v>3631</v>
      </c>
    </row>
    <row r="713" spans="1:49">
      <c r="A713" s="472"/>
      <c r="B713" s="380" t="s">
        <v>1535</v>
      </c>
      <c r="C713" s="381" t="s">
        <v>3632</v>
      </c>
      <c r="D713" s="380"/>
      <c r="E713" s="378" t="s">
        <v>3633</v>
      </c>
      <c r="F713" s="378" t="s">
        <v>533</v>
      </c>
      <c r="G713" s="378" t="s">
        <v>452</v>
      </c>
      <c r="H713" s="378"/>
      <c r="I713" s="378"/>
      <c r="J713" s="378"/>
      <c r="K713" s="378"/>
      <c r="L713" s="378"/>
      <c r="M713" s="378"/>
      <c r="N713" s="378"/>
      <c r="O713" s="379"/>
      <c r="P713" s="483">
        <f t="shared" si="33"/>
        <v>0</v>
      </c>
      <c r="Q713" s="378"/>
      <c r="R713" s="378"/>
      <c r="S713" s="378"/>
      <c r="T713" s="378"/>
      <c r="U713" s="378"/>
      <c r="V713" s="378"/>
      <c r="W713" s="378">
        <v>1</v>
      </c>
      <c r="X713" s="440">
        <v>44539</v>
      </c>
      <c r="Y713" s="484">
        <f t="shared" si="34"/>
        <v>1</v>
      </c>
      <c r="Z713" s="378"/>
      <c r="AA713" s="378"/>
      <c r="AB713" s="378"/>
      <c r="AC713" s="378"/>
      <c r="AD713" s="378"/>
      <c r="AE713" s="378"/>
      <c r="AF713" s="378"/>
      <c r="AG713" s="378"/>
      <c r="AH713" s="484">
        <f t="shared" si="32"/>
        <v>0</v>
      </c>
      <c r="AI713" s="378"/>
      <c r="AJ713" s="378" t="s">
        <v>2227</v>
      </c>
      <c r="AK713" s="378" t="s">
        <v>2228</v>
      </c>
      <c r="AL713" s="378"/>
      <c r="AM713" s="378"/>
      <c r="AN713" s="378"/>
      <c r="AO713" s="378"/>
      <c r="AP713" s="378"/>
      <c r="AQ713" s="378"/>
      <c r="AR713" s="378"/>
      <c r="AS713" s="394"/>
      <c r="AT713" s="395"/>
      <c r="AU713" s="394"/>
      <c r="AV713" s="394"/>
      <c r="AW713" s="383" t="s">
        <v>3634</v>
      </c>
    </row>
    <row r="714" spans="1:49">
      <c r="A714" s="472"/>
      <c r="B714" s="380" t="s">
        <v>1555</v>
      </c>
      <c r="C714" s="381" t="s">
        <v>1556</v>
      </c>
      <c r="D714" s="380"/>
      <c r="E714" s="378" t="s">
        <v>3635</v>
      </c>
      <c r="F714" s="378" t="s">
        <v>533</v>
      </c>
      <c r="G714" s="378" t="s">
        <v>452</v>
      </c>
      <c r="H714" s="378"/>
      <c r="I714" s="378"/>
      <c r="J714" s="378"/>
      <c r="K714" s="378"/>
      <c r="L714" s="378"/>
      <c r="M714" s="378"/>
      <c r="N714" s="378"/>
      <c r="O714" s="379"/>
      <c r="P714" s="483">
        <f t="shared" si="33"/>
        <v>0</v>
      </c>
      <c r="Q714" s="378"/>
      <c r="R714" s="378"/>
      <c r="S714" s="378"/>
      <c r="T714" s="378"/>
      <c r="U714" s="378"/>
      <c r="V714" s="378"/>
      <c r="W714" s="378">
        <v>1</v>
      </c>
      <c r="X714" s="440">
        <v>44449</v>
      </c>
      <c r="Y714" s="484">
        <f t="shared" si="34"/>
        <v>1</v>
      </c>
      <c r="Z714" s="378"/>
      <c r="AA714" s="378"/>
      <c r="AB714" s="378"/>
      <c r="AC714" s="378"/>
      <c r="AD714" s="378"/>
      <c r="AE714" s="378"/>
      <c r="AF714" s="378"/>
      <c r="AG714" s="379"/>
      <c r="AH714" s="484">
        <f t="shared" si="32"/>
        <v>0</v>
      </c>
      <c r="AI714" s="378"/>
      <c r="AJ714" s="378" t="s">
        <v>2227</v>
      </c>
      <c r="AK714" s="378" t="s">
        <v>2228</v>
      </c>
      <c r="AL714" s="378"/>
      <c r="AM714" s="378"/>
      <c r="AN714" s="378"/>
      <c r="AO714" s="378"/>
      <c r="AP714" s="378"/>
      <c r="AQ714" s="378"/>
      <c r="AR714" s="378"/>
      <c r="AS714" s="394"/>
      <c r="AT714" s="395"/>
      <c r="AU714" s="394"/>
      <c r="AV714" s="394"/>
      <c r="AW714" s="383" t="s">
        <v>3636</v>
      </c>
    </row>
    <row r="715" spans="1:49">
      <c r="A715" s="472"/>
      <c r="B715" s="380" t="s">
        <v>1571</v>
      </c>
      <c r="C715" s="381" t="s">
        <v>1572</v>
      </c>
      <c r="D715" s="380"/>
      <c r="E715" s="378" t="s">
        <v>3637</v>
      </c>
      <c r="F715" s="378" t="s">
        <v>533</v>
      </c>
      <c r="G715" s="378" t="s">
        <v>452</v>
      </c>
      <c r="H715" s="378"/>
      <c r="I715" s="378"/>
      <c r="J715" s="378"/>
      <c r="K715" s="378"/>
      <c r="L715" s="378"/>
      <c r="M715" s="378"/>
      <c r="N715" s="378"/>
      <c r="O715" s="379"/>
      <c r="P715" s="483">
        <f t="shared" si="33"/>
        <v>0</v>
      </c>
      <c r="Q715" s="378"/>
      <c r="R715" s="378"/>
      <c r="S715" s="378"/>
      <c r="T715" s="378"/>
      <c r="U715" s="378"/>
      <c r="V715" s="378"/>
      <c r="W715" s="378">
        <v>1</v>
      </c>
      <c r="X715" s="440">
        <v>44306</v>
      </c>
      <c r="Y715" s="484">
        <f t="shared" si="34"/>
        <v>1</v>
      </c>
      <c r="Z715" s="378"/>
      <c r="AA715" s="378"/>
      <c r="AB715" s="378"/>
      <c r="AC715" s="378"/>
      <c r="AD715" s="378"/>
      <c r="AE715" s="378"/>
      <c r="AF715" s="378"/>
      <c r="AG715" s="379"/>
      <c r="AH715" s="484">
        <f t="shared" si="32"/>
        <v>0</v>
      </c>
      <c r="AI715" s="378"/>
      <c r="AJ715" s="378" t="s">
        <v>2227</v>
      </c>
      <c r="AK715" s="378" t="s">
        <v>2228</v>
      </c>
      <c r="AL715" s="378"/>
      <c r="AM715" s="378"/>
      <c r="AN715" s="378"/>
      <c r="AO715" s="378"/>
      <c r="AP715" s="378"/>
      <c r="AQ715" s="378"/>
      <c r="AR715" s="378"/>
      <c r="AS715" s="394"/>
      <c r="AT715" s="395"/>
      <c r="AU715" s="394"/>
      <c r="AV715" s="394"/>
      <c r="AW715" s="383" t="s">
        <v>3638</v>
      </c>
    </row>
    <row r="716" spans="1:49">
      <c r="A716" s="472"/>
      <c r="B716" s="380" t="s">
        <v>1575</v>
      </c>
      <c r="C716" s="381" t="s">
        <v>1576</v>
      </c>
      <c r="D716" s="380"/>
      <c r="E716" s="378" t="s">
        <v>3639</v>
      </c>
      <c r="F716" s="378" t="s">
        <v>533</v>
      </c>
      <c r="G716" s="378" t="s">
        <v>452</v>
      </c>
      <c r="H716" s="378"/>
      <c r="I716" s="378"/>
      <c r="J716" s="378"/>
      <c r="K716" s="378"/>
      <c r="L716" s="378"/>
      <c r="M716" s="378"/>
      <c r="N716" s="378"/>
      <c r="O716" s="379"/>
      <c r="P716" s="483">
        <f t="shared" si="33"/>
        <v>0</v>
      </c>
      <c r="Q716" s="378"/>
      <c r="R716" s="378"/>
      <c r="S716" s="378"/>
      <c r="T716" s="378"/>
      <c r="U716" s="378"/>
      <c r="V716" s="378"/>
      <c r="W716" s="378">
        <v>1</v>
      </c>
      <c r="X716" s="440">
        <v>44470</v>
      </c>
      <c r="Y716" s="484">
        <f t="shared" si="34"/>
        <v>1</v>
      </c>
      <c r="Z716" s="378"/>
      <c r="AA716" s="378"/>
      <c r="AB716" s="378"/>
      <c r="AC716" s="378"/>
      <c r="AD716" s="378"/>
      <c r="AE716" s="378"/>
      <c r="AF716" s="378"/>
      <c r="AG716" s="378"/>
      <c r="AH716" s="484">
        <f t="shared" si="32"/>
        <v>0</v>
      </c>
      <c r="AI716" s="378"/>
      <c r="AJ716" s="378" t="s">
        <v>2227</v>
      </c>
      <c r="AK716" s="378" t="s">
        <v>2228</v>
      </c>
      <c r="AL716" s="378"/>
      <c r="AM716" s="378"/>
      <c r="AN716" s="378"/>
      <c r="AO716" s="378"/>
      <c r="AP716" s="378"/>
      <c r="AQ716" s="378"/>
      <c r="AR716" s="378"/>
      <c r="AS716" s="394"/>
      <c r="AT716" s="395"/>
      <c r="AU716" s="394"/>
      <c r="AV716" s="394"/>
      <c r="AW716" s="383" t="s">
        <v>3640</v>
      </c>
    </row>
    <row r="717" spans="1:49">
      <c r="A717" s="472"/>
      <c r="B717" s="380" t="s">
        <v>1579</v>
      </c>
      <c r="C717" s="381" t="s">
        <v>1580</v>
      </c>
      <c r="D717" s="380"/>
      <c r="E717" s="378" t="s">
        <v>3641</v>
      </c>
      <c r="F717" s="378" t="s">
        <v>533</v>
      </c>
      <c r="G717" s="378" t="s">
        <v>452</v>
      </c>
      <c r="H717" s="378"/>
      <c r="I717" s="378"/>
      <c r="J717" s="378"/>
      <c r="K717" s="378"/>
      <c r="L717" s="378"/>
      <c r="M717" s="378"/>
      <c r="N717" s="378"/>
      <c r="O717" s="379"/>
      <c r="P717" s="483">
        <f t="shared" si="33"/>
        <v>0</v>
      </c>
      <c r="Q717" s="378"/>
      <c r="R717" s="378"/>
      <c r="S717" s="378"/>
      <c r="T717" s="378"/>
      <c r="U717" s="378"/>
      <c r="V717" s="378"/>
      <c r="W717" s="378">
        <v>1</v>
      </c>
      <c r="X717" s="440">
        <v>44531</v>
      </c>
      <c r="Y717" s="484">
        <f t="shared" si="34"/>
        <v>1</v>
      </c>
      <c r="Z717" s="378"/>
      <c r="AA717" s="378"/>
      <c r="AB717" s="378"/>
      <c r="AC717" s="378"/>
      <c r="AD717" s="378"/>
      <c r="AE717" s="378"/>
      <c r="AF717" s="378"/>
      <c r="AG717" s="378"/>
      <c r="AH717" s="484">
        <f t="shared" si="32"/>
        <v>0</v>
      </c>
      <c r="AI717" s="378"/>
      <c r="AJ717" s="378" t="s">
        <v>2227</v>
      </c>
      <c r="AK717" s="378" t="s">
        <v>2228</v>
      </c>
      <c r="AL717" s="378"/>
      <c r="AM717" s="378"/>
      <c r="AN717" s="378"/>
      <c r="AO717" s="378"/>
      <c r="AP717" s="378"/>
      <c r="AQ717" s="378"/>
      <c r="AR717" s="378"/>
      <c r="AS717" s="394"/>
      <c r="AT717" s="395"/>
      <c r="AU717" s="394"/>
      <c r="AV717" s="394"/>
      <c r="AW717" s="383" t="s">
        <v>3642</v>
      </c>
    </row>
    <row r="718" spans="1:49">
      <c r="A718" s="472"/>
      <c r="B718" s="380" t="s">
        <v>1583</v>
      </c>
      <c r="C718" s="381" t="s">
        <v>1584</v>
      </c>
      <c r="D718" s="380"/>
      <c r="E718" s="378" t="s">
        <v>3643</v>
      </c>
      <c r="F718" s="378" t="s">
        <v>533</v>
      </c>
      <c r="G718" s="378" t="s">
        <v>452</v>
      </c>
      <c r="H718" s="378"/>
      <c r="I718" s="378"/>
      <c r="J718" s="378"/>
      <c r="K718" s="378"/>
      <c r="L718" s="378"/>
      <c r="M718" s="378"/>
      <c r="N718" s="378"/>
      <c r="O718" s="379"/>
      <c r="P718" s="483">
        <f t="shared" si="33"/>
        <v>0</v>
      </c>
      <c r="Q718" s="378"/>
      <c r="R718" s="378"/>
      <c r="S718" s="378"/>
      <c r="T718" s="378"/>
      <c r="U718" s="378"/>
      <c r="V718" s="378"/>
      <c r="W718" s="378">
        <v>1</v>
      </c>
      <c r="X718" s="440">
        <v>44515</v>
      </c>
      <c r="Y718" s="484">
        <f t="shared" si="34"/>
        <v>1</v>
      </c>
      <c r="Z718" s="378"/>
      <c r="AA718" s="378"/>
      <c r="AB718" s="378"/>
      <c r="AC718" s="378"/>
      <c r="AD718" s="378"/>
      <c r="AE718" s="378"/>
      <c r="AF718" s="378"/>
      <c r="AG718" s="379"/>
      <c r="AH718" s="484">
        <f t="shared" ref="AH718:AH781" si="35">SUM($Z718:$AF718)</f>
        <v>0</v>
      </c>
      <c r="AI718" s="378"/>
      <c r="AJ718" s="378" t="s">
        <v>2227</v>
      </c>
      <c r="AK718" s="378" t="s">
        <v>2228</v>
      </c>
      <c r="AL718" s="378"/>
      <c r="AM718" s="378"/>
      <c r="AN718" s="378"/>
      <c r="AO718" s="378"/>
      <c r="AP718" s="378"/>
      <c r="AQ718" s="378"/>
      <c r="AR718" s="378"/>
      <c r="AS718" s="394"/>
      <c r="AT718" s="395"/>
      <c r="AU718" s="394"/>
      <c r="AV718" s="394"/>
      <c r="AW718" s="383" t="s">
        <v>3644</v>
      </c>
    </row>
    <row r="719" spans="1:49">
      <c r="A719" s="472"/>
      <c r="B719" s="380" t="s">
        <v>1591</v>
      </c>
      <c r="C719" s="381" t="s">
        <v>1592</v>
      </c>
      <c r="D719" s="380"/>
      <c r="E719" s="378" t="s">
        <v>3645</v>
      </c>
      <c r="F719" s="378" t="s">
        <v>533</v>
      </c>
      <c r="G719" s="378" t="s">
        <v>452</v>
      </c>
      <c r="H719" s="378"/>
      <c r="I719" s="378"/>
      <c r="J719" s="378"/>
      <c r="K719" s="378"/>
      <c r="L719" s="378"/>
      <c r="M719" s="378"/>
      <c r="N719" s="378"/>
      <c r="O719" s="379"/>
      <c r="P719" s="483">
        <f t="shared" si="33"/>
        <v>0</v>
      </c>
      <c r="Q719" s="378"/>
      <c r="R719" s="378"/>
      <c r="S719" s="378"/>
      <c r="T719" s="378"/>
      <c r="U719" s="378"/>
      <c r="V719" s="378"/>
      <c r="W719" s="378">
        <v>1</v>
      </c>
      <c r="X719" s="440">
        <v>44561</v>
      </c>
      <c r="Y719" s="484">
        <f t="shared" si="34"/>
        <v>1</v>
      </c>
      <c r="Z719" s="378"/>
      <c r="AA719" s="378"/>
      <c r="AB719" s="378"/>
      <c r="AC719" s="378"/>
      <c r="AD719" s="378"/>
      <c r="AE719" s="378"/>
      <c r="AF719" s="378"/>
      <c r="AG719" s="378"/>
      <c r="AH719" s="484">
        <f t="shared" si="35"/>
        <v>0</v>
      </c>
      <c r="AI719" s="378"/>
      <c r="AJ719" s="378" t="s">
        <v>2227</v>
      </c>
      <c r="AK719" s="378" t="s">
        <v>2228</v>
      </c>
      <c r="AL719" s="378"/>
      <c r="AM719" s="378"/>
      <c r="AN719" s="378"/>
      <c r="AO719" s="378"/>
      <c r="AP719" s="378"/>
      <c r="AQ719" s="378"/>
      <c r="AR719" s="378"/>
      <c r="AS719" s="394"/>
      <c r="AT719" s="395"/>
      <c r="AU719" s="394"/>
      <c r="AV719" s="394"/>
      <c r="AW719" s="383" t="s">
        <v>3646</v>
      </c>
    </row>
    <row r="720" spans="1:49">
      <c r="A720" s="472"/>
      <c r="B720" s="380" t="s">
        <v>1607</v>
      </c>
      <c r="C720" s="381" t="s">
        <v>1608</v>
      </c>
      <c r="D720" s="380"/>
      <c r="E720" s="378" t="s">
        <v>3647</v>
      </c>
      <c r="F720" s="378" t="s">
        <v>533</v>
      </c>
      <c r="G720" s="378" t="s">
        <v>452</v>
      </c>
      <c r="H720" s="378"/>
      <c r="I720" s="378"/>
      <c r="J720" s="378"/>
      <c r="K720" s="378"/>
      <c r="L720" s="378"/>
      <c r="M720" s="378"/>
      <c r="N720" s="378"/>
      <c r="O720" s="379"/>
      <c r="P720" s="483">
        <f t="shared" si="33"/>
        <v>0</v>
      </c>
      <c r="Q720" s="378"/>
      <c r="R720" s="378"/>
      <c r="S720" s="378"/>
      <c r="T720" s="378"/>
      <c r="U720" s="378"/>
      <c r="V720" s="378"/>
      <c r="W720" s="378">
        <v>1</v>
      </c>
      <c r="X720" s="440">
        <v>44370</v>
      </c>
      <c r="Y720" s="484">
        <f t="shared" si="34"/>
        <v>1</v>
      </c>
      <c r="Z720" s="378"/>
      <c r="AA720" s="378"/>
      <c r="AB720" s="378"/>
      <c r="AC720" s="378"/>
      <c r="AD720" s="378"/>
      <c r="AE720" s="378"/>
      <c r="AF720" s="378"/>
      <c r="AG720" s="378"/>
      <c r="AH720" s="484">
        <f t="shared" si="35"/>
        <v>0</v>
      </c>
      <c r="AI720" s="378"/>
      <c r="AJ720" s="378" t="s">
        <v>2227</v>
      </c>
      <c r="AK720" s="378" t="s">
        <v>2228</v>
      </c>
      <c r="AL720" s="378"/>
      <c r="AM720" s="378"/>
      <c r="AN720" s="378"/>
      <c r="AO720" s="378"/>
      <c r="AP720" s="378"/>
      <c r="AQ720" s="378"/>
      <c r="AR720" s="378"/>
      <c r="AS720" s="394"/>
      <c r="AT720" s="395"/>
      <c r="AU720" s="394"/>
      <c r="AV720" s="394"/>
      <c r="AW720" s="383" t="s">
        <v>3648</v>
      </c>
    </row>
    <row r="721" spans="1:49">
      <c r="A721" s="472"/>
      <c r="B721" s="380" t="s">
        <v>1615</v>
      </c>
      <c r="C721" s="381" t="s">
        <v>1616</v>
      </c>
      <c r="D721" s="380"/>
      <c r="E721" s="378" t="s">
        <v>3649</v>
      </c>
      <c r="F721" s="378" t="s">
        <v>533</v>
      </c>
      <c r="G721" s="378" t="s">
        <v>452</v>
      </c>
      <c r="H721" s="378"/>
      <c r="I721" s="378"/>
      <c r="J721" s="378"/>
      <c r="K721" s="378"/>
      <c r="L721" s="378"/>
      <c r="M721" s="378"/>
      <c r="N721" s="378"/>
      <c r="O721" s="379"/>
      <c r="P721" s="483">
        <f t="shared" si="33"/>
        <v>0</v>
      </c>
      <c r="Q721" s="378"/>
      <c r="R721" s="378"/>
      <c r="S721" s="378"/>
      <c r="T721" s="378"/>
      <c r="U721" s="378"/>
      <c r="V721" s="378"/>
      <c r="W721" s="378">
        <v>1</v>
      </c>
      <c r="X721" s="440">
        <v>44502</v>
      </c>
      <c r="Y721" s="484">
        <f t="shared" si="34"/>
        <v>1</v>
      </c>
      <c r="Z721" s="378"/>
      <c r="AA721" s="378"/>
      <c r="AB721" s="378"/>
      <c r="AC721" s="378"/>
      <c r="AD721" s="378"/>
      <c r="AE721" s="378"/>
      <c r="AF721" s="378"/>
      <c r="AG721" s="379"/>
      <c r="AH721" s="484">
        <f t="shared" si="35"/>
        <v>0</v>
      </c>
      <c r="AI721" s="378"/>
      <c r="AJ721" s="378" t="s">
        <v>2227</v>
      </c>
      <c r="AK721" s="378" t="s">
        <v>2228</v>
      </c>
      <c r="AL721" s="378"/>
      <c r="AM721" s="378"/>
      <c r="AN721" s="378"/>
      <c r="AO721" s="378"/>
      <c r="AP721" s="378"/>
      <c r="AQ721" s="378"/>
      <c r="AR721" s="378"/>
      <c r="AS721" s="394"/>
      <c r="AT721" s="395"/>
      <c r="AU721" s="394"/>
      <c r="AV721" s="394"/>
      <c r="AW721" s="383" t="s">
        <v>3650</v>
      </c>
    </row>
    <row r="722" spans="1:49">
      <c r="A722" s="472"/>
      <c r="B722" s="380" t="s">
        <v>2622</v>
      </c>
      <c r="C722" s="381" t="s">
        <v>2623</v>
      </c>
      <c r="D722" s="380"/>
      <c r="E722" s="378" t="s">
        <v>3651</v>
      </c>
      <c r="F722" s="378" t="s">
        <v>693</v>
      </c>
      <c r="G722" s="378" t="s">
        <v>511</v>
      </c>
      <c r="H722" s="378"/>
      <c r="I722" s="378"/>
      <c r="J722" s="378"/>
      <c r="K722" s="378"/>
      <c r="L722" s="378"/>
      <c r="M722" s="378"/>
      <c r="N722" s="378"/>
      <c r="O722" s="379"/>
      <c r="P722" s="483">
        <f t="shared" si="33"/>
        <v>0</v>
      </c>
      <c r="Q722" s="378"/>
      <c r="R722" s="378"/>
      <c r="S722" s="378"/>
      <c r="T722" s="378"/>
      <c r="U722" s="378"/>
      <c r="V722" s="378"/>
      <c r="W722" s="378">
        <v>1</v>
      </c>
      <c r="X722" s="440">
        <v>44497</v>
      </c>
      <c r="Y722" s="484">
        <f t="shared" si="34"/>
        <v>1</v>
      </c>
      <c r="Z722" s="378"/>
      <c r="AA722" s="378"/>
      <c r="AB722" s="378"/>
      <c r="AC722" s="378"/>
      <c r="AD722" s="378"/>
      <c r="AE722" s="378"/>
      <c r="AF722" s="378"/>
      <c r="AG722" s="378"/>
      <c r="AH722" s="484">
        <f t="shared" si="35"/>
        <v>0</v>
      </c>
      <c r="AI722" s="378"/>
      <c r="AJ722" s="378" t="s">
        <v>2227</v>
      </c>
      <c r="AK722" s="378" t="s">
        <v>2228</v>
      </c>
      <c r="AL722" s="378"/>
      <c r="AM722" s="378"/>
      <c r="AN722" s="378"/>
      <c r="AO722" s="378"/>
      <c r="AP722" s="378"/>
      <c r="AQ722" s="378"/>
      <c r="AR722" s="378"/>
      <c r="AS722" s="394"/>
      <c r="AT722" s="395"/>
      <c r="AU722" s="394"/>
      <c r="AV722" s="394"/>
      <c r="AW722" s="383" t="s">
        <v>3652</v>
      </c>
    </row>
    <row r="723" spans="1:49">
      <c r="A723" s="472"/>
      <c r="B723" s="380" t="s">
        <v>1671</v>
      </c>
      <c r="C723" s="381" t="s">
        <v>1672</v>
      </c>
      <c r="D723" s="380"/>
      <c r="E723" s="378" t="s">
        <v>3653</v>
      </c>
      <c r="F723" s="378" t="s">
        <v>730</v>
      </c>
      <c r="G723" s="378" t="s">
        <v>511</v>
      </c>
      <c r="H723" s="378"/>
      <c r="I723" s="378"/>
      <c r="J723" s="378"/>
      <c r="K723" s="378"/>
      <c r="L723" s="378"/>
      <c r="M723" s="378"/>
      <c r="N723" s="378"/>
      <c r="O723" s="379"/>
      <c r="P723" s="483">
        <f t="shared" si="33"/>
        <v>0</v>
      </c>
      <c r="Q723" s="378"/>
      <c r="R723" s="378"/>
      <c r="S723" s="378"/>
      <c r="T723" s="378"/>
      <c r="U723" s="378"/>
      <c r="V723" s="378"/>
      <c r="W723" s="378">
        <v>1</v>
      </c>
      <c r="X723" s="440">
        <v>44418</v>
      </c>
      <c r="Y723" s="484">
        <f t="shared" si="34"/>
        <v>1</v>
      </c>
      <c r="Z723" s="378"/>
      <c r="AA723" s="378"/>
      <c r="AB723" s="378"/>
      <c r="AC723" s="378"/>
      <c r="AD723" s="378"/>
      <c r="AE723" s="378"/>
      <c r="AF723" s="378"/>
      <c r="AG723" s="378"/>
      <c r="AH723" s="484">
        <f t="shared" si="35"/>
        <v>0</v>
      </c>
      <c r="AI723" s="378"/>
      <c r="AJ723" s="378" t="s">
        <v>2227</v>
      </c>
      <c r="AK723" s="378" t="s">
        <v>2228</v>
      </c>
      <c r="AL723" s="378"/>
      <c r="AM723" s="378"/>
      <c r="AN723" s="378"/>
      <c r="AO723" s="378"/>
      <c r="AP723" s="378"/>
      <c r="AQ723" s="378"/>
      <c r="AR723" s="378"/>
      <c r="AS723" s="394"/>
      <c r="AT723" s="395"/>
      <c r="AU723" s="394"/>
      <c r="AV723" s="394"/>
      <c r="AW723" s="383" t="s">
        <v>3654</v>
      </c>
    </row>
    <row r="724" spans="1:49">
      <c r="A724" s="472"/>
      <c r="B724" s="380" t="s">
        <v>1691</v>
      </c>
      <c r="C724" s="381" t="s">
        <v>1692</v>
      </c>
      <c r="D724" s="380"/>
      <c r="E724" s="378" t="s">
        <v>3655</v>
      </c>
      <c r="F724" s="378" t="s">
        <v>533</v>
      </c>
      <c r="G724" s="378" t="s">
        <v>452</v>
      </c>
      <c r="H724" s="378"/>
      <c r="I724" s="378"/>
      <c r="J724" s="378"/>
      <c r="K724" s="378"/>
      <c r="L724" s="378"/>
      <c r="M724" s="378"/>
      <c r="N724" s="378"/>
      <c r="O724" s="379"/>
      <c r="P724" s="483">
        <f t="shared" ref="P724:P787" si="36">SUM($H724:$N724)</f>
        <v>0</v>
      </c>
      <c r="Q724" s="378"/>
      <c r="R724" s="378"/>
      <c r="S724" s="378"/>
      <c r="T724" s="378"/>
      <c r="U724" s="378"/>
      <c r="V724" s="378"/>
      <c r="W724" s="378">
        <v>1</v>
      </c>
      <c r="X724" s="440">
        <v>44470</v>
      </c>
      <c r="Y724" s="484">
        <f t="shared" ref="Y724:Y787" si="37">SUM($Q724:$W724)</f>
        <v>1</v>
      </c>
      <c r="Z724" s="378"/>
      <c r="AA724" s="378"/>
      <c r="AB724" s="378"/>
      <c r="AC724" s="378"/>
      <c r="AD724" s="378"/>
      <c r="AE724" s="378"/>
      <c r="AF724" s="378"/>
      <c r="AG724" s="378"/>
      <c r="AH724" s="484">
        <f t="shared" si="35"/>
        <v>0</v>
      </c>
      <c r="AI724" s="378"/>
      <c r="AJ724" s="378" t="s">
        <v>2227</v>
      </c>
      <c r="AK724" s="378" t="s">
        <v>2228</v>
      </c>
      <c r="AL724" s="378"/>
      <c r="AM724" s="378"/>
      <c r="AN724" s="378"/>
      <c r="AO724" s="378"/>
      <c r="AP724" s="378"/>
      <c r="AQ724" s="378"/>
      <c r="AR724" s="378"/>
      <c r="AS724" s="394"/>
      <c r="AT724" s="395"/>
      <c r="AU724" s="394"/>
      <c r="AV724" s="394"/>
      <c r="AW724" s="383" t="s">
        <v>3656</v>
      </c>
    </row>
    <row r="725" spans="1:49">
      <c r="A725" s="472"/>
      <c r="B725" s="380" t="s">
        <v>1726</v>
      </c>
      <c r="C725" s="381" t="s">
        <v>1727</v>
      </c>
      <c r="D725" s="380"/>
      <c r="E725" s="378" t="s">
        <v>3657</v>
      </c>
      <c r="F725" s="378" t="s">
        <v>533</v>
      </c>
      <c r="G725" s="378" t="s">
        <v>452</v>
      </c>
      <c r="H725" s="378"/>
      <c r="I725" s="378"/>
      <c r="J725" s="378"/>
      <c r="K725" s="378"/>
      <c r="L725" s="378"/>
      <c r="M725" s="378"/>
      <c r="N725" s="378"/>
      <c r="O725" s="379"/>
      <c r="P725" s="483">
        <f t="shared" si="36"/>
        <v>0</v>
      </c>
      <c r="Q725" s="378"/>
      <c r="R725" s="378"/>
      <c r="S725" s="378"/>
      <c r="T725" s="378"/>
      <c r="U725" s="378"/>
      <c r="V725" s="378"/>
      <c r="W725" s="378">
        <v>1</v>
      </c>
      <c r="X725" s="440">
        <v>44462</v>
      </c>
      <c r="Y725" s="484">
        <f t="shared" si="37"/>
        <v>1</v>
      </c>
      <c r="Z725" s="378"/>
      <c r="AA725" s="378"/>
      <c r="AB725" s="378"/>
      <c r="AC725" s="378"/>
      <c r="AD725" s="378"/>
      <c r="AE725" s="378"/>
      <c r="AF725" s="378"/>
      <c r="AG725" s="378"/>
      <c r="AH725" s="484">
        <f t="shared" si="35"/>
        <v>0</v>
      </c>
      <c r="AI725" s="378"/>
      <c r="AJ725" s="378" t="s">
        <v>2227</v>
      </c>
      <c r="AK725" s="378" t="s">
        <v>2228</v>
      </c>
      <c r="AL725" s="378"/>
      <c r="AM725" s="378"/>
      <c r="AN725" s="378"/>
      <c r="AO725" s="378"/>
      <c r="AP725" s="378"/>
      <c r="AQ725" s="378"/>
      <c r="AR725" s="378"/>
      <c r="AS725" s="394"/>
      <c r="AT725" s="395"/>
      <c r="AU725" s="394"/>
      <c r="AV725" s="394"/>
      <c r="AW725" s="383" t="s">
        <v>3658</v>
      </c>
    </row>
    <row r="726" spans="1:49">
      <c r="A726" s="472"/>
      <c r="B726" s="380" t="s">
        <v>2632</v>
      </c>
      <c r="C726" s="381" t="s">
        <v>2633</v>
      </c>
      <c r="D726" s="380"/>
      <c r="E726" s="378" t="s">
        <v>3659</v>
      </c>
      <c r="F726" s="378" t="s">
        <v>730</v>
      </c>
      <c r="G726" s="378" t="s">
        <v>511</v>
      </c>
      <c r="H726" s="378"/>
      <c r="I726" s="378"/>
      <c r="J726" s="378"/>
      <c r="K726" s="378"/>
      <c r="L726" s="378"/>
      <c r="M726" s="378"/>
      <c r="N726" s="378"/>
      <c r="O726" s="379"/>
      <c r="P726" s="483">
        <f t="shared" si="36"/>
        <v>0</v>
      </c>
      <c r="Q726" s="378"/>
      <c r="R726" s="378"/>
      <c r="S726" s="378"/>
      <c r="T726" s="378"/>
      <c r="U726" s="378"/>
      <c r="V726" s="378"/>
      <c r="W726" s="378">
        <v>1</v>
      </c>
      <c r="X726" s="440">
        <v>44552</v>
      </c>
      <c r="Y726" s="484">
        <f t="shared" si="37"/>
        <v>1</v>
      </c>
      <c r="Z726" s="378"/>
      <c r="AA726" s="378"/>
      <c r="AB726" s="378"/>
      <c r="AC726" s="378"/>
      <c r="AD726" s="378"/>
      <c r="AE726" s="378"/>
      <c r="AF726" s="378"/>
      <c r="AG726" s="378"/>
      <c r="AH726" s="484">
        <f t="shared" si="35"/>
        <v>0</v>
      </c>
      <c r="AI726" s="378"/>
      <c r="AJ726" s="378" t="s">
        <v>2227</v>
      </c>
      <c r="AK726" s="378" t="s">
        <v>2228</v>
      </c>
      <c r="AL726" s="378"/>
      <c r="AM726" s="378"/>
      <c r="AN726" s="378"/>
      <c r="AO726" s="378"/>
      <c r="AP726" s="378"/>
      <c r="AQ726" s="378"/>
      <c r="AR726" s="378"/>
      <c r="AS726" s="394"/>
      <c r="AT726" s="395"/>
      <c r="AU726" s="394"/>
      <c r="AV726" s="394"/>
      <c r="AW726" s="383" t="s">
        <v>3660</v>
      </c>
    </row>
    <row r="727" spans="1:49">
      <c r="A727" s="472"/>
      <c r="B727" s="380" t="s">
        <v>1734</v>
      </c>
      <c r="C727" s="381" t="s">
        <v>1735</v>
      </c>
      <c r="D727" s="380"/>
      <c r="E727" s="378" t="s">
        <v>3661</v>
      </c>
      <c r="F727" s="378" t="s">
        <v>533</v>
      </c>
      <c r="G727" s="378" t="s">
        <v>452</v>
      </c>
      <c r="H727" s="378"/>
      <c r="I727" s="378"/>
      <c r="J727" s="378"/>
      <c r="K727" s="378"/>
      <c r="L727" s="378"/>
      <c r="M727" s="378"/>
      <c r="N727" s="378"/>
      <c r="O727" s="379"/>
      <c r="P727" s="483">
        <f t="shared" si="36"/>
        <v>0</v>
      </c>
      <c r="Q727" s="378"/>
      <c r="R727" s="378"/>
      <c r="S727" s="378"/>
      <c r="T727" s="378"/>
      <c r="U727" s="378"/>
      <c r="V727" s="378"/>
      <c r="W727" s="378">
        <v>1</v>
      </c>
      <c r="X727" s="440">
        <v>44418</v>
      </c>
      <c r="Y727" s="484">
        <f t="shared" si="37"/>
        <v>1</v>
      </c>
      <c r="Z727" s="378"/>
      <c r="AA727" s="378"/>
      <c r="AB727" s="378"/>
      <c r="AC727" s="378"/>
      <c r="AD727" s="378"/>
      <c r="AE727" s="378"/>
      <c r="AF727" s="378"/>
      <c r="AG727" s="379"/>
      <c r="AH727" s="484">
        <f t="shared" si="35"/>
        <v>0</v>
      </c>
      <c r="AI727" s="378"/>
      <c r="AJ727" s="378" t="s">
        <v>2227</v>
      </c>
      <c r="AK727" s="378" t="s">
        <v>2228</v>
      </c>
      <c r="AL727" s="378"/>
      <c r="AM727" s="378"/>
      <c r="AN727" s="378"/>
      <c r="AO727" s="378"/>
      <c r="AP727" s="378"/>
      <c r="AQ727" s="378"/>
      <c r="AR727" s="378"/>
      <c r="AS727" s="394"/>
      <c r="AT727" s="395"/>
      <c r="AU727" s="394"/>
      <c r="AV727" s="394"/>
      <c r="AW727" s="383" t="s">
        <v>3662</v>
      </c>
    </row>
    <row r="728" spans="1:49">
      <c r="A728" s="472"/>
      <c r="B728" s="380" t="s">
        <v>1738</v>
      </c>
      <c r="C728" s="381" t="s">
        <v>1739</v>
      </c>
      <c r="D728" s="380"/>
      <c r="E728" s="378" t="s">
        <v>3663</v>
      </c>
      <c r="F728" s="378" t="s">
        <v>533</v>
      </c>
      <c r="G728" s="378" t="s">
        <v>452</v>
      </c>
      <c r="H728" s="378"/>
      <c r="I728" s="378"/>
      <c r="J728" s="378"/>
      <c r="K728" s="378"/>
      <c r="L728" s="378"/>
      <c r="M728" s="378"/>
      <c r="N728" s="378"/>
      <c r="O728" s="379"/>
      <c r="P728" s="483">
        <f t="shared" si="36"/>
        <v>0</v>
      </c>
      <c r="Q728" s="378"/>
      <c r="R728" s="378"/>
      <c r="S728" s="378"/>
      <c r="T728" s="378"/>
      <c r="U728" s="378"/>
      <c r="V728" s="378"/>
      <c r="W728" s="378">
        <v>1</v>
      </c>
      <c r="X728" s="440">
        <v>44529</v>
      </c>
      <c r="Y728" s="484">
        <f t="shared" si="37"/>
        <v>1</v>
      </c>
      <c r="Z728" s="378"/>
      <c r="AA728" s="378"/>
      <c r="AB728" s="378"/>
      <c r="AC728" s="378"/>
      <c r="AD728" s="378"/>
      <c r="AE728" s="378"/>
      <c r="AF728" s="378"/>
      <c r="AG728" s="379"/>
      <c r="AH728" s="484">
        <f t="shared" si="35"/>
        <v>0</v>
      </c>
      <c r="AI728" s="378"/>
      <c r="AJ728" s="378" t="s">
        <v>2227</v>
      </c>
      <c r="AK728" s="378" t="s">
        <v>2228</v>
      </c>
      <c r="AL728" s="378"/>
      <c r="AM728" s="378"/>
      <c r="AN728" s="378"/>
      <c r="AO728" s="378"/>
      <c r="AP728" s="378"/>
      <c r="AQ728" s="378"/>
      <c r="AR728" s="378"/>
      <c r="AS728" s="394"/>
      <c r="AT728" s="395"/>
      <c r="AU728" s="394"/>
      <c r="AV728" s="394"/>
      <c r="AW728" s="383" t="s">
        <v>3664</v>
      </c>
    </row>
    <row r="729" spans="1:49">
      <c r="A729" s="472"/>
      <c r="B729" s="380" t="s">
        <v>1754</v>
      </c>
      <c r="C729" s="381" t="s">
        <v>1755</v>
      </c>
      <c r="D729" s="380"/>
      <c r="E729" s="378" t="s">
        <v>3665</v>
      </c>
      <c r="F729" s="378" t="s">
        <v>533</v>
      </c>
      <c r="G729" s="378" t="s">
        <v>452</v>
      </c>
      <c r="H729" s="378"/>
      <c r="I729" s="378"/>
      <c r="J729" s="378"/>
      <c r="K729" s="378"/>
      <c r="L729" s="378"/>
      <c r="M729" s="378"/>
      <c r="N729" s="378"/>
      <c r="O729" s="379"/>
      <c r="P729" s="483">
        <f t="shared" si="36"/>
        <v>0</v>
      </c>
      <c r="Q729" s="378"/>
      <c r="R729" s="378"/>
      <c r="S729" s="378"/>
      <c r="T729" s="378"/>
      <c r="U729" s="378"/>
      <c r="V729" s="378"/>
      <c r="W729" s="378">
        <v>1</v>
      </c>
      <c r="X729" s="440">
        <v>44481</v>
      </c>
      <c r="Y729" s="484">
        <f t="shared" si="37"/>
        <v>1</v>
      </c>
      <c r="Z729" s="378"/>
      <c r="AA729" s="378"/>
      <c r="AB729" s="378"/>
      <c r="AC729" s="378"/>
      <c r="AD729" s="378"/>
      <c r="AE729" s="378"/>
      <c r="AF729" s="378"/>
      <c r="AG729" s="379"/>
      <c r="AH729" s="484">
        <f t="shared" si="35"/>
        <v>0</v>
      </c>
      <c r="AI729" s="378"/>
      <c r="AJ729" s="378" t="s">
        <v>2227</v>
      </c>
      <c r="AK729" s="378" t="s">
        <v>2228</v>
      </c>
      <c r="AL729" s="378"/>
      <c r="AM729" s="378"/>
      <c r="AN729" s="378"/>
      <c r="AO729" s="378"/>
      <c r="AP729" s="378"/>
      <c r="AQ729" s="378"/>
      <c r="AR729" s="378"/>
      <c r="AS729" s="394"/>
      <c r="AT729" s="395"/>
      <c r="AU729" s="394"/>
      <c r="AV729" s="394"/>
      <c r="AW729" s="383" t="s">
        <v>3666</v>
      </c>
    </row>
    <row r="730" spans="1:49">
      <c r="A730" s="472"/>
      <c r="B730" s="380" t="s">
        <v>1777</v>
      </c>
      <c r="C730" s="381" t="s">
        <v>1778</v>
      </c>
      <c r="D730" s="380"/>
      <c r="E730" s="378" t="s">
        <v>3667</v>
      </c>
      <c r="F730" s="378" t="s">
        <v>533</v>
      </c>
      <c r="G730" s="378" t="s">
        <v>452</v>
      </c>
      <c r="H730" s="378"/>
      <c r="I730" s="378"/>
      <c r="J730" s="378"/>
      <c r="K730" s="378"/>
      <c r="L730" s="378"/>
      <c r="M730" s="378"/>
      <c r="N730" s="378"/>
      <c r="O730" s="379"/>
      <c r="P730" s="483">
        <f t="shared" si="36"/>
        <v>0</v>
      </c>
      <c r="Q730" s="378"/>
      <c r="R730" s="378"/>
      <c r="S730" s="378"/>
      <c r="T730" s="378"/>
      <c r="U730" s="378"/>
      <c r="V730" s="378"/>
      <c r="W730" s="378">
        <v>1</v>
      </c>
      <c r="X730" s="440">
        <v>44495</v>
      </c>
      <c r="Y730" s="484">
        <f t="shared" si="37"/>
        <v>1</v>
      </c>
      <c r="Z730" s="378"/>
      <c r="AA730" s="378"/>
      <c r="AB730" s="378"/>
      <c r="AC730" s="378"/>
      <c r="AD730" s="378"/>
      <c r="AE730" s="378"/>
      <c r="AF730" s="378"/>
      <c r="AG730" s="379"/>
      <c r="AH730" s="484">
        <f t="shared" si="35"/>
        <v>0</v>
      </c>
      <c r="AI730" s="378"/>
      <c r="AJ730" s="378" t="s">
        <v>2227</v>
      </c>
      <c r="AK730" s="378" t="s">
        <v>2228</v>
      </c>
      <c r="AL730" s="378"/>
      <c r="AM730" s="378"/>
      <c r="AN730" s="378"/>
      <c r="AO730" s="378"/>
      <c r="AP730" s="378"/>
      <c r="AQ730" s="378"/>
      <c r="AR730" s="378"/>
      <c r="AS730" s="394"/>
      <c r="AT730" s="395"/>
      <c r="AU730" s="394"/>
      <c r="AV730" s="394"/>
      <c r="AW730" s="383" t="s">
        <v>3668</v>
      </c>
    </row>
    <row r="731" spans="1:49">
      <c r="A731" s="472"/>
      <c r="B731" s="380" t="s">
        <v>2091</v>
      </c>
      <c r="C731" s="381" t="s">
        <v>2092</v>
      </c>
      <c r="D731" s="380"/>
      <c r="E731" s="378" t="s">
        <v>3669</v>
      </c>
      <c r="F731" s="378" t="s">
        <v>533</v>
      </c>
      <c r="G731" s="378" t="s">
        <v>452</v>
      </c>
      <c r="H731" s="378"/>
      <c r="I731" s="378"/>
      <c r="J731" s="378"/>
      <c r="K731" s="378"/>
      <c r="L731" s="378"/>
      <c r="M731" s="378"/>
      <c r="N731" s="378"/>
      <c r="O731" s="379"/>
      <c r="P731" s="483">
        <f t="shared" si="36"/>
        <v>0</v>
      </c>
      <c r="Q731" s="378"/>
      <c r="R731" s="378"/>
      <c r="S731" s="378"/>
      <c r="T731" s="378"/>
      <c r="U731" s="378"/>
      <c r="V731" s="378"/>
      <c r="W731" s="378">
        <v>1</v>
      </c>
      <c r="X731" s="440">
        <v>44536</v>
      </c>
      <c r="Y731" s="484">
        <f t="shared" si="37"/>
        <v>1</v>
      </c>
      <c r="Z731" s="378"/>
      <c r="AA731" s="378"/>
      <c r="AB731" s="378"/>
      <c r="AC731" s="378"/>
      <c r="AD731" s="378"/>
      <c r="AE731" s="378"/>
      <c r="AF731" s="378"/>
      <c r="AG731" s="379"/>
      <c r="AH731" s="484">
        <f t="shared" si="35"/>
        <v>0</v>
      </c>
      <c r="AI731" s="378"/>
      <c r="AJ731" s="378" t="s">
        <v>2227</v>
      </c>
      <c r="AK731" s="378" t="s">
        <v>2228</v>
      </c>
      <c r="AL731" s="378"/>
      <c r="AM731" s="378"/>
      <c r="AN731" s="378"/>
      <c r="AO731" s="378"/>
      <c r="AP731" s="378"/>
      <c r="AQ731" s="378"/>
      <c r="AR731" s="378"/>
      <c r="AS731" s="394"/>
      <c r="AT731" s="395"/>
      <c r="AU731" s="394"/>
      <c r="AV731" s="394"/>
      <c r="AW731" s="383" t="s">
        <v>3670</v>
      </c>
    </row>
    <row r="732" spans="1:49">
      <c r="A732" s="472"/>
      <c r="B732" s="380" t="s">
        <v>3671</v>
      </c>
      <c r="C732" s="381" t="s">
        <v>3672</v>
      </c>
      <c r="D732" s="380"/>
      <c r="E732" s="378" t="s">
        <v>3673</v>
      </c>
      <c r="F732" s="378" t="s">
        <v>533</v>
      </c>
      <c r="G732" s="378" t="s">
        <v>452</v>
      </c>
      <c r="H732" s="378"/>
      <c r="I732" s="378"/>
      <c r="J732" s="378"/>
      <c r="K732" s="378"/>
      <c r="L732" s="378"/>
      <c r="M732" s="378"/>
      <c r="N732" s="378"/>
      <c r="O732" s="379"/>
      <c r="P732" s="483">
        <f t="shared" si="36"/>
        <v>0</v>
      </c>
      <c r="Q732" s="378"/>
      <c r="R732" s="378"/>
      <c r="S732" s="378"/>
      <c r="T732" s="378"/>
      <c r="U732" s="378"/>
      <c r="V732" s="378"/>
      <c r="W732" s="378">
        <v>1</v>
      </c>
      <c r="X732" s="440">
        <v>44349</v>
      </c>
      <c r="Y732" s="484">
        <f t="shared" si="37"/>
        <v>1</v>
      </c>
      <c r="Z732" s="378"/>
      <c r="AA732" s="378"/>
      <c r="AB732" s="378"/>
      <c r="AC732" s="378"/>
      <c r="AD732" s="378"/>
      <c r="AE732" s="378"/>
      <c r="AF732" s="378"/>
      <c r="AG732" s="378"/>
      <c r="AH732" s="484">
        <f t="shared" si="35"/>
        <v>0</v>
      </c>
      <c r="AI732" s="378"/>
      <c r="AJ732" s="378" t="s">
        <v>2227</v>
      </c>
      <c r="AK732" s="378" t="s">
        <v>2228</v>
      </c>
      <c r="AL732" s="378"/>
      <c r="AM732" s="378"/>
      <c r="AN732" s="378"/>
      <c r="AO732" s="378"/>
      <c r="AP732" s="378"/>
      <c r="AQ732" s="378"/>
      <c r="AR732" s="378"/>
      <c r="AS732" s="394"/>
      <c r="AT732" s="395"/>
      <c r="AU732" s="394"/>
      <c r="AV732" s="394"/>
      <c r="AW732" s="383" t="s">
        <v>3674</v>
      </c>
    </row>
    <row r="733" spans="1:49">
      <c r="A733" s="472"/>
      <c r="B733" s="380" t="s">
        <v>3675</v>
      </c>
      <c r="C733" s="381" t="s">
        <v>3676</v>
      </c>
      <c r="D733" s="380"/>
      <c r="E733" s="378" t="s">
        <v>3677</v>
      </c>
      <c r="F733" s="378" t="s">
        <v>533</v>
      </c>
      <c r="G733" s="378" t="s">
        <v>452</v>
      </c>
      <c r="H733" s="378"/>
      <c r="I733" s="378"/>
      <c r="J733" s="378"/>
      <c r="K733" s="378"/>
      <c r="L733" s="378"/>
      <c r="M733" s="378"/>
      <c r="N733" s="378"/>
      <c r="O733" s="379"/>
      <c r="P733" s="483">
        <f t="shared" si="36"/>
        <v>0</v>
      </c>
      <c r="Q733" s="378"/>
      <c r="R733" s="378"/>
      <c r="S733" s="378"/>
      <c r="T733" s="378"/>
      <c r="U733" s="378"/>
      <c r="V733" s="378"/>
      <c r="W733" s="378">
        <v>1</v>
      </c>
      <c r="X733" s="440">
        <v>44202</v>
      </c>
      <c r="Y733" s="484">
        <f t="shared" si="37"/>
        <v>1</v>
      </c>
      <c r="Z733" s="378"/>
      <c r="AA733" s="378"/>
      <c r="AB733" s="378"/>
      <c r="AC733" s="378"/>
      <c r="AD733" s="378"/>
      <c r="AE733" s="378"/>
      <c r="AF733" s="378"/>
      <c r="AG733" s="379"/>
      <c r="AH733" s="484">
        <f t="shared" si="35"/>
        <v>0</v>
      </c>
      <c r="AI733" s="378"/>
      <c r="AJ733" s="378" t="s">
        <v>2227</v>
      </c>
      <c r="AK733" s="378" t="s">
        <v>2228</v>
      </c>
      <c r="AL733" s="378"/>
      <c r="AM733" s="378"/>
      <c r="AN733" s="378"/>
      <c r="AO733" s="378"/>
      <c r="AP733" s="378"/>
      <c r="AQ733" s="378"/>
      <c r="AR733" s="378"/>
      <c r="AS733" s="394"/>
      <c r="AT733" s="395"/>
      <c r="AU733" s="394"/>
      <c r="AV733" s="394"/>
      <c r="AW733" s="383" t="s">
        <v>3678</v>
      </c>
    </row>
    <row r="734" spans="1:49">
      <c r="A734" s="472"/>
      <c r="B734" s="380" t="s">
        <v>3679</v>
      </c>
      <c r="C734" s="381" t="s">
        <v>3680</v>
      </c>
      <c r="D734" s="380"/>
      <c r="E734" s="378" t="s">
        <v>3681</v>
      </c>
      <c r="F734" s="378" t="s">
        <v>533</v>
      </c>
      <c r="G734" s="378" t="s">
        <v>452</v>
      </c>
      <c r="H734" s="378"/>
      <c r="I734" s="378"/>
      <c r="J734" s="378"/>
      <c r="K734" s="378"/>
      <c r="L734" s="378"/>
      <c r="M734" s="378"/>
      <c r="N734" s="378"/>
      <c r="O734" s="379"/>
      <c r="P734" s="483">
        <f t="shared" si="36"/>
        <v>0</v>
      </c>
      <c r="Q734" s="378"/>
      <c r="R734" s="378"/>
      <c r="S734" s="378"/>
      <c r="T734" s="378"/>
      <c r="U734" s="378"/>
      <c r="V734" s="378"/>
      <c r="W734" s="378">
        <v>1</v>
      </c>
      <c r="X734" s="440">
        <v>44267</v>
      </c>
      <c r="Y734" s="484">
        <f t="shared" si="37"/>
        <v>1</v>
      </c>
      <c r="Z734" s="378"/>
      <c r="AA734" s="378"/>
      <c r="AB734" s="378"/>
      <c r="AC734" s="378"/>
      <c r="AD734" s="378"/>
      <c r="AE734" s="378"/>
      <c r="AF734" s="378"/>
      <c r="AG734" s="379"/>
      <c r="AH734" s="484">
        <f t="shared" si="35"/>
        <v>0</v>
      </c>
      <c r="AI734" s="378"/>
      <c r="AJ734" s="378" t="s">
        <v>2227</v>
      </c>
      <c r="AK734" s="378" t="s">
        <v>2228</v>
      </c>
      <c r="AL734" s="378"/>
      <c r="AM734" s="378"/>
      <c r="AN734" s="378"/>
      <c r="AO734" s="378"/>
      <c r="AP734" s="378"/>
      <c r="AQ734" s="378"/>
      <c r="AR734" s="378"/>
      <c r="AS734" s="394"/>
      <c r="AT734" s="395"/>
      <c r="AU734" s="394"/>
      <c r="AV734" s="394"/>
      <c r="AW734" s="383" t="s">
        <v>3682</v>
      </c>
    </row>
    <row r="735" spans="1:49">
      <c r="A735" s="472"/>
      <c r="B735" s="380" t="s">
        <v>3683</v>
      </c>
      <c r="C735" s="381" t="s">
        <v>3684</v>
      </c>
      <c r="D735" s="380"/>
      <c r="E735" s="378" t="s">
        <v>3685</v>
      </c>
      <c r="F735" s="378" t="s">
        <v>730</v>
      </c>
      <c r="G735" s="378" t="s">
        <v>511</v>
      </c>
      <c r="H735" s="378"/>
      <c r="I735" s="378"/>
      <c r="J735" s="378"/>
      <c r="K735" s="378"/>
      <c r="L735" s="378"/>
      <c r="M735" s="378"/>
      <c r="N735" s="378"/>
      <c r="O735" s="379"/>
      <c r="P735" s="483">
        <f t="shared" si="36"/>
        <v>0</v>
      </c>
      <c r="Q735" s="378"/>
      <c r="R735" s="378"/>
      <c r="S735" s="378"/>
      <c r="T735" s="378"/>
      <c r="U735" s="378"/>
      <c r="V735" s="378"/>
      <c r="W735" s="378">
        <v>1</v>
      </c>
      <c r="X735" s="440">
        <v>44392</v>
      </c>
      <c r="Y735" s="484">
        <f t="shared" si="37"/>
        <v>1</v>
      </c>
      <c r="Z735" s="378"/>
      <c r="AA735" s="378"/>
      <c r="AB735" s="378"/>
      <c r="AC735" s="378"/>
      <c r="AD735" s="378"/>
      <c r="AE735" s="378"/>
      <c r="AF735" s="378"/>
      <c r="AG735" s="378"/>
      <c r="AH735" s="484">
        <f t="shared" si="35"/>
        <v>0</v>
      </c>
      <c r="AI735" s="378"/>
      <c r="AJ735" s="378" t="s">
        <v>2227</v>
      </c>
      <c r="AK735" s="378" t="s">
        <v>2228</v>
      </c>
      <c r="AL735" s="378"/>
      <c r="AM735" s="378"/>
      <c r="AN735" s="378"/>
      <c r="AO735" s="378"/>
      <c r="AP735" s="378"/>
      <c r="AQ735" s="378"/>
      <c r="AR735" s="378"/>
      <c r="AS735" s="394"/>
      <c r="AT735" s="395"/>
      <c r="AU735" s="394"/>
      <c r="AV735" s="394"/>
      <c r="AW735" s="383" t="s">
        <v>3686</v>
      </c>
    </row>
    <row r="736" spans="1:49">
      <c r="A736" s="472"/>
      <c r="B736" s="380" t="s">
        <v>3687</v>
      </c>
      <c r="C736" s="381" t="s">
        <v>3688</v>
      </c>
      <c r="D736" s="380"/>
      <c r="E736" s="378" t="s">
        <v>3689</v>
      </c>
      <c r="F736" s="378" t="s">
        <v>533</v>
      </c>
      <c r="G736" s="378" t="s">
        <v>452</v>
      </c>
      <c r="H736" s="378"/>
      <c r="I736" s="378"/>
      <c r="J736" s="378"/>
      <c r="K736" s="378"/>
      <c r="L736" s="378"/>
      <c r="M736" s="378"/>
      <c r="N736" s="378"/>
      <c r="O736" s="379"/>
      <c r="P736" s="483">
        <f t="shared" si="36"/>
        <v>0</v>
      </c>
      <c r="Q736" s="378"/>
      <c r="R736" s="378"/>
      <c r="S736" s="378"/>
      <c r="T736" s="378"/>
      <c r="U736" s="378"/>
      <c r="V736" s="378"/>
      <c r="W736" s="378">
        <v>1</v>
      </c>
      <c r="X736" s="440">
        <v>44392</v>
      </c>
      <c r="Y736" s="484">
        <f t="shared" si="37"/>
        <v>1</v>
      </c>
      <c r="Z736" s="378"/>
      <c r="AA736" s="378"/>
      <c r="AB736" s="378"/>
      <c r="AC736" s="378"/>
      <c r="AD736" s="378"/>
      <c r="AE736" s="378"/>
      <c r="AF736" s="378"/>
      <c r="AG736" s="379"/>
      <c r="AH736" s="484">
        <f t="shared" si="35"/>
        <v>0</v>
      </c>
      <c r="AI736" s="378"/>
      <c r="AJ736" s="378" t="s">
        <v>2227</v>
      </c>
      <c r="AK736" s="378" t="s">
        <v>2228</v>
      </c>
      <c r="AL736" s="378"/>
      <c r="AM736" s="378"/>
      <c r="AN736" s="378"/>
      <c r="AO736" s="378"/>
      <c r="AP736" s="378"/>
      <c r="AQ736" s="378"/>
      <c r="AR736" s="378"/>
      <c r="AS736" s="394"/>
      <c r="AT736" s="395"/>
      <c r="AU736" s="394"/>
      <c r="AV736" s="394"/>
      <c r="AW736" s="383" t="s">
        <v>3690</v>
      </c>
    </row>
    <row r="737" spans="1:49">
      <c r="A737" s="472"/>
      <c r="B737" s="380" t="s">
        <v>3687</v>
      </c>
      <c r="C737" s="381" t="s">
        <v>3688</v>
      </c>
      <c r="D737" s="380"/>
      <c r="E737" s="378" t="s">
        <v>3689</v>
      </c>
      <c r="F737" s="378" t="s">
        <v>730</v>
      </c>
      <c r="G737" s="378" t="s">
        <v>511</v>
      </c>
      <c r="H737" s="378"/>
      <c r="I737" s="378"/>
      <c r="J737" s="378"/>
      <c r="K737" s="378"/>
      <c r="L737" s="378"/>
      <c r="M737" s="378"/>
      <c r="N737" s="378"/>
      <c r="O737" s="379"/>
      <c r="P737" s="483">
        <f t="shared" si="36"/>
        <v>0</v>
      </c>
      <c r="Q737" s="378"/>
      <c r="R737" s="378"/>
      <c r="S737" s="378"/>
      <c r="T737" s="378"/>
      <c r="U737" s="378"/>
      <c r="V737" s="378"/>
      <c r="W737" s="378">
        <v>1</v>
      </c>
      <c r="X737" s="440">
        <v>44392</v>
      </c>
      <c r="Y737" s="484">
        <f t="shared" si="37"/>
        <v>1</v>
      </c>
      <c r="Z737" s="378"/>
      <c r="AA737" s="378"/>
      <c r="AB737" s="378"/>
      <c r="AC737" s="378"/>
      <c r="AD737" s="378"/>
      <c r="AE737" s="378"/>
      <c r="AF737" s="378"/>
      <c r="AG737" s="379"/>
      <c r="AH737" s="484">
        <f t="shared" si="35"/>
        <v>0</v>
      </c>
      <c r="AI737" s="378"/>
      <c r="AJ737" s="378" t="s">
        <v>2227</v>
      </c>
      <c r="AK737" s="378" t="s">
        <v>2228</v>
      </c>
      <c r="AL737" s="378"/>
      <c r="AM737" s="378"/>
      <c r="AN737" s="378"/>
      <c r="AO737" s="378"/>
      <c r="AP737" s="378"/>
      <c r="AQ737" s="378"/>
      <c r="AR737" s="378"/>
      <c r="AS737" s="394"/>
      <c r="AT737" s="395"/>
      <c r="AU737" s="394"/>
      <c r="AV737" s="394"/>
      <c r="AW737" s="383" t="s">
        <v>3690</v>
      </c>
    </row>
    <row r="738" spans="1:49">
      <c r="A738" s="472"/>
      <c r="B738" s="380" t="s">
        <v>3691</v>
      </c>
      <c r="C738" s="381" t="s">
        <v>3692</v>
      </c>
      <c r="D738" s="380"/>
      <c r="E738" s="378" t="s">
        <v>3693</v>
      </c>
      <c r="F738" s="378" t="s">
        <v>533</v>
      </c>
      <c r="G738" s="378" t="s">
        <v>452</v>
      </c>
      <c r="H738" s="378"/>
      <c r="I738" s="378"/>
      <c r="J738" s="378"/>
      <c r="K738" s="378"/>
      <c r="L738" s="378"/>
      <c r="M738" s="378"/>
      <c r="N738" s="378"/>
      <c r="O738" s="379"/>
      <c r="P738" s="483">
        <f t="shared" si="36"/>
        <v>0</v>
      </c>
      <c r="Q738" s="378"/>
      <c r="R738" s="378"/>
      <c r="S738" s="378"/>
      <c r="T738" s="378"/>
      <c r="U738" s="378"/>
      <c r="V738" s="378"/>
      <c r="W738" s="378">
        <v>1</v>
      </c>
      <c r="X738" s="440">
        <v>44455</v>
      </c>
      <c r="Y738" s="484">
        <f t="shared" si="37"/>
        <v>1</v>
      </c>
      <c r="Z738" s="378"/>
      <c r="AA738" s="378"/>
      <c r="AB738" s="378"/>
      <c r="AC738" s="378"/>
      <c r="AD738" s="378"/>
      <c r="AE738" s="378"/>
      <c r="AF738" s="378"/>
      <c r="AG738" s="379"/>
      <c r="AH738" s="484">
        <f t="shared" si="35"/>
        <v>0</v>
      </c>
      <c r="AI738" s="378"/>
      <c r="AJ738" s="378" t="s">
        <v>2227</v>
      </c>
      <c r="AK738" s="378" t="s">
        <v>2228</v>
      </c>
      <c r="AL738" s="378"/>
      <c r="AM738" s="378"/>
      <c r="AN738" s="378"/>
      <c r="AO738" s="378"/>
      <c r="AP738" s="378"/>
      <c r="AQ738" s="378"/>
      <c r="AR738" s="378"/>
      <c r="AS738" s="394"/>
      <c r="AT738" s="395"/>
      <c r="AU738" s="394"/>
      <c r="AV738" s="394"/>
      <c r="AW738" s="383" t="s">
        <v>3694</v>
      </c>
    </row>
    <row r="739" spans="1:49">
      <c r="A739" s="472"/>
      <c r="B739" s="380" t="s">
        <v>3691</v>
      </c>
      <c r="C739" s="381" t="s">
        <v>3692</v>
      </c>
      <c r="D739" s="380"/>
      <c r="E739" s="378" t="s">
        <v>3693</v>
      </c>
      <c r="F739" s="378" t="s">
        <v>730</v>
      </c>
      <c r="G739" s="378" t="s">
        <v>511</v>
      </c>
      <c r="H739" s="378"/>
      <c r="I739" s="378"/>
      <c r="J739" s="378"/>
      <c r="K739" s="378"/>
      <c r="L739" s="378"/>
      <c r="M739" s="378"/>
      <c r="N739" s="378"/>
      <c r="O739" s="379"/>
      <c r="P739" s="483">
        <f t="shared" si="36"/>
        <v>0</v>
      </c>
      <c r="Q739" s="378"/>
      <c r="R739" s="378"/>
      <c r="S739" s="378"/>
      <c r="T739" s="378"/>
      <c r="U739" s="378"/>
      <c r="V739" s="378"/>
      <c r="W739" s="378">
        <v>1</v>
      </c>
      <c r="X739" s="440">
        <v>44455</v>
      </c>
      <c r="Y739" s="484">
        <f t="shared" si="37"/>
        <v>1</v>
      </c>
      <c r="Z739" s="378"/>
      <c r="AA739" s="378"/>
      <c r="AB739" s="378"/>
      <c r="AC739" s="378"/>
      <c r="AD739" s="378"/>
      <c r="AE739" s="378"/>
      <c r="AF739" s="378"/>
      <c r="AG739" s="379"/>
      <c r="AH739" s="484">
        <f t="shared" si="35"/>
        <v>0</v>
      </c>
      <c r="AI739" s="378"/>
      <c r="AJ739" s="378" t="s">
        <v>2227</v>
      </c>
      <c r="AK739" s="378" t="s">
        <v>2228</v>
      </c>
      <c r="AL739" s="378"/>
      <c r="AM739" s="378"/>
      <c r="AN739" s="378"/>
      <c r="AO739" s="378"/>
      <c r="AP739" s="378"/>
      <c r="AQ739" s="378"/>
      <c r="AR739" s="378"/>
      <c r="AS739" s="394"/>
      <c r="AT739" s="395"/>
      <c r="AU739" s="394"/>
      <c r="AV739" s="394"/>
      <c r="AW739" s="383" t="s">
        <v>3694</v>
      </c>
    </row>
    <row r="740" spans="1:49">
      <c r="A740" s="472"/>
      <c r="B740" s="380" t="s">
        <v>3695</v>
      </c>
      <c r="C740" s="381" t="s">
        <v>3696</v>
      </c>
      <c r="D740" s="380"/>
      <c r="E740" s="378" t="s">
        <v>3697</v>
      </c>
      <c r="F740" s="378" t="s">
        <v>533</v>
      </c>
      <c r="G740" s="378" t="s">
        <v>452</v>
      </c>
      <c r="H740" s="378"/>
      <c r="I740" s="378"/>
      <c r="J740" s="378"/>
      <c r="K740" s="378"/>
      <c r="L740" s="378"/>
      <c r="M740" s="378"/>
      <c r="N740" s="378"/>
      <c r="O740" s="379"/>
      <c r="P740" s="483">
        <f t="shared" si="36"/>
        <v>0</v>
      </c>
      <c r="Q740" s="378"/>
      <c r="R740" s="378"/>
      <c r="S740" s="378"/>
      <c r="T740" s="378"/>
      <c r="U740" s="378"/>
      <c r="V740" s="378"/>
      <c r="W740" s="378">
        <v>1</v>
      </c>
      <c r="X740" s="440">
        <v>44211</v>
      </c>
      <c r="Y740" s="484">
        <f t="shared" si="37"/>
        <v>1</v>
      </c>
      <c r="Z740" s="378"/>
      <c r="AA740" s="378"/>
      <c r="AB740" s="378"/>
      <c r="AC740" s="378"/>
      <c r="AD740" s="378"/>
      <c r="AE740" s="378"/>
      <c r="AF740" s="378"/>
      <c r="AG740" s="379"/>
      <c r="AH740" s="484">
        <f t="shared" si="35"/>
        <v>0</v>
      </c>
      <c r="AI740" s="378"/>
      <c r="AJ740" s="378" t="s">
        <v>2227</v>
      </c>
      <c r="AK740" s="378" t="s">
        <v>2228</v>
      </c>
      <c r="AL740" s="378"/>
      <c r="AM740" s="378"/>
      <c r="AN740" s="378"/>
      <c r="AO740" s="378"/>
      <c r="AP740" s="378"/>
      <c r="AQ740" s="378"/>
      <c r="AR740" s="378"/>
      <c r="AS740" s="394"/>
      <c r="AT740" s="395"/>
      <c r="AU740" s="394"/>
      <c r="AV740" s="394"/>
      <c r="AW740" s="383" t="s">
        <v>3698</v>
      </c>
    </row>
    <row r="741" spans="1:49">
      <c r="A741" s="472"/>
      <c r="B741" s="380" t="s">
        <v>3699</v>
      </c>
      <c r="C741" s="381" t="s">
        <v>3700</v>
      </c>
      <c r="D741" s="380"/>
      <c r="E741" s="378" t="s">
        <v>3701</v>
      </c>
      <c r="F741" s="378" t="s">
        <v>533</v>
      </c>
      <c r="G741" s="378" t="s">
        <v>452</v>
      </c>
      <c r="H741" s="378"/>
      <c r="I741" s="378"/>
      <c r="J741" s="378"/>
      <c r="K741" s="378"/>
      <c r="L741" s="378"/>
      <c r="M741" s="378"/>
      <c r="N741" s="378"/>
      <c r="O741" s="379"/>
      <c r="P741" s="483">
        <f t="shared" si="36"/>
        <v>0</v>
      </c>
      <c r="Q741" s="378"/>
      <c r="R741" s="378"/>
      <c r="S741" s="378"/>
      <c r="T741" s="378"/>
      <c r="U741" s="378"/>
      <c r="V741" s="378"/>
      <c r="W741" s="378">
        <v>1</v>
      </c>
      <c r="X741" s="440">
        <v>44279</v>
      </c>
      <c r="Y741" s="484">
        <f t="shared" si="37"/>
        <v>1</v>
      </c>
      <c r="Z741" s="378"/>
      <c r="AA741" s="378"/>
      <c r="AB741" s="378"/>
      <c r="AC741" s="378"/>
      <c r="AD741" s="378"/>
      <c r="AE741" s="378"/>
      <c r="AF741" s="378"/>
      <c r="AG741" s="378"/>
      <c r="AH741" s="484">
        <f t="shared" si="35"/>
        <v>0</v>
      </c>
      <c r="AI741" s="378"/>
      <c r="AJ741" s="378" t="s">
        <v>2227</v>
      </c>
      <c r="AK741" s="378" t="s">
        <v>2228</v>
      </c>
      <c r="AL741" s="378"/>
      <c r="AM741" s="378"/>
      <c r="AN741" s="378"/>
      <c r="AO741" s="378"/>
      <c r="AP741" s="378"/>
      <c r="AQ741" s="378"/>
      <c r="AR741" s="378"/>
      <c r="AS741" s="394"/>
      <c r="AT741" s="395"/>
      <c r="AU741" s="394"/>
      <c r="AV741" s="394"/>
      <c r="AW741" s="383" t="s">
        <v>3702</v>
      </c>
    </row>
    <row r="742" spans="1:49">
      <c r="A742" s="472"/>
      <c r="B742" s="380" t="s">
        <v>3703</v>
      </c>
      <c r="C742" s="381" t="s">
        <v>3704</v>
      </c>
      <c r="D742" s="380"/>
      <c r="E742" s="378" t="s">
        <v>3705</v>
      </c>
      <c r="F742" s="378" t="s">
        <v>533</v>
      </c>
      <c r="G742" s="378" t="s">
        <v>452</v>
      </c>
      <c r="H742" s="378"/>
      <c r="I742" s="378"/>
      <c r="J742" s="378"/>
      <c r="K742" s="378"/>
      <c r="L742" s="378"/>
      <c r="M742" s="378"/>
      <c r="N742" s="378"/>
      <c r="O742" s="379"/>
      <c r="P742" s="483">
        <f t="shared" si="36"/>
        <v>0</v>
      </c>
      <c r="Q742" s="378"/>
      <c r="R742" s="378"/>
      <c r="S742" s="378"/>
      <c r="T742" s="378"/>
      <c r="U742" s="378"/>
      <c r="V742" s="378"/>
      <c r="W742" s="378">
        <v>1</v>
      </c>
      <c r="X742" s="440">
        <v>44256</v>
      </c>
      <c r="Y742" s="484">
        <f t="shared" si="37"/>
        <v>1</v>
      </c>
      <c r="Z742" s="378"/>
      <c r="AA742" s="378"/>
      <c r="AB742" s="378"/>
      <c r="AC742" s="378"/>
      <c r="AD742" s="378"/>
      <c r="AE742" s="378"/>
      <c r="AF742" s="378"/>
      <c r="AG742" s="378"/>
      <c r="AH742" s="484">
        <f t="shared" si="35"/>
        <v>0</v>
      </c>
      <c r="AI742" s="378"/>
      <c r="AJ742" s="378" t="s">
        <v>2227</v>
      </c>
      <c r="AK742" s="378" t="s">
        <v>2228</v>
      </c>
      <c r="AL742" s="378"/>
      <c r="AM742" s="378"/>
      <c r="AN742" s="378"/>
      <c r="AO742" s="378"/>
      <c r="AP742" s="378"/>
      <c r="AQ742" s="378"/>
      <c r="AR742" s="378"/>
      <c r="AS742" s="394"/>
      <c r="AT742" s="395"/>
      <c r="AU742" s="394"/>
      <c r="AV742" s="394"/>
      <c r="AW742" s="383" t="s">
        <v>3706</v>
      </c>
    </row>
    <row r="743" spans="1:49">
      <c r="A743" s="472"/>
      <c r="B743" s="380" t="s">
        <v>3707</v>
      </c>
      <c r="C743" s="381" t="s">
        <v>3708</v>
      </c>
      <c r="D743" s="380"/>
      <c r="E743" s="378" t="s">
        <v>3709</v>
      </c>
      <c r="F743" s="378" t="s">
        <v>533</v>
      </c>
      <c r="G743" s="378" t="s">
        <v>452</v>
      </c>
      <c r="H743" s="378"/>
      <c r="I743" s="378"/>
      <c r="J743" s="378"/>
      <c r="K743" s="378"/>
      <c r="L743" s="378"/>
      <c r="M743" s="378"/>
      <c r="N743" s="378"/>
      <c r="O743" s="379"/>
      <c r="P743" s="483">
        <f t="shared" si="36"/>
        <v>0</v>
      </c>
      <c r="Q743" s="378"/>
      <c r="R743" s="378"/>
      <c r="S743" s="378"/>
      <c r="T743" s="378"/>
      <c r="U743" s="378"/>
      <c r="V743" s="378"/>
      <c r="W743" s="378">
        <v>1</v>
      </c>
      <c r="X743" s="440">
        <v>44210</v>
      </c>
      <c r="Y743" s="484">
        <f t="shared" si="37"/>
        <v>1</v>
      </c>
      <c r="Z743" s="378"/>
      <c r="AA743" s="378"/>
      <c r="AB743" s="378"/>
      <c r="AC743" s="378"/>
      <c r="AD743" s="378"/>
      <c r="AE743" s="378"/>
      <c r="AF743" s="378"/>
      <c r="AG743" s="378"/>
      <c r="AH743" s="484">
        <f t="shared" si="35"/>
        <v>0</v>
      </c>
      <c r="AI743" s="378"/>
      <c r="AJ743" s="378" t="s">
        <v>2227</v>
      </c>
      <c r="AK743" s="378" t="s">
        <v>2228</v>
      </c>
      <c r="AL743" s="378"/>
      <c r="AM743" s="378"/>
      <c r="AN743" s="378"/>
      <c r="AO743" s="378"/>
      <c r="AP743" s="378"/>
      <c r="AQ743" s="378"/>
      <c r="AR743" s="378"/>
      <c r="AS743" s="394"/>
      <c r="AT743" s="395"/>
      <c r="AU743" s="394"/>
      <c r="AV743" s="394"/>
      <c r="AW743" s="383" t="s">
        <v>3710</v>
      </c>
    </row>
    <row r="744" spans="1:49">
      <c r="A744" s="472"/>
      <c r="B744" s="380" t="s">
        <v>3711</v>
      </c>
      <c r="C744" s="381" t="s">
        <v>3712</v>
      </c>
      <c r="D744" s="380"/>
      <c r="E744" s="378" t="s">
        <v>3713</v>
      </c>
      <c r="F744" s="378" t="s">
        <v>533</v>
      </c>
      <c r="G744" s="378" t="s">
        <v>452</v>
      </c>
      <c r="H744" s="378"/>
      <c r="I744" s="378"/>
      <c r="J744" s="378"/>
      <c r="K744" s="378"/>
      <c r="L744" s="378"/>
      <c r="M744" s="378"/>
      <c r="N744" s="378"/>
      <c r="O744" s="379"/>
      <c r="P744" s="483">
        <f t="shared" si="36"/>
        <v>0</v>
      </c>
      <c r="Q744" s="378"/>
      <c r="R744" s="378"/>
      <c r="S744" s="378"/>
      <c r="T744" s="378"/>
      <c r="U744" s="378"/>
      <c r="V744" s="378"/>
      <c r="W744" s="378">
        <v>1</v>
      </c>
      <c r="X744" s="440">
        <v>44225</v>
      </c>
      <c r="Y744" s="484">
        <f t="shared" si="37"/>
        <v>1</v>
      </c>
      <c r="Z744" s="378"/>
      <c r="AA744" s="378"/>
      <c r="AB744" s="378"/>
      <c r="AC744" s="378"/>
      <c r="AD744" s="378"/>
      <c r="AE744" s="378"/>
      <c r="AF744" s="378"/>
      <c r="AG744" s="378"/>
      <c r="AH744" s="484">
        <f t="shared" si="35"/>
        <v>0</v>
      </c>
      <c r="AI744" s="378"/>
      <c r="AJ744" s="378" t="s">
        <v>2227</v>
      </c>
      <c r="AK744" s="378" t="s">
        <v>2228</v>
      </c>
      <c r="AL744" s="378"/>
      <c r="AM744" s="378"/>
      <c r="AN744" s="378"/>
      <c r="AO744" s="378"/>
      <c r="AP744" s="378"/>
      <c r="AQ744" s="378"/>
      <c r="AR744" s="378"/>
      <c r="AS744" s="394"/>
      <c r="AT744" s="395"/>
      <c r="AU744" s="394"/>
      <c r="AV744" s="394"/>
      <c r="AW744" s="383" t="s">
        <v>3714</v>
      </c>
    </row>
    <row r="745" spans="1:49">
      <c r="A745" s="472"/>
      <c r="B745" s="380" t="s">
        <v>3715</v>
      </c>
      <c r="C745" s="381" t="s">
        <v>3716</v>
      </c>
      <c r="D745" s="380"/>
      <c r="E745" s="378" t="s">
        <v>3717</v>
      </c>
      <c r="F745" s="378" t="s">
        <v>451</v>
      </c>
      <c r="G745" s="378" t="s">
        <v>452</v>
      </c>
      <c r="H745" s="378"/>
      <c r="I745" s="378"/>
      <c r="J745" s="378"/>
      <c r="K745" s="378"/>
      <c r="L745" s="378"/>
      <c r="M745" s="378"/>
      <c r="N745" s="378"/>
      <c r="O745" s="379"/>
      <c r="P745" s="483">
        <f t="shared" si="36"/>
        <v>0</v>
      </c>
      <c r="Q745" s="378"/>
      <c r="R745" s="378"/>
      <c r="S745" s="378"/>
      <c r="T745" s="378"/>
      <c r="U745" s="378"/>
      <c r="V745" s="378"/>
      <c r="W745" s="378"/>
      <c r="X745" s="379"/>
      <c r="Y745" s="484">
        <f t="shared" si="37"/>
        <v>0</v>
      </c>
      <c r="Z745" s="378"/>
      <c r="AA745" s="378"/>
      <c r="AB745" s="378"/>
      <c r="AC745" s="378"/>
      <c r="AD745" s="378"/>
      <c r="AE745" s="378"/>
      <c r="AF745" s="378">
        <v>333</v>
      </c>
      <c r="AG745" s="440">
        <v>44545</v>
      </c>
      <c r="AH745" s="484">
        <f t="shared" si="35"/>
        <v>333</v>
      </c>
      <c r="AI745" s="378"/>
      <c r="AJ745" s="378" t="s">
        <v>2227</v>
      </c>
      <c r="AK745" s="378" t="s">
        <v>2228</v>
      </c>
      <c r="AL745" s="378"/>
      <c r="AM745" s="378"/>
      <c r="AN745" s="378"/>
      <c r="AO745" s="378"/>
      <c r="AP745" s="378"/>
      <c r="AQ745" s="378"/>
      <c r="AR745" s="378"/>
      <c r="AS745" s="394"/>
      <c r="AT745" s="395"/>
      <c r="AU745" s="394"/>
      <c r="AV745" s="394"/>
      <c r="AW745" s="381" t="s">
        <v>3718</v>
      </c>
    </row>
    <row r="746" spans="1:49">
      <c r="A746" s="472"/>
      <c r="B746" s="380" t="s">
        <v>3719</v>
      </c>
      <c r="C746" s="381" t="s">
        <v>3720</v>
      </c>
      <c r="D746" s="380"/>
      <c r="E746" s="378" t="s">
        <v>3721</v>
      </c>
      <c r="F746" s="378" t="s">
        <v>451</v>
      </c>
      <c r="G746" s="378" t="s">
        <v>452</v>
      </c>
      <c r="H746" s="378"/>
      <c r="I746" s="378"/>
      <c r="J746" s="378"/>
      <c r="K746" s="378"/>
      <c r="L746" s="378"/>
      <c r="M746" s="378"/>
      <c r="N746" s="378"/>
      <c r="O746" s="379"/>
      <c r="P746" s="483">
        <f t="shared" si="36"/>
        <v>0</v>
      </c>
      <c r="Q746" s="378"/>
      <c r="R746" s="378"/>
      <c r="S746" s="378"/>
      <c r="T746" s="378"/>
      <c r="U746" s="378"/>
      <c r="V746" s="378"/>
      <c r="W746" s="378"/>
      <c r="X746" s="379"/>
      <c r="Y746" s="484">
        <f t="shared" si="37"/>
        <v>0</v>
      </c>
      <c r="Z746" s="378"/>
      <c r="AA746" s="378"/>
      <c r="AB746" s="378"/>
      <c r="AC746" s="378"/>
      <c r="AD746" s="378"/>
      <c r="AE746" s="378"/>
      <c r="AF746" s="378">
        <v>333</v>
      </c>
      <c r="AG746" s="440">
        <v>44539</v>
      </c>
      <c r="AH746" s="484">
        <f t="shared" si="35"/>
        <v>333</v>
      </c>
      <c r="AI746" s="378"/>
      <c r="AJ746" s="378" t="s">
        <v>2227</v>
      </c>
      <c r="AK746" s="378" t="s">
        <v>2228</v>
      </c>
      <c r="AL746" s="378"/>
      <c r="AM746" s="378"/>
      <c r="AN746" s="378"/>
      <c r="AO746" s="378"/>
      <c r="AP746" s="378"/>
      <c r="AQ746" s="378"/>
      <c r="AR746" s="378"/>
      <c r="AS746" s="394"/>
      <c r="AT746" s="395"/>
      <c r="AU746" s="394"/>
      <c r="AV746" s="394"/>
      <c r="AW746" s="381" t="s">
        <v>3722</v>
      </c>
    </row>
    <row r="747" spans="1:49">
      <c r="A747" s="472"/>
      <c r="B747" s="380" t="s">
        <v>3723</v>
      </c>
      <c r="C747" s="381" t="s">
        <v>3724</v>
      </c>
      <c r="D747" s="380"/>
      <c r="E747" s="378" t="s">
        <v>3725</v>
      </c>
      <c r="F747" s="378" t="s">
        <v>451</v>
      </c>
      <c r="G747" s="378" t="s">
        <v>452</v>
      </c>
      <c r="H747" s="378"/>
      <c r="I747" s="378"/>
      <c r="J747" s="378"/>
      <c r="K747" s="378"/>
      <c r="L747" s="378"/>
      <c r="M747" s="378"/>
      <c r="N747" s="378"/>
      <c r="O747" s="379"/>
      <c r="P747" s="483">
        <f t="shared" si="36"/>
        <v>0</v>
      </c>
      <c r="Q747" s="378"/>
      <c r="R747" s="378"/>
      <c r="S747" s="378"/>
      <c r="T747" s="378"/>
      <c r="U747" s="378"/>
      <c r="V747" s="378"/>
      <c r="W747" s="378"/>
      <c r="X747" s="379"/>
      <c r="Y747" s="484">
        <f t="shared" si="37"/>
        <v>0</v>
      </c>
      <c r="Z747" s="378"/>
      <c r="AA747" s="378"/>
      <c r="AB747" s="378"/>
      <c r="AC747" s="378"/>
      <c r="AD747" s="378"/>
      <c r="AE747" s="378"/>
      <c r="AF747" s="378">
        <v>288</v>
      </c>
      <c r="AG747" s="440">
        <v>44519</v>
      </c>
      <c r="AH747" s="484">
        <f t="shared" si="35"/>
        <v>288</v>
      </c>
      <c r="AI747" s="378"/>
      <c r="AJ747" s="378" t="s">
        <v>2227</v>
      </c>
      <c r="AK747" s="378" t="s">
        <v>2228</v>
      </c>
      <c r="AL747" s="378"/>
      <c r="AM747" s="378"/>
      <c r="AN747" s="378"/>
      <c r="AO747" s="378"/>
      <c r="AP747" s="378"/>
      <c r="AQ747" s="378"/>
      <c r="AR747" s="378"/>
      <c r="AS747" s="394"/>
      <c r="AT747" s="395"/>
      <c r="AU747" s="394"/>
      <c r="AV747" s="394"/>
      <c r="AW747" s="381" t="s">
        <v>3726</v>
      </c>
    </row>
    <row r="748" spans="1:49">
      <c r="A748" s="472"/>
      <c r="B748" s="380" t="s">
        <v>3727</v>
      </c>
      <c r="C748" s="381" t="s">
        <v>3728</v>
      </c>
      <c r="D748" s="380"/>
      <c r="E748" s="378" t="s">
        <v>3729</v>
      </c>
      <c r="F748" s="378" t="s">
        <v>451</v>
      </c>
      <c r="G748" s="378" t="s">
        <v>452</v>
      </c>
      <c r="H748" s="378"/>
      <c r="I748" s="378"/>
      <c r="J748" s="378"/>
      <c r="K748" s="378"/>
      <c r="L748" s="378"/>
      <c r="M748" s="378"/>
      <c r="N748" s="378"/>
      <c r="O748" s="379"/>
      <c r="P748" s="483">
        <f t="shared" si="36"/>
        <v>0</v>
      </c>
      <c r="Q748" s="378"/>
      <c r="R748" s="378"/>
      <c r="S748" s="378"/>
      <c r="T748" s="378"/>
      <c r="U748" s="378"/>
      <c r="V748" s="378"/>
      <c r="W748" s="378"/>
      <c r="X748" s="379"/>
      <c r="Y748" s="484">
        <f t="shared" si="37"/>
        <v>0</v>
      </c>
      <c r="Z748" s="378"/>
      <c r="AA748" s="378"/>
      <c r="AB748" s="378"/>
      <c r="AC748" s="378"/>
      <c r="AD748" s="378"/>
      <c r="AE748" s="378"/>
      <c r="AF748" s="378">
        <v>287</v>
      </c>
      <c r="AG748" s="440">
        <v>44323</v>
      </c>
      <c r="AH748" s="484">
        <f t="shared" si="35"/>
        <v>287</v>
      </c>
      <c r="AI748" s="378"/>
      <c r="AJ748" s="378" t="s">
        <v>2227</v>
      </c>
      <c r="AK748" s="378" t="s">
        <v>2228</v>
      </c>
      <c r="AL748" s="378"/>
      <c r="AM748" s="378"/>
      <c r="AN748" s="378"/>
      <c r="AO748" s="378"/>
      <c r="AP748" s="378"/>
      <c r="AQ748" s="378"/>
      <c r="AR748" s="378"/>
      <c r="AS748" s="394"/>
      <c r="AT748" s="395"/>
      <c r="AU748" s="394"/>
      <c r="AV748" s="394"/>
      <c r="AW748" s="381" t="s">
        <v>3730</v>
      </c>
    </row>
    <row r="749" spans="1:49">
      <c r="A749" s="472"/>
      <c r="B749" s="380" t="s">
        <v>3731</v>
      </c>
      <c r="C749" s="381" t="s">
        <v>3732</v>
      </c>
      <c r="D749" s="380"/>
      <c r="E749" s="378" t="s">
        <v>3733</v>
      </c>
      <c r="F749" s="378" t="s">
        <v>451</v>
      </c>
      <c r="G749" s="378" t="s">
        <v>452</v>
      </c>
      <c r="H749" s="378"/>
      <c r="I749" s="378"/>
      <c r="J749" s="378"/>
      <c r="K749" s="378"/>
      <c r="L749" s="378"/>
      <c r="M749" s="378"/>
      <c r="N749" s="378"/>
      <c r="O749" s="379"/>
      <c r="P749" s="483">
        <f t="shared" si="36"/>
        <v>0</v>
      </c>
      <c r="Q749" s="378"/>
      <c r="R749" s="378"/>
      <c r="S749" s="378"/>
      <c r="T749" s="378"/>
      <c r="U749" s="378"/>
      <c r="V749" s="378"/>
      <c r="W749" s="378"/>
      <c r="X749" s="379"/>
      <c r="Y749" s="484">
        <f t="shared" si="37"/>
        <v>0</v>
      </c>
      <c r="Z749" s="378"/>
      <c r="AA749" s="378"/>
      <c r="AB749" s="378"/>
      <c r="AC749" s="378"/>
      <c r="AD749" s="378"/>
      <c r="AE749" s="378"/>
      <c r="AF749" s="378">
        <v>250</v>
      </c>
      <c r="AG749" s="440">
        <v>44245</v>
      </c>
      <c r="AH749" s="484">
        <f t="shared" si="35"/>
        <v>250</v>
      </c>
      <c r="AI749" s="378"/>
      <c r="AJ749" s="378" t="s">
        <v>2227</v>
      </c>
      <c r="AK749" s="378" t="s">
        <v>2228</v>
      </c>
      <c r="AL749" s="378"/>
      <c r="AM749" s="378"/>
      <c r="AN749" s="378"/>
      <c r="AO749" s="378"/>
      <c r="AP749" s="378"/>
      <c r="AQ749" s="378"/>
      <c r="AR749" s="378"/>
      <c r="AS749" s="394"/>
      <c r="AT749" s="395"/>
      <c r="AU749" s="394"/>
      <c r="AV749" s="394"/>
      <c r="AW749" s="381" t="s">
        <v>3734</v>
      </c>
    </row>
    <row r="750" spans="1:49">
      <c r="A750" s="472"/>
      <c r="B750" s="380" t="s">
        <v>3735</v>
      </c>
      <c r="C750" s="381" t="s">
        <v>3736</v>
      </c>
      <c r="D750" s="380"/>
      <c r="E750" s="378" t="s">
        <v>3737</v>
      </c>
      <c r="F750" s="378" t="s">
        <v>451</v>
      </c>
      <c r="G750" s="378" t="s">
        <v>452</v>
      </c>
      <c r="H750" s="378"/>
      <c r="I750" s="378"/>
      <c r="J750" s="378"/>
      <c r="K750" s="378"/>
      <c r="L750" s="378"/>
      <c r="M750" s="378"/>
      <c r="N750" s="378"/>
      <c r="O750" s="379"/>
      <c r="P750" s="483">
        <f t="shared" si="36"/>
        <v>0</v>
      </c>
      <c r="Q750" s="378"/>
      <c r="R750" s="378"/>
      <c r="S750" s="378"/>
      <c r="T750" s="378"/>
      <c r="U750" s="378"/>
      <c r="V750" s="378"/>
      <c r="W750" s="378"/>
      <c r="X750" s="379"/>
      <c r="Y750" s="484">
        <f t="shared" si="37"/>
        <v>0</v>
      </c>
      <c r="Z750" s="378"/>
      <c r="AA750" s="378"/>
      <c r="AB750" s="378"/>
      <c r="AC750" s="378"/>
      <c r="AD750" s="378"/>
      <c r="AE750" s="378"/>
      <c r="AF750" s="378">
        <v>234</v>
      </c>
      <c r="AG750" s="440">
        <v>44461</v>
      </c>
      <c r="AH750" s="484">
        <f t="shared" si="35"/>
        <v>234</v>
      </c>
      <c r="AI750" s="378"/>
      <c r="AJ750" s="378" t="s">
        <v>2227</v>
      </c>
      <c r="AK750" s="378" t="s">
        <v>2228</v>
      </c>
      <c r="AL750" s="378"/>
      <c r="AM750" s="378"/>
      <c r="AN750" s="378"/>
      <c r="AO750" s="378"/>
      <c r="AP750" s="378"/>
      <c r="AQ750" s="378"/>
      <c r="AR750" s="378"/>
      <c r="AS750" s="394"/>
      <c r="AT750" s="395"/>
      <c r="AU750" s="394"/>
      <c r="AV750" s="394"/>
      <c r="AW750" s="381" t="s">
        <v>3738</v>
      </c>
    </row>
    <row r="751" spans="1:49">
      <c r="A751" s="472"/>
      <c r="B751" s="380" t="s">
        <v>3739</v>
      </c>
      <c r="C751" s="381" t="s">
        <v>3740</v>
      </c>
      <c r="D751" s="380"/>
      <c r="E751" s="378" t="s">
        <v>3741</v>
      </c>
      <c r="F751" s="378" t="s">
        <v>451</v>
      </c>
      <c r="G751" s="378" t="s">
        <v>452</v>
      </c>
      <c r="H751" s="378"/>
      <c r="I751" s="378"/>
      <c r="J751" s="378"/>
      <c r="K751" s="378"/>
      <c r="L751" s="378"/>
      <c r="M751" s="378"/>
      <c r="N751" s="378"/>
      <c r="O751" s="379"/>
      <c r="P751" s="483">
        <f t="shared" si="36"/>
        <v>0</v>
      </c>
      <c r="Q751" s="378"/>
      <c r="R751" s="378"/>
      <c r="S751" s="378"/>
      <c r="T751" s="378"/>
      <c r="U751" s="378"/>
      <c r="V751" s="378"/>
      <c r="W751" s="378"/>
      <c r="X751" s="379"/>
      <c r="Y751" s="484">
        <f t="shared" si="37"/>
        <v>0</v>
      </c>
      <c r="Z751" s="378"/>
      <c r="AA751" s="378"/>
      <c r="AB751" s="378"/>
      <c r="AC751" s="378"/>
      <c r="AD751" s="378"/>
      <c r="AE751" s="378"/>
      <c r="AF751" s="378">
        <v>224</v>
      </c>
      <c r="AG751" s="440">
        <v>44363</v>
      </c>
      <c r="AH751" s="484">
        <f t="shared" si="35"/>
        <v>224</v>
      </c>
      <c r="AI751" s="378"/>
      <c r="AJ751" s="378" t="s">
        <v>2227</v>
      </c>
      <c r="AK751" s="378" t="s">
        <v>2228</v>
      </c>
      <c r="AL751" s="378"/>
      <c r="AM751" s="378"/>
      <c r="AN751" s="378"/>
      <c r="AO751" s="378"/>
      <c r="AP751" s="378"/>
      <c r="AQ751" s="378"/>
      <c r="AR751" s="378"/>
      <c r="AS751" s="394"/>
      <c r="AT751" s="395"/>
      <c r="AU751" s="394"/>
      <c r="AV751" s="394"/>
      <c r="AW751" s="381" t="s">
        <v>3742</v>
      </c>
    </row>
    <row r="752" spans="1:49">
      <c r="A752" s="472"/>
      <c r="B752" s="380" t="s">
        <v>3743</v>
      </c>
      <c r="C752" s="502" t="s">
        <v>3744</v>
      </c>
      <c r="D752" s="380"/>
      <c r="E752" s="378" t="s">
        <v>3745</v>
      </c>
      <c r="F752" s="378" t="s">
        <v>451</v>
      </c>
      <c r="G752" s="378" t="s">
        <v>452</v>
      </c>
      <c r="H752" s="378"/>
      <c r="I752" s="378"/>
      <c r="J752" s="378"/>
      <c r="K752" s="378"/>
      <c r="L752" s="378"/>
      <c r="M752" s="378"/>
      <c r="N752" s="378"/>
      <c r="O752" s="379"/>
      <c r="P752" s="483">
        <f t="shared" si="36"/>
        <v>0</v>
      </c>
      <c r="Q752" s="378"/>
      <c r="R752" s="378"/>
      <c r="S752" s="378"/>
      <c r="T752" s="378"/>
      <c r="U752" s="378"/>
      <c r="V752" s="378"/>
      <c r="W752" s="378"/>
      <c r="X752" s="379"/>
      <c r="Y752" s="484">
        <f t="shared" si="37"/>
        <v>0</v>
      </c>
      <c r="Z752" s="378">
        <v>17</v>
      </c>
      <c r="AA752" s="378"/>
      <c r="AB752" s="378"/>
      <c r="AC752" s="378"/>
      <c r="AD752" s="378"/>
      <c r="AE752" s="378"/>
      <c r="AF752" s="378">
        <v>187</v>
      </c>
      <c r="AG752" s="440">
        <v>44502</v>
      </c>
      <c r="AH752" s="484">
        <f t="shared" si="35"/>
        <v>204</v>
      </c>
      <c r="AI752" s="378"/>
      <c r="AJ752" s="378" t="s">
        <v>2227</v>
      </c>
      <c r="AK752" s="378" t="s">
        <v>2228</v>
      </c>
      <c r="AL752" s="503" t="s">
        <v>2243</v>
      </c>
      <c r="AM752" s="503" t="s">
        <v>2268</v>
      </c>
      <c r="AN752" s="503"/>
      <c r="AO752" s="503">
        <v>55</v>
      </c>
      <c r="AP752" s="378"/>
      <c r="AQ752" s="378"/>
      <c r="AR752" s="378"/>
      <c r="AS752" s="394"/>
      <c r="AT752" s="395"/>
      <c r="AU752" s="394"/>
      <c r="AV752" s="394"/>
      <c r="AW752" s="381" t="s">
        <v>3746</v>
      </c>
    </row>
    <row r="753" spans="1:49">
      <c r="A753" s="472"/>
      <c r="B753" s="380" t="s">
        <v>3747</v>
      </c>
      <c r="C753" s="381" t="s">
        <v>3748</v>
      </c>
      <c r="D753" s="380"/>
      <c r="E753" s="378" t="s">
        <v>3749</v>
      </c>
      <c r="F753" s="378" t="s">
        <v>451</v>
      </c>
      <c r="G753" s="378" t="s">
        <v>452</v>
      </c>
      <c r="H753" s="378"/>
      <c r="I753" s="378"/>
      <c r="J753" s="378"/>
      <c r="K753" s="378"/>
      <c r="L753" s="378"/>
      <c r="M753" s="378"/>
      <c r="N753" s="378"/>
      <c r="O753" s="379"/>
      <c r="P753" s="483">
        <f t="shared" si="36"/>
        <v>0</v>
      </c>
      <c r="Q753" s="378"/>
      <c r="R753" s="378"/>
      <c r="S753" s="378"/>
      <c r="T753" s="378"/>
      <c r="U753" s="378"/>
      <c r="V753" s="378"/>
      <c r="W753" s="378"/>
      <c r="X753" s="379"/>
      <c r="Y753" s="484">
        <f t="shared" si="37"/>
        <v>0</v>
      </c>
      <c r="Z753" s="378"/>
      <c r="AA753" s="378"/>
      <c r="AB753" s="378"/>
      <c r="AC753" s="378"/>
      <c r="AD753" s="378"/>
      <c r="AE753" s="378"/>
      <c r="AF753" s="378">
        <v>127</v>
      </c>
      <c r="AG753" s="440">
        <v>44365</v>
      </c>
      <c r="AH753" s="484">
        <f t="shared" si="35"/>
        <v>127</v>
      </c>
      <c r="AI753" s="378"/>
      <c r="AJ753" s="378" t="s">
        <v>2227</v>
      </c>
      <c r="AK753" s="378" t="s">
        <v>2228</v>
      </c>
      <c r="AL753" s="378"/>
      <c r="AM753" s="378"/>
      <c r="AN753" s="378"/>
      <c r="AO753" s="378"/>
      <c r="AP753" s="378"/>
      <c r="AQ753" s="378"/>
      <c r="AR753" s="378"/>
      <c r="AS753" s="394"/>
      <c r="AT753" s="395"/>
      <c r="AU753" s="394"/>
      <c r="AV753" s="394"/>
      <c r="AW753" s="381" t="s">
        <v>3750</v>
      </c>
    </row>
    <row r="754" spans="1:49">
      <c r="A754" s="472"/>
      <c r="B754" s="380" t="s">
        <v>3751</v>
      </c>
      <c r="C754" s="381" t="s">
        <v>3752</v>
      </c>
      <c r="D754" s="380"/>
      <c r="E754" s="378" t="s">
        <v>3753</v>
      </c>
      <c r="F754" s="378" t="s">
        <v>451</v>
      </c>
      <c r="G754" s="378" t="s">
        <v>452</v>
      </c>
      <c r="H754" s="378"/>
      <c r="I754" s="378"/>
      <c r="J754" s="378"/>
      <c r="K754" s="378"/>
      <c r="L754" s="378"/>
      <c r="M754" s="378"/>
      <c r="N754" s="378"/>
      <c r="O754" s="379"/>
      <c r="P754" s="483">
        <f t="shared" si="36"/>
        <v>0</v>
      </c>
      <c r="Q754" s="378"/>
      <c r="R754" s="378"/>
      <c r="S754" s="378"/>
      <c r="T754" s="378"/>
      <c r="U754" s="378"/>
      <c r="V754" s="378"/>
      <c r="W754" s="378"/>
      <c r="X754" s="379"/>
      <c r="Y754" s="484">
        <f t="shared" si="37"/>
        <v>0</v>
      </c>
      <c r="Z754" s="378"/>
      <c r="AA754" s="378"/>
      <c r="AB754" s="378"/>
      <c r="AC754" s="378"/>
      <c r="AD754" s="378"/>
      <c r="AE754" s="378"/>
      <c r="AF754" s="378">
        <v>102</v>
      </c>
      <c r="AG754" s="440">
        <v>44505</v>
      </c>
      <c r="AH754" s="484">
        <f t="shared" si="35"/>
        <v>102</v>
      </c>
      <c r="AI754" s="378"/>
      <c r="AJ754" s="378" t="s">
        <v>2227</v>
      </c>
      <c r="AK754" s="378" t="s">
        <v>2228</v>
      </c>
      <c r="AL754" s="378"/>
      <c r="AM754" s="378"/>
      <c r="AN754" s="378"/>
      <c r="AO754" s="378"/>
      <c r="AP754" s="378"/>
      <c r="AQ754" s="378"/>
      <c r="AR754" s="378"/>
      <c r="AS754" s="394"/>
      <c r="AT754" s="395"/>
      <c r="AU754" s="394"/>
      <c r="AV754" s="394"/>
      <c r="AW754" s="381" t="s">
        <v>3754</v>
      </c>
    </row>
    <row r="755" spans="1:49">
      <c r="A755" s="472"/>
      <c r="B755" s="380" t="s">
        <v>3755</v>
      </c>
      <c r="C755" s="381" t="s">
        <v>3756</v>
      </c>
      <c r="D755" s="380"/>
      <c r="E755" s="378" t="s">
        <v>3757</v>
      </c>
      <c r="F755" s="378" t="s">
        <v>451</v>
      </c>
      <c r="G755" s="378" t="s">
        <v>452</v>
      </c>
      <c r="H755" s="378"/>
      <c r="I755" s="378"/>
      <c r="J755" s="378"/>
      <c r="K755" s="378"/>
      <c r="L755" s="378"/>
      <c r="M755" s="378"/>
      <c r="N755" s="378"/>
      <c r="O755" s="379"/>
      <c r="P755" s="483">
        <f t="shared" si="36"/>
        <v>0</v>
      </c>
      <c r="Q755" s="378"/>
      <c r="R755" s="378"/>
      <c r="S755" s="378"/>
      <c r="T755" s="378"/>
      <c r="U755" s="378"/>
      <c r="V755" s="378"/>
      <c r="W755" s="378"/>
      <c r="X755" s="379"/>
      <c r="Y755" s="484">
        <f t="shared" si="37"/>
        <v>0</v>
      </c>
      <c r="Z755" s="378"/>
      <c r="AA755" s="378"/>
      <c r="AB755" s="378"/>
      <c r="AC755" s="378"/>
      <c r="AD755" s="378"/>
      <c r="AE755" s="378"/>
      <c r="AF755" s="378">
        <v>96</v>
      </c>
      <c r="AG755" s="440">
        <v>44323</v>
      </c>
      <c r="AH755" s="484">
        <f t="shared" si="35"/>
        <v>96</v>
      </c>
      <c r="AI755" s="378"/>
      <c r="AJ755" s="378" t="s">
        <v>2227</v>
      </c>
      <c r="AK755" s="378" t="s">
        <v>2228</v>
      </c>
      <c r="AL755" s="378"/>
      <c r="AM755" s="378"/>
      <c r="AN755" s="378"/>
      <c r="AO755" s="378"/>
      <c r="AP755" s="378"/>
      <c r="AQ755" s="378"/>
      <c r="AR755" s="378"/>
      <c r="AS755" s="394"/>
      <c r="AT755" s="395"/>
      <c r="AU755" s="394"/>
      <c r="AV755" s="394"/>
      <c r="AW755" s="381" t="s">
        <v>3758</v>
      </c>
    </row>
    <row r="756" spans="1:49">
      <c r="A756" s="472"/>
      <c r="B756" s="380" t="s">
        <v>3759</v>
      </c>
      <c r="C756" s="381" t="s">
        <v>3760</v>
      </c>
      <c r="D756" s="380"/>
      <c r="E756" s="378" t="s">
        <v>3761</v>
      </c>
      <c r="F756" s="378" t="s">
        <v>451</v>
      </c>
      <c r="G756" s="378" t="s">
        <v>452</v>
      </c>
      <c r="H756" s="378"/>
      <c r="I756" s="378"/>
      <c r="J756" s="378"/>
      <c r="K756" s="378"/>
      <c r="L756" s="378"/>
      <c r="M756" s="378"/>
      <c r="N756" s="378"/>
      <c r="O756" s="379"/>
      <c r="P756" s="483">
        <f t="shared" si="36"/>
        <v>0</v>
      </c>
      <c r="Q756" s="378"/>
      <c r="R756" s="378"/>
      <c r="S756" s="378"/>
      <c r="T756" s="378"/>
      <c r="U756" s="378"/>
      <c r="V756" s="378"/>
      <c r="W756" s="378"/>
      <c r="X756" s="379"/>
      <c r="Y756" s="484">
        <f t="shared" si="37"/>
        <v>0</v>
      </c>
      <c r="Z756" s="378"/>
      <c r="AA756" s="378"/>
      <c r="AB756" s="378"/>
      <c r="AC756" s="378"/>
      <c r="AD756" s="378"/>
      <c r="AE756" s="378"/>
      <c r="AF756" s="378">
        <v>83</v>
      </c>
      <c r="AG756" s="440">
        <v>44461</v>
      </c>
      <c r="AH756" s="484">
        <f t="shared" si="35"/>
        <v>83</v>
      </c>
      <c r="AI756" s="378"/>
      <c r="AJ756" s="378" t="s">
        <v>2227</v>
      </c>
      <c r="AK756" s="378" t="s">
        <v>2228</v>
      </c>
      <c r="AL756" s="378"/>
      <c r="AM756" s="378"/>
      <c r="AN756" s="378"/>
      <c r="AO756" s="378"/>
      <c r="AP756" s="378"/>
      <c r="AQ756" s="378"/>
      <c r="AR756" s="378"/>
      <c r="AS756" s="394"/>
      <c r="AT756" s="395"/>
      <c r="AU756" s="394"/>
      <c r="AV756" s="394"/>
      <c r="AW756" s="381" t="s">
        <v>3762</v>
      </c>
    </row>
    <row r="757" spans="1:49">
      <c r="A757" s="472"/>
      <c r="B757" s="380" t="s">
        <v>3763</v>
      </c>
      <c r="C757" s="381" t="s">
        <v>3764</v>
      </c>
      <c r="D757" s="380"/>
      <c r="E757" s="378" t="s">
        <v>3765</v>
      </c>
      <c r="F757" s="378" t="s">
        <v>451</v>
      </c>
      <c r="G757" s="378" t="s">
        <v>452</v>
      </c>
      <c r="H757" s="378"/>
      <c r="I757" s="378"/>
      <c r="J757" s="378"/>
      <c r="K757" s="378"/>
      <c r="L757" s="378"/>
      <c r="M757" s="378"/>
      <c r="N757" s="378"/>
      <c r="O757" s="379"/>
      <c r="P757" s="483">
        <f t="shared" si="36"/>
        <v>0</v>
      </c>
      <c r="Q757" s="378"/>
      <c r="R757" s="378"/>
      <c r="S757" s="378"/>
      <c r="T757" s="378"/>
      <c r="U757" s="378"/>
      <c r="V757" s="378"/>
      <c r="W757" s="378"/>
      <c r="X757" s="379"/>
      <c r="Y757" s="484">
        <f t="shared" si="37"/>
        <v>0</v>
      </c>
      <c r="Z757" s="378"/>
      <c r="AA757" s="378"/>
      <c r="AB757" s="378"/>
      <c r="AC757" s="378"/>
      <c r="AD757" s="378"/>
      <c r="AE757" s="378"/>
      <c r="AF757" s="378">
        <v>79</v>
      </c>
      <c r="AG757" s="440">
        <v>44336</v>
      </c>
      <c r="AH757" s="484">
        <f t="shared" si="35"/>
        <v>79</v>
      </c>
      <c r="AI757" s="378"/>
      <c r="AJ757" s="378" t="s">
        <v>2227</v>
      </c>
      <c r="AK757" s="378" t="s">
        <v>2228</v>
      </c>
      <c r="AL757" s="378"/>
      <c r="AM757" s="378"/>
      <c r="AN757" s="378"/>
      <c r="AO757" s="378"/>
      <c r="AP757" s="378"/>
      <c r="AQ757" s="378"/>
      <c r="AR757" s="378"/>
      <c r="AS757" s="394"/>
      <c r="AT757" s="395"/>
      <c r="AU757" s="394"/>
      <c r="AV757" s="394"/>
      <c r="AW757" s="381" t="s">
        <v>3766</v>
      </c>
    </row>
    <row r="758" spans="1:49">
      <c r="A758" s="472"/>
      <c r="B758" s="380" t="s">
        <v>3767</v>
      </c>
      <c r="C758" s="381" t="s">
        <v>3768</v>
      </c>
      <c r="D758" s="380"/>
      <c r="E758" s="378" t="s">
        <v>3769</v>
      </c>
      <c r="F758" s="378" t="s">
        <v>451</v>
      </c>
      <c r="G758" s="378" t="s">
        <v>452</v>
      </c>
      <c r="H758" s="378"/>
      <c r="I758" s="378"/>
      <c r="J758" s="378"/>
      <c r="K758" s="378"/>
      <c r="L758" s="378"/>
      <c r="M758" s="378"/>
      <c r="N758" s="378"/>
      <c r="O758" s="379"/>
      <c r="P758" s="483">
        <f t="shared" si="36"/>
        <v>0</v>
      </c>
      <c r="Q758" s="378"/>
      <c r="R758" s="378"/>
      <c r="S758" s="378"/>
      <c r="T758" s="378"/>
      <c r="U758" s="378"/>
      <c r="V758" s="378"/>
      <c r="W758" s="378"/>
      <c r="X758" s="379"/>
      <c r="Y758" s="484">
        <f t="shared" si="37"/>
        <v>0</v>
      </c>
      <c r="Z758" s="378"/>
      <c r="AA758" s="378"/>
      <c r="AB758" s="378"/>
      <c r="AC758" s="378"/>
      <c r="AD758" s="378"/>
      <c r="AE758" s="378"/>
      <c r="AF758" s="378">
        <v>59</v>
      </c>
      <c r="AG758" s="440">
        <v>44438</v>
      </c>
      <c r="AH758" s="484">
        <f t="shared" si="35"/>
        <v>59</v>
      </c>
      <c r="AI758" s="378"/>
      <c r="AJ758" s="378" t="s">
        <v>2227</v>
      </c>
      <c r="AK758" s="378" t="s">
        <v>2228</v>
      </c>
      <c r="AL758" s="378"/>
      <c r="AM758" s="378"/>
      <c r="AN758" s="378"/>
      <c r="AO758" s="378"/>
      <c r="AP758" s="378"/>
      <c r="AQ758" s="378"/>
      <c r="AR758" s="378"/>
      <c r="AS758" s="394"/>
      <c r="AT758" s="395"/>
      <c r="AU758" s="394"/>
      <c r="AV758" s="394"/>
      <c r="AW758" s="381" t="s">
        <v>3770</v>
      </c>
    </row>
    <row r="759" spans="1:49">
      <c r="A759" s="472"/>
      <c r="B759" s="380" t="s">
        <v>3771</v>
      </c>
      <c r="C759" s="381" t="s">
        <v>3772</v>
      </c>
      <c r="D759" s="380"/>
      <c r="E759" s="378" t="s">
        <v>3773</v>
      </c>
      <c r="F759" s="378" t="s">
        <v>451</v>
      </c>
      <c r="G759" s="378" t="s">
        <v>452</v>
      </c>
      <c r="H759" s="378"/>
      <c r="I759" s="378"/>
      <c r="J759" s="378"/>
      <c r="K759" s="378"/>
      <c r="L759" s="378"/>
      <c r="M759" s="378"/>
      <c r="N759" s="378"/>
      <c r="O759" s="379"/>
      <c r="P759" s="483">
        <f t="shared" si="36"/>
        <v>0</v>
      </c>
      <c r="Q759" s="378"/>
      <c r="R759" s="378"/>
      <c r="S759" s="378"/>
      <c r="T759" s="378"/>
      <c r="U759" s="378"/>
      <c r="V759" s="378"/>
      <c r="W759" s="378"/>
      <c r="X759" s="379"/>
      <c r="Y759" s="484">
        <f t="shared" si="37"/>
        <v>0</v>
      </c>
      <c r="Z759" s="378"/>
      <c r="AA759" s="378"/>
      <c r="AB759" s="378"/>
      <c r="AC759" s="378"/>
      <c r="AD759" s="378"/>
      <c r="AE759" s="378"/>
      <c r="AF759" s="378">
        <v>34</v>
      </c>
      <c r="AG759" s="440">
        <v>44391</v>
      </c>
      <c r="AH759" s="484">
        <f t="shared" si="35"/>
        <v>34</v>
      </c>
      <c r="AI759" s="378"/>
      <c r="AJ759" s="378" t="s">
        <v>2227</v>
      </c>
      <c r="AK759" s="378" t="s">
        <v>2228</v>
      </c>
      <c r="AL759" s="378"/>
      <c r="AM759" s="378"/>
      <c r="AN759" s="378"/>
      <c r="AO759" s="378"/>
      <c r="AP759" s="378"/>
      <c r="AQ759" s="378"/>
      <c r="AR759" s="378"/>
      <c r="AS759" s="394"/>
      <c r="AT759" s="395"/>
      <c r="AU759" s="394"/>
      <c r="AV759" s="394"/>
      <c r="AW759" s="381" t="s">
        <v>3774</v>
      </c>
    </row>
    <row r="760" spans="1:49">
      <c r="A760" s="472"/>
      <c r="B760" s="380" t="s">
        <v>3775</v>
      </c>
      <c r="C760" s="381" t="s">
        <v>3776</v>
      </c>
      <c r="D760" s="380"/>
      <c r="E760" s="378" t="s">
        <v>3777</v>
      </c>
      <c r="F760" s="378" t="s">
        <v>451</v>
      </c>
      <c r="G760" s="378" t="s">
        <v>452</v>
      </c>
      <c r="H760" s="378"/>
      <c r="I760" s="378"/>
      <c r="J760" s="378"/>
      <c r="K760" s="378"/>
      <c r="L760" s="378"/>
      <c r="M760" s="378"/>
      <c r="N760" s="378"/>
      <c r="O760" s="379"/>
      <c r="P760" s="483">
        <f t="shared" si="36"/>
        <v>0</v>
      </c>
      <c r="Q760" s="378"/>
      <c r="R760" s="378"/>
      <c r="S760" s="378"/>
      <c r="T760" s="378"/>
      <c r="U760" s="378"/>
      <c r="V760" s="378"/>
      <c r="W760" s="378"/>
      <c r="X760" s="379"/>
      <c r="Y760" s="484">
        <f t="shared" si="37"/>
        <v>0</v>
      </c>
      <c r="Z760" s="378"/>
      <c r="AA760" s="378"/>
      <c r="AB760" s="378"/>
      <c r="AC760" s="378"/>
      <c r="AD760" s="378"/>
      <c r="AE760" s="378"/>
      <c r="AF760" s="378">
        <v>28</v>
      </c>
      <c r="AG760" s="440">
        <v>44379</v>
      </c>
      <c r="AH760" s="484">
        <f t="shared" si="35"/>
        <v>28</v>
      </c>
      <c r="AI760" s="378"/>
      <c r="AJ760" s="378" t="s">
        <v>2227</v>
      </c>
      <c r="AK760" s="378" t="s">
        <v>2228</v>
      </c>
      <c r="AL760" s="378"/>
      <c r="AM760" s="378"/>
      <c r="AN760" s="378"/>
      <c r="AO760" s="378"/>
      <c r="AP760" s="378"/>
      <c r="AQ760" s="378"/>
      <c r="AR760" s="378"/>
      <c r="AS760" s="394"/>
      <c r="AT760" s="395"/>
      <c r="AU760" s="394"/>
      <c r="AV760" s="394"/>
      <c r="AW760" s="381" t="s">
        <v>3778</v>
      </c>
    </row>
    <row r="761" spans="1:49">
      <c r="A761" s="472"/>
      <c r="B761" s="380" t="s">
        <v>3779</v>
      </c>
      <c r="C761" s="381" t="s">
        <v>3780</v>
      </c>
      <c r="D761" s="380"/>
      <c r="E761" s="378" t="s">
        <v>3781</v>
      </c>
      <c r="F761" s="378" t="s">
        <v>451</v>
      </c>
      <c r="G761" s="378" t="s">
        <v>452</v>
      </c>
      <c r="H761" s="378"/>
      <c r="I761" s="378"/>
      <c r="J761" s="378"/>
      <c r="K761" s="378"/>
      <c r="L761" s="378"/>
      <c r="M761" s="378"/>
      <c r="N761" s="378"/>
      <c r="O761" s="379"/>
      <c r="P761" s="483">
        <f t="shared" si="36"/>
        <v>0</v>
      </c>
      <c r="Q761" s="378"/>
      <c r="R761" s="378"/>
      <c r="S761" s="378"/>
      <c r="T761" s="378"/>
      <c r="U761" s="378"/>
      <c r="V761" s="378"/>
      <c r="W761" s="378"/>
      <c r="X761" s="379"/>
      <c r="Y761" s="484">
        <f t="shared" si="37"/>
        <v>0</v>
      </c>
      <c r="Z761" s="378"/>
      <c r="AA761" s="378"/>
      <c r="AB761" s="378"/>
      <c r="AC761" s="378"/>
      <c r="AD761" s="378"/>
      <c r="AE761" s="378"/>
      <c r="AF761" s="378">
        <v>24</v>
      </c>
      <c r="AG761" s="440">
        <v>44431</v>
      </c>
      <c r="AH761" s="484">
        <f t="shared" si="35"/>
        <v>24</v>
      </c>
      <c r="AI761" s="378"/>
      <c r="AJ761" s="378" t="s">
        <v>2227</v>
      </c>
      <c r="AK761" s="378" t="s">
        <v>2228</v>
      </c>
      <c r="AL761" s="378"/>
      <c r="AM761" s="378"/>
      <c r="AN761" s="378"/>
      <c r="AO761" s="378"/>
      <c r="AP761" s="378"/>
      <c r="AQ761" s="378"/>
      <c r="AR761" s="378"/>
      <c r="AS761" s="394"/>
      <c r="AT761" s="395"/>
      <c r="AU761" s="394"/>
      <c r="AV761" s="394"/>
      <c r="AW761" s="381" t="s">
        <v>3782</v>
      </c>
    </row>
    <row r="762" spans="1:49">
      <c r="A762" s="472"/>
      <c r="B762" s="380" t="s">
        <v>3783</v>
      </c>
      <c r="C762" s="381" t="s">
        <v>3784</v>
      </c>
      <c r="D762" s="380"/>
      <c r="E762" s="378" t="s">
        <v>3785</v>
      </c>
      <c r="F762" s="378" t="s">
        <v>451</v>
      </c>
      <c r="G762" s="378" t="s">
        <v>452</v>
      </c>
      <c r="H762" s="378"/>
      <c r="I762" s="378"/>
      <c r="J762" s="378"/>
      <c r="K762" s="378"/>
      <c r="L762" s="378"/>
      <c r="M762" s="378"/>
      <c r="N762" s="378"/>
      <c r="O762" s="379"/>
      <c r="P762" s="483">
        <f t="shared" si="36"/>
        <v>0</v>
      </c>
      <c r="Q762" s="378"/>
      <c r="R762" s="378"/>
      <c r="S762" s="378"/>
      <c r="T762" s="378"/>
      <c r="U762" s="378"/>
      <c r="V762" s="378"/>
      <c r="W762" s="378"/>
      <c r="X762" s="379"/>
      <c r="Y762" s="484">
        <f t="shared" si="37"/>
        <v>0</v>
      </c>
      <c r="Z762" s="378"/>
      <c r="AA762" s="378"/>
      <c r="AB762" s="378"/>
      <c r="AC762" s="378"/>
      <c r="AD762" s="378"/>
      <c r="AE762" s="378"/>
      <c r="AF762" s="378">
        <v>17</v>
      </c>
      <c r="AG762" s="440">
        <v>44228</v>
      </c>
      <c r="AH762" s="484">
        <f t="shared" si="35"/>
        <v>17</v>
      </c>
      <c r="AI762" s="378"/>
      <c r="AJ762" s="378" t="s">
        <v>2227</v>
      </c>
      <c r="AK762" s="378" t="s">
        <v>2228</v>
      </c>
      <c r="AL762" s="378"/>
      <c r="AM762" s="378"/>
      <c r="AN762" s="378"/>
      <c r="AO762" s="378"/>
      <c r="AP762" s="378"/>
      <c r="AQ762" s="378"/>
      <c r="AR762" s="378"/>
      <c r="AS762" s="394"/>
      <c r="AT762" s="395"/>
      <c r="AU762" s="394"/>
      <c r="AV762" s="394"/>
      <c r="AW762" s="381" t="s">
        <v>3786</v>
      </c>
    </row>
    <row r="763" spans="1:49">
      <c r="A763" s="472"/>
      <c r="B763" s="380" t="s">
        <v>3787</v>
      </c>
      <c r="C763" s="381" t="s">
        <v>3788</v>
      </c>
      <c r="D763" s="380"/>
      <c r="E763" s="378" t="s">
        <v>3789</v>
      </c>
      <c r="F763" s="378" t="s">
        <v>451</v>
      </c>
      <c r="G763" s="378" t="s">
        <v>452</v>
      </c>
      <c r="H763" s="378"/>
      <c r="I763" s="378"/>
      <c r="J763" s="378"/>
      <c r="K763" s="378"/>
      <c r="L763" s="378"/>
      <c r="M763" s="378"/>
      <c r="N763" s="378"/>
      <c r="O763" s="379"/>
      <c r="P763" s="483">
        <f t="shared" si="36"/>
        <v>0</v>
      </c>
      <c r="Q763" s="378"/>
      <c r="R763" s="378"/>
      <c r="S763" s="378"/>
      <c r="T763" s="378"/>
      <c r="U763" s="378"/>
      <c r="V763" s="378"/>
      <c r="W763" s="378"/>
      <c r="X763" s="379"/>
      <c r="Y763" s="484">
        <f t="shared" si="37"/>
        <v>0</v>
      </c>
      <c r="Z763" s="378"/>
      <c r="AA763" s="378"/>
      <c r="AB763" s="378"/>
      <c r="AC763" s="378"/>
      <c r="AD763" s="378"/>
      <c r="AE763" s="378"/>
      <c r="AF763" s="378">
        <v>15</v>
      </c>
      <c r="AG763" s="440">
        <v>44519</v>
      </c>
      <c r="AH763" s="484">
        <f t="shared" si="35"/>
        <v>15</v>
      </c>
      <c r="AI763" s="378"/>
      <c r="AJ763" s="378" t="s">
        <v>2227</v>
      </c>
      <c r="AK763" s="378" t="s">
        <v>2228</v>
      </c>
      <c r="AL763" s="378"/>
      <c r="AM763" s="378"/>
      <c r="AN763" s="378"/>
      <c r="AO763" s="378"/>
      <c r="AP763" s="378"/>
      <c r="AQ763" s="378"/>
      <c r="AR763" s="378"/>
      <c r="AS763" s="394"/>
      <c r="AT763" s="395"/>
      <c r="AU763" s="394"/>
      <c r="AV763" s="394"/>
      <c r="AW763" s="381" t="s">
        <v>3790</v>
      </c>
    </row>
    <row r="764" spans="1:49">
      <c r="A764" s="472"/>
      <c r="B764" s="380" t="s">
        <v>3783</v>
      </c>
      <c r="C764" s="381" t="s">
        <v>3791</v>
      </c>
      <c r="D764" s="380"/>
      <c r="E764" s="378" t="s">
        <v>3792</v>
      </c>
      <c r="F764" s="378" t="s">
        <v>451</v>
      </c>
      <c r="G764" s="378" t="s">
        <v>452</v>
      </c>
      <c r="H764" s="378"/>
      <c r="I764" s="378"/>
      <c r="J764" s="378"/>
      <c r="K764" s="378"/>
      <c r="L764" s="378"/>
      <c r="M764" s="378"/>
      <c r="N764" s="378"/>
      <c r="O764" s="379"/>
      <c r="P764" s="483">
        <f t="shared" si="36"/>
        <v>0</v>
      </c>
      <c r="Q764" s="378"/>
      <c r="R764" s="378"/>
      <c r="S764" s="378"/>
      <c r="T764" s="378"/>
      <c r="U764" s="378"/>
      <c r="V764" s="378"/>
      <c r="W764" s="378"/>
      <c r="X764" s="379"/>
      <c r="Y764" s="484">
        <f t="shared" si="37"/>
        <v>0</v>
      </c>
      <c r="Z764" s="378"/>
      <c r="AA764" s="378"/>
      <c r="AB764" s="378"/>
      <c r="AC764" s="378"/>
      <c r="AD764" s="378"/>
      <c r="AE764" s="378"/>
      <c r="AF764" s="378">
        <v>11</v>
      </c>
      <c r="AG764" s="440">
        <v>44250</v>
      </c>
      <c r="AH764" s="484">
        <f t="shared" si="35"/>
        <v>11</v>
      </c>
      <c r="AI764" s="378"/>
      <c r="AJ764" s="378" t="s">
        <v>2227</v>
      </c>
      <c r="AK764" s="378" t="s">
        <v>2228</v>
      </c>
      <c r="AL764" s="378"/>
      <c r="AM764" s="378"/>
      <c r="AN764" s="378"/>
      <c r="AO764" s="378"/>
      <c r="AP764" s="378"/>
      <c r="AQ764" s="378"/>
      <c r="AR764" s="378"/>
      <c r="AS764" s="394"/>
      <c r="AT764" s="395"/>
      <c r="AU764" s="394"/>
      <c r="AV764" s="394"/>
      <c r="AW764" s="381" t="s">
        <v>3793</v>
      </c>
    </row>
    <row r="765" spans="1:49">
      <c r="A765" s="472"/>
      <c r="B765" s="380" t="s">
        <v>3794</v>
      </c>
      <c r="C765" s="381" t="s">
        <v>3795</v>
      </c>
      <c r="D765" s="380"/>
      <c r="E765" s="378" t="s">
        <v>3796</v>
      </c>
      <c r="F765" s="378" t="s">
        <v>451</v>
      </c>
      <c r="G765" s="378" t="s">
        <v>452</v>
      </c>
      <c r="H765" s="378"/>
      <c r="I765" s="378"/>
      <c r="J765" s="378"/>
      <c r="K765" s="378"/>
      <c r="L765" s="378"/>
      <c r="M765" s="378"/>
      <c r="N765" s="378"/>
      <c r="O765" s="379"/>
      <c r="P765" s="483">
        <f t="shared" si="36"/>
        <v>0</v>
      </c>
      <c r="Q765" s="378"/>
      <c r="R765" s="378"/>
      <c r="S765" s="378"/>
      <c r="T765" s="378"/>
      <c r="U765" s="378"/>
      <c r="V765" s="378"/>
      <c r="W765" s="378"/>
      <c r="X765" s="379"/>
      <c r="Y765" s="484">
        <f t="shared" si="37"/>
        <v>0</v>
      </c>
      <c r="Z765" s="378"/>
      <c r="AA765" s="378"/>
      <c r="AB765" s="378"/>
      <c r="AC765" s="378"/>
      <c r="AD765" s="378"/>
      <c r="AE765" s="378"/>
      <c r="AF765" s="378">
        <v>11</v>
      </c>
      <c r="AG765" s="440">
        <v>44250</v>
      </c>
      <c r="AH765" s="484">
        <f t="shared" si="35"/>
        <v>11</v>
      </c>
      <c r="AI765" s="378"/>
      <c r="AJ765" s="378" t="s">
        <v>2227</v>
      </c>
      <c r="AK765" s="378" t="s">
        <v>2228</v>
      </c>
      <c r="AL765" s="378"/>
      <c r="AM765" s="378"/>
      <c r="AN765" s="378"/>
      <c r="AO765" s="378"/>
      <c r="AP765" s="378"/>
      <c r="AQ765" s="378"/>
      <c r="AR765" s="378"/>
      <c r="AS765" s="394"/>
      <c r="AT765" s="395"/>
      <c r="AU765" s="394"/>
      <c r="AV765" s="394"/>
      <c r="AW765" s="381" t="s">
        <v>3797</v>
      </c>
    </row>
    <row r="766" spans="1:49">
      <c r="A766" s="472"/>
      <c r="B766" s="380" t="s">
        <v>3783</v>
      </c>
      <c r="C766" s="381" t="s">
        <v>3798</v>
      </c>
      <c r="D766" s="380"/>
      <c r="E766" s="378" t="s">
        <v>3799</v>
      </c>
      <c r="F766" s="378" t="s">
        <v>451</v>
      </c>
      <c r="G766" s="378" t="s">
        <v>452</v>
      </c>
      <c r="H766" s="378"/>
      <c r="I766" s="378"/>
      <c r="J766" s="378"/>
      <c r="K766" s="378"/>
      <c r="L766" s="378"/>
      <c r="M766" s="378"/>
      <c r="N766" s="378"/>
      <c r="O766" s="379"/>
      <c r="P766" s="483">
        <f t="shared" si="36"/>
        <v>0</v>
      </c>
      <c r="Q766" s="378"/>
      <c r="R766" s="378"/>
      <c r="S766" s="378"/>
      <c r="T766" s="378"/>
      <c r="U766" s="378"/>
      <c r="V766" s="378"/>
      <c r="W766" s="378"/>
      <c r="X766" s="379"/>
      <c r="Y766" s="484">
        <f t="shared" si="37"/>
        <v>0</v>
      </c>
      <c r="Z766" s="378"/>
      <c r="AA766" s="378"/>
      <c r="AB766" s="378"/>
      <c r="AC766" s="378"/>
      <c r="AD766" s="378"/>
      <c r="AE766" s="378"/>
      <c r="AF766" s="378">
        <v>10</v>
      </c>
      <c r="AG766" s="440">
        <v>44228</v>
      </c>
      <c r="AH766" s="484">
        <f t="shared" si="35"/>
        <v>10</v>
      </c>
      <c r="AI766" s="378"/>
      <c r="AJ766" s="378" t="s">
        <v>2227</v>
      </c>
      <c r="AK766" s="378" t="s">
        <v>2228</v>
      </c>
      <c r="AL766" s="378"/>
      <c r="AM766" s="378"/>
      <c r="AN766" s="378"/>
      <c r="AO766" s="378"/>
      <c r="AP766" s="378"/>
      <c r="AQ766" s="378"/>
      <c r="AR766" s="378"/>
      <c r="AS766" s="394"/>
      <c r="AT766" s="395"/>
      <c r="AU766" s="394"/>
      <c r="AV766" s="394"/>
      <c r="AW766" s="381" t="s">
        <v>3800</v>
      </c>
    </row>
    <row r="767" spans="1:49">
      <c r="A767" s="472"/>
      <c r="B767" s="380" t="s">
        <v>3783</v>
      </c>
      <c r="C767" s="381" t="s">
        <v>3801</v>
      </c>
      <c r="D767" s="380"/>
      <c r="E767" s="378" t="s">
        <v>3802</v>
      </c>
      <c r="F767" s="378" t="s">
        <v>451</v>
      </c>
      <c r="G767" s="378" t="s">
        <v>452</v>
      </c>
      <c r="H767" s="378"/>
      <c r="I767" s="378"/>
      <c r="J767" s="378"/>
      <c r="K767" s="378"/>
      <c r="L767" s="378"/>
      <c r="M767" s="378"/>
      <c r="N767" s="378"/>
      <c r="O767" s="379"/>
      <c r="P767" s="483">
        <f t="shared" si="36"/>
        <v>0</v>
      </c>
      <c r="Q767" s="378"/>
      <c r="R767" s="378"/>
      <c r="S767" s="378"/>
      <c r="T767" s="378"/>
      <c r="U767" s="378"/>
      <c r="V767" s="378"/>
      <c r="W767" s="378"/>
      <c r="X767" s="379"/>
      <c r="Y767" s="484">
        <f t="shared" si="37"/>
        <v>0</v>
      </c>
      <c r="Z767" s="378"/>
      <c r="AA767" s="378"/>
      <c r="AB767" s="378"/>
      <c r="AC767" s="378"/>
      <c r="AD767" s="378"/>
      <c r="AE767" s="378"/>
      <c r="AF767" s="378">
        <v>10</v>
      </c>
      <c r="AG767" s="440">
        <v>44228</v>
      </c>
      <c r="AH767" s="484">
        <f t="shared" si="35"/>
        <v>10</v>
      </c>
      <c r="AI767" s="378"/>
      <c r="AJ767" s="378" t="s">
        <v>2227</v>
      </c>
      <c r="AK767" s="378" t="s">
        <v>2228</v>
      </c>
      <c r="AL767" s="378"/>
      <c r="AM767" s="378"/>
      <c r="AN767" s="378"/>
      <c r="AO767" s="378"/>
      <c r="AP767" s="378"/>
      <c r="AQ767" s="378"/>
      <c r="AR767" s="378"/>
      <c r="AS767" s="394"/>
      <c r="AT767" s="395"/>
      <c r="AU767" s="394"/>
      <c r="AV767" s="394"/>
      <c r="AW767" s="381" t="s">
        <v>3803</v>
      </c>
    </row>
    <row r="768" spans="1:49">
      <c r="A768" s="472"/>
      <c r="B768" s="380" t="s">
        <v>3783</v>
      </c>
      <c r="C768" s="381" t="s">
        <v>3804</v>
      </c>
      <c r="D768" s="380"/>
      <c r="E768" s="378" t="s">
        <v>3805</v>
      </c>
      <c r="F768" s="378" t="s">
        <v>451</v>
      </c>
      <c r="G768" s="378" t="s">
        <v>452</v>
      </c>
      <c r="H768" s="378"/>
      <c r="I768" s="378"/>
      <c r="J768" s="378"/>
      <c r="K768" s="378"/>
      <c r="L768" s="378"/>
      <c r="M768" s="378"/>
      <c r="N768" s="378"/>
      <c r="O768" s="379"/>
      <c r="P768" s="483">
        <f t="shared" si="36"/>
        <v>0</v>
      </c>
      <c r="Q768" s="378"/>
      <c r="R768" s="378"/>
      <c r="S768" s="378"/>
      <c r="T768" s="378"/>
      <c r="U768" s="378"/>
      <c r="V768" s="378"/>
      <c r="W768" s="378"/>
      <c r="X768" s="379"/>
      <c r="Y768" s="484">
        <f t="shared" si="37"/>
        <v>0</v>
      </c>
      <c r="Z768" s="378"/>
      <c r="AA768" s="378"/>
      <c r="AB768" s="378"/>
      <c r="AC768" s="378"/>
      <c r="AD768" s="378"/>
      <c r="AE768" s="378"/>
      <c r="AF768" s="378">
        <v>10</v>
      </c>
      <c r="AG768" s="440">
        <v>44228</v>
      </c>
      <c r="AH768" s="484">
        <f t="shared" si="35"/>
        <v>10</v>
      </c>
      <c r="AI768" s="378"/>
      <c r="AJ768" s="378" t="s">
        <v>2227</v>
      </c>
      <c r="AK768" s="378" t="s">
        <v>2228</v>
      </c>
      <c r="AL768" s="378"/>
      <c r="AM768" s="378"/>
      <c r="AN768" s="378"/>
      <c r="AO768" s="378"/>
      <c r="AP768" s="378"/>
      <c r="AQ768" s="378"/>
      <c r="AR768" s="378"/>
      <c r="AS768" s="394"/>
      <c r="AT768" s="395"/>
      <c r="AU768" s="394"/>
      <c r="AV768" s="394"/>
      <c r="AW768" s="381" t="s">
        <v>3806</v>
      </c>
    </row>
    <row r="769" spans="1:49">
      <c r="A769" s="472"/>
      <c r="B769" s="380" t="s">
        <v>3807</v>
      </c>
      <c r="C769" s="381" t="s">
        <v>3808</v>
      </c>
      <c r="D769" s="380"/>
      <c r="E769" s="378" t="s">
        <v>3809</v>
      </c>
      <c r="F769" s="378" t="s">
        <v>451</v>
      </c>
      <c r="G769" s="378" t="s">
        <v>452</v>
      </c>
      <c r="H769" s="378"/>
      <c r="I769" s="378"/>
      <c r="J769" s="378"/>
      <c r="K769" s="378"/>
      <c r="L769" s="378"/>
      <c r="M769" s="378"/>
      <c r="N769" s="378"/>
      <c r="O769" s="379"/>
      <c r="P769" s="483">
        <f t="shared" si="36"/>
        <v>0</v>
      </c>
      <c r="Q769" s="378"/>
      <c r="R769" s="378"/>
      <c r="S769" s="378"/>
      <c r="T769" s="378"/>
      <c r="U769" s="378"/>
      <c r="V769" s="378"/>
      <c r="W769" s="378"/>
      <c r="X769" s="379"/>
      <c r="Y769" s="484">
        <f t="shared" si="37"/>
        <v>0</v>
      </c>
      <c r="Z769" s="378"/>
      <c r="AA769" s="378"/>
      <c r="AB769" s="378"/>
      <c r="AC769" s="378"/>
      <c r="AD769" s="378"/>
      <c r="AE769" s="378"/>
      <c r="AF769" s="378">
        <v>10</v>
      </c>
      <c r="AG769" s="440">
        <v>44432</v>
      </c>
      <c r="AH769" s="484">
        <f t="shared" si="35"/>
        <v>10</v>
      </c>
      <c r="AI769" s="378"/>
      <c r="AJ769" s="378" t="s">
        <v>2227</v>
      </c>
      <c r="AK769" s="378" t="s">
        <v>2228</v>
      </c>
      <c r="AL769" s="378"/>
      <c r="AM769" s="378"/>
      <c r="AN769" s="378"/>
      <c r="AO769" s="378"/>
      <c r="AP769" s="378"/>
      <c r="AQ769" s="378"/>
      <c r="AR769" s="378"/>
      <c r="AS769" s="394"/>
      <c r="AT769" s="395"/>
      <c r="AU769" s="394"/>
      <c r="AV769" s="394"/>
      <c r="AW769" s="381" t="s">
        <v>3810</v>
      </c>
    </row>
    <row r="770" spans="1:49">
      <c r="A770" s="472"/>
      <c r="B770" s="380" t="s">
        <v>3811</v>
      </c>
      <c r="C770" s="381" t="s">
        <v>3812</v>
      </c>
      <c r="D770" s="380"/>
      <c r="E770" s="378" t="s">
        <v>3813</v>
      </c>
      <c r="F770" s="378" t="s">
        <v>451</v>
      </c>
      <c r="G770" s="378" t="s">
        <v>452</v>
      </c>
      <c r="H770" s="378"/>
      <c r="I770" s="378"/>
      <c r="J770" s="378"/>
      <c r="K770" s="378"/>
      <c r="L770" s="378"/>
      <c r="M770" s="378"/>
      <c r="N770" s="378"/>
      <c r="O770" s="379"/>
      <c r="P770" s="483">
        <f t="shared" si="36"/>
        <v>0</v>
      </c>
      <c r="Q770" s="378"/>
      <c r="R770" s="378"/>
      <c r="S770" s="378"/>
      <c r="T770" s="378"/>
      <c r="U770" s="378"/>
      <c r="V770" s="378"/>
      <c r="W770" s="378"/>
      <c r="X770" s="379"/>
      <c r="Y770" s="484">
        <f t="shared" si="37"/>
        <v>0</v>
      </c>
      <c r="Z770" s="378"/>
      <c r="AA770" s="378"/>
      <c r="AB770" s="378"/>
      <c r="AC770" s="378"/>
      <c r="AD770" s="378"/>
      <c r="AE770" s="378"/>
      <c r="AF770" s="378">
        <v>9</v>
      </c>
      <c r="AG770" s="440">
        <v>44446</v>
      </c>
      <c r="AH770" s="484">
        <f t="shared" si="35"/>
        <v>9</v>
      </c>
      <c r="AI770" s="378"/>
      <c r="AJ770" s="378" t="s">
        <v>2227</v>
      </c>
      <c r="AK770" s="378" t="s">
        <v>2228</v>
      </c>
      <c r="AL770" s="378"/>
      <c r="AM770" s="378"/>
      <c r="AN770" s="378"/>
      <c r="AO770" s="378"/>
      <c r="AP770" s="378"/>
      <c r="AQ770" s="378"/>
      <c r="AR770" s="378"/>
      <c r="AS770" s="394"/>
      <c r="AT770" s="395"/>
      <c r="AU770" s="394"/>
      <c r="AV770" s="394"/>
      <c r="AW770" s="381" t="s">
        <v>3814</v>
      </c>
    </row>
    <row r="771" spans="1:49">
      <c r="A771" s="472"/>
      <c r="B771" s="380" t="s">
        <v>3815</v>
      </c>
      <c r="C771" s="381" t="s">
        <v>3816</v>
      </c>
      <c r="D771" s="380"/>
      <c r="E771" s="378" t="s">
        <v>3817</v>
      </c>
      <c r="F771" s="378" t="s">
        <v>451</v>
      </c>
      <c r="G771" s="378" t="s">
        <v>452</v>
      </c>
      <c r="H771" s="378"/>
      <c r="I771" s="378"/>
      <c r="J771" s="378"/>
      <c r="K771" s="378"/>
      <c r="L771" s="378"/>
      <c r="M771" s="378"/>
      <c r="N771" s="378"/>
      <c r="O771" s="379"/>
      <c r="P771" s="483">
        <f t="shared" si="36"/>
        <v>0</v>
      </c>
      <c r="Q771" s="378"/>
      <c r="R771" s="378"/>
      <c r="S771" s="378"/>
      <c r="T771" s="378"/>
      <c r="U771" s="378"/>
      <c r="V771" s="378"/>
      <c r="W771" s="378"/>
      <c r="X771" s="379"/>
      <c r="Y771" s="484">
        <f t="shared" si="37"/>
        <v>0</v>
      </c>
      <c r="Z771" s="378"/>
      <c r="AA771" s="378"/>
      <c r="AB771" s="378"/>
      <c r="AC771" s="378"/>
      <c r="AD771" s="378"/>
      <c r="AE771" s="378"/>
      <c r="AF771" s="378">
        <v>9</v>
      </c>
      <c r="AG771" s="440">
        <v>44461</v>
      </c>
      <c r="AH771" s="484">
        <f t="shared" si="35"/>
        <v>9</v>
      </c>
      <c r="AI771" s="378"/>
      <c r="AJ771" s="378" t="s">
        <v>2227</v>
      </c>
      <c r="AK771" s="378" t="s">
        <v>2228</v>
      </c>
      <c r="AL771" s="378"/>
      <c r="AM771" s="378"/>
      <c r="AN771" s="378"/>
      <c r="AO771" s="378"/>
      <c r="AP771" s="378"/>
      <c r="AQ771" s="378"/>
      <c r="AR771" s="378"/>
      <c r="AS771" s="394"/>
      <c r="AT771" s="395"/>
      <c r="AU771" s="394"/>
      <c r="AV771" s="394"/>
      <c r="AW771" s="381" t="s">
        <v>3818</v>
      </c>
    </row>
    <row r="772" spans="1:49">
      <c r="A772" s="472"/>
      <c r="B772" s="380" t="s">
        <v>3783</v>
      </c>
      <c r="C772" s="381" t="s">
        <v>3819</v>
      </c>
      <c r="D772" s="380"/>
      <c r="E772" s="378" t="s">
        <v>3820</v>
      </c>
      <c r="F772" s="378" t="s">
        <v>451</v>
      </c>
      <c r="G772" s="378" t="s">
        <v>452</v>
      </c>
      <c r="H772" s="378"/>
      <c r="I772" s="378"/>
      <c r="J772" s="378"/>
      <c r="K772" s="378"/>
      <c r="L772" s="378"/>
      <c r="M772" s="378"/>
      <c r="N772" s="378"/>
      <c r="O772" s="379"/>
      <c r="P772" s="483">
        <f t="shared" si="36"/>
        <v>0</v>
      </c>
      <c r="Q772" s="378"/>
      <c r="R772" s="378"/>
      <c r="S772" s="378"/>
      <c r="T772" s="378"/>
      <c r="U772" s="378"/>
      <c r="V772" s="378"/>
      <c r="W772" s="378"/>
      <c r="X772" s="379"/>
      <c r="Y772" s="484">
        <f t="shared" si="37"/>
        <v>0</v>
      </c>
      <c r="Z772" s="378"/>
      <c r="AA772" s="378"/>
      <c r="AB772" s="378"/>
      <c r="AC772" s="378"/>
      <c r="AD772" s="378"/>
      <c r="AE772" s="378"/>
      <c r="AF772" s="378">
        <v>8</v>
      </c>
      <c r="AG772" s="440">
        <v>44228</v>
      </c>
      <c r="AH772" s="484">
        <f t="shared" si="35"/>
        <v>8</v>
      </c>
      <c r="AI772" s="378"/>
      <c r="AJ772" s="378" t="s">
        <v>2227</v>
      </c>
      <c r="AK772" s="378" t="s">
        <v>2228</v>
      </c>
      <c r="AL772" s="378"/>
      <c r="AM772" s="378"/>
      <c r="AN772" s="378"/>
      <c r="AO772" s="378"/>
      <c r="AP772" s="378"/>
      <c r="AQ772" s="378"/>
      <c r="AR772" s="378"/>
      <c r="AS772" s="394"/>
      <c r="AT772" s="395"/>
      <c r="AU772" s="394"/>
      <c r="AV772" s="394"/>
      <c r="AW772" s="381" t="s">
        <v>3821</v>
      </c>
    </row>
    <row r="773" spans="1:49">
      <c r="A773" s="472"/>
      <c r="B773" s="380" t="s">
        <v>3783</v>
      </c>
      <c r="C773" s="381" t="s">
        <v>3822</v>
      </c>
      <c r="D773" s="380"/>
      <c r="E773" s="378" t="s">
        <v>3823</v>
      </c>
      <c r="F773" s="378" t="s">
        <v>451</v>
      </c>
      <c r="G773" s="378" t="s">
        <v>452</v>
      </c>
      <c r="H773" s="378"/>
      <c r="I773" s="378"/>
      <c r="J773" s="378"/>
      <c r="K773" s="378"/>
      <c r="L773" s="378"/>
      <c r="M773" s="378"/>
      <c r="N773" s="378"/>
      <c r="O773" s="379"/>
      <c r="P773" s="483">
        <f t="shared" si="36"/>
        <v>0</v>
      </c>
      <c r="Q773" s="378"/>
      <c r="R773" s="378"/>
      <c r="S773" s="378"/>
      <c r="T773" s="378"/>
      <c r="U773" s="378"/>
      <c r="V773" s="378"/>
      <c r="W773" s="378"/>
      <c r="X773" s="379"/>
      <c r="Y773" s="484">
        <f t="shared" si="37"/>
        <v>0</v>
      </c>
      <c r="Z773" s="378"/>
      <c r="AA773" s="378"/>
      <c r="AB773" s="378"/>
      <c r="AC773" s="378"/>
      <c r="AD773" s="378"/>
      <c r="AE773" s="378"/>
      <c r="AF773" s="378">
        <v>8</v>
      </c>
      <c r="AG773" s="440">
        <v>44228</v>
      </c>
      <c r="AH773" s="484">
        <f t="shared" si="35"/>
        <v>8</v>
      </c>
      <c r="AI773" s="378"/>
      <c r="AJ773" s="378" t="s">
        <v>2227</v>
      </c>
      <c r="AK773" s="378" t="s">
        <v>2228</v>
      </c>
      <c r="AL773" s="378"/>
      <c r="AM773" s="378"/>
      <c r="AN773" s="378"/>
      <c r="AO773" s="378"/>
      <c r="AP773" s="378"/>
      <c r="AQ773" s="378"/>
      <c r="AR773" s="378"/>
      <c r="AS773" s="394"/>
      <c r="AT773" s="395"/>
      <c r="AU773" s="394"/>
      <c r="AV773" s="394"/>
      <c r="AW773" s="381" t="s">
        <v>3824</v>
      </c>
    </row>
    <row r="774" spans="1:49">
      <c r="A774" s="472"/>
      <c r="B774" s="380" t="s">
        <v>3783</v>
      </c>
      <c r="C774" s="381" t="s">
        <v>3825</v>
      </c>
      <c r="D774" s="380"/>
      <c r="E774" s="378" t="s">
        <v>3826</v>
      </c>
      <c r="F774" s="378" t="s">
        <v>451</v>
      </c>
      <c r="G774" s="378" t="s">
        <v>452</v>
      </c>
      <c r="H774" s="378"/>
      <c r="I774" s="378"/>
      <c r="J774" s="378"/>
      <c r="K774" s="378"/>
      <c r="L774" s="378"/>
      <c r="M774" s="378"/>
      <c r="N774" s="378"/>
      <c r="O774" s="379"/>
      <c r="P774" s="483">
        <f t="shared" si="36"/>
        <v>0</v>
      </c>
      <c r="Q774" s="378"/>
      <c r="R774" s="378"/>
      <c r="S774" s="378"/>
      <c r="T774" s="378"/>
      <c r="U774" s="378"/>
      <c r="V774" s="378"/>
      <c r="W774" s="378"/>
      <c r="X774" s="379"/>
      <c r="Y774" s="484">
        <f t="shared" si="37"/>
        <v>0</v>
      </c>
      <c r="Z774" s="378"/>
      <c r="AA774" s="378"/>
      <c r="AB774" s="378"/>
      <c r="AC774" s="378"/>
      <c r="AD774" s="378"/>
      <c r="AE774" s="378"/>
      <c r="AF774" s="378">
        <v>7</v>
      </c>
      <c r="AG774" s="440">
        <v>44228</v>
      </c>
      <c r="AH774" s="484">
        <f t="shared" si="35"/>
        <v>7</v>
      </c>
      <c r="AI774" s="378"/>
      <c r="AJ774" s="378" t="s">
        <v>2227</v>
      </c>
      <c r="AK774" s="378" t="s">
        <v>2228</v>
      </c>
      <c r="AL774" s="378"/>
      <c r="AM774" s="378"/>
      <c r="AN774" s="378"/>
      <c r="AO774" s="378"/>
      <c r="AP774" s="378"/>
      <c r="AQ774" s="378"/>
      <c r="AR774" s="378"/>
      <c r="AS774" s="394"/>
      <c r="AT774" s="395"/>
      <c r="AU774" s="394"/>
      <c r="AV774" s="394"/>
      <c r="AW774" s="381" t="s">
        <v>3827</v>
      </c>
    </row>
    <row r="775" spans="1:49">
      <c r="A775" s="472"/>
      <c r="B775" s="380" t="s">
        <v>3828</v>
      </c>
      <c r="C775" s="381" t="s">
        <v>3829</v>
      </c>
      <c r="D775" s="380"/>
      <c r="E775" s="378" t="s">
        <v>3830</v>
      </c>
      <c r="F775" s="378" t="s">
        <v>451</v>
      </c>
      <c r="G775" s="378" t="s">
        <v>452</v>
      </c>
      <c r="H775" s="378"/>
      <c r="I775" s="378"/>
      <c r="J775" s="378"/>
      <c r="K775" s="378"/>
      <c r="L775" s="378"/>
      <c r="M775" s="378"/>
      <c r="N775" s="378"/>
      <c r="O775" s="379"/>
      <c r="P775" s="483">
        <f t="shared" si="36"/>
        <v>0</v>
      </c>
      <c r="Q775" s="378"/>
      <c r="R775" s="378"/>
      <c r="S775" s="378"/>
      <c r="T775" s="378"/>
      <c r="U775" s="378"/>
      <c r="V775" s="378"/>
      <c r="W775" s="378"/>
      <c r="X775" s="379"/>
      <c r="Y775" s="484">
        <f t="shared" si="37"/>
        <v>0</v>
      </c>
      <c r="Z775" s="378"/>
      <c r="AA775" s="378"/>
      <c r="AB775" s="378"/>
      <c r="AC775" s="378"/>
      <c r="AD775" s="378"/>
      <c r="AE775" s="378"/>
      <c r="AF775" s="378">
        <v>7</v>
      </c>
      <c r="AG775" s="440">
        <v>44280</v>
      </c>
      <c r="AH775" s="484">
        <f t="shared" si="35"/>
        <v>7</v>
      </c>
      <c r="AI775" s="378"/>
      <c r="AJ775" s="378" t="s">
        <v>2227</v>
      </c>
      <c r="AK775" s="378" t="s">
        <v>2228</v>
      </c>
      <c r="AL775" s="378"/>
      <c r="AM775" s="378"/>
      <c r="AN775" s="378"/>
      <c r="AO775" s="378"/>
      <c r="AP775" s="378"/>
      <c r="AQ775" s="378"/>
      <c r="AR775" s="378"/>
      <c r="AS775" s="394"/>
      <c r="AT775" s="395"/>
      <c r="AU775" s="394"/>
      <c r="AV775" s="394"/>
      <c r="AW775" s="381" t="s">
        <v>3831</v>
      </c>
    </row>
    <row r="776" spans="1:49">
      <c r="A776" s="472"/>
      <c r="B776" s="380" t="s">
        <v>3832</v>
      </c>
      <c r="C776" s="381" t="s">
        <v>3833</v>
      </c>
      <c r="D776" s="380"/>
      <c r="E776" s="378" t="s">
        <v>3834</v>
      </c>
      <c r="F776" s="378" t="s">
        <v>451</v>
      </c>
      <c r="G776" s="378" t="s">
        <v>452</v>
      </c>
      <c r="H776" s="378"/>
      <c r="I776" s="378"/>
      <c r="J776" s="378"/>
      <c r="K776" s="378"/>
      <c r="L776" s="378"/>
      <c r="M776" s="378"/>
      <c r="N776" s="378"/>
      <c r="O776" s="379"/>
      <c r="P776" s="483">
        <f t="shared" si="36"/>
        <v>0</v>
      </c>
      <c r="Q776" s="378"/>
      <c r="R776" s="378"/>
      <c r="S776" s="378"/>
      <c r="T776" s="378"/>
      <c r="U776" s="378"/>
      <c r="V776" s="378"/>
      <c r="W776" s="378"/>
      <c r="X776" s="379"/>
      <c r="Y776" s="484">
        <f t="shared" si="37"/>
        <v>0</v>
      </c>
      <c r="Z776" s="378"/>
      <c r="AA776" s="378"/>
      <c r="AB776" s="378"/>
      <c r="AC776" s="378"/>
      <c r="AD776" s="378"/>
      <c r="AE776" s="378"/>
      <c r="AF776" s="378">
        <v>7</v>
      </c>
      <c r="AG776" s="440">
        <v>44301</v>
      </c>
      <c r="AH776" s="484">
        <f t="shared" si="35"/>
        <v>7</v>
      </c>
      <c r="AI776" s="378"/>
      <c r="AJ776" s="378" t="s">
        <v>2227</v>
      </c>
      <c r="AK776" s="378" t="s">
        <v>2228</v>
      </c>
      <c r="AL776" s="378"/>
      <c r="AM776" s="378"/>
      <c r="AN776" s="378"/>
      <c r="AO776" s="378"/>
      <c r="AP776" s="378"/>
      <c r="AQ776" s="378"/>
      <c r="AR776" s="378"/>
      <c r="AS776" s="394"/>
      <c r="AT776" s="395"/>
      <c r="AU776" s="394"/>
      <c r="AV776" s="394"/>
      <c r="AW776" s="381" t="s">
        <v>3835</v>
      </c>
    </row>
    <row r="777" spans="1:49">
      <c r="A777" s="472"/>
      <c r="B777" s="380" t="s">
        <v>3807</v>
      </c>
      <c r="C777" s="381" t="s">
        <v>3836</v>
      </c>
      <c r="D777" s="380"/>
      <c r="E777" s="378" t="s">
        <v>3837</v>
      </c>
      <c r="F777" s="378" t="s">
        <v>451</v>
      </c>
      <c r="G777" s="378" t="s">
        <v>452</v>
      </c>
      <c r="H777" s="378"/>
      <c r="I777" s="378"/>
      <c r="J777" s="378"/>
      <c r="K777" s="378"/>
      <c r="L777" s="378"/>
      <c r="M777" s="378"/>
      <c r="N777" s="378"/>
      <c r="O777" s="379"/>
      <c r="P777" s="483">
        <f t="shared" si="36"/>
        <v>0</v>
      </c>
      <c r="Q777" s="378"/>
      <c r="R777" s="378"/>
      <c r="S777" s="378"/>
      <c r="T777" s="378"/>
      <c r="U777" s="378"/>
      <c r="V777" s="378"/>
      <c r="W777" s="378"/>
      <c r="X777" s="379"/>
      <c r="Y777" s="484">
        <f t="shared" si="37"/>
        <v>0</v>
      </c>
      <c r="Z777" s="378"/>
      <c r="AA777" s="378"/>
      <c r="AB777" s="378"/>
      <c r="AC777" s="378"/>
      <c r="AD777" s="378"/>
      <c r="AE777" s="378"/>
      <c r="AF777" s="378">
        <v>6</v>
      </c>
      <c r="AG777" s="440">
        <v>44433</v>
      </c>
      <c r="AH777" s="484">
        <f t="shared" si="35"/>
        <v>6</v>
      </c>
      <c r="AI777" s="378"/>
      <c r="AJ777" s="378" t="s">
        <v>2227</v>
      </c>
      <c r="AK777" s="378" t="s">
        <v>2228</v>
      </c>
      <c r="AL777" s="378"/>
      <c r="AM777" s="378"/>
      <c r="AN777" s="378"/>
      <c r="AO777" s="378"/>
      <c r="AP777" s="378"/>
      <c r="AQ777" s="378"/>
      <c r="AR777" s="378"/>
      <c r="AS777" s="394"/>
      <c r="AT777" s="395"/>
      <c r="AU777" s="394"/>
      <c r="AV777" s="394"/>
      <c r="AW777" s="381" t="s">
        <v>3838</v>
      </c>
    </row>
    <row r="778" spans="1:49">
      <c r="A778" s="472"/>
      <c r="B778" s="380" t="s">
        <v>3839</v>
      </c>
      <c r="C778" s="381" t="s">
        <v>3840</v>
      </c>
      <c r="D778" s="380"/>
      <c r="E778" s="378" t="s">
        <v>3841</v>
      </c>
      <c r="F778" s="378" t="s">
        <v>451</v>
      </c>
      <c r="G778" s="378" t="s">
        <v>452</v>
      </c>
      <c r="H778" s="378"/>
      <c r="I778" s="378"/>
      <c r="J778" s="378"/>
      <c r="K778" s="378"/>
      <c r="L778" s="378"/>
      <c r="M778" s="378"/>
      <c r="N778" s="378"/>
      <c r="O778" s="379"/>
      <c r="P778" s="483">
        <f t="shared" si="36"/>
        <v>0</v>
      </c>
      <c r="Q778" s="378"/>
      <c r="R778" s="378"/>
      <c r="S778" s="378"/>
      <c r="T778" s="378"/>
      <c r="U778" s="378"/>
      <c r="V778" s="378"/>
      <c r="W778" s="378"/>
      <c r="X778" s="379"/>
      <c r="Y778" s="484">
        <f t="shared" si="37"/>
        <v>0</v>
      </c>
      <c r="Z778" s="378"/>
      <c r="AA778" s="378"/>
      <c r="AB778" s="378"/>
      <c r="AC778" s="378"/>
      <c r="AD778" s="378"/>
      <c r="AE778" s="378"/>
      <c r="AF778" s="378">
        <v>6</v>
      </c>
      <c r="AG778" s="440">
        <v>44369</v>
      </c>
      <c r="AH778" s="484">
        <f t="shared" si="35"/>
        <v>6</v>
      </c>
      <c r="AI778" s="378"/>
      <c r="AJ778" s="378" t="s">
        <v>2227</v>
      </c>
      <c r="AK778" s="378" t="s">
        <v>2228</v>
      </c>
      <c r="AL778" s="378"/>
      <c r="AM778" s="378"/>
      <c r="AN778" s="378"/>
      <c r="AO778" s="378"/>
      <c r="AP778" s="378"/>
      <c r="AQ778" s="378"/>
      <c r="AR778" s="378"/>
      <c r="AS778" s="394"/>
      <c r="AT778" s="395"/>
      <c r="AU778" s="394"/>
      <c r="AV778" s="394"/>
      <c r="AW778" s="381" t="s">
        <v>3842</v>
      </c>
    </row>
    <row r="779" spans="1:49">
      <c r="A779" s="472"/>
      <c r="B779" s="380" t="s">
        <v>3843</v>
      </c>
      <c r="C779" s="381" t="s">
        <v>3844</v>
      </c>
      <c r="D779" s="380"/>
      <c r="E779" s="378" t="s">
        <v>3845</v>
      </c>
      <c r="F779" s="378" t="s">
        <v>451</v>
      </c>
      <c r="G779" s="378" t="s">
        <v>452</v>
      </c>
      <c r="H779" s="378"/>
      <c r="I779" s="378"/>
      <c r="J779" s="378"/>
      <c r="K779" s="378"/>
      <c r="L779" s="378"/>
      <c r="M779" s="378"/>
      <c r="N779" s="378"/>
      <c r="O779" s="379"/>
      <c r="P779" s="483">
        <f t="shared" si="36"/>
        <v>0</v>
      </c>
      <c r="Q779" s="378"/>
      <c r="R779" s="378"/>
      <c r="S779" s="378"/>
      <c r="T779" s="378"/>
      <c r="U779" s="378"/>
      <c r="V779" s="378"/>
      <c r="W779" s="378"/>
      <c r="X779" s="379"/>
      <c r="Y779" s="484">
        <f t="shared" si="37"/>
        <v>0</v>
      </c>
      <c r="Z779" s="378"/>
      <c r="AA779" s="378"/>
      <c r="AB779" s="378"/>
      <c r="AC779" s="378"/>
      <c r="AD779" s="378"/>
      <c r="AE779" s="378"/>
      <c r="AF779" s="378">
        <v>6</v>
      </c>
      <c r="AG779" s="440">
        <v>44391</v>
      </c>
      <c r="AH779" s="484">
        <f t="shared" si="35"/>
        <v>6</v>
      </c>
      <c r="AI779" s="378"/>
      <c r="AJ779" s="378" t="s">
        <v>2227</v>
      </c>
      <c r="AK779" s="378" t="s">
        <v>2228</v>
      </c>
      <c r="AL779" s="378"/>
      <c r="AM779" s="378"/>
      <c r="AN779" s="378"/>
      <c r="AO779" s="378"/>
      <c r="AP779" s="378"/>
      <c r="AQ779" s="378"/>
      <c r="AR779" s="378"/>
      <c r="AS779" s="394"/>
      <c r="AT779" s="395"/>
      <c r="AU779" s="394"/>
      <c r="AV779" s="394"/>
      <c r="AW779" s="381" t="s">
        <v>3846</v>
      </c>
    </row>
    <row r="780" spans="1:49">
      <c r="A780" s="472"/>
      <c r="B780" s="380" t="s">
        <v>3847</v>
      </c>
      <c r="C780" s="381" t="s">
        <v>3848</v>
      </c>
      <c r="D780" s="380"/>
      <c r="E780" s="378" t="s">
        <v>3849</v>
      </c>
      <c r="F780" s="378" t="s">
        <v>451</v>
      </c>
      <c r="G780" s="378" t="s">
        <v>452</v>
      </c>
      <c r="H780" s="378"/>
      <c r="I780" s="378"/>
      <c r="J780" s="378"/>
      <c r="K780" s="378"/>
      <c r="L780" s="378"/>
      <c r="M780" s="378"/>
      <c r="N780" s="378"/>
      <c r="O780" s="379"/>
      <c r="P780" s="483">
        <f t="shared" si="36"/>
        <v>0</v>
      </c>
      <c r="Q780" s="378"/>
      <c r="R780" s="378"/>
      <c r="S780" s="378"/>
      <c r="T780" s="378"/>
      <c r="U780" s="378"/>
      <c r="V780" s="378"/>
      <c r="W780" s="378"/>
      <c r="X780" s="379"/>
      <c r="Y780" s="484">
        <f t="shared" si="37"/>
        <v>0</v>
      </c>
      <c r="Z780" s="378"/>
      <c r="AA780" s="378"/>
      <c r="AB780" s="378"/>
      <c r="AC780" s="378"/>
      <c r="AD780" s="378"/>
      <c r="AE780" s="378"/>
      <c r="AF780" s="378">
        <v>6</v>
      </c>
      <c r="AG780" s="440">
        <v>44557</v>
      </c>
      <c r="AH780" s="484">
        <f t="shared" si="35"/>
        <v>6</v>
      </c>
      <c r="AI780" s="378"/>
      <c r="AJ780" s="378" t="s">
        <v>2227</v>
      </c>
      <c r="AK780" s="378" t="s">
        <v>2228</v>
      </c>
      <c r="AL780" s="378"/>
      <c r="AM780" s="378"/>
      <c r="AN780" s="378"/>
      <c r="AO780" s="378"/>
      <c r="AP780" s="378"/>
      <c r="AQ780" s="378"/>
      <c r="AR780" s="378"/>
      <c r="AS780" s="394"/>
      <c r="AT780" s="395"/>
      <c r="AU780" s="394"/>
      <c r="AV780" s="394"/>
      <c r="AW780" s="381" t="s">
        <v>3850</v>
      </c>
    </row>
    <row r="781" spans="1:49">
      <c r="A781" s="472"/>
      <c r="B781" s="380" t="s">
        <v>3851</v>
      </c>
      <c r="C781" s="381" t="s">
        <v>3852</v>
      </c>
      <c r="D781" s="380"/>
      <c r="E781" s="378" t="s">
        <v>3853</v>
      </c>
      <c r="F781" s="378" t="s">
        <v>451</v>
      </c>
      <c r="G781" s="378" t="s">
        <v>452</v>
      </c>
      <c r="H781" s="378"/>
      <c r="I781" s="378"/>
      <c r="J781" s="378"/>
      <c r="K781" s="378"/>
      <c r="L781" s="378"/>
      <c r="M781" s="378"/>
      <c r="N781" s="378"/>
      <c r="O781" s="379"/>
      <c r="P781" s="483">
        <f t="shared" si="36"/>
        <v>0</v>
      </c>
      <c r="Q781" s="378"/>
      <c r="R781" s="378"/>
      <c r="S781" s="378"/>
      <c r="T781" s="378"/>
      <c r="U781" s="378"/>
      <c r="V781" s="378"/>
      <c r="W781" s="378"/>
      <c r="X781" s="379"/>
      <c r="Y781" s="484">
        <f t="shared" si="37"/>
        <v>0</v>
      </c>
      <c r="Z781" s="378"/>
      <c r="AA781" s="378"/>
      <c r="AB781" s="378"/>
      <c r="AC781" s="378"/>
      <c r="AD781" s="378"/>
      <c r="AE781" s="378"/>
      <c r="AF781" s="378">
        <v>6</v>
      </c>
      <c r="AG781" s="440">
        <v>44461</v>
      </c>
      <c r="AH781" s="484">
        <f t="shared" si="35"/>
        <v>6</v>
      </c>
      <c r="AI781" s="378"/>
      <c r="AJ781" s="378" t="s">
        <v>2227</v>
      </c>
      <c r="AK781" s="378" t="s">
        <v>2228</v>
      </c>
      <c r="AL781" s="378"/>
      <c r="AM781" s="378"/>
      <c r="AN781" s="378"/>
      <c r="AO781" s="378"/>
      <c r="AP781" s="378"/>
      <c r="AQ781" s="378"/>
      <c r="AR781" s="378"/>
      <c r="AS781" s="394"/>
      <c r="AT781" s="395"/>
      <c r="AU781" s="394"/>
      <c r="AV781" s="394"/>
      <c r="AW781" s="381" t="s">
        <v>3854</v>
      </c>
    </row>
    <row r="782" spans="1:49">
      <c r="A782" s="472"/>
      <c r="B782" s="380" t="s">
        <v>3855</v>
      </c>
      <c r="C782" s="381" t="s">
        <v>3856</v>
      </c>
      <c r="D782" s="380"/>
      <c r="E782" s="378" t="s">
        <v>3857</v>
      </c>
      <c r="F782" s="378" t="s">
        <v>556</v>
      </c>
      <c r="G782" s="378" t="s">
        <v>511</v>
      </c>
      <c r="H782" s="378"/>
      <c r="I782" s="378"/>
      <c r="J782" s="378"/>
      <c r="K782" s="378"/>
      <c r="L782" s="378"/>
      <c r="M782" s="378"/>
      <c r="N782" s="378"/>
      <c r="O782" s="379"/>
      <c r="P782" s="483">
        <f t="shared" si="36"/>
        <v>0</v>
      </c>
      <c r="Q782" s="378"/>
      <c r="R782" s="378"/>
      <c r="S782" s="378"/>
      <c r="T782" s="378"/>
      <c r="U782" s="378"/>
      <c r="V782" s="378"/>
      <c r="W782" s="378"/>
      <c r="X782" s="379"/>
      <c r="Y782" s="484">
        <f t="shared" si="37"/>
        <v>0</v>
      </c>
      <c r="Z782" s="378"/>
      <c r="AA782" s="378"/>
      <c r="AB782" s="378"/>
      <c r="AC782" s="378"/>
      <c r="AD782" s="378"/>
      <c r="AE782" s="378"/>
      <c r="AF782" s="378">
        <v>4</v>
      </c>
      <c r="AG782" s="440">
        <v>44470</v>
      </c>
      <c r="AH782" s="484">
        <f t="shared" ref="AH782:AH845" si="38">SUM($Z782:$AF782)</f>
        <v>4</v>
      </c>
      <c r="AI782" s="378"/>
      <c r="AJ782" s="378" t="s">
        <v>2227</v>
      </c>
      <c r="AK782" s="378" t="s">
        <v>2228</v>
      </c>
      <c r="AL782" s="378"/>
      <c r="AM782" s="378"/>
      <c r="AN782" s="378"/>
      <c r="AO782" s="378"/>
      <c r="AP782" s="378"/>
      <c r="AQ782" s="378"/>
      <c r="AR782" s="378"/>
      <c r="AS782" s="394"/>
      <c r="AT782" s="395"/>
      <c r="AU782" s="394"/>
      <c r="AV782" s="394"/>
      <c r="AW782" s="381" t="s">
        <v>3858</v>
      </c>
    </row>
    <row r="783" spans="1:49">
      <c r="A783" s="472"/>
      <c r="B783" s="380" t="s">
        <v>3859</v>
      </c>
      <c r="C783" s="381" t="s">
        <v>3860</v>
      </c>
      <c r="D783" s="380"/>
      <c r="E783" s="378" t="s">
        <v>3861</v>
      </c>
      <c r="F783" s="378" t="s">
        <v>556</v>
      </c>
      <c r="G783" s="378" t="s">
        <v>452</v>
      </c>
      <c r="H783" s="378"/>
      <c r="I783" s="378"/>
      <c r="J783" s="378"/>
      <c r="K783" s="378"/>
      <c r="L783" s="378"/>
      <c r="M783" s="378"/>
      <c r="N783" s="378"/>
      <c r="O783" s="379"/>
      <c r="P783" s="483">
        <f t="shared" si="36"/>
        <v>0</v>
      </c>
      <c r="Q783" s="378"/>
      <c r="R783" s="378"/>
      <c r="S783" s="378"/>
      <c r="T783" s="378"/>
      <c r="U783" s="378"/>
      <c r="V783" s="378"/>
      <c r="W783" s="378"/>
      <c r="X783" s="379"/>
      <c r="Y783" s="484">
        <f t="shared" si="37"/>
        <v>0</v>
      </c>
      <c r="Z783" s="378"/>
      <c r="AA783" s="378"/>
      <c r="AB783" s="378"/>
      <c r="AC783" s="378"/>
      <c r="AD783" s="378"/>
      <c r="AE783" s="378"/>
      <c r="AF783" s="378">
        <v>4</v>
      </c>
      <c r="AG783" s="440">
        <v>44202</v>
      </c>
      <c r="AH783" s="484">
        <f t="shared" si="38"/>
        <v>4</v>
      </c>
      <c r="AI783" s="378"/>
      <c r="AJ783" s="378" t="s">
        <v>2227</v>
      </c>
      <c r="AK783" s="378" t="s">
        <v>2228</v>
      </c>
      <c r="AL783" s="378"/>
      <c r="AM783" s="378"/>
      <c r="AN783" s="378"/>
      <c r="AO783" s="378"/>
      <c r="AP783" s="378"/>
      <c r="AQ783" s="378"/>
      <c r="AR783" s="378"/>
      <c r="AS783" s="394"/>
      <c r="AT783" s="395"/>
      <c r="AU783" s="394"/>
      <c r="AV783" s="394"/>
      <c r="AW783" s="381" t="s">
        <v>3862</v>
      </c>
    </row>
    <row r="784" spans="1:49">
      <c r="A784" s="472"/>
      <c r="B784" s="380" t="s">
        <v>3855</v>
      </c>
      <c r="C784" s="381" t="s">
        <v>3863</v>
      </c>
      <c r="D784" s="380"/>
      <c r="E784" s="378" t="s">
        <v>3864</v>
      </c>
      <c r="F784" s="378" t="s">
        <v>556</v>
      </c>
      <c r="G784" s="378" t="s">
        <v>511</v>
      </c>
      <c r="H784" s="378"/>
      <c r="I784" s="378"/>
      <c r="J784" s="378"/>
      <c r="K784" s="378"/>
      <c r="L784" s="378"/>
      <c r="M784" s="378"/>
      <c r="N784" s="378"/>
      <c r="O784" s="379"/>
      <c r="P784" s="483">
        <f t="shared" si="36"/>
        <v>0</v>
      </c>
      <c r="Q784" s="378"/>
      <c r="R784" s="378"/>
      <c r="S784" s="378"/>
      <c r="T784" s="378"/>
      <c r="U784" s="378"/>
      <c r="V784" s="378"/>
      <c r="W784" s="378"/>
      <c r="X784" s="379"/>
      <c r="Y784" s="484">
        <f t="shared" si="37"/>
        <v>0</v>
      </c>
      <c r="Z784" s="378"/>
      <c r="AA784" s="378"/>
      <c r="AB784" s="378"/>
      <c r="AC784" s="378"/>
      <c r="AD784" s="378"/>
      <c r="AE784" s="378"/>
      <c r="AF784" s="378">
        <v>3</v>
      </c>
      <c r="AG784" s="440">
        <v>44470</v>
      </c>
      <c r="AH784" s="484">
        <f t="shared" si="38"/>
        <v>3</v>
      </c>
      <c r="AI784" s="378"/>
      <c r="AJ784" s="378" t="s">
        <v>2227</v>
      </c>
      <c r="AK784" s="378" t="s">
        <v>2228</v>
      </c>
      <c r="AL784" s="378"/>
      <c r="AM784" s="378"/>
      <c r="AN784" s="378"/>
      <c r="AO784" s="378"/>
      <c r="AP784" s="378"/>
      <c r="AQ784" s="378"/>
      <c r="AR784" s="378"/>
      <c r="AS784" s="394"/>
      <c r="AT784" s="395"/>
      <c r="AU784" s="394"/>
      <c r="AV784" s="394"/>
      <c r="AW784" s="381" t="s">
        <v>3865</v>
      </c>
    </row>
    <row r="785" spans="1:49">
      <c r="A785" s="472"/>
      <c r="B785" s="380" t="s">
        <v>3866</v>
      </c>
      <c r="C785" s="381" t="s">
        <v>3867</v>
      </c>
      <c r="D785" s="380"/>
      <c r="E785" s="378" t="s">
        <v>3868</v>
      </c>
      <c r="F785" s="378" t="s">
        <v>556</v>
      </c>
      <c r="G785" s="378" t="s">
        <v>452</v>
      </c>
      <c r="H785" s="378"/>
      <c r="I785" s="378"/>
      <c r="J785" s="378"/>
      <c r="K785" s="378"/>
      <c r="L785" s="378"/>
      <c r="M785" s="378"/>
      <c r="N785" s="378"/>
      <c r="O785" s="379"/>
      <c r="P785" s="483">
        <f t="shared" si="36"/>
        <v>0</v>
      </c>
      <c r="Q785" s="378"/>
      <c r="R785" s="378"/>
      <c r="S785" s="378"/>
      <c r="T785" s="378"/>
      <c r="U785" s="378"/>
      <c r="V785" s="378"/>
      <c r="W785" s="378"/>
      <c r="X785" s="379"/>
      <c r="Y785" s="484">
        <f t="shared" si="37"/>
        <v>0</v>
      </c>
      <c r="Z785" s="378"/>
      <c r="AA785" s="378"/>
      <c r="AB785" s="378"/>
      <c r="AC785" s="378"/>
      <c r="AD785" s="378"/>
      <c r="AE785" s="378"/>
      <c r="AF785" s="378">
        <v>3</v>
      </c>
      <c r="AG785" s="440">
        <v>44378</v>
      </c>
      <c r="AH785" s="484">
        <f t="shared" si="38"/>
        <v>3</v>
      </c>
      <c r="AI785" s="378"/>
      <c r="AJ785" s="378" t="s">
        <v>2227</v>
      </c>
      <c r="AK785" s="378" t="s">
        <v>2228</v>
      </c>
      <c r="AL785" s="378"/>
      <c r="AM785" s="378"/>
      <c r="AN785" s="378"/>
      <c r="AO785" s="378"/>
      <c r="AP785" s="378"/>
      <c r="AQ785" s="378"/>
      <c r="AR785" s="378"/>
      <c r="AS785" s="394"/>
      <c r="AT785" s="395"/>
      <c r="AU785" s="394"/>
      <c r="AV785" s="394"/>
      <c r="AW785" s="381" t="s">
        <v>3869</v>
      </c>
    </row>
    <row r="786" spans="1:49">
      <c r="A786" s="472"/>
      <c r="B786" s="380" t="s">
        <v>3870</v>
      </c>
      <c r="C786" s="381" t="s">
        <v>3871</v>
      </c>
      <c r="D786" s="380"/>
      <c r="E786" s="378" t="s">
        <v>3872</v>
      </c>
      <c r="F786" s="378" t="s">
        <v>556</v>
      </c>
      <c r="G786" s="378" t="s">
        <v>452</v>
      </c>
      <c r="H786" s="378"/>
      <c r="I786" s="378"/>
      <c r="J786" s="378"/>
      <c r="K786" s="378"/>
      <c r="L786" s="378"/>
      <c r="M786" s="378"/>
      <c r="N786" s="378"/>
      <c r="O786" s="379"/>
      <c r="P786" s="483">
        <f t="shared" si="36"/>
        <v>0</v>
      </c>
      <c r="Q786" s="378"/>
      <c r="R786" s="378"/>
      <c r="S786" s="378"/>
      <c r="T786" s="378"/>
      <c r="U786" s="378"/>
      <c r="V786" s="378"/>
      <c r="W786" s="378"/>
      <c r="X786" s="379"/>
      <c r="Y786" s="484">
        <f t="shared" si="37"/>
        <v>0</v>
      </c>
      <c r="Z786" s="378"/>
      <c r="AA786" s="378"/>
      <c r="AB786" s="378"/>
      <c r="AC786" s="378"/>
      <c r="AD786" s="378"/>
      <c r="AE786" s="378"/>
      <c r="AF786" s="378">
        <v>3</v>
      </c>
      <c r="AG786" s="440">
        <v>44228</v>
      </c>
      <c r="AH786" s="484">
        <f t="shared" si="38"/>
        <v>3</v>
      </c>
      <c r="AI786" s="378"/>
      <c r="AJ786" s="378" t="s">
        <v>2227</v>
      </c>
      <c r="AK786" s="378" t="s">
        <v>2228</v>
      </c>
      <c r="AL786" s="378"/>
      <c r="AM786" s="378"/>
      <c r="AN786" s="378"/>
      <c r="AO786" s="378"/>
      <c r="AP786" s="378"/>
      <c r="AQ786" s="378"/>
      <c r="AR786" s="378"/>
      <c r="AS786" s="394"/>
      <c r="AT786" s="395"/>
      <c r="AU786" s="394"/>
      <c r="AV786" s="394"/>
      <c r="AW786" s="381" t="s">
        <v>3873</v>
      </c>
    </row>
    <row r="787" spans="1:49">
      <c r="A787" s="472"/>
      <c r="B787" s="380" t="s">
        <v>3874</v>
      </c>
      <c r="C787" s="381" t="s">
        <v>3875</v>
      </c>
      <c r="D787" s="380"/>
      <c r="E787" s="378" t="s">
        <v>3876</v>
      </c>
      <c r="F787" s="378" t="s">
        <v>451</v>
      </c>
      <c r="G787" s="378" t="s">
        <v>452</v>
      </c>
      <c r="H787" s="378"/>
      <c r="I787" s="378"/>
      <c r="J787" s="378"/>
      <c r="K787" s="378"/>
      <c r="L787" s="378"/>
      <c r="M787" s="378"/>
      <c r="N787" s="378"/>
      <c r="O787" s="379"/>
      <c r="P787" s="483">
        <f t="shared" si="36"/>
        <v>0</v>
      </c>
      <c r="Q787" s="378"/>
      <c r="R787" s="378"/>
      <c r="S787" s="378"/>
      <c r="T787" s="378"/>
      <c r="U787" s="378"/>
      <c r="V787" s="378"/>
      <c r="W787" s="378"/>
      <c r="X787" s="379"/>
      <c r="Y787" s="484">
        <f t="shared" si="37"/>
        <v>0</v>
      </c>
      <c r="Z787" s="378"/>
      <c r="AA787" s="378"/>
      <c r="AB787" s="378"/>
      <c r="AC787" s="378"/>
      <c r="AD787" s="378"/>
      <c r="AE787" s="378"/>
      <c r="AF787" s="378">
        <v>3</v>
      </c>
      <c r="AG787" s="440">
        <v>44439</v>
      </c>
      <c r="AH787" s="484">
        <f t="shared" si="38"/>
        <v>3</v>
      </c>
      <c r="AI787" s="378"/>
      <c r="AJ787" s="378" t="s">
        <v>2227</v>
      </c>
      <c r="AK787" s="378" t="s">
        <v>2228</v>
      </c>
      <c r="AL787" s="378"/>
      <c r="AM787" s="378"/>
      <c r="AN787" s="378"/>
      <c r="AO787" s="378"/>
      <c r="AP787" s="378"/>
      <c r="AQ787" s="378"/>
      <c r="AR787" s="378"/>
      <c r="AS787" s="394"/>
      <c r="AT787" s="395"/>
      <c r="AU787" s="394"/>
      <c r="AV787" s="394"/>
      <c r="AW787" s="381" t="s">
        <v>3877</v>
      </c>
    </row>
    <row r="788" spans="1:49">
      <c r="A788" s="472"/>
      <c r="B788" s="380" t="s">
        <v>2350</v>
      </c>
      <c r="C788" s="381" t="s">
        <v>3878</v>
      </c>
      <c r="D788" s="380"/>
      <c r="E788" s="378" t="s">
        <v>3879</v>
      </c>
      <c r="F788" s="378" t="s">
        <v>556</v>
      </c>
      <c r="G788" s="378" t="s">
        <v>452</v>
      </c>
      <c r="H788" s="378"/>
      <c r="I788" s="378"/>
      <c r="J788" s="378"/>
      <c r="K788" s="378"/>
      <c r="L788" s="378"/>
      <c r="M788" s="378"/>
      <c r="N788" s="378"/>
      <c r="O788" s="379"/>
      <c r="P788" s="483">
        <f t="shared" ref="P788:P851" si="39">SUM($H788:$N788)</f>
        <v>0</v>
      </c>
      <c r="Q788" s="378"/>
      <c r="R788" s="378"/>
      <c r="S788" s="378"/>
      <c r="T788" s="378"/>
      <c r="U788" s="378"/>
      <c r="V788" s="378"/>
      <c r="W788" s="378"/>
      <c r="X788" s="379"/>
      <c r="Y788" s="484">
        <f t="shared" ref="Y788:Y851" si="40">SUM($Q788:$W788)</f>
        <v>0</v>
      </c>
      <c r="Z788" s="378"/>
      <c r="AA788" s="378"/>
      <c r="AB788" s="378"/>
      <c r="AC788" s="378"/>
      <c r="AD788" s="378"/>
      <c r="AE788" s="378"/>
      <c r="AF788" s="378">
        <v>3</v>
      </c>
      <c r="AG788" s="440">
        <v>44295</v>
      </c>
      <c r="AH788" s="484">
        <f t="shared" si="38"/>
        <v>3</v>
      </c>
      <c r="AI788" s="378"/>
      <c r="AJ788" s="378" t="s">
        <v>2227</v>
      </c>
      <c r="AK788" s="378" t="s">
        <v>2228</v>
      </c>
      <c r="AL788" s="378"/>
      <c r="AM788" s="378"/>
      <c r="AN788" s="378"/>
      <c r="AO788" s="378"/>
      <c r="AP788" s="378"/>
      <c r="AQ788" s="378"/>
      <c r="AR788" s="378"/>
      <c r="AS788" s="394"/>
      <c r="AT788" s="395"/>
      <c r="AU788" s="394"/>
      <c r="AV788" s="394"/>
      <c r="AW788" s="381" t="s">
        <v>3880</v>
      </c>
    </row>
    <row r="789" spans="1:49">
      <c r="A789" s="472"/>
      <c r="B789" s="380" t="s">
        <v>3832</v>
      </c>
      <c r="C789" s="381" t="s">
        <v>3833</v>
      </c>
      <c r="D789" s="380"/>
      <c r="E789" s="378" t="s">
        <v>3881</v>
      </c>
      <c r="F789" s="378" t="s">
        <v>556</v>
      </c>
      <c r="G789" s="378" t="s">
        <v>452</v>
      </c>
      <c r="H789" s="378"/>
      <c r="I789" s="378"/>
      <c r="J789" s="378"/>
      <c r="K789" s="378"/>
      <c r="L789" s="378"/>
      <c r="M789" s="378"/>
      <c r="N789" s="378"/>
      <c r="O789" s="379"/>
      <c r="P789" s="483">
        <f t="shared" si="39"/>
        <v>0</v>
      </c>
      <c r="Q789" s="378"/>
      <c r="R789" s="378"/>
      <c r="S789" s="378"/>
      <c r="T789" s="378"/>
      <c r="U789" s="378"/>
      <c r="V789" s="378"/>
      <c r="W789" s="378"/>
      <c r="X789" s="379"/>
      <c r="Y789" s="484">
        <f t="shared" si="40"/>
        <v>0</v>
      </c>
      <c r="Z789" s="378"/>
      <c r="AA789" s="378"/>
      <c r="AB789" s="378"/>
      <c r="AC789" s="378"/>
      <c r="AD789" s="378"/>
      <c r="AE789" s="378"/>
      <c r="AF789" s="378">
        <v>3</v>
      </c>
      <c r="AG789" s="440">
        <v>44320</v>
      </c>
      <c r="AH789" s="484">
        <f t="shared" si="38"/>
        <v>3</v>
      </c>
      <c r="AI789" s="378"/>
      <c r="AJ789" s="378" t="s">
        <v>2227</v>
      </c>
      <c r="AK789" s="378" t="s">
        <v>2228</v>
      </c>
      <c r="AL789" s="378"/>
      <c r="AM789" s="378"/>
      <c r="AN789" s="378"/>
      <c r="AO789" s="378"/>
      <c r="AP789" s="378"/>
      <c r="AQ789" s="378"/>
      <c r="AR789" s="378"/>
      <c r="AS789" s="394"/>
      <c r="AT789" s="395"/>
      <c r="AU789" s="394"/>
      <c r="AV789" s="394"/>
      <c r="AW789" s="381" t="s">
        <v>3882</v>
      </c>
    </row>
    <row r="790" spans="1:49">
      <c r="A790" s="472"/>
      <c r="B790" s="380" t="s">
        <v>3883</v>
      </c>
      <c r="C790" s="381" t="s">
        <v>3884</v>
      </c>
      <c r="D790" s="380"/>
      <c r="E790" s="378" t="s">
        <v>3885</v>
      </c>
      <c r="F790" s="378" t="s">
        <v>556</v>
      </c>
      <c r="G790" s="378" t="s">
        <v>452</v>
      </c>
      <c r="H790" s="378"/>
      <c r="I790" s="378"/>
      <c r="J790" s="378"/>
      <c r="K790" s="378"/>
      <c r="L790" s="378"/>
      <c r="M790" s="378"/>
      <c r="N790" s="378"/>
      <c r="O790" s="379"/>
      <c r="P790" s="483">
        <f t="shared" si="39"/>
        <v>0</v>
      </c>
      <c r="Q790" s="378"/>
      <c r="R790" s="378"/>
      <c r="S790" s="378"/>
      <c r="T790" s="378"/>
      <c r="U790" s="378"/>
      <c r="V790" s="378"/>
      <c r="W790" s="378"/>
      <c r="X790" s="379"/>
      <c r="Y790" s="484">
        <f t="shared" si="40"/>
        <v>0</v>
      </c>
      <c r="Z790" s="378"/>
      <c r="AA790" s="378"/>
      <c r="AB790" s="378"/>
      <c r="AC790" s="378"/>
      <c r="AD790" s="378"/>
      <c r="AE790" s="378"/>
      <c r="AF790" s="378">
        <v>2</v>
      </c>
      <c r="AG790" s="440">
        <v>44481</v>
      </c>
      <c r="AH790" s="484">
        <f t="shared" si="38"/>
        <v>2</v>
      </c>
      <c r="AI790" s="378"/>
      <c r="AJ790" s="378" t="s">
        <v>2227</v>
      </c>
      <c r="AK790" s="378" t="s">
        <v>2228</v>
      </c>
      <c r="AL790" s="378"/>
      <c r="AM790" s="378"/>
      <c r="AN790" s="378"/>
      <c r="AO790" s="378"/>
      <c r="AP790" s="378"/>
      <c r="AQ790" s="378"/>
      <c r="AR790" s="378"/>
      <c r="AS790" s="394"/>
      <c r="AT790" s="395"/>
      <c r="AU790" s="394"/>
      <c r="AV790" s="394"/>
      <c r="AW790" s="381" t="s">
        <v>3886</v>
      </c>
    </row>
    <row r="791" spans="1:49">
      <c r="A791" s="472"/>
      <c r="B791" s="380" t="s">
        <v>3883</v>
      </c>
      <c r="C791" s="381" t="s">
        <v>3887</v>
      </c>
      <c r="D791" s="380"/>
      <c r="E791" s="378" t="s">
        <v>3888</v>
      </c>
      <c r="F791" s="378" t="s">
        <v>556</v>
      </c>
      <c r="G791" s="378" t="s">
        <v>452</v>
      </c>
      <c r="H791" s="378"/>
      <c r="I791" s="378"/>
      <c r="J791" s="378"/>
      <c r="K791" s="378"/>
      <c r="L791" s="378"/>
      <c r="M791" s="378"/>
      <c r="N791" s="378"/>
      <c r="O791" s="379"/>
      <c r="P791" s="483">
        <f t="shared" si="39"/>
        <v>0</v>
      </c>
      <c r="Q791" s="378"/>
      <c r="R791" s="378"/>
      <c r="S791" s="378"/>
      <c r="T791" s="378"/>
      <c r="U791" s="378"/>
      <c r="V791" s="378"/>
      <c r="W791" s="378"/>
      <c r="X791" s="379"/>
      <c r="Y791" s="484">
        <f t="shared" si="40"/>
        <v>0</v>
      </c>
      <c r="Z791" s="378"/>
      <c r="AA791" s="378"/>
      <c r="AB791" s="378"/>
      <c r="AC791" s="378"/>
      <c r="AD791" s="378"/>
      <c r="AE791" s="378"/>
      <c r="AF791" s="378">
        <v>2</v>
      </c>
      <c r="AG791" s="440">
        <v>44481</v>
      </c>
      <c r="AH791" s="484">
        <f t="shared" si="38"/>
        <v>2</v>
      </c>
      <c r="AI791" s="378"/>
      <c r="AJ791" s="378" t="s">
        <v>2227</v>
      </c>
      <c r="AK791" s="378" t="s">
        <v>2228</v>
      </c>
      <c r="AL791" s="378"/>
      <c r="AM791" s="378"/>
      <c r="AN791" s="378"/>
      <c r="AO791" s="378"/>
      <c r="AP791" s="378"/>
      <c r="AQ791" s="378"/>
      <c r="AR791" s="378"/>
      <c r="AS791" s="394"/>
      <c r="AT791" s="395"/>
      <c r="AU791" s="394"/>
      <c r="AV791" s="394"/>
      <c r="AW791" s="381" t="s">
        <v>3889</v>
      </c>
    </row>
    <row r="792" spans="1:49">
      <c r="A792" s="472"/>
      <c r="B792" s="380" t="s">
        <v>3890</v>
      </c>
      <c r="C792" s="381" t="s">
        <v>3891</v>
      </c>
      <c r="D792" s="380"/>
      <c r="E792" s="378" t="s">
        <v>3892</v>
      </c>
      <c r="F792" s="378" t="s">
        <v>556</v>
      </c>
      <c r="G792" s="378" t="s">
        <v>452</v>
      </c>
      <c r="H792" s="378"/>
      <c r="I792" s="378"/>
      <c r="J792" s="378"/>
      <c r="K792" s="378"/>
      <c r="L792" s="378"/>
      <c r="M792" s="378"/>
      <c r="N792" s="378"/>
      <c r="O792" s="379"/>
      <c r="P792" s="483">
        <f t="shared" si="39"/>
        <v>0</v>
      </c>
      <c r="Q792" s="378"/>
      <c r="R792" s="378"/>
      <c r="S792" s="378"/>
      <c r="T792" s="378"/>
      <c r="U792" s="378"/>
      <c r="V792" s="378"/>
      <c r="W792" s="378"/>
      <c r="X792" s="379"/>
      <c r="Y792" s="484">
        <f t="shared" si="40"/>
        <v>0</v>
      </c>
      <c r="Z792" s="378"/>
      <c r="AA792" s="378"/>
      <c r="AB792" s="378"/>
      <c r="AC792" s="378"/>
      <c r="AD792" s="378"/>
      <c r="AE792" s="378"/>
      <c r="AF792" s="378">
        <v>2</v>
      </c>
      <c r="AG792" s="440">
        <v>44364</v>
      </c>
      <c r="AH792" s="484">
        <f t="shared" si="38"/>
        <v>2</v>
      </c>
      <c r="AI792" s="378"/>
      <c r="AJ792" s="378" t="s">
        <v>2227</v>
      </c>
      <c r="AK792" s="378" t="s">
        <v>2228</v>
      </c>
      <c r="AL792" s="378"/>
      <c r="AM792" s="378"/>
      <c r="AN792" s="378"/>
      <c r="AO792" s="378"/>
      <c r="AP792" s="378"/>
      <c r="AQ792" s="378"/>
      <c r="AR792" s="378"/>
      <c r="AS792" s="394"/>
      <c r="AT792" s="395"/>
      <c r="AU792" s="394"/>
      <c r="AV792" s="394"/>
      <c r="AW792" s="381" t="s">
        <v>3893</v>
      </c>
    </row>
    <row r="793" spans="1:49">
      <c r="A793" s="472"/>
      <c r="B793" s="380" t="s">
        <v>3894</v>
      </c>
      <c r="C793" s="381" t="s">
        <v>3895</v>
      </c>
      <c r="D793" s="380"/>
      <c r="E793" s="378" t="s">
        <v>3896</v>
      </c>
      <c r="F793" s="378" t="s">
        <v>556</v>
      </c>
      <c r="G793" s="378" t="s">
        <v>452</v>
      </c>
      <c r="H793" s="378"/>
      <c r="I793" s="378"/>
      <c r="J793" s="378"/>
      <c r="K793" s="378"/>
      <c r="L793" s="378"/>
      <c r="M793" s="378"/>
      <c r="N793" s="378"/>
      <c r="O793" s="379"/>
      <c r="P793" s="483">
        <f t="shared" si="39"/>
        <v>0</v>
      </c>
      <c r="Q793" s="378"/>
      <c r="R793" s="378"/>
      <c r="S793" s="378"/>
      <c r="T793" s="378"/>
      <c r="U793" s="378"/>
      <c r="V793" s="378"/>
      <c r="W793" s="378"/>
      <c r="X793" s="379"/>
      <c r="Y793" s="484">
        <f t="shared" si="40"/>
        <v>0</v>
      </c>
      <c r="Z793" s="378"/>
      <c r="AA793" s="378"/>
      <c r="AB793" s="378"/>
      <c r="AC793" s="378"/>
      <c r="AD793" s="378"/>
      <c r="AE793" s="378"/>
      <c r="AF793" s="378">
        <v>2</v>
      </c>
      <c r="AG793" s="440">
        <v>44398</v>
      </c>
      <c r="AH793" s="484">
        <f t="shared" si="38"/>
        <v>2</v>
      </c>
      <c r="AI793" s="378"/>
      <c r="AJ793" s="378" t="s">
        <v>2227</v>
      </c>
      <c r="AK793" s="378" t="s">
        <v>2228</v>
      </c>
      <c r="AL793" s="378"/>
      <c r="AM793" s="378"/>
      <c r="AN793" s="378"/>
      <c r="AO793" s="378"/>
      <c r="AP793" s="378"/>
      <c r="AQ793" s="378"/>
      <c r="AR793" s="378"/>
      <c r="AS793" s="394"/>
      <c r="AT793" s="395"/>
      <c r="AU793" s="394"/>
      <c r="AV793" s="394"/>
      <c r="AW793" s="381" t="s">
        <v>3897</v>
      </c>
    </row>
    <row r="794" spans="1:49">
      <c r="A794" s="472"/>
      <c r="B794" s="380" t="s">
        <v>3898</v>
      </c>
      <c r="C794" s="381" t="s">
        <v>3899</v>
      </c>
      <c r="D794" s="380"/>
      <c r="E794" s="378" t="s">
        <v>3900</v>
      </c>
      <c r="F794" s="378" t="s">
        <v>533</v>
      </c>
      <c r="G794" s="378" t="s">
        <v>452</v>
      </c>
      <c r="H794" s="378"/>
      <c r="I794" s="378"/>
      <c r="J794" s="378"/>
      <c r="K794" s="378"/>
      <c r="L794" s="378"/>
      <c r="M794" s="378"/>
      <c r="N794" s="378"/>
      <c r="O794" s="379"/>
      <c r="P794" s="483">
        <f t="shared" si="39"/>
        <v>0</v>
      </c>
      <c r="Q794" s="378"/>
      <c r="R794" s="378"/>
      <c r="S794" s="378"/>
      <c r="T794" s="378"/>
      <c r="U794" s="378"/>
      <c r="V794" s="378"/>
      <c r="W794" s="378"/>
      <c r="X794" s="379"/>
      <c r="Y794" s="484">
        <f t="shared" si="40"/>
        <v>0</v>
      </c>
      <c r="Z794" s="378"/>
      <c r="AA794" s="378"/>
      <c r="AB794" s="378"/>
      <c r="AC794" s="378"/>
      <c r="AD794" s="378"/>
      <c r="AE794" s="378"/>
      <c r="AF794" s="378">
        <v>2</v>
      </c>
      <c r="AG794" s="440">
        <v>44301</v>
      </c>
      <c r="AH794" s="484">
        <f t="shared" si="38"/>
        <v>2</v>
      </c>
      <c r="AI794" s="378"/>
      <c r="AJ794" s="378" t="s">
        <v>2227</v>
      </c>
      <c r="AK794" s="378" t="s">
        <v>2228</v>
      </c>
      <c r="AL794" s="378"/>
      <c r="AM794" s="378"/>
      <c r="AN794" s="378"/>
      <c r="AO794" s="378"/>
      <c r="AP794" s="378"/>
      <c r="AQ794" s="378"/>
      <c r="AR794" s="378"/>
      <c r="AS794" s="394"/>
      <c r="AT794" s="395"/>
      <c r="AU794" s="394"/>
      <c r="AV794" s="394"/>
      <c r="AW794" s="381" t="s">
        <v>3901</v>
      </c>
    </row>
    <row r="795" spans="1:49">
      <c r="A795" s="472"/>
      <c r="B795" s="380" t="s">
        <v>3902</v>
      </c>
      <c r="C795" s="381" t="s">
        <v>3903</v>
      </c>
      <c r="D795" s="380"/>
      <c r="E795" s="378" t="s">
        <v>3904</v>
      </c>
      <c r="F795" s="378" t="s">
        <v>533</v>
      </c>
      <c r="G795" s="378" t="s">
        <v>452</v>
      </c>
      <c r="H795" s="378"/>
      <c r="I795" s="378"/>
      <c r="J795" s="378"/>
      <c r="K795" s="378"/>
      <c r="L795" s="378"/>
      <c r="M795" s="378"/>
      <c r="N795" s="378"/>
      <c r="O795" s="379"/>
      <c r="P795" s="483">
        <f t="shared" si="39"/>
        <v>0</v>
      </c>
      <c r="Q795" s="378"/>
      <c r="R795" s="378"/>
      <c r="S795" s="378"/>
      <c r="T795" s="378"/>
      <c r="U795" s="378"/>
      <c r="V795" s="378"/>
      <c r="W795" s="378"/>
      <c r="X795" s="379"/>
      <c r="Y795" s="484">
        <f t="shared" si="40"/>
        <v>0</v>
      </c>
      <c r="Z795" s="378"/>
      <c r="AA795" s="378"/>
      <c r="AB795" s="378"/>
      <c r="AC795" s="378"/>
      <c r="AD795" s="378"/>
      <c r="AE795" s="378"/>
      <c r="AF795" s="378">
        <v>2</v>
      </c>
      <c r="AG795" s="440">
        <v>44217</v>
      </c>
      <c r="AH795" s="484">
        <f t="shared" si="38"/>
        <v>2</v>
      </c>
      <c r="AI795" s="378"/>
      <c r="AJ795" s="378" t="s">
        <v>2227</v>
      </c>
      <c r="AK795" s="378" t="s">
        <v>2228</v>
      </c>
      <c r="AL795" s="378"/>
      <c r="AM795" s="378"/>
      <c r="AN795" s="378"/>
      <c r="AO795" s="378"/>
      <c r="AP795" s="378"/>
      <c r="AQ795" s="378"/>
      <c r="AR795" s="378"/>
      <c r="AS795" s="394"/>
      <c r="AT795" s="395"/>
      <c r="AU795" s="394"/>
      <c r="AV795" s="394"/>
      <c r="AW795" s="381" t="s">
        <v>3905</v>
      </c>
    </row>
    <row r="796" spans="1:49">
      <c r="A796" s="472"/>
      <c r="B796" s="380" t="s">
        <v>3906</v>
      </c>
      <c r="C796" s="381" t="s">
        <v>3907</v>
      </c>
      <c r="D796" s="380"/>
      <c r="E796" s="378" t="s">
        <v>3908</v>
      </c>
      <c r="F796" s="378" t="s">
        <v>533</v>
      </c>
      <c r="G796" s="378" t="s">
        <v>452</v>
      </c>
      <c r="H796" s="378"/>
      <c r="I796" s="378"/>
      <c r="J796" s="378"/>
      <c r="K796" s="378"/>
      <c r="L796" s="378"/>
      <c r="M796" s="378"/>
      <c r="N796" s="378"/>
      <c r="O796" s="379"/>
      <c r="P796" s="483">
        <f t="shared" si="39"/>
        <v>0</v>
      </c>
      <c r="Q796" s="378"/>
      <c r="R796" s="378"/>
      <c r="S796" s="378"/>
      <c r="T796" s="378"/>
      <c r="U796" s="378"/>
      <c r="V796" s="378"/>
      <c r="W796" s="378"/>
      <c r="X796" s="379"/>
      <c r="Y796" s="484">
        <f t="shared" si="40"/>
        <v>0</v>
      </c>
      <c r="Z796" s="378"/>
      <c r="AA796" s="378"/>
      <c r="AB796" s="378"/>
      <c r="AC796" s="378"/>
      <c r="AD796" s="378"/>
      <c r="AE796" s="378"/>
      <c r="AF796" s="378">
        <v>2</v>
      </c>
      <c r="AG796" s="440">
        <v>44537</v>
      </c>
      <c r="AH796" s="484">
        <f t="shared" si="38"/>
        <v>2</v>
      </c>
      <c r="AI796" s="378"/>
      <c r="AJ796" s="378" t="s">
        <v>2227</v>
      </c>
      <c r="AK796" s="378" t="s">
        <v>2228</v>
      </c>
      <c r="AL796" s="378"/>
      <c r="AM796" s="378"/>
      <c r="AN796" s="378"/>
      <c r="AO796" s="378"/>
      <c r="AP796" s="378"/>
      <c r="AQ796" s="378"/>
      <c r="AR796" s="378"/>
      <c r="AS796" s="394"/>
      <c r="AT796" s="395"/>
      <c r="AU796" s="394"/>
      <c r="AV796" s="394"/>
      <c r="AW796" s="381" t="s">
        <v>3909</v>
      </c>
    </row>
    <row r="797" spans="1:49">
      <c r="A797" s="472"/>
      <c r="B797" s="380" t="s">
        <v>3910</v>
      </c>
      <c r="C797" s="381" t="s">
        <v>3911</v>
      </c>
      <c r="D797" s="380"/>
      <c r="E797" s="378" t="s">
        <v>3912</v>
      </c>
      <c r="F797" s="378" t="s">
        <v>556</v>
      </c>
      <c r="G797" s="378" t="s">
        <v>511</v>
      </c>
      <c r="H797" s="378"/>
      <c r="I797" s="378"/>
      <c r="J797" s="378"/>
      <c r="K797" s="378"/>
      <c r="L797" s="378"/>
      <c r="M797" s="378"/>
      <c r="N797" s="378"/>
      <c r="O797" s="379"/>
      <c r="P797" s="483">
        <f t="shared" si="39"/>
        <v>0</v>
      </c>
      <c r="Q797" s="378"/>
      <c r="R797" s="378"/>
      <c r="S797" s="378"/>
      <c r="T797" s="378"/>
      <c r="U797" s="378"/>
      <c r="V797" s="378"/>
      <c r="W797" s="378"/>
      <c r="X797" s="379"/>
      <c r="Y797" s="484">
        <f t="shared" si="40"/>
        <v>0</v>
      </c>
      <c r="Z797" s="378"/>
      <c r="AA797" s="378"/>
      <c r="AB797" s="378"/>
      <c r="AC797" s="378"/>
      <c r="AD797" s="378"/>
      <c r="AE797" s="378"/>
      <c r="AF797" s="378">
        <v>2</v>
      </c>
      <c r="AG797" s="440">
        <v>44438</v>
      </c>
      <c r="AH797" s="484">
        <f t="shared" si="38"/>
        <v>2</v>
      </c>
      <c r="AI797" s="378"/>
      <c r="AJ797" s="378" t="s">
        <v>2227</v>
      </c>
      <c r="AK797" s="378" t="s">
        <v>2228</v>
      </c>
      <c r="AL797" s="378"/>
      <c r="AM797" s="378"/>
      <c r="AN797" s="378"/>
      <c r="AO797" s="378"/>
      <c r="AP797" s="378"/>
      <c r="AQ797" s="378"/>
      <c r="AR797" s="378"/>
      <c r="AS797" s="394"/>
      <c r="AT797" s="395"/>
      <c r="AU797" s="394"/>
      <c r="AV797" s="394"/>
      <c r="AW797" s="381" t="s">
        <v>3913</v>
      </c>
    </row>
    <row r="798" spans="1:49">
      <c r="A798" s="472"/>
      <c r="B798" s="380" t="s">
        <v>3910</v>
      </c>
      <c r="C798" s="381" t="s">
        <v>3911</v>
      </c>
      <c r="D798" s="380"/>
      <c r="E798" s="378" t="s">
        <v>3914</v>
      </c>
      <c r="F798" s="378" t="s">
        <v>556</v>
      </c>
      <c r="G798" s="378" t="s">
        <v>511</v>
      </c>
      <c r="H798" s="378"/>
      <c r="I798" s="378"/>
      <c r="J798" s="378"/>
      <c r="K798" s="378"/>
      <c r="L798" s="378"/>
      <c r="M798" s="378"/>
      <c r="N798" s="378"/>
      <c r="O798" s="379"/>
      <c r="P798" s="483">
        <f t="shared" si="39"/>
        <v>0</v>
      </c>
      <c r="Q798" s="378"/>
      <c r="R798" s="378"/>
      <c r="S798" s="378"/>
      <c r="T798" s="378"/>
      <c r="U798" s="378"/>
      <c r="V798" s="378"/>
      <c r="W798" s="378"/>
      <c r="X798" s="379"/>
      <c r="Y798" s="484">
        <f t="shared" si="40"/>
        <v>0</v>
      </c>
      <c r="Z798" s="378"/>
      <c r="AA798" s="378"/>
      <c r="AB798" s="378"/>
      <c r="AC798" s="378"/>
      <c r="AD798" s="378"/>
      <c r="AE798" s="378"/>
      <c r="AF798" s="378">
        <v>2</v>
      </c>
      <c r="AG798" s="440">
        <v>44431</v>
      </c>
      <c r="AH798" s="484">
        <f t="shared" si="38"/>
        <v>2</v>
      </c>
      <c r="AI798" s="378"/>
      <c r="AJ798" s="378" t="s">
        <v>2227</v>
      </c>
      <c r="AK798" s="378" t="s">
        <v>2228</v>
      </c>
      <c r="AL798" s="378"/>
      <c r="AM798" s="378"/>
      <c r="AN798" s="378"/>
      <c r="AO798" s="378"/>
      <c r="AP798" s="378"/>
      <c r="AQ798" s="378"/>
      <c r="AR798" s="378"/>
      <c r="AS798" s="394"/>
      <c r="AT798" s="395"/>
      <c r="AU798" s="394"/>
      <c r="AV798" s="394"/>
      <c r="AW798" s="381" t="s">
        <v>3915</v>
      </c>
    </row>
    <row r="799" spans="1:49">
      <c r="A799" s="472"/>
      <c r="B799" s="380" t="s">
        <v>3910</v>
      </c>
      <c r="C799" s="381" t="s">
        <v>3916</v>
      </c>
      <c r="D799" s="380"/>
      <c r="E799" s="378" t="s">
        <v>3917</v>
      </c>
      <c r="F799" s="378" t="s">
        <v>556</v>
      </c>
      <c r="G799" s="378" t="s">
        <v>511</v>
      </c>
      <c r="H799" s="378"/>
      <c r="I799" s="378"/>
      <c r="J799" s="378"/>
      <c r="K799" s="378"/>
      <c r="L799" s="378"/>
      <c r="M799" s="378"/>
      <c r="N799" s="378"/>
      <c r="O799" s="379"/>
      <c r="P799" s="483">
        <f t="shared" si="39"/>
        <v>0</v>
      </c>
      <c r="Q799" s="378"/>
      <c r="R799" s="378"/>
      <c r="S799" s="378"/>
      <c r="T799" s="378"/>
      <c r="U799" s="378"/>
      <c r="V799" s="378"/>
      <c r="W799" s="378"/>
      <c r="X799" s="379"/>
      <c r="Y799" s="484">
        <f t="shared" si="40"/>
        <v>0</v>
      </c>
      <c r="Z799" s="378"/>
      <c r="AA799" s="378"/>
      <c r="AB799" s="378"/>
      <c r="AC799" s="378"/>
      <c r="AD799" s="378"/>
      <c r="AE799" s="378"/>
      <c r="AF799" s="378">
        <v>2</v>
      </c>
      <c r="AG799" s="440">
        <v>44455</v>
      </c>
      <c r="AH799" s="484">
        <f t="shared" si="38"/>
        <v>2</v>
      </c>
      <c r="AI799" s="378"/>
      <c r="AJ799" s="378" t="s">
        <v>2227</v>
      </c>
      <c r="AK799" s="378" t="s">
        <v>2228</v>
      </c>
      <c r="AL799" s="378"/>
      <c r="AM799" s="378"/>
      <c r="AN799" s="378"/>
      <c r="AO799" s="378"/>
      <c r="AP799" s="378"/>
      <c r="AQ799" s="378"/>
      <c r="AR799" s="378"/>
      <c r="AS799" s="394"/>
      <c r="AT799" s="395"/>
      <c r="AU799" s="394"/>
      <c r="AV799" s="394"/>
      <c r="AW799" s="381" t="s">
        <v>3918</v>
      </c>
    </row>
    <row r="800" spans="1:49">
      <c r="A800" s="472"/>
      <c r="B800" s="380" t="s">
        <v>3910</v>
      </c>
      <c r="C800" s="381" t="s">
        <v>3916</v>
      </c>
      <c r="D800" s="380"/>
      <c r="E800" s="378" t="s">
        <v>3919</v>
      </c>
      <c r="F800" s="378" t="s">
        <v>556</v>
      </c>
      <c r="G800" s="378" t="s">
        <v>511</v>
      </c>
      <c r="H800" s="378"/>
      <c r="I800" s="378"/>
      <c r="J800" s="378"/>
      <c r="K800" s="378"/>
      <c r="L800" s="378"/>
      <c r="M800" s="378"/>
      <c r="N800" s="378"/>
      <c r="O800" s="379"/>
      <c r="P800" s="483">
        <f t="shared" si="39"/>
        <v>0</v>
      </c>
      <c r="Q800" s="378"/>
      <c r="R800" s="378"/>
      <c r="S800" s="378"/>
      <c r="T800" s="378"/>
      <c r="U800" s="378"/>
      <c r="V800" s="378"/>
      <c r="W800" s="378"/>
      <c r="X800" s="379"/>
      <c r="Y800" s="484">
        <f t="shared" si="40"/>
        <v>0</v>
      </c>
      <c r="Z800" s="378"/>
      <c r="AA800" s="378"/>
      <c r="AB800" s="378"/>
      <c r="AC800" s="378"/>
      <c r="AD800" s="378"/>
      <c r="AE800" s="378"/>
      <c r="AF800" s="378">
        <v>2</v>
      </c>
      <c r="AG800" s="440">
        <v>44455</v>
      </c>
      <c r="AH800" s="484">
        <f t="shared" si="38"/>
        <v>2</v>
      </c>
      <c r="AI800" s="378"/>
      <c r="AJ800" s="378" t="s">
        <v>2227</v>
      </c>
      <c r="AK800" s="378" t="s">
        <v>2228</v>
      </c>
      <c r="AL800" s="378"/>
      <c r="AM800" s="378"/>
      <c r="AN800" s="378"/>
      <c r="AO800" s="378"/>
      <c r="AP800" s="378"/>
      <c r="AQ800" s="378"/>
      <c r="AR800" s="378"/>
      <c r="AS800" s="394"/>
      <c r="AT800" s="395"/>
      <c r="AU800" s="394"/>
      <c r="AV800" s="394"/>
      <c r="AW800" s="381" t="s">
        <v>3920</v>
      </c>
    </row>
    <row r="801" spans="1:49">
      <c r="A801" s="472"/>
      <c r="B801" s="380" t="s">
        <v>3921</v>
      </c>
      <c r="C801" s="381" t="s">
        <v>3922</v>
      </c>
      <c r="D801" s="380"/>
      <c r="E801" s="378" t="s">
        <v>3923</v>
      </c>
      <c r="F801" s="378" t="s">
        <v>533</v>
      </c>
      <c r="G801" s="378" t="s">
        <v>452</v>
      </c>
      <c r="H801" s="378"/>
      <c r="I801" s="378"/>
      <c r="J801" s="378"/>
      <c r="K801" s="378"/>
      <c r="L801" s="378"/>
      <c r="M801" s="378"/>
      <c r="N801" s="378"/>
      <c r="O801" s="379"/>
      <c r="P801" s="483">
        <f t="shared" si="39"/>
        <v>0</v>
      </c>
      <c r="Q801" s="378"/>
      <c r="R801" s="378"/>
      <c r="S801" s="378"/>
      <c r="T801" s="378"/>
      <c r="U801" s="378"/>
      <c r="V801" s="378"/>
      <c r="W801" s="378"/>
      <c r="X801" s="379"/>
      <c r="Y801" s="484">
        <f t="shared" si="40"/>
        <v>0</v>
      </c>
      <c r="Z801" s="378"/>
      <c r="AA801" s="378"/>
      <c r="AB801" s="378"/>
      <c r="AC801" s="378"/>
      <c r="AD801" s="378"/>
      <c r="AE801" s="378"/>
      <c r="AF801" s="378">
        <v>1</v>
      </c>
      <c r="AG801" s="440">
        <v>44442</v>
      </c>
      <c r="AH801" s="484">
        <f t="shared" si="38"/>
        <v>1</v>
      </c>
      <c r="AI801" s="378"/>
      <c r="AJ801" s="378" t="s">
        <v>2227</v>
      </c>
      <c r="AK801" s="378" t="s">
        <v>2228</v>
      </c>
      <c r="AL801" s="378"/>
      <c r="AM801" s="378"/>
      <c r="AN801" s="378"/>
      <c r="AO801" s="378"/>
      <c r="AP801" s="378"/>
      <c r="AQ801" s="378"/>
      <c r="AR801" s="378"/>
      <c r="AS801" s="394"/>
      <c r="AT801" s="395"/>
      <c r="AU801" s="394"/>
      <c r="AV801" s="394"/>
      <c r="AW801" s="381" t="s">
        <v>3924</v>
      </c>
    </row>
    <row r="802" spans="1:49">
      <c r="A802" s="472"/>
      <c r="B802" s="380" t="s">
        <v>3921</v>
      </c>
      <c r="C802" s="381" t="s">
        <v>3925</v>
      </c>
      <c r="D802" s="380"/>
      <c r="E802" s="378" t="s">
        <v>3926</v>
      </c>
      <c r="F802" s="378" t="s">
        <v>533</v>
      </c>
      <c r="G802" s="378" t="s">
        <v>452</v>
      </c>
      <c r="H802" s="378"/>
      <c r="I802" s="378"/>
      <c r="J802" s="378"/>
      <c r="K802" s="378"/>
      <c r="L802" s="378"/>
      <c r="M802" s="378"/>
      <c r="N802" s="378"/>
      <c r="O802" s="379"/>
      <c r="P802" s="483">
        <f t="shared" si="39"/>
        <v>0</v>
      </c>
      <c r="Q802" s="378"/>
      <c r="R802" s="378"/>
      <c r="S802" s="378"/>
      <c r="T802" s="378"/>
      <c r="U802" s="378"/>
      <c r="V802" s="378"/>
      <c r="W802" s="378"/>
      <c r="X802" s="379"/>
      <c r="Y802" s="484">
        <f t="shared" si="40"/>
        <v>0</v>
      </c>
      <c r="Z802" s="378"/>
      <c r="AA802" s="378"/>
      <c r="AB802" s="378"/>
      <c r="AC802" s="378"/>
      <c r="AD802" s="378"/>
      <c r="AE802" s="378"/>
      <c r="AF802" s="378">
        <v>1</v>
      </c>
      <c r="AG802" s="440">
        <v>44442</v>
      </c>
      <c r="AH802" s="484">
        <f t="shared" si="38"/>
        <v>1</v>
      </c>
      <c r="AI802" s="378"/>
      <c r="AJ802" s="378" t="s">
        <v>2227</v>
      </c>
      <c r="AK802" s="378" t="s">
        <v>2228</v>
      </c>
      <c r="AL802" s="378"/>
      <c r="AM802" s="378"/>
      <c r="AN802" s="378"/>
      <c r="AO802" s="378"/>
      <c r="AP802" s="378"/>
      <c r="AQ802" s="378"/>
      <c r="AR802" s="378"/>
      <c r="AS802" s="394"/>
      <c r="AT802" s="395"/>
      <c r="AU802" s="394"/>
      <c r="AV802" s="394"/>
      <c r="AW802" s="381" t="s">
        <v>3927</v>
      </c>
    </row>
    <row r="803" spans="1:49">
      <c r="A803" s="472"/>
      <c r="B803" s="380" t="s">
        <v>3928</v>
      </c>
      <c r="C803" s="381" t="s">
        <v>3929</v>
      </c>
      <c r="D803" s="380"/>
      <c r="E803" s="378" t="s">
        <v>3930</v>
      </c>
      <c r="F803" s="378" t="s">
        <v>533</v>
      </c>
      <c r="G803" s="378" t="s">
        <v>452</v>
      </c>
      <c r="H803" s="378"/>
      <c r="I803" s="378"/>
      <c r="J803" s="378"/>
      <c r="K803" s="378"/>
      <c r="L803" s="378"/>
      <c r="M803" s="378"/>
      <c r="N803" s="378"/>
      <c r="O803" s="379"/>
      <c r="P803" s="483">
        <f t="shared" si="39"/>
        <v>0</v>
      </c>
      <c r="Q803" s="378"/>
      <c r="R803" s="378"/>
      <c r="S803" s="378"/>
      <c r="T803" s="378"/>
      <c r="U803" s="378"/>
      <c r="V803" s="378"/>
      <c r="W803" s="378"/>
      <c r="X803" s="379"/>
      <c r="Y803" s="484">
        <f t="shared" si="40"/>
        <v>0</v>
      </c>
      <c r="Z803" s="378"/>
      <c r="AA803" s="378"/>
      <c r="AB803" s="378"/>
      <c r="AC803" s="378"/>
      <c r="AD803" s="378"/>
      <c r="AE803" s="378"/>
      <c r="AF803" s="378">
        <v>1</v>
      </c>
      <c r="AG803" s="440">
        <v>44362</v>
      </c>
      <c r="AH803" s="484">
        <f t="shared" si="38"/>
        <v>1</v>
      </c>
      <c r="AI803" s="378"/>
      <c r="AJ803" s="378" t="s">
        <v>2227</v>
      </c>
      <c r="AK803" s="378" t="s">
        <v>2228</v>
      </c>
      <c r="AL803" s="378"/>
      <c r="AM803" s="378"/>
      <c r="AN803" s="378"/>
      <c r="AO803" s="378"/>
      <c r="AP803" s="378"/>
      <c r="AQ803" s="378"/>
      <c r="AR803" s="378"/>
      <c r="AS803" s="394"/>
      <c r="AT803" s="395"/>
      <c r="AU803" s="394"/>
      <c r="AV803" s="394"/>
      <c r="AW803" s="381" t="s">
        <v>3931</v>
      </c>
    </row>
    <row r="804" spans="1:49">
      <c r="A804" s="472"/>
      <c r="B804" s="380" t="s">
        <v>3932</v>
      </c>
      <c r="C804" s="381" t="s">
        <v>3933</v>
      </c>
      <c r="D804" s="380"/>
      <c r="E804" s="378" t="s">
        <v>3934</v>
      </c>
      <c r="F804" s="378" t="s">
        <v>533</v>
      </c>
      <c r="G804" s="378" t="s">
        <v>452</v>
      </c>
      <c r="H804" s="378"/>
      <c r="I804" s="378"/>
      <c r="J804" s="378"/>
      <c r="K804" s="378"/>
      <c r="L804" s="378"/>
      <c r="M804" s="378"/>
      <c r="N804" s="378"/>
      <c r="O804" s="379"/>
      <c r="P804" s="483">
        <f t="shared" si="39"/>
        <v>0</v>
      </c>
      <c r="Q804" s="378"/>
      <c r="R804" s="378"/>
      <c r="S804" s="378"/>
      <c r="T804" s="378"/>
      <c r="U804" s="378"/>
      <c r="V804" s="378"/>
      <c r="W804" s="378"/>
      <c r="X804" s="379"/>
      <c r="Y804" s="484">
        <f t="shared" si="40"/>
        <v>0</v>
      </c>
      <c r="Z804" s="378"/>
      <c r="AA804" s="378"/>
      <c r="AB804" s="378"/>
      <c r="AC804" s="378"/>
      <c r="AD804" s="378"/>
      <c r="AE804" s="378"/>
      <c r="AF804" s="378">
        <v>1</v>
      </c>
      <c r="AG804" s="440">
        <v>44201</v>
      </c>
      <c r="AH804" s="484">
        <f t="shared" si="38"/>
        <v>1</v>
      </c>
      <c r="AI804" s="378"/>
      <c r="AJ804" s="378" t="s">
        <v>2227</v>
      </c>
      <c r="AK804" s="378" t="s">
        <v>2228</v>
      </c>
      <c r="AL804" s="378"/>
      <c r="AM804" s="378"/>
      <c r="AN804" s="378"/>
      <c r="AO804" s="378"/>
      <c r="AP804" s="378"/>
      <c r="AQ804" s="378"/>
      <c r="AR804" s="378"/>
      <c r="AS804" s="394"/>
      <c r="AT804" s="395"/>
      <c r="AU804" s="394"/>
      <c r="AV804" s="394"/>
      <c r="AW804" s="381" t="s">
        <v>3935</v>
      </c>
    </row>
    <row r="805" spans="1:49">
      <c r="A805" s="472"/>
      <c r="B805" s="380" t="s">
        <v>3936</v>
      </c>
      <c r="C805" s="381" t="s">
        <v>3937</v>
      </c>
      <c r="D805" s="380"/>
      <c r="E805" s="378" t="s">
        <v>3938</v>
      </c>
      <c r="F805" s="378" t="s">
        <v>533</v>
      </c>
      <c r="G805" s="378" t="s">
        <v>452</v>
      </c>
      <c r="H805" s="378"/>
      <c r="I805" s="378"/>
      <c r="J805" s="378"/>
      <c r="K805" s="378"/>
      <c r="L805" s="378"/>
      <c r="M805" s="378"/>
      <c r="N805" s="378"/>
      <c r="O805" s="379"/>
      <c r="P805" s="483">
        <f t="shared" si="39"/>
        <v>0</v>
      </c>
      <c r="Q805" s="378"/>
      <c r="R805" s="378"/>
      <c r="S805" s="378"/>
      <c r="T805" s="378"/>
      <c r="U805" s="378"/>
      <c r="V805" s="378"/>
      <c r="W805" s="378"/>
      <c r="X805" s="379"/>
      <c r="Y805" s="484">
        <f t="shared" si="40"/>
        <v>0</v>
      </c>
      <c r="Z805" s="378"/>
      <c r="AA805" s="378"/>
      <c r="AB805" s="378"/>
      <c r="AC805" s="378"/>
      <c r="AD805" s="378"/>
      <c r="AE805" s="378"/>
      <c r="AF805" s="378">
        <v>1</v>
      </c>
      <c r="AG805" s="440">
        <v>44420</v>
      </c>
      <c r="AH805" s="484">
        <f t="shared" si="38"/>
        <v>1</v>
      </c>
      <c r="AI805" s="378"/>
      <c r="AJ805" s="378" t="s">
        <v>2227</v>
      </c>
      <c r="AK805" s="378" t="s">
        <v>2228</v>
      </c>
      <c r="AL805" s="378"/>
      <c r="AM805" s="378"/>
      <c r="AN805" s="378"/>
      <c r="AO805" s="378"/>
      <c r="AP805" s="378"/>
      <c r="AQ805" s="378"/>
      <c r="AR805" s="378"/>
      <c r="AS805" s="394"/>
      <c r="AT805" s="395"/>
      <c r="AU805" s="394"/>
      <c r="AV805" s="394"/>
      <c r="AW805" s="381" t="s">
        <v>3939</v>
      </c>
    </row>
    <row r="806" spans="1:49">
      <c r="A806" s="472"/>
      <c r="B806" s="380" t="s">
        <v>3940</v>
      </c>
      <c r="C806" s="381" t="s">
        <v>3941</v>
      </c>
      <c r="D806" s="380"/>
      <c r="E806" s="378" t="s">
        <v>3942</v>
      </c>
      <c r="F806" s="378" t="s">
        <v>533</v>
      </c>
      <c r="G806" s="378" t="s">
        <v>452</v>
      </c>
      <c r="H806" s="378"/>
      <c r="I806" s="378"/>
      <c r="J806" s="378"/>
      <c r="K806" s="378"/>
      <c r="L806" s="378"/>
      <c r="M806" s="378"/>
      <c r="N806" s="378"/>
      <c r="O806" s="379"/>
      <c r="P806" s="483">
        <f t="shared" si="39"/>
        <v>0</v>
      </c>
      <c r="Q806" s="378"/>
      <c r="R806" s="378"/>
      <c r="S806" s="378"/>
      <c r="T806" s="378"/>
      <c r="U806" s="378"/>
      <c r="V806" s="378"/>
      <c r="W806" s="378"/>
      <c r="X806" s="379"/>
      <c r="Y806" s="484">
        <f t="shared" si="40"/>
        <v>0</v>
      </c>
      <c r="Z806" s="378"/>
      <c r="AA806" s="378"/>
      <c r="AB806" s="378"/>
      <c r="AC806" s="378"/>
      <c r="AD806" s="378"/>
      <c r="AE806" s="378"/>
      <c r="AF806" s="378">
        <v>1</v>
      </c>
      <c r="AG806" s="440">
        <v>44532</v>
      </c>
      <c r="AH806" s="484">
        <f t="shared" si="38"/>
        <v>1</v>
      </c>
      <c r="AI806" s="378"/>
      <c r="AJ806" s="378" t="s">
        <v>2227</v>
      </c>
      <c r="AK806" s="378" t="s">
        <v>2228</v>
      </c>
      <c r="AL806" s="378"/>
      <c r="AM806" s="378"/>
      <c r="AN806" s="378"/>
      <c r="AO806" s="378"/>
      <c r="AP806" s="378"/>
      <c r="AQ806" s="378"/>
      <c r="AR806" s="378"/>
      <c r="AS806" s="394"/>
      <c r="AT806" s="395"/>
      <c r="AU806" s="394"/>
      <c r="AV806" s="394"/>
      <c r="AW806" s="381" t="s">
        <v>3943</v>
      </c>
    </row>
    <row r="807" spans="1:49">
      <c r="A807" s="472"/>
      <c r="B807" s="380" t="s">
        <v>3944</v>
      </c>
      <c r="C807" s="381" t="s">
        <v>3945</v>
      </c>
      <c r="D807" s="380"/>
      <c r="E807" s="378" t="s">
        <v>3946</v>
      </c>
      <c r="F807" s="378" t="s">
        <v>533</v>
      </c>
      <c r="G807" s="378" t="s">
        <v>452</v>
      </c>
      <c r="H807" s="378"/>
      <c r="I807" s="378"/>
      <c r="J807" s="378"/>
      <c r="K807" s="378"/>
      <c r="L807" s="378"/>
      <c r="M807" s="378"/>
      <c r="N807" s="378"/>
      <c r="O807" s="379"/>
      <c r="P807" s="483">
        <f t="shared" si="39"/>
        <v>0</v>
      </c>
      <c r="Q807" s="378"/>
      <c r="R807" s="378"/>
      <c r="S807" s="378"/>
      <c r="T807" s="378"/>
      <c r="U807" s="378"/>
      <c r="V807" s="378"/>
      <c r="W807" s="378"/>
      <c r="X807" s="379"/>
      <c r="Y807" s="484">
        <f t="shared" si="40"/>
        <v>0</v>
      </c>
      <c r="Z807" s="378"/>
      <c r="AA807" s="378"/>
      <c r="AB807" s="378"/>
      <c r="AC807" s="378"/>
      <c r="AD807" s="378"/>
      <c r="AE807" s="378"/>
      <c r="AF807" s="378">
        <v>1</v>
      </c>
      <c r="AG807" s="440">
        <v>44469</v>
      </c>
      <c r="AH807" s="484">
        <f t="shared" si="38"/>
        <v>1</v>
      </c>
      <c r="AI807" s="378"/>
      <c r="AJ807" s="378" t="s">
        <v>2227</v>
      </c>
      <c r="AK807" s="378" t="s">
        <v>2228</v>
      </c>
      <c r="AL807" s="378"/>
      <c r="AM807" s="378"/>
      <c r="AN807" s="378"/>
      <c r="AO807" s="378"/>
      <c r="AP807" s="378"/>
      <c r="AQ807" s="378"/>
      <c r="AR807" s="378"/>
      <c r="AS807" s="394"/>
      <c r="AT807" s="395"/>
      <c r="AU807" s="394"/>
      <c r="AV807" s="394"/>
      <c r="AW807" s="381" t="s">
        <v>3947</v>
      </c>
    </row>
    <row r="808" spans="1:49">
      <c r="A808" s="472"/>
      <c r="B808" s="380" t="s">
        <v>3948</v>
      </c>
      <c r="C808" s="381" t="s">
        <v>3949</v>
      </c>
      <c r="D808" s="380"/>
      <c r="E808" s="378" t="s">
        <v>3950</v>
      </c>
      <c r="F808" s="378" t="s">
        <v>533</v>
      </c>
      <c r="G808" s="378" t="s">
        <v>452</v>
      </c>
      <c r="H808" s="378"/>
      <c r="I808" s="378"/>
      <c r="J808" s="378"/>
      <c r="K808" s="378"/>
      <c r="L808" s="378"/>
      <c r="M808" s="378"/>
      <c r="N808" s="378"/>
      <c r="O808" s="379"/>
      <c r="P808" s="483">
        <f t="shared" si="39"/>
        <v>0</v>
      </c>
      <c r="Q808" s="378"/>
      <c r="R808" s="378"/>
      <c r="S808" s="378"/>
      <c r="T808" s="378"/>
      <c r="U808" s="378"/>
      <c r="V808" s="378"/>
      <c r="W808" s="378"/>
      <c r="X808" s="379"/>
      <c r="Y808" s="484">
        <f t="shared" si="40"/>
        <v>0</v>
      </c>
      <c r="Z808" s="378"/>
      <c r="AA808" s="378"/>
      <c r="AB808" s="378"/>
      <c r="AC808" s="378"/>
      <c r="AD808" s="378"/>
      <c r="AE808" s="378"/>
      <c r="AF808" s="378">
        <v>1</v>
      </c>
      <c r="AG808" s="440">
        <v>44372</v>
      </c>
      <c r="AH808" s="484">
        <f t="shared" si="38"/>
        <v>1</v>
      </c>
      <c r="AI808" s="378"/>
      <c r="AJ808" s="378" t="s">
        <v>2227</v>
      </c>
      <c r="AK808" s="378" t="s">
        <v>2228</v>
      </c>
      <c r="AL808" s="378"/>
      <c r="AM808" s="378"/>
      <c r="AN808" s="378"/>
      <c r="AO808" s="378"/>
      <c r="AP808" s="378"/>
      <c r="AQ808" s="378"/>
      <c r="AR808" s="378"/>
      <c r="AS808" s="394"/>
      <c r="AT808" s="395"/>
      <c r="AU808" s="394"/>
      <c r="AV808" s="394"/>
      <c r="AW808" s="381" t="s">
        <v>3951</v>
      </c>
    </row>
    <row r="809" spans="1:49">
      <c r="A809" s="472"/>
      <c r="B809" s="380" t="s">
        <v>3952</v>
      </c>
      <c r="C809" s="381" t="s">
        <v>3953</v>
      </c>
      <c r="D809" s="380"/>
      <c r="E809" s="378" t="s">
        <v>3954</v>
      </c>
      <c r="F809" s="378" t="s">
        <v>533</v>
      </c>
      <c r="G809" s="378" t="s">
        <v>452</v>
      </c>
      <c r="H809" s="378"/>
      <c r="I809" s="378"/>
      <c r="J809" s="378"/>
      <c r="K809" s="378"/>
      <c r="L809" s="378"/>
      <c r="M809" s="378"/>
      <c r="N809" s="378"/>
      <c r="O809" s="379"/>
      <c r="P809" s="483">
        <f t="shared" si="39"/>
        <v>0</v>
      </c>
      <c r="Q809" s="378"/>
      <c r="R809" s="378"/>
      <c r="S809" s="378"/>
      <c r="T809" s="378"/>
      <c r="U809" s="378"/>
      <c r="V809" s="378"/>
      <c r="W809" s="378"/>
      <c r="X809" s="379"/>
      <c r="Y809" s="484">
        <f t="shared" si="40"/>
        <v>0</v>
      </c>
      <c r="Z809" s="378"/>
      <c r="AA809" s="378"/>
      <c r="AB809" s="378"/>
      <c r="AC809" s="378"/>
      <c r="AD809" s="378"/>
      <c r="AE809" s="378"/>
      <c r="AF809" s="378">
        <v>1</v>
      </c>
      <c r="AG809" s="440">
        <v>44273</v>
      </c>
      <c r="AH809" s="484">
        <f t="shared" si="38"/>
        <v>1</v>
      </c>
      <c r="AI809" s="378"/>
      <c r="AJ809" s="378" t="s">
        <v>2227</v>
      </c>
      <c r="AK809" s="378" t="s">
        <v>2228</v>
      </c>
      <c r="AL809" s="378"/>
      <c r="AM809" s="378"/>
      <c r="AN809" s="378"/>
      <c r="AO809" s="378"/>
      <c r="AP809" s="378"/>
      <c r="AQ809" s="378"/>
      <c r="AR809" s="378"/>
      <c r="AS809" s="394"/>
      <c r="AT809" s="395"/>
      <c r="AU809" s="394"/>
      <c r="AV809" s="394"/>
      <c r="AW809" s="381" t="s">
        <v>3955</v>
      </c>
    </row>
    <row r="810" spans="1:49">
      <c r="A810" s="472"/>
      <c r="B810" s="380" t="s">
        <v>3956</v>
      </c>
      <c r="C810" s="381" t="s">
        <v>3957</v>
      </c>
      <c r="D810" s="380"/>
      <c r="E810" s="378" t="s">
        <v>3958</v>
      </c>
      <c r="F810" s="378" t="s">
        <v>533</v>
      </c>
      <c r="G810" s="378" t="s">
        <v>452</v>
      </c>
      <c r="H810" s="378"/>
      <c r="I810" s="378"/>
      <c r="J810" s="378"/>
      <c r="K810" s="378"/>
      <c r="L810" s="378"/>
      <c r="M810" s="378"/>
      <c r="N810" s="378"/>
      <c r="O810" s="379"/>
      <c r="P810" s="483">
        <f t="shared" si="39"/>
        <v>0</v>
      </c>
      <c r="Q810" s="378"/>
      <c r="R810" s="378"/>
      <c r="S810" s="378"/>
      <c r="T810" s="378"/>
      <c r="U810" s="378"/>
      <c r="V810" s="378"/>
      <c r="W810" s="378"/>
      <c r="X810" s="379"/>
      <c r="Y810" s="484">
        <f t="shared" si="40"/>
        <v>0</v>
      </c>
      <c r="Z810" s="378"/>
      <c r="AA810" s="378"/>
      <c r="AB810" s="378"/>
      <c r="AC810" s="378"/>
      <c r="AD810" s="378"/>
      <c r="AE810" s="378"/>
      <c r="AF810" s="378">
        <v>1</v>
      </c>
      <c r="AG810" s="440">
        <v>44368</v>
      </c>
      <c r="AH810" s="484">
        <f t="shared" si="38"/>
        <v>1</v>
      </c>
      <c r="AI810" s="378"/>
      <c r="AJ810" s="378" t="s">
        <v>2227</v>
      </c>
      <c r="AK810" s="378" t="s">
        <v>2228</v>
      </c>
      <c r="AL810" s="378"/>
      <c r="AM810" s="378"/>
      <c r="AN810" s="378"/>
      <c r="AO810" s="378"/>
      <c r="AP810" s="378"/>
      <c r="AQ810" s="378"/>
      <c r="AR810" s="378"/>
      <c r="AS810" s="394"/>
      <c r="AT810" s="395"/>
      <c r="AU810" s="394"/>
      <c r="AV810" s="394"/>
      <c r="AW810" s="381" t="s">
        <v>3959</v>
      </c>
    </row>
    <row r="811" spans="1:49">
      <c r="A811" s="472"/>
      <c r="B811" s="380" t="s">
        <v>3960</v>
      </c>
      <c r="C811" s="381" t="s">
        <v>3961</v>
      </c>
      <c r="D811" s="380"/>
      <c r="E811" s="378" t="s">
        <v>3962</v>
      </c>
      <c r="F811" s="378" t="s">
        <v>533</v>
      </c>
      <c r="G811" s="378" t="s">
        <v>452</v>
      </c>
      <c r="H811" s="378"/>
      <c r="I811" s="378"/>
      <c r="J811" s="378"/>
      <c r="K811" s="378"/>
      <c r="L811" s="378"/>
      <c r="M811" s="378"/>
      <c r="N811" s="378"/>
      <c r="O811" s="379"/>
      <c r="P811" s="483">
        <f t="shared" si="39"/>
        <v>0</v>
      </c>
      <c r="Q811" s="378"/>
      <c r="R811" s="378"/>
      <c r="S811" s="378"/>
      <c r="T811" s="378"/>
      <c r="U811" s="378"/>
      <c r="V811" s="378"/>
      <c r="W811" s="378"/>
      <c r="X811" s="379"/>
      <c r="Y811" s="484">
        <f t="shared" si="40"/>
        <v>0</v>
      </c>
      <c r="Z811" s="378"/>
      <c r="AA811" s="378"/>
      <c r="AB811" s="378"/>
      <c r="AC811" s="378"/>
      <c r="AD811" s="378"/>
      <c r="AE811" s="378"/>
      <c r="AF811" s="378">
        <v>1</v>
      </c>
      <c r="AG811" s="440">
        <v>44315</v>
      </c>
      <c r="AH811" s="484">
        <f t="shared" si="38"/>
        <v>1</v>
      </c>
      <c r="AI811" s="378"/>
      <c r="AJ811" s="378" t="s">
        <v>2227</v>
      </c>
      <c r="AK811" s="378" t="s">
        <v>2228</v>
      </c>
      <c r="AL811" s="378"/>
      <c r="AM811" s="378"/>
      <c r="AN811" s="378"/>
      <c r="AO811" s="378"/>
      <c r="AP811" s="378"/>
      <c r="AQ811" s="378"/>
      <c r="AR811" s="378"/>
      <c r="AS811" s="394"/>
      <c r="AT811" s="395"/>
      <c r="AU811" s="394"/>
      <c r="AV811" s="394"/>
      <c r="AW811" s="381" t="s">
        <v>3963</v>
      </c>
    </row>
    <row r="812" spans="1:49">
      <c r="A812" s="472"/>
      <c r="B812" s="380" t="s">
        <v>3964</v>
      </c>
      <c r="C812" s="381" t="s">
        <v>3965</v>
      </c>
      <c r="D812" s="380"/>
      <c r="E812" s="378" t="s">
        <v>3966</v>
      </c>
      <c r="F812" s="378" t="s">
        <v>533</v>
      </c>
      <c r="G812" s="378" t="s">
        <v>452</v>
      </c>
      <c r="H812" s="378"/>
      <c r="I812" s="378"/>
      <c r="J812" s="378"/>
      <c r="K812" s="378"/>
      <c r="L812" s="378"/>
      <c r="M812" s="378"/>
      <c r="N812" s="378"/>
      <c r="O812" s="379"/>
      <c r="P812" s="483">
        <f t="shared" si="39"/>
        <v>0</v>
      </c>
      <c r="Q812" s="378"/>
      <c r="R812" s="378"/>
      <c r="S812" s="378"/>
      <c r="T812" s="378"/>
      <c r="U812" s="378"/>
      <c r="V812" s="378"/>
      <c r="W812" s="378"/>
      <c r="X812" s="379"/>
      <c r="Y812" s="484">
        <f t="shared" si="40"/>
        <v>0</v>
      </c>
      <c r="Z812" s="378"/>
      <c r="AA812" s="378"/>
      <c r="AB812" s="378"/>
      <c r="AC812" s="378"/>
      <c r="AD812" s="378"/>
      <c r="AE812" s="378"/>
      <c r="AF812" s="378">
        <v>1</v>
      </c>
      <c r="AG812" s="440">
        <v>44335</v>
      </c>
      <c r="AH812" s="484">
        <f t="shared" si="38"/>
        <v>1</v>
      </c>
      <c r="AI812" s="378"/>
      <c r="AJ812" s="378" t="s">
        <v>2227</v>
      </c>
      <c r="AK812" s="378" t="s">
        <v>2228</v>
      </c>
      <c r="AL812" s="378"/>
      <c r="AM812" s="378"/>
      <c r="AN812" s="378"/>
      <c r="AO812" s="378"/>
      <c r="AP812" s="378"/>
      <c r="AQ812" s="378"/>
      <c r="AR812" s="378"/>
      <c r="AS812" s="394"/>
      <c r="AT812" s="395"/>
      <c r="AU812" s="394"/>
      <c r="AV812" s="394"/>
      <c r="AW812" s="381" t="s">
        <v>3967</v>
      </c>
    </row>
    <row r="813" spans="1:49">
      <c r="A813" s="472"/>
      <c r="B813" s="380" t="s">
        <v>3968</v>
      </c>
      <c r="C813" s="381" t="s">
        <v>3969</v>
      </c>
      <c r="D813" s="380"/>
      <c r="E813" s="378" t="s">
        <v>3970</v>
      </c>
      <c r="F813" s="378" t="s">
        <v>533</v>
      </c>
      <c r="G813" s="378" t="s">
        <v>452</v>
      </c>
      <c r="H813" s="378"/>
      <c r="I813" s="378"/>
      <c r="J813" s="378"/>
      <c r="K813" s="378"/>
      <c r="L813" s="378"/>
      <c r="M813" s="378"/>
      <c r="N813" s="378"/>
      <c r="O813" s="379"/>
      <c r="P813" s="483">
        <f t="shared" si="39"/>
        <v>0</v>
      </c>
      <c r="Q813" s="378"/>
      <c r="R813" s="378"/>
      <c r="S813" s="378"/>
      <c r="T813" s="378"/>
      <c r="U813" s="378"/>
      <c r="V813" s="378"/>
      <c r="W813" s="378"/>
      <c r="X813" s="379"/>
      <c r="Y813" s="484">
        <f t="shared" si="40"/>
        <v>0</v>
      </c>
      <c r="Z813" s="378"/>
      <c r="AA813" s="378"/>
      <c r="AB813" s="378"/>
      <c r="AC813" s="378"/>
      <c r="AD813" s="378"/>
      <c r="AE813" s="378"/>
      <c r="AF813" s="378">
        <v>1</v>
      </c>
      <c r="AG813" s="440">
        <v>44468</v>
      </c>
      <c r="AH813" s="484">
        <f t="shared" si="38"/>
        <v>1</v>
      </c>
      <c r="AI813" s="378"/>
      <c r="AJ813" s="378" t="s">
        <v>2227</v>
      </c>
      <c r="AK813" s="378" t="s">
        <v>2228</v>
      </c>
      <c r="AL813" s="378"/>
      <c r="AM813" s="378"/>
      <c r="AN813" s="378"/>
      <c r="AO813" s="378"/>
      <c r="AP813" s="378"/>
      <c r="AQ813" s="378"/>
      <c r="AR813" s="378"/>
      <c r="AS813" s="394"/>
      <c r="AT813" s="395"/>
      <c r="AU813" s="394"/>
      <c r="AV813" s="394"/>
      <c r="AW813" s="381" t="s">
        <v>3971</v>
      </c>
    </row>
    <row r="814" spans="1:49">
      <c r="A814" s="472"/>
      <c r="B814" s="380" t="s">
        <v>3972</v>
      </c>
      <c r="C814" s="381" t="s">
        <v>3973</v>
      </c>
      <c r="D814" s="380"/>
      <c r="E814" s="378" t="s">
        <v>3974</v>
      </c>
      <c r="F814" s="378" t="s">
        <v>533</v>
      </c>
      <c r="G814" s="378" t="s">
        <v>452</v>
      </c>
      <c r="H814" s="378"/>
      <c r="I814" s="378"/>
      <c r="J814" s="378"/>
      <c r="K814" s="378"/>
      <c r="L814" s="378"/>
      <c r="M814" s="378"/>
      <c r="N814" s="378"/>
      <c r="O814" s="379"/>
      <c r="P814" s="483">
        <f t="shared" si="39"/>
        <v>0</v>
      </c>
      <c r="Q814" s="378"/>
      <c r="R814" s="378"/>
      <c r="S814" s="378"/>
      <c r="T814" s="378"/>
      <c r="U814" s="378"/>
      <c r="V814" s="378"/>
      <c r="W814" s="378"/>
      <c r="X814" s="379"/>
      <c r="Y814" s="484">
        <f t="shared" si="40"/>
        <v>0</v>
      </c>
      <c r="Z814" s="378"/>
      <c r="AA814" s="378"/>
      <c r="AB814" s="378"/>
      <c r="AC814" s="378"/>
      <c r="AD814" s="378"/>
      <c r="AE814" s="378"/>
      <c r="AF814" s="378">
        <v>1</v>
      </c>
      <c r="AG814" s="440">
        <v>44202</v>
      </c>
      <c r="AH814" s="484">
        <f t="shared" si="38"/>
        <v>1</v>
      </c>
      <c r="AI814" s="378"/>
      <c r="AJ814" s="378" t="s">
        <v>2227</v>
      </c>
      <c r="AK814" s="378" t="s">
        <v>2228</v>
      </c>
      <c r="AL814" s="378"/>
      <c r="AM814" s="378"/>
      <c r="AN814" s="378"/>
      <c r="AO814" s="378"/>
      <c r="AP814" s="378"/>
      <c r="AQ814" s="378"/>
      <c r="AR814" s="378"/>
      <c r="AS814" s="394"/>
      <c r="AT814" s="395"/>
      <c r="AU814" s="394"/>
      <c r="AV814" s="394"/>
      <c r="AW814" s="381" t="s">
        <v>3975</v>
      </c>
    </row>
    <row r="815" spans="1:49">
      <c r="A815" s="472"/>
      <c r="B815" s="380" t="s">
        <v>3976</v>
      </c>
      <c r="C815" s="381" t="s">
        <v>3977</v>
      </c>
      <c r="D815" s="380"/>
      <c r="E815" s="378" t="s">
        <v>3978</v>
      </c>
      <c r="F815" s="378" t="s">
        <v>533</v>
      </c>
      <c r="G815" s="378" t="s">
        <v>452</v>
      </c>
      <c r="H815" s="378"/>
      <c r="I815" s="378"/>
      <c r="J815" s="378"/>
      <c r="K815" s="378"/>
      <c r="L815" s="378"/>
      <c r="M815" s="378"/>
      <c r="N815" s="378"/>
      <c r="O815" s="379"/>
      <c r="P815" s="483">
        <f t="shared" si="39"/>
        <v>0</v>
      </c>
      <c r="Q815" s="378"/>
      <c r="R815" s="378"/>
      <c r="S815" s="378"/>
      <c r="T815" s="378"/>
      <c r="U815" s="378"/>
      <c r="V815" s="378"/>
      <c r="W815" s="378"/>
      <c r="X815" s="379"/>
      <c r="Y815" s="484">
        <f t="shared" si="40"/>
        <v>0</v>
      </c>
      <c r="Z815" s="378"/>
      <c r="AA815" s="378"/>
      <c r="AB815" s="378"/>
      <c r="AC815" s="378"/>
      <c r="AD815" s="378"/>
      <c r="AE815" s="378"/>
      <c r="AF815" s="378">
        <v>1</v>
      </c>
      <c r="AG815" s="440">
        <v>44460</v>
      </c>
      <c r="AH815" s="484">
        <f t="shared" si="38"/>
        <v>1</v>
      </c>
      <c r="AI815" s="378"/>
      <c r="AJ815" s="378" t="s">
        <v>2227</v>
      </c>
      <c r="AK815" s="378" t="s">
        <v>2228</v>
      </c>
      <c r="AL815" s="378"/>
      <c r="AM815" s="378"/>
      <c r="AN815" s="378"/>
      <c r="AO815" s="378"/>
      <c r="AP815" s="378"/>
      <c r="AQ815" s="378"/>
      <c r="AR815" s="378"/>
      <c r="AS815" s="394"/>
      <c r="AT815" s="395"/>
      <c r="AU815" s="394"/>
      <c r="AV815" s="394"/>
      <c r="AW815" s="381" t="s">
        <v>3979</v>
      </c>
    </row>
    <row r="816" spans="1:49">
      <c r="A816" s="472"/>
      <c r="B816" s="380" t="s">
        <v>3980</v>
      </c>
      <c r="C816" s="381" t="s">
        <v>3981</v>
      </c>
      <c r="D816" s="380"/>
      <c r="E816" s="378" t="s">
        <v>3982</v>
      </c>
      <c r="F816" s="378" t="s">
        <v>533</v>
      </c>
      <c r="G816" s="378" t="s">
        <v>452</v>
      </c>
      <c r="H816" s="378"/>
      <c r="I816" s="378"/>
      <c r="J816" s="378"/>
      <c r="K816" s="378"/>
      <c r="L816" s="378"/>
      <c r="M816" s="378"/>
      <c r="N816" s="378"/>
      <c r="O816" s="379"/>
      <c r="P816" s="483">
        <f t="shared" si="39"/>
        <v>0</v>
      </c>
      <c r="Q816" s="378"/>
      <c r="R816" s="378"/>
      <c r="S816" s="378"/>
      <c r="T816" s="378"/>
      <c r="U816" s="378"/>
      <c r="V816" s="378"/>
      <c r="W816" s="378"/>
      <c r="X816" s="379"/>
      <c r="Y816" s="484">
        <f t="shared" si="40"/>
        <v>0</v>
      </c>
      <c r="Z816" s="378"/>
      <c r="AA816" s="378"/>
      <c r="AB816" s="378"/>
      <c r="AC816" s="378"/>
      <c r="AD816" s="378"/>
      <c r="AE816" s="378"/>
      <c r="AF816" s="378">
        <v>1</v>
      </c>
      <c r="AG816" s="440">
        <v>44468</v>
      </c>
      <c r="AH816" s="484">
        <f t="shared" si="38"/>
        <v>1</v>
      </c>
      <c r="AI816" s="378"/>
      <c r="AJ816" s="378" t="s">
        <v>2227</v>
      </c>
      <c r="AK816" s="378" t="s">
        <v>2228</v>
      </c>
      <c r="AL816" s="378"/>
      <c r="AM816" s="378"/>
      <c r="AN816" s="378"/>
      <c r="AO816" s="378"/>
      <c r="AP816" s="378"/>
      <c r="AQ816" s="378"/>
      <c r="AR816" s="378"/>
      <c r="AS816" s="394"/>
      <c r="AT816" s="395"/>
      <c r="AU816" s="394"/>
      <c r="AV816" s="394"/>
      <c r="AW816" s="381" t="s">
        <v>3983</v>
      </c>
    </row>
    <row r="817" spans="1:49">
      <c r="A817" s="472"/>
      <c r="B817" s="380" t="s">
        <v>3984</v>
      </c>
      <c r="C817" s="381" t="s">
        <v>3985</v>
      </c>
      <c r="D817" s="380"/>
      <c r="E817" s="378" t="s">
        <v>3986</v>
      </c>
      <c r="F817" s="378" t="s">
        <v>533</v>
      </c>
      <c r="G817" s="378" t="s">
        <v>452</v>
      </c>
      <c r="H817" s="378"/>
      <c r="I817" s="378"/>
      <c r="J817" s="378"/>
      <c r="K817" s="378"/>
      <c r="L817" s="378"/>
      <c r="M817" s="378"/>
      <c r="N817" s="378"/>
      <c r="O817" s="379"/>
      <c r="P817" s="483">
        <f t="shared" si="39"/>
        <v>0</v>
      </c>
      <c r="Q817" s="378"/>
      <c r="R817" s="378"/>
      <c r="S817" s="378"/>
      <c r="T817" s="378"/>
      <c r="U817" s="378"/>
      <c r="V817" s="378"/>
      <c r="W817" s="378"/>
      <c r="X817" s="379"/>
      <c r="Y817" s="484">
        <f t="shared" si="40"/>
        <v>0</v>
      </c>
      <c r="Z817" s="378"/>
      <c r="AA817" s="378"/>
      <c r="AB817" s="378"/>
      <c r="AC817" s="378"/>
      <c r="AD817" s="378"/>
      <c r="AE817" s="378"/>
      <c r="AF817" s="378">
        <v>1</v>
      </c>
      <c r="AG817" s="440">
        <v>44252</v>
      </c>
      <c r="AH817" s="484">
        <f t="shared" si="38"/>
        <v>1</v>
      </c>
      <c r="AI817" s="378"/>
      <c r="AJ817" s="378" t="s">
        <v>2227</v>
      </c>
      <c r="AK817" s="378" t="s">
        <v>2228</v>
      </c>
      <c r="AL817" s="378"/>
      <c r="AM817" s="378"/>
      <c r="AN817" s="378"/>
      <c r="AO817" s="378"/>
      <c r="AP817" s="378"/>
      <c r="AQ817" s="378"/>
      <c r="AR817" s="378"/>
      <c r="AS817" s="394"/>
      <c r="AT817" s="395"/>
      <c r="AU817" s="394"/>
      <c r="AV817" s="394"/>
      <c r="AW817" s="381" t="s">
        <v>3987</v>
      </c>
    </row>
    <row r="818" spans="1:49">
      <c r="A818" s="472"/>
      <c r="B818" s="380" t="s">
        <v>3988</v>
      </c>
      <c r="C818" s="381" t="s">
        <v>3989</v>
      </c>
      <c r="D818" s="380"/>
      <c r="E818" s="378" t="s">
        <v>3990</v>
      </c>
      <c r="F818" s="378" t="s">
        <v>533</v>
      </c>
      <c r="G818" s="378" t="s">
        <v>452</v>
      </c>
      <c r="H818" s="378"/>
      <c r="I818" s="378"/>
      <c r="J818" s="378"/>
      <c r="K818" s="378"/>
      <c r="L818" s="378"/>
      <c r="M818" s="378"/>
      <c r="N818" s="378"/>
      <c r="O818" s="379"/>
      <c r="P818" s="483">
        <f t="shared" si="39"/>
        <v>0</v>
      </c>
      <c r="Q818" s="378"/>
      <c r="R818" s="378"/>
      <c r="S818" s="378"/>
      <c r="T818" s="378"/>
      <c r="U818" s="378"/>
      <c r="V818" s="378"/>
      <c r="W818" s="378"/>
      <c r="X818" s="379"/>
      <c r="Y818" s="484">
        <f t="shared" si="40"/>
        <v>0</v>
      </c>
      <c r="Z818" s="378"/>
      <c r="AA818" s="378"/>
      <c r="AB818" s="378"/>
      <c r="AC818" s="378"/>
      <c r="AD818" s="378"/>
      <c r="AE818" s="378"/>
      <c r="AF818" s="378">
        <v>1</v>
      </c>
      <c r="AG818" s="440">
        <v>44298</v>
      </c>
      <c r="AH818" s="484">
        <f t="shared" si="38"/>
        <v>1</v>
      </c>
      <c r="AI818" s="378"/>
      <c r="AJ818" s="378" t="s">
        <v>2227</v>
      </c>
      <c r="AK818" s="378" t="s">
        <v>2228</v>
      </c>
      <c r="AL818" s="378"/>
      <c r="AM818" s="378"/>
      <c r="AN818" s="378"/>
      <c r="AO818" s="378"/>
      <c r="AP818" s="378"/>
      <c r="AQ818" s="378"/>
      <c r="AR818" s="378"/>
      <c r="AS818" s="394"/>
      <c r="AT818" s="395"/>
      <c r="AU818" s="394"/>
      <c r="AV818" s="394"/>
      <c r="AW818" s="381" t="s">
        <v>3991</v>
      </c>
    </row>
    <row r="819" spans="1:49">
      <c r="A819" s="472"/>
      <c r="B819" s="380" t="s">
        <v>3992</v>
      </c>
      <c r="C819" s="381" t="s">
        <v>3993</v>
      </c>
      <c r="D819" s="380"/>
      <c r="E819" s="378" t="s">
        <v>3994</v>
      </c>
      <c r="F819" s="378" t="s">
        <v>533</v>
      </c>
      <c r="G819" s="378" t="s">
        <v>452</v>
      </c>
      <c r="H819" s="378"/>
      <c r="I819" s="378"/>
      <c r="J819" s="378"/>
      <c r="K819" s="378"/>
      <c r="L819" s="378"/>
      <c r="M819" s="378"/>
      <c r="N819" s="378"/>
      <c r="O819" s="379"/>
      <c r="P819" s="483">
        <f t="shared" si="39"/>
        <v>0</v>
      </c>
      <c r="Q819" s="378"/>
      <c r="R819" s="378"/>
      <c r="S819" s="378"/>
      <c r="T819" s="378"/>
      <c r="U819" s="378"/>
      <c r="V819" s="378"/>
      <c r="W819" s="378"/>
      <c r="X819" s="379"/>
      <c r="Y819" s="484">
        <f t="shared" si="40"/>
        <v>0</v>
      </c>
      <c r="Z819" s="378"/>
      <c r="AA819" s="378"/>
      <c r="AB819" s="378"/>
      <c r="AC819" s="378"/>
      <c r="AD819" s="378"/>
      <c r="AE819" s="378"/>
      <c r="AF819" s="378">
        <v>1</v>
      </c>
      <c r="AG819" s="440">
        <v>44337</v>
      </c>
      <c r="AH819" s="484">
        <f t="shared" si="38"/>
        <v>1</v>
      </c>
      <c r="AI819" s="378"/>
      <c r="AJ819" s="378" t="s">
        <v>2227</v>
      </c>
      <c r="AK819" s="378" t="s">
        <v>2228</v>
      </c>
      <c r="AL819" s="378"/>
      <c r="AM819" s="378"/>
      <c r="AN819" s="378"/>
      <c r="AO819" s="378"/>
      <c r="AP819" s="378"/>
      <c r="AQ819" s="378"/>
      <c r="AR819" s="378"/>
      <c r="AS819" s="394"/>
      <c r="AT819" s="395"/>
      <c r="AU819" s="394"/>
      <c r="AV819" s="394"/>
      <c r="AW819" s="381" t="s">
        <v>3995</v>
      </c>
    </row>
    <row r="820" spans="1:49">
      <c r="A820" s="472"/>
      <c r="B820" s="380" t="s">
        <v>3996</v>
      </c>
      <c r="C820" s="381" t="s">
        <v>3997</v>
      </c>
      <c r="D820" s="380"/>
      <c r="E820" s="378" t="s">
        <v>3998</v>
      </c>
      <c r="F820" s="378" t="s">
        <v>533</v>
      </c>
      <c r="G820" s="378" t="s">
        <v>452</v>
      </c>
      <c r="H820" s="378"/>
      <c r="I820" s="378"/>
      <c r="J820" s="378"/>
      <c r="K820" s="378"/>
      <c r="L820" s="378"/>
      <c r="M820" s="378"/>
      <c r="N820" s="378"/>
      <c r="O820" s="379"/>
      <c r="P820" s="483">
        <f t="shared" si="39"/>
        <v>0</v>
      </c>
      <c r="Q820" s="378"/>
      <c r="R820" s="378"/>
      <c r="S820" s="378"/>
      <c r="T820" s="378"/>
      <c r="U820" s="378"/>
      <c r="V820" s="378"/>
      <c r="W820" s="378"/>
      <c r="X820" s="379"/>
      <c r="Y820" s="484">
        <f t="shared" si="40"/>
        <v>0</v>
      </c>
      <c r="Z820" s="378"/>
      <c r="AA820" s="378"/>
      <c r="AB820" s="378"/>
      <c r="AC820" s="378"/>
      <c r="AD820" s="378"/>
      <c r="AE820" s="378"/>
      <c r="AF820" s="378">
        <v>1</v>
      </c>
      <c r="AG820" s="440">
        <v>44251</v>
      </c>
      <c r="AH820" s="484">
        <f t="shared" si="38"/>
        <v>1</v>
      </c>
      <c r="AI820" s="378"/>
      <c r="AJ820" s="378" t="s">
        <v>2227</v>
      </c>
      <c r="AK820" s="378" t="s">
        <v>2228</v>
      </c>
      <c r="AL820" s="378"/>
      <c r="AM820" s="378"/>
      <c r="AN820" s="378"/>
      <c r="AO820" s="378"/>
      <c r="AP820" s="378"/>
      <c r="AQ820" s="378"/>
      <c r="AR820" s="378"/>
      <c r="AS820" s="394"/>
      <c r="AT820" s="395"/>
      <c r="AU820" s="394"/>
      <c r="AV820" s="394"/>
      <c r="AW820" s="381" t="s">
        <v>3999</v>
      </c>
    </row>
    <row r="821" spans="1:49">
      <c r="A821" s="472"/>
      <c r="B821" s="380" t="s">
        <v>4000</v>
      </c>
      <c r="C821" s="381" t="s">
        <v>4001</v>
      </c>
      <c r="D821" s="380"/>
      <c r="E821" s="378" t="s">
        <v>4002</v>
      </c>
      <c r="F821" s="378" t="s">
        <v>533</v>
      </c>
      <c r="G821" s="378" t="s">
        <v>452</v>
      </c>
      <c r="H821" s="378"/>
      <c r="I821" s="378"/>
      <c r="J821" s="378"/>
      <c r="K821" s="378"/>
      <c r="L821" s="378"/>
      <c r="M821" s="378"/>
      <c r="N821" s="378"/>
      <c r="O821" s="379"/>
      <c r="P821" s="483">
        <f t="shared" si="39"/>
        <v>0</v>
      </c>
      <c r="Q821" s="378"/>
      <c r="R821" s="378"/>
      <c r="S821" s="378"/>
      <c r="T821" s="378"/>
      <c r="U821" s="378"/>
      <c r="V821" s="378"/>
      <c r="W821" s="378"/>
      <c r="X821" s="379"/>
      <c r="Y821" s="484">
        <f t="shared" si="40"/>
        <v>0</v>
      </c>
      <c r="Z821" s="378"/>
      <c r="AA821" s="378"/>
      <c r="AB821" s="378"/>
      <c r="AC821" s="378"/>
      <c r="AD821" s="378"/>
      <c r="AE821" s="378"/>
      <c r="AF821" s="378">
        <v>1</v>
      </c>
      <c r="AG821" s="440">
        <v>44538</v>
      </c>
      <c r="AH821" s="484">
        <f t="shared" si="38"/>
        <v>1</v>
      </c>
      <c r="AI821" s="378"/>
      <c r="AJ821" s="378" t="s">
        <v>2227</v>
      </c>
      <c r="AK821" s="378" t="s">
        <v>2228</v>
      </c>
      <c r="AL821" s="378"/>
      <c r="AM821" s="378"/>
      <c r="AN821" s="378"/>
      <c r="AO821" s="378"/>
      <c r="AP821" s="378"/>
      <c r="AQ821" s="378"/>
      <c r="AR821" s="378"/>
      <c r="AS821" s="394"/>
      <c r="AT821" s="395"/>
      <c r="AU821" s="394"/>
      <c r="AV821" s="394"/>
      <c r="AW821" s="381" t="s">
        <v>4003</v>
      </c>
    </row>
    <row r="822" spans="1:49">
      <c r="A822" s="472"/>
      <c r="B822" s="380" t="s">
        <v>4004</v>
      </c>
      <c r="C822" s="381" t="s">
        <v>4005</v>
      </c>
      <c r="D822" s="380"/>
      <c r="E822" s="378" t="s">
        <v>4006</v>
      </c>
      <c r="F822" s="378" t="s">
        <v>533</v>
      </c>
      <c r="G822" s="378" t="s">
        <v>452</v>
      </c>
      <c r="H822" s="378"/>
      <c r="I822" s="378"/>
      <c r="J822" s="378"/>
      <c r="K822" s="378"/>
      <c r="L822" s="378"/>
      <c r="M822" s="378"/>
      <c r="N822" s="378"/>
      <c r="O822" s="379"/>
      <c r="P822" s="483">
        <f t="shared" si="39"/>
        <v>0</v>
      </c>
      <c r="Q822" s="378"/>
      <c r="R822" s="378"/>
      <c r="S822" s="378"/>
      <c r="T822" s="378"/>
      <c r="U822" s="378"/>
      <c r="V822" s="378"/>
      <c r="W822" s="378"/>
      <c r="X822" s="379"/>
      <c r="Y822" s="484">
        <f t="shared" si="40"/>
        <v>0</v>
      </c>
      <c r="Z822" s="378"/>
      <c r="AA822" s="378"/>
      <c r="AB822" s="378"/>
      <c r="AC822" s="378"/>
      <c r="AD822" s="378"/>
      <c r="AE822" s="378"/>
      <c r="AF822" s="378">
        <v>1</v>
      </c>
      <c r="AG822" s="440">
        <v>44287</v>
      </c>
      <c r="AH822" s="484">
        <f t="shared" si="38"/>
        <v>1</v>
      </c>
      <c r="AI822" s="378"/>
      <c r="AJ822" s="378" t="s">
        <v>2227</v>
      </c>
      <c r="AK822" s="378" t="s">
        <v>2228</v>
      </c>
      <c r="AL822" s="378"/>
      <c r="AM822" s="378"/>
      <c r="AN822" s="378"/>
      <c r="AO822" s="378"/>
      <c r="AP822" s="378"/>
      <c r="AQ822" s="378"/>
      <c r="AR822" s="378"/>
      <c r="AS822" s="394"/>
      <c r="AT822" s="395"/>
      <c r="AU822" s="394"/>
      <c r="AV822" s="394"/>
      <c r="AW822" s="381" t="s">
        <v>4007</v>
      </c>
    </row>
    <row r="823" spans="1:49">
      <c r="A823" s="472"/>
      <c r="B823" s="380" t="s">
        <v>4008</v>
      </c>
      <c r="C823" s="381" t="s">
        <v>4009</v>
      </c>
      <c r="D823" s="380"/>
      <c r="E823" s="378" t="s">
        <v>4010</v>
      </c>
      <c r="F823" s="378" t="s">
        <v>533</v>
      </c>
      <c r="G823" s="378" t="s">
        <v>452</v>
      </c>
      <c r="H823" s="378"/>
      <c r="I823" s="378"/>
      <c r="J823" s="378"/>
      <c r="K823" s="378"/>
      <c r="L823" s="378"/>
      <c r="M823" s="378"/>
      <c r="N823" s="378"/>
      <c r="O823" s="379"/>
      <c r="P823" s="483">
        <f t="shared" si="39"/>
        <v>0</v>
      </c>
      <c r="Q823" s="378"/>
      <c r="R823" s="378"/>
      <c r="S823" s="378"/>
      <c r="T823" s="378"/>
      <c r="U823" s="378"/>
      <c r="V823" s="378"/>
      <c r="W823" s="378"/>
      <c r="X823" s="379"/>
      <c r="Y823" s="484">
        <f t="shared" si="40"/>
        <v>0</v>
      </c>
      <c r="Z823" s="378"/>
      <c r="AA823" s="378"/>
      <c r="AB823" s="378"/>
      <c r="AC823" s="378"/>
      <c r="AD823" s="378"/>
      <c r="AE823" s="378"/>
      <c r="AF823" s="378">
        <v>1</v>
      </c>
      <c r="AG823" s="440">
        <v>44384</v>
      </c>
      <c r="AH823" s="484">
        <f t="shared" si="38"/>
        <v>1</v>
      </c>
      <c r="AI823" s="378"/>
      <c r="AJ823" s="378" t="s">
        <v>2227</v>
      </c>
      <c r="AK823" s="378" t="s">
        <v>2228</v>
      </c>
      <c r="AL823" s="378"/>
      <c r="AM823" s="378"/>
      <c r="AN823" s="378"/>
      <c r="AO823" s="378"/>
      <c r="AP823" s="378"/>
      <c r="AQ823" s="378"/>
      <c r="AR823" s="378"/>
      <c r="AS823" s="394"/>
      <c r="AT823" s="395"/>
      <c r="AU823" s="394"/>
      <c r="AV823" s="394"/>
      <c r="AW823" s="381" t="s">
        <v>4011</v>
      </c>
    </row>
    <row r="824" spans="1:49">
      <c r="A824" s="472"/>
      <c r="B824" s="380" t="s">
        <v>4012</v>
      </c>
      <c r="C824" s="381" t="s">
        <v>4013</v>
      </c>
      <c r="D824" s="380"/>
      <c r="E824" s="378" t="s">
        <v>4014</v>
      </c>
      <c r="F824" s="378" t="s">
        <v>533</v>
      </c>
      <c r="G824" s="378" t="s">
        <v>452</v>
      </c>
      <c r="H824" s="378"/>
      <c r="I824" s="378"/>
      <c r="J824" s="378"/>
      <c r="K824" s="378"/>
      <c r="L824" s="378"/>
      <c r="M824" s="378"/>
      <c r="N824" s="378"/>
      <c r="O824" s="379"/>
      <c r="P824" s="483">
        <f t="shared" si="39"/>
        <v>0</v>
      </c>
      <c r="Q824" s="378"/>
      <c r="R824" s="378"/>
      <c r="S824" s="378"/>
      <c r="T824" s="378"/>
      <c r="U824" s="378"/>
      <c r="V824" s="378"/>
      <c r="W824" s="378"/>
      <c r="X824" s="379"/>
      <c r="Y824" s="484">
        <f t="shared" si="40"/>
        <v>0</v>
      </c>
      <c r="Z824" s="378"/>
      <c r="AA824" s="378"/>
      <c r="AB824" s="378"/>
      <c r="AC824" s="378"/>
      <c r="AD824" s="378"/>
      <c r="AE824" s="378"/>
      <c r="AF824" s="378">
        <v>1</v>
      </c>
      <c r="AG824" s="440">
        <v>44391</v>
      </c>
      <c r="AH824" s="484">
        <f t="shared" si="38"/>
        <v>1</v>
      </c>
      <c r="AI824" s="378"/>
      <c r="AJ824" s="378" t="s">
        <v>2227</v>
      </c>
      <c r="AK824" s="378" t="s">
        <v>2228</v>
      </c>
      <c r="AL824" s="378"/>
      <c r="AM824" s="378"/>
      <c r="AN824" s="378"/>
      <c r="AO824" s="378"/>
      <c r="AP824" s="378"/>
      <c r="AQ824" s="378"/>
      <c r="AR824" s="378"/>
      <c r="AS824" s="394"/>
      <c r="AT824" s="395"/>
      <c r="AU824" s="394"/>
      <c r="AV824" s="394"/>
      <c r="AW824" s="381" t="s">
        <v>4015</v>
      </c>
    </row>
    <row r="825" spans="1:49">
      <c r="A825" s="472"/>
      <c r="B825" s="380" t="s">
        <v>4016</v>
      </c>
      <c r="C825" s="381" t="s">
        <v>4017</v>
      </c>
      <c r="D825" s="380"/>
      <c r="E825" s="378" t="s">
        <v>4018</v>
      </c>
      <c r="F825" s="378" t="s">
        <v>533</v>
      </c>
      <c r="G825" s="378" t="s">
        <v>452</v>
      </c>
      <c r="H825" s="378"/>
      <c r="I825" s="378"/>
      <c r="J825" s="378"/>
      <c r="K825" s="378"/>
      <c r="L825" s="378"/>
      <c r="M825" s="378"/>
      <c r="N825" s="378"/>
      <c r="O825" s="379"/>
      <c r="P825" s="483">
        <f t="shared" si="39"/>
        <v>0</v>
      </c>
      <c r="Q825" s="378"/>
      <c r="R825" s="378"/>
      <c r="S825" s="378"/>
      <c r="T825" s="378"/>
      <c r="U825" s="378"/>
      <c r="V825" s="378"/>
      <c r="W825" s="378"/>
      <c r="X825" s="379"/>
      <c r="Y825" s="484">
        <f t="shared" si="40"/>
        <v>0</v>
      </c>
      <c r="Z825" s="378"/>
      <c r="AA825" s="378"/>
      <c r="AB825" s="378"/>
      <c r="AC825" s="378"/>
      <c r="AD825" s="378"/>
      <c r="AE825" s="378"/>
      <c r="AF825" s="378">
        <v>1</v>
      </c>
      <c r="AG825" s="440">
        <v>44489</v>
      </c>
      <c r="AH825" s="484">
        <f t="shared" si="38"/>
        <v>1</v>
      </c>
      <c r="AI825" s="378"/>
      <c r="AJ825" s="378" t="s">
        <v>2227</v>
      </c>
      <c r="AK825" s="378" t="s">
        <v>2228</v>
      </c>
      <c r="AL825" s="378"/>
      <c r="AM825" s="378"/>
      <c r="AN825" s="378"/>
      <c r="AO825" s="378"/>
      <c r="AP825" s="378"/>
      <c r="AQ825" s="378"/>
      <c r="AR825" s="378"/>
      <c r="AS825" s="394"/>
      <c r="AT825" s="395"/>
      <c r="AU825" s="394"/>
      <c r="AV825" s="394"/>
      <c r="AW825" s="381" t="s">
        <v>4019</v>
      </c>
    </row>
    <row r="826" spans="1:49">
      <c r="A826" s="472"/>
      <c r="B826" s="380" t="s">
        <v>4020</v>
      </c>
      <c r="C826" s="381" t="s">
        <v>4021</v>
      </c>
      <c r="D826" s="380"/>
      <c r="E826" s="378" t="s">
        <v>4022</v>
      </c>
      <c r="F826" s="378" t="s">
        <v>533</v>
      </c>
      <c r="G826" s="378" t="s">
        <v>452</v>
      </c>
      <c r="H826" s="378"/>
      <c r="I826" s="378"/>
      <c r="J826" s="378"/>
      <c r="K826" s="378"/>
      <c r="L826" s="378"/>
      <c r="M826" s="378"/>
      <c r="N826" s="378"/>
      <c r="O826" s="379"/>
      <c r="P826" s="483">
        <f t="shared" si="39"/>
        <v>0</v>
      </c>
      <c r="Q826" s="378"/>
      <c r="R826" s="378"/>
      <c r="S826" s="378"/>
      <c r="T826" s="378"/>
      <c r="U826" s="378"/>
      <c r="V826" s="378"/>
      <c r="W826" s="378"/>
      <c r="X826" s="379"/>
      <c r="Y826" s="484">
        <f t="shared" si="40"/>
        <v>0</v>
      </c>
      <c r="Z826" s="378"/>
      <c r="AA826" s="378"/>
      <c r="AB826" s="378"/>
      <c r="AC826" s="378"/>
      <c r="AD826" s="378"/>
      <c r="AE826" s="378"/>
      <c r="AF826" s="378">
        <v>1</v>
      </c>
      <c r="AG826" s="440">
        <v>44498</v>
      </c>
      <c r="AH826" s="484">
        <f t="shared" si="38"/>
        <v>1</v>
      </c>
      <c r="AI826" s="378"/>
      <c r="AJ826" s="378" t="s">
        <v>2227</v>
      </c>
      <c r="AK826" s="378" t="s">
        <v>2228</v>
      </c>
      <c r="AL826" s="378"/>
      <c r="AM826" s="378"/>
      <c r="AN826" s="378"/>
      <c r="AO826" s="378"/>
      <c r="AP826" s="378"/>
      <c r="AQ826" s="378"/>
      <c r="AR826" s="378"/>
      <c r="AS826" s="394"/>
      <c r="AT826" s="395"/>
      <c r="AU826" s="394"/>
      <c r="AV826" s="394"/>
      <c r="AW826" s="381" t="s">
        <v>4023</v>
      </c>
    </row>
    <row r="827" spans="1:49">
      <c r="A827" s="472"/>
      <c r="B827" s="380" t="s">
        <v>4024</v>
      </c>
      <c r="C827" s="381" t="s">
        <v>4025</v>
      </c>
      <c r="D827" s="380"/>
      <c r="E827" s="378" t="s">
        <v>4026</v>
      </c>
      <c r="F827" s="378" t="s">
        <v>533</v>
      </c>
      <c r="G827" s="378" t="s">
        <v>452</v>
      </c>
      <c r="H827" s="378"/>
      <c r="I827" s="378"/>
      <c r="J827" s="378"/>
      <c r="K827" s="378"/>
      <c r="L827" s="378"/>
      <c r="M827" s="378"/>
      <c r="N827" s="378"/>
      <c r="O827" s="379"/>
      <c r="P827" s="483">
        <f t="shared" si="39"/>
        <v>0</v>
      </c>
      <c r="Q827" s="378"/>
      <c r="R827" s="378"/>
      <c r="S827" s="378"/>
      <c r="T827" s="378"/>
      <c r="U827" s="378"/>
      <c r="V827" s="378"/>
      <c r="W827" s="378"/>
      <c r="X827" s="379"/>
      <c r="Y827" s="484">
        <f t="shared" si="40"/>
        <v>0</v>
      </c>
      <c r="Z827" s="378"/>
      <c r="AA827" s="378"/>
      <c r="AB827" s="378"/>
      <c r="AC827" s="378"/>
      <c r="AD827" s="378"/>
      <c r="AE827" s="378"/>
      <c r="AF827" s="378">
        <v>1</v>
      </c>
      <c r="AG827" s="440">
        <v>44468</v>
      </c>
      <c r="AH827" s="484">
        <f t="shared" si="38"/>
        <v>1</v>
      </c>
      <c r="AI827" s="378"/>
      <c r="AJ827" s="378" t="s">
        <v>2227</v>
      </c>
      <c r="AK827" s="378" t="s">
        <v>2228</v>
      </c>
      <c r="AL827" s="378"/>
      <c r="AM827" s="378"/>
      <c r="AN827" s="378"/>
      <c r="AO827" s="378"/>
      <c r="AP827" s="378"/>
      <c r="AQ827" s="378"/>
      <c r="AR827" s="378"/>
      <c r="AS827" s="394"/>
      <c r="AT827" s="395"/>
      <c r="AU827" s="394"/>
      <c r="AV827" s="394"/>
      <c r="AW827" s="381" t="s">
        <v>4027</v>
      </c>
    </row>
    <row r="828" spans="1:49">
      <c r="A828" s="472"/>
      <c r="B828" s="380" t="s">
        <v>4028</v>
      </c>
      <c r="C828" s="381" t="s">
        <v>4029</v>
      </c>
      <c r="D828" s="380"/>
      <c r="E828" s="378" t="s">
        <v>4030</v>
      </c>
      <c r="F828" s="378" t="s">
        <v>533</v>
      </c>
      <c r="G828" s="378" t="s">
        <v>452</v>
      </c>
      <c r="H828" s="378"/>
      <c r="I828" s="378"/>
      <c r="J828" s="378"/>
      <c r="K828" s="378"/>
      <c r="L828" s="378"/>
      <c r="M828" s="378"/>
      <c r="N828" s="378"/>
      <c r="O828" s="379"/>
      <c r="P828" s="483">
        <f t="shared" si="39"/>
        <v>0</v>
      </c>
      <c r="Q828" s="378"/>
      <c r="R828" s="378"/>
      <c r="S828" s="378"/>
      <c r="T828" s="378"/>
      <c r="U828" s="378"/>
      <c r="V828" s="378"/>
      <c r="W828" s="378"/>
      <c r="X828" s="379"/>
      <c r="Y828" s="484">
        <f t="shared" si="40"/>
        <v>0</v>
      </c>
      <c r="Z828" s="378"/>
      <c r="AA828" s="378"/>
      <c r="AB828" s="378"/>
      <c r="AC828" s="378"/>
      <c r="AD828" s="378"/>
      <c r="AE828" s="378"/>
      <c r="AF828" s="378">
        <v>1</v>
      </c>
      <c r="AG828" s="440">
        <v>44384</v>
      </c>
      <c r="AH828" s="484">
        <f t="shared" si="38"/>
        <v>1</v>
      </c>
      <c r="AI828" s="378"/>
      <c r="AJ828" s="378" t="s">
        <v>2227</v>
      </c>
      <c r="AK828" s="378" t="s">
        <v>2228</v>
      </c>
      <c r="AL828" s="378"/>
      <c r="AM828" s="378"/>
      <c r="AN828" s="378"/>
      <c r="AO828" s="378"/>
      <c r="AP828" s="378"/>
      <c r="AQ828" s="378"/>
      <c r="AR828" s="378"/>
      <c r="AS828" s="394"/>
      <c r="AT828" s="395"/>
      <c r="AU828" s="394"/>
      <c r="AV828" s="394"/>
      <c r="AW828" s="381" t="s">
        <v>4031</v>
      </c>
    </row>
    <row r="829" spans="1:49">
      <c r="A829" s="472"/>
      <c r="B829" s="380" t="s">
        <v>4032</v>
      </c>
      <c r="C829" s="381" t="s">
        <v>4033</v>
      </c>
      <c r="D829" s="380"/>
      <c r="E829" s="378" t="s">
        <v>4034</v>
      </c>
      <c r="F829" s="378" t="s">
        <v>533</v>
      </c>
      <c r="G829" s="378" t="s">
        <v>452</v>
      </c>
      <c r="H829" s="378"/>
      <c r="I829" s="378"/>
      <c r="J829" s="378"/>
      <c r="K829" s="378"/>
      <c r="L829" s="378"/>
      <c r="M829" s="378"/>
      <c r="N829" s="378"/>
      <c r="O829" s="379"/>
      <c r="P829" s="483">
        <f t="shared" si="39"/>
        <v>0</v>
      </c>
      <c r="Q829" s="378"/>
      <c r="R829" s="378"/>
      <c r="S829" s="378"/>
      <c r="T829" s="378"/>
      <c r="U829" s="378"/>
      <c r="V829" s="378"/>
      <c r="W829" s="378"/>
      <c r="X829" s="379"/>
      <c r="Y829" s="484">
        <f t="shared" si="40"/>
        <v>0</v>
      </c>
      <c r="Z829" s="378"/>
      <c r="AA829" s="378"/>
      <c r="AB829" s="378"/>
      <c r="AC829" s="378"/>
      <c r="AD829" s="378"/>
      <c r="AE829" s="378"/>
      <c r="AF829" s="378">
        <v>1</v>
      </c>
      <c r="AG829" s="440">
        <v>44264</v>
      </c>
      <c r="AH829" s="484">
        <f t="shared" si="38"/>
        <v>1</v>
      </c>
      <c r="AI829" s="378"/>
      <c r="AJ829" s="378" t="s">
        <v>2227</v>
      </c>
      <c r="AK829" s="378" t="s">
        <v>2228</v>
      </c>
      <c r="AL829" s="378"/>
      <c r="AM829" s="378"/>
      <c r="AN829" s="378"/>
      <c r="AO829" s="378"/>
      <c r="AP829" s="378"/>
      <c r="AQ829" s="378"/>
      <c r="AR829" s="378"/>
      <c r="AS829" s="394"/>
      <c r="AT829" s="395"/>
      <c r="AU829" s="394"/>
      <c r="AV829" s="394"/>
      <c r="AW829" s="381" t="s">
        <v>4035</v>
      </c>
    </row>
    <row r="830" spans="1:49">
      <c r="A830" s="472"/>
      <c r="B830" s="380" t="s">
        <v>4036</v>
      </c>
      <c r="C830" s="381" t="s">
        <v>4037</v>
      </c>
      <c r="D830" s="380"/>
      <c r="E830" s="378" t="s">
        <v>4038</v>
      </c>
      <c r="F830" s="378" t="s">
        <v>533</v>
      </c>
      <c r="G830" s="378" t="s">
        <v>452</v>
      </c>
      <c r="H830" s="378"/>
      <c r="I830" s="378"/>
      <c r="J830" s="378"/>
      <c r="K830" s="378"/>
      <c r="L830" s="378"/>
      <c r="M830" s="378"/>
      <c r="N830" s="378"/>
      <c r="O830" s="379"/>
      <c r="P830" s="483">
        <f t="shared" si="39"/>
        <v>0</v>
      </c>
      <c r="Q830" s="378"/>
      <c r="R830" s="378"/>
      <c r="S830" s="378"/>
      <c r="T830" s="378"/>
      <c r="U830" s="378"/>
      <c r="V830" s="378"/>
      <c r="W830" s="378"/>
      <c r="X830" s="379"/>
      <c r="Y830" s="484">
        <f t="shared" si="40"/>
        <v>0</v>
      </c>
      <c r="Z830" s="378"/>
      <c r="AA830" s="378"/>
      <c r="AB830" s="378"/>
      <c r="AC830" s="378"/>
      <c r="AD830" s="378"/>
      <c r="AE830" s="378"/>
      <c r="AF830" s="378">
        <v>1</v>
      </c>
      <c r="AG830" s="440">
        <v>44363</v>
      </c>
      <c r="AH830" s="484">
        <f t="shared" si="38"/>
        <v>1</v>
      </c>
      <c r="AI830" s="378"/>
      <c r="AJ830" s="378" t="s">
        <v>2227</v>
      </c>
      <c r="AK830" s="378" t="s">
        <v>2228</v>
      </c>
      <c r="AL830" s="378"/>
      <c r="AM830" s="378"/>
      <c r="AN830" s="378"/>
      <c r="AO830" s="378"/>
      <c r="AP830" s="378"/>
      <c r="AQ830" s="378"/>
      <c r="AR830" s="378"/>
      <c r="AS830" s="394"/>
      <c r="AT830" s="395"/>
      <c r="AU830" s="394"/>
      <c r="AV830" s="394"/>
      <c r="AW830" s="381" t="s">
        <v>4039</v>
      </c>
    </row>
    <row r="831" spans="1:49">
      <c r="A831" s="472"/>
      <c r="B831" s="380" t="s">
        <v>4040</v>
      </c>
      <c r="C831" s="381" t="s">
        <v>4041</v>
      </c>
      <c r="D831" s="380"/>
      <c r="E831" s="378" t="s">
        <v>4042</v>
      </c>
      <c r="F831" s="378" t="s">
        <v>533</v>
      </c>
      <c r="G831" s="378" t="s">
        <v>452</v>
      </c>
      <c r="H831" s="378"/>
      <c r="I831" s="378"/>
      <c r="J831" s="378"/>
      <c r="K831" s="378"/>
      <c r="L831" s="378"/>
      <c r="M831" s="378"/>
      <c r="N831" s="378"/>
      <c r="O831" s="379"/>
      <c r="P831" s="483">
        <f t="shared" si="39"/>
        <v>0</v>
      </c>
      <c r="Q831" s="378"/>
      <c r="R831" s="378"/>
      <c r="S831" s="378"/>
      <c r="T831" s="378"/>
      <c r="U831" s="378"/>
      <c r="V831" s="378"/>
      <c r="W831" s="378"/>
      <c r="X831" s="379"/>
      <c r="Y831" s="484">
        <f t="shared" si="40"/>
        <v>0</v>
      </c>
      <c r="Z831" s="378"/>
      <c r="AA831" s="378"/>
      <c r="AB831" s="378"/>
      <c r="AC831" s="378"/>
      <c r="AD831" s="378"/>
      <c r="AE831" s="378"/>
      <c r="AF831" s="378">
        <v>1</v>
      </c>
      <c r="AG831" s="440">
        <v>44512</v>
      </c>
      <c r="AH831" s="484">
        <f t="shared" si="38"/>
        <v>1</v>
      </c>
      <c r="AI831" s="378"/>
      <c r="AJ831" s="378" t="s">
        <v>2227</v>
      </c>
      <c r="AK831" s="378" t="s">
        <v>2228</v>
      </c>
      <c r="AL831" s="378"/>
      <c r="AM831" s="378"/>
      <c r="AN831" s="378"/>
      <c r="AO831" s="378"/>
      <c r="AP831" s="378"/>
      <c r="AQ831" s="378"/>
      <c r="AR831" s="378"/>
      <c r="AS831" s="394"/>
      <c r="AT831" s="395"/>
      <c r="AU831" s="394"/>
      <c r="AV831" s="394"/>
      <c r="AW831" s="381" t="s">
        <v>4043</v>
      </c>
    </row>
    <row r="832" spans="1:49">
      <c r="A832" s="472"/>
      <c r="B832" s="380" t="s">
        <v>4044</v>
      </c>
      <c r="C832" s="381" t="s">
        <v>4045</v>
      </c>
      <c r="D832" s="380"/>
      <c r="E832" s="378" t="s">
        <v>4046</v>
      </c>
      <c r="F832" s="378" t="s">
        <v>533</v>
      </c>
      <c r="G832" s="378" t="s">
        <v>452</v>
      </c>
      <c r="H832" s="378"/>
      <c r="I832" s="378"/>
      <c r="J832" s="378"/>
      <c r="K832" s="378"/>
      <c r="L832" s="378"/>
      <c r="M832" s="378"/>
      <c r="N832" s="378"/>
      <c r="O832" s="379"/>
      <c r="P832" s="483">
        <f t="shared" si="39"/>
        <v>0</v>
      </c>
      <c r="Q832" s="378"/>
      <c r="R832" s="378"/>
      <c r="S832" s="378"/>
      <c r="T832" s="378"/>
      <c r="U832" s="378"/>
      <c r="V832" s="378"/>
      <c r="W832" s="378"/>
      <c r="X832" s="379"/>
      <c r="Y832" s="484">
        <f t="shared" si="40"/>
        <v>0</v>
      </c>
      <c r="Z832" s="378"/>
      <c r="AA832" s="378"/>
      <c r="AB832" s="378"/>
      <c r="AC832" s="378"/>
      <c r="AD832" s="378"/>
      <c r="AE832" s="378"/>
      <c r="AF832" s="378">
        <v>1</v>
      </c>
      <c r="AG832" s="440">
        <v>44323</v>
      </c>
      <c r="AH832" s="484">
        <f t="shared" si="38"/>
        <v>1</v>
      </c>
      <c r="AI832" s="378"/>
      <c r="AJ832" s="378" t="s">
        <v>2227</v>
      </c>
      <c r="AK832" s="378" t="s">
        <v>2228</v>
      </c>
      <c r="AL832" s="378"/>
      <c r="AM832" s="378"/>
      <c r="AN832" s="378"/>
      <c r="AO832" s="378"/>
      <c r="AP832" s="378"/>
      <c r="AQ832" s="378"/>
      <c r="AR832" s="378"/>
      <c r="AS832" s="394"/>
      <c r="AT832" s="395"/>
      <c r="AU832" s="394"/>
      <c r="AV832" s="394"/>
      <c r="AW832" s="381" t="s">
        <v>4047</v>
      </c>
    </row>
    <row r="833" spans="1:49">
      <c r="A833" s="472"/>
      <c r="B833" s="380" t="s">
        <v>4048</v>
      </c>
      <c r="C833" s="381" t="s">
        <v>4049</v>
      </c>
      <c r="D833" s="380"/>
      <c r="E833" s="378" t="s">
        <v>4050</v>
      </c>
      <c r="F833" s="378" t="s">
        <v>533</v>
      </c>
      <c r="G833" s="378" t="s">
        <v>452</v>
      </c>
      <c r="H833" s="378"/>
      <c r="I833" s="378"/>
      <c r="J833" s="378"/>
      <c r="K833" s="378"/>
      <c r="L833" s="378"/>
      <c r="M833" s="378"/>
      <c r="N833" s="378"/>
      <c r="O833" s="379"/>
      <c r="P833" s="483">
        <f t="shared" si="39"/>
        <v>0</v>
      </c>
      <c r="Q833" s="378"/>
      <c r="R833" s="378"/>
      <c r="S833" s="378"/>
      <c r="T833" s="378"/>
      <c r="U833" s="378"/>
      <c r="V833" s="378"/>
      <c r="W833" s="378"/>
      <c r="X833" s="379"/>
      <c r="Y833" s="484">
        <f t="shared" si="40"/>
        <v>0</v>
      </c>
      <c r="Z833" s="378"/>
      <c r="AA833" s="378"/>
      <c r="AB833" s="378"/>
      <c r="AC833" s="378"/>
      <c r="AD833" s="378"/>
      <c r="AE833" s="378"/>
      <c r="AF833" s="378">
        <v>1</v>
      </c>
      <c r="AG833" s="440">
        <v>44505</v>
      </c>
      <c r="AH833" s="484">
        <f t="shared" si="38"/>
        <v>1</v>
      </c>
      <c r="AI833" s="378"/>
      <c r="AJ833" s="378" t="s">
        <v>2227</v>
      </c>
      <c r="AK833" s="378" t="s">
        <v>2228</v>
      </c>
      <c r="AL833" s="378"/>
      <c r="AM833" s="378"/>
      <c r="AN833" s="378"/>
      <c r="AO833" s="378"/>
      <c r="AP833" s="378"/>
      <c r="AQ833" s="378"/>
      <c r="AR833" s="378"/>
      <c r="AS833" s="394"/>
      <c r="AT833" s="395"/>
      <c r="AU833" s="394"/>
      <c r="AV833" s="394"/>
      <c r="AW833" s="381" t="s">
        <v>4051</v>
      </c>
    </row>
    <row r="834" spans="1:49">
      <c r="A834" s="472"/>
      <c r="B834" s="380" t="s">
        <v>4052</v>
      </c>
      <c r="C834" s="381" t="s">
        <v>4053</v>
      </c>
      <c r="D834" s="380"/>
      <c r="E834" s="378" t="s">
        <v>4054</v>
      </c>
      <c r="F834" s="378" t="s">
        <v>533</v>
      </c>
      <c r="G834" s="378" t="s">
        <v>452</v>
      </c>
      <c r="H834" s="378"/>
      <c r="I834" s="378"/>
      <c r="J834" s="378"/>
      <c r="K834" s="378"/>
      <c r="L834" s="378"/>
      <c r="M834" s="378"/>
      <c r="N834" s="378"/>
      <c r="O834" s="379"/>
      <c r="P834" s="483">
        <f t="shared" si="39"/>
        <v>0</v>
      </c>
      <c r="Q834" s="378"/>
      <c r="R834" s="378"/>
      <c r="S834" s="378"/>
      <c r="T834" s="378"/>
      <c r="U834" s="378"/>
      <c r="V834" s="378"/>
      <c r="W834" s="378"/>
      <c r="X834" s="379"/>
      <c r="Y834" s="484">
        <f t="shared" si="40"/>
        <v>0</v>
      </c>
      <c r="Z834" s="378"/>
      <c r="AA834" s="378"/>
      <c r="AB834" s="378"/>
      <c r="AC834" s="378"/>
      <c r="AD834" s="378"/>
      <c r="AE834" s="378"/>
      <c r="AF834" s="378">
        <v>1</v>
      </c>
      <c r="AG834" s="440">
        <v>44375</v>
      </c>
      <c r="AH834" s="484">
        <f t="shared" si="38"/>
        <v>1</v>
      </c>
      <c r="AI834" s="378"/>
      <c r="AJ834" s="378" t="s">
        <v>2227</v>
      </c>
      <c r="AK834" s="378" t="s">
        <v>2228</v>
      </c>
      <c r="AL834" s="378"/>
      <c r="AM834" s="378"/>
      <c r="AN834" s="378"/>
      <c r="AO834" s="378"/>
      <c r="AP834" s="378"/>
      <c r="AQ834" s="378"/>
      <c r="AR834" s="378"/>
      <c r="AS834" s="394"/>
      <c r="AT834" s="395"/>
      <c r="AU834" s="394"/>
      <c r="AV834" s="394"/>
      <c r="AW834" s="381" t="s">
        <v>4055</v>
      </c>
    </row>
    <row r="835" spans="1:49">
      <c r="A835" s="472"/>
      <c r="B835" s="380" t="s">
        <v>4056</v>
      </c>
      <c r="C835" s="381" t="s">
        <v>4057</v>
      </c>
      <c r="D835" s="380"/>
      <c r="E835" s="378" t="s">
        <v>4058</v>
      </c>
      <c r="F835" s="378" t="s">
        <v>533</v>
      </c>
      <c r="G835" s="378" t="s">
        <v>452</v>
      </c>
      <c r="H835" s="378"/>
      <c r="I835" s="378"/>
      <c r="J835" s="378"/>
      <c r="K835" s="378"/>
      <c r="L835" s="378"/>
      <c r="M835" s="378"/>
      <c r="N835" s="378"/>
      <c r="O835" s="379"/>
      <c r="P835" s="483">
        <f t="shared" si="39"/>
        <v>0</v>
      </c>
      <c r="Q835" s="378"/>
      <c r="R835" s="378"/>
      <c r="S835" s="378"/>
      <c r="T835" s="378"/>
      <c r="U835" s="378"/>
      <c r="V835" s="378"/>
      <c r="W835" s="378"/>
      <c r="X835" s="379"/>
      <c r="Y835" s="484">
        <f t="shared" si="40"/>
        <v>0</v>
      </c>
      <c r="Z835" s="378"/>
      <c r="AA835" s="378"/>
      <c r="AB835" s="378"/>
      <c r="AC835" s="378"/>
      <c r="AD835" s="378"/>
      <c r="AE835" s="378"/>
      <c r="AF835" s="378">
        <v>1</v>
      </c>
      <c r="AG835" s="440">
        <v>44531</v>
      </c>
      <c r="AH835" s="484">
        <f t="shared" si="38"/>
        <v>1</v>
      </c>
      <c r="AI835" s="378"/>
      <c r="AJ835" s="378" t="s">
        <v>2227</v>
      </c>
      <c r="AK835" s="378" t="s">
        <v>2228</v>
      </c>
      <c r="AL835" s="378"/>
      <c r="AM835" s="378"/>
      <c r="AN835" s="378"/>
      <c r="AO835" s="378"/>
      <c r="AP835" s="378"/>
      <c r="AQ835" s="378"/>
      <c r="AR835" s="378"/>
      <c r="AS835" s="394"/>
      <c r="AT835" s="395"/>
      <c r="AU835" s="394"/>
      <c r="AV835" s="394"/>
      <c r="AW835" s="381" t="s">
        <v>4059</v>
      </c>
    </row>
    <row r="836" spans="1:49">
      <c r="A836" s="472"/>
      <c r="B836" s="380" t="s">
        <v>4060</v>
      </c>
      <c r="C836" s="381" t="s">
        <v>4061</v>
      </c>
      <c r="D836" s="380"/>
      <c r="E836" s="378" t="s">
        <v>4062</v>
      </c>
      <c r="F836" s="378" t="s">
        <v>533</v>
      </c>
      <c r="G836" s="378" t="s">
        <v>452</v>
      </c>
      <c r="H836" s="378"/>
      <c r="I836" s="378"/>
      <c r="J836" s="378"/>
      <c r="K836" s="378"/>
      <c r="L836" s="378"/>
      <c r="M836" s="378"/>
      <c r="N836" s="378"/>
      <c r="O836" s="379"/>
      <c r="P836" s="483">
        <f t="shared" si="39"/>
        <v>0</v>
      </c>
      <c r="Q836" s="378"/>
      <c r="R836" s="378"/>
      <c r="S836" s="378"/>
      <c r="T836" s="378"/>
      <c r="U836" s="378"/>
      <c r="V836" s="378"/>
      <c r="W836" s="378"/>
      <c r="X836" s="379"/>
      <c r="Y836" s="484">
        <f t="shared" si="40"/>
        <v>0</v>
      </c>
      <c r="Z836" s="378"/>
      <c r="AA836" s="378"/>
      <c r="AB836" s="378"/>
      <c r="AC836" s="378"/>
      <c r="AD836" s="378"/>
      <c r="AE836" s="378"/>
      <c r="AF836" s="378">
        <v>1</v>
      </c>
      <c r="AG836" s="440">
        <v>44412</v>
      </c>
      <c r="AH836" s="484">
        <f t="shared" si="38"/>
        <v>1</v>
      </c>
      <c r="AI836" s="378"/>
      <c r="AJ836" s="378" t="s">
        <v>2227</v>
      </c>
      <c r="AK836" s="378" t="s">
        <v>2228</v>
      </c>
      <c r="AL836" s="378"/>
      <c r="AM836" s="378"/>
      <c r="AN836" s="378"/>
      <c r="AO836" s="378"/>
      <c r="AP836" s="378"/>
      <c r="AQ836" s="378"/>
      <c r="AR836" s="378"/>
      <c r="AS836" s="394"/>
      <c r="AT836" s="395"/>
      <c r="AU836" s="394"/>
      <c r="AV836" s="394"/>
      <c r="AW836" s="381" t="s">
        <v>4063</v>
      </c>
    </row>
    <row r="837" spans="1:49">
      <c r="A837" s="472"/>
      <c r="B837" s="380" t="s">
        <v>4064</v>
      </c>
      <c r="C837" s="381" t="s">
        <v>4065</v>
      </c>
      <c r="D837" s="380"/>
      <c r="E837" s="378" t="s">
        <v>4066</v>
      </c>
      <c r="F837" s="378" t="s">
        <v>533</v>
      </c>
      <c r="G837" s="378" t="s">
        <v>452</v>
      </c>
      <c r="H837" s="378"/>
      <c r="I837" s="378"/>
      <c r="J837" s="378"/>
      <c r="K837" s="378"/>
      <c r="L837" s="378"/>
      <c r="M837" s="378"/>
      <c r="N837" s="378"/>
      <c r="O837" s="379"/>
      <c r="P837" s="483">
        <f t="shared" si="39"/>
        <v>0</v>
      </c>
      <c r="Q837" s="378"/>
      <c r="R837" s="378"/>
      <c r="S837" s="378"/>
      <c r="T837" s="378"/>
      <c r="U837" s="378"/>
      <c r="V837" s="378"/>
      <c r="W837" s="378"/>
      <c r="X837" s="379"/>
      <c r="Y837" s="484">
        <f t="shared" si="40"/>
        <v>0</v>
      </c>
      <c r="Z837" s="378"/>
      <c r="AA837" s="378"/>
      <c r="AB837" s="378"/>
      <c r="AC837" s="378"/>
      <c r="AD837" s="378"/>
      <c r="AE837" s="378"/>
      <c r="AF837" s="378">
        <v>1</v>
      </c>
      <c r="AG837" s="440">
        <v>44229</v>
      </c>
      <c r="AH837" s="484">
        <f t="shared" si="38"/>
        <v>1</v>
      </c>
      <c r="AI837" s="378"/>
      <c r="AJ837" s="378" t="s">
        <v>2227</v>
      </c>
      <c r="AK837" s="378" t="s">
        <v>2228</v>
      </c>
      <c r="AL837" s="378"/>
      <c r="AM837" s="378"/>
      <c r="AN837" s="378"/>
      <c r="AO837" s="378"/>
      <c r="AP837" s="378"/>
      <c r="AQ837" s="378"/>
      <c r="AR837" s="378"/>
      <c r="AS837" s="394"/>
      <c r="AT837" s="395"/>
      <c r="AU837" s="394"/>
      <c r="AV837" s="394"/>
      <c r="AW837" s="381" t="s">
        <v>4067</v>
      </c>
    </row>
    <row r="838" spans="1:49">
      <c r="A838" s="472"/>
      <c r="B838" s="380" t="s">
        <v>4068</v>
      </c>
      <c r="C838" s="381" t="s">
        <v>4069</v>
      </c>
      <c r="D838" s="380"/>
      <c r="E838" s="378" t="s">
        <v>4070</v>
      </c>
      <c r="F838" s="378" t="s">
        <v>533</v>
      </c>
      <c r="G838" s="378" t="s">
        <v>452</v>
      </c>
      <c r="H838" s="378"/>
      <c r="I838" s="378"/>
      <c r="J838" s="378"/>
      <c r="K838" s="378"/>
      <c r="L838" s="378"/>
      <c r="M838" s="378"/>
      <c r="N838" s="378"/>
      <c r="O838" s="379"/>
      <c r="P838" s="483">
        <f t="shared" si="39"/>
        <v>0</v>
      </c>
      <c r="Q838" s="378"/>
      <c r="R838" s="378"/>
      <c r="S838" s="378"/>
      <c r="T838" s="378"/>
      <c r="U838" s="378"/>
      <c r="V838" s="378"/>
      <c r="W838" s="378"/>
      <c r="X838" s="379"/>
      <c r="Y838" s="484">
        <f t="shared" si="40"/>
        <v>0</v>
      </c>
      <c r="Z838" s="378"/>
      <c r="AA838" s="378"/>
      <c r="AB838" s="378"/>
      <c r="AC838" s="378"/>
      <c r="AD838" s="378"/>
      <c r="AE838" s="378"/>
      <c r="AF838" s="378">
        <v>1</v>
      </c>
      <c r="AG838" s="440">
        <v>44449</v>
      </c>
      <c r="AH838" s="484">
        <f t="shared" si="38"/>
        <v>1</v>
      </c>
      <c r="AI838" s="378"/>
      <c r="AJ838" s="378" t="s">
        <v>2227</v>
      </c>
      <c r="AK838" s="378" t="s">
        <v>2228</v>
      </c>
      <c r="AL838" s="378"/>
      <c r="AM838" s="378"/>
      <c r="AN838" s="378"/>
      <c r="AO838" s="378"/>
      <c r="AP838" s="378"/>
      <c r="AQ838" s="378"/>
      <c r="AR838" s="378"/>
      <c r="AS838" s="394"/>
      <c r="AT838" s="395"/>
      <c r="AU838" s="394"/>
      <c r="AV838" s="394"/>
      <c r="AW838" s="381" t="s">
        <v>4071</v>
      </c>
    </row>
    <row r="839" spans="1:49">
      <c r="A839" s="472"/>
      <c r="B839" s="380" t="s">
        <v>4072</v>
      </c>
      <c r="C839" s="381" t="s">
        <v>4073</v>
      </c>
      <c r="D839" s="380"/>
      <c r="E839" s="378" t="s">
        <v>4074</v>
      </c>
      <c r="F839" s="378" t="s">
        <v>533</v>
      </c>
      <c r="G839" s="378" t="s">
        <v>452</v>
      </c>
      <c r="H839" s="378"/>
      <c r="I839" s="378"/>
      <c r="J839" s="378"/>
      <c r="K839" s="378"/>
      <c r="L839" s="378"/>
      <c r="M839" s="378"/>
      <c r="N839" s="378"/>
      <c r="O839" s="379"/>
      <c r="P839" s="483">
        <f t="shared" si="39"/>
        <v>0</v>
      </c>
      <c r="Q839" s="378"/>
      <c r="R839" s="378"/>
      <c r="S839" s="378"/>
      <c r="T839" s="378"/>
      <c r="U839" s="378"/>
      <c r="V839" s="378"/>
      <c r="W839" s="378"/>
      <c r="X839" s="379"/>
      <c r="Y839" s="484">
        <f t="shared" si="40"/>
        <v>0</v>
      </c>
      <c r="Z839" s="378"/>
      <c r="AA839" s="378"/>
      <c r="AB839" s="378"/>
      <c r="AC839" s="378"/>
      <c r="AD839" s="378"/>
      <c r="AE839" s="378"/>
      <c r="AF839" s="378">
        <v>1</v>
      </c>
      <c r="AG839" s="440">
        <v>44504</v>
      </c>
      <c r="AH839" s="484">
        <f t="shared" si="38"/>
        <v>1</v>
      </c>
      <c r="AI839" s="378"/>
      <c r="AJ839" s="378" t="s">
        <v>2227</v>
      </c>
      <c r="AK839" s="378" t="s">
        <v>2228</v>
      </c>
      <c r="AL839" s="378"/>
      <c r="AM839" s="378"/>
      <c r="AN839" s="378"/>
      <c r="AO839" s="378"/>
      <c r="AP839" s="378"/>
      <c r="AQ839" s="378"/>
      <c r="AR839" s="378"/>
      <c r="AS839" s="394"/>
      <c r="AT839" s="395"/>
      <c r="AU839" s="394"/>
      <c r="AV839" s="394"/>
      <c r="AW839" s="381" t="s">
        <v>4075</v>
      </c>
    </row>
    <row r="840" spans="1:49">
      <c r="A840" s="472"/>
      <c r="B840" s="380" t="s">
        <v>4076</v>
      </c>
      <c r="C840" s="381" t="s">
        <v>4077</v>
      </c>
      <c r="D840" s="380"/>
      <c r="E840" s="378" t="s">
        <v>4078</v>
      </c>
      <c r="F840" s="378" t="s">
        <v>533</v>
      </c>
      <c r="G840" s="378" t="s">
        <v>452</v>
      </c>
      <c r="H840" s="378"/>
      <c r="I840" s="378"/>
      <c r="J840" s="378"/>
      <c r="K840" s="378"/>
      <c r="L840" s="378"/>
      <c r="M840" s="378"/>
      <c r="N840" s="378"/>
      <c r="O840" s="379"/>
      <c r="P840" s="483">
        <f t="shared" si="39"/>
        <v>0</v>
      </c>
      <c r="Q840" s="378"/>
      <c r="R840" s="378"/>
      <c r="S840" s="378"/>
      <c r="T840" s="378"/>
      <c r="U840" s="378"/>
      <c r="V840" s="378"/>
      <c r="W840" s="378"/>
      <c r="X840" s="379"/>
      <c r="Y840" s="484">
        <f t="shared" si="40"/>
        <v>0</v>
      </c>
      <c r="Z840" s="378"/>
      <c r="AA840" s="378"/>
      <c r="AB840" s="378"/>
      <c r="AC840" s="378"/>
      <c r="AD840" s="378"/>
      <c r="AE840" s="378"/>
      <c r="AF840" s="378">
        <v>1</v>
      </c>
      <c r="AG840" s="440">
        <v>44417</v>
      </c>
      <c r="AH840" s="484">
        <f t="shared" si="38"/>
        <v>1</v>
      </c>
      <c r="AI840" s="378"/>
      <c r="AJ840" s="378" t="s">
        <v>2227</v>
      </c>
      <c r="AK840" s="378" t="s">
        <v>2228</v>
      </c>
      <c r="AL840" s="378"/>
      <c r="AM840" s="378"/>
      <c r="AN840" s="378"/>
      <c r="AO840" s="378"/>
      <c r="AP840" s="378"/>
      <c r="AQ840" s="378"/>
      <c r="AR840" s="378"/>
      <c r="AS840" s="394"/>
      <c r="AT840" s="395"/>
      <c r="AU840" s="394"/>
      <c r="AV840" s="394"/>
      <c r="AW840" s="381" t="s">
        <v>4079</v>
      </c>
    </row>
    <row r="841" spans="1:49">
      <c r="A841" s="472"/>
      <c r="B841" s="380" t="s">
        <v>4080</v>
      </c>
      <c r="C841" s="381" t="s">
        <v>4081</v>
      </c>
      <c r="D841" s="380"/>
      <c r="E841" s="378" t="s">
        <v>4082</v>
      </c>
      <c r="F841" s="378" t="s">
        <v>533</v>
      </c>
      <c r="G841" s="378" t="s">
        <v>452</v>
      </c>
      <c r="H841" s="378"/>
      <c r="I841" s="378"/>
      <c r="J841" s="378"/>
      <c r="K841" s="378"/>
      <c r="L841" s="378"/>
      <c r="M841" s="378"/>
      <c r="N841" s="378"/>
      <c r="O841" s="379"/>
      <c r="P841" s="483">
        <f t="shared" si="39"/>
        <v>0</v>
      </c>
      <c r="Q841" s="378"/>
      <c r="R841" s="378"/>
      <c r="S841" s="378"/>
      <c r="T841" s="378"/>
      <c r="U841" s="378"/>
      <c r="V841" s="378"/>
      <c r="W841" s="378"/>
      <c r="X841" s="379"/>
      <c r="Y841" s="484">
        <f t="shared" si="40"/>
        <v>0</v>
      </c>
      <c r="Z841" s="378"/>
      <c r="AA841" s="378"/>
      <c r="AB841" s="378"/>
      <c r="AC841" s="378"/>
      <c r="AD841" s="378"/>
      <c r="AE841" s="378"/>
      <c r="AF841" s="378">
        <v>1</v>
      </c>
      <c r="AG841" s="440">
        <v>44274</v>
      </c>
      <c r="AH841" s="484">
        <f t="shared" si="38"/>
        <v>1</v>
      </c>
      <c r="AI841" s="378"/>
      <c r="AJ841" s="378" t="s">
        <v>2227</v>
      </c>
      <c r="AK841" s="378" t="s">
        <v>2228</v>
      </c>
      <c r="AL841" s="378"/>
      <c r="AM841" s="378"/>
      <c r="AN841" s="378"/>
      <c r="AO841" s="378"/>
      <c r="AP841" s="378"/>
      <c r="AQ841" s="378"/>
      <c r="AR841" s="378"/>
      <c r="AS841" s="394"/>
      <c r="AT841" s="395"/>
      <c r="AU841" s="394"/>
      <c r="AV841" s="394"/>
      <c r="AW841" s="381" t="s">
        <v>4083</v>
      </c>
    </row>
    <row r="842" spans="1:49">
      <c r="A842" s="472"/>
      <c r="B842" s="380" t="s">
        <v>4084</v>
      </c>
      <c r="C842" s="381" t="s">
        <v>4085</v>
      </c>
      <c r="D842" s="380"/>
      <c r="E842" s="378" t="s">
        <v>4086</v>
      </c>
      <c r="F842" s="378" t="s">
        <v>533</v>
      </c>
      <c r="G842" s="378" t="s">
        <v>452</v>
      </c>
      <c r="H842" s="378"/>
      <c r="I842" s="378"/>
      <c r="J842" s="378"/>
      <c r="K842" s="378"/>
      <c r="L842" s="378"/>
      <c r="M842" s="378"/>
      <c r="N842" s="378"/>
      <c r="O842" s="379"/>
      <c r="P842" s="483">
        <f t="shared" si="39"/>
        <v>0</v>
      </c>
      <c r="Q842" s="378"/>
      <c r="R842" s="378"/>
      <c r="S842" s="378"/>
      <c r="T842" s="378"/>
      <c r="U842" s="378"/>
      <c r="V842" s="378"/>
      <c r="W842" s="378"/>
      <c r="X842" s="379"/>
      <c r="Y842" s="484">
        <f t="shared" si="40"/>
        <v>0</v>
      </c>
      <c r="Z842" s="378"/>
      <c r="AA842" s="378"/>
      <c r="AB842" s="378"/>
      <c r="AC842" s="378"/>
      <c r="AD842" s="378"/>
      <c r="AE842" s="378"/>
      <c r="AF842" s="378">
        <v>1</v>
      </c>
      <c r="AG842" s="440">
        <v>44292</v>
      </c>
      <c r="AH842" s="484">
        <f t="shared" si="38"/>
        <v>1</v>
      </c>
      <c r="AI842" s="378"/>
      <c r="AJ842" s="378" t="s">
        <v>2227</v>
      </c>
      <c r="AK842" s="378" t="s">
        <v>2228</v>
      </c>
      <c r="AL842" s="378"/>
      <c r="AM842" s="378"/>
      <c r="AN842" s="378"/>
      <c r="AO842" s="378"/>
      <c r="AP842" s="378"/>
      <c r="AQ842" s="378"/>
      <c r="AR842" s="378"/>
      <c r="AS842" s="394"/>
      <c r="AT842" s="395"/>
      <c r="AU842" s="394"/>
      <c r="AV842" s="394"/>
      <c r="AW842" s="381" t="s">
        <v>4087</v>
      </c>
    </row>
    <row r="843" spans="1:49">
      <c r="A843" s="472"/>
      <c r="B843" s="380" t="s">
        <v>4088</v>
      </c>
      <c r="C843" s="381" t="s">
        <v>4089</v>
      </c>
      <c r="D843" s="380"/>
      <c r="E843" s="378" t="s">
        <v>4090</v>
      </c>
      <c r="F843" s="378" t="s">
        <v>533</v>
      </c>
      <c r="G843" s="378" t="s">
        <v>452</v>
      </c>
      <c r="H843" s="378"/>
      <c r="I843" s="378"/>
      <c r="J843" s="378"/>
      <c r="K843" s="378"/>
      <c r="L843" s="378"/>
      <c r="M843" s="378"/>
      <c r="N843" s="378"/>
      <c r="O843" s="379"/>
      <c r="P843" s="483">
        <f t="shared" si="39"/>
        <v>0</v>
      </c>
      <c r="Q843" s="378"/>
      <c r="R843" s="378"/>
      <c r="S843" s="378"/>
      <c r="T843" s="378"/>
      <c r="U843" s="378"/>
      <c r="V843" s="378"/>
      <c r="W843" s="378"/>
      <c r="X843" s="379"/>
      <c r="Y843" s="484">
        <f t="shared" si="40"/>
        <v>0</v>
      </c>
      <c r="Z843" s="378"/>
      <c r="AA843" s="378"/>
      <c r="AB843" s="378"/>
      <c r="AC843" s="378"/>
      <c r="AD843" s="378"/>
      <c r="AE843" s="378"/>
      <c r="AF843" s="378">
        <v>1</v>
      </c>
      <c r="AG843" s="440">
        <v>44391</v>
      </c>
      <c r="AH843" s="484">
        <f t="shared" si="38"/>
        <v>1</v>
      </c>
      <c r="AI843" s="378"/>
      <c r="AJ843" s="378" t="s">
        <v>2227</v>
      </c>
      <c r="AK843" s="378" t="s">
        <v>2228</v>
      </c>
      <c r="AL843" s="378"/>
      <c r="AM843" s="378"/>
      <c r="AN843" s="378"/>
      <c r="AO843" s="378"/>
      <c r="AP843" s="378"/>
      <c r="AQ843" s="378"/>
      <c r="AR843" s="378"/>
      <c r="AS843" s="394"/>
      <c r="AT843" s="395"/>
      <c r="AU843" s="394"/>
      <c r="AV843" s="394"/>
      <c r="AW843" s="381" t="s">
        <v>4091</v>
      </c>
    </row>
    <row r="844" spans="1:49">
      <c r="A844" s="472"/>
      <c r="B844" s="380" t="s">
        <v>4092</v>
      </c>
      <c r="C844" s="381" t="s">
        <v>4093</v>
      </c>
      <c r="D844" s="380"/>
      <c r="E844" s="378" t="s">
        <v>4094</v>
      </c>
      <c r="F844" s="378" t="s">
        <v>533</v>
      </c>
      <c r="G844" s="378" t="s">
        <v>452</v>
      </c>
      <c r="H844" s="378"/>
      <c r="I844" s="378"/>
      <c r="J844" s="378"/>
      <c r="K844" s="378"/>
      <c r="L844" s="378"/>
      <c r="M844" s="378"/>
      <c r="N844" s="378"/>
      <c r="O844" s="379"/>
      <c r="P844" s="483">
        <f t="shared" si="39"/>
        <v>0</v>
      </c>
      <c r="Q844" s="378"/>
      <c r="R844" s="378"/>
      <c r="S844" s="378"/>
      <c r="T844" s="378"/>
      <c r="U844" s="378"/>
      <c r="V844" s="378"/>
      <c r="W844" s="378"/>
      <c r="X844" s="379"/>
      <c r="Y844" s="484">
        <f t="shared" si="40"/>
        <v>0</v>
      </c>
      <c r="Z844" s="378"/>
      <c r="AA844" s="378"/>
      <c r="AB844" s="378"/>
      <c r="AC844" s="378"/>
      <c r="AD844" s="378"/>
      <c r="AE844" s="378"/>
      <c r="AF844" s="378">
        <v>1</v>
      </c>
      <c r="AG844" s="440">
        <v>44467</v>
      </c>
      <c r="AH844" s="484">
        <f t="shared" si="38"/>
        <v>1</v>
      </c>
      <c r="AI844" s="378"/>
      <c r="AJ844" s="378" t="s">
        <v>2227</v>
      </c>
      <c r="AK844" s="378" t="s">
        <v>2228</v>
      </c>
      <c r="AL844" s="378"/>
      <c r="AM844" s="378"/>
      <c r="AN844" s="378"/>
      <c r="AO844" s="378"/>
      <c r="AP844" s="378"/>
      <c r="AQ844" s="378"/>
      <c r="AR844" s="378"/>
      <c r="AS844" s="394"/>
      <c r="AT844" s="395"/>
      <c r="AU844" s="394"/>
      <c r="AV844" s="394"/>
      <c r="AW844" s="381" t="s">
        <v>4095</v>
      </c>
    </row>
    <row r="845" spans="1:49">
      <c r="A845" s="472"/>
      <c r="B845" s="380" t="s">
        <v>4096</v>
      </c>
      <c r="C845" s="381" t="s">
        <v>4097</v>
      </c>
      <c r="D845" s="380"/>
      <c r="E845" s="378" t="s">
        <v>4098</v>
      </c>
      <c r="F845" s="378" t="s">
        <v>533</v>
      </c>
      <c r="G845" s="378" t="s">
        <v>452</v>
      </c>
      <c r="H845" s="378"/>
      <c r="I845" s="378"/>
      <c r="J845" s="378"/>
      <c r="K845" s="378"/>
      <c r="L845" s="378"/>
      <c r="M845" s="378"/>
      <c r="N845" s="378"/>
      <c r="O845" s="379"/>
      <c r="P845" s="483">
        <f t="shared" si="39"/>
        <v>0</v>
      </c>
      <c r="Q845" s="378"/>
      <c r="R845" s="378"/>
      <c r="S845" s="378"/>
      <c r="T845" s="378"/>
      <c r="U845" s="378"/>
      <c r="V845" s="378"/>
      <c r="W845" s="378"/>
      <c r="X845" s="379"/>
      <c r="Y845" s="484">
        <f t="shared" si="40"/>
        <v>0</v>
      </c>
      <c r="Z845" s="378"/>
      <c r="AA845" s="378"/>
      <c r="AB845" s="378"/>
      <c r="AC845" s="378"/>
      <c r="AD845" s="378"/>
      <c r="AE845" s="378"/>
      <c r="AF845" s="378">
        <v>1</v>
      </c>
      <c r="AG845" s="440">
        <v>44309</v>
      </c>
      <c r="AH845" s="484">
        <f t="shared" si="38"/>
        <v>1</v>
      </c>
      <c r="AI845" s="378"/>
      <c r="AJ845" s="378" t="s">
        <v>2227</v>
      </c>
      <c r="AK845" s="378" t="s">
        <v>2228</v>
      </c>
      <c r="AL845" s="378"/>
      <c r="AM845" s="378"/>
      <c r="AN845" s="378"/>
      <c r="AO845" s="378"/>
      <c r="AP845" s="378"/>
      <c r="AQ845" s="378"/>
      <c r="AR845" s="378"/>
      <c r="AS845" s="394"/>
      <c r="AT845" s="395"/>
      <c r="AU845" s="394"/>
      <c r="AV845" s="394"/>
      <c r="AW845" s="381" t="s">
        <v>4099</v>
      </c>
    </row>
    <row r="846" spans="1:49">
      <c r="A846" s="472"/>
      <c r="B846" s="380" t="s">
        <v>4100</v>
      </c>
      <c r="C846" s="381" t="s">
        <v>4101</v>
      </c>
      <c r="D846" s="380"/>
      <c r="E846" s="378" t="s">
        <v>4102</v>
      </c>
      <c r="F846" s="378" t="s">
        <v>533</v>
      </c>
      <c r="G846" s="378" t="s">
        <v>452</v>
      </c>
      <c r="H846" s="378"/>
      <c r="I846" s="378"/>
      <c r="J846" s="378"/>
      <c r="K846" s="378"/>
      <c r="L846" s="378"/>
      <c r="M846" s="378"/>
      <c r="N846" s="378"/>
      <c r="O846" s="379"/>
      <c r="P846" s="483">
        <f t="shared" si="39"/>
        <v>0</v>
      </c>
      <c r="Q846" s="378"/>
      <c r="R846" s="378"/>
      <c r="S846" s="378"/>
      <c r="T846" s="378"/>
      <c r="U846" s="378"/>
      <c r="V846" s="378"/>
      <c r="W846" s="378"/>
      <c r="X846" s="379"/>
      <c r="Y846" s="484">
        <f t="shared" si="40"/>
        <v>0</v>
      </c>
      <c r="Z846" s="378"/>
      <c r="AA846" s="378"/>
      <c r="AB846" s="378"/>
      <c r="AC846" s="378"/>
      <c r="AD846" s="378"/>
      <c r="AE846" s="378"/>
      <c r="AF846" s="378">
        <v>1</v>
      </c>
      <c r="AG846" s="440">
        <v>44314</v>
      </c>
      <c r="AH846" s="484">
        <f t="shared" ref="AH846:AH909" si="41">SUM($Z846:$AF846)</f>
        <v>1</v>
      </c>
      <c r="AI846" s="378"/>
      <c r="AJ846" s="378" t="s">
        <v>2227</v>
      </c>
      <c r="AK846" s="378" t="s">
        <v>2228</v>
      </c>
      <c r="AL846" s="378"/>
      <c r="AM846" s="378"/>
      <c r="AN846" s="378"/>
      <c r="AO846" s="378"/>
      <c r="AP846" s="378"/>
      <c r="AQ846" s="378"/>
      <c r="AR846" s="378"/>
      <c r="AS846" s="394"/>
      <c r="AT846" s="395"/>
      <c r="AU846" s="394"/>
      <c r="AV846" s="394"/>
      <c r="AW846" s="381" t="s">
        <v>4103</v>
      </c>
    </row>
    <row r="847" spans="1:49">
      <c r="A847" s="472"/>
      <c r="B847" s="380" t="s">
        <v>4104</v>
      </c>
      <c r="C847" s="381" t="s">
        <v>4105</v>
      </c>
      <c r="D847" s="380"/>
      <c r="E847" s="378" t="s">
        <v>4106</v>
      </c>
      <c r="F847" s="378" t="s">
        <v>533</v>
      </c>
      <c r="G847" s="378" t="s">
        <v>452</v>
      </c>
      <c r="H847" s="378"/>
      <c r="I847" s="378"/>
      <c r="J847" s="378"/>
      <c r="K847" s="378"/>
      <c r="L847" s="378"/>
      <c r="M847" s="378"/>
      <c r="N847" s="378"/>
      <c r="O847" s="379"/>
      <c r="P847" s="483">
        <f t="shared" si="39"/>
        <v>0</v>
      </c>
      <c r="Q847" s="378"/>
      <c r="R847" s="378"/>
      <c r="S847" s="378"/>
      <c r="T847" s="378"/>
      <c r="U847" s="378"/>
      <c r="V847" s="378"/>
      <c r="W847" s="378"/>
      <c r="X847" s="379"/>
      <c r="Y847" s="484">
        <f t="shared" si="40"/>
        <v>0</v>
      </c>
      <c r="Z847" s="378"/>
      <c r="AA847" s="378"/>
      <c r="AB847" s="378"/>
      <c r="AC847" s="378"/>
      <c r="AD847" s="378"/>
      <c r="AE847" s="378"/>
      <c r="AF847" s="378">
        <v>1</v>
      </c>
      <c r="AG847" s="440">
        <v>44532</v>
      </c>
      <c r="AH847" s="484">
        <f t="shared" si="41"/>
        <v>1</v>
      </c>
      <c r="AI847" s="378"/>
      <c r="AJ847" s="378" t="s">
        <v>2227</v>
      </c>
      <c r="AK847" s="378" t="s">
        <v>2228</v>
      </c>
      <c r="AL847" s="378"/>
      <c r="AM847" s="378"/>
      <c r="AN847" s="378"/>
      <c r="AO847" s="378"/>
      <c r="AP847" s="378"/>
      <c r="AQ847" s="378"/>
      <c r="AR847" s="378"/>
      <c r="AS847" s="394"/>
      <c r="AT847" s="395"/>
      <c r="AU847" s="394"/>
      <c r="AV847" s="394"/>
      <c r="AW847" s="381" t="s">
        <v>4107</v>
      </c>
    </row>
    <row r="848" spans="1:49">
      <c r="A848" s="472"/>
      <c r="B848" s="380" t="s">
        <v>4108</v>
      </c>
      <c r="C848" s="381" t="s">
        <v>4109</v>
      </c>
      <c r="D848" s="380"/>
      <c r="E848" s="378" t="s">
        <v>4110</v>
      </c>
      <c r="F848" s="378" t="s">
        <v>533</v>
      </c>
      <c r="G848" s="378" t="s">
        <v>452</v>
      </c>
      <c r="H848" s="378"/>
      <c r="I848" s="378"/>
      <c r="J848" s="378"/>
      <c r="K848" s="378"/>
      <c r="L848" s="378"/>
      <c r="M848" s="378"/>
      <c r="N848" s="378"/>
      <c r="O848" s="379"/>
      <c r="P848" s="483">
        <f t="shared" si="39"/>
        <v>0</v>
      </c>
      <c r="Q848" s="378"/>
      <c r="R848" s="378"/>
      <c r="S848" s="378"/>
      <c r="T848" s="378"/>
      <c r="U848" s="378"/>
      <c r="V848" s="378"/>
      <c r="W848" s="378"/>
      <c r="X848" s="379"/>
      <c r="Y848" s="484">
        <f t="shared" si="40"/>
        <v>0</v>
      </c>
      <c r="Z848" s="378"/>
      <c r="AA848" s="378"/>
      <c r="AB848" s="378"/>
      <c r="AC848" s="378"/>
      <c r="AD848" s="378"/>
      <c r="AE848" s="378"/>
      <c r="AF848" s="378">
        <v>1</v>
      </c>
      <c r="AG848" s="440">
        <v>44539</v>
      </c>
      <c r="AH848" s="484">
        <f t="shared" si="41"/>
        <v>1</v>
      </c>
      <c r="AI848" s="378"/>
      <c r="AJ848" s="378" t="s">
        <v>2227</v>
      </c>
      <c r="AK848" s="378" t="s">
        <v>2228</v>
      </c>
      <c r="AL848" s="378"/>
      <c r="AM848" s="378"/>
      <c r="AN848" s="378"/>
      <c r="AO848" s="378"/>
      <c r="AP848" s="378"/>
      <c r="AQ848" s="378"/>
      <c r="AR848" s="378"/>
      <c r="AS848" s="394"/>
      <c r="AT848" s="395"/>
      <c r="AU848" s="394"/>
      <c r="AV848" s="394"/>
      <c r="AW848" s="381" t="s">
        <v>4111</v>
      </c>
    </row>
    <row r="849" spans="1:49">
      <c r="A849" s="472"/>
      <c r="B849" s="380" t="s">
        <v>4112</v>
      </c>
      <c r="C849" s="381" t="s">
        <v>4113</v>
      </c>
      <c r="D849" s="380"/>
      <c r="E849" s="378" t="s">
        <v>4114</v>
      </c>
      <c r="F849" s="378" t="s">
        <v>533</v>
      </c>
      <c r="G849" s="378" t="s">
        <v>452</v>
      </c>
      <c r="H849" s="378"/>
      <c r="I849" s="378"/>
      <c r="J849" s="378"/>
      <c r="K849" s="378"/>
      <c r="L849" s="378"/>
      <c r="M849" s="378"/>
      <c r="N849" s="378"/>
      <c r="O849" s="379"/>
      <c r="P849" s="483">
        <f t="shared" si="39"/>
        <v>0</v>
      </c>
      <c r="Q849" s="378"/>
      <c r="R849" s="378"/>
      <c r="S849" s="378"/>
      <c r="T849" s="378"/>
      <c r="U849" s="378"/>
      <c r="V849" s="378"/>
      <c r="W849" s="378"/>
      <c r="X849" s="379"/>
      <c r="Y849" s="484">
        <f t="shared" si="40"/>
        <v>0</v>
      </c>
      <c r="Z849" s="378"/>
      <c r="AA849" s="378"/>
      <c r="AB849" s="378"/>
      <c r="AC849" s="378"/>
      <c r="AD849" s="378"/>
      <c r="AE849" s="378"/>
      <c r="AF849" s="378">
        <v>1</v>
      </c>
      <c r="AG849" s="440">
        <v>44280</v>
      </c>
      <c r="AH849" s="484">
        <f t="shared" si="41"/>
        <v>1</v>
      </c>
      <c r="AI849" s="378"/>
      <c r="AJ849" s="378" t="s">
        <v>2227</v>
      </c>
      <c r="AK849" s="378" t="s">
        <v>2228</v>
      </c>
      <c r="AL849" s="378"/>
      <c r="AM849" s="378"/>
      <c r="AN849" s="378"/>
      <c r="AO849" s="378"/>
      <c r="AP849" s="378"/>
      <c r="AQ849" s="378"/>
      <c r="AR849" s="378"/>
      <c r="AS849" s="394"/>
      <c r="AT849" s="395"/>
      <c r="AU849" s="394"/>
      <c r="AV849" s="394"/>
      <c r="AW849" s="381" t="s">
        <v>4115</v>
      </c>
    </row>
    <row r="850" spans="1:49">
      <c r="A850" s="472"/>
      <c r="B850" s="380" t="s">
        <v>4116</v>
      </c>
      <c r="C850" s="381" t="s">
        <v>4117</v>
      </c>
      <c r="D850" s="380"/>
      <c r="E850" s="378" t="s">
        <v>4118</v>
      </c>
      <c r="F850" s="378" t="s">
        <v>533</v>
      </c>
      <c r="G850" s="378" t="s">
        <v>452</v>
      </c>
      <c r="H850" s="378"/>
      <c r="I850" s="378"/>
      <c r="J850" s="378"/>
      <c r="K850" s="378"/>
      <c r="L850" s="378"/>
      <c r="M850" s="378"/>
      <c r="N850" s="378"/>
      <c r="O850" s="379"/>
      <c r="P850" s="483">
        <f t="shared" si="39"/>
        <v>0</v>
      </c>
      <c r="Q850" s="378"/>
      <c r="R850" s="378"/>
      <c r="S850" s="378"/>
      <c r="T850" s="378"/>
      <c r="U850" s="378"/>
      <c r="V850" s="378"/>
      <c r="W850" s="378"/>
      <c r="X850" s="379"/>
      <c r="Y850" s="484">
        <f t="shared" si="40"/>
        <v>0</v>
      </c>
      <c r="Z850" s="378"/>
      <c r="AA850" s="378"/>
      <c r="AB850" s="378"/>
      <c r="AC850" s="378"/>
      <c r="AD850" s="378"/>
      <c r="AE850" s="378"/>
      <c r="AF850" s="378">
        <v>1</v>
      </c>
      <c r="AG850" s="440">
        <v>44335</v>
      </c>
      <c r="AH850" s="484">
        <f t="shared" si="41"/>
        <v>1</v>
      </c>
      <c r="AI850" s="378"/>
      <c r="AJ850" s="378" t="s">
        <v>2227</v>
      </c>
      <c r="AK850" s="378" t="s">
        <v>2228</v>
      </c>
      <c r="AL850" s="378"/>
      <c r="AM850" s="378"/>
      <c r="AN850" s="378"/>
      <c r="AO850" s="378"/>
      <c r="AP850" s="378"/>
      <c r="AQ850" s="378"/>
      <c r="AR850" s="378"/>
      <c r="AS850" s="394"/>
      <c r="AT850" s="395"/>
      <c r="AU850" s="394"/>
      <c r="AV850" s="394"/>
      <c r="AW850" s="381" t="s">
        <v>4119</v>
      </c>
    </row>
    <row r="851" spans="1:49">
      <c r="A851" s="472"/>
      <c r="B851" s="380" t="s">
        <v>4120</v>
      </c>
      <c r="C851" s="381" t="s">
        <v>4121</v>
      </c>
      <c r="D851" s="380"/>
      <c r="E851" s="378" t="s">
        <v>4122</v>
      </c>
      <c r="F851" s="378" t="s">
        <v>533</v>
      </c>
      <c r="G851" s="378" t="s">
        <v>452</v>
      </c>
      <c r="H851" s="378"/>
      <c r="I851" s="378"/>
      <c r="J851" s="378"/>
      <c r="K851" s="378"/>
      <c r="L851" s="378"/>
      <c r="M851" s="378"/>
      <c r="N851" s="378"/>
      <c r="O851" s="379"/>
      <c r="P851" s="483">
        <f t="shared" si="39"/>
        <v>0</v>
      </c>
      <c r="Q851" s="378"/>
      <c r="R851" s="378"/>
      <c r="S851" s="378"/>
      <c r="T851" s="378"/>
      <c r="U851" s="378"/>
      <c r="V851" s="378"/>
      <c r="W851" s="378"/>
      <c r="X851" s="379"/>
      <c r="Y851" s="484">
        <f t="shared" si="40"/>
        <v>0</v>
      </c>
      <c r="Z851" s="378"/>
      <c r="AA851" s="378"/>
      <c r="AB851" s="378"/>
      <c r="AC851" s="378"/>
      <c r="AD851" s="378"/>
      <c r="AE851" s="378"/>
      <c r="AF851" s="378">
        <v>1</v>
      </c>
      <c r="AG851" s="440">
        <v>44280</v>
      </c>
      <c r="AH851" s="484">
        <f t="shared" si="41"/>
        <v>1</v>
      </c>
      <c r="AI851" s="378"/>
      <c r="AJ851" s="378" t="s">
        <v>2227</v>
      </c>
      <c r="AK851" s="378" t="s">
        <v>2228</v>
      </c>
      <c r="AL851" s="378"/>
      <c r="AM851" s="378"/>
      <c r="AN851" s="378"/>
      <c r="AO851" s="378"/>
      <c r="AP851" s="378"/>
      <c r="AQ851" s="378"/>
      <c r="AR851" s="378"/>
      <c r="AS851" s="394"/>
      <c r="AT851" s="395"/>
      <c r="AU851" s="394"/>
      <c r="AV851" s="394"/>
      <c r="AW851" s="381" t="s">
        <v>4123</v>
      </c>
    </row>
    <row r="852" spans="1:49">
      <c r="A852" s="472"/>
      <c r="B852" s="380" t="s">
        <v>4124</v>
      </c>
      <c r="C852" s="381" t="s">
        <v>4125</v>
      </c>
      <c r="D852" s="380"/>
      <c r="E852" s="378" t="s">
        <v>4126</v>
      </c>
      <c r="F852" s="378" t="s">
        <v>533</v>
      </c>
      <c r="G852" s="378" t="s">
        <v>452</v>
      </c>
      <c r="H852" s="378"/>
      <c r="I852" s="378"/>
      <c r="J852" s="378"/>
      <c r="K852" s="378"/>
      <c r="L852" s="378"/>
      <c r="M852" s="378"/>
      <c r="N852" s="378"/>
      <c r="O852" s="379"/>
      <c r="P852" s="483">
        <f t="shared" ref="P852:P915" si="42">SUM($H852:$N852)</f>
        <v>0</v>
      </c>
      <c r="Q852" s="378"/>
      <c r="R852" s="378"/>
      <c r="S852" s="378"/>
      <c r="T852" s="378"/>
      <c r="U852" s="378"/>
      <c r="V852" s="378"/>
      <c r="W852" s="378"/>
      <c r="X852" s="379"/>
      <c r="Y852" s="484">
        <f t="shared" ref="Y852:Y915" si="43">SUM($Q852:$W852)</f>
        <v>0</v>
      </c>
      <c r="Z852" s="378"/>
      <c r="AA852" s="378"/>
      <c r="AB852" s="378"/>
      <c r="AC852" s="378"/>
      <c r="AD852" s="378"/>
      <c r="AE852" s="378"/>
      <c r="AF852" s="378">
        <v>1</v>
      </c>
      <c r="AG852" s="440">
        <v>44467</v>
      </c>
      <c r="AH852" s="484">
        <f t="shared" si="41"/>
        <v>1</v>
      </c>
      <c r="AI852" s="378"/>
      <c r="AJ852" s="378" t="s">
        <v>2227</v>
      </c>
      <c r="AK852" s="378" t="s">
        <v>2228</v>
      </c>
      <c r="AL852" s="378"/>
      <c r="AM852" s="378"/>
      <c r="AN852" s="378"/>
      <c r="AO852" s="378"/>
      <c r="AP852" s="378"/>
      <c r="AQ852" s="378"/>
      <c r="AR852" s="378"/>
      <c r="AS852" s="394"/>
      <c r="AT852" s="395"/>
      <c r="AU852" s="394"/>
      <c r="AV852" s="394"/>
      <c r="AW852" s="381" t="s">
        <v>4127</v>
      </c>
    </row>
    <row r="853" spans="1:49">
      <c r="A853" s="472"/>
      <c r="B853" s="380" t="s">
        <v>4128</v>
      </c>
      <c r="C853" s="381" t="s">
        <v>4129</v>
      </c>
      <c r="D853" s="380"/>
      <c r="E853" s="378" t="s">
        <v>4130</v>
      </c>
      <c r="F853" s="378" t="s">
        <v>533</v>
      </c>
      <c r="G853" s="378" t="s">
        <v>452</v>
      </c>
      <c r="H853" s="378"/>
      <c r="I853" s="378"/>
      <c r="J853" s="378"/>
      <c r="K853" s="378"/>
      <c r="L853" s="378"/>
      <c r="M853" s="378"/>
      <c r="N853" s="378"/>
      <c r="O853" s="379"/>
      <c r="P853" s="483">
        <f t="shared" si="42"/>
        <v>0</v>
      </c>
      <c r="Q853" s="378"/>
      <c r="R853" s="378"/>
      <c r="S853" s="378"/>
      <c r="T853" s="378"/>
      <c r="U853" s="378"/>
      <c r="V853" s="378"/>
      <c r="W853" s="378"/>
      <c r="X853" s="379"/>
      <c r="Y853" s="484">
        <f t="shared" si="43"/>
        <v>0</v>
      </c>
      <c r="Z853" s="378"/>
      <c r="AA853" s="378"/>
      <c r="AB853" s="378"/>
      <c r="AC853" s="378"/>
      <c r="AD853" s="378"/>
      <c r="AE853" s="378"/>
      <c r="AF853" s="378">
        <v>1</v>
      </c>
      <c r="AG853" s="440">
        <v>44278</v>
      </c>
      <c r="AH853" s="484">
        <f t="shared" si="41"/>
        <v>1</v>
      </c>
      <c r="AI853" s="378"/>
      <c r="AJ853" s="378" t="s">
        <v>2227</v>
      </c>
      <c r="AK853" s="378" t="s">
        <v>2228</v>
      </c>
      <c r="AL853" s="378"/>
      <c r="AM853" s="378"/>
      <c r="AN853" s="378"/>
      <c r="AO853" s="378"/>
      <c r="AP853" s="378"/>
      <c r="AQ853" s="378"/>
      <c r="AR853" s="378"/>
      <c r="AS853" s="394"/>
      <c r="AT853" s="395"/>
      <c r="AU853" s="394"/>
      <c r="AV853" s="394"/>
      <c r="AW853" s="381" t="s">
        <v>4131</v>
      </c>
    </row>
    <row r="854" spans="1:49">
      <c r="A854" s="472"/>
      <c r="B854" s="380" t="s">
        <v>4132</v>
      </c>
      <c r="C854" s="381" t="s">
        <v>4133</v>
      </c>
      <c r="D854" s="380"/>
      <c r="E854" s="378" t="s">
        <v>4134</v>
      </c>
      <c r="F854" s="378" t="s">
        <v>533</v>
      </c>
      <c r="G854" s="378" t="s">
        <v>452</v>
      </c>
      <c r="H854" s="378"/>
      <c r="I854" s="378"/>
      <c r="J854" s="378"/>
      <c r="K854" s="378"/>
      <c r="L854" s="378"/>
      <c r="M854" s="378"/>
      <c r="N854" s="378"/>
      <c r="O854" s="379"/>
      <c r="P854" s="483">
        <f t="shared" si="42"/>
        <v>0</v>
      </c>
      <c r="Q854" s="378"/>
      <c r="R854" s="378"/>
      <c r="S854" s="378"/>
      <c r="T854" s="378"/>
      <c r="U854" s="378"/>
      <c r="V854" s="378"/>
      <c r="W854" s="378"/>
      <c r="X854" s="379"/>
      <c r="Y854" s="484">
        <f t="shared" si="43"/>
        <v>0</v>
      </c>
      <c r="Z854" s="378"/>
      <c r="AA854" s="378"/>
      <c r="AB854" s="378"/>
      <c r="AC854" s="378"/>
      <c r="AD854" s="378"/>
      <c r="AE854" s="378"/>
      <c r="AF854" s="378">
        <v>1</v>
      </c>
      <c r="AG854" s="440">
        <v>44327</v>
      </c>
      <c r="AH854" s="484">
        <f t="shared" si="41"/>
        <v>1</v>
      </c>
      <c r="AI854" s="378"/>
      <c r="AJ854" s="378" t="s">
        <v>2227</v>
      </c>
      <c r="AK854" s="378" t="s">
        <v>2228</v>
      </c>
      <c r="AL854" s="378"/>
      <c r="AM854" s="378"/>
      <c r="AN854" s="378"/>
      <c r="AO854" s="378"/>
      <c r="AP854" s="378"/>
      <c r="AQ854" s="378"/>
      <c r="AR854" s="378"/>
      <c r="AS854" s="394"/>
      <c r="AT854" s="395"/>
      <c r="AU854" s="394"/>
      <c r="AV854" s="394"/>
      <c r="AW854" s="381" t="s">
        <v>4135</v>
      </c>
    </row>
    <row r="855" spans="1:49">
      <c r="A855" s="472"/>
      <c r="B855" s="380" t="s">
        <v>4136</v>
      </c>
      <c r="C855" s="381" t="s">
        <v>4137</v>
      </c>
      <c r="D855" s="380"/>
      <c r="E855" s="378" t="s">
        <v>4138</v>
      </c>
      <c r="F855" s="378" t="s">
        <v>533</v>
      </c>
      <c r="G855" s="378" t="s">
        <v>452</v>
      </c>
      <c r="H855" s="378"/>
      <c r="I855" s="378"/>
      <c r="J855" s="378"/>
      <c r="K855" s="378"/>
      <c r="L855" s="378"/>
      <c r="M855" s="378"/>
      <c r="N855" s="378"/>
      <c r="O855" s="379"/>
      <c r="P855" s="483">
        <f t="shared" si="42"/>
        <v>0</v>
      </c>
      <c r="Q855" s="378"/>
      <c r="R855" s="378"/>
      <c r="S855" s="378"/>
      <c r="T855" s="378"/>
      <c r="U855" s="378"/>
      <c r="V855" s="378"/>
      <c r="W855" s="378"/>
      <c r="X855" s="379"/>
      <c r="Y855" s="484">
        <f t="shared" si="43"/>
        <v>0</v>
      </c>
      <c r="Z855" s="378"/>
      <c r="AA855" s="378"/>
      <c r="AB855" s="378"/>
      <c r="AC855" s="378"/>
      <c r="AD855" s="378"/>
      <c r="AE855" s="378"/>
      <c r="AF855" s="378">
        <v>1</v>
      </c>
      <c r="AG855" s="440">
        <v>44301</v>
      </c>
      <c r="AH855" s="484">
        <f t="shared" si="41"/>
        <v>1</v>
      </c>
      <c r="AI855" s="378"/>
      <c r="AJ855" s="378" t="s">
        <v>2227</v>
      </c>
      <c r="AK855" s="378" t="s">
        <v>2228</v>
      </c>
      <c r="AL855" s="378"/>
      <c r="AM855" s="378"/>
      <c r="AN855" s="378"/>
      <c r="AO855" s="378"/>
      <c r="AP855" s="378"/>
      <c r="AQ855" s="378"/>
      <c r="AR855" s="378"/>
      <c r="AS855" s="394"/>
      <c r="AT855" s="395"/>
      <c r="AU855" s="394"/>
      <c r="AV855" s="394"/>
      <c r="AW855" s="381" t="s">
        <v>4139</v>
      </c>
    </row>
    <row r="856" spans="1:49">
      <c r="A856" s="472"/>
      <c r="B856" s="380" t="s">
        <v>4140</v>
      </c>
      <c r="C856" s="381" t="s">
        <v>4141</v>
      </c>
      <c r="D856" s="380"/>
      <c r="E856" s="378" t="s">
        <v>4142</v>
      </c>
      <c r="F856" s="378" t="s">
        <v>533</v>
      </c>
      <c r="G856" s="378" t="s">
        <v>452</v>
      </c>
      <c r="H856" s="378"/>
      <c r="I856" s="378"/>
      <c r="J856" s="378"/>
      <c r="K856" s="378"/>
      <c r="L856" s="378"/>
      <c r="M856" s="378"/>
      <c r="N856" s="378"/>
      <c r="O856" s="379"/>
      <c r="P856" s="483">
        <f t="shared" si="42"/>
        <v>0</v>
      </c>
      <c r="Q856" s="378"/>
      <c r="R856" s="378"/>
      <c r="S856" s="378"/>
      <c r="T856" s="378"/>
      <c r="U856" s="378"/>
      <c r="V856" s="378"/>
      <c r="W856" s="378"/>
      <c r="X856" s="379"/>
      <c r="Y856" s="484">
        <f t="shared" si="43"/>
        <v>0</v>
      </c>
      <c r="Z856" s="378"/>
      <c r="AA856" s="378"/>
      <c r="AB856" s="378"/>
      <c r="AC856" s="378"/>
      <c r="AD856" s="378"/>
      <c r="AE856" s="378"/>
      <c r="AF856" s="378">
        <v>1</v>
      </c>
      <c r="AG856" s="440">
        <v>44298</v>
      </c>
      <c r="AH856" s="484">
        <f t="shared" si="41"/>
        <v>1</v>
      </c>
      <c r="AI856" s="378"/>
      <c r="AJ856" s="378" t="s">
        <v>2227</v>
      </c>
      <c r="AK856" s="378" t="s">
        <v>2228</v>
      </c>
      <c r="AL856" s="378"/>
      <c r="AM856" s="378"/>
      <c r="AN856" s="378"/>
      <c r="AO856" s="378"/>
      <c r="AP856" s="378"/>
      <c r="AQ856" s="378"/>
      <c r="AR856" s="378"/>
      <c r="AS856" s="394"/>
      <c r="AT856" s="395"/>
      <c r="AU856" s="394"/>
      <c r="AV856" s="394"/>
      <c r="AW856" s="381" t="s">
        <v>4143</v>
      </c>
    </row>
    <row r="857" spans="1:49">
      <c r="A857" s="472"/>
      <c r="B857" s="380" t="s">
        <v>4144</v>
      </c>
      <c r="C857" s="381" t="s">
        <v>4145</v>
      </c>
      <c r="D857" s="380"/>
      <c r="E857" s="378" t="s">
        <v>4146</v>
      </c>
      <c r="F857" s="378" t="s">
        <v>533</v>
      </c>
      <c r="G857" s="378" t="s">
        <v>452</v>
      </c>
      <c r="H857" s="378"/>
      <c r="I857" s="378"/>
      <c r="J857" s="378"/>
      <c r="K857" s="378"/>
      <c r="L857" s="378"/>
      <c r="M857" s="378"/>
      <c r="N857" s="378"/>
      <c r="O857" s="379"/>
      <c r="P857" s="483">
        <f t="shared" si="42"/>
        <v>0</v>
      </c>
      <c r="Q857" s="378"/>
      <c r="R857" s="378"/>
      <c r="S857" s="378"/>
      <c r="T857" s="378"/>
      <c r="U857" s="378"/>
      <c r="V857" s="378"/>
      <c r="W857" s="378"/>
      <c r="X857" s="379"/>
      <c r="Y857" s="484">
        <f t="shared" si="43"/>
        <v>0</v>
      </c>
      <c r="Z857" s="378"/>
      <c r="AA857" s="378"/>
      <c r="AB857" s="378"/>
      <c r="AC857" s="378"/>
      <c r="AD857" s="378"/>
      <c r="AE857" s="378"/>
      <c r="AF857" s="378">
        <v>1</v>
      </c>
      <c r="AG857" s="440">
        <v>44508</v>
      </c>
      <c r="AH857" s="484">
        <f t="shared" si="41"/>
        <v>1</v>
      </c>
      <c r="AI857" s="378"/>
      <c r="AJ857" s="378" t="s">
        <v>2227</v>
      </c>
      <c r="AK857" s="378" t="s">
        <v>2228</v>
      </c>
      <c r="AL857" s="378"/>
      <c r="AM857" s="378"/>
      <c r="AN857" s="378"/>
      <c r="AO857" s="378"/>
      <c r="AP857" s="378"/>
      <c r="AQ857" s="378"/>
      <c r="AR857" s="378"/>
      <c r="AS857" s="394"/>
      <c r="AT857" s="395"/>
      <c r="AU857" s="394"/>
      <c r="AV857" s="394"/>
      <c r="AW857" s="381" t="s">
        <v>4147</v>
      </c>
    </row>
    <row r="858" spans="1:49">
      <c r="A858" s="472"/>
      <c r="B858" s="380" t="s">
        <v>4148</v>
      </c>
      <c r="C858" s="381" t="s">
        <v>4149</v>
      </c>
      <c r="D858" s="380"/>
      <c r="E858" s="378" t="s">
        <v>4150</v>
      </c>
      <c r="F858" s="378" t="s">
        <v>533</v>
      </c>
      <c r="G858" s="378" t="s">
        <v>452</v>
      </c>
      <c r="H858" s="378"/>
      <c r="I858" s="378"/>
      <c r="J858" s="378"/>
      <c r="K858" s="378"/>
      <c r="L858" s="378"/>
      <c r="M858" s="378"/>
      <c r="N858" s="378"/>
      <c r="O858" s="379"/>
      <c r="P858" s="483">
        <f t="shared" si="42"/>
        <v>0</v>
      </c>
      <c r="Q858" s="378"/>
      <c r="R858" s="378"/>
      <c r="S858" s="378"/>
      <c r="T858" s="378"/>
      <c r="U858" s="378"/>
      <c r="V858" s="378"/>
      <c r="W858" s="378"/>
      <c r="X858" s="379"/>
      <c r="Y858" s="484">
        <f t="shared" si="43"/>
        <v>0</v>
      </c>
      <c r="Z858" s="378"/>
      <c r="AA858" s="378"/>
      <c r="AB858" s="378"/>
      <c r="AC858" s="378"/>
      <c r="AD858" s="378"/>
      <c r="AE858" s="378"/>
      <c r="AF858" s="378">
        <v>1</v>
      </c>
      <c r="AG858" s="440">
        <v>44351</v>
      </c>
      <c r="AH858" s="484">
        <f t="shared" si="41"/>
        <v>1</v>
      </c>
      <c r="AI858" s="378"/>
      <c r="AJ858" s="378" t="s">
        <v>2227</v>
      </c>
      <c r="AK858" s="378" t="s">
        <v>2228</v>
      </c>
      <c r="AL858" s="378"/>
      <c r="AM858" s="378"/>
      <c r="AN858" s="378"/>
      <c r="AO858" s="378"/>
      <c r="AP858" s="378"/>
      <c r="AQ858" s="378"/>
      <c r="AR858" s="378"/>
      <c r="AS858" s="394"/>
      <c r="AT858" s="395"/>
      <c r="AU858" s="394"/>
      <c r="AV858" s="394"/>
      <c r="AW858" s="381" t="s">
        <v>4151</v>
      </c>
    </row>
    <row r="859" spans="1:49">
      <c r="A859" s="472"/>
      <c r="B859" s="380" t="s">
        <v>4152</v>
      </c>
      <c r="C859" s="381" t="s">
        <v>4153</v>
      </c>
      <c r="D859" s="380"/>
      <c r="E859" s="378" t="s">
        <v>4154</v>
      </c>
      <c r="F859" s="378" t="s">
        <v>533</v>
      </c>
      <c r="G859" s="378" t="s">
        <v>452</v>
      </c>
      <c r="H859" s="378"/>
      <c r="I859" s="378"/>
      <c r="J859" s="378"/>
      <c r="K859" s="378"/>
      <c r="L859" s="378"/>
      <c r="M859" s="378"/>
      <c r="N859" s="378"/>
      <c r="O859" s="379"/>
      <c r="P859" s="483">
        <f t="shared" si="42"/>
        <v>0</v>
      </c>
      <c r="Q859" s="378"/>
      <c r="R859" s="378"/>
      <c r="S859" s="378"/>
      <c r="T859" s="378"/>
      <c r="U859" s="378"/>
      <c r="V859" s="378"/>
      <c r="W859" s="378"/>
      <c r="X859" s="379"/>
      <c r="Y859" s="484">
        <f t="shared" si="43"/>
        <v>0</v>
      </c>
      <c r="Z859" s="378"/>
      <c r="AA859" s="378"/>
      <c r="AB859" s="378"/>
      <c r="AC859" s="378"/>
      <c r="AD859" s="378"/>
      <c r="AE859" s="378"/>
      <c r="AF859" s="378">
        <v>1</v>
      </c>
      <c r="AG859" s="440">
        <v>44243</v>
      </c>
      <c r="AH859" s="484">
        <f t="shared" si="41"/>
        <v>1</v>
      </c>
      <c r="AI859" s="378"/>
      <c r="AJ859" s="378" t="s">
        <v>2227</v>
      </c>
      <c r="AK859" s="378" t="s">
        <v>2228</v>
      </c>
      <c r="AL859" s="378"/>
      <c r="AM859" s="378"/>
      <c r="AN859" s="378"/>
      <c r="AO859" s="378"/>
      <c r="AP859" s="378"/>
      <c r="AQ859" s="378"/>
      <c r="AR859" s="378"/>
      <c r="AS859" s="394"/>
      <c r="AT859" s="395"/>
      <c r="AU859" s="394"/>
      <c r="AV859" s="394"/>
      <c r="AW859" s="381" t="s">
        <v>4155</v>
      </c>
    </row>
    <row r="860" spans="1:49">
      <c r="A860" s="472"/>
      <c r="B860" s="380" t="s">
        <v>4156</v>
      </c>
      <c r="C860" s="381" t="s">
        <v>4157</v>
      </c>
      <c r="D860" s="380"/>
      <c r="E860" s="378" t="s">
        <v>4158</v>
      </c>
      <c r="F860" s="378" t="s">
        <v>533</v>
      </c>
      <c r="G860" s="378" t="s">
        <v>452</v>
      </c>
      <c r="H860" s="378"/>
      <c r="I860" s="378"/>
      <c r="J860" s="378"/>
      <c r="K860" s="378"/>
      <c r="L860" s="378"/>
      <c r="M860" s="378"/>
      <c r="N860" s="378"/>
      <c r="O860" s="379"/>
      <c r="P860" s="483">
        <f t="shared" si="42"/>
        <v>0</v>
      </c>
      <c r="Q860" s="378"/>
      <c r="R860" s="378"/>
      <c r="S860" s="378"/>
      <c r="T860" s="378"/>
      <c r="U860" s="378"/>
      <c r="V860" s="378"/>
      <c r="W860" s="378"/>
      <c r="X860" s="379"/>
      <c r="Y860" s="484">
        <f t="shared" si="43"/>
        <v>0</v>
      </c>
      <c r="Z860" s="378"/>
      <c r="AA860" s="378"/>
      <c r="AB860" s="378"/>
      <c r="AC860" s="378"/>
      <c r="AD860" s="378"/>
      <c r="AE860" s="378"/>
      <c r="AF860" s="378">
        <v>1</v>
      </c>
      <c r="AG860" s="440">
        <v>44412</v>
      </c>
      <c r="AH860" s="484">
        <f t="shared" si="41"/>
        <v>1</v>
      </c>
      <c r="AI860" s="378"/>
      <c r="AJ860" s="378" t="s">
        <v>2227</v>
      </c>
      <c r="AK860" s="378" t="s">
        <v>2228</v>
      </c>
      <c r="AL860" s="378"/>
      <c r="AM860" s="378"/>
      <c r="AN860" s="378"/>
      <c r="AO860" s="378"/>
      <c r="AP860" s="378"/>
      <c r="AQ860" s="378"/>
      <c r="AR860" s="378"/>
      <c r="AS860" s="394"/>
      <c r="AT860" s="395"/>
      <c r="AU860" s="394"/>
      <c r="AV860" s="394"/>
      <c r="AW860" s="381" t="s">
        <v>4159</v>
      </c>
    </row>
    <row r="861" spans="1:49">
      <c r="A861" s="472"/>
      <c r="B861" s="380" t="s">
        <v>4160</v>
      </c>
      <c r="C861" s="381" t="s">
        <v>4161</v>
      </c>
      <c r="D861" s="380"/>
      <c r="E861" s="378" t="s">
        <v>4162</v>
      </c>
      <c r="F861" s="378" t="s">
        <v>533</v>
      </c>
      <c r="G861" s="378" t="s">
        <v>452</v>
      </c>
      <c r="H861" s="378"/>
      <c r="I861" s="378"/>
      <c r="J861" s="378"/>
      <c r="K861" s="378"/>
      <c r="L861" s="378"/>
      <c r="M861" s="378"/>
      <c r="N861" s="378"/>
      <c r="O861" s="379"/>
      <c r="P861" s="483">
        <f t="shared" si="42"/>
        <v>0</v>
      </c>
      <c r="Q861" s="378"/>
      <c r="R861" s="378"/>
      <c r="S861" s="378"/>
      <c r="T861" s="378"/>
      <c r="U861" s="378"/>
      <c r="V861" s="378"/>
      <c r="W861" s="378"/>
      <c r="X861" s="379"/>
      <c r="Y861" s="484">
        <f t="shared" si="43"/>
        <v>0</v>
      </c>
      <c r="Z861" s="378"/>
      <c r="AA861" s="378"/>
      <c r="AB861" s="378"/>
      <c r="AC861" s="378"/>
      <c r="AD861" s="378"/>
      <c r="AE861" s="378"/>
      <c r="AF861" s="378">
        <v>1</v>
      </c>
      <c r="AG861" s="440">
        <v>44202</v>
      </c>
      <c r="AH861" s="484">
        <f t="shared" si="41"/>
        <v>1</v>
      </c>
      <c r="AI861" s="378"/>
      <c r="AJ861" s="378" t="s">
        <v>2227</v>
      </c>
      <c r="AK861" s="378" t="s">
        <v>2228</v>
      </c>
      <c r="AL861" s="378"/>
      <c r="AM861" s="378"/>
      <c r="AN861" s="378"/>
      <c r="AO861" s="378"/>
      <c r="AP861" s="378"/>
      <c r="AQ861" s="378"/>
      <c r="AR861" s="378"/>
      <c r="AS861" s="394"/>
      <c r="AT861" s="395"/>
      <c r="AU861" s="394"/>
      <c r="AV861" s="394"/>
      <c r="AW861" s="381" t="s">
        <v>4163</v>
      </c>
    </row>
    <row r="862" spans="1:49">
      <c r="A862" s="472"/>
      <c r="B862" s="380" t="s">
        <v>4164</v>
      </c>
      <c r="C862" s="381" t="s">
        <v>4165</v>
      </c>
      <c r="D862" s="380"/>
      <c r="E862" s="378" t="s">
        <v>4166</v>
      </c>
      <c r="F862" s="378" t="s">
        <v>533</v>
      </c>
      <c r="G862" s="378" t="s">
        <v>452</v>
      </c>
      <c r="H862" s="378"/>
      <c r="I862" s="378"/>
      <c r="J862" s="378"/>
      <c r="K862" s="378"/>
      <c r="L862" s="378"/>
      <c r="M862" s="378"/>
      <c r="N862" s="378"/>
      <c r="O862" s="379"/>
      <c r="P862" s="483">
        <f t="shared" si="42"/>
        <v>0</v>
      </c>
      <c r="Q862" s="378"/>
      <c r="R862" s="378"/>
      <c r="S862" s="378"/>
      <c r="T862" s="378"/>
      <c r="U862" s="378"/>
      <c r="V862" s="378"/>
      <c r="W862" s="378"/>
      <c r="X862" s="379"/>
      <c r="Y862" s="484">
        <f t="shared" si="43"/>
        <v>0</v>
      </c>
      <c r="Z862" s="378"/>
      <c r="AA862" s="378"/>
      <c r="AB862" s="378"/>
      <c r="AC862" s="378"/>
      <c r="AD862" s="378"/>
      <c r="AE862" s="378"/>
      <c r="AF862" s="378">
        <v>1</v>
      </c>
      <c r="AG862" s="440">
        <v>44467</v>
      </c>
      <c r="AH862" s="484">
        <f t="shared" si="41"/>
        <v>1</v>
      </c>
      <c r="AI862" s="378"/>
      <c r="AJ862" s="378" t="s">
        <v>2227</v>
      </c>
      <c r="AK862" s="378" t="s">
        <v>2228</v>
      </c>
      <c r="AL862" s="378"/>
      <c r="AM862" s="378"/>
      <c r="AN862" s="378"/>
      <c r="AO862" s="378"/>
      <c r="AP862" s="378"/>
      <c r="AQ862" s="378"/>
      <c r="AR862" s="378"/>
      <c r="AS862" s="394"/>
      <c r="AT862" s="395"/>
      <c r="AU862" s="394"/>
      <c r="AV862" s="394"/>
      <c r="AW862" s="381" t="s">
        <v>4167</v>
      </c>
    </row>
    <row r="863" spans="1:49">
      <c r="A863" s="472"/>
      <c r="B863" s="380" t="s">
        <v>4168</v>
      </c>
      <c r="C863" s="381" t="s">
        <v>4169</v>
      </c>
      <c r="D863" s="380"/>
      <c r="E863" s="378" t="s">
        <v>4170</v>
      </c>
      <c r="F863" s="378" t="s">
        <v>533</v>
      </c>
      <c r="G863" s="378" t="s">
        <v>452</v>
      </c>
      <c r="H863" s="378"/>
      <c r="I863" s="378"/>
      <c r="J863" s="378"/>
      <c r="K863" s="378"/>
      <c r="L863" s="378"/>
      <c r="M863" s="378"/>
      <c r="N863" s="378"/>
      <c r="O863" s="379"/>
      <c r="P863" s="483">
        <f t="shared" si="42"/>
        <v>0</v>
      </c>
      <c r="Q863" s="378"/>
      <c r="R863" s="378"/>
      <c r="S863" s="378"/>
      <c r="T863" s="378"/>
      <c r="U863" s="378"/>
      <c r="V863" s="378"/>
      <c r="W863" s="378"/>
      <c r="X863" s="379"/>
      <c r="Y863" s="484">
        <f t="shared" si="43"/>
        <v>0</v>
      </c>
      <c r="Z863" s="378"/>
      <c r="AA863" s="378"/>
      <c r="AB863" s="378"/>
      <c r="AC863" s="378"/>
      <c r="AD863" s="378"/>
      <c r="AE863" s="378"/>
      <c r="AF863" s="378">
        <v>1</v>
      </c>
      <c r="AG863" s="440">
        <v>44552</v>
      </c>
      <c r="AH863" s="484">
        <f t="shared" si="41"/>
        <v>1</v>
      </c>
      <c r="AI863" s="378"/>
      <c r="AJ863" s="378" t="s">
        <v>2227</v>
      </c>
      <c r="AK863" s="378" t="s">
        <v>2228</v>
      </c>
      <c r="AL863" s="378"/>
      <c r="AM863" s="378"/>
      <c r="AN863" s="378"/>
      <c r="AO863" s="378"/>
      <c r="AP863" s="378"/>
      <c r="AQ863" s="378"/>
      <c r="AR863" s="378"/>
      <c r="AS863" s="394"/>
      <c r="AT863" s="395"/>
      <c r="AU863" s="394"/>
      <c r="AV863" s="394"/>
      <c r="AW863" s="381" t="s">
        <v>4171</v>
      </c>
    </row>
    <row r="864" spans="1:49">
      <c r="A864" s="472"/>
      <c r="B864" s="380" t="s">
        <v>4172</v>
      </c>
      <c r="C864" s="381" t="s">
        <v>4173</v>
      </c>
      <c r="D864" s="380"/>
      <c r="E864" s="378" t="s">
        <v>4174</v>
      </c>
      <c r="F864" s="378" t="s">
        <v>533</v>
      </c>
      <c r="G864" s="378" t="s">
        <v>452</v>
      </c>
      <c r="H864" s="378"/>
      <c r="I864" s="378"/>
      <c r="J864" s="378"/>
      <c r="K864" s="378"/>
      <c r="L864" s="378"/>
      <c r="M864" s="378"/>
      <c r="N864" s="378"/>
      <c r="O864" s="379"/>
      <c r="P864" s="483">
        <f t="shared" si="42"/>
        <v>0</v>
      </c>
      <c r="Q864" s="378"/>
      <c r="R864" s="378"/>
      <c r="S864" s="378"/>
      <c r="T864" s="378"/>
      <c r="U864" s="378"/>
      <c r="V864" s="378"/>
      <c r="W864" s="378"/>
      <c r="X864" s="379"/>
      <c r="Y864" s="484">
        <f t="shared" si="43"/>
        <v>0</v>
      </c>
      <c r="Z864" s="378"/>
      <c r="AA864" s="378"/>
      <c r="AB864" s="378"/>
      <c r="AC864" s="378"/>
      <c r="AD864" s="378"/>
      <c r="AE864" s="378"/>
      <c r="AF864" s="378">
        <v>1</v>
      </c>
      <c r="AG864" s="440">
        <v>44229</v>
      </c>
      <c r="AH864" s="484">
        <f t="shared" si="41"/>
        <v>1</v>
      </c>
      <c r="AI864" s="378"/>
      <c r="AJ864" s="378" t="s">
        <v>2227</v>
      </c>
      <c r="AK864" s="378" t="s">
        <v>2228</v>
      </c>
      <c r="AL864" s="378"/>
      <c r="AM864" s="378"/>
      <c r="AN864" s="378"/>
      <c r="AO864" s="378"/>
      <c r="AP864" s="378"/>
      <c r="AQ864" s="378"/>
      <c r="AR864" s="378"/>
      <c r="AS864" s="394"/>
      <c r="AT864" s="395"/>
      <c r="AU864" s="394"/>
      <c r="AV864" s="394"/>
      <c r="AW864" s="381" t="s">
        <v>4175</v>
      </c>
    </row>
    <row r="865" spans="1:49">
      <c r="A865" s="472"/>
      <c r="B865" s="380" t="s">
        <v>4176</v>
      </c>
      <c r="C865" s="381" t="s">
        <v>4177</v>
      </c>
      <c r="D865" s="380"/>
      <c r="E865" s="378" t="s">
        <v>4178</v>
      </c>
      <c r="F865" s="378" t="s">
        <v>533</v>
      </c>
      <c r="G865" s="378" t="s">
        <v>452</v>
      </c>
      <c r="H865" s="378"/>
      <c r="I865" s="378"/>
      <c r="J865" s="378"/>
      <c r="K865" s="378"/>
      <c r="L865" s="378"/>
      <c r="M865" s="378"/>
      <c r="N865" s="378"/>
      <c r="O865" s="379"/>
      <c r="P865" s="483">
        <f t="shared" si="42"/>
        <v>0</v>
      </c>
      <c r="Q865" s="378"/>
      <c r="R865" s="378"/>
      <c r="S865" s="378"/>
      <c r="T865" s="378"/>
      <c r="U865" s="378"/>
      <c r="V865" s="378"/>
      <c r="W865" s="378"/>
      <c r="X865" s="379"/>
      <c r="Y865" s="484">
        <f t="shared" si="43"/>
        <v>0</v>
      </c>
      <c r="Z865" s="378"/>
      <c r="AA865" s="378"/>
      <c r="AB865" s="378"/>
      <c r="AC865" s="378"/>
      <c r="AD865" s="378"/>
      <c r="AE865" s="378"/>
      <c r="AF865" s="378">
        <v>1</v>
      </c>
      <c r="AG865" s="440">
        <v>44298</v>
      </c>
      <c r="AH865" s="484">
        <f t="shared" si="41"/>
        <v>1</v>
      </c>
      <c r="AI865" s="378"/>
      <c r="AJ865" s="378" t="s">
        <v>2227</v>
      </c>
      <c r="AK865" s="378" t="s">
        <v>2228</v>
      </c>
      <c r="AL865" s="378"/>
      <c r="AM865" s="378"/>
      <c r="AN865" s="378"/>
      <c r="AO865" s="378"/>
      <c r="AP865" s="378"/>
      <c r="AQ865" s="378"/>
      <c r="AR865" s="378"/>
      <c r="AS865" s="394"/>
      <c r="AT865" s="395"/>
      <c r="AU865" s="394"/>
      <c r="AV865" s="394"/>
      <c r="AW865" s="381" t="s">
        <v>4179</v>
      </c>
    </row>
    <row r="866" spans="1:49">
      <c r="A866" s="472"/>
      <c r="B866" s="380" t="s">
        <v>4180</v>
      </c>
      <c r="C866" s="381" t="s">
        <v>4181</v>
      </c>
      <c r="D866" s="380"/>
      <c r="E866" s="378" t="s">
        <v>4182</v>
      </c>
      <c r="F866" s="378" t="s">
        <v>533</v>
      </c>
      <c r="G866" s="378" t="s">
        <v>452</v>
      </c>
      <c r="H866" s="378"/>
      <c r="I866" s="378"/>
      <c r="J866" s="378"/>
      <c r="K866" s="378"/>
      <c r="L866" s="378"/>
      <c r="M866" s="378"/>
      <c r="N866" s="378"/>
      <c r="O866" s="379"/>
      <c r="P866" s="483">
        <f t="shared" si="42"/>
        <v>0</v>
      </c>
      <c r="Q866" s="378"/>
      <c r="R866" s="378"/>
      <c r="S866" s="378"/>
      <c r="T866" s="378"/>
      <c r="U866" s="378"/>
      <c r="V866" s="378"/>
      <c r="W866" s="378"/>
      <c r="X866" s="379"/>
      <c r="Y866" s="484">
        <f t="shared" si="43"/>
        <v>0</v>
      </c>
      <c r="Z866" s="378"/>
      <c r="AA866" s="378"/>
      <c r="AB866" s="378"/>
      <c r="AC866" s="378"/>
      <c r="AD866" s="378"/>
      <c r="AE866" s="378"/>
      <c r="AF866" s="378">
        <v>1</v>
      </c>
      <c r="AG866" s="440">
        <v>44489</v>
      </c>
      <c r="AH866" s="484">
        <f t="shared" si="41"/>
        <v>1</v>
      </c>
      <c r="AI866" s="378"/>
      <c r="AJ866" s="378" t="s">
        <v>2227</v>
      </c>
      <c r="AK866" s="378" t="s">
        <v>2228</v>
      </c>
      <c r="AL866" s="378"/>
      <c r="AM866" s="378"/>
      <c r="AN866" s="378"/>
      <c r="AO866" s="378"/>
      <c r="AP866" s="378"/>
      <c r="AQ866" s="378"/>
      <c r="AR866" s="378"/>
      <c r="AS866" s="394"/>
      <c r="AT866" s="395"/>
      <c r="AU866" s="394"/>
      <c r="AV866" s="394"/>
      <c r="AW866" s="381" t="s">
        <v>4183</v>
      </c>
    </row>
    <row r="867" spans="1:49">
      <c r="A867" s="472"/>
      <c r="B867" s="380" t="s">
        <v>4184</v>
      </c>
      <c r="C867" s="381" t="s">
        <v>4185</v>
      </c>
      <c r="D867" s="380"/>
      <c r="E867" s="378" t="s">
        <v>4186</v>
      </c>
      <c r="F867" s="378" t="s">
        <v>533</v>
      </c>
      <c r="G867" s="378" t="s">
        <v>452</v>
      </c>
      <c r="H867" s="378"/>
      <c r="I867" s="378"/>
      <c r="J867" s="378"/>
      <c r="K867" s="378"/>
      <c r="L867" s="378"/>
      <c r="M867" s="378"/>
      <c r="N867" s="378"/>
      <c r="O867" s="379"/>
      <c r="P867" s="483">
        <f t="shared" si="42"/>
        <v>0</v>
      </c>
      <c r="Q867" s="378"/>
      <c r="R867" s="378"/>
      <c r="S867" s="378"/>
      <c r="T867" s="378"/>
      <c r="U867" s="378"/>
      <c r="V867" s="378"/>
      <c r="W867" s="378"/>
      <c r="X867" s="379"/>
      <c r="Y867" s="484">
        <f t="shared" si="43"/>
        <v>0</v>
      </c>
      <c r="Z867" s="378"/>
      <c r="AA867" s="378"/>
      <c r="AB867" s="378"/>
      <c r="AC867" s="378"/>
      <c r="AD867" s="378"/>
      <c r="AE867" s="378"/>
      <c r="AF867" s="378">
        <v>1</v>
      </c>
      <c r="AG867" s="440">
        <v>44496</v>
      </c>
      <c r="AH867" s="484">
        <f t="shared" si="41"/>
        <v>1</v>
      </c>
      <c r="AI867" s="378"/>
      <c r="AJ867" s="378" t="s">
        <v>2227</v>
      </c>
      <c r="AK867" s="378" t="s">
        <v>2228</v>
      </c>
      <c r="AL867" s="378"/>
      <c r="AM867" s="378"/>
      <c r="AN867" s="378"/>
      <c r="AO867" s="378"/>
      <c r="AP867" s="378"/>
      <c r="AQ867" s="378"/>
      <c r="AR867" s="378"/>
      <c r="AS867" s="394"/>
      <c r="AT867" s="395"/>
      <c r="AU867" s="394"/>
      <c r="AV867" s="394"/>
      <c r="AW867" s="381" t="s">
        <v>4187</v>
      </c>
    </row>
    <row r="868" spans="1:49">
      <c r="A868" s="472"/>
      <c r="B868" s="380" t="s">
        <v>4188</v>
      </c>
      <c r="C868" s="381" t="s">
        <v>4189</v>
      </c>
      <c r="D868" s="380"/>
      <c r="E868" s="378" t="s">
        <v>4190</v>
      </c>
      <c r="F868" s="378" t="s">
        <v>533</v>
      </c>
      <c r="G868" s="378" t="s">
        <v>452</v>
      </c>
      <c r="H868" s="378"/>
      <c r="I868" s="378"/>
      <c r="J868" s="378"/>
      <c r="K868" s="378"/>
      <c r="L868" s="378"/>
      <c r="M868" s="378"/>
      <c r="N868" s="378"/>
      <c r="O868" s="379"/>
      <c r="P868" s="483">
        <f t="shared" si="42"/>
        <v>0</v>
      </c>
      <c r="Q868" s="378"/>
      <c r="R868" s="378"/>
      <c r="S868" s="378"/>
      <c r="T868" s="378"/>
      <c r="U868" s="378"/>
      <c r="V868" s="378"/>
      <c r="W868" s="378"/>
      <c r="X868" s="379"/>
      <c r="Y868" s="484">
        <f t="shared" si="43"/>
        <v>0</v>
      </c>
      <c r="Z868" s="378"/>
      <c r="AA868" s="378"/>
      <c r="AB868" s="378"/>
      <c r="AC868" s="378"/>
      <c r="AD868" s="378"/>
      <c r="AE868" s="378"/>
      <c r="AF868" s="378">
        <v>1</v>
      </c>
      <c r="AG868" s="440">
        <v>44390</v>
      </c>
      <c r="AH868" s="484">
        <f t="shared" si="41"/>
        <v>1</v>
      </c>
      <c r="AI868" s="378"/>
      <c r="AJ868" s="378" t="s">
        <v>2227</v>
      </c>
      <c r="AK868" s="378" t="s">
        <v>2228</v>
      </c>
      <c r="AL868" s="378"/>
      <c r="AM868" s="378"/>
      <c r="AN868" s="378"/>
      <c r="AO868" s="378"/>
      <c r="AP868" s="378"/>
      <c r="AQ868" s="378"/>
      <c r="AR868" s="378"/>
      <c r="AS868" s="394"/>
      <c r="AT868" s="395"/>
      <c r="AU868" s="394"/>
      <c r="AV868" s="394"/>
      <c r="AW868" s="381" t="s">
        <v>4191</v>
      </c>
    </row>
    <row r="869" spans="1:49">
      <c r="A869" s="472"/>
      <c r="B869" s="380" t="s">
        <v>4192</v>
      </c>
      <c r="C869" s="381" t="s">
        <v>4193</v>
      </c>
      <c r="D869" s="380"/>
      <c r="E869" s="378" t="s">
        <v>4194</v>
      </c>
      <c r="F869" s="378" t="s">
        <v>533</v>
      </c>
      <c r="G869" s="378" t="s">
        <v>452</v>
      </c>
      <c r="H869" s="378"/>
      <c r="I869" s="378"/>
      <c r="J869" s="378"/>
      <c r="K869" s="378"/>
      <c r="L869" s="378"/>
      <c r="M869" s="378"/>
      <c r="N869" s="378"/>
      <c r="O869" s="379"/>
      <c r="P869" s="483">
        <f t="shared" si="42"/>
        <v>0</v>
      </c>
      <c r="Q869" s="378"/>
      <c r="R869" s="378"/>
      <c r="S869" s="378"/>
      <c r="T869" s="378"/>
      <c r="U869" s="378"/>
      <c r="V869" s="378"/>
      <c r="W869" s="378"/>
      <c r="X869" s="379"/>
      <c r="Y869" s="484">
        <f t="shared" si="43"/>
        <v>0</v>
      </c>
      <c r="Z869" s="378"/>
      <c r="AA869" s="378"/>
      <c r="AB869" s="378"/>
      <c r="AC869" s="378"/>
      <c r="AD869" s="378"/>
      <c r="AE869" s="378"/>
      <c r="AF869" s="378">
        <v>1</v>
      </c>
      <c r="AG869" s="440">
        <v>44385</v>
      </c>
      <c r="AH869" s="484">
        <f t="shared" si="41"/>
        <v>1</v>
      </c>
      <c r="AI869" s="378"/>
      <c r="AJ869" s="378" t="s">
        <v>2227</v>
      </c>
      <c r="AK869" s="378" t="s">
        <v>2228</v>
      </c>
      <c r="AL869" s="378"/>
      <c r="AM869" s="378"/>
      <c r="AN869" s="378"/>
      <c r="AO869" s="378"/>
      <c r="AP869" s="378"/>
      <c r="AQ869" s="378"/>
      <c r="AR869" s="378"/>
      <c r="AS869" s="394"/>
      <c r="AT869" s="395"/>
      <c r="AU869" s="394"/>
      <c r="AV869" s="394"/>
      <c r="AW869" s="381" t="s">
        <v>4195</v>
      </c>
    </row>
    <row r="870" spans="1:49">
      <c r="A870" s="472"/>
      <c r="B870" s="380" t="s">
        <v>4196</v>
      </c>
      <c r="C870" s="381" t="s">
        <v>4197</v>
      </c>
      <c r="D870" s="380"/>
      <c r="E870" s="378" t="s">
        <v>4198</v>
      </c>
      <c r="F870" s="378" t="s">
        <v>693</v>
      </c>
      <c r="G870" s="378" t="s">
        <v>511</v>
      </c>
      <c r="H870" s="378"/>
      <c r="I870" s="378"/>
      <c r="J870" s="378"/>
      <c r="K870" s="378"/>
      <c r="L870" s="378"/>
      <c r="M870" s="378"/>
      <c r="N870" s="378"/>
      <c r="O870" s="379"/>
      <c r="P870" s="483">
        <f t="shared" si="42"/>
        <v>0</v>
      </c>
      <c r="Q870" s="378"/>
      <c r="R870" s="378"/>
      <c r="S870" s="378"/>
      <c r="T870" s="378"/>
      <c r="U870" s="378"/>
      <c r="V870" s="378"/>
      <c r="W870" s="378"/>
      <c r="X870" s="379"/>
      <c r="Y870" s="484">
        <f t="shared" si="43"/>
        <v>0</v>
      </c>
      <c r="Z870" s="378"/>
      <c r="AA870" s="378"/>
      <c r="AB870" s="378"/>
      <c r="AC870" s="378"/>
      <c r="AD870" s="378"/>
      <c r="AE870" s="378"/>
      <c r="AF870" s="378">
        <v>1</v>
      </c>
      <c r="AG870" s="440">
        <v>44242</v>
      </c>
      <c r="AH870" s="484">
        <f t="shared" si="41"/>
        <v>1</v>
      </c>
      <c r="AI870" s="378"/>
      <c r="AJ870" s="378" t="s">
        <v>2227</v>
      </c>
      <c r="AK870" s="378" t="s">
        <v>2228</v>
      </c>
      <c r="AL870" s="378"/>
      <c r="AM870" s="378"/>
      <c r="AN870" s="378"/>
      <c r="AO870" s="378"/>
      <c r="AP870" s="378"/>
      <c r="AQ870" s="378"/>
      <c r="AR870" s="378"/>
      <c r="AS870" s="394"/>
      <c r="AT870" s="395"/>
      <c r="AU870" s="394"/>
      <c r="AV870" s="394"/>
      <c r="AW870" s="381" t="s">
        <v>4199</v>
      </c>
    </row>
    <row r="871" spans="1:49">
      <c r="A871" s="472"/>
      <c r="B871" s="380" t="s">
        <v>4196</v>
      </c>
      <c r="C871" s="381" t="s">
        <v>4200</v>
      </c>
      <c r="D871" s="380"/>
      <c r="E871" s="378" t="s">
        <v>4201</v>
      </c>
      <c r="F871" s="378" t="s">
        <v>693</v>
      </c>
      <c r="G871" s="378" t="s">
        <v>511</v>
      </c>
      <c r="H871" s="378"/>
      <c r="I871" s="378"/>
      <c r="J871" s="378"/>
      <c r="K871" s="378"/>
      <c r="L871" s="378"/>
      <c r="M871" s="378"/>
      <c r="N871" s="378"/>
      <c r="O871" s="379"/>
      <c r="P871" s="483">
        <f t="shared" si="42"/>
        <v>0</v>
      </c>
      <c r="Q871" s="378"/>
      <c r="R871" s="378"/>
      <c r="S871" s="378"/>
      <c r="T871" s="378"/>
      <c r="U871" s="378"/>
      <c r="V871" s="378"/>
      <c r="W871" s="378"/>
      <c r="X871" s="379"/>
      <c r="Y871" s="484">
        <f t="shared" si="43"/>
        <v>0</v>
      </c>
      <c r="Z871" s="378"/>
      <c r="AA871" s="378"/>
      <c r="AB871" s="378"/>
      <c r="AC871" s="378"/>
      <c r="AD871" s="378"/>
      <c r="AE871" s="378"/>
      <c r="AF871" s="378">
        <v>1</v>
      </c>
      <c r="AG871" s="440">
        <v>44242</v>
      </c>
      <c r="AH871" s="484">
        <f t="shared" si="41"/>
        <v>1</v>
      </c>
      <c r="AI871" s="378"/>
      <c r="AJ871" s="378" t="s">
        <v>2227</v>
      </c>
      <c r="AK871" s="378" t="s">
        <v>2228</v>
      </c>
      <c r="AL871" s="378"/>
      <c r="AM871" s="378"/>
      <c r="AN871" s="378"/>
      <c r="AO871" s="378"/>
      <c r="AP871" s="378"/>
      <c r="AQ871" s="378"/>
      <c r="AR871" s="378"/>
      <c r="AS871" s="394"/>
      <c r="AT871" s="395"/>
      <c r="AU871" s="394"/>
      <c r="AV871" s="394"/>
      <c r="AW871" s="381" t="s">
        <v>4202</v>
      </c>
    </row>
    <row r="872" spans="1:49">
      <c r="A872" s="472"/>
      <c r="B872" s="380" t="s">
        <v>4196</v>
      </c>
      <c r="C872" s="381" t="s">
        <v>4203</v>
      </c>
      <c r="D872" s="380"/>
      <c r="E872" s="378" t="s">
        <v>4204</v>
      </c>
      <c r="F872" s="378" t="s">
        <v>693</v>
      </c>
      <c r="G872" s="378" t="s">
        <v>511</v>
      </c>
      <c r="H872" s="378"/>
      <c r="I872" s="378"/>
      <c r="J872" s="378"/>
      <c r="K872" s="378"/>
      <c r="L872" s="378"/>
      <c r="M872" s="378"/>
      <c r="N872" s="378"/>
      <c r="O872" s="379"/>
      <c r="P872" s="483">
        <f t="shared" si="42"/>
        <v>0</v>
      </c>
      <c r="Q872" s="378"/>
      <c r="R872" s="378"/>
      <c r="S872" s="378"/>
      <c r="T872" s="378"/>
      <c r="U872" s="378"/>
      <c r="V872" s="378"/>
      <c r="W872" s="378"/>
      <c r="X872" s="379"/>
      <c r="Y872" s="484">
        <f t="shared" si="43"/>
        <v>0</v>
      </c>
      <c r="Z872" s="378"/>
      <c r="AA872" s="378"/>
      <c r="AB872" s="378"/>
      <c r="AC872" s="378"/>
      <c r="AD872" s="378"/>
      <c r="AE872" s="378"/>
      <c r="AF872" s="378">
        <v>1</v>
      </c>
      <c r="AG872" s="440">
        <v>44242</v>
      </c>
      <c r="AH872" s="484">
        <f t="shared" si="41"/>
        <v>1</v>
      </c>
      <c r="AI872" s="378"/>
      <c r="AJ872" s="378" t="s">
        <v>2227</v>
      </c>
      <c r="AK872" s="378" t="s">
        <v>2228</v>
      </c>
      <c r="AL872" s="378"/>
      <c r="AM872" s="378"/>
      <c r="AN872" s="378"/>
      <c r="AO872" s="378"/>
      <c r="AP872" s="378"/>
      <c r="AQ872" s="378"/>
      <c r="AR872" s="378"/>
      <c r="AS872" s="394"/>
      <c r="AT872" s="395"/>
      <c r="AU872" s="394"/>
      <c r="AV872" s="394"/>
      <c r="AW872" s="381" t="s">
        <v>4205</v>
      </c>
    </row>
    <row r="873" spans="1:49">
      <c r="A873" s="472"/>
      <c r="B873" s="380" t="s">
        <v>4196</v>
      </c>
      <c r="C873" s="381" t="s">
        <v>4206</v>
      </c>
      <c r="D873" s="380"/>
      <c r="E873" s="378" t="s">
        <v>4207</v>
      </c>
      <c r="F873" s="378" t="s">
        <v>693</v>
      </c>
      <c r="G873" s="378" t="s">
        <v>511</v>
      </c>
      <c r="H873" s="378"/>
      <c r="I873" s="378"/>
      <c r="J873" s="378"/>
      <c r="K873" s="378"/>
      <c r="L873" s="378"/>
      <c r="M873" s="378"/>
      <c r="N873" s="378"/>
      <c r="O873" s="379"/>
      <c r="P873" s="483">
        <f t="shared" si="42"/>
        <v>0</v>
      </c>
      <c r="Q873" s="378"/>
      <c r="R873" s="378"/>
      <c r="S873" s="378"/>
      <c r="T873" s="378"/>
      <c r="U873" s="378"/>
      <c r="V873" s="378"/>
      <c r="W873" s="378"/>
      <c r="X873" s="379"/>
      <c r="Y873" s="484">
        <f t="shared" si="43"/>
        <v>0</v>
      </c>
      <c r="Z873" s="378"/>
      <c r="AA873" s="378"/>
      <c r="AB873" s="378"/>
      <c r="AC873" s="378"/>
      <c r="AD873" s="378"/>
      <c r="AE873" s="378"/>
      <c r="AF873" s="378">
        <v>1</v>
      </c>
      <c r="AG873" s="440">
        <v>44235</v>
      </c>
      <c r="AH873" s="484">
        <f t="shared" si="41"/>
        <v>1</v>
      </c>
      <c r="AI873" s="378"/>
      <c r="AJ873" s="378" t="s">
        <v>2227</v>
      </c>
      <c r="AK873" s="378" t="s">
        <v>2228</v>
      </c>
      <c r="AL873" s="378"/>
      <c r="AM873" s="378"/>
      <c r="AN873" s="378"/>
      <c r="AO873" s="378"/>
      <c r="AP873" s="378"/>
      <c r="AQ873" s="378"/>
      <c r="AR873" s="378"/>
      <c r="AS873" s="394"/>
      <c r="AT873" s="395"/>
      <c r="AU873" s="394"/>
      <c r="AV873" s="394"/>
      <c r="AW873" s="381" t="s">
        <v>4208</v>
      </c>
    </row>
    <row r="874" spans="1:49">
      <c r="A874" s="472"/>
      <c r="B874" s="380" t="s">
        <v>4196</v>
      </c>
      <c r="C874" s="381" t="s">
        <v>4209</v>
      </c>
      <c r="D874" s="380"/>
      <c r="E874" s="378" t="s">
        <v>4210</v>
      </c>
      <c r="F874" s="378" t="s">
        <v>693</v>
      </c>
      <c r="G874" s="378" t="s">
        <v>511</v>
      </c>
      <c r="H874" s="378"/>
      <c r="I874" s="378"/>
      <c r="J874" s="378"/>
      <c r="K874" s="378"/>
      <c r="L874" s="378"/>
      <c r="M874" s="378"/>
      <c r="N874" s="378"/>
      <c r="O874" s="379"/>
      <c r="P874" s="483">
        <f t="shared" si="42"/>
        <v>0</v>
      </c>
      <c r="Q874" s="378"/>
      <c r="R874" s="378"/>
      <c r="S874" s="378"/>
      <c r="T874" s="378"/>
      <c r="U874" s="378"/>
      <c r="V874" s="378"/>
      <c r="W874" s="378"/>
      <c r="X874" s="379"/>
      <c r="Y874" s="484">
        <f t="shared" si="43"/>
        <v>0</v>
      </c>
      <c r="Z874" s="378"/>
      <c r="AA874" s="378"/>
      <c r="AB874" s="378"/>
      <c r="AC874" s="378"/>
      <c r="AD874" s="378"/>
      <c r="AE874" s="378"/>
      <c r="AF874" s="378">
        <v>1</v>
      </c>
      <c r="AG874" s="440">
        <v>44235</v>
      </c>
      <c r="AH874" s="484">
        <f t="shared" si="41"/>
        <v>1</v>
      </c>
      <c r="AI874" s="378"/>
      <c r="AJ874" s="378" t="s">
        <v>2227</v>
      </c>
      <c r="AK874" s="378" t="s">
        <v>2228</v>
      </c>
      <c r="AL874" s="378"/>
      <c r="AM874" s="378"/>
      <c r="AN874" s="378"/>
      <c r="AO874" s="378"/>
      <c r="AP874" s="378"/>
      <c r="AQ874" s="378"/>
      <c r="AR874" s="378"/>
      <c r="AS874" s="394"/>
      <c r="AT874" s="395"/>
      <c r="AU874" s="394"/>
      <c r="AV874" s="394"/>
      <c r="AW874" s="381" t="s">
        <v>4211</v>
      </c>
    </row>
    <row r="875" spans="1:49">
      <c r="A875" s="472"/>
      <c r="B875" s="380" t="s">
        <v>4196</v>
      </c>
      <c r="C875" s="381" t="s">
        <v>4212</v>
      </c>
      <c r="D875" s="380"/>
      <c r="E875" s="378" t="s">
        <v>4213</v>
      </c>
      <c r="F875" s="378" t="s">
        <v>693</v>
      </c>
      <c r="G875" s="378" t="s">
        <v>511</v>
      </c>
      <c r="H875" s="378"/>
      <c r="I875" s="378"/>
      <c r="J875" s="378"/>
      <c r="K875" s="378"/>
      <c r="L875" s="378"/>
      <c r="M875" s="378"/>
      <c r="N875" s="378"/>
      <c r="O875" s="379"/>
      <c r="P875" s="483">
        <f t="shared" si="42"/>
        <v>0</v>
      </c>
      <c r="Q875" s="378"/>
      <c r="R875" s="378"/>
      <c r="S875" s="378"/>
      <c r="T875" s="378"/>
      <c r="U875" s="378"/>
      <c r="V875" s="378"/>
      <c r="W875" s="378"/>
      <c r="X875" s="379"/>
      <c r="Y875" s="484">
        <f t="shared" si="43"/>
        <v>0</v>
      </c>
      <c r="Z875" s="378"/>
      <c r="AA875" s="378"/>
      <c r="AB875" s="378"/>
      <c r="AC875" s="378"/>
      <c r="AD875" s="378"/>
      <c r="AE875" s="378"/>
      <c r="AF875" s="378">
        <v>1</v>
      </c>
      <c r="AG875" s="440">
        <v>44250</v>
      </c>
      <c r="AH875" s="484">
        <f t="shared" si="41"/>
        <v>1</v>
      </c>
      <c r="AI875" s="378"/>
      <c r="AJ875" s="378" t="s">
        <v>2227</v>
      </c>
      <c r="AK875" s="378" t="s">
        <v>2228</v>
      </c>
      <c r="AL875" s="378"/>
      <c r="AM875" s="378"/>
      <c r="AN875" s="378"/>
      <c r="AO875" s="378"/>
      <c r="AP875" s="378"/>
      <c r="AQ875" s="378"/>
      <c r="AR875" s="378"/>
      <c r="AS875" s="394"/>
      <c r="AT875" s="395"/>
      <c r="AU875" s="394"/>
      <c r="AV875" s="394"/>
      <c r="AW875" s="381" t="s">
        <v>4214</v>
      </c>
    </row>
    <row r="876" spans="1:49">
      <c r="A876" s="472"/>
      <c r="B876" s="380" t="s">
        <v>4196</v>
      </c>
      <c r="C876" s="381" t="s">
        <v>4215</v>
      </c>
      <c r="D876" s="380"/>
      <c r="E876" s="378" t="s">
        <v>4216</v>
      </c>
      <c r="F876" s="378" t="s">
        <v>693</v>
      </c>
      <c r="G876" s="378" t="s">
        <v>511</v>
      </c>
      <c r="H876" s="378"/>
      <c r="I876" s="378"/>
      <c r="J876" s="378"/>
      <c r="K876" s="378"/>
      <c r="L876" s="378"/>
      <c r="M876" s="378"/>
      <c r="N876" s="378"/>
      <c r="O876" s="379"/>
      <c r="P876" s="483">
        <f t="shared" si="42"/>
        <v>0</v>
      </c>
      <c r="Q876" s="378"/>
      <c r="R876" s="378"/>
      <c r="S876" s="378"/>
      <c r="T876" s="378"/>
      <c r="U876" s="378"/>
      <c r="V876" s="378"/>
      <c r="W876" s="378"/>
      <c r="X876" s="379"/>
      <c r="Y876" s="484">
        <f t="shared" si="43"/>
        <v>0</v>
      </c>
      <c r="Z876" s="378"/>
      <c r="AA876" s="378"/>
      <c r="AB876" s="378"/>
      <c r="AC876" s="378"/>
      <c r="AD876" s="378"/>
      <c r="AE876" s="378"/>
      <c r="AF876" s="378">
        <v>1</v>
      </c>
      <c r="AG876" s="440">
        <v>44250</v>
      </c>
      <c r="AH876" s="484">
        <f t="shared" si="41"/>
        <v>1</v>
      </c>
      <c r="AI876" s="378"/>
      <c r="AJ876" s="378" t="s">
        <v>2227</v>
      </c>
      <c r="AK876" s="378" t="s">
        <v>2228</v>
      </c>
      <c r="AL876" s="378"/>
      <c r="AM876" s="378"/>
      <c r="AN876" s="378"/>
      <c r="AO876" s="378"/>
      <c r="AP876" s="378"/>
      <c r="AQ876" s="378"/>
      <c r="AR876" s="378"/>
      <c r="AS876" s="394"/>
      <c r="AT876" s="395"/>
      <c r="AU876" s="394"/>
      <c r="AV876" s="394"/>
      <c r="AW876" s="381" t="s">
        <v>4217</v>
      </c>
    </row>
    <row r="877" spans="1:49">
      <c r="A877" s="472"/>
      <c r="B877" s="380" t="s">
        <v>4196</v>
      </c>
      <c r="C877" s="381" t="s">
        <v>4218</v>
      </c>
      <c r="D877" s="380"/>
      <c r="E877" s="378" t="s">
        <v>4219</v>
      </c>
      <c r="F877" s="378" t="s">
        <v>693</v>
      </c>
      <c r="G877" s="378" t="s">
        <v>511</v>
      </c>
      <c r="H877" s="378"/>
      <c r="I877" s="378"/>
      <c r="J877" s="378"/>
      <c r="K877" s="378"/>
      <c r="L877" s="378"/>
      <c r="M877" s="378"/>
      <c r="N877" s="378"/>
      <c r="O877" s="379"/>
      <c r="P877" s="483">
        <f t="shared" si="42"/>
        <v>0</v>
      </c>
      <c r="Q877" s="378"/>
      <c r="R877" s="378"/>
      <c r="S877" s="378"/>
      <c r="T877" s="378"/>
      <c r="U877" s="378"/>
      <c r="V877" s="378"/>
      <c r="W877" s="378"/>
      <c r="X877" s="379"/>
      <c r="Y877" s="484">
        <f t="shared" si="43"/>
        <v>0</v>
      </c>
      <c r="Z877" s="378"/>
      <c r="AA877" s="378"/>
      <c r="AB877" s="378"/>
      <c r="AC877" s="378"/>
      <c r="AD877" s="378"/>
      <c r="AE877" s="378"/>
      <c r="AF877" s="378">
        <v>1</v>
      </c>
      <c r="AG877" s="440">
        <v>44250</v>
      </c>
      <c r="AH877" s="484">
        <f t="shared" si="41"/>
        <v>1</v>
      </c>
      <c r="AI877" s="378"/>
      <c r="AJ877" s="378" t="s">
        <v>2227</v>
      </c>
      <c r="AK877" s="378" t="s">
        <v>2228</v>
      </c>
      <c r="AL877" s="378"/>
      <c r="AM877" s="378"/>
      <c r="AN877" s="378"/>
      <c r="AO877" s="378"/>
      <c r="AP877" s="378"/>
      <c r="AQ877" s="378"/>
      <c r="AR877" s="378"/>
      <c r="AS877" s="394"/>
      <c r="AT877" s="395"/>
      <c r="AU877" s="394"/>
      <c r="AV877" s="394"/>
      <c r="AW877" s="381" t="s">
        <v>4220</v>
      </c>
    </row>
    <row r="878" spans="1:49">
      <c r="A878" s="472"/>
      <c r="B878" s="380" t="s">
        <v>3807</v>
      </c>
      <c r="C878" s="381" t="s">
        <v>4221</v>
      </c>
      <c r="D878" s="380"/>
      <c r="E878" s="378" t="s">
        <v>4222</v>
      </c>
      <c r="F878" s="378" t="s">
        <v>693</v>
      </c>
      <c r="G878" s="378" t="s">
        <v>452</v>
      </c>
      <c r="H878" s="378"/>
      <c r="I878" s="378"/>
      <c r="J878" s="378"/>
      <c r="K878" s="378"/>
      <c r="L878" s="378"/>
      <c r="M878" s="378"/>
      <c r="N878" s="378"/>
      <c r="O878" s="379"/>
      <c r="P878" s="483">
        <f t="shared" si="42"/>
        <v>0</v>
      </c>
      <c r="Q878" s="378"/>
      <c r="R878" s="378"/>
      <c r="S878" s="378"/>
      <c r="T878" s="378"/>
      <c r="U878" s="378"/>
      <c r="V878" s="378"/>
      <c r="W878" s="378"/>
      <c r="X878" s="379"/>
      <c r="Y878" s="484">
        <f t="shared" si="43"/>
        <v>0</v>
      </c>
      <c r="Z878" s="378"/>
      <c r="AA878" s="378"/>
      <c r="AB878" s="378"/>
      <c r="AC878" s="378"/>
      <c r="AD878" s="378"/>
      <c r="AE878" s="378"/>
      <c r="AF878" s="378">
        <v>1</v>
      </c>
      <c r="AG878" s="440">
        <v>44480</v>
      </c>
      <c r="AH878" s="484">
        <f t="shared" si="41"/>
        <v>1</v>
      </c>
      <c r="AI878" s="378"/>
      <c r="AJ878" s="378" t="s">
        <v>2227</v>
      </c>
      <c r="AK878" s="378" t="s">
        <v>2228</v>
      </c>
      <c r="AL878" s="378"/>
      <c r="AM878" s="378"/>
      <c r="AN878" s="378"/>
      <c r="AO878" s="378"/>
      <c r="AP878" s="378"/>
      <c r="AQ878" s="378"/>
      <c r="AR878" s="378"/>
      <c r="AS878" s="394"/>
      <c r="AT878" s="395"/>
      <c r="AU878" s="394"/>
      <c r="AV878" s="394"/>
      <c r="AW878" s="381" t="s">
        <v>4223</v>
      </c>
    </row>
    <row r="879" spans="1:49">
      <c r="A879" s="472"/>
      <c r="B879" s="380" t="s">
        <v>3855</v>
      </c>
      <c r="C879" s="381" t="s">
        <v>4224</v>
      </c>
      <c r="D879" s="380"/>
      <c r="E879" s="378" t="s">
        <v>4225</v>
      </c>
      <c r="F879" s="378" t="s">
        <v>693</v>
      </c>
      <c r="G879" s="378" t="s">
        <v>511</v>
      </c>
      <c r="H879" s="378"/>
      <c r="I879" s="378"/>
      <c r="J879" s="378"/>
      <c r="K879" s="378"/>
      <c r="L879" s="378"/>
      <c r="M879" s="378"/>
      <c r="N879" s="378"/>
      <c r="O879" s="379"/>
      <c r="P879" s="483">
        <f t="shared" si="42"/>
        <v>0</v>
      </c>
      <c r="Q879" s="378"/>
      <c r="R879" s="378"/>
      <c r="S879" s="378"/>
      <c r="T879" s="378"/>
      <c r="U879" s="378"/>
      <c r="V879" s="378"/>
      <c r="W879" s="378"/>
      <c r="X879" s="379"/>
      <c r="Y879" s="484">
        <f t="shared" si="43"/>
        <v>0</v>
      </c>
      <c r="Z879" s="378"/>
      <c r="AA879" s="378"/>
      <c r="AB879" s="378"/>
      <c r="AC879" s="378"/>
      <c r="AD879" s="378"/>
      <c r="AE879" s="378"/>
      <c r="AF879" s="378">
        <v>1</v>
      </c>
      <c r="AG879" s="440">
        <v>44503</v>
      </c>
      <c r="AH879" s="484">
        <f t="shared" si="41"/>
        <v>1</v>
      </c>
      <c r="AI879" s="378"/>
      <c r="AJ879" s="378" t="s">
        <v>2227</v>
      </c>
      <c r="AK879" s="378" t="s">
        <v>2228</v>
      </c>
      <c r="AL879" s="378"/>
      <c r="AM879" s="378"/>
      <c r="AN879" s="378"/>
      <c r="AO879" s="378"/>
      <c r="AP879" s="378"/>
      <c r="AQ879" s="378"/>
      <c r="AR879" s="378"/>
      <c r="AS879" s="394"/>
      <c r="AT879" s="395"/>
      <c r="AU879" s="394"/>
      <c r="AV879" s="394"/>
      <c r="AW879" s="381" t="s">
        <v>4226</v>
      </c>
    </row>
    <row r="880" spans="1:49">
      <c r="A880" s="472"/>
      <c r="B880" s="380" t="s">
        <v>4227</v>
      </c>
      <c r="C880" s="381" t="s">
        <v>4228</v>
      </c>
      <c r="D880" s="380"/>
      <c r="E880" s="378" t="s">
        <v>4229</v>
      </c>
      <c r="F880" s="378" t="s">
        <v>693</v>
      </c>
      <c r="G880" s="378" t="s">
        <v>511</v>
      </c>
      <c r="H880" s="378"/>
      <c r="I880" s="378"/>
      <c r="J880" s="378"/>
      <c r="K880" s="378"/>
      <c r="L880" s="378"/>
      <c r="M880" s="378"/>
      <c r="N880" s="378"/>
      <c r="O880" s="379"/>
      <c r="P880" s="483">
        <f t="shared" si="42"/>
        <v>0</v>
      </c>
      <c r="Q880" s="378"/>
      <c r="R880" s="378"/>
      <c r="S880" s="378"/>
      <c r="T880" s="378"/>
      <c r="U880" s="378"/>
      <c r="V880" s="378"/>
      <c r="W880" s="378"/>
      <c r="X880" s="379"/>
      <c r="Y880" s="484">
        <f t="shared" si="43"/>
        <v>0</v>
      </c>
      <c r="Z880" s="378"/>
      <c r="AA880" s="378"/>
      <c r="AB880" s="378"/>
      <c r="AC880" s="378"/>
      <c r="AD880" s="378"/>
      <c r="AE880" s="378"/>
      <c r="AF880" s="378">
        <v>1</v>
      </c>
      <c r="AG880" s="440">
        <v>44253</v>
      </c>
      <c r="AH880" s="484">
        <f t="shared" si="41"/>
        <v>1</v>
      </c>
      <c r="AI880" s="378"/>
      <c r="AJ880" s="378" t="s">
        <v>2227</v>
      </c>
      <c r="AK880" s="378" t="s">
        <v>2228</v>
      </c>
      <c r="AL880" s="378"/>
      <c r="AM880" s="378"/>
      <c r="AN880" s="378"/>
      <c r="AO880" s="378"/>
      <c r="AP880" s="378"/>
      <c r="AQ880" s="378"/>
      <c r="AR880" s="378"/>
      <c r="AS880" s="394"/>
      <c r="AT880" s="395"/>
      <c r="AU880" s="394"/>
      <c r="AV880" s="394"/>
      <c r="AW880" s="381" t="s">
        <v>4230</v>
      </c>
    </row>
    <row r="881" spans="1:49">
      <c r="A881" s="472"/>
      <c r="B881" s="380" t="s">
        <v>4231</v>
      </c>
      <c r="C881" s="381" t="s">
        <v>4232</v>
      </c>
      <c r="D881" s="380"/>
      <c r="E881" s="378" t="s">
        <v>4233</v>
      </c>
      <c r="F881" s="378" t="s">
        <v>693</v>
      </c>
      <c r="G881" s="378" t="s">
        <v>511</v>
      </c>
      <c r="H881" s="378"/>
      <c r="I881" s="378"/>
      <c r="J881" s="378"/>
      <c r="K881" s="378"/>
      <c r="L881" s="378"/>
      <c r="M881" s="378"/>
      <c r="N881" s="378"/>
      <c r="O881" s="379"/>
      <c r="P881" s="483">
        <f t="shared" si="42"/>
        <v>0</v>
      </c>
      <c r="Q881" s="378"/>
      <c r="R881" s="378"/>
      <c r="S881" s="378"/>
      <c r="T881" s="378"/>
      <c r="U881" s="378"/>
      <c r="V881" s="378"/>
      <c r="W881" s="378"/>
      <c r="X881" s="379"/>
      <c r="Y881" s="484">
        <f t="shared" si="43"/>
        <v>0</v>
      </c>
      <c r="Z881" s="378"/>
      <c r="AA881" s="378"/>
      <c r="AB881" s="378"/>
      <c r="AC881" s="378"/>
      <c r="AD881" s="378"/>
      <c r="AE881" s="378"/>
      <c r="AF881" s="378">
        <v>1</v>
      </c>
      <c r="AG881" s="440">
        <v>44434</v>
      </c>
      <c r="AH881" s="484">
        <f t="shared" si="41"/>
        <v>1</v>
      </c>
      <c r="AI881" s="378"/>
      <c r="AJ881" s="378" t="s">
        <v>2227</v>
      </c>
      <c r="AK881" s="378" t="s">
        <v>2228</v>
      </c>
      <c r="AL881" s="378"/>
      <c r="AM881" s="378"/>
      <c r="AN881" s="378"/>
      <c r="AO881" s="378"/>
      <c r="AP881" s="378"/>
      <c r="AQ881" s="378"/>
      <c r="AR881" s="378"/>
      <c r="AS881" s="394"/>
      <c r="AT881" s="395"/>
      <c r="AU881" s="394"/>
      <c r="AV881" s="394"/>
      <c r="AW881" s="381" t="s">
        <v>4234</v>
      </c>
    </row>
    <row r="882" spans="1:49">
      <c r="A882" s="472"/>
      <c r="B882" s="380" t="s">
        <v>4231</v>
      </c>
      <c r="C882" s="381" t="s">
        <v>4235</v>
      </c>
      <c r="D882" s="380"/>
      <c r="E882" s="378" t="s">
        <v>4236</v>
      </c>
      <c r="F882" s="378" t="s">
        <v>693</v>
      </c>
      <c r="G882" s="378" t="s">
        <v>511</v>
      </c>
      <c r="H882" s="378"/>
      <c r="I882" s="378"/>
      <c r="J882" s="378"/>
      <c r="K882" s="378"/>
      <c r="L882" s="378"/>
      <c r="M882" s="378"/>
      <c r="N882" s="378"/>
      <c r="O882" s="379"/>
      <c r="P882" s="483">
        <f t="shared" si="42"/>
        <v>0</v>
      </c>
      <c r="Q882" s="378"/>
      <c r="R882" s="378"/>
      <c r="S882" s="378"/>
      <c r="T882" s="378"/>
      <c r="U882" s="378"/>
      <c r="V882" s="378"/>
      <c r="W882" s="378"/>
      <c r="X882" s="379"/>
      <c r="Y882" s="484">
        <f t="shared" si="43"/>
        <v>0</v>
      </c>
      <c r="Z882" s="378"/>
      <c r="AA882" s="378"/>
      <c r="AB882" s="378"/>
      <c r="AC882" s="378"/>
      <c r="AD882" s="378"/>
      <c r="AE882" s="378"/>
      <c r="AF882" s="378">
        <v>1</v>
      </c>
      <c r="AG882" s="440">
        <v>44440</v>
      </c>
      <c r="AH882" s="484">
        <f t="shared" si="41"/>
        <v>1</v>
      </c>
      <c r="AI882" s="378"/>
      <c r="AJ882" s="378" t="s">
        <v>2227</v>
      </c>
      <c r="AK882" s="378" t="s">
        <v>2228</v>
      </c>
      <c r="AL882" s="378"/>
      <c r="AM882" s="378"/>
      <c r="AN882" s="378"/>
      <c r="AO882" s="378"/>
      <c r="AP882" s="378"/>
      <c r="AQ882" s="378"/>
      <c r="AR882" s="378"/>
      <c r="AS882" s="394"/>
      <c r="AT882" s="395"/>
      <c r="AU882" s="394"/>
      <c r="AV882" s="394"/>
      <c r="AW882" s="381" t="s">
        <v>4237</v>
      </c>
    </row>
    <row r="883" spans="1:49">
      <c r="A883" s="472"/>
      <c r="B883" s="380" t="s">
        <v>4238</v>
      </c>
      <c r="C883" s="381" t="s">
        <v>4239</v>
      </c>
      <c r="D883" s="380"/>
      <c r="E883" s="378" t="s">
        <v>4240</v>
      </c>
      <c r="F883" s="378" t="s">
        <v>730</v>
      </c>
      <c r="G883" s="378" t="s">
        <v>511</v>
      </c>
      <c r="H883" s="378"/>
      <c r="I883" s="378"/>
      <c r="J883" s="378"/>
      <c r="K883" s="378"/>
      <c r="L883" s="378"/>
      <c r="M883" s="378"/>
      <c r="N883" s="378"/>
      <c r="O883" s="379"/>
      <c r="P883" s="483">
        <f t="shared" si="42"/>
        <v>0</v>
      </c>
      <c r="Q883" s="378"/>
      <c r="R883" s="378"/>
      <c r="S883" s="378"/>
      <c r="T883" s="378"/>
      <c r="U883" s="378"/>
      <c r="V883" s="378"/>
      <c r="W883" s="378"/>
      <c r="X883" s="379"/>
      <c r="Y883" s="484">
        <f t="shared" si="43"/>
        <v>0</v>
      </c>
      <c r="Z883" s="378"/>
      <c r="AA883" s="378"/>
      <c r="AB883" s="378"/>
      <c r="AC883" s="378"/>
      <c r="AD883" s="378"/>
      <c r="AE883" s="378"/>
      <c r="AF883" s="378">
        <v>1</v>
      </c>
      <c r="AG883" s="440">
        <v>44375</v>
      </c>
      <c r="AH883" s="484">
        <f t="shared" si="41"/>
        <v>1</v>
      </c>
      <c r="AI883" s="378"/>
      <c r="AJ883" s="378" t="s">
        <v>2227</v>
      </c>
      <c r="AK883" s="378" t="s">
        <v>2228</v>
      </c>
      <c r="AL883" s="378"/>
      <c r="AM883" s="378"/>
      <c r="AN883" s="378"/>
      <c r="AO883" s="378"/>
      <c r="AP883" s="378"/>
      <c r="AQ883" s="378"/>
      <c r="AR883" s="378"/>
      <c r="AS883" s="394"/>
      <c r="AT883" s="395"/>
      <c r="AU883" s="394"/>
      <c r="AV883" s="394"/>
      <c r="AW883" s="381" t="s">
        <v>4241</v>
      </c>
    </row>
    <row r="884" spans="1:49">
      <c r="A884" s="472"/>
      <c r="B884" s="380" t="s">
        <v>4242</v>
      </c>
      <c r="C884" s="381" t="s">
        <v>4243</v>
      </c>
      <c r="D884" s="380"/>
      <c r="E884" s="378" t="s">
        <v>4244</v>
      </c>
      <c r="F884" s="378" t="s">
        <v>730</v>
      </c>
      <c r="G884" s="378" t="s">
        <v>511</v>
      </c>
      <c r="H884" s="378"/>
      <c r="I884" s="378"/>
      <c r="J884" s="378"/>
      <c r="K884" s="378"/>
      <c r="L884" s="378"/>
      <c r="M884" s="378"/>
      <c r="N884" s="378"/>
      <c r="O884" s="379"/>
      <c r="P884" s="483">
        <f t="shared" si="42"/>
        <v>0</v>
      </c>
      <c r="Q884" s="378"/>
      <c r="R884" s="378"/>
      <c r="S884" s="378"/>
      <c r="T884" s="378"/>
      <c r="U884" s="378"/>
      <c r="V884" s="378"/>
      <c r="W884" s="378"/>
      <c r="X884" s="379"/>
      <c r="Y884" s="484">
        <f t="shared" si="43"/>
        <v>0</v>
      </c>
      <c r="Z884" s="378"/>
      <c r="AA884" s="378"/>
      <c r="AB884" s="378"/>
      <c r="AC884" s="378"/>
      <c r="AD884" s="378"/>
      <c r="AE884" s="378"/>
      <c r="AF884" s="378">
        <v>1</v>
      </c>
      <c r="AG884" s="440">
        <v>44489</v>
      </c>
      <c r="AH884" s="484">
        <f t="shared" si="41"/>
        <v>1</v>
      </c>
      <c r="AI884" s="378"/>
      <c r="AJ884" s="378" t="s">
        <v>2227</v>
      </c>
      <c r="AK884" s="378" t="s">
        <v>2228</v>
      </c>
      <c r="AL884" s="378"/>
      <c r="AM884" s="378"/>
      <c r="AN884" s="378"/>
      <c r="AO884" s="378"/>
      <c r="AP884" s="378"/>
      <c r="AQ884" s="378"/>
      <c r="AR884" s="378"/>
      <c r="AS884" s="394"/>
      <c r="AT884" s="395"/>
      <c r="AU884" s="394"/>
      <c r="AV884" s="394"/>
      <c r="AW884" s="381" t="s">
        <v>4245</v>
      </c>
    </row>
    <row r="885" spans="1:49">
      <c r="A885" s="472"/>
      <c r="B885" s="380" t="s">
        <v>4246</v>
      </c>
      <c r="C885" s="381" t="s">
        <v>4247</v>
      </c>
      <c r="D885" s="380"/>
      <c r="E885" s="378" t="s">
        <v>4248</v>
      </c>
      <c r="F885" s="378" t="s">
        <v>730</v>
      </c>
      <c r="G885" s="378" t="s">
        <v>511</v>
      </c>
      <c r="H885" s="378"/>
      <c r="I885" s="378"/>
      <c r="J885" s="378"/>
      <c r="K885" s="378"/>
      <c r="L885" s="378"/>
      <c r="M885" s="378"/>
      <c r="N885" s="378"/>
      <c r="O885" s="379"/>
      <c r="P885" s="483">
        <f t="shared" si="42"/>
        <v>0</v>
      </c>
      <c r="Q885" s="378"/>
      <c r="R885" s="378"/>
      <c r="S885" s="378"/>
      <c r="T885" s="378"/>
      <c r="U885" s="378"/>
      <c r="V885" s="378"/>
      <c r="W885" s="378"/>
      <c r="X885" s="379"/>
      <c r="Y885" s="484">
        <f t="shared" si="43"/>
        <v>0</v>
      </c>
      <c r="Z885" s="378"/>
      <c r="AA885" s="378"/>
      <c r="AB885" s="378"/>
      <c r="AC885" s="378"/>
      <c r="AD885" s="378"/>
      <c r="AE885" s="378"/>
      <c r="AF885" s="378">
        <v>1</v>
      </c>
      <c r="AG885" s="440">
        <v>44358</v>
      </c>
      <c r="AH885" s="484">
        <f t="shared" si="41"/>
        <v>1</v>
      </c>
      <c r="AI885" s="378"/>
      <c r="AJ885" s="378" t="s">
        <v>2227</v>
      </c>
      <c r="AK885" s="378" t="s">
        <v>2228</v>
      </c>
      <c r="AL885" s="378"/>
      <c r="AM885" s="378"/>
      <c r="AN885" s="378"/>
      <c r="AO885" s="378"/>
      <c r="AP885" s="378"/>
      <c r="AQ885" s="378"/>
      <c r="AR885" s="378"/>
      <c r="AS885" s="394"/>
      <c r="AT885" s="395"/>
      <c r="AU885" s="394"/>
      <c r="AV885" s="394"/>
      <c r="AW885" s="381" t="s">
        <v>4249</v>
      </c>
    </row>
    <row r="886" spans="1:49">
      <c r="A886" s="472"/>
      <c r="B886" s="380" t="s">
        <v>4250</v>
      </c>
      <c r="C886" s="381" t="s">
        <v>4251</v>
      </c>
      <c r="D886" s="380"/>
      <c r="E886" s="378" t="s">
        <v>4252</v>
      </c>
      <c r="F886" s="378" t="s">
        <v>730</v>
      </c>
      <c r="G886" s="378" t="s">
        <v>511</v>
      </c>
      <c r="H886" s="378"/>
      <c r="I886" s="378"/>
      <c r="J886" s="378"/>
      <c r="K886" s="378"/>
      <c r="L886" s="378"/>
      <c r="M886" s="378"/>
      <c r="N886" s="378"/>
      <c r="O886" s="379"/>
      <c r="P886" s="483">
        <f t="shared" si="42"/>
        <v>0</v>
      </c>
      <c r="Q886" s="378"/>
      <c r="R886" s="378"/>
      <c r="S886" s="378"/>
      <c r="T886" s="378"/>
      <c r="U886" s="378"/>
      <c r="V886" s="378"/>
      <c r="W886" s="378"/>
      <c r="X886" s="379"/>
      <c r="Y886" s="484">
        <f t="shared" si="43"/>
        <v>0</v>
      </c>
      <c r="Z886" s="378"/>
      <c r="AA886" s="378"/>
      <c r="AB886" s="378"/>
      <c r="AC886" s="378"/>
      <c r="AD886" s="378"/>
      <c r="AE886" s="378"/>
      <c r="AF886" s="378">
        <v>1</v>
      </c>
      <c r="AG886" s="440">
        <v>44476</v>
      </c>
      <c r="AH886" s="484">
        <f t="shared" si="41"/>
        <v>1</v>
      </c>
      <c r="AI886" s="378"/>
      <c r="AJ886" s="378" t="s">
        <v>2227</v>
      </c>
      <c r="AK886" s="378" t="s">
        <v>2228</v>
      </c>
      <c r="AL886" s="378"/>
      <c r="AM886" s="378"/>
      <c r="AN886" s="378"/>
      <c r="AO886" s="378"/>
      <c r="AP886" s="378"/>
      <c r="AQ886" s="378"/>
      <c r="AR886" s="378"/>
      <c r="AS886" s="394"/>
      <c r="AT886" s="395"/>
      <c r="AU886" s="394"/>
      <c r="AV886" s="394"/>
      <c r="AW886" s="381" t="s">
        <v>4253</v>
      </c>
    </row>
    <row r="887" spans="1:49">
      <c r="A887" s="472"/>
      <c r="B887" s="380" t="s">
        <v>4254</v>
      </c>
      <c r="C887" s="381" t="s">
        <v>4255</v>
      </c>
      <c r="D887" s="380"/>
      <c r="E887" s="378" t="s">
        <v>4256</v>
      </c>
      <c r="F887" s="378" t="s">
        <v>730</v>
      </c>
      <c r="G887" s="378" t="s">
        <v>511</v>
      </c>
      <c r="H887" s="378"/>
      <c r="I887" s="378"/>
      <c r="J887" s="378"/>
      <c r="K887" s="378"/>
      <c r="L887" s="378"/>
      <c r="M887" s="378"/>
      <c r="N887" s="378"/>
      <c r="O887" s="379"/>
      <c r="P887" s="483">
        <f t="shared" si="42"/>
        <v>0</v>
      </c>
      <c r="Q887" s="378"/>
      <c r="R887" s="378"/>
      <c r="S887" s="378"/>
      <c r="T887" s="378"/>
      <c r="U887" s="378"/>
      <c r="V887" s="378"/>
      <c r="W887" s="378"/>
      <c r="X887" s="379"/>
      <c r="Y887" s="484">
        <f t="shared" si="43"/>
        <v>0</v>
      </c>
      <c r="Z887" s="378"/>
      <c r="AA887" s="378"/>
      <c r="AB887" s="378"/>
      <c r="AC887" s="378"/>
      <c r="AD887" s="378"/>
      <c r="AE887" s="378"/>
      <c r="AF887" s="378">
        <v>1</v>
      </c>
      <c r="AG887" s="440">
        <v>44461</v>
      </c>
      <c r="AH887" s="484">
        <f t="shared" si="41"/>
        <v>1</v>
      </c>
      <c r="AI887" s="378"/>
      <c r="AJ887" s="378" t="s">
        <v>2227</v>
      </c>
      <c r="AK887" s="378" t="s">
        <v>2228</v>
      </c>
      <c r="AL887" s="378"/>
      <c r="AM887" s="378"/>
      <c r="AN887" s="378"/>
      <c r="AO887" s="378"/>
      <c r="AP887" s="378"/>
      <c r="AQ887" s="378"/>
      <c r="AR887" s="378"/>
      <c r="AS887" s="394"/>
      <c r="AT887" s="395"/>
      <c r="AU887" s="394"/>
      <c r="AV887" s="394"/>
      <c r="AW887" s="381" t="s">
        <v>4257</v>
      </c>
    </row>
    <row r="888" spans="1:49">
      <c r="A888" s="472"/>
      <c r="B888" s="380" t="s">
        <v>4258</v>
      </c>
      <c r="C888" s="381" t="s">
        <v>4259</v>
      </c>
      <c r="D888" s="380"/>
      <c r="E888" s="378" t="s">
        <v>4260</v>
      </c>
      <c r="F888" s="378" t="s">
        <v>730</v>
      </c>
      <c r="G888" s="378" t="s">
        <v>511</v>
      </c>
      <c r="H888" s="378"/>
      <c r="I888" s="378"/>
      <c r="J888" s="378"/>
      <c r="K888" s="378"/>
      <c r="L888" s="378"/>
      <c r="M888" s="378"/>
      <c r="N888" s="378"/>
      <c r="O888" s="379"/>
      <c r="P888" s="483">
        <f t="shared" si="42"/>
        <v>0</v>
      </c>
      <c r="Q888" s="378"/>
      <c r="R888" s="378"/>
      <c r="S888" s="378"/>
      <c r="T888" s="378"/>
      <c r="U888" s="378"/>
      <c r="V888" s="378"/>
      <c r="W888" s="378"/>
      <c r="X888" s="379"/>
      <c r="Y888" s="484">
        <f t="shared" si="43"/>
        <v>0</v>
      </c>
      <c r="Z888" s="378"/>
      <c r="AA888" s="378"/>
      <c r="AB888" s="378"/>
      <c r="AC888" s="378"/>
      <c r="AD888" s="378"/>
      <c r="AE888" s="378"/>
      <c r="AF888" s="378">
        <v>1</v>
      </c>
      <c r="AG888" s="440">
        <v>44461</v>
      </c>
      <c r="AH888" s="484">
        <f t="shared" si="41"/>
        <v>1</v>
      </c>
      <c r="AI888" s="378"/>
      <c r="AJ888" s="378" t="s">
        <v>2227</v>
      </c>
      <c r="AK888" s="378" t="s">
        <v>2228</v>
      </c>
      <c r="AL888" s="378"/>
      <c r="AM888" s="378"/>
      <c r="AN888" s="378"/>
      <c r="AO888" s="378"/>
      <c r="AP888" s="378"/>
      <c r="AQ888" s="378"/>
      <c r="AR888" s="378"/>
      <c r="AS888" s="394"/>
      <c r="AT888" s="395"/>
      <c r="AU888" s="394"/>
      <c r="AV888" s="394"/>
      <c r="AW888" s="381" t="s">
        <v>4261</v>
      </c>
    </row>
    <row r="889" spans="1:49">
      <c r="A889" s="472"/>
      <c r="B889" s="380" t="s">
        <v>4262</v>
      </c>
      <c r="C889" s="381" t="s">
        <v>4263</v>
      </c>
      <c r="D889" s="380"/>
      <c r="E889" s="378" t="s">
        <v>4264</v>
      </c>
      <c r="F889" s="378" t="s">
        <v>730</v>
      </c>
      <c r="G889" s="378" t="s">
        <v>511</v>
      </c>
      <c r="H889" s="378"/>
      <c r="I889" s="378"/>
      <c r="J889" s="378"/>
      <c r="K889" s="378"/>
      <c r="L889" s="378"/>
      <c r="M889" s="378"/>
      <c r="N889" s="378"/>
      <c r="O889" s="379"/>
      <c r="P889" s="483">
        <f t="shared" si="42"/>
        <v>0</v>
      </c>
      <c r="Q889" s="378"/>
      <c r="R889" s="378"/>
      <c r="S889" s="378"/>
      <c r="T889" s="378"/>
      <c r="U889" s="378"/>
      <c r="V889" s="378"/>
      <c r="W889" s="378"/>
      <c r="X889" s="379"/>
      <c r="Y889" s="484">
        <f t="shared" si="43"/>
        <v>0</v>
      </c>
      <c r="Z889" s="378"/>
      <c r="AA889" s="378"/>
      <c r="AB889" s="378"/>
      <c r="AC889" s="378"/>
      <c r="AD889" s="378"/>
      <c r="AE889" s="378"/>
      <c r="AF889" s="378">
        <v>1</v>
      </c>
      <c r="AG889" s="440">
        <v>44461</v>
      </c>
      <c r="AH889" s="484">
        <f t="shared" si="41"/>
        <v>1</v>
      </c>
      <c r="AI889" s="378"/>
      <c r="AJ889" s="378" t="s">
        <v>2227</v>
      </c>
      <c r="AK889" s="378" t="s">
        <v>2228</v>
      </c>
      <c r="AL889" s="378"/>
      <c r="AM889" s="378"/>
      <c r="AN889" s="378"/>
      <c r="AO889" s="378"/>
      <c r="AP889" s="378"/>
      <c r="AQ889" s="378"/>
      <c r="AR889" s="378"/>
      <c r="AS889" s="394"/>
      <c r="AT889" s="395"/>
      <c r="AU889" s="394"/>
      <c r="AV889" s="394"/>
      <c r="AW889" s="381" t="s">
        <v>4265</v>
      </c>
    </row>
    <row r="890" spans="1:49">
      <c r="A890" s="472"/>
      <c r="B890" s="380" t="s">
        <v>4266</v>
      </c>
      <c r="C890" s="381" t="s">
        <v>4267</v>
      </c>
      <c r="D890" s="380"/>
      <c r="E890" s="378" t="s">
        <v>4268</v>
      </c>
      <c r="F890" s="378" t="s">
        <v>730</v>
      </c>
      <c r="G890" s="378" t="s">
        <v>511</v>
      </c>
      <c r="H890" s="378"/>
      <c r="I890" s="378"/>
      <c r="J890" s="378"/>
      <c r="K890" s="378"/>
      <c r="L890" s="378"/>
      <c r="M890" s="378"/>
      <c r="N890" s="378"/>
      <c r="O890" s="379"/>
      <c r="P890" s="483">
        <f t="shared" si="42"/>
        <v>0</v>
      </c>
      <c r="Q890" s="378"/>
      <c r="R890" s="378"/>
      <c r="S890" s="378"/>
      <c r="T890" s="378"/>
      <c r="U890" s="378"/>
      <c r="V890" s="378"/>
      <c r="W890" s="378"/>
      <c r="X890" s="379"/>
      <c r="Y890" s="484">
        <f t="shared" si="43"/>
        <v>0</v>
      </c>
      <c r="Z890" s="378"/>
      <c r="AA890" s="378"/>
      <c r="AB890" s="378"/>
      <c r="AC890" s="378"/>
      <c r="AD890" s="378"/>
      <c r="AE890" s="378"/>
      <c r="AF890" s="378">
        <v>1</v>
      </c>
      <c r="AG890" s="440">
        <v>44461</v>
      </c>
      <c r="AH890" s="484">
        <f t="shared" si="41"/>
        <v>1</v>
      </c>
      <c r="AI890" s="378"/>
      <c r="AJ890" s="378" t="s">
        <v>2227</v>
      </c>
      <c r="AK890" s="378" t="s">
        <v>2228</v>
      </c>
      <c r="AL890" s="378"/>
      <c r="AM890" s="378"/>
      <c r="AN890" s="378"/>
      <c r="AO890" s="378"/>
      <c r="AP890" s="378"/>
      <c r="AQ890" s="378"/>
      <c r="AR890" s="378"/>
      <c r="AS890" s="394"/>
      <c r="AT890" s="395"/>
      <c r="AU890" s="394"/>
      <c r="AV890" s="394"/>
      <c r="AW890" s="381" t="s">
        <v>4265</v>
      </c>
    </row>
    <row r="891" spans="1:49">
      <c r="A891" s="472"/>
      <c r="B891" s="380" t="s">
        <v>4269</v>
      </c>
      <c r="C891" s="381" t="s">
        <v>4270</v>
      </c>
      <c r="D891" s="380"/>
      <c r="E891" s="378" t="s">
        <v>4271</v>
      </c>
      <c r="F891" s="378" t="s">
        <v>730</v>
      </c>
      <c r="G891" s="378" t="s">
        <v>511</v>
      </c>
      <c r="H891" s="378"/>
      <c r="I891" s="378"/>
      <c r="J891" s="378"/>
      <c r="K891" s="378"/>
      <c r="L891" s="378"/>
      <c r="M891" s="378"/>
      <c r="N891" s="378"/>
      <c r="O891" s="379"/>
      <c r="P891" s="483">
        <f t="shared" si="42"/>
        <v>0</v>
      </c>
      <c r="Q891" s="378"/>
      <c r="R891" s="378"/>
      <c r="S891" s="378"/>
      <c r="T891" s="378"/>
      <c r="U891" s="378"/>
      <c r="V891" s="378"/>
      <c r="W891" s="378"/>
      <c r="X891" s="379"/>
      <c r="Y891" s="484">
        <f t="shared" si="43"/>
        <v>0</v>
      </c>
      <c r="Z891" s="378"/>
      <c r="AA891" s="378"/>
      <c r="AB891" s="378"/>
      <c r="AC891" s="378"/>
      <c r="AD891" s="378"/>
      <c r="AE891" s="378"/>
      <c r="AF891" s="378">
        <v>1</v>
      </c>
      <c r="AG891" s="440">
        <v>44461</v>
      </c>
      <c r="AH891" s="484">
        <f t="shared" si="41"/>
        <v>1</v>
      </c>
      <c r="AI891" s="378"/>
      <c r="AJ891" s="378" t="s">
        <v>2227</v>
      </c>
      <c r="AK891" s="378" t="s">
        <v>2228</v>
      </c>
      <c r="AL891" s="378"/>
      <c r="AM891" s="378"/>
      <c r="AN891" s="378"/>
      <c r="AO891" s="378"/>
      <c r="AP891" s="378"/>
      <c r="AQ891" s="378"/>
      <c r="AR891" s="378"/>
      <c r="AS891" s="394"/>
      <c r="AT891" s="395"/>
      <c r="AU891" s="394"/>
      <c r="AV891" s="394"/>
      <c r="AW891" s="381" t="s">
        <v>4265</v>
      </c>
    </row>
    <row r="892" spans="1:49">
      <c r="A892" s="472"/>
      <c r="B892" s="380" t="s">
        <v>4272</v>
      </c>
      <c r="C892" s="381" t="s">
        <v>4273</v>
      </c>
      <c r="D892" s="380"/>
      <c r="E892" s="378" t="s">
        <v>4274</v>
      </c>
      <c r="F892" s="378" t="s">
        <v>730</v>
      </c>
      <c r="G892" s="378" t="s">
        <v>511</v>
      </c>
      <c r="H892" s="378"/>
      <c r="I892" s="378"/>
      <c r="J892" s="378"/>
      <c r="K892" s="378"/>
      <c r="L892" s="378"/>
      <c r="M892" s="378"/>
      <c r="N892" s="378"/>
      <c r="O892" s="379"/>
      <c r="P892" s="483">
        <f t="shared" si="42"/>
        <v>0</v>
      </c>
      <c r="Q892" s="378"/>
      <c r="R892" s="378"/>
      <c r="S892" s="378"/>
      <c r="T892" s="378"/>
      <c r="U892" s="378"/>
      <c r="V892" s="378"/>
      <c r="W892" s="378"/>
      <c r="X892" s="379"/>
      <c r="Y892" s="484">
        <f t="shared" si="43"/>
        <v>0</v>
      </c>
      <c r="Z892" s="378"/>
      <c r="AA892" s="378"/>
      <c r="AB892" s="378"/>
      <c r="AC892" s="378"/>
      <c r="AD892" s="378"/>
      <c r="AE892" s="378"/>
      <c r="AF892" s="378">
        <v>1</v>
      </c>
      <c r="AG892" s="440">
        <v>44461</v>
      </c>
      <c r="AH892" s="484">
        <f t="shared" si="41"/>
        <v>1</v>
      </c>
      <c r="AI892" s="378"/>
      <c r="AJ892" s="378" t="s">
        <v>2227</v>
      </c>
      <c r="AK892" s="378" t="s">
        <v>2228</v>
      </c>
      <c r="AL892" s="378"/>
      <c r="AM892" s="378"/>
      <c r="AN892" s="378"/>
      <c r="AO892" s="378"/>
      <c r="AP892" s="378"/>
      <c r="AQ892" s="378"/>
      <c r="AR892" s="378"/>
      <c r="AS892" s="394"/>
      <c r="AT892" s="395"/>
      <c r="AU892" s="394"/>
      <c r="AV892" s="394"/>
      <c r="AW892" s="381" t="s">
        <v>4265</v>
      </c>
    </row>
    <row r="893" spans="1:49">
      <c r="A893" s="472"/>
      <c r="B893" s="380" t="s">
        <v>4275</v>
      </c>
      <c r="C893" s="381" t="s">
        <v>4276</v>
      </c>
      <c r="D893" s="380"/>
      <c r="E893" s="378" t="s">
        <v>4277</v>
      </c>
      <c r="F893" s="378" t="s">
        <v>730</v>
      </c>
      <c r="G893" s="378" t="s">
        <v>511</v>
      </c>
      <c r="H893" s="378"/>
      <c r="I893" s="378"/>
      <c r="J893" s="378"/>
      <c r="K893" s="378"/>
      <c r="L893" s="378"/>
      <c r="M893" s="378"/>
      <c r="N893" s="378"/>
      <c r="O893" s="379"/>
      <c r="P893" s="483">
        <f t="shared" si="42"/>
        <v>0</v>
      </c>
      <c r="Q893" s="378"/>
      <c r="R893" s="378"/>
      <c r="S893" s="378"/>
      <c r="T893" s="378"/>
      <c r="U893" s="378"/>
      <c r="V893" s="378"/>
      <c r="W893" s="378"/>
      <c r="X893" s="379"/>
      <c r="Y893" s="484">
        <f t="shared" si="43"/>
        <v>0</v>
      </c>
      <c r="Z893" s="378"/>
      <c r="AA893" s="378"/>
      <c r="AB893" s="378"/>
      <c r="AC893" s="378"/>
      <c r="AD893" s="378"/>
      <c r="AE893" s="378"/>
      <c r="AF893" s="378">
        <v>1</v>
      </c>
      <c r="AG893" s="440">
        <v>44391</v>
      </c>
      <c r="AH893" s="484">
        <f t="shared" si="41"/>
        <v>1</v>
      </c>
      <c r="AI893" s="378"/>
      <c r="AJ893" s="378" t="s">
        <v>2227</v>
      </c>
      <c r="AK893" s="378" t="s">
        <v>2228</v>
      </c>
      <c r="AL893" s="378"/>
      <c r="AM893" s="378"/>
      <c r="AN893" s="378"/>
      <c r="AO893" s="378"/>
      <c r="AP893" s="378"/>
      <c r="AQ893" s="378"/>
      <c r="AR893" s="378"/>
      <c r="AS893" s="394"/>
      <c r="AT893" s="395"/>
      <c r="AU893" s="394"/>
      <c r="AV893" s="394"/>
      <c r="AW893" s="381" t="s">
        <v>4278</v>
      </c>
    </row>
    <row r="894" spans="1:49">
      <c r="A894" s="472"/>
      <c r="B894" s="380" t="s">
        <v>4279</v>
      </c>
      <c r="C894" s="381" t="s">
        <v>4280</v>
      </c>
      <c r="D894" s="380"/>
      <c r="E894" s="378" t="s">
        <v>4281</v>
      </c>
      <c r="F894" s="378" t="s">
        <v>730</v>
      </c>
      <c r="G894" s="378" t="s">
        <v>511</v>
      </c>
      <c r="H894" s="378"/>
      <c r="I894" s="378"/>
      <c r="J894" s="378"/>
      <c r="K894" s="378"/>
      <c r="L894" s="378"/>
      <c r="M894" s="378"/>
      <c r="N894" s="378"/>
      <c r="O894" s="379"/>
      <c r="P894" s="483">
        <f t="shared" si="42"/>
        <v>0</v>
      </c>
      <c r="Q894" s="378"/>
      <c r="R894" s="378"/>
      <c r="S894" s="378"/>
      <c r="T894" s="378"/>
      <c r="U894" s="378"/>
      <c r="V894" s="378"/>
      <c r="W894" s="378"/>
      <c r="X894" s="379"/>
      <c r="Y894" s="484">
        <f t="shared" si="43"/>
        <v>0</v>
      </c>
      <c r="Z894" s="378"/>
      <c r="AA894" s="378"/>
      <c r="AB894" s="378"/>
      <c r="AC894" s="378"/>
      <c r="AD894" s="378"/>
      <c r="AE894" s="378"/>
      <c r="AF894" s="378">
        <v>1</v>
      </c>
      <c r="AG894" s="440">
        <v>44278</v>
      </c>
      <c r="AH894" s="484">
        <f t="shared" si="41"/>
        <v>1</v>
      </c>
      <c r="AI894" s="378"/>
      <c r="AJ894" s="378" t="s">
        <v>2227</v>
      </c>
      <c r="AK894" s="378" t="s">
        <v>2228</v>
      </c>
      <c r="AL894" s="378"/>
      <c r="AM894" s="378"/>
      <c r="AN894" s="378"/>
      <c r="AO894" s="378"/>
      <c r="AP894" s="378"/>
      <c r="AQ894" s="378"/>
      <c r="AR894" s="378"/>
      <c r="AS894" s="394"/>
      <c r="AT894" s="395"/>
      <c r="AU894" s="394"/>
      <c r="AV894" s="394"/>
      <c r="AW894" s="381" t="s">
        <v>4282</v>
      </c>
    </row>
    <row r="895" spans="1:49">
      <c r="A895" s="472"/>
      <c r="B895" s="380" t="s">
        <v>4283</v>
      </c>
      <c r="C895" s="381" t="s">
        <v>4284</v>
      </c>
      <c r="D895" s="380"/>
      <c r="E895" s="378" t="s">
        <v>4285</v>
      </c>
      <c r="F895" s="378" t="s">
        <v>730</v>
      </c>
      <c r="G895" s="378" t="s">
        <v>511</v>
      </c>
      <c r="H895" s="378"/>
      <c r="I895" s="378"/>
      <c r="J895" s="378"/>
      <c r="K895" s="378"/>
      <c r="L895" s="378"/>
      <c r="M895" s="378"/>
      <c r="N895" s="378"/>
      <c r="O895" s="379"/>
      <c r="P895" s="483">
        <f t="shared" si="42"/>
        <v>0</v>
      </c>
      <c r="Q895" s="378"/>
      <c r="R895" s="378"/>
      <c r="S895" s="378"/>
      <c r="T895" s="378"/>
      <c r="U895" s="378"/>
      <c r="V895" s="378"/>
      <c r="W895" s="378"/>
      <c r="X895" s="379"/>
      <c r="Y895" s="484">
        <f t="shared" si="43"/>
        <v>0</v>
      </c>
      <c r="Z895" s="378"/>
      <c r="AA895" s="378"/>
      <c r="AB895" s="378"/>
      <c r="AC895" s="378"/>
      <c r="AD895" s="378"/>
      <c r="AE895" s="378"/>
      <c r="AF895" s="378">
        <v>1</v>
      </c>
      <c r="AG895" s="440">
        <v>44327</v>
      </c>
      <c r="AH895" s="484">
        <f t="shared" si="41"/>
        <v>1</v>
      </c>
      <c r="AI895" s="378"/>
      <c r="AJ895" s="378" t="s">
        <v>2227</v>
      </c>
      <c r="AK895" s="378" t="s">
        <v>2228</v>
      </c>
      <c r="AL895" s="378"/>
      <c r="AM895" s="378"/>
      <c r="AN895" s="378"/>
      <c r="AO895" s="378"/>
      <c r="AP895" s="378"/>
      <c r="AQ895" s="378"/>
      <c r="AR895" s="378"/>
      <c r="AS895" s="394"/>
      <c r="AT895" s="395"/>
      <c r="AU895" s="394"/>
      <c r="AV895" s="394"/>
      <c r="AW895" s="381" t="s">
        <v>4286</v>
      </c>
    </row>
    <row r="896" spans="1:49">
      <c r="A896" s="472"/>
      <c r="B896" s="380" t="s">
        <v>4287</v>
      </c>
      <c r="C896" s="381" t="s">
        <v>4288</v>
      </c>
      <c r="D896" s="380"/>
      <c r="E896" s="378" t="s">
        <v>4289</v>
      </c>
      <c r="F896" s="378" t="s">
        <v>730</v>
      </c>
      <c r="G896" s="378" t="s">
        <v>511</v>
      </c>
      <c r="H896" s="378"/>
      <c r="I896" s="378"/>
      <c r="J896" s="378"/>
      <c r="K896" s="378"/>
      <c r="L896" s="378"/>
      <c r="M896" s="378"/>
      <c r="N896" s="378"/>
      <c r="O896" s="379"/>
      <c r="P896" s="483">
        <f t="shared" si="42"/>
        <v>0</v>
      </c>
      <c r="Q896" s="378"/>
      <c r="R896" s="378"/>
      <c r="S896" s="378"/>
      <c r="T896" s="378"/>
      <c r="U896" s="378"/>
      <c r="V896" s="378"/>
      <c r="W896" s="378"/>
      <c r="X896" s="379"/>
      <c r="Y896" s="484">
        <f t="shared" si="43"/>
        <v>0</v>
      </c>
      <c r="Z896" s="378"/>
      <c r="AA896" s="378"/>
      <c r="AB896" s="378"/>
      <c r="AC896" s="378"/>
      <c r="AD896" s="378"/>
      <c r="AE896" s="378"/>
      <c r="AF896" s="378">
        <v>1</v>
      </c>
      <c r="AG896" s="440">
        <v>44405</v>
      </c>
      <c r="AH896" s="484">
        <f t="shared" si="41"/>
        <v>1</v>
      </c>
      <c r="AI896" s="378"/>
      <c r="AJ896" s="378" t="s">
        <v>2227</v>
      </c>
      <c r="AK896" s="378" t="s">
        <v>2228</v>
      </c>
      <c r="AL896" s="378"/>
      <c r="AM896" s="378"/>
      <c r="AN896" s="378"/>
      <c r="AO896" s="378"/>
      <c r="AP896" s="378"/>
      <c r="AQ896" s="378"/>
      <c r="AR896" s="378"/>
      <c r="AS896" s="394"/>
      <c r="AT896" s="395"/>
      <c r="AU896" s="394"/>
      <c r="AV896" s="394"/>
      <c r="AW896" s="381" t="s">
        <v>4290</v>
      </c>
    </row>
    <row r="897" spans="1:49">
      <c r="A897" s="472"/>
      <c r="B897" s="380" t="s">
        <v>4287</v>
      </c>
      <c r="C897" s="381" t="s">
        <v>4291</v>
      </c>
      <c r="D897" s="380"/>
      <c r="E897" s="378" t="s">
        <v>4292</v>
      </c>
      <c r="F897" s="378" t="s">
        <v>730</v>
      </c>
      <c r="G897" s="378" t="s">
        <v>511</v>
      </c>
      <c r="H897" s="378"/>
      <c r="I897" s="378"/>
      <c r="J897" s="378"/>
      <c r="K897" s="378"/>
      <c r="L897" s="378"/>
      <c r="M897" s="378"/>
      <c r="N897" s="378"/>
      <c r="O897" s="379"/>
      <c r="P897" s="483">
        <f t="shared" si="42"/>
        <v>0</v>
      </c>
      <c r="Q897" s="378"/>
      <c r="R897" s="378"/>
      <c r="S897" s="378"/>
      <c r="T897" s="378"/>
      <c r="U897" s="378"/>
      <c r="V897" s="378"/>
      <c r="W897" s="378"/>
      <c r="X897" s="379"/>
      <c r="Y897" s="484">
        <f t="shared" si="43"/>
        <v>0</v>
      </c>
      <c r="Z897" s="378"/>
      <c r="AA897" s="378"/>
      <c r="AB897" s="378"/>
      <c r="AC897" s="378"/>
      <c r="AD897" s="378"/>
      <c r="AE897" s="378"/>
      <c r="AF897" s="378">
        <v>1</v>
      </c>
      <c r="AG897" s="440">
        <v>44405</v>
      </c>
      <c r="AH897" s="484">
        <f t="shared" si="41"/>
        <v>1</v>
      </c>
      <c r="AI897" s="378"/>
      <c r="AJ897" s="378" t="s">
        <v>2227</v>
      </c>
      <c r="AK897" s="378" t="s">
        <v>2228</v>
      </c>
      <c r="AL897" s="378"/>
      <c r="AM897" s="378"/>
      <c r="AN897" s="378"/>
      <c r="AO897" s="378"/>
      <c r="AP897" s="378"/>
      <c r="AQ897" s="378"/>
      <c r="AR897" s="378"/>
      <c r="AS897" s="394"/>
      <c r="AT897" s="395"/>
      <c r="AU897" s="394"/>
      <c r="AV897" s="394"/>
      <c r="AW897" s="381" t="s">
        <v>4293</v>
      </c>
    </row>
    <row r="898" spans="1:49">
      <c r="A898" s="472"/>
      <c r="B898" s="380" t="s">
        <v>4294</v>
      </c>
      <c r="C898" s="381" t="s">
        <v>4295</v>
      </c>
      <c r="D898" s="380"/>
      <c r="E898" s="378" t="s">
        <v>4296</v>
      </c>
      <c r="F898" s="378" t="s">
        <v>730</v>
      </c>
      <c r="G898" s="378" t="s">
        <v>511</v>
      </c>
      <c r="H898" s="378"/>
      <c r="I898" s="378"/>
      <c r="J898" s="378"/>
      <c r="K898" s="378"/>
      <c r="L898" s="378"/>
      <c r="M898" s="378"/>
      <c r="N898" s="378"/>
      <c r="O898" s="379"/>
      <c r="P898" s="483">
        <f t="shared" si="42"/>
        <v>0</v>
      </c>
      <c r="Q898" s="378"/>
      <c r="R898" s="378"/>
      <c r="S898" s="378"/>
      <c r="T898" s="378"/>
      <c r="U898" s="378"/>
      <c r="V898" s="378"/>
      <c r="W898" s="378"/>
      <c r="X898" s="379"/>
      <c r="Y898" s="484">
        <f t="shared" si="43"/>
        <v>0</v>
      </c>
      <c r="Z898" s="378"/>
      <c r="AA898" s="378"/>
      <c r="AB898" s="378"/>
      <c r="AC898" s="378"/>
      <c r="AD898" s="378"/>
      <c r="AE898" s="378"/>
      <c r="AF898" s="378">
        <v>1</v>
      </c>
      <c r="AG898" s="440">
        <v>44320</v>
      </c>
      <c r="AH898" s="484">
        <f t="shared" si="41"/>
        <v>1</v>
      </c>
      <c r="AI898" s="378"/>
      <c r="AJ898" s="378" t="s">
        <v>2227</v>
      </c>
      <c r="AK898" s="378" t="s">
        <v>2228</v>
      </c>
      <c r="AL898" s="378"/>
      <c r="AM898" s="378"/>
      <c r="AN898" s="378"/>
      <c r="AO898" s="378"/>
      <c r="AP898" s="378"/>
      <c r="AQ898" s="378"/>
      <c r="AR898" s="378"/>
      <c r="AS898" s="394"/>
      <c r="AT898" s="395"/>
      <c r="AU898" s="394"/>
      <c r="AV898" s="394"/>
      <c r="AW898" s="381" t="s">
        <v>4297</v>
      </c>
    </row>
    <row r="899" spans="1:49">
      <c r="A899" s="472"/>
      <c r="B899" s="380" t="s">
        <v>4298</v>
      </c>
      <c r="C899" s="381" t="s">
        <v>4299</v>
      </c>
      <c r="D899" s="380"/>
      <c r="E899" s="378" t="s">
        <v>4300</v>
      </c>
      <c r="F899" s="378" t="s">
        <v>730</v>
      </c>
      <c r="G899" s="378" t="s">
        <v>511</v>
      </c>
      <c r="H899" s="378"/>
      <c r="I899" s="378"/>
      <c r="J899" s="378"/>
      <c r="K899" s="378"/>
      <c r="L899" s="378"/>
      <c r="M899" s="378"/>
      <c r="N899" s="378"/>
      <c r="O899" s="379"/>
      <c r="P899" s="483">
        <f t="shared" si="42"/>
        <v>0</v>
      </c>
      <c r="Q899" s="378"/>
      <c r="R899" s="378"/>
      <c r="S899" s="378"/>
      <c r="T899" s="378"/>
      <c r="U899" s="378"/>
      <c r="V899" s="378"/>
      <c r="W899" s="378"/>
      <c r="X899" s="379"/>
      <c r="Y899" s="484">
        <f t="shared" si="43"/>
        <v>0</v>
      </c>
      <c r="Z899" s="378"/>
      <c r="AA899" s="378"/>
      <c r="AB899" s="378"/>
      <c r="AC899" s="378"/>
      <c r="AD899" s="378"/>
      <c r="AE899" s="378"/>
      <c r="AF899" s="378">
        <v>1</v>
      </c>
      <c r="AG899" s="440">
        <v>44409</v>
      </c>
      <c r="AH899" s="484">
        <f t="shared" si="41"/>
        <v>1</v>
      </c>
      <c r="AI899" s="378"/>
      <c r="AJ899" s="378" t="s">
        <v>2227</v>
      </c>
      <c r="AK899" s="378" t="s">
        <v>2228</v>
      </c>
      <c r="AL899" s="378"/>
      <c r="AM899" s="378"/>
      <c r="AN899" s="378"/>
      <c r="AO899" s="378"/>
      <c r="AP899" s="378"/>
      <c r="AQ899" s="378"/>
      <c r="AR899" s="378"/>
      <c r="AS899" s="394"/>
      <c r="AT899" s="395"/>
      <c r="AU899" s="394"/>
      <c r="AV899" s="394"/>
      <c r="AW899" s="381" t="s">
        <v>4301</v>
      </c>
    </row>
    <row r="900" spans="1:49">
      <c r="A900" s="472"/>
      <c r="B900" s="380" t="s">
        <v>4302</v>
      </c>
      <c r="C900" s="381" t="s">
        <v>4303</v>
      </c>
      <c r="D900" s="380"/>
      <c r="E900" s="378" t="s">
        <v>4304</v>
      </c>
      <c r="F900" s="378" t="s">
        <v>730</v>
      </c>
      <c r="G900" s="378" t="s">
        <v>511</v>
      </c>
      <c r="H900" s="378"/>
      <c r="I900" s="378"/>
      <c r="J900" s="378"/>
      <c r="K900" s="378"/>
      <c r="L900" s="378"/>
      <c r="M900" s="378"/>
      <c r="N900" s="378"/>
      <c r="O900" s="379"/>
      <c r="P900" s="483">
        <f t="shared" si="42"/>
        <v>0</v>
      </c>
      <c r="Q900" s="378"/>
      <c r="R900" s="378"/>
      <c r="S900" s="378"/>
      <c r="T900" s="378"/>
      <c r="U900" s="378"/>
      <c r="V900" s="378"/>
      <c r="W900" s="378"/>
      <c r="X900" s="379"/>
      <c r="Y900" s="484">
        <f t="shared" si="43"/>
        <v>0</v>
      </c>
      <c r="Z900" s="378"/>
      <c r="AA900" s="378"/>
      <c r="AB900" s="378"/>
      <c r="AC900" s="378"/>
      <c r="AD900" s="378"/>
      <c r="AE900" s="378"/>
      <c r="AF900" s="378">
        <v>1</v>
      </c>
      <c r="AG900" s="440">
        <v>44440</v>
      </c>
      <c r="AH900" s="484">
        <f t="shared" si="41"/>
        <v>1</v>
      </c>
      <c r="AI900" s="378"/>
      <c r="AJ900" s="378" t="s">
        <v>2227</v>
      </c>
      <c r="AK900" s="378" t="s">
        <v>2228</v>
      </c>
      <c r="AL900" s="378"/>
      <c r="AM900" s="378"/>
      <c r="AN900" s="378"/>
      <c r="AO900" s="378"/>
      <c r="AP900" s="378"/>
      <c r="AQ900" s="378"/>
      <c r="AR900" s="378"/>
      <c r="AS900" s="394"/>
      <c r="AT900" s="395"/>
      <c r="AU900" s="394"/>
      <c r="AV900" s="394"/>
      <c r="AW900" s="381" t="s">
        <v>4305</v>
      </c>
    </row>
    <row r="901" spans="1:49">
      <c r="A901" s="472"/>
      <c r="B901" s="380" t="s">
        <v>4306</v>
      </c>
      <c r="C901" s="381" t="s">
        <v>4307</v>
      </c>
      <c r="D901" s="380"/>
      <c r="E901" s="378" t="s">
        <v>4308</v>
      </c>
      <c r="F901" s="378" t="s">
        <v>730</v>
      </c>
      <c r="G901" s="378" t="s">
        <v>511</v>
      </c>
      <c r="H901" s="378"/>
      <c r="I901" s="378"/>
      <c r="J901" s="378"/>
      <c r="K901" s="378"/>
      <c r="L901" s="378"/>
      <c r="M901" s="378"/>
      <c r="N901" s="378"/>
      <c r="O901" s="379"/>
      <c r="P901" s="483">
        <f t="shared" si="42"/>
        <v>0</v>
      </c>
      <c r="Q901" s="378"/>
      <c r="R901" s="378"/>
      <c r="S901" s="378"/>
      <c r="T901" s="378"/>
      <c r="U901" s="378"/>
      <c r="V901" s="378"/>
      <c r="W901" s="378"/>
      <c r="X901" s="379"/>
      <c r="Y901" s="484">
        <f t="shared" si="43"/>
        <v>0</v>
      </c>
      <c r="Z901" s="378"/>
      <c r="AA901" s="378"/>
      <c r="AB901" s="378"/>
      <c r="AC901" s="378"/>
      <c r="AD901" s="378"/>
      <c r="AE901" s="378"/>
      <c r="AF901" s="378">
        <v>1</v>
      </c>
      <c r="AG901" s="440">
        <v>44517</v>
      </c>
      <c r="AH901" s="484">
        <f t="shared" si="41"/>
        <v>1</v>
      </c>
      <c r="AI901" s="378"/>
      <c r="AJ901" s="378" t="s">
        <v>2227</v>
      </c>
      <c r="AK901" s="378" t="s">
        <v>2228</v>
      </c>
      <c r="AL901" s="378"/>
      <c r="AM901" s="378"/>
      <c r="AN901" s="378"/>
      <c r="AO901" s="378"/>
      <c r="AP901" s="378"/>
      <c r="AQ901" s="378"/>
      <c r="AR901" s="378"/>
      <c r="AS901" s="394"/>
      <c r="AT901" s="395"/>
      <c r="AU901" s="394"/>
      <c r="AV901" s="394"/>
      <c r="AW901" s="381" t="s">
        <v>4309</v>
      </c>
    </row>
    <row r="902" spans="1:49">
      <c r="A902" s="472"/>
      <c r="B902" s="380" t="s">
        <v>4310</v>
      </c>
      <c r="C902" s="381" t="s">
        <v>4311</v>
      </c>
      <c r="D902" s="380"/>
      <c r="E902" s="378" t="s">
        <v>4312</v>
      </c>
      <c r="F902" s="378" t="s">
        <v>730</v>
      </c>
      <c r="G902" s="378" t="s">
        <v>511</v>
      </c>
      <c r="H902" s="378"/>
      <c r="I902" s="378"/>
      <c r="J902" s="378"/>
      <c r="K902" s="378"/>
      <c r="L902" s="378"/>
      <c r="M902" s="378"/>
      <c r="N902" s="378"/>
      <c r="O902" s="379"/>
      <c r="P902" s="483">
        <f t="shared" si="42"/>
        <v>0</v>
      </c>
      <c r="Q902" s="378"/>
      <c r="R902" s="378"/>
      <c r="S902" s="378"/>
      <c r="T902" s="378"/>
      <c r="U902" s="378"/>
      <c r="V902" s="378"/>
      <c r="W902" s="378"/>
      <c r="X902" s="379"/>
      <c r="Y902" s="484">
        <f t="shared" si="43"/>
        <v>0</v>
      </c>
      <c r="Z902" s="378"/>
      <c r="AA902" s="378"/>
      <c r="AB902" s="378"/>
      <c r="AC902" s="378"/>
      <c r="AD902" s="378"/>
      <c r="AE902" s="378"/>
      <c r="AF902" s="378">
        <v>1</v>
      </c>
      <c r="AG902" s="440">
        <v>44397</v>
      </c>
      <c r="AH902" s="484">
        <f t="shared" si="41"/>
        <v>1</v>
      </c>
      <c r="AI902" s="378"/>
      <c r="AJ902" s="378" t="s">
        <v>2227</v>
      </c>
      <c r="AK902" s="378" t="s">
        <v>2228</v>
      </c>
      <c r="AL902" s="378"/>
      <c r="AM902" s="378"/>
      <c r="AN902" s="378"/>
      <c r="AO902" s="378"/>
      <c r="AP902" s="378"/>
      <c r="AQ902" s="378"/>
      <c r="AR902" s="378"/>
      <c r="AS902" s="394"/>
      <c r="AT902" s="395"/>
      <c r="AU902" s="394"/>
      <c r="AV902" s="394"/>
      <c r="AW902" s="381" t="s">
        <v>4313</v>
      </c>
    </row>
    <row r="903" spans="1:49">
      <c r="A903" s="472"/>
      <c r="B903" s="380" t="s">
        <v>4314</v>
      </c>
      <c r="C903" s="381" t="s">
        <v>4315</v>
      </c>
      <c r="D903" s="380"/>
      <c r="E903" s="378" t="s">
        <v>4316</v>
      </c>
      <c r="F903" s="378" t="s">
        <v>730</v>
      </c>
      <c r="G903" s="378" t="s">
        <v>511</v>
      </c>
      <c r="H903" s="378"/>
      <c r="I903" s="378"/>
      <c r="J903" s="378"/>
      <c r="K903" s="378"/>
      <c r="L903" s="378"/>
      <c r="M903" s="378"/>
      <c r="N903" s="378"/>
      <c r="O903" s="379"/>
      <c r="P903" s="483">
        <f t="shared" si="42"/>
        <v>0</v>
      </c>
      <c r="Q903" s="378"/>
      <c r="R903" s="378"/>
      <c r="S903" s="378"/>
      <c r="T903" s="378"/>
      <c r="U903" s="378"/>
      <c r="V903" s="378"/>
      <c r="W903" s="378"/>
      <c r="X903" s="379"/>
      <c r="Y903" s="484">
        <f t="shared" si="43"/>
        <v>0</v>
      </c>
      <c r="Z903" s="378"/>
      <c r="AA903" s="378"/>
      <c r="AB903" s="378"/>
      <c r="AC903" s="378"/>
      <c r="AD903" s="378"/>
      <c r="AE903" s="378"/>
      <c r="AF903" s="378">
        <v>1</v>
      </c>
      <c r="AG903" s="440">
        <v>44438</v>
      </c>
      <c r="AH903" s="484">
        <f t="shared" si="41"/>
        <v>1</v>
      </c>
      <c r="AI903" s="378"/>
      <c r="AJ903" s="378" t="s">
        <v>2227</v>
      </c>
      <c r="AK903" s="378" t="s">
        <v>2228</v>
      </c>
      <c r="AL903" s="378"/>
      <c r="AM903" s="378"/>
      <c r="AN903" s="378"/>
      <c r="AO903" s="378"/>
      <c r="AP903" s="378"/>
      <c r="AQ903" s="378"/>
      <c r="AR903" s="378"/>
      <c r="AS903" s="394"/>
      <c r="AT903" s="395"/>
      <c r="AU903" s="394"/>
      <c r="AV903" s="394"/>
      <c r="AW903" s="381" t="s">
        <v>4317</v>
      </c>
    </row>
    <row r="904" spans="1:49">
      <c r="A904" s="472"/>
      <c r="B904" s="380" t="s">
        <v>4318</v>
      </c>
      <c r="C904" s="381" t="s">
        <v>4319</v>
      </c>
      <c r="D904" s="380"/>
      <c r="E904" s="378" t="s">
        <v>4320</v>
      </c>
      <c r="F904" s="378" t="s">
        <v>730</v>
      </c>
      <c r="G904" s="378" t="s">
        <v>511</v>
      </c>
      <c r="H904" s="378"/>
      <c r="I904" s="378"/>
      <c r="J904" s="378"/>
      <c r="K904" s="378"/>
      <c r="L904" s="378"/>
      <c r="M904" s="378"/>
      <c r="N904" s="378"/>
      <c r="O904" s="379"/>
      <c r="P904" s="483">
        <f t="shared" si="42"/>
        <v>0</v>
      </c>
      <c r="Q904" s="378"/>
      <c r="R904" s="378"/>
      <c r="S904" s="378"/>
      <c r="T904" s="378"/>
      <c r="U904" s="378"/>
      <c r="V904" s="378"/>
      <c r="W904" s="378"/>
      <c r="X904" s="379"/>
      <c r="Y904" s="484">
        <f t="shared" si="43"/>
        <v>0</v>
      </c>
      <c r="Z904" s="378"/>
      <c r="AA904" s="378"/>
      <c r="AB904" s="378"/>
      <c r="AC904" s="378"/>
      <c r="AD904" s="378"/>
      <c r="AE904" s="378"/>
      <c r="AF904" s="378">
        <v>1</v>
      </c>
      <c r="AG904" s="440">
        <v>44323</v>
      </c>
      <c r="AH904" s="484">
        <f t="shared" si="41"/>
        <v>1</v>
      </c>
      <c r="AI904" s="378"/>
      <c r="AJ904" s="378" t="s">
        <v>2227</v>
      </c>
      <c r="AK904" s="378" t="s">
        <v>2228</v>
      </c>
      <c r="AL904" s="378"/>
      <c r="AM904" s="378"/>
      <c r="AN904" s="378"/>
      <c r="AO904" s="378"/>
      <c r="AP904" s="378"/>
      <c r="AQ904" s="378"/>
      <c r="AR904" s="378"/>
      <c r="AS904" s="394"/>
      <c r="AT904" s="395"/>
      <c r="AU904" s="394"/>
      <c r="AV904" s="394"/>
      <c r="AW904" s="381" t="s">
        <v>4321</v>
      </c>
    </row>
    <row r="905" spans="1:49">
      <c r="A905" s="472"/>
      <c r="B905" s="380" t="s">
        <v>4322</v>
      </c>
      <c r="C905" s="381" t="s">
        <v>4323</v>
      </c>
      <c r="D905" s="380"/>
      <c r="E905" s="378" t="s">
        <v>4324</v>
      </c>
      <c r="F905" s="378" t="s">
        <v>730</v>
      </c>
      <c r="G905" s="378" t="s">
        <v>511</v>
      </c>
      <c r="H905" s="378"/>
      <c r="I905" s="378"/>
      <c r="J905" s="378"/>
      <c r="K905" s="378"/>
      <c r="L905" s="378"/>
      <c r="M905" s="378"/>
      <c r="N905" s="378"/>
      <c r="O905" s="379"/>
      <c r="P905" s="483">
        <f t="shared" si="42"/>
        <v>0</v>
      </c>
      <c r="Q905" s="378"/>
      <c r="R905" s="378"/>
      <c r="S905" s="378"/>
      <c r="T905" s="378"/>
      <c r="U905" s="378"/>
      <c r="V905" s="378"/>
      <c r="W905" s="378"/>
      <c r="X905" s="379"/>
      <c r="Y905" s="484">
        <f t="shared" si="43"/>
        <v>0</v>
      </c>
      <c r="Z905" s="378"/>
      <c r="AA905" s="378"/>
      <c r="AB905" s="378"/>
      <c r="AC905" s="378"/>
      <c r="AD905" s="378"/>
      <c r="AE905" s="378"/>
      <c r="AF905" s="378">
        <v>1</v>
      </c>
      <c r="AG905" s="440">
        <v>44545</v>
      </c>
      <c r="AH905" s="484">
        <f t="shared" si="41"/>
        <v>1</v>
      </c>
      <c r="AI905" s="378"/>
      <c r="AJ905" s="378" t="s">
        <v>2227</v>
      </c>
      <c r="AK905" s="378" t="s">
        <v>2228</v>
      </c>
      <c r="AL905" s="378"/>
      <c r="AM905" s="378"/>
      <c r="AN905" s="378"/>
      <c r="AO905" s="378"/>
      <c r="AP905" s="378"/>
      <c r="AQ905" s="378"/>
      <c r="AR905" s="378"/>
      <c r="AS905" s="394"/>
      <c r="AT905" s="395"/>
      <c r="AU905" s="394"/>
      <c r="AV905" s="394"/>
      <c r="AW905" s="381" t="s">
        <v>4325</v>
      </c>
    </row>
    <row r="906" spans="1:49">
      <c r="A906" s="472"/>
      <c r="B906" s="380" t="s">
        <v>4326</v>
      </c>
      <c r="C906" s="381" t="s">
        <v>4327</v>
      </c>
      <c r="D906" s="380"/>
      <c r="E906" s="378" t="s">
        <v>4328</v>
      </c>
      <c r="F906" s="378" t="s">
        <v>730</v>
      </c>
      <c r="G906" s="378" t="s">
        <v>511</v>
      </c>
      <c r="H906" s="378"/>
      <c r="I906" s="378"/>
      <c r="J906" s="378"/>
      <c r="K906" s="378"/>
      <c r="L906" s="378"/>
      <c r="M906" s="378"/>
      <c r="N906" s="378"/>
      <c r="O906" s="379"/>
      <c r="P906" s="483">
        <f t="shared" si="42"/>
        <v>0</v>
      </c>
      <c r="Q906" s="378"/>
      <c r="R906" s="378"/>
      <c r="S906" s="378"/>
      <c r="T906" s="378"/>
      <c r="U906" s="378"/>
      <c r="V906" s="378"/>
      <c r="W906" s="378"/>
      <c r="X906" s="379"/>
      <c r="Y906" s="484">
        <f t="shared" si="43"/>
        <v>0</v>
      </c>
      <c r="Z906" s="378"/>
      <c r="AA906" s="378"/>
      <c r="AB906" s="378"/>
      <c r="AC906" s="378"/>
      <c r="AD906" s="378"/>
      <c r="AE906" s="378"/>
      <c r="AF906" s="378">
        <v>1</v>
      </c>
      <c r="AG906" s="440">
        <v>44412</v>
      </c>
      <c r="AH906" s="484">
        <f t="shared" si="41"/>
        <v>1</v>
      </c>
      <c r="AI906" s="378"/>
      <c r="AJ906" s="378" t="s">
        <v>2227</v>
      </c>
      <c r="AK906" s="378" t="s">
        <v>2228</v>
      </c>
      <c r="AL906" s="378"/>
      <c r="AM906" s="378"/>
      <c r="AN906" s="378"/>
      <c r="AO906" s="378"/>
      <c r="AP906" s="378"/>
      <c r="AQ906" s="378"/>
      <c r="AR906" s="378"/>
      <c r="AS906" s="394"/>
      <c r="AT906" s="395"/>
      <c r="AU906" s="394"/>
      <c r="AV906" s="394"/>
      <c r="AW906" s="381" t="s">
        <v>4329</v>
      </c>
    </row>
    <row r="907" spans="1:49">
      <c r="A907" s="472"/>
      <c r="B907" s="380" t="s">
        <v>4227</v>
      </c>
      <c r="C907" s="381" t="s">
        <v>4330</v>
      </c>
      <c r="D907" s="380"/>
      <c r="E907" s="378" t="s">
        <v>4331</v>
      </c>
      <c r="F907" s="378" t="s">
        <v>730</v>
      </c>
      <c r="G907" s="378" t="s">
        <v>511</v>
      </c>
      <c r="H907" s="378"/>
      <c r="I907" s="378"/>
      <c r="J907" s="378"/>
      <c r="K907" s="378"/>
      <c r="L907" s="378"/>
      <c r="M907" s="378"/>
      <c r="N907" s="378"/>
      <c r="O907" s="379"/>
      <c r="P907" s="483">
        <f t="shared" si="42"/>
        <v>0</v>
      </c>
      <c r="Q907" s="378"/>
      <c r="R907" s="378"/>
      <c r="S907" s="378"/>
      <c r="T907" s="378"/>
      <c r="U907" s="378"/>
      <c r="V907" s="378"/>
      <c r="W907" s="378"/>
      <c r="X907" s="379"/>
      <c r="Y907" s="484">
        <f t="shared" si="43"/>
        <v>0</v>
      </c>
      <c r="Z907" s="378"/>
      <c r="AA907" s="378"/>
      <c r="AB907" s="378"/>
      <c r="AC907" s="378"/>
      <c r="AD907" s="378"/>
      <c r="AE907" s="378"/>
      <c r="AF907" s="378">
        <v>1</v>
      </c>
      <c r="AG907" s="440">
        <v>44249</v>
      </c>
      <c r="AH907" s="484">
        <f t="shared" si="41"/>
        <v>1</v>
      </c>
      <c r="AI907" s="378"/>
      <c r="AJ907" s="378" t="s">
        <v>2227</v>
      </c>
      <c r="AK907" s="378" t="s">
        <v>2228</v>
      </c>
      <c r="AL907" s="378"/>
      <c r="AM907" s="378"/>
      <c r="AN907" s="378"/>
      <c r="AO907" s="378"/>
      <c r="AP907" s="378"/>
      <c r="AQ907" s="378"/>
      <c r="AR907" s="378"/>
      <c r="AS907" s="394"/>
      <c r="AT907" s="395"/>
      <c r="AU907" s="394"/>
      <c r="AV907" s="394"/>
      <c r="AW907" s="381" t="s">
        <v>4332</v>
      </c>
    </row>
    <row r="908" spans="1:49">
      <c r="A908" s="472"/>
      <c r="B908" s="380" t="s">
        <v>4227</v>
      </c>
      <c r="C908" s="381" t="s">
        <v>4333</v>
      </c>
      <c r="D908" s="380"/>
      <c r="E908" s="378" t="s">
        <v>4334</v>
      </c>
      <c r="F908" s="378" t="s">
        <v>730</v>
      </c>
      <c r="G908" s="378" t="s">
        <v>511</v>
      </c>
      <c r="H908" s="378"/>
      <c r="I908" s="378"/>
      <c r="J908" s="378"/>
      <c r="K908" s="378"/>
      <c r="L908" s="378"/>
      <c r="M908" s="378"/>
      <c r="N908" s="378"/>
      <c r="O908" s="379"/>
      <c r="P908" s="483">
        <f t="shared" si="42"/>
        <v>0</v>
      </c>
      <c r="Q908" s="378"/>
      <c r="R908" s="378"/>
      <c r="S908" s="378"/>
      <c r="T908" s="378"/>
      <c r="U908" s="378"/>
      <c r="V908" s="378"/>
      <c r="W908" s="378"/>
      <c r="X908" s="379"/>
      <c r="Y908" s="484">
        <f t="shared" si="43"/>
        <v>0</v>
      </c>
      <c r="Z908" s="378"/>
      <c r="AA908" s="378"/>
      <c r="AB908" s="378"/>
      <c r="AC908" s="378"/>
      <c r="AD908" s="378"/>
      <c r="AE908" s="378"/>
      <c r="AF908" s="378">
        <v>1</v>
      </c>
      <c r="AG908" s="440">
        <v>44257</v>
      </c>
      <c r="AH908" s="484">
        <f t="shared" si="41"/>
        <v>1</v>
      </c>
      <c r="AI908" s="378"/>
      <c r="AJ908" s="378" t="s">
        <v>2227</v>
      </c>
      <c r="AK908" s="378" t="s">
        <v>2228</v>
      </c>
      <c r="AL908" s="378"/>
      <c r="AM908" s="378"/>
      <c r="AN908" s="378"/>
      <c r="AO908" s="378"/>
      <c r="AP908" s="378"/>
      <c r="AQ908" s="378"/>
      <c r="AR908" s="378"/>
      <c r="AS908" s="394"/>
      <c r="AT908" s="395"/>
      <c r="AU908" s="394"/>
      <c r="AV908" s="394"/>
      <c r="AW908" s="381" t="s">
        <v>4335</v>
      </c>
    </row>
    <row r="909" spans="1:49">
      <c r="A909" s="472"/>
      <c r="B909" s="380" t="s">
        <v>4227</v>
      </c>
      <c r="C909" s="381" t="s">
        <v>4336</v>
      </c>
      <c r="D909" s="380"/>
      <c r="E909" s="378" t="s">
        <v>4337</v>
      </c>
      <c r="F909" s="378" t="s">
        <v>730</v>
      </c>
      <c r="G909" s="378" t="s">
        <v>511</v>
      </c>
      <c r="H909" s="378"/>
      <c r="I909" s="378"/>
      <c r="J909" s="378"/>
      <c r="K909" s="378"/>
      <c r="L909" s="378"/>
      <c r="M909" s="378"/>
      <c r="N909" s="378"/>
      <c r="O909" s="379"/>
      <c r="P909" s="483">
        <f t="shared" si="42"/>
        <v>0</v>
      </c>
      <c r="Q909" s="378"/>
      <c r="R909" s="378"/>
      <c r="S909" s="378"/>
      <c r="T909" s="378"/>
      <c r="U909" s="378"/>
      <c r="V909" s="378"/>
      <c r="W909" s="378"/>
      <c r="X909" s="379"/>
      <c r="Y909" s="484">
        <f t="shared" si="43"/>
        <v>0</v>
      </c>
      <c r="Z909" s="378"/>
      <c r="AA909" s="378"/>
      <c r="AB909" s="378"/>
      <c r="AC909" s="378"/>
      <c r="AD909" s="378"/>
      <c r="AE909" s="378"/>
      <c r="AF909" s="378">
        <v>1</v>
      </c>
      <c r="AG909" s="440">
        <v>44231</v>
      </c>
      <c r="AH909" s="484">
        <f t="shared" si="41"/>
        <v>1</v>
      </c>
      <c r="AI909" s="378"/>
      <c r="AJ909" s="378" t="s">
        <v>2227</v>
      </c>
      <c r="AK909" s="378" t="s">
        <v>2228</v>
      </c>
      <c r="AL909" s="378"/>
      <c r="AM909" s="378"/>
      <c r="AN909" s="378"/>
      <c r="AO909" s="378"/>
      <c r="AP909" s="378"/>
      <c r="AQ909" s="378"/>
      <c r="AR909" s="378"/>
      <c r="AS909" s="394"/>
      <c r="AT909" s="395"/>
      <c r="AU909" s="394"/>
      <c r="AV909" s="394"/>
      <c r="AW909" s="381" t="s">
        <v>4338</v>
      </c>
    </row>
    <row r="910" spans="1:49">
      <c r="A910" s="472"/>
      <c r="B910" s="380" t="s">
        <v>4227</v>
      </c>
      <c r="C910" s="381" t="s">
        <v>4339</v>
      </c>
      <c r="D910" s="380"/>
      <c r="E910" s="378" t="s">
        <v>4340</v>
      </c>
      <c r="F910" s="378" t="s">
        <v>730</v>
      </c>
      <c r="G910" s="378" t="s">
        <v>511</v>
      </c>
      <c r="H910" s="378"/>
      <c r="I910" s="378"/>
      <c r="J910" s="378"/>
      <c r="K910" s="378"/>
      <c r="L910" s="378"/>
      <c r="M910" s="378"/>
      <c r="N910" s="378"/>
      <c r="O910" s="379"/>
      <c r="P910" s="483">
        <f t="shared" si="42"/>
        <v>0</v>
      </c>
      <c r="Q910" s="378"/>
      <c r="R910" s="378"/>
      <c r="S910" s="378"/>
      <c r="T910" s="378"/>
      <c r="U910" s="378"/>
      <c r="V910" s="378"/>
      <c r="W910" s="378"/>
      <c r="X910" s="379"/>
      <c r="Y910" s="484">
        <f t="shared" si="43"/>
        <v>0</v>
      </c>
      <c r="Z910" s="378"/>
      <c r="AA910" s="378"/>
      <c r="AB910" s="378"/>
      <c r="AC910" s="378"/>
      <c r="AD910" s="378"/>
      <c r="AE910" s="378"/>
      <c r="AF910" s="378">
        <v>1</v>
      </c>
      <c r="AG910" s="440">
        <v>44231</v>
      </c>
      <c r="AH910" s="484">
        <f t="shared" ref="AH910:AH973" si="44">SUM($Z910:$AF910)</f>
        <v>1</v>
      </c>
      <c r="AI910" s="378"/>
      <c r="AJ910" s="378" t="s">
        <v>2227</v>
      </c>
      <c r="AK910" s="378" t="s">
        <v>2228</v>
      </c>
      <c r="AL910" s="378"/>
      <c r="AM910" s="378"/>
      <c r="AN910" s="378"/>
      <c r="AO910" s="378"/>
      <c r="AP910" s="378"/>
      <c r="AQ910" s="378"/>
      <c r="AR910" s="378"/>
      <c r="AS910" s="394"/>
      <c r="AT910" s="395"/>
      <c r="AU910" s="394"/>
      <c r="AV910" s="394"/>
      <c r="AW910" s="381" t="s">
        <v>4341</v>
      </c>
    </row>
    <row r="911" spans="1:49">
      <c r="A911" s="472"/>
      <c r="B911" s="380" t="s">
        <v>4342</v>
      </c>
      <c r="C911" s="381" t="s">
        <v>4343</v>
      </c>
      <c r="D911" s="380"/>
      <c r="E911" s="378" t="s">
        <v>4344</v>
      </c>
      <c r="F911" s="378" t="s">
        <v>730</v>
      </c>
      <c r="G911" s="378" t="s">
        <v>511</v>
      </c>
      <c r="H911" s="378"/>
      <c r="I911" s="378"/>
      <c r="J911" s="378"/>
      <c r="K911" s="378"/>
      <c r="L911" s="378"/>
      <c r="M911" s="378"/>
      <c r="N911" s="378"/>
      <c r="O911" s="379"/>
      <c r="P911" s="483">
        <f t="shared" si="42"/>
        <v>0</v>
      </c>
      <c r="Q911" s="378"/>
      <c r="R911" s="378"/>
      <c r="S911" s="378"/>
      <c r="T911" s="378"/>
      <c r="U911" s="378"/>
      <c r="V911" s="378"/>
      <c r="W911" s="378"/>
      <c r="X911" s="379"/>
      <c r="Y911" s="484">
        <f t="shared" si="43"/>
        <v>0</v>
      </c>
      <c r="Z911" s="378"/>
      <c r="AA911" s="378"/>
      <c r="AB911" s="378"/>
      <c r="AC911" s="378"/>
      <c r="AD911" s="378"/>
      <c r="AE911" s="378"/>
      <c r="AF911" s="378">
        <v>1</v>
      </c>
      <c r="AG911" s="440">
        <v>44467</v>
      </c>
      <c r="AH911" s="484">
        <f t="shared" si="44"/>
        <v>1</v>
      </c>
      <c r="AI911" s="378"/>
      <c r="AJ911" s="378" t="s">
        <v>2227</v>
      </c>
      <c r="AK911" s="378" t="s">
        <v>2228</v>
      </c>
      <c r="AL911" s="378"/>
      <c r="AM911" s="378"/>
      <c r="AN911" s="378"/>
      <c r="AO911" s="378"/>
      <c r="AP911" s="378"/>
      <c r="AQ911" s="378"/>
      <c r="AR911" s="378"/>
      <c r="AS911" s="394"/>
      <c r="AT911" s="395"/>
      <c r="AU911" s="394"/>
      <c r="AV911" s="394"/>
      <c r="AW911" s="381" t="s">
        <v>4345</v>
      </c>
    </row>
    <row r="912" spans="1:49">
      <c r="A912" s="472"/>
      <c r="B912" s="380" t="s">
        <v>4346</v>
      </c>
      <c r="C912" s="381" t="s">
        <v>4347</v>
      </c>
      <c r="D912" s="380"/>
      <c r="E912" s="378" t="s">
        <v>4348</v>
      </c>
      <c r="F912" s="378" t="s">
        <v>730</v>
      </c>
      <c r="G912" s="378" t="s">
        <v>511</v>
      </c>
      <c r="H912" s="378"/>
      <c r="I912" s="378"/>
      <c r="J912" s="378"/>
      <c r="K912" s="378"/>
      <c r="L912" s="378"/>
      <c r="M912" s="378"/>
      <c r="N912" s="378"/>
      <c r="O912" s="379"/>
      <c r="P912" s="483">
        <f t="shared" si="42"/>
        <v>0</v>
      </c>
      <c r="Q912" s="378"/>
      <c r="R912" s="378"/>
      <c r="S912" s="378"/>
      <c r="T912" s="378"/>
      <c r="U912" s="378"/>
      <c r="V912" s="378"/>
      <c r="W912" s="378"/>
      <c r="X912" s="379"/>
      <c r="Y912" s="484">
        <f t="shared" si="43"/>
        <v>0</v>
      </c>
      <c r="Z912" s="378"/>
      <c r="AA912" s="378"/>
      <c r="AB912" s="378"/>
      <c r="AC912" s="378"/>
      <c r="AD912" s="378"/>
      <c r="AE912" s="378"/>
      <c r="AF912" s="378">
        <v>1</v>
      </c>
      <c r="AG912" s="440">
        <v>44407</v>
      </c>
      <c r="AH912" s="484">
        <f t="shared" si="44"/>
        <v>1</v>
      </c>
      <c r="AI912" s="378"/>
      <c r="AJ912" s="378" t="s">
        <v>2227</v>
      </c>
      <c r="AK912" s="378" t="s">
        <v>2228</v>
      </c>
      <c r="AL912" s="378"/>
      <c r="AM912" s="378"/>
      <c r="AN912" s="378"/>
      <c r="AO912" s="378"/>
      <c r="AP912" s="378"/>
      <c r="AQ912" s="378"/>
      <c r="AR912" s="378"/>
      <c r="AS912" s="394"/>
      <c r="AT912" s="395"/>
      <c r="AU912" s="394"/>
      <c r="AV912" s="394"/>
      <c r="AW912" s="381" t="s">
        <v>4349</v>
      </c>
    </row>
    <row r="913" spans="1:49">
      <c r="A913" s="472"/>
      <c r="B913" s="380" t="s">
        <v>4350</v>
      </c>
      <c r="C913" s="381" t="s">
        <v>4351</v>
      </c>
      <c r="D913" s="380"/>
      <c r="E913" s="378" t="s">
        <v>4352</v>
      </c>
      <c r="F913" s="378" t="s">
        <v>730</v>
      </c>
      <c r="G913" s="378" t="s">
        <v>511</v>
      </c>
      <c r="H913" s="378"/>
      <c r="I913" s="378"/>
      <c r="J913" s="378"/>
      <c r="K913" s="378"/>
      <c r="L913" s="378"/>
      <c r="M913" s="378"/>
      <c r="N913" s="378"/>
      <c r="O913" s="379"/>
      <c r="P913" s="483">
        <f t="shared" si="42"/>
        <v>0</v>
      </c>
      <c r="Q913" s="378"/>
      <c r="R913" s="378"/>
      <c r="S913" s="378"/>
      <c r="T913" s="378"/>
      <c r="U913" s="378"/>
      <c r="V913" s="378"/>
      <c r="W913" s="378"/>
      <c r="X913" s="379"/>
      <c r="Y913" s="484">
        <f t="shared" si="43"/>
        <v>0</v>
      </c>
      <c r="Z913" s="378"/>
      <c r="AA913" s="378"/>
      <c r="AB913" s="378"/>
      <c r="AC913" s="378"/>
      <c r="AD913" s="378"/>
      <c r="AE913" s="378"/>
      <c r="AF913" s="378">
        <v>1</v>
      </c>
      <c r="AG913" s="440">
        <v>44244</v>
      </c>
      <c r="AH913" s="484">
        <f t="shared" si="44"/>
        <v>1</v>
      </c>
      <c r="AI913" s="378"/>
      <c r="AJ913" s="378" t="s">
        <v>2227</v>
      </c>
      <c r="AK913" s="378" t="s">
        <v>2228</v>
      </c>
      <c r="AL913" s="378"/>
      <c r="AM913" s="378"/>
      <c r="AN913" s="378"/>
      <c r="AO913" s="378"/>
      <c r="AP913" s="378"/>
      <c r="AQ913" s="378"/>
      <c r="AR913" s="378"/>
      <c r="AS913" s="394"/>
      <c r="AT913" s="395"/>
      <c r="AU913" s="394"/>
      <c r="AV913" s="394"/>
      <c r="AW913" s="381" t="s">
        <v>4353</v>
      </c>
    </row>
    <row r="914" spans="1:49">
      <c r="A914" s="472"/>
      <c r="B914" s="380" t="s">
        <v>4354</v>
      </c>
      <c r="C914" s="381" t="s">
        <v>4355</v>
      </c>
      <c r="D914" s="380"/>
      <c r="E914" s="378" t="s">
        <v>4356</v>
      </c>
      <c r="F914" s="378" t="s">
        <v>730</v>
      </c>
      <c r="G914" s="378" t="s">
        <v>511</v>
      </c>
      <c r="H914" s="378"/>
      <c r="I914" s="378"/>
      <c r="J914" s="378"/>
      <c r="K914" s="378"/>
      <c r="L914" s="378"/>
      <c r="M914" s="378"/>
      <c r="N914" s="378"/>
      <c r="O914" s="379"/>
      <c r="P914" s="483">
        <f t="shared" si="42"/>
        <v>0</v>
      </c>
      <c r="Q914" s="378"/>
      <c r="R914" s="378"/>
      <c r="S914" s="378"/>
      <c r="T914" s="378"/>
      <c r="U914" s="378"/>
      <c r="V914" s="378"/>
      <c r="W914" s="378"/>
      <c r="X914" s="379"/>
      <c r="Y914" s="484">
        <f t="shared" si="43"/>
        <v>0</v>
      </c>
      <c r="Z914" s="378"/>
      <c r="AA914" s="378"/>
      <c r="AB914" s="378"/>
      <c r="AC914" s="378"/>
      <c r="AD914" s="378"/>
      <c r="AE914" s="378"/>
      <c r="AF914" s="378">
        <v>1</v>
      </c>
      <c r="AG914" s="440">
        <v>44476</v>
      </c>
      <c r="AH914" s="484">
        <f t="shared" si="44"/>
        <v>1</v>
      </c>
      <c r="AI914" s="378"/>
      <c r="AJ914" s="378" t="s">
        <v>2227</v>
      </c>
      <c r="AK914" s="378" t="s">
        <v>2228</v>
      </c>
      <c r="AL914" s="378"/>
      <c r="AM914" s="378"/>
      <c r="AN914" s="378"/>
      <c r="AO914" s="378"/>
      <c r="AP914" s="378"/>
      <c r="AQ914" s="378"/>
      <c r="AR914" s="378"/>
      <c r="AS914" s="394"/>
      <c r="AT914" s="395"/>
      <c r="AU914" s="394"/>
      <c r="AV914" s="394"/>
      <c r="AW914" s="381" t="s">
        <v>4357</v>
      </c>
    </row>
    <row r="915" spans="1:49">
      <c r="A915" s="472"/>
      <c r="B915" s="380" t="s">
        <v>4358</v>
      </c>
      <c r="C915" s="381" t="s">
        <v>4359</v>
      </c>
      <c r="D915" s="380"/>
      <c r="E915" s="378" t="s">
        <v>4360</v>
      </c>
      <c r="F915" s="378" t="s">
        <v>730</v>
      </c>
      <c r="G915" s="378" t="s">
        <v>511</v>
      </c>
      <c r="H915" s="378"/>
      <c r="I915" s="378"/>
      <c r="J915" s="378"/>
      <c r="K915" s="378"/>
      <c r="L915" s="378"/>
      <c r="M915" s="378"/>
      <c r="N915" s="378"/>
      <c r="O915" s="379"/>
      <c r="P915" s="483">
        <f t="shared" si="42"/>
        <v>0</v>
      </c>
      <c r="Q915" s="378"/>
      <c r="R915" s="378"/>
      <c r="S915" s="378"/>
      <c r="T915" s="378"/>
      <c r="U915" s="378"/>
      <c r="V915" s="378"/>
      <c r="W915" s="378"/>
      <c r="X915" s="379"/>
      <c r="Y915" s="484">
        <f t="shared" si="43"/>
        <v>0</v>
      </c>
      <c r="Z915" s="378"/>
      <c r="AA915" s="378"/>
      <c r="AB915" s="378"/>
      <c r="AC915" s="378"/>
      <c r="AD915" s="378"/>
      <c r="AE915" s="378"/>
      <c r="AF915" s="378">
        <v>1</v>
      </c>
      <c r="AG915" s="440">
        <v>44375</v>
      </c>
      <c r="AH915" s="484">
        <f t="shared" si="44"/>
        <v>1</v>
      </c>
      <c r="AI915" s="378"/>
      <c r="AJ915" s="378" t="s">
        <v>2227</v>
      </c>
      <c r="AK915" s="378" t="s">
        <v>2228</v>
      </c>
      <c r="AL915" s="378"/>
      <c r="AM915" s="378"/>
      <c r="AN915" s="378"/>
      <c r="AO915" s="378"/>
      <c r="AP915" s="378"/>
      <c r="AQ915" s="378"/>
      <c r="AR915" s="378"/>
      <c r="AS915" s="394"/>
      <c r="AT915" s="395"/>
      <c r="AU915" s="394"/>
      <c r="AV915" s="394"/>
      <c r="AW915" s="381" t="s">
        <v>4361</v>
      </c>
    </row>
    <row r="916" spans="1:49">
      <c r="A916" s="472"/>
      <c r="B916" s="380" t="s">
        <v>4362</v>
      </c>
      <c r="C916" s="381" t="s">
        <v>4363</v>
      </c>
      <c r="D916" s="380"/>
      <c r="E916" s="378" t="s">
        <v>4364</v>
      </c>
      <c r="F916" s="378" t="s">
        <v>730</v>
      </c>
      <c r="G916" s="378" t="s">
        <v>511</v>
      </c>
      <c r="H916" s="378"/>
      <c r="I916" s="378"/>
      <c r="J916" s="378"/>
      <c r="K916" s="378"/>
      <c r="L916" s="378"/>
      <c r="M916" s="378"/>
      <c r="N916" s="378"/>
      <c r="O916" s="379"/>
      <c r="P916" s="483">
        <f t="shared" ref="P916:P979" si="45">SUM($H916:$N916)</f>
        <v>0</v>
      </c>
      <c r="Q916" s="378"/>
      <c r="R916" s="378"/>
      <c r="S916" s="378"/>
      <c r="T916" s="378"/>
      <c r="U916" s="378"/>
      <c r="V916" s="378"/>
      <c r="W916" s="378"/>
      <c r="X916" s="379"/>
      <c r="Y916" s="484">
        <f t="shared" ref="Y916:Y979" si="46">SUM($Q916:$W916)</f>
        <v>0</v>
      </c>
      <c r="Z916" s="378"/>
      <c r="AA916" s="378"/>
      <c r="AB916" s="378"/>
      <c r="AC916" s="378"/>
      <c r="AD916" s="378"/>
      <c r="AE916" s="378"/>
      <c r="AF916" s="378">
        <v>1</v>
      </c>
      <c r="AG916" s="440">
        <v>44229</v>
      </c>
      <c r="AH916" s="484">
        <f t="shared" si="44"/>
        <v>1</v>
      </c>
      <c r="AI916" s="378"/>
      <c r="AJ916" s="378" t="s">
        <v>2227</v>
      </c>
      <c r="AK916" s="378" t="s">
        <v>2228</v>
      </c>
      <c r="AL916" s="378"/>
      <c r="AM916" s="378"/>
      <c r="AN916" s="378"/>
      <c r="AO916" s="378"/>
      <c r="AP916" s="378"/>
      <c r="AQ916" s="378"/>
      <c r="AR916" s="378"/>
      <c r="AS916" s="394"/>
      <c r="AT916" s="395"/>
      <c r="AU916" s="394"/>
      <c r="AV916" s="394"/>
      <c r="AW916" s="381" t="s">
        <v>4365</v>
      </c>
    </row>
    <row r="917" spans="1:49">
      <c r="A917" s="472"/>
      <c r="B917" s="380" t="s">
        <v>4366</v>
      </c>
      <c r="C917" s="381" t="s">
        <v>4367</v>
      </c>
      <c r="D917" s="380"/>
      <c r="E917" s="378" t="s">
        <v>4368</v>
      </c>
      <c r="F917" s="378" t="s">
        <v>730</v>
      </c>
      <c r="G917" s="378" t="s">
        <v>511</v>
      </c>
      <c r="H917" s="378"/>
      <c r="I917" s="378"/>
      <c r="J917" s="378"/>
      <c r="K917" s="378"/>
      <c r="L917" s="378"/>
      <c r="M917" s="378"/>
      <c r="N917" s="378"/>
      <c r="O917" s="379"/>
      <c r="P917" s="483">
        <f t="shared" si="45"/>
        <v>0</v>
      </c>
      <c r="Q917" s="378"/>
      <c r="R917" s="378"/>
      <c r="S917" s="378"/>
      <c r="T917" s="378"/>
      <c r="U917" s="378"/>
      <c r="V917" s="378"/>
      <c r="W917" s="378"/>
      <c r="X917" s="379"/>
      <c r="Y917" s="484">
        <f t="shared" si="46"/>
        <v>0</v>
      </c>
      <c r="Z917" s="378"/>
      <c r="AA917" s="378"/>
      <c r="AB917" s="378"/>
      <c r="AC917" s="378"/>
      <c r="AD917" s="378"/>
      <c r="AE917" s="378"/>
      <c r="AF917" s="378">
        <v>1</v>
      </c>
      <c r="AG917" s="440">
        <v>44417</v>
      </c>
      <c r="AH917" s="484">
        <f t="shared" si="44"/>
        <v>1</v>
      </c>
      <c r="AI917" s="378"/>
      <c r="AJ917" s="378" t="s">
        <v>2227</v>
      </c>
      <c r="AK917" s="378" t="s">
        <v>2228</v>
      </c>
      <c r="AL917" s="378"/>
      <c r="AM917" s="378"/>
      <c r="AN917" s="378"/>
      <c r="AO917" s="378"/>
      <c r="AP917" s="378"/>
      <c r="AQ917" s="378"/>
      <c r="AR917" s="378"/>
      <c r="AS917" s="394"/>
      <c r="AT917" s="395"/>
      <c r="AU917" s="394"/>
      <c r="AV917" s="394"/>
      <c r="AW917" s="381" t="s">
        <v>4369</v>
      </c>
    </row>
    <row r="918" spans="1:49">
      <c r="A918" s="472"/>
      <c r="B918" s="380" t="s">
        <v>4370</v>
      </c>
      <c r="C918" s="381" t="s">
        <v>4371</v>
      </c>
      <c r="D918" s="380"/>
      <c r="E918" s="378" t="s">
        <v>4372</v>
      </c>
      <c r="F918" s="378" t="s">
        <v>730</v>
      </c>
      <c r="G918" s="378" t="s">
        <v>511</v>
      </c>
      <c r="H918" s="378"/>
      <c r="I918" s="378"/>
      <c r="J918" s="378"/>
      <c r="K918" s="378"/>
      <c r="L918" s="378"/>
      <c r="M918" s="378"/>
      <c r="N918" s="378"/>
      <c r="O918" s="379"/>
      <c r="P918" s="483">
        <f t="shared" si="45"/>
        <v>0</v>
      </c>
      <c r="Q918" s="378"/>
      <c r="R918" s="378"/>
      <c r="S918" s="378"/>
      <c r="T918" s="378"/>
      <c r="U918" s="378"/>
      <c r="V918" s="378"/>
      <c r="W918" s="378"/>
      <c r="X918" s="379"/>
      <c r="Y918" s="484">
        <f t="shared" si="46"/>
        <v>0</v>
      </c>
      <c r="Z918" s="378"/>
      <c r="AA918" s="378"/>
      <c r="AB918" s="378"/>
      <c r="AC918" s="378"/>
      <c r="AD918" s="378"/>
      <c r="AE918" s="378"/>
      <c r="AF918" s="378">
        <v>1</v>
      </c>
      <c r="AG918" s="440">
        <v>44530</v>
      </c>
      <c r="AH918" s="484">
        <f t="shared" si="44"/>
        <v>1</v>
      </c>
      <c r="AI918" s="378"/>
      <c r="AJ918" s="378" t="s">
        <v>2227</v>
      </c>
      <c r="AK918" s="378" t="s">
        <v>2228</v>
      </c>
      <c r="AL918" s="378"/>
      <c r="AM918" s="378"/>
      <c r="AN918" s="378"/>
      <c r="AO918" s="378"/>
      <c r="AP918" s="378"/>
      <c r="AQ918" s="378"/>
      <c r="AR918" s="378"/>
      <c r="AS918" s="394"/>
      <c r="AT918" s="395"/>
      <c r="AU918" s="394"/>
      <c r="AV918" s="394"/>
      <c r="AW918" s="381" t="s">
        <v>4373</v>
      </c>
    </row>
    <row r="919" spans="1:49">
      <c r="A919" s="472"/>
      <c r="B919" s="380" t="s">
        <v>4374</v>
      </c>
      <c r="C919" s="381" t="s">
        <v>4375</v>
      </c>
      <c r="D919" s="380"/>
      <c r="E919" s="378" t="s">
        <v>4376</v>
      </c>
      <c r="F919" s="378" t="s">
        <v>730</v>
      </c>
      <c r="G919" s="378" t="s">
        <v>511</v>
      </c>
      <c r="H919" s="378"/>
      <c r="I919" s="378"/>
      <c r="J919" s="378"/>
      <c r="K919" s="378"/>
      <c r="L919" s="378"/>
      <c r="M919" s="378"/>
      <c r="N919" s="378"/>
      <c r="O919" s="379"/>
      <c r="P919" s="483">
        <f t="shared" si="45"/>
        <v>0</v>
      </c>
      <c r="Q919" s="378"/>
      <c r="R919" s="378"/>
      <c r="S919" s="378"/>
      <c r="T919" s="378"/>
      <c r="U919" s="378"/>
      <c r="V919" s="378"/>
      <c r="W919" s="378"/>
      <c r="X919" s="379"/>
      <c r="Y919" s="484">
        <f t="shared" si="46"/>
        <v>0</v>
      </c>
      <c r="Z919" s="378"/>
      <c r="AA919" s="378"/>
      <c r="AB919" s="378"/>
      <c r="AC919" s="378"/>
      <c r="AD919" s="378"/>
      <c r="AE919" s="378"/>
      <c r="AF919" s="378">
        <v>1</v>
      </c>
      <c r="AG919" s="440">
        <v>44540</v>
      </c>
      <c r="AH919" s="484">
        <f t="shared" si="44"/>
        <v>1</v>
      </c>
      <c r="AI919" s="378"/>
      <c r="AJ919" s="378" t="s">
        <v>2227</v>
      </c>
      <c r="AK919" s="378" t="s">
        <v>2228</v>
      </c>
      <c r="AL919" s="378"/>
      <c r="AM919" s="378"/>
      <c r="AN919" s="378"/>
      <c r="AO919" s="378"/>
      <c r="AP919" s="378"/>
      <c r="AQ919" s="378"/>
      <c r="AR919" s="378"/>
      <c r="AS919" s="394"/>
      <c r="AT919" s="395"/>
      <c r="AU919" s="394"/>
      <c r="AV919" s="394"/>
      <c r="AW919" s="381" t="s">
        <v>4377</v>
      </c>
    </row>
    <row r="920" spans="1:49">
      <c r="A920" s="472"/>
      <c r="B920" s="380" t="s">
        <v>4378</v>
      </c>
      <c r="C920" s="381" t="s">
        <v>4379</v>
      </c>
      <c r="D920" s="380"/>
      <c r="E920" s="378" t="s">
        <v>4380</v>
      </c>
      <c r="F920" s="378" t="s">
        <v>730</v>
      </c>
      <c r="G920" s="378" t="s">
        <v>511</v>
      </c>
      <c r="H920" s="378"/>
      <c r="I920" s="378"/>
      <c r="J920" s="378"/>
      <c r="K920" s="378"/>
      <c r="L920" s="378"/>
      <c r="M920" s="378"/>
      <c r="N920" s="378"/>
      <c r="O920" s="379"/>
      <c r="P920" s="483">
        <f t="shared" si="45"/>
        <v>0</v>
      </c>
      <c r="Q920" s="378"/>
      <c r="R920" s="378"/>
      <c r="S920" s="378"/>
      <c r="T920" s="378"/>
      <c r="U920" s="378"/>
      <c r="V920" s="378"/>
      <c r="W920" s="378"/>
      <c r="X920" s="379"/>
      <c r="Y920" s="484">
        <f t="shared" si="46"/>
        <v>0</v>
      </c>
      <c r="Z920" s="378"/>
      <c r="AA920" s="378"/>
      <c r="AB920" s="378"/>
      <c r="AC920" s="378"/>
      <c r="AD920" s="378"/>
      <c r="AE920" s="378"/>
      <c r="AF920" s="378">
        <v>1</v>
      </c>
      <c r="AG920" s="440">
        <v>44412</v>
      </c>
      <c r="AH920" s="484">
        <f t="shared" si="44"/>
        <v>1</v>
      </c>
      <c r="AI920" s="378"/>
      <c r="AJ920" s="378" t="s">
        <v>2227</v>
      </c>
      <c r="AK920" s="378" t="s">
        <v>2228</v>
      </c>
      <c r="AL920" s="378"/>
      <c r="AM920" s="378"/>
      <c r="AN920" s="378"/>
      <c r="AO920" s="378"/>
      <c r="AP920" s="378"/>
      <c r="AQ920" s="378"/>
      <c r="AR920" s="378"/>
      <c r="AS920" s="394"/>
      <c r="AT920" s="395"/>
      <c r="AU920" s="394"/>
      <c r="AV920" s="394"/>
      <c r="AW920" s="381" t="s">
        <v>4381</v>
      </c>
    </row>
    <row r="921" spans="1:49">
      <c r="A921" s="472"/>
      <c r="B921" s="380" t="s">
        <v>4382</v>
      </c>
      <c r="C921" s="381" t="s">
        <v>4383</v>
      </c>
      <c r="D921" s="380"/>
      <c r="E921" s="378" t="s">
        <v>4384</v>
      </c>
      <c r="F921" s="378" t="s">
        <v>730</v>
      </c>
      <c r="G921" s="378" t="s">
        <v>511</v>
      </c>
      <c r="H921" s="378"/>
      <c r="I921" s="378"/>
      <c r="J921" s="378"/>
      <c r="K921" s="378"/>
      <c r="L921" s="378"/>
      <c r="M921" s="378"/>
      <c r="N921" s="378"/>
      <c r="O921" s="379"/>
      <c r="P921" s="483">
        <f t="shared" si="45"/>
        <v>0</v>
      </c>
      <c r="Q921" s="378"/>
      <c r="R921" s="378"/>
      <c r="S921" s="378"/>
      <c r="T921" s="378"/>
      <c r="U921" s="378"/>
      <c r="V921" s="378"/>
      <c r="W921" s="378"/>
      <c r="X921" s="379"/>
      <c r="Y921" s="484">
        <f t="shared" si="46"/>
        <v>0</v>
      </c>
      <c r="Z921" s="378"/>
      <c r="AA921" s="378"/>
      <c r="AB921" s="378"/>
      <c r="AC921" s="378"/>
      <c r="AD921" s="378"/>
      <c r="AE921" s="378"/>
      <c r="AF921" s="378">
        <v>1</v>
      </c>
      <c r="AG921" s="440">
        <v>44286</v>
      </c>
      <c r="AH921" s="484">
        <f t="shared" si="44"/>
        <v>1</v>
      </c>
      <c r="AI921" s="378"/>
      <c r="AJ921" s="378" t="s">
        <v>2227</v>
      </c>
      <c r="AK921" s="378" t="s">
        <v>2228</v>
      </c>
      <c r="AL921" s="378"/>
      <c r="AM921" s="378"/>
      <c r="AN921" s="378"/>
      <c r="AO921" s="378"/>
      <c r="AP921" s="378"/>
      <c r="AQ921" s="378"/>
      <c r="AR921" s="378"/>
      <c r="AS921" s="394"/>
      <c r="AT921" s="395"/>
      <c r="AU921" s="394"/>
      <c r="AV921" s="394"/>
      <c r="AW921" s="381" t="s">
        <v>4385</v>
      </c>
    </row>
    <row r="922" spans="1:49">
      <c r="A922" s="472"/>
      <c r="B922" s="380" t="s">
        <v>4386</v>
      </c>
      <c r="C922" s="381" t="s">
        <v>4387</v>
      </c>
      <c r="D922" s="380"/>
      <c r="E922" s="378" t="s">
        <v>4388</v>
      </c>
      <c r="F922" s="378" t="s">
        <v>730</v>
      </c>
      <c r="G922" s="378" t="s">
        <v>511</v>
      </c>
      <c r="H922" s="378"/>
      <c r="I922" s="378"/>
      <c r="J922" s="378"/>
      <c r="K922" s="378"/>
      <c r="L922" s="378"/>
      <c r="M922" s="378"/>
      <c r="N922" s="378"/>
      <c r="O922" s="379"/>
      <c r="P922" s="483">
        <f t="shared" si="45"/>
        <v>0</v>
      </c>
      <c r="Q922" s="378"/>
      <c r="R922" s="378"/>
      <c r="S922" s="378"/>
      <c r="T922" s="378"/>
      <c r="U922" s="378"/>
      <c r="V922" s="378"/>
      <c r="W922" s="378"/>
      <c r="X922" s="379"/>
      <c r="Y922" s="484">
        <f t="shared" si="46"/>
        <v>0</v>
      </c>
      <c r="Z922" s="378"/>
      <c r="AA922" s="378"/>
      <c r="AB922" s="378"/>
      <c r="AC922" s="378"/>
      <c r="AD922" s="378"/>
      <c r="AE922" s="378"/>
      <c r="AF922" s="378">
        <v>1</v>
      </c>
      <c r="AG922" s="440">
        <v>44302</v>
      </c>
      <c r="AH922" s="484">
        <f t="shared" si="44"/>
        <v>1</v>
      </c>
      <c r="AI922" s="378"/>
      <c r="AJ922" s="378" t="s">
        <v>2227</v>
      </c>
      <c r="AK922" s="378" t="s">
        <v>2228</v>
      </c>
      <c r="AL922" s="378"/>
      <c r="AM922" s="378"/>
      <c r="AN922" s="378"/>
      <c r="AO922" s="378"/>
      <c r="AP922" s="378"/>
      <c r="AQ922" s="378"/>
      <c r="AR922" s="378"/>
      <c r="AS922" s="394"/>
      <c r="AT922" s="395"/>
      <c r="AU922" s="394"/>
      <c r="AV922" s="394"/>
      <c r="AW922" s="381" t="s">
        <v>4389</v>
      </c>
    </row>
    <row r="923" spans="1:49">
      <c r="A923" s="472"/>
      <c r="B923" s="380" t="s">
        <v>4390</v>
      </c>
      <c r="C923" s="381" t="s">
        <v>4391</v>
      </c>
      <c r="D923" s="380"/>
      <c r="E923" s="378" t="s">
        <v>4392</v>
      </c>
      <c r="F923" s="378" t="s">
        <v>730</v>
      </c>
      <c r="G923" s="378" t="s">
        <v>511</v>
      </c>
      <c r="H923" s="378"/>
      <c r="I923" s="378"/>
      <c r="J923" s="378"/>
      <c r="K923" s="378"/>
      <c r="L923" s="378"/>
      <c r="M923" s="378"/>
      <c r="N923" s="378"/>
      <c r="O923" s="379"/>
      <c r="P923" s="483">
        <f t="shared" si="45"/>
        <v>0</v>
      </c>
      <c r="Q923" s="378"/>
      <c r="R923" s="378"/>
      <c r="S923" s="378"/>
      <c r="T923" s="378"/>
      <c r="U923" s="378"/>
      <c r="V923" s="378"/>
      <c r="W923" s="378"/>
      <c r="X923" s="379"/>
      <c r="Y923" s="484">
        <f t="shared" si="46"/>
        <v>0</v>
      </c>
      <c r="Z923" s="378"/>
      <c r="AA923" s="378"/>
      <c r="AB923" s="378"/>
      <c r="AC923" s="378"/>
      <c r="AD923" s="378"/>
      <c r="AE923" s="378"/>
      <c r="AF923" s="378">
        <v>1</v>
      </c>
      <c r="AG923" s="440">
        <v>44449</v>
      </c>
      <c r="AH923" s="484">
        <f t="shared" si="44"/>
        <v>1</v>
      </c>
      <c r="AI923" s="378"/>
      <c r="AJ923" s="378" t="s">
        <v>2227</v>
      </c>
      <c r="AK923" s="378" t="s">
        <v>2228</v>
      </c>
      <c r="AL923" s="378"/>
      <c r="AM923" s="378"/>
      <c r="AN923" s="378"/>
      <c r="AO923" s="378"/>
      <c r="AP923" s="378"/>
      <c r="AQ923" s="378"/>
      <c r="AR923" s="378"/>
      <c r="AS923" s="394"/>
      <c r="AT923" s="395"/>
      <c r="AU923" s="394"/>
      <c r="AV923" s="394"/>
      <c r="AW923" s="381" t="s">
        <v>4393</v>
      </c>
    </row>
    <row r="924" spans="1:49">
      <c r="A924" s="472"/>
      <c r="B924" s="380" t="s">
        <v>4394</v>
      </c>
      <c r="C924" s="381" t="s">
        <v>4395</v>
      </c>
      <c r="D924" s="380"/>
      <c r="E924" s="378" t="s">
        <v>4396</v>
      </c>
      <c r="F924" s="378" t="s">
        <v>730</v>
      </c>
      <c r="G924" s="378" t="s">
        <v>511</v>
      </c>
      <c r="H924" s="378"/>
      <c r="I924" s="378"/>
      <c r="J924" s="378"/>
      <c r="K924" s="378"/>
      <c r="L924" s="378"/>
      <c r="M924" s="378"/>
      <c r="N924" s="378"/>
      <c r="O924" s="379"/>
      <c r="P924" s="483">
        <f t="shared" si="45"/>
        <v>0</v>
      </c>
      <c r="Q924" s="378"/>
      <c r="R924" s="378"/>
      <c r="S924" s="378"/>
      <c r="T924" s="378"/>
      <c r="U924" s="378"/>
      <c r="V924" s="378"/>
      <c r="W924" s="378"/>
      <c r="X924" s="379"/>
      <c r="Y924" s="484">
        <f t="shared" si="46"/>
        <v>0</v>
      </c>
      <c r="Z924" s="378"/>
      <c r="AA924" s="378"/>
      <c r="AB924" s="378"/>
      <c r="AC924" s="378"/>
      <c r="AD924" s="378"/>
      <c r="AE924" s="378"/>
      <c r="AF924" s="378">
        <v>1</v>
      </c>
      <c r="AG924" s="440">
        <v>44371</v>
      </c>
      <c r="AH924" s="484">
        <f t="shared" si="44"/>
        <v>1</v>
      </c>
      <c r="AI924" s="378"/>
      <c r="AJ924" s="378" t="s">
        <v>2227</v>
      </c>
      <c r="AK924" s="378" t="s">
        <v>2228</v>
      </c>
      <c r="AL924" s="378"/>
      <c r="AM924" s="378"/>
      <c r="AN924" s="378"/>
      <c r="AO924" s="378"/>
      <c r="AP924" s="378"/>
      <c r="AQ924" s="378"/>
      <c r="AR924" s="378"/>
      <c r="AS924" s="394"/>
      <c r="AT924" s="395"/>
      <c r="AU924" s="394"/>
      <c r="AV924" s="394"/>
      <c r="AW924" s="381" t="s">
        <v>4397</v>
      </c>
    </row>
    <row r="925" spans="1:49">
      <c r="A925" s="472"/>
      <c r="B925" s="380" t="s">
        <v>4398</v>
      </c>
      <c r="C925" s="381" t="s">
        <v>4399</v>
      </c>
      <c r="D925" s="380"/>
      <c r="E925" s="378" t="s">
        <v>4400</v>
      </c>
      <c r="F925" s="378" t="s">
        <v>730</v>
      </c>
      <c r="G925" s="378" t="s">
        <v>511</v>
      </c>
      <c r="H925" s="378"/>
      <c r="I925" s="378"/>
      <c r="J925" s="378"/>
      <c r="K925" s="378"/>
      <c r="L925" s="378"/>
      <c r="M925" s="378"/>
      <c r="N925" s="378"/>
      <c r="O925" s="379"/>
      <c r="P925" s="483">
        <f t="shared" si="45"/>
        <v>0</v>
      </c>
      <c r="Q925" s="378"/>
      <c r="R925" s="378"/>
      <c r="S925" s="378"/>
      <c r="T925" s="378"/>
      <c r="U925" s="378"/>
      <c r="V925" s="378"/>
      <c r="W925" s="378"/>
      <c r="X925" s="379"/>
      <c r="Y925" s="484">
        <f t="shared" si="46"/>
        <v>0</v>
      </c>
      <c r="Z925" s="378"/>
      <c r="AA925" s="378"/>
      <c r="AB925" s="378"/>
      <c r="AC925" s="378"/>
      <c r="AD925" s="378"/>
      <c r="AE925" s="378"/>
      <c r="AF925" s="378">
        <v>1</v>
      </c>
      <c r="AG925" s="440">
        <v>44263</v>
      </c>
      <c r="AH925" s="484">
        <f t="shared" si="44"/>
        <v>1</v>
      </c>
      <c r="AI925" s="378"/>
      <c r="AJ925" s="378" t="s">
        <v>2227</v>
      </c>
      <c r="AK925" s="378" t="s">
        <v>2228</v>
      </c>
      <c r="AL925" s="378"/>
      <c r="AM925" s="378"/>
      <c r="AN925" s="378"/>
      <c r="AO925" s="378"/>
      <c r="AP925" s="378"/>
      <c r="AQ925" s="378"/>
      <c r="AR925" s="378"/>
      <c r="AS925" s="394"/>
      <c r="AT925" s="395"/>
      <c r="AU925" s="394"/>
      <c r="AV925" s="394"/>
      <c r="AW925" s="381" t="s">
        <v>4401</v>
      </c>
    </row>
    <row r="926" spans="1:49">
      <c r="A926" s="472"/>
      <c r="B926" s="380" t="s">
        <v>3883</v>
      </c>
      <c r="C926" s="381" t="s">
        <v>4402</v>
      </c>
      <c r="D926" s="380"/>
      <c r="E926" s="378" t="s">
        <v>4403</v>
      </c>
      <c r="F926" s="378" t="s">
        <v>730</v>
      </c>
      <c r="G926" s="378" t="s">
        <v>511</v>
      </c>
      <c r="H926" s="378"/>
      <c r="I926" s="378"/>
      <c r="J926" s="378"/>
      <c r="K926" s="378"/>
      <c r="L926" s="378"/>
      <c r="M926" s="378"/>
      <c r="N926" s="378"/>
      <c r="O926" s="379"/>
      <c r="P926" s="483">
        <f t="shared" si="45"/>
        <v>0</v>
      </c>
      <c r="Q926" s="378"/>
      <c r="R926" s="378"/>
      <c r="S926" s="378"/>
      <c r="T926" s="378"/>
      <c r="U926" s="378"/>
      <c r="V926" s="378"/>
      <c r="W926" s="378"/>
      <c r="X926" s="379"/>
      <c r="Y926" s="484">
        <f t="shared" si="46"/>
        <v>0</v>
      </c>
      <c r="Z926" s="378"/>
      <c r="AA926" s="378"/>
      <c r="AB926" s="378"/>
      <c r="AC926" s="378"/>
      <c r="AD926" s="378"/>
      <c r="AE926" s="378"/>
      <c r="AF926" s="378">
        <v>1</v>
      </c>
      <c r="AG926" s="440">
        <v>44425</v>
      </c>
      <c r="AH926" s="484">
        <f t="shared" si="44"/>
        <v>1</v>
      </c>
      <c r="AI926" s="378"/>
      <c r="AJ926" s="378" t="s">
        <v>2227</v>
      </c>
      <c r="AK926" s="378" t="s">
        <v>2228</v>
      </c>
      <c r="AL926" s="378"/>
      <c r="AM926" s="378"/>
      <c r="AN926" s="378"/>
      <c r="AO926" s="378"/>
      <c r="AP926" s="378"/>
      <c r="AQ926" s="378"/>
      <c r="AR926" s="378"/>
      <c r="AS926" s="394"/>
      <c r="AT926" s="395"/>
      <c r="AU926" s="394"/>
      <c r="AV926" s="394"/>
      <c r="AW926" s="381" t="s">
        <v>4404</v>
      </c>
    </row>
    <row r="927" spans="1:49">
      <c r="A927" s="472"/>
      <c r="B927" s="380" t="s">
        <v>4405</v>
      </c>
      <c r="C927" s="381" t="s">
        <v>4406</v>
      </c>
      <c r="D927" s="380"/>
      <c r="E927" s="378" t="s">
        <v>4407</v>
      </c>
      <c r="F927" s="378" t="s">
        <v>730</v>
      </c>
      <c r="G927" s="378" t="s">
        <v>511</v>
      </c>
      <c r="H927" s="378"/>
      <c r="I927" s="378"/>
      <c r="J927" s="378"/>
      <c r="K927" s="378"/>
      <c r="L927" s="378"/>
      <c r="M927" s="378"/>
      <c r="N927" s="378"/>
      <c r="O927" s="379"/>
      <c r="P927" s="483">
        <f t="shared" si="45"/>
        <v>0</v>
      </c>
      <c r="Q927" s="378"/>
      <c r="R927" s="378"/>
      <c r="S927" s="378"/>
      <c r="T927" s="378"/>
      <c r="U927" s="378"/>
      <c r="V927" s="378"/>
      <c r="W927" s="378"/>
      <c r="X927" s="379"/>
      <c r="Y927" s="484">
        <f t="shared" si="46"/>
        <v>0</v>
      </c>
      <c r="Z927" s="378"/>
      <c r="AA927" s="378"/>
      <c r="AB927" s="378"/>
      <c r="AC927" s="378"/>
      <c r="AD927" s="378"/>
      <c r="AE927" s="378"/>
      <c r="AF927" s="378">
        <v>1</v>
      </c>
      <c r="AG927" s="440">
        <v>44379</v>
      </c>
      <c r="AH927" s="484">
        <f t="shared" si="44"/>
        <v>1</v>
      </c>
      <c r="AI927" s="378"/>
      <c r="AJ927" s="378" t="s">
        <v>2227</v>
      </c>
      <c r="AK927" s="378" t="s">
        <v>2228</v>
      </c>
      <c r="AL927" s="378"/>
      <c r="AM927" s="378"/>
      <c r="AN927" s="378"/>
      <c r="AO927" s="378"/>
      <c r="AP927" s="378"/>
      <c r="AQ927" s="378"/>
      <c r="AR927" s="378"/>
      <c r="AS927" s="394"/>
      <c r="AT927" s="395"/>
      <c r="AU927" s="394"/>
      <c r="AV927" s="394"/>
      <c r="AW927" s="381" t="s">
        <v>4408</v>
      </c>
    </row>
    <row r="928" spans="1:49">
      <c r="A928" s="472"/>
      <c r="B928" s="380" t="s">
        <v>4409</v>
      </c>
      <c r="C928" s="381" t="s">
        <v>4410</v>
      </c>
      <c r="D928" s="380"/>
      <c r="E928" s="378" t="s">
        <v>4411</v>
      </c>
      <c r="F928" s="378" t="s">
        <v>730</v>
      </c>
      <c r="G928" s="378" t="s">
        <v>511</v>
      </c>
      <c r="H928" s="378"/>
      <c r="I928" s="378"/>
      <c r="J928" s="378"/>
      <c r="K928" s="378"/>
      <c r="L928" s="378"/>
      <c r="M928" s="378"/>
      <c r="N928" s="378"/>
      <c r="O928" s="379"/>
      <c r="P928" s="483">
        <f t="shared" si="45"/>
        <v>0</v>
      </c>
      <c r="Q928" s="378"/>
      <c r="R928" s="378"/>
      <c r="S928" s="378"/>
      <c r="T928" s="378"/>
      <c r="U928" s="378"/>
      <c r="V928" s="378"/>
      <c r="W928" s="378"/>
      <c r="X928" s="379"/>
      <c r="Y928" s="484">
        <f t="shared" si="46"/>
        <v>0</v>
      </c>
      <c r="Z928" s="378"/>
      <c r="AA928" s="378"/>
      <c r="AB928" s="378"/>
      <c r="AC928" s="378"/>
      <c r="AD928" s="378"/>
      <c r="AE928" s="378"/>
      <c r="AF928" s="378">
        <v>1</v>
      </c>
      <c r="AG928" s="440">
        <v>44384</v>
      </c>
      <c r="AH928" s="484">
        <f t="shared" si="44"/>
        <v>1</v>
      </c>
      <c r="AI928" s="378"/>
      <c r="AJ928" s="378" t="s">
        <v>2227</v>
      </c>
      <c r="AK928" s="378" t="s">
        <v>2228</v>
      </c>
      <c r="AL928" s="378"/>
      <c r="AM928" s="378"/>
      <c r="AN928" s="378"/>
      <c r="AO928" s="378"/>
      <c r="AP928" s="378"/>
      <c r="AQ928" s="378"/>
      <c r="AR928" s="378"/>
      <c r="AS928" s="394"/>
      <c r="AT928" s="395"/>
      <c r="AU928" s="394"/>
      <c r="AV928" s="394"/>
      <c r="AW928" s="381" t="s">
        <v>4412</v>
      </c>
    </row>
    <row r="929" spans="1:49">
      <c r="A929" s="472"/>
      <c r="B929" s="380" t="s">
        <v>4413</v>
      </c>
      <c r="C929" s="381" t="s">
        <v>4414</v>
      </c>
      <c r="D929" s="380"/>
      <c r="E929" s="378" t="s">
        <v>4415</v>
      </c>
      <c r="F929" s="378" t="s">
        <v>730</v>
      </c>
      <c r="G929" s="378" t="s">
        <v>511</v>
      </c>
      <c r="H929" s="378"/>
      <c r="I929" s="378"/>
      <c r="J929" s="378"/>
      <c r="K929" s="378"/>
      <c r="L929" s="378"/>
      <c r="M929" s="378"/>
      <c r="N929" s="378"/>
      <c r="O929" s="379"/>
      <c r="P929" s="483">
        <f t="shared" si="45"/>
        <v>0</v>
      </c>
      <c r="Q929" s="378"/>
      <c r="R929" s="378"/>
      <c r="S929" s="378"/>
      <c r="T929" s="378"/>
      <c r="U929" s="378"/>
      <c r="V929" s="378"/>
      <c r="W929" s="378"/>
      <c r="X929" s="379"/>
      <c r="Y929" s="484">
        <f t="shared" si="46"/>
        <v>0</v>
      </c>
      <c r="Z929" s="378"/>
      <c r="AA929" s="378"/>
      <c r="AB929" s="378"/>
      <c r="AC929" s="378"/>
      <c r="AD929" s="378"/>
      <c r="AE929" s="378"/>
      <c r="AF929" s="378">
        <v>1</v>
      </c>
      <c r="AG929" s="440">
        <v>44419</v>
      </c>
      <c r="AH929" s="484">
        <f t="shared" si="44"/>
        <v>1</v>
      </c>
      <c r="AI929" s="378"/>
      <c r="AJ929" s="378" t="s">
        <v>2227</v>
      </c>
      <c r="AK929" s="378" t="s">
        <v>2228</v>
      </c>
      <c r="AL929" s="378"/>
      <c r="AM929" s="378"/>
      <c r="AN929" s="378"/>
      <c r="AO929" s="378"/>
      <c r="AP929" s="378"/>
      <c r="AQ929" s="378"/>
      <c r="AR929" s="378"/>
      <c r="AS929" s="394"/>
      <c r="AT929" s="395"/>
      <c r="AU929" s="394"/>
      <c r="AV929" s="394"/>
      <c r="AW929" s="381" t="s">
        <v>4416</v>
      </c>
    </row>
    <row r="930" spans="1:49">
      <c r="A930" s="472"/>
      <c r="B930" s="380" t="s">
        <v>4417</v>
      </c>
      <c r="C930" s="381" t="s">
        <v>4418</v>
      </c>
      <c r="D930" s="380"/>
      <c r="E930" s="378" t="s">
        <v>4419</v>
      </c>
      <c r="F930" s="378" t="s">
        <v>730</v>
      </c>
      <c r="G930" s="378" t="s">
        <v>511</v>
      </c>
      <c r="H930" s="378"/>
      <c r="I930" s="378"/>
      <c r="J930" s="378"/>
      <c r="K930" s="378"/>
      <c r="L930" s="378"/>
      <c r="M930" s="378"/>
      <c r="N930" s="378"/>
      <c r="O930" s="379"/>
      <c r="P930" s="483">
        <f t="shared" si="45"/>
        <v>0</v>
      </c>
      <c r="Q930" s="378"/>
      <c r="R930" s="378"/>
      <c r="S930" s="378"/>
      <c r="T930" s="378"/>
      <c r="U930" s="378"/>
      <c r="V930" s="378"/>
      <c r="W930" s="378"/>
      <c r="X930" s="379"/>
      <c r="Y930" s="484">
        <f t="shared" si="46"/>
        <v>0</v>
      </c>
      <c r="Z930" s="378"/>
      <c r="AA930" s="378"/>
      <c r="AB930" s="378"/>
      <c r="AC930" s="378"/>
      <c r="AD930" s="378"/>
      <c r="AE930" s="378"/>
      <c r="AF930" s="378">
        <v>1</v>
      </c>
      <c r="AG930" s="440">
        <v>44327</v>
      </c>
      <c r="AH930" s="484">
        <f t="shared" si="44"/>
        <v>1</v>
      </c>
      <c r="AI930" s="378"/>
      <c r="AJ930" s="378" t="s">
        <v>2227</v>
      </c>
      <c r="AK930" s="378" t="s">
        <v>2228</v>
      </c>
      <c r="AL930" s="378"/>
      <c r="AM930" s="378"/>
      <c r="AN930" s="378"/>
      <c r="AO930" s="378"/>
      <c r="AP930" s="378"/>
      <c r="AQ930" s="378"/>
      <c r="AR930" s="378"/>
      <c r="AS930" s="394"/>
      <c r="AT930" s="395"/>
      <c r="AU930" s="394"/>
      <c r="AV930" s="394"/>
      <c r="AW930" s="381" t="s">
        <v>4420</v>
      </c>
    </row>
    <row r="931" spans="1:49">
      <c r="A931" s="472"/>
      <c r="B931" s="380" t="s">
        <v>4421</v>
      </c>
      <c r="C931" s="381" t="s">
        <v>4422</v>
      </c>
      <c r="D931" s="380"/>
      <c r="E931" s="378" t="s">
        <v>4423</v>
      </c>
      <c r="F931" s="378" t="s">
        <v>730</v>
      </c>
      <c r="G931" s="378" t="s">
        <v>511</v>
      </c>
      <c r="H931" s="378"/>
      <c r="I931" s="378"/>
      <c r="J931" s="378"/>
      <c r="K931" s="378"/>
      <c r="L931" s="378"/>
      <c r="M931" s="378"/>
      <c r="N931" s="378"/>
      <c r="O931" s="379"/>
      <c r="P931" s="483">
        <f t="shared" si="45"/>
        <v>0</v>
      </c>
      <c r="Q931" s="378"/>
      <c r="R931" s="378"/>
      <c r="S931" s="378"/>
      <c r="T931" s="378"/>
      <c r="U931" s="378"/>
      <c r="V931" s="378"/>
      <c r="W931" s="378"/>
      <c r="X931" s="379"/>
      <c r="Y931" s="484">
        <f t="shared" si="46"/>
        <v>0</v>
      </c>
      <c r="Z931" s="378"/>
      <c r="AA931" s="378"/>
      <c r="AB931" s="378"/>
      <c r="AC931" s="378"/>
      <c r="AD931" s="378"/>
      <c r="AE931" s="378"/>
      <c r="AF931" s="378">
        <v>1</v>
      </c>
      <c r="AG931" s="440">
        <v>44412</v>
      </c>
      <c r="AH931" s="484">
        <f t="shared" si="44"/>
        <v>1</v>
      </c>
      <c r="AI931" s="378"/>
      <c r="AJ931" s="378" t="s">
        <v>2227</v>
      </c>
      <c r="AK931" s="378" t="s">
        <v>2228</v>
      </c>
      <c r="AL931" s="378"/>
      <c r="AM931" s="378"/>
      <c r="AN931" s="378"/>
      <c r="AO931" s="378"/>
      <c r="AP931" s="378"/>
      <c r="AQ931" s="378"/>
      <c r="AR931" s="378"/>
      <c r="AS931" s="394"/>
      <c r="AT931" s="395"/>
      <c r="AU931" s="394"/>
      <c r="AV931" s="394"/>
      <c r="AW931" s="381" t="s">
        <v>4424</v>
      </c>
    </row>
    <row r="932" spans="1:49">
      <c r="A932" s="472"/>
      <c r="B932" s="380" t="s">
        <v>4425</v>
      </c>
      <c r="C932" s="381" t="s">
        <v>4426</v>
      </c>
      <c r="D932" s="380"/>
      <c r="E932" s="378" t="s">
        <v>4427</v>
      </c>
      <c r="F932" s="378" t="s">
        <v>730</v>
      </c>
      <c r="G932" s="378" t="s">
        <v>511</v>
      </c>
      <c r="H932" s="378"/>
      <c r="I932" s="378"/>
      <c r="J932" s="378"/>
      <c r="K932" s="378"/>
      <c r="L932" s="378"/>
      <c r="M932" s="378"/>
      <c r="N932" s="378"/>
      <c r="O932" s="379"/>
      <c r="P932" s="483">
        <f t="shared" si="45"/>
        <v>0</v>
      </c>
      <c r="Q932" s="378"/>
      <c r="R932" s="378"/>
      <c r="S932" s="378"/>
      <c r="T932" s="378"/>
      <c r="U932" s="378"/>
      <c r="V932" s="378"/>
      <c r="W932" s="378"/>
      <c r="X932" s="379"/>
      <c r="Y932" s="484">
        <f t="shared" si="46"/>
        <v>0</v>
      </c>
      <c r="Z932" s="378"/>
      <c r="AA932" s="378"/>
      <c r="AB932" s="378"/>
      <c r="AC932" s="378"/>
      <c r="AD932" s="378"/>
      <c r="AE932" s="378"/>
      <c r="AF932" s="378">
        <v>1</v>
      </c>
      <c r="AG932" s="440">
        <v>44327</v>
      </c>
      <c r="AH932" s="484">
        <f t="shared" si="44"/>
        <v>1</v>
      </c>
      <c r="AI932" s="378"/>
      <c r="AJ932" s="378" t="s">
        <v>2227</v>
      </c>
      <c r="AK932" s="378" t="s">
        <v>2228</v>
      </c>
      <c r="AL932" s="378"/>
      <c r="AM932" s="378"/>
      <c r="AN932" s="378"/>
      <c r="AO932" s="378"/>
      <c r="AP932" s="378"/>
      <c r="AQ932" s="378"/>
      <c r="AR932" s="378"/>
      <c r="AS932" s="394"/>
      <c r="AT932" s="395"/>
      <c r="AU932" s="394"/>
      <c r="AV932" s="394"/>
      <c r="AW932" s="381" t="s">
        <v>4428</v>
      </c>
    </row>
    <row r="933" spans="1:49">
      <c r="A933" s="472"/>
      <c r="B933" s="380" t="s">
        <v>4429</v>
      </c>
      <c r="C933" s="381" t="s">
        <v>4430</v>
      </c>
      <c r="D933" s="380"/>
      <c r="E933" s="378" t="s">
        <v>4431</v>
      </c>
      <c r="F933" s="378" t="s">
        <v>730</v>
      </c>
      <c r="G933" s="378" t="s">
        <v>511</v>
      </c>
      <c r="H933" s="378"/>
      <c r="I933" s="378"/>
      <c r="J933" s="378"/>
      <c r="K933" s="378"/>
      <c r="L933" s="378"/>
      <c r="M933" s="378"/>
      <c r="N933" s="378"/>
      <c r="O933" s="379"/>
      <c r="P933" s="483">
        <f t="shared" si="45"/>
        <v>0</v>
      </c>
      <c r="Q933" s="378"/>
      <c r="R933" s="378"/>
      <c r="S933" s="378"/>
      <c r="T933" s="378"/>
      <c r="U933" s="378"/>
      <c r="V933" s="378"/>
      <c r="W933" s="378"/>
      <c r="X933" s="379"/>
      <c r="Y933" s="484">
        <f t="shared" si="46"/>
        <v>0</v>
      </c>
      <c r="Z933" s="378"/>
      <c r="AA933" s="378"/>
      <c r="AB933" s="378"/>
      <c r="AC933" s="378"/>
      <c r="AD933" s="378"/>
      <c r="AE933" s="378"/>
      <c r="AF933" s="378">
        <v>1</v>
      </c>
      <c r="AG933" s="440">
        <v>44384</v>
      </c>
      <c r="AH933" s="484">
        <f t="shared" si="44"/>
        <v>1</v>
      </c>
      <c r="AI933" s="378"/>
      <c r="AJ933" s="378" t="s">
        <v>2227</v>
      </c>
      <c r="AK933" s="378" t="s">
        <v>2228</v>
      </c>
      <c r="AL933" s="378"/>
      <c r="AM933" s="378"/>
      <c r="AN933" s="378"/>
      <c r="AO933" s="378"/>
      <c r="AP933" s="378"/>
      <c r="AQ933" s="378"/>
      <c r="AR933" s="378"/>
      <c r="AS933" s="394"/>
      <c r="AT933" s="395"/>
      <c r="AU933" s="394"/>
      <c r="AV933" s="394"/>
      <c r="AW933" s="381" t="s">
        <v>4432</v>
      </c>
    </row>
    <row r="934" spans="1:49">
      <c r="A934" s="472"/>
      <c r="B934" s="380" t="s">
        <v>4433</v>
      </c>
      <c r="C934" s="381" t="s">
        <v>4434</v>
      </c>
      <c r="D934" s="380"/>
      <c r="E934" s="378" t="s">
        <v>4435</v>
      </c>
      <c r="F934" s="378" t="s">
        <v>730</v>
      </c>
      <c r="G934" s="378" t="s">
        <v>511</v>
      </c>
      <c r="H934" s="378"/>
      <c r="I934" s="378"/>
      <c r="J934" s="378"/>
      <c r="K934" s="378"/>
      <c r="L934" s="378"/>
      <c r="M934" s="378"/>
      <c r="N934" s="378"/>
      <c r="O934" s="379"/>
      <c r="P934" s="483">
        <f t="shared" si="45"/>
        <v>0</v>
      </c>
      <c r="Q934" s="378"/>
      <c r="R934" s="378"/>
      <c r="S934" s="378"/>
      <c r="T934" s="378"/>
      <c r="U934" s="378"/>
      <c r="V934" s="378"/>
      <c r="W934" s="378"/>
      <c r="X934" s="379"/>
      <c r="Y934" s="484">
        <f t="shared" si="46"/>
        <v>0</v>
      </c>
      <c r="Z934" s="378"/>
      <c r="AA934" s="378"/>
      <c r="AB934" s="378"/>
      <c r="AC934" s="378"/>
      <c r="AD934" s="378"/>
      <c r="AE934" s="378"/>
      <c r="AF934" s="378">
        <v>1</v>
      </c>
      <c r="AG934" s="440">
        <v>44532</v>
      </c>
      <c r="AH934" s="484">
        <f t="shared" si="44"/>
        <v>1</v>
      </c>
      <c r="AI934" s="378"/>
      <c r="AJ934" s="378" t="s">
        <v>2227</v>
      </c>
      <c r="AK934" s="378" t="s">
        <v>2228</v>
      </c>
      <c r="AL934" s="378"/>
      <c r="AM934" s="378"/>
      <c r="AN934" s="378"/>
      <c r="AO934" s="378"/>
      <c r="AP934" s="378"/>
      <c r="AQ934" s="378"/>
      <c r="AR934" s="378"/>
      <c r="AS934" s="394"/>
      <c r="AT934" s="395"/>
      <c r="AU934" s="394"/>
      <c r="AV934" s="394"/>
      <c r="AW934" s="381" t="s">
        <v>4436</v>
      </c>
    </row>
    <row r="935" spans="1:49">
      <c r="A935" s="472"/>
      <c r="B935" s="380" t="s">
        <v>4437</v>
      </c>
      <c r="C935" s="381" t="s">
        <v>4438</v>
      </c>
      <c r="D935" s="380"/>
      <c r="E935" s="378" t="s">
        <v>4439</v>
      </c>
      <c r="F935" s="378" t="s">
        <v>730</v>
      </c>
      <c r="G935" s="378" t="s">
        <v>511</v>
      </c>
      <c r="H935" s="378"/>
      <c r="I935" s="378"/>
      <c r="J935" s="378"/>
      <c r="K935" s="378"/>
      <c r="L935" s="378"/>
      <c r="M935" s="378"/>
      <c r="N935" s="378"/>
      <c r="O935" s="379"/>
      <c r="P935" s="483">
        <f t="shared" si="45"/>
        <v>0</v>
      </c>
      <c r="Q935" s="378"/>
      <c r="R935" s="378"/>
      <c r="S935" s="378"/>
      <c r="T935" s="378"/>
      <c r="U935" s="378"/>
      <c r="V935" s="378"/>
      <c r="W935" s="378"/>
      <c r="X935" s="379"/>
      <c r="Y935" s="484">
        <f t="shared" si="46"/>
        <v>0</v>
      </c>
      <c r="Z935" s="378"/>
      <c r="AA935" s="378"/>
      <c r="AB935" s="378"/>
      <c r="AC935" s="378"/>
      <c r="AD935" s="378"/>
      <c r="AE935" s="378"/>
      <c r="AF935" s="378">
        <v>1</v>
      </c>
      <c r="AG935" s="440">
        <v>44468</v>
      </c>
      <c r="AH935" s="484">
        <f t="shared" si="44"/>
        <v>1</v>
      </c>
      <c r="AI935" s="378"/>
      <c r="AJ935" s="378" t="s">
        <v>2227</v>
      </c>
      <c r="AK935" s="378" t="s">
        <v>2228</v>
      </c>
      <c r="AL935" s="378"/>
      <c r="AM935" s="378"/>
      <c r="AN935" s="378"/>
      <c r="AO935" s="378"/>
      <c r="AP935" s="378"/>
      <c r="AQ935" s="378"/>
      <c r="AR935" s="378"/>
      <c r="AS935" s="394"/>
      <c r="AT935" s="395"/>
      <c r="AU935" s="394"/>
      <c r="AV935" s="394"/>
      <c r="AW935" s="381" t="s">
        <v>4440</v>
      </c>
    </row>
    <row r="936" spans="1:49">
      <c r="A936" s="472"/>
      <c r="B936" s="380" t="s">
        <v>4441</v>
      </c>
      <c r="C936" s="381" t="s">
        <v>4442</v>
      </c>
      <c r="D936" s="380"/>
      <c r="E936" s="378" t="s">
        <v>4443</v>
      </c>
      <c r="F936" s="378" t="s">
        <v>730</v>
      </c>
      <c r="G936" s="378" t="s">
        <v>511</v>
      </c>
      <c r="H936" s="378"/>
      <c r="I936" s="378"/>
      <c r="J936" s="378"/>
      <c r="K936" s="378"/>
      <c r="L936" s="378"/>
      <c r="M936" s="378"/>
      <c r="N936" s="378"/>
      <c r="O936" s="379"/>
      <c r="P936" s="483">
        <f t="shared" si="45"/>
        <v>0</v>
      </c>
      <c r="Q936" s="378"/>
      <c r="R936" s="378"/>
      <c r="S936" s="378"/>
      <c r="T936" s="378"/>
      <c r="U936" s="378"/>
      <c r="V936" s="378"/>
      <c r="W936" s="378"/>
      <c r="X936" s="379"/>
      <c r="Y936" s="484">
        <f t="shared" si="46"/>
        <v>0</v>
      </c>
      <c r="Z936" s="378"/>
      <c r="AA936" s="378"/>
      <c r="AB936" s="378"/>
      <c r="AC936" s="378"/>
      <c r="AD936" s="378"/>
      <c r="AE936" s="378"/>
      <c r="AF936" s="378">
        <v>1</v>
      </c>
      <c r="AG936" s="440">
        <v>44425</v>
      </c>
      <c r="AH936" s="484">
        <f t="shared" si="44"/>
        <v>1</v>
      </c>
      <c r="AI936" s="378"/>
      <c r="AJ936" s="378" t="s">
        <v>2227</v>
      </c>
      <c r="AK936" s="378" t="s">
        <v>2228</v>
      </c>
      <c r="AL936" s="378"/>
      <c r="AM936" s="378"/>
      <c r="AN936" s="378"/>
      <c r="AO936" s="378"/>
      <c r="AP936" s="378"/>
      <c r="AQ936" s="378"/>
      <c r="AR936" s="378"/>
      <c r="AS936" s="394"/>
      <c r="AT936" s="395"/>
      <c r="AU936" s="394"/>
      <c r="AV936" s="394"/>
      <c r="AW936" s="381" t="s">
        <v>4444</v>
      </c>
    </row>
    <row r="937" spans="1:49">
      <c r="A937" s="472"/>
      <c r="B937" s="380" t="s">
        <v>4445</v>
      </c>
      <c r="C937" s="381" t="s">
        <v>4446</v>
      </c>
      <c r="D937" s="380"/>
      <c r="E937" s="378" t="s">
        <v>4447</v>
      </c>
      <c r="F937" s="378" t="s">
        <v>730</v>
      </c>
      <c r="G937" s="378" t="s">
        <v>511</v>
      </c>
      <c r="H937" s="378"/>
      <c r="I937" s="378"/>
      <c r="J937" s="378"/>
      <c r="K937" s="378"/>
      <c r="L937" s="378"/>
      <c r="M937" s="378"/>
      <c r="N937" s="378"/>
      <c r="O937" s="379"/>
      <c r="P937" s="483">
        <f t="shared" si="45"/>
        <v>0</v>
      </c>
      <c r="Q937" s="378"/>
      <c r="R937" s="378"/>
      <c r="S937" s="378"/>
      <c r="T937" s="378"/>
      <c r="U937" s="378"/>
      <c r="V937" s="378"/>
      <c r="W937" s="378"/>
      <c r="X937" s="379"/>
      <c r="Y937" s="484">
        <f t="shared" si="46"/>
        <v>0</v>
      </c>
      <c r="Z937" s="378"/>
      <c r="AA937" s="378"/>
      <c r="AB937" s="378"/>
      <c r="AC937" s="378"/>
      <c r="AD937" s="378"/>
      <c r="AE937" s="378"/>
      <c r="AF937" s="378">
        <v>1</v>
      </c>
      <c r="AG937" s="440">
        <v>44468</v>
      </c>
      <c r="AH937" s="484">
        <f t="shared" si="44"/>
        <v>1</v>
      </c>
      <c r="AI937" s="378"/>
      <c r="AJ937" s="378" t="s">
        <v>2227</v>
      </c>
      <c r="AK937" s="378" t="s">
        <v>2228</v>
      </c>
      <c r="AL937" s="378"/>
      <c r="AM937" s="378"/>
      <c r="AN937" s="378"/>
      <c r="AO937" s="378"/>
      <c r="AP937" s="378"/>
      <c r="AQ937" s="378"/>
      <c r="AR937" s="378"/>
      <c r="AS937" s="394"/>
      <c r="AT937" s="395"/>
      <c r="AU937" s="394"/>
      <c r="AV937" s="394"/>
      <c r="AW937" s="381" t="s">
        <v>4448</v>
      </c>
    </row>
    <row r="938" spans="1:49">
      <c r="A938" s="472"/>
      <c r="B938" s="380" t="s">
        <v>4449</v>
      </c>
      <c r="C938" s="381" t="s">
        <v>4450</v>
      </c>
      <c r="D938" s="380"/>
      <c r="E938" s="378" t="s">
        <v>4451</v>
      </c>
      <c r="F938" s="378" t="s">
        <v>730</v>
      </c>
      <c r="G938" s="378" t="s">
        <v>511</v>
      </c>
      <c r="H938" s="378"/>
      <c r="I938" s="378"/>
      <c r="J938" s="378"/>
      <c r="K938" s="378"/>
      <c r="L938" s="378"/>
      <c r="M938" s="378"/>
      <c r="N938" s="378"/>
      <c r="O938" s="379"/>
      <c r="P938" s="483">
        <f t="shared" si="45"/>
        <v>0</v>
      </c>
      <c r="Q938" s="378"/>
      <c r="R938" s="378"/>
      <c r="S938" s="378"/>
      <c r="T938" s="378"/>
      <c r="U938" s="378"/>
      <c r="V938" s="378"/>
      <c r="W938" s="378"/>
      <c r="X938" s="379"/>
      <c r="Y938" s="484">
        <f t="shared" si="46"/>
        <v>0</v>
      </c>
      <c r="Z938" s="378"/>
      <c r="AA938" s="378"/>
      <c r="AB938" s="378"/>
      <c r="AC938" s="378"/>
      <c r="AD938" s="378"/>
      <c r="AE938" s="378"/>
      <c r="AF938" s="378">
        <v>1</v>
      </c>
      <c r="AG938" s="440">
        <v>44391</v>
      </c>
      <c r="AH938" s="484">
        <f t="shared" si="44"/>
        <v>1</v>
      </c>
      <c r="AI938" s="378"/>
      <c r="AJ938" s="378" t="s">
        <v>2227</v>
      </c>
      <c r="AK938" s="378" t="s">
        <v>2228</v>
      </c>
      <c r="AL938" s="378"/>
      <c r="AM938" s="378"/>
      <c r="AN938" s="378"/>
      <c r="AO938" s="378"/>
      <c r="AP938" s="378"/>
      <c r="AQ938" s="378"/>
      <c r="AR938" s="378"/>
      <c r="AS938" s="394"/>
      <c r="AT938" s="395"/>
      <c r="AU938" s="394"/>
      <c r="AV938" s="394"/>
      <c r="AW938" s="381" t="s">
        <v>4452</v>
      </c>
    </row>
    <row r="939" spans="1:49">
      <c r="A939" s="472"/>
      <c r="B939" s="380" t="s">
        <v>4453</v>
      </c>
      <c r="C939" s="381" t="s">
        <v>4454</v>
      </c>
      <c r="D939" s="380"/>
      <c r="E939" s="378" t="s">
        <v>4455</v>
      </c>
      <c r="F939" s="378" t="s">
        <v>730</v>
      </c>
      <c r="G939" s="378" t="s">
        <v>511</v>
      </c>
      <c r="H939" s="378"/>
      <c r="I939" s="378"/>
      <c r="J939" s="378"/>
      <c r="K939" s="378"/>
      <c r="L939" s="378"/>
      <c r="M939" s="378"/>
      <c r="N939" s="378"/>
      <c r="O939" s="379"/>
      <c r="P939" s="483">
        <f t="shared" si="45"/>
        <v>0</v>
      </c>
      <c r="Q939" s="378"/>
      <c r="R939" s="378"/>
      <c r="S939" s="378"/>
      <c r="T939" s="378"/>
      <c r="U939" s="378"/>
      <c r="V939" s="378"/>
      <c r="W939" s="378"/>
      <c r="X939" s="379"/>
      <c r="Y939" s="484">
        <f t="shared" si="46"/>
        <v>0</v>
      </c>
      <c r="Z939" s="378"/>
      <c r="AA939" s="378"/>
      <c r="AB939" s="378"/>
      <c r="AC939" s="378"/>
      <c r="AD939" s="378"/>
      <c r="AE939" s="378"/>
      <c r="AF939" s="378">
        <v>1</v>
      </c>
      <c r="AG939" s="440">
        <v>44391</v>
      </c>
      <c r="AH939" s="484">
        <f t="shared" si="44"/>
        <v>1</v>
      </c>
      <c r="AI939" s="378"/>
      <c r="AJ939" s="378" t="s">
        <v>2227</v>
      </c>
      <c r="AK939" s="378" t="s">
        <v>2228</v>
      </c>
      <c r="AL939" s="378"/>
      <c r="AM939" s="378"/>
      <c r="AN939" s="378"/>
      <c r="AO939" s="378"/>
      <c r="AP939" s="378"/>
      <c r="AQ939" s="378"/>
      <c r="AR939" s="378"/>
      <c r="AS939" s="394"/>
      <c r="AT939" s="395"/>
      <c r="AU939" s="394"/>
      <c r="AV939" s="394"/>
      <c r="AW939" s="381" t="s">
        <v>4456</v>
      </c>
    </row>
    <row r="940" spans="1:49">
      <c r="A940" s="472"/>
      <c r="B940" s="380" t="s">
        <v>4457</v>
      </c>
      <c r="C940" s="381" t="s">
        <v>4458</v>
      </c>
      <c r="D940" s="380"/>
      <c r="E940" s="378" t="s">
        <v>4459</v>
      </c>
      <c r="F940" s="378" t="s">
        <v>730</v>
      </c>
      <c r="G940" s="378" t="s">
        <v>511</v>
      </c>
      <c r="H940" s="378"/>
      <c r="I940" s="378"/>
      <c r="J940" s="378"/>
      <c r="K940" s="378"/>
      <c r="L940" s="378"/>
      <c r="M940" s="378"/>
      <c r="N940" s="378"/>
      <c r="O940" s="379"/>
      <c r="P940" s="483">
        <f t="shared" si="45"/>
        <v>0</v>
      </c>
      <c r="Q940" s="378"/>
      <c r="R940" s="378"/>
      <c r="S940" s="378"/>
      <c r="T940" s="378"/>
      <c r="U940" s="378"/>
      <c r="V940" s="378"/>
      <c r="W940" s="378"/>
      <c r="X940" s="379"/>
      <c r="Y940" s="484">
        <f t="shared" si="46"/>
        <v>0</v>
      </c>
      <c r="Z940" s="378"/>
      <c r="AA940" s="378"/>
      <c r="AB940" s="378"/>
      <c r="AC940" s="378"/>
      <c r="AD940" s="378"/>
      <c r="AE940" s="378"/>
      <c r="AF940" s="378">
        <v>1</v>
      </c>
      <c r="AG940" s="440">
        <v>44440</v>
      </c>
      <c r="AH940" s="484">
        <f t="shared" si="44"/>
        <v>1</v>
      </c>
      <c r="AI940" s="378"/>
      <c r="AJ940" s="378" t="s">
        <v>2227</v>
      </c>
      <c r="AK940" s="378" t="s">
        <v>2228</v>
      </c>
      <c r="AL940" s="378"/>
      <c r="AM940" s="378"/>
      <c r="AN940" s="378"/>
      <c r="AO940" s="378"/>
      <c r="AP940" s="378"/>
      <c r="AQ940" s="378"/>
      <c r="AR940" s="378"/>
      <c r="AS940" s="394"/>
      <c r="AT940" s="395"/>
      <c r="AU940" s="394"/>
      <c r="AV940" s="394"/>
      <c r="AW940" s="381" t="s">
        <v>4460</v>
      </c>
    </row>
    <row r="941" spans="1:49">
      <c r="A941" s="472"/>
      <c r="B941" s="380" t="s">
        <v>4461</v>
      </c>
      <c r="C941" s="381" t="s">
        <v>4462</v>
      </c>
      <c r="D941" s="380"/>
      <c r="E941" s="378" t="s">
        <v>4463</v>
      </c>
      <c r="F941" s="378" t="s">
        <v>730</v>
      </c>
      <c r="G941" s="378" t="s">
        <v>511</v>
      </c>
      <c r="H941" s="378"/>
      <c r="I941" s="378"/>
      <c r="J941" s="378"/>
      <c r="K941" s="378"/>
      <c r="L941" s="378"/>
      <c r="M941" s="378"/>
      <c r="N941" s="378"/>
      <c r="O941" s="379"/>
      <c r="P941" s="483">
        <f t="shared" si="45"/>
        <v>0</v>
      </c>
      <c r="Q941" s="378"/>
      <c r="R941" s="378"/>
      <c r="S941" s="378"/>
      <c r="T941" s="378"/>
      <c r="U941" s="378"/>
      <c r="V941" s="378"/>
      <c r="W941" s="378"/>
      <c r="X941" s="379"/>
      <c r="Y941" s="484">
        <f t="shared" si="46"/>
        <v>0</v>
      </c>
      <c r="Z941" s="378"/>
      <c r="AA941" s="378"/>
      <c r="AB941" s="378"/>
      <c r="AC941" s="378"/>
      <c r="AD941" s="378"/>
      <c r="AE941" s="378"/>
      <c r="AF941" s="378">
        <v>1</v>
      </c>
      <c r="AG941" s="440">
        <v>44256</v>
      </c>
      <c r="AH941" s="484">
        <f t="shared" si="44"/>
        <v>1</v>
      </c>
      <c r="AI941" s="378"/>
      <c r="AJ941" s="378" t="s">
        <v>2227</v>
      </c>
      <c r="AK941" s="378" t="s">
        <v>2228</v>
      </c>
      <c r="AL941" s="378"/>
      <c r="AM941" s="378"/>
      <c r="AN941" s="378"/>
      <c r="AO941" s="378"/>
      <c r="AP941" s="378"/>
      <c r="AQ941" s="378"/>
      <c r="AR941" s="378"/>
      <c r="AS941" s="394"/>
      <c r="AT941" s="395"/>
      <c r="AU941" s="394"/>
      <c r="AV941" s="394"/>
      <c r="AW941" s="381" t="s">
        <v>4464</v>
      </c>
    </row>
    <row r="942" spans="1:49">
      <c r="A942" s="472"/>
      <c r="B942" s="380" t="s">
        <v>4176</v>
      </c>
      <c r="C942" s="381" t="s">
        <v>4465</v>
      </c>
      <c r="D942" s="380"/>
      <c r="E942" s="378" t="s">
        <v>4466</v>
      </c>
      <c r="F942" s="378" t="s">
        <v>730</v>
      </c>
      <c r="G942" s="378" t="s">
        <v>511</v>
      </c>
      <c r="H942" s="378"/>
      <c r="I942" s="378"/>
      <c r="J942" s="378"/>
      <c r="K942" s="378"/>
      <c r="L942" s="378"/>
      <c r="M942" s="378"/>
      <c r="N942" s="378"/>
      <c r="O942" s="379"/>
      <c r="P942" s="483">
        <f t="shared" si="45"/>
        <v>0</v>
      </c>
      <c r="Q942" s="378"/>
      <c r="R942" s="378"/>
      <c r="S942" s="378"/>
      <c r="T942" s="378"/>
      <c r="U942" s="378"/>
      <c r="V942" s="378"/>
      <c r="W942" s="378"/>
      <c r="X942" s="379"/>
      <c r="Y942" s="484">
        <f t="shared" si="46"/>
        <v>0</v>
      </c>
      <c r="Z942" s="378"/>
      <c r="AA942" s="378"/>
      <c r="AB942" s="378"/>
      <c r="AC942" s="378"/>
      <c r="AD942" s="378"/>
      <c r="AE942" s="378"/>
      <c r="AF942" s="378">
        <v>1</v>
      </c>
      <c r="AG942" s="440">
        <v>44298</v>
      </c>
      <c r="AH942" s="484">
        <f t="shared" si="44"/>
        <v>1</v>
      </c>
      <c r="AI942" s="378"/>
      <c r="AJ942" s="378" t="s">
        <v>2227</v>
      </c>
      <c r="AK942" s="378" t="s">
        <v>2228</v>
      </c>
      <c r="AL942" s="378"/>
      <c r="AM942" s="378"/>
      <c r="AN942" s="378"/>
      <c r="AO942" s="378"/>
      <c r="AP942" s="378"/>
      <c r="AQ942" s="378"/>
      <c r="AR942" s="378"/>
      <c r="AS942" s="394"/>
      <c r="AT942" s="395"/>
      <c r="AU942" s="394"/>
      <c r="AV942" s="394"/>
      <c r="AW942" s="381" t="s">
        <v>4467</v>
      </c>
    </row>
    <row r="943" spans="1:49">
      <c r="A943" s="472"/>
      <c r="B943" s="380" t="s">
        <v>4468</v>
      </c>
      <c r="C943" s="381" t="s">
        <v>4469</v>
      </c>
      <c r="D943" s="380"/>
      <c r="E943" s="378" t="s">
        <v>4470</v>
      </c>
      <c r="F943" s="378" t="s">
        <v>730</v>
      </c>
      <c r="G943" s="378" t="s">
        <v>511</v>
      </c>
      <c r="H943" s="378"/>
      <c r="I943" s="378"/>
      <c r="J943" s="378"/>
      <c r="K943" s="378"/>
      <c r="L943" s="378"/>
      <c r="M943" s="378"/>
      <c r="N943" s="378"/>
      <c r="O943" s="379"/>
      <c r="P943" s="483">
        <f t="shared" si="45"/>
        <v>0</v>
      </c>
      <c r="Q943" s="378"/>
      <c r="R943" s="378"/>
      <c r="S943" s="378"/>
      <c r="T943" s="378"/>
      <c r="U943" s="378"/>
      <c r="V943" s="378"/>
      <c r="W943" s="378"/>
      <c r="X943" s="379"/>
      <c r="Y943" s="484">
        <f t="shared" si="46"/>
        <v>0</v>
      </c>
      <c r="Z943" s="378"/>
      <c r="AA943" s="378"/>
      <c r="AB943" s="378"/>
      <c r="AC943" s="378"/>
      <c r="AD943" s="378"/>
      <c r="AE943" s="378"/>
      <c r="AF943" s="378">
        <v>1</v>
      </c>
      <c r="AG943" s="440">
        <v>44302</v>
      </c>
      <c r="AH943" s="484">
        <f t="shared" si="44"/>
        <v>1</v>
      </c>
      <c r="AI943" s="378"/>
      <c r="AJ943" s="378" t="s">
        <v>2227</v>
      </c>
      <c r="AK943" s="378" t="s">
        <v>2228</v>
      </c>
      <c r="AL943" s="378"/>
      <c r="AM943" s="378"/>
      <c r="AN943" s="378"/>
      <c r="AO943" s="378"/>
      <c r="AP943" s="378"/>
      <c r="AQ943" s="378"/>
      <c r="AR943" s="378"/>
      <c r="AS943" s="394"/>
      <c r="AT943" s="395"/>
      <c r="AU943" s="394"/>
      <c r="AV943" s="394"/>
      <c r="AW943" s="381" t="s">
        <v>4471</v>
      </c>
    </row>
    <row r="944" spans="1:49">
      <c r="A944" s="472"/>
      <c r="B944" s="380" t="s">
        <v>4468</v>
      </c>
      <c r="C944" s="381" t="s">
        <v>4472</v>
      </c>
      <c r="D944" s="380"/>
      <c r="E944" s="378" t="s">
        <v>4473</v>
      </c>
      <c r="F944" s="378" t="s">
        <v>730</v>
      </c>
      <c r="G944" s="378" t="s">
        <v>511</v>
      </c>
      <c r="H944" s="378"/>
      <c r="I944" s="378"/>
      <c r="J944" s="378"/>
      <c r="K944" s="378"/>
      <c r="L944" s="378"/>
      <c r="M944" s="378"/>
      <c r="N944" s="378"/>
      <c r="O944" s="379"/>
      <c r="P944" s="483">
        <f t="shared" si="45"/>
        <v>0</v>
      </c>
      <c r="Q944" s="378"/>
      <c r="R944" s="378"/>
      <c r="S944" s="378"/>
      <c r="T944" s="378"/>
      <c r="U944" s="378"/>
      <c r="V944" s="378"/>
      <c r="W944" s="378"/>
      <c r="X944" s="379"/>
      <c r="Y944" s="484">
        <f t="shared" si="46"/>
        <v>0</v>
      </c>
      <c r="Z944" s="378"/>
      <c r="AA944" s="378"/>
      <c r="AB944" s="378"/>
      <c r="AC944" s="378"/>
      <c r="AD944" s="378"/>
      <c r="AE944" s="378"/>
      <c r="AF944" s="378">
        <v>1</v>
      </c>
      <c r="AG944" s="440">
        <v>44302</v>
      </c>
      <c r="AH944" s="484">
        <f t="shared" si="44"/>
        <v>1</v>
      </c>
      <c r="AI944" s="378"/>
      <c r="AJ944" s="378" t="s">
        <v>2227</v>
      </c>
      <c r="AK944" s="378" t="s">
        <v>2228</v>
      </c>
      <c r="AL944" s="378"/>
      <c r="AM944" s="378"/>
      <c r="AN944" s="378"/>
      <c r="AO944" s="378"/>
      <c r="AP944" s="378"/>
      <c r="AQ944" s="378"/>
      <c r="AR944" s="378"/>
      <c r="AS944" s="394"/>
      <c r="AT944" s="395"/>
      <c r="AU944" s="394"/>
      <c r="AV944" s="394"/>
      <c r="AW944" s="381" t="s">
        <v>4474</v>
      </c>
    </row>
    <row r="945" spans="1:49">
      <c r="A945" s="472"/>
      <c r="B945" s="380" t="s">
        <v>4468</v>
      </c>
      <c r="C945" s="381" t="s">
        <v>4475</v>
      </c>
      <c r="D945" s="380"/>
      <c r="E945" s="378" t="s">
        <v>4476</v>
      </c>
      <c r="F945" s="378" t="s">
        <v>730</v>
      </c>
      <c r="G945" s="378" t="s">
        <v>511</v>
      </c>
      <c r="H945" s="378"/>
      <c r="I945" s="378"/>
      <c r="J945" s="378"/>
      <c r="K945" s="378"/>
      <c r="L945" s="378"/>
      <c r="M945" s="378"/>
      <c r="N945" s="378"/>
      <c r="O945" s="379"/>
      <c r="P945" s="483">
        <f t="shared" si="45"/>
        <v>0</v>
      </c>
      <c r="Q945" s="378"/>
      <c r="R945" s="378"/>
      <c r="S945" s="378"/>
      <c r="T945" s="378"/>
      <c r="U945" s="378"/>
      <c r="V945" s="378"/>
      <c r="W945" s="378"/>
      <c r="X945" s="379"/>
      <c r="Y945" s="484">
        <f t="shared" si="46"/>
        <v>0</v>
      </c>
      <c r="Z945" s="378"/>
      <c r="AA945" s="378"/>
      <c r="AB945" s="378"/>
      <c r="AC945" s="378"/>
      <c r="AD945" s="378"/>
      <c r="AE945" s="378"/>
      <c r="AF945" s="378">
        <v>1</v>
      </c>
      <c r="AG945" s="440">
        <v>44302</v>
      </c>
      <c r="AH945" s="484">
        <f t="shared" si="44"/>
        <v>1</v>
      </c>
      <c r="AI945" s="378"/>
      <c r="AJ945" s="378" t="s">
        <v>2227</v>
      </c>
      <c r="AK945" s="378" t="s">
        <v>2228</v>
      </c>
      <c r="AL945" s="378"/>
      <c r="AM945" s="378"/>
      <c r="AN945" s="378"/>
      <c r="AO945" s="378"/>
      <c r="AP945" s="378"/>
      <c r="AQ945" s="378"/>
      <c r="AR945" s="378"/>
      <c r="AS945" s="394"/>
      <c r="AT945" s="395"/>
      <c r="AU945" s="394"/>
      <c r="AV945" s="394"/>
      <c r="AW945" s="381" t="s">
        <v>4477</v>
      </c>
    </row>
    <row r="946" spans="1:49">
      <c r="A946" s="472"/>
      <c r="B946" s="380" t="s">
        <v>4468</v>
      </c>
      <c r="C946" s="381" t="s">
        <v>4478</v>
      </c>
      <c r="D946" s="380"/>
      <c r="E946" s="378" t="s">
        <v>4479</v>
      </c>
      <c r="F946" s="378" t="s">
        <v>730</v>
      </c>
      <c r="G946" s="378" t="s">
        <v>511</v>
      </c>
      <c r="H946" s="378"/>
      <c r="I946" s="378"/>
      <c r="J946" s="378"/>
      <c r="K946" s="378"/>
      <c r="L946" s="378"/>
      <c r="M946" s="378"/>
      <c r="N946" s="378"/>
      <c r="O946" s="379"/>
      <c r="P946" s="483">
        <f t="shared" si="45"/>
        <v>0</v>
      </c>
      <c r="Q946" s="378"/>
      <c r="R946" s="378"/>
      <c r="S946" s="378"/>
      <c r="T946" s="378"/>
      <c r="U946" s="378"/>
      <c r="V946" s="378"/>
      <c r="W946" s="378"/>
      <c r="X946" s="379"/>
      <c r="Y946" s="484">
        <f t="shared" si="46"/>
        <v>0</v>
      </c>
      <c r="Z946" s="378"/>
      <c r="AA946" s="378"/>
      <c r="AB946" s="378"/>
      <c r="AC946" s="378"/>
      <c r="AD946" s="378"/>
      <c r="AE946" s="378"/>
      <c r="AF946" s="378">
        <v>1</v>
      </c>
      <c r="AG946" s="440">
        <v>44302</v>
      </c>
      <c r="AH946" s="484">
        <f t="shared" si="44"/>
        <v>1</v>
      </c>
      <c r="AI946" s="378"/>
      <c r="AJ946" s="378" t="s">
        <v>2227</v>
      </c>
      <c r="AK946" s="378" t="s">
        <v>2228</v>
      </c>
      <c r="AL946" s="378"/>
      <c r="AM946" s="378"/>
      <c r="AN946" s="378"/>
      <c r="AO946" s="378"/>
      <c r="AP946" s="378"/>
      <c r="AQ946" s="378"/>
      <c r="AR946" s="378"/>
      <c r="AS946" s="394"/>
      <c r="AT946" s="395"/>
      <c r="AU946" s="394"/>
      <c r="AV946" s="394"/>
      <c r="AW946" s="381" t="s">
        <v>4480</v>
      </c>
    </row>
    <row r="947" spans="1:49">
      <c r="A947" s="472"/>
      <c r="B947" s="380" t="s">
        <v>4481</v>
      </c>
      <c r="C947" s="381" t="s">
        <v>4482</v>
      </c>
      <c r="D947" s="380"/>
      <c r="E947" s="378" t="s">
        <v>4483</v>
      </c>
      <c r="F947" s="378" t="s">
        <v>730</v>
      </c>
      <c r="G947" s="378" t="s">
        <v>511</v>
      </c>
      <c r="H947" s="378"/>
      <c r="I947" s="378"/>
      <c r="J947" s="378"/>
      <c r="K947" s="378"/>
      <c r="L947" s="378"/>
      <c r="M947" s="378"/>
      <c r="N947" s="378"/>
      <c r="O947" s="379"/>
      <c r="P947" s="483">
        <f t="shared" si="45"/>
        <v>0</v>
      </c>
      <c r="Q947" s="378"/>
      <c r="R947" s="378"/>
      <c r="S947" s="378"/>
      <c r="T947" s="378"/>
      <c r="U947" s="378"/>
      <c r="V947" s="378"/>
      <c r="W947" s="378"/>
      <c r="X947" s="379"/>
      <c r="Y947" s="484">
        <f t="shared" si="46"/>
        <v>0</v>
      </c>
      <c r="Z947" s="378"/>
      <c r="AA947" s="378"/>
      <c r="AB947" s="378"/>
      <c r="AC947" s="378"/>
      <c r="AD947" s="378"/>
      <c r="AE947" s="378"/>
      <c r="AF947" s="378">
        <v>1</v>
      </c>
      <c r="AG947" s="440">
        <v>44398</v>
      </c>
      <c r="AH947" s="484">
        <f t="shared" si="44"/>
        <v>1</v>
      </c>
      <c r="AI947" s="378"/>
      <c r="AJ947" s="378" t="s">
        <v>2227</v>
      </c>
      <c r="AK947" s="378" t="s">
        <v>2228</v>
      </c>
      <c r="AL947" s="378"/>
      <c r="AM947" s="378"/>
      <c r="AN947" s="378"/>
      <c r="AO947" s="378"/>
      <c r="AP947" s="378"/>
      <c r="AQ947" s="378"/>
      <c r="AR947" s="378"/>
      <c r="AS947" s="394"/>
      <c r="AT947" s="395"/>
      <c r="AU947" s="394"/>
      <c r="AV947" s="394"/>
      <c r="AW947" s="381" t="s">
        <v>4484</v>
      </c>
    </row>
    <row r="948" spans="1:49">
      <c r="A948" s="472"/>
      <c r="B948" s="380" t="s">
        <v>4485</v>
      </c>
      <c r="C948" s="381" t="s">
        <v>4486</v>
      </c>
      <c r="D948" s="380"/>
      <c r="E948" s="378" t="s">
        <v>4487</v>
      </c>
      <c r="F948" s="378" t="s">
        <v>730</v>
      </c>
      <c r="G948" s="378" t="s">
        <v>511</v>
      </c>
      <c r="H948" s="378"/>
      <c r="I948" s="378"/>
      <c r="J948" s="378"/>
      <c r="K948" s="378"/>
      <c r="L948" s="378"/>
      <c r="M948" s="378"/>
      <c r="N948" s="378"/>
      <c r="O948" s="379"/>
      <c r="P948" s="483">
        <f t="shared" si="45"/>
        <v>0</v>
      </c>
      <c r="Q948" s="378"/>
      <c r="R948" s="378"/>
      <c r="S948" s="378"/>
      <c r="T948" s="378"/>
      <c r="U948" s="378"/>
      <c r="V948" s="378"/>
      <c r="W948" s="378"/>
      <c r="X948" s="379"/>
      <c r="Y948" s="484">
        <f t="shared" si="46"/>
        <v>0</v>
      </c>
      <c r="Z948" s="378"/>
      <c r="AA948" s="378"/>
      <c r="AB948" s="378"/>
      <c r="AC948" s="378"/>
      <c r="AD948" s="378"/>
      <c r="AE948" s="378"/>
      <c r="AF948" s="378">
        <v>1</v>
      </c>
      <c r="AG948" s="440">
        <v>44278</v>
      </c>
      <c r="AH948" s="484">
        <f t="shared" si="44"/>
        <v>1</v>
      </c>
      <c r="AI948" s="378"/>
      <c r="AJ948" s="378" t="s">
        <v>2227</v>
      </c>
      <c r="AK948" s="378" t="s">
        <v>2228</v>
      </c>
      <c r="AL948" s="378"/>
      <c r="AM948" s="378"/>
      <c r="AN948" s="378"/>
      <c r="AO948" s="378"/>
      <c r="AP948" s="378"/>
      <c r="AQ948" s="378"/>
      <c r="AR948" s="378"/>
      <c r="AS948" s="394"/>
      <c r="AT948" s="395"/>
      <c r="AU948" s="394"/>
      <c r="AV948" s="394"/>
      <c r="AW948" s="381" t="s">
        <v>4488</v>
      </c>
    </row>
    <row r="949" spans="1:49">
      <c r="A949" s="472"/>
      <c r="B949" s="380" t="s">
        <v>4489</v>
      </c>
      <c r="C949" s="381" t="s">
        <v>4490</v>
      </c>
      <c r="D949" s="380"/>
      <c r="E949" s="378" t="s">
        <v>4491</v>
      </c>
      <c r="F949" s="378" t="s">
        <v>730</v>
      </c>
      <c r="G949" s="378" t="s">
        <v>511</v>
      </c>
      <c r="H949" s="378"/>
      <c r="I949" s="378"/>
      <c r="J949" s="378"/>
      <c r="K949" s="378"/>
      <c r="L949" s="378"/>
      <c r="M949" s="378"/>
      <c r="N949" s="378"/>
      <c r="O949" s="379"/>
      <c r="P949" s="483">
        <f t="shared" si="45"/>
        <v>0</v>
      </c>
      <c r="Q949" s="378"/>
      <c r="R949" s="378"/>
      <c r="S949" s="378"/>
      <c r="T949" s="378"/>
      <c r="U949" s="378"/>
      <c r="V949" s="378"/>
      <c r="W949" s="378"/>
      <c r="X949" s="379"/>
      <c r="Y949" s="484">
        <f t="shared" si="46"/>
        <v>0</v>
      </c>
      <c r="Z949" s="378"/>
      <c r="AA949" s="378"/>
      <c r="AB949" s="378"/>
      <c r="AC949" s="378"/>
      <c r="AD949" s="378"/>
      <c r="AE949" s="378"/>
      <c r="AF949" s="378">
        <v>1</v>
      </c>
      <c r="AG949" s="440">
        <v>44327</v>
      </c>
      <c r="AH949" s="484">
        <f t="shared" si="44"/>
        <v>1</v>
      </c>
      <c r="AI949" s="378"/>
      <c r="AJ949" s="378" t="s">
        <v>2227</v>
      </c>
      <c r="AK949" s="378" t="s">
        <v>2228</v>
      </c>
      <c r="AL949" s="378"/>
      <c r="AM949" s="378"/>
      <c r="AN949" s="378"/>
      <c r="AO949" s="378"/>
      <c r="AP949" s="378"/>
      <c r="AQ949" s="378"/>
      <c r="AR949" s="378"/>
      <c r="AS949" s="394"/>
      <c r="AT949" s="395"/>
      <c r="AU949" s="394"/>
      <c r="AV949" s="394"/>
      <c r="AW949" s="381" t="s">
        <v>4492</v>
      </c>
    </row>
    <row r="950" spans="1:49">
      <c r="A950" s="472"/>
      <c r="B950" s="380" t="s">
        <v>4493</v>
      </c>
      <c r="C950" s="381" t="s">
        <v>4494</v>
      </c>
      <c r="D950" s="380"/>
      <c r="E950" s="378" t="s">
        <v>4495</v>
      </c>
      <c r="F950" s="378" t="s">
        <v>730</v>
      </c>
      <c r="G950" s="378" t="s">
        <v>511</v>
      </c>
      <c r="H950" s="378"/>
      <c r="I950" s="378"/>
      <c r="J950" s="378"/>
      <c r="K950" s="378"/>
      <c r="L950" s="378"/>
      <c r="M950" s="378"/>
      <c r="N950" s="378"/>
      <c r="O950" s="379"/>
      <c r="P950" s="483">
        <f t="shared" si="45"/>
        <v>0</v>
      </c>
      <c r="Q950" s="378"/>
      <c r="R950" s="378"/>
      <c r="S950" s="378"/>
      <c r="T950" s="378"/>
      <c r="U950" s="378"/>
      <c r="V950" s="378"/>
      <c r="W950" s="378"/>
      <c r="X950" s="379"/>
      <c r="Y950" s="484">
        <f t="shared" si="46"/>
        <v>0</v>
      </c>
      <c r="Z950" s="378"/>
      <c r="AA950" s="378"/>
      <c r="AB950" s="378"/>
      <c r="AC950" s="378"/>
      <c r="AD950" s="378"/>
      <c r="AE950" s="378"/>
      <c r="AF950" s="378">
        <v>1</v>
      </c>
      <c r="AG950" s="440">
        <v>44440</v>
      </c>
      <c r="AH950" s="484">
        <f t="shared" si="44"/>
        <v>1</v>
      </c>
      <c r="AI950" s="378"/>
      <c r="AJ950" s="378" t="s">
        <v>2227</v>
      </c>
      <c r="AK950" s="378" t="s">
        <v>2228</v>
      </c>
      <c r="AL950" s="378"/>
      <c r="AM950" s="378"/>
      <c r="AN950" s="378"/>
      <c r="AO950" s="378"/>
      <c r="AP950" s="378"/>
      <c r="AQ950" s="378"/>
      <c r="AR950" s="378"/>
      <c r="AS950" s="394"/>
      <c r="AT950" s="395"/>
      <c r="AU950" s="394"/>
      <c r="AV950" s="394"/>
      <c r="AW950" s="381" t="s">
        <v>4496</v>
      </c>
    </row>
    <row r="951" spans="1:49">
      <c r="A951" s="472"/>
      <c r="B951" s="380" t="s">
        <v>4497</v>
      </c>
      <c r="C951" s="381" t="s">
        <v>4498</v>
      </c>
      <c r="D951" s="380"/>
      <c r="E951" s="378" t="s">
        <v>4499</v>
      </c>
      <c r="F951" s="378" t="s">
        <v>730</v>
      </c>
      <c r="G951" s="378" t="s">
        <v>511</v>
      </c>
      <c r="H951" s="378"/>
      <c r="I951" s="378"/>
      <c r="J951" s="378"/>
      <c r="K951" s="378"/>
      <c r="L951" s="378"/>
      <c r="M951" s="378"/>
      <c r="N951" s="378"/>
      <c r="O951" s="379"/>
      <c r="P951" s="483">
        <f t="shared" si="45"/>
        <v>0</v>
      </c>
      <c r="Q951" s="378"/>
      <c r="R951" s="378"/>
      <c r="S951" s="378"/>
      <c r="T951" s="378"/>
      <c r="U951" s="378"/>
      <c r="V951" s="378"/>
      <c r="W951" s="378"/>
      <c r="X951" s="379"/>
      <c r="Y951" s="484">
        <f t="shared" si="46"/>
        <v>0</v>
      </c>
      <c r="Z951" s="378"/>
      <c r="AA951" s="378"/>
      <c r="AB951" s="378"/>
      <c r="AC951" s="378"/>
      <c r="AD951" s="378"/>
      <c r="AE951" s="378"/>
      <c r="AF951" s="378">
        <v>1</v>
      </c>
      <c r="AG951" s="440">
        <v>44320</v>
      </c>
      <c r="AH951" s="484">
        <f t="shared" si="44"/>
        <v>1</v>
      </c>
      <c r="AI951" s="378"/>
      <c r="AJ951" s="378" t="s">
        <v>2227</v>
      </c>
      <c r="AK951" s="378" t="s">
        <v>2228</v>
      </c>
      <c r="AL951" s="378"/>
      <c r="AM951" s="378"/>
      <c r="AN951" s="378"/>
      <c r="AO951" s="378"/>
      <c r="AP951" s="378"/>
      <c r="AQ951" s="378"/>
      <c r="AR951" s="378"/>
      <c r="AS951" s="394"/>
      <c r="AT951" s="395"/>
      <c r="AU951" s="394"/>
      <c r="AV951" s="394"/>
      <c r="AW951" s="381" t="s">
        <v>4500</v>
      </c>
    </row>
    <row r="952" spans="1:49">
      <c r="A952" s="472"/>
      <c r="B952" s="380" t="s">
        <v>4501</v>
      </c>
      <c r="C952" s="381" t="s">
        <v>4502</v>
      </c>
      <c r="D952" s="380"/>
      <c r="E952" s="378" t="s">
        <v>4503</v>
      </c>
      <c r="F952" s="378" t="s">
        <v>730</v>
      </c>
      <c r="G952" s="378" t="s">
        <v>511</v>
      </c>
      <c r="H952" s="378"/>
      <c r="I952" s="378"/>
      <c r="J952" s="378"/>
      <c r="K952" s="378"/>
      <c r="L952" s="378"/>
      <c r="M952" s="378"/>
      <c r="N952" s="378"/>
      <c r="O952" s="379"/>
      <c r="P952" s="483">
        <f t="shared" si="45"/>
        <v>0</v>
      </c>
      <c r="Q952" s="378"/>
      <c r="R952" s="378"/>
      <c r="S952" s="378"/>
      <c r="T952" s="378"/>
      <c r="U952" s="378"/>
      <c r="V952" s="378"/>
      <c r="W952" s="378"/>
      <c r="X952" s="379"/>
      <c r="Y952" s="484">
        <f t="shared" si="46"/>
        <v>0</v>
      </c>
      <c r="Z952" s="378"/>
      <c r="AA952" s="378"/>
      <c r="AB952" s="378"/>
      <c r="AC952" s="378"/>
      <c r="AD952" s="378"/>
      <c r="AE952" s="378"/>
      <c r="AF952" s="378">
        <v>1</v>
      </c>
      <c r="AG952" s="440">
        <v>44362</v>
      </c>
      <c r="AH952" s="484">
        <f t="shared" si="44"/>
        <v>1</v>
      </c>
      <c r="AI952" s="378"/>
      <c r="AJ952" s="378" t="s">
        <v>2227</v>
      </c>
      <c r="AK952" s="378" t="s">
        <v>2228</v>
      </c>
      <c r="AL952" s="378"/>
      <c r="AM952" s="378"/>
      <c r="AN952" s="378"/>
      <c r="AO952" s="378"/>
      <c r="AP952" s="378"/>
      <c r="AQ952" s="378"/>
      <c r="AR952" s="378"/>
      <c r="AS952" s="394"/>
      <c r="AT952" s="395"/>
      <c r="AU952" s="394"/>
      <c r="AV952" s="394"/>
      <c r="AW952" s="381" t="s">
        <v>4504</v>
      </c>
    </row>
    <row r="953" spans="1:49">
      <c r="A953" s="472"/>
      <c r="B953" s="380" t="s">
        <v>4505</v>
      </c>
      <c r="C953" s="381" t="s">
        <v>4506</v>
      </c>
      <c r="D953" s="380"/>
      <c r="E953" s="378" t="s">
        <v>4507</v>
      </c>
      <c r="F953" s="378" t="s">
        <v>730</v>
      </c>
      <c r="G953" s="378" t="s">
        <v>511</v>
      </c>
      <c r="H953" s="378"/>
      <c r="I953" s="378"/>
      <c r="J953" s="378"/>
      <c r="K953" s="378"/>
      <c r="L953" s="378"/>
      <c r="M953" s="378"/>
      <c r="N953" s="378"/>
      <c r="O953" s="379"/>
      <c r="P953" s="483">
        <f t="shared" si="45"/>
        <v>0</v>
      </c>
      <c r="Q953" s="378"/>
      <c r="R953" s="378"/>
      <c r="S953" s="378"/>
      <c r="T953" s="378"/>
      <c r="U953" s="378"/>
      <c r="V953" s="378"/>
      <c r="W953" s="378"/>
      <c r="X953" s="379"/>
      <c r="Y953" s="484">
        <f t="shared" si="46"/>
        <v>0</v>
      </c>
      <c r="Z953" s="378"/>
      <c r="AA953" s="378"/>
      <c r="AB953" s="378"/>
      <c r="AC953" s="378"/>
      <c r="AD953" s="378"/>
      <c r="AE953" s="378"/>
      <c r="AF953" s="378">
        <v>1</v>
      </c>
      <c r="AG953" s="440">
        <v>44384</v>
      </c>
      <c r="AH953" s="484">
        <f t="shared" si="44"/>
        <v>1</v>
      </c>
      <c r="AI953" s="378"/>
      <c r="AJ953" s="378" t="s">
        <v>2227</v>
      </c>
      <c r="AK953" s="378" t="s">
        <v>2228</v>
      </c>
      <c r="AL953" s="378"/>
      <c r="AM953" s="378"/>
      <c r="AN953" s="378"/>
      <c r="AO953" s="378"/>
      <c r="AP953" s="378"/>
      <c r="AQ953" s="378"/>
      <c r="AR953" s="378"/>
      <c r="AS953" s="394"/>
      <c r="AT953" s="395"/>
      <c r="AU953" s="394"/>
      <c r="AV953" s="394"/>
      <c r="AW953" s="381" t="s">
        <v>4508</v>
      </c>
    </row>
    <row r="954" spans="1:49">
      <c r="A954" s="472"/>
      <c r="B954" s="380" t="s">
        <v>4509</v>
      </c>
      <c r="C954" s="381" t="s">
        <v>4510</v>
      </c>
      <c r="D954" s="380"/>
      <c r="E954" s="378" t="s">
        <v>4511</v>
      </c>
      <c r="F954" s="378" t="s">
        <v>730</v>
      </c>
      <c r="G954" s="378" t="s">
        <v>511</v>
      </c>
      <c r="H954" s="378"/>
      <c r="I954" s="378"/>
      <c r="J954" s="378"/>
      <c r="K954" s="378"/>
      <c r="L954" s="378"/>
      <c r="M954" s="378"/>
      <c r="N954" s="378"/>
      <c r="O954" s="379"/>
      <c r="P954" s="483">
        <f t="shared" si="45"/>
        <v>0</v>
      </c>
      <c r="Q954" s="378"/>
      <c r="R954" s="378"/>
      <c r="S954" s="378"/>
      <c r="T954" s="378"/>
      <c r="U954" s="378"/>
      <c r="V954" s="378"/>
      <c r="W954" s="378"/>
      <c r="X954" s="379"/>
      <c r="Y954" s="484">
        <f t="shared" si="46"/>
        <v>0</v>
      </c>
      <c r="Z954" s="378"/>
      <c r="AA954" s="378"/>
      <c r="AB954" s="378"/>
      <c r="AC954" s="378"/>
      <c r="AD954" s="378"/>
      <c r="AE954" s="378"/>
      <c r="AF954" s="378">
        <v>1</v>
      </c>
      <c r="AG954" s="440">
        <v>44238</v>
      </c>
      <c r="AH954" s="484">
        <f t="shared" si="44"/>
        <v>1</v>
      </c>
      <c r="AI954" s="378"/>
      <c r="AJ954" s="378" t="s">
        <v>2227</v>
      </c>
      <c r="AK954" s="378" t="s">
        <v>2228</v>
      </c>
      <c r="AL954" s="378"/>
      <c r="AM954" s="378"/>
      <c r="AN954" s="378"/>
      <c r="AO954" s="378"/>
      <c r="AP954" s="378"/>
      <c r="AQ954" s="378"/>
      <c r="AR954" s="378"/>
      <c r="AS954" s="394"/>
      <c r="AT954" s="395"/>
      <c r="AU954" s="394"/>
      <c r="AV954" s="394"/>
      <c r="AW954" s="381" t="s">
        <v>4512</v>
      </c>
    </row>
    <row r="955" spans="1:49">
      <c r="A955" s="472"/>
      <c r="B955" s="380" t="s">
        <v>4513</v>
      </c>
      <c r="C955" s="381" t="s">
        <v>4514</v>
      </c>
      <c r="D955" s="380"/>
      <c r="E955" s="378" t="s">
        <v>4515</v>
      </c>
      <c r="F955" s="378" t="s">
        <v>730</v>
      </c>
      <c r="G955" s="378" t="s">
        <v>511</v>
      </c>
      <c r="H955" s="378"/>
      <c r="I955" s="378"/>
      <c r="J955" s="378"/>
      <c r="K955" s="378"/>
      <c r="L955" s="378"/>
      <c r="M955" s="378"/>
      <c r="N955" s="378"/>
      <c r="O955" s="379"/>
      <c r="P955" s="483">
        <f t="shared" si="45"/>
        <v>0</v>
      </c>
      <c r="Q955" s="378"/>
      <c r="R955" s="378"/>
      <c r="S955" s="378"/>
      <c r="T955" s="378"/>
      <c r="U955" s="378"/>
      <c r="V955" s="378"/>
      <c r="W955" s="378"/>
      <c r="X955" s="379"/>
      <c r="Y955" s="484">
        <f t="shared" si="46"/>
        <v>0</v>
      </c>
      <c r="Z955" s="378"/>
      <c r="AA955" s="378"/>
      <c r="AB955" s="378"/>
      <c r="AC955" s="378"/>
      <c r="AD955" s="378"/>
      <c r="AE955" s="378"/>
      <c r="AF955" s="378">
        <v>1</v>
      </c>
      <c r="AG955" s="440">
        <v>44257</v>
      </c>
      <c r="AH955" s="484">
        <f t="shared" si="44"/>
        <v>1</v>
      </c>
      <c r="AI955" s="378"/>
      <c r="AJ955" s="378" t="s">
        <v>2227</v>
      </c>
      <c r="AK955" s="378" t="s">
        <v>2228</v>
      </c>
      <c r="AL955" s="378"/>
      <c r="AM955" s="378"/>
      <c r="AN955" s="378"/>
      <c r="AO955" s="378"/>
      <c r="AP955" s="378"/>
      <c r="AQ955" s="378"/>
      <c r="AR955" s="378"/>
      <c r="AS955" s="394"/>
      <c r="AT955" s="395"/>
      <c r="AU955" s="394"/>
      <c r="AV955" s="394"/>
      <c r="AW955" s="381" t="s">
        <v>4516</v>
      </c>
    </row>
    <row r="956" spans="1:49">
      <c r="A956" s="472"/>
      <c r="B956" s="380" t="s">
        <v>4517</v>
      </c>
      <c r="C956" s="381" t="s">
        <v>4518</v>
      </c>
      <c r="D956" s="380"/>
      <c r="E956" s="378" t="s">
        <v>4519</v>
      </c>
      <c r="F956" s="378" t="s">
        <v>730</v>
      </c>
      <c r="G956" s="378" t="s">
        <v>511</v>
      </c>
      <c r="H956" s="378"/>
      <c r="I956" s="378"/>
      <c r="J956" s="378"/>
      <c r="K956" s="378"/>
      <c r="L956" s="378"/>
      <c r="M956" s="378"/>
      <c r="N956" s="378"/>
      <c r="O956" s="379"/>
      <c r="P956" s="483">
        <f t="shared" si="45"/>
        <v>0</v>
      </c>
      <c r="Q956" s="378"/>
      <c r="R956" s="378"/>
      <c r="S956" s="378"/>
      <c r="T956" s="378"/>
      <c r="U956" s="378"/>
      <c r="V956" s="378"/>
      <c r="W956" s="378"/>
      <c r="X956" s="379"/>
      <c r="Y956" s="484">
        <f t="shared" si="46"/>
        <v>0</v>
      </c>
      <c r="Z956" s="378"/>
      <c r="AA956" s="378"/>
      <c r="AB956" s="378"/>
      <c r="AC956" s="378"/>
      <c r="AD956" s="378"/>
      <c r="AE956" s="378"/>
      <c r="AF956" s="378">
        <v>1</v>
      </c>
      <c r="AG956" s="440">
        <v>44540</v>
      </c>
      <c r="AH956" s="484">
        <f t="shared" si="44"/>
        <v>1</v>
      </c>
      <c r="AI956" s="378"/>
      <c r="AJ956" s="378" t="s">
        <v>2227</v>
      </c>
      <c r="AK956" s="378" t="s">
        <v>2228</v>
      </c>
      <c r="AL956" s="378"/>
      <c r="AM956" s="378"/>
      <c r="AN956" s="378"/>
      <c r="AO956" s="378"/>
      <c r="AP956" s="378"/>
      <c r="AQ956" s="378"/>
      <c r="AR956" s="378"/>
      <c r="AS956" s="394"/>
      <c r="AT956" s="395"/>
      <c r="AU956" s="394"/>
      <c r="AV956" s="394"/>
      <c r="AW956" s="381" t="s">
        <v>4520</v>
      </c>
    </row>
    <row r="957" spans="1:49">
      <c r="A957" s="472"/>
      <c r="B957" s="380" t="s">
        <v>4521</v>
      </c>
      <c r="C957" s="381" t="s">
        <v>4522</v>
      </c>
      <c r="D957" s="380"/>
      <c r="E957" s="378" t="s">
        <v>4523</v>
      </c>
      <c r="F957" s="378" t="s">
        <v>730</v>
      </c>
      <c r="G957" s="378" t="s">
        <v>511</v>
      </c>
      <c r="H957" s="378"/>
      <c r="I957" s="378"/>
      <c r="J957" s="378"/>
      <c r="K957" s="378"/>
      <c r="L957" s="378"/>
      <c r="M957" s="378"/>
      <c r="N957" s="378"/>
      <c r="O957" s="379"/>
      <c r="P957" s="483">
        <f t="shared" si="45"/>
        <v>0</v>
      </c>
      <c r="Q957" s="378"/>
      <c r="R957" s="378"/>
      <c r="S957" s="378"/>
      <c r="T957" s="378"/>
      <c r="U957" s="378"/>
      <c r="V957" s="378"/>
      <c r="W957" s="378"/>
      <c r="X957" s="379"/>
      <c r="Y957" s="484">
        <f t="shared" si="46"/>
        <v>0</v>
      </c>
      <c r="Z957" s="378"/>
      <c r="AA957" s="378"/>
      <c r="AB957" s="378"/>
      <c r="AC957" s="378"/>
      <c r="AD957" s="378"/>
      <c r="AE957" s="378"/>
      <c r="AF957" s="378">
        <v>1</v>
      </c>
      <c r="AG957" s="440">
        <v>44341</v>
      </c>
      <c r="AH957" s="484">
        <f t="shared" si="44"/>
        <v>1</v>
      </c>
      <c r="AI957" s="378"/>
      <c r="AJ957" s="378" t="s">
        <v>2227</v>
      </c>
      <c r="AK957" s="378" t="s">
        <v>2228</v>
      </c>
      <c r="AL957" s="378"/>
      <c r="AM957" s="378"/>
      <c r="AN957" s="378"/>
      <c r="AO957" s="378"/>
      <c r="AP957" s="378"/>
      <c r="AQ957" s="378"/>
      <c r="AR957" s="378"/>
      <c r="AS957" s="394"/>
      <c r="AT957" s="395"/>
      <c r="AU957" s="394"/>
      <c r="AV957" s="394"/>
      <c r="AW957" s="381" t="s">
        <v>4524</v>
      </c>
    </row>
    <row r="958" spans="1:49">
      <c r="A958" s="472"/>
      <c r="B958" s="380" t="s">
        <v>4525</v>
      </c>
      <c r="C958" s="381" t="s">
        <v>4526</v>
      </c>
      <c r="D958" s="380"/>
      <c r="E958" s="378" t="s">
        <v>4527</v>
      </c>
      <c r="F958" s="378" t="s">
        <v>730</v>
      </c>
      <c r="G958" s="378" t="s">
        <v>511</v>
      </c>
      <c r="H958" s="378"/>
      <c r="I958" s="378"/>
      <c r="J958" s="378"/>
      <c r="K958" s="378"/>
      <c r="L958" s="378"/>
      <c r="M958" s="378"/>
      <c r="N958" s="378"/>
      <c r="O958" s="379"/>
      <c r="P958" s="483">
        <f t="shared" si="45"/>
        <v>0</v>
      </c>
      <c r="Q958" s="378"/>
      <c r="R958" s="378"/>
      <c r="S958" s="378"/>
      <c r="T958" s="378"/>
      <c r="U958" s="378"/>
      <c r="V958" s="378"/>
      <c r="W958" s="378"/>
      <c r="X958" s="379"/>
      <c r="Y958" s="484">
        <f t="shared" si="46"/>
        <v>0</v>
      </c>
      <c r="Z958" s="378"/>
      <c r="AA958" s="378"/>
      <c r="AB958" s="378"/>
      <c r="AC958" s="378"/>
      <c r="AD958" s="378"/>
      <c r="AE958" s="378"/>
      <c r="AF958" s="378">
        <v>1</v>
      </c>
      <c r="AG958" s="440">
        <v>44412</v>
      </c>
      <c r="AH958" s="484">
        <f t="shared" si="44"/>
        <v>1</v>
      </c>
      <c r="AI958" s="378"/>
      <c r="AJ958" s="378" t="s">
        <v>2227</v>
      </c>
      <c r="AK958" s="378" t="s">
        <v>2228</v>
      </c>
      <c r="AL958" s="378"/>
      <c r="AM958" s="378"/>
      <c r="AN958" s="378"/>
      <c r="AO958" s="378"/>
      <c r="AP958" s="378"/>
      <c r="AQ958" s="378"/>
      <c r="AR958" s="378"/>
      <c r="AS958" s="394"/>
      <c r="AT958" s="395"/>
      <c r="AU958" s="394"/>
      <c r="AV958" s="394"/>
      <c r="AW958" s="381" t="s">
        <v>4528</v>
      </c>
    </row>
    <row r="959" spans="1:49">
      <c r="A959" s="472"/>
      <c r="B959" s="380" t="s">
        <v>4529</v>
      </c>
      <c r="C959" s="381" t="s">
        <v>4530</v>
      </c>
      <c r="D959" s="380"/>
      <c r="E959" s="378" t="s">
        <v>4531</v>
      </c>
      <c r="F959" s="378" t="s">
        <v>730</v>
      </c>
      <c r="G959" s="378" t="s">
        <v>511</v>
      </c>
      <c r="H959" s="378"/>
      <c r="I959" s="378"/>
      <c r="J959" s="378"/>
      <c r="K959" s="378"/>
      <c r="L959" s="378"/>
      <c r="M959" s="378"/>
      <c r="N959" s="378"/>
      <c r="O959" s="379"/>
      <c r="P959" s="483">
        <f t="shared" si="45"/>
        <v>0</v>
      </c>
      <c r="Q959" s="378"/>
      <c r="R959" s="378"/>
      <c r="S959" s="378"/>
      <c r="T959" s="378"/>
      <c r="U959" s="378"/>
      <c r="V959" s="378"/>
      <c r="W959" s="378"/>
      <c r="X959" s="379"/>
      <c r="Y959" s="484">
        <f t="shared" si="46"/>
        <v>0</v>
      </c>
      <c r="Z959" s="378"/>
      <c r="AA959" s="378"/>
      <c r="AB959" s="378"/>
      <c r="AC959" s="378"/>
      <c r="AD959" s="378"/>
      <c r="AE959" s="378"/>
      <c r="AF959" s="378">
        <v>1</v>
      </c>
      <c r="AG959" s="440">
        <v>44363</v>
      </c>
      <c r="AH959" s="484">
        <f t="shared" si="44"/>
        <v>1</v>
      </c>
      <c r="AI959" s="378"/>
      <c r="AJ959" s="378" t="s">
        <v>2227</v>
      </c>
      <c r="AK959" s="378" t="s">
        <v>2228</v>
      </c>
      <c r="AL959" s="378"/>
      <c r="AM959" s="378"/>
      <c r="AN959" s="378"/>
      <c r="AO959" s="378"/>
      <c r="AP959" s="378"/>
      <c r="AQ959" s="378"/>
      <c r="AR959" s="378"/>
      <c r="AS959" s="394"/>
      <c r="AT959" s="395"/>
      <c r="AU959" s="394"/>
      <c r="AV959" s="394"/>
      <c r="AW959" s="381" t="s">
        <v>4532</v>
      </c>
    </row>
    <row r="960" spans="1:49">
      <c r="A960" s="472"/>
      <c r="B960" s="380" t="s">
        <v>4533</v>
      </c>
      <c r="C960" s="381" t="s">
        <v>4534</v>
      </c>
      <c r="D960" s="380"/>
      <c r="E960" s="378" t="s">
        <v>4535</v>
      </c>
      <c r="F960" s="378" t="s">
        <v>730</v>
      </c>
      <c r="G960" s="378" t="s">
        <v>511</v>
      </c>
      <c r="H960" s="378"/>
      <c r="I960" s="378"/>
      <c r="J960" s="378"/>
      <c r="K960" s="378"/>
      <c r="L960" s="378"/>
      <c r="M960" s="378"/>
      <c r="N960" s="378"/>
      <c r="O960" s="379"/>
      <c r="P960" s="483">
        <f t="shared" si="45"/>
        <v>0</v>
      </c>
      <c r="Q960" s="378"/>
      <c r="R960" s="378"/>
      <c r="S960" s="378"/>
      <c r="T960" s="378"/>
      <c r="U960" s="378"/>
      <c r="V960" s="378"/>
      <c r="W960" s="378"/>
      <c r="X960" s="379"/>
      <c r="Y960" s="484">
        <f t="shared" si="46"/>
        <v>0</v>
      </c>
      <c r="Z960" s="378"/>
      <c r="AA960" s="378"/>
      <c r="AB960" s="378"/>
      <c r="AC960" s="378"/>
      <c r="AD960" s="378"/>
      <c r="AE960" s="378"/>
      <c r="AF960" s="378">
        <v>1</v>
      </c>
      <c r="AG960" s="440">
        <v>44383</v>
      </c>
      <c r="AH960" s="484">
        <f t="shared" si="44"/>
        <v>1</v>
      </c>
      <c r="AI960" s="378"/>
      <c r="AJ960" s="378" t="s">
        <v>2227</v>
      </c>
      <c r="AK960" s="378" t="s">
        <v>2228</v>
      </c>
      <c r="AL960" s="378"/>
      <c r="AM960" s="378"/>
      <c r="AN960" s="378"/>
      <c r="AO960" s="378"/>
      <c r="AP960" s="378"/>
      <c r="AQ960" s="378"/>
      <c r="AR960" s="378"/>
      <c r="AS960" s="394"/>
      <c r="AT960" s="395"/>
      <c r="AU960" s="394"/>
      <c r="AV960" s="394"/>
      <c r="AW960" s="381" t="s">
        <v>4536</v>
      </c>
    </row>
    <row r="961" spans="1:49">
      <c r="A961" s="472"/>
      <c r="B961" s="380" t="s">
        <v>4537</v>
      </c>
      <c r="C961" s="381" t="s">
        <v>4538</v>
      </c>
      <c r="D961" s="380"/>
      <c r="E961" s="378" t="s">
        <v>4539</v>
      </c>
      <c r="F961" s="378" t="s">
        <v>730</v>
      </c>
      <c r="G961" s="378" t="s">
        <v>511</v>
      </c>
      <c r="H961" s="378"/>
      <c r="I961" s="378"/>
      <c r="J961" s="378"/>
      <c r="K961" s="378"/>
      <c r="L961" s="378"/>
      <c r="M961" s="378"/>
      <c r="N961" s="378"/>
      <c r="O961" s="379"/>
      <c r="P961" s="483">
        <f t="shared" si="45"/>
        <v>0</v>
      </c>
      <c r="Q961" s="378"/>
      <c r="R961" s="378"/>
      <c r="S961" s="378"/>
      <c r="T961" s="378"/>
      <c r="U961" s="378"/>
      <c r="V961" s="378"/>
      <c r="W961" s="378"/>
      <c r="X961" s="379"/>
      <c r="Y961" s="484">
        <f t="shared" si="46"/>
        <v>0</v>
      </c>
      <c r="Z961" s="378"/>
      <c r="AA961" s="378"/>
      <c r="AB961" s="378"/>
      <c r="AC961" s="378"/>
      <c r="AD961" s="378"/>
      <c r="AE961" s="378"/>
      <c r="AF961" s="378">
        <v>1</v>
      </c>
      <c r="AG961" s="440">
        <v>44553</v>
      </c>
      <c r="AH961" s="484">
        <f t="shared" si="44"/>
        <v>1</v>
      </c>
      <c r="AI961" s="378"/>
      <c r="AJ961" s="378" t="s">
        <v>2227</v>
      </c>
      <c r="AK961" s="378" t="s">
        <v>2228</v>
      </c>
      <c r="AL961" s="378"/>
      <c r="AM961" s="378"/>
      <c r="AN961" s="378"/>
      <c r="AO961" s="378"/>
      <c r="AP961" s="378"/>
      <c r="AQ961" s="378"/>
      <c r="AR961" s="378"/>
      <c r="AS961" s="394"/>
      <c r="AT961" s="395"/>
      <c r="AU961" s="394"/>
      <c r="AV961" s="394"/>
      <c r="AW961" s="381" t="s">
        <v>4540</v>
      </c>
    </row>
    <row r="962" spans="1:49">
      <c r="A962" s="472"/>
      <c r="B962" s="380" t="s">
        <v>4541</v>
      </c>
      <c r="C962" s="381" t="s">
        <v>4542</v>
      </c>
      <c r="D962" s="380"/>
      <c r="E962" s="378" t="s">
        <v>4543</v>
      </c>
      <c r="F962" s="378" t="s">
        <v>730</v>
      </c>
      <c r="G962" s="378" t="s">
        <v>511</v>
      </c>
      <c r="H962" s="378"/>
      <c r="I962" s="378"/>
      <c r="J962" s="378"/>
      <c r="K962" s="378"/>
      <c r="L962" s="378"/>
      <c r="M962" s="378"/>
      <c r="N962" s="378"/>
      <c r="O962" s="379"/>
      <c r="P962" s="483">
        <f t="shared" si="45"/>
        <v>0</v>
      </c>
      <c r="Q962" s="378"/>
      <c r="R962" s="378"/>
      <c r="S962" s="378"/>
      <c r="T962" s="378"/>
      <c r="U962" s="378"/>
      <c r="V962" s="378"/>
      <c r="W962" s="378"/>
      <c r="X962" s="379"/>
      <c r="Y962" s="484">
        <f t="shared" si="46"/>
        <v>0</v>
      </c>
      <c r="Z962" s="378"/>
      <c r="AA962" s="378"/>
      <c r="AB962" s="378"/>
      <c r="AC962" s="378"/>
      <c r="AD962" s="378"/>
      <c r="AE962" s="378"/>
      <c r="AF962" s="378">
        <v>1</v>
      </c>
      <c r="AG962" s="440">
        <v>44532</v>
      </c>
      <c r="AH962" s="484">
        <f t="shared" si="44"/>
        <v>1</v>
      </c>
      <c r="AI962" s="378"/>
      <c r="AJ962" s="378" t="s">
        <v>2227</v>
      </c>
      <c r="AK962" s="378" t="s">
        <v>2228</v>
      </c>
      <c r="AL962" s="378"/>
      <c r="AM962" s="378"/>
      <c r="AN962" s="378"/>
      <c r="AO962" s="378"/>
      <c r="AP962" s="378"/>
      <c r="AQ962" s="378"/>
      <c r="AR962" s="378"/>
      <c r="AS962" s="394"/>
      <c r="AT962" s="395"/>
      <c r="AU962" s="394"/>
      <c r="AV962" s="394"/>
      <c r="AW962" s="381" t="s">
        <v>4544</v>
      </c>
    </row>
    <row r="963" spans="1:49">
      <c r="A963" s="472"/>
      <c r="B963" s="380" t="s">
        <v>4545</v>
      </c>
      <c r="C963" s="381" t="s">
        <v>4546</v>
      </c>
      <c r="D963" s="380"/>
      <c r="E963" s="378" t="s">
        <v>4547</v>
      </c>
      <c r="F963" s="378" t="s">
        <v>730</v>
      </c>
      <c r="G963" s="378" t="s">
        <v>511</v>
      </c>
      <c r="H963" s="378"/>
      <c r="I963" s="378"/>
      <c r="J963" s="378"/>
      <c r="K963" s="378"/>
      <c r="L963" s="378"/>
      <c r="M963" s="378"/>
      <c r="N963" s="378"/>
      <c r="O963" s="379"/>
      <c r="P963" s="483">
        <f t="shared" si="45"/>
        <v>0</v>
      </c>
      <c r="Q963" s="378"/>
      <c r="R963" s="378"/>
      <c r="S963" s="378"/>
      <c r="T963" s="378"/>
      <c r="U963" s="378"/>
      <c r="V963" s="378"/>
      <c r="W963" s="378"/>
      <c r="X963" s="379"/>
      <c r="Y963" s="484">
        <f t="shared" si="46"/>
        <v>0</v>
      </c>
      <c r="Z963" s="378"/>
      <c r="AA963" s="378"/>
      <c r="AB963" s="378"/>
      <c r="AC963" s="378"/>
      <c r="AD963" s="378"/>
      <c r="AE963" s="378"/>
      <c r="AF963" s="378">
        <v>1</v>
      </c>
      <c r="AG963" s="440">
        <v>44505</v>
      </c>
      <c r="AH963" s="484">
        <f t="shared" si="44"/>
        <v>1</v>
      </c>
      <c r="AI963" s="378"/>
      <c r="AJ963" s="378" t="s">
        <v>2227</v>
      </c>
      <c r="AK963" s="378" t="s">
        <v>2228</v>
      </c>
      <c r="AL963" s="378"/>
      <c r="AM963" s="378"/>
      <c r="AN963" s="378"/>
      <c r="AO963" s="378"/>
      <c r="AP963" s="378"/>
      <c r="AQ963" s="378"/>
      <c r="AR963" s="378"/>
      <c r="AS963" s="394"/>
      <c r="AT963" s="395"/>
      <c r="AU963" s="394"/>
      <c r="AV963" s="394"/>
      <c r="AW963" s="381" t="s">
        <v>4548</v>
      </c>
    </row>
    <row r="964" spans="1:49">
      <c r="A964" s="472"/>
      <c r="B964" s="380" t="s">
        <v>4549</v>
      </c>
      <c r="C964" s="381" t="s">
        <v>4550</v>
      </c>
      <c r="D964" s="380"/>
      <c r="E964" s="378" t="s">
        <v>4551</v>
      </c>
      <c r="F964" s="378" t="s">
        <v>730</v>
      </c>
      <c r="G964" s="378" t="s">
        <v>511</v>
      </c>
      <c r="H964" s="378"/>
      <c r="I964" s="378"/>
      <c r="J964" s="378"/>
      <c r="K964" s="378"/>
      <c r="L964" s="378"/>
      <c r="M964" s="378"/>
      <c r="N964" s="378"/>
      <c r="O964" s="379"/>
      <c r="P964" s="483">
        <f t="shared" si="45"/>
        <v>0</v>
      </c>
      <c r="Q964" s="378"/>
      <c r="R964" s="378"/>
      <c r="S964" s="378"/>
      <c r="T964" s="378"/>
      <c r="U964" s="378"/>
      <c r="V964" s="378"/>
      <c r="W964" s="378"/>
      <c r="X964" s="379"/>
      <c r="Y964" s="484">
        <f t="shared" si="46"/>
        <v>0</v>
      </c>
      <c r="Z964" s="378"/>
      <c r="AA964" s="378"/>
      <c r="AB964" s="378"/>
      <c r="AC964" s="378"/>
      <c r="AD964" s="378"/>
      <c r="AE964" s="378"/>
      <c r="AF964" s="378">
        <v>1</v>
      </c>
      <c r="AG964" s="440">
        <v>44391</v>
      </c>
      <c r="AH964" s="484">
        <f t="shared" si="44"/>
        <v>1</v>
      </c>
      <c r="AI964" s="378"/>
      <c r="AJ964" s="378" t="s">
        <v>2227</v>
      </c>
      <c r="AK964" s="378" t="s">
        <v>2228</v>
      </c>
      <c r="AL964" s="378"/>
      <c r="AM964" s="378"/>
      <c r="AN964" s="378"/>
      <c r="AO964" s="378"/>
      <c r="AP964" s="378"/>
      <c r="AQ964" s="378"/>
      <c r="AR964" s="378"/>
      <c r="AS964" s="394"/>
      <c r="AT964" s="395"/>
      <c r="AU964" s="394"/>
      <c r="AV964" s="394"/>
      <c r="AW964" s="381" t="s">
        <v>4552</v>
      </c>
    </row>
    <row r="965" spans="1:49">
      <c r="A965" s="472"/>
      <c r="B965" s="380" t="s">
        <v>4553</v>
      </c>
      <c r="C965" s="381" t="s">
        <v>4554</v>
      </c>
      <c r="D965" s="380"/>
      <c r="E965" s="378" t="s">
        <v>4555</v>
      </c>
      <c r="F965" s="378" t="s">
        <v>730</v>
      </c>
      <c r="G965" s="378" t="s">
        <v>511</v>
      </c>
      <c r="H965" s="378"/>
      <c r="I965" s="378"/>
      <c r="J965" s="378"/>
      <c r="K965" s="378"/>
      <c r="L965" s="378"/>
      <c r="M965" s="378"/>
      <c r="N965" s="378"/>
      <c r="O965" s="379"/>
      <c r="P965" s="483">
        <f t="shared" si="45"/>
        <v>0</v>
      </c>
      <c r="Q965" s="378"/>
      <c r="R965" s="378"/>
      <c r="S965" s="378"/>
      <c r="T965" s="378"/>
      <c r="U965" s="378"/>
      <c r="V965" s="378"/>
      <c r="W965" s="378"/>
      <c r="X965" s="379"/>
      <c r="Y965" s="484">
        <f t="shared" si="46"/>
        <v>0</v>
      </c>
      <c r="Z965" s="378"/>
      <c r="AA965" s="378"/>
      <c r="AB965" s="378"/>
      <c r="AC965" s="378"/>
      <c r="AD965" s="378"/>
      <c r="AE965" s="378"/>
      <c r="AF965" s="378">
        <v>1</v>
      </c>
      <c r="AG965" s="440">
        <v>44505</v>
      </c>
      <c r="AH965" s="484">
        <f t="shared" si="44"/>
        <v>1</v>
      </c>
      <c r="AI965" s="378"/>
      <c r="AJ965" s="378" t="s">
        <v>2227</v>
      </c>
      <c r="AK965" s="378" t="s">
        <v>2228</v>
      </c>
      <c r="AL965" s="378"/>
      <c r="AM965" s="378"/>
      <c r="AN965" s="378"/>
      <c r="AO965" s="378"/>
      <c r="AP965" s="378"/>
      <c r="AQ965" s="378"/>
      <c r="AR965" s="378"/>
      <c r="AS965" s="394"/>
      <c r="AT965" s="395"/>
      <c r="AU965" s="394"/>
      <c r="AV965" s="394"/>
      <c r="AW965" s="381" t="s">
        <v>4556</v>
      </c>
    </row>
    <row r="966" spans="1:49">
      <c r="A966" s="472"/>
      <c r="B966" s="380" t="s">
        <v>4557</v>
      </c>
      <c r="C966" s="381" t="s">
        <v>4558</v>
      </c>
      <c r="D966" s="380"/>
      <c r="E966" s="378" t="s">
        <v>4559</v>
      </c>
      <c r="F966" s="378" t="s">
        <v>730</v>
      </c>
      <c r="G966" s="378" t="s">
        <v>511</v>
      </c>
      <c r="H966" s="378"/>
      <c r="I966" s="378"/>
      <c r="J966" s="378"/>
      <c r="K966" s="378"/>
      <c r="L966" s="378"/>
      <c r="M966" s="378"/>
      <c r="N966" s="378"/>
      <c r="O966" s="379"/>
      <c r="P966" s="483">
        <f t="shared" si="45"/>
        <v>0</v>
      </c>
      <c r="Q966" s="378"/>
      <c r="R966" s="378"/>
      <c r="S966" s="378"/>
      <c r="T966" s="378"/>
      <c r="U966" s="378"/>
      <c r="V966" s="378"/>
      <c r="W966" s="378"/>
      <c r="X966" s="379"/>
      <c r="Y966" s="484">
        <f t="shared" si="46"/>
        <v>0</v>
      </c>
      <c r="Z966" s="378"/>
      <c r="AA966" s="378"/>
      <c r="AB966" s="378"/>
      <c r="AC966" s="378"/>
      <c r="AD966" s="378"/>
      <c r="AE966" s="378"/>
      <c r="AF966" s="378">
        <v>1</v>
      </c>
      <c r="AG966" s="440">
        <v>44489</v>
      </c>
      <c r="AH966" s="484">
        <f t="shared" si="44"/>
        <v>1</v>
      </c>
      <c r="AI966" s="378"/>
      <c r="AJ966" s="378" t="s">
        <v>2227</v>
      </c>
      <c r="AK966" s="378" t="s">
        <v>2228</v>
      </c>
      <c r="AL966" s="378"/>
      <c r="AM966" s="378"/>
      <c r="AN966" s="378"/>
      <c r="AO966" s="378"/>
      <c r="AP966" s="378"/>
      <c r="AQ966" s="378"/>
      <c r="AR966" s="378"/>
      <c r="AS966" s="394"/>
      <c r="AT966" s="395"/>
      <c r="AU966" s="394"/>
      <c r="AV966" s="394"/>
      <c r="AW966" s="381" t="s">
        <v>4560</v>
      </c>
    </row>
    <row r="967" spans="1:49">
      <c r="A967" s="472"/>
      <c r="B967" s="380" t="s">
        <v>4561</v>
      </c>
      <c r="C967" s="381" t="s">
        <v>4562</v>
      </c>
      <c r="D967" s="380"/>
      <c r="E967" s="378" t="s">
        <v>4563</v>
      </c>
      <c r="F967" s="378" t="s">
        <v>730</v>
      </c>
      <c r="G967" s="378" t="s">
        <v>511</v>
      </c>
      <c r="H967" s="378"/>
      <c r="I967" s="378"/>
      <c r="J967" s="378"/>
      <c r="K967" s="378"/>
      <c r="L967" s="378"/>
      <c r="M967" s="378"/>
      <c r="N967" s="378"/>
      <c r="O967" s="379"/>
      <c r="P967" s="483">
        <f t="shared" si="45"/>
        <v>0</v>
      </c>
      <c r="Q967" s="378"/>
      <c r="R967" s="378"/>
      <c r="S967" s="378"/>
      <c r="T967" s="378"/>
      <c r="U967" s="378"/>
      <c r="V967" s="378"/>
      <c r="W967" s="378"/>
      <c r="X967" s="379"/>
      <c r="Y967" s="484">
        <f t="shared" si="46"/>
        <v>0</v>
      </c>
      <c r="Z967" s="378"/>
      <c r="AA967" s="378"/>
      <c r="AB967" s="378"/>
      <c r="AC967" s="378"/>
      <c r="AD967" s="378"/>
      <c r="AE967" s="378"/>
      <c r="AF967" s="378">
        <v>1</v>
      </c>
      <c r="AG967" s="440">
        <v>44245</v>
      </c>
      <c r="AH967" s="484">
        <f t="shared" si="44"/>
        <v>1</v>
      </c>
      <c r="AI967" s="378"/>
      <c r="AJ967" s="378" t="s">
        <v>2227</v>
      </c>
      <c r="AK967" s="378" t="s">
        <v>2228</v>
      </c>
      <c r="AL967" s="378"/>
      <c r="AM967" s="378"/>
      <c r="AN967" s="378"/>
      <c r="AO967" s="378"/>
      <c r="AP967" s="378"/>
      <c r="AQ967" s="378"/>
      <c r="AR967" s="378"/>
      <c r="AS967" s="394"/>
      <c r="AT967" s="395"/>
      <c r="AU967" s="394"/>
      <c r="AV967" s="394"/>
      <c r="AW967" s="381" t="s">
        <v>4564</v>
      </c>
    </row>
    <row r="968" spans="1:49">
      <c r="A968" s="472"/>
      <c r="B968" s="380" t="s">
        <v>4565</v>
      </c>
      <c r="C968" s="381" t="s">
        <v>4566</v>
      </c>
      <c r="D968" s="380"/>
      <c r="E968" s="378" t="s">
        <v>4567</v>
      </c>
      <c r="F968" s="378" t="s">
        <v>730</v>
      </c>
      <c r="G968" s="378" t="s">
        <v>511</v>
      </c>
      <c r="H968" s="378"/>
      <c r="I968" s="378"/>
      <c r="J968" s="378"/>
      <c r="K968" s="378"/>
      <c r="L968" s="378"/>
      <c r="M968" s="378"/>
      <c r="N968" s="378"/>
      <c r="O968" s="379"/>
      <c r="P968" s="483">
        <f t="shared" si="45"/>
        <v>0</v>
      </c>
      <c r="Q968" s="378"/>
      <c r="R968" s="378"/>
      <c r="S968" s="378"/>
      <c r="T968" s="378"/>
      <c r="U968" s="378"/>
      <c r="V968" s="378"/>
      <c r="W968" s="378"/>
      <c r="X968" s="379"/>
      <c r="Y968" s="484">
        <f t="shared" si="46"/>
        <v>0</v>
      </c>
      <c r="Z968" s="378"/>
      <c r="AA968" s="378"/>
      <c r="AB968" s="378"/>
      <c r="AC968" s="378"/>
      <c r="AD968" s="378"/>
      <c r="AE968" s="378"/>
      <c r="AF968" s="378">
        <v>1</v>
      </c>
      <c r="AG968" s="440">
        <v>44489</v>
      </c>
      <c r="AH968" s="484">
        <f t="shared" si="44"/>
        <v>1</v>
      </c>
      <c r="AI968" s="378"/>
      <c r="AJ968" s="378" t="s">
        <v>2227</v>
      </c>
      <c r="AK968" s="378" t="s">
        <v>2228</v>
      </c>
      <c r="AL968" s="378"/>
      <c r="AM968" s="378"/>
      <c r="AN968" s="378"/>
      <c r="AO968" s="378"/>
      <c r="AP968" s="378"/>
      <c r="AQ968" s="378"/>
      <c r="AR968" s="378"/>
      <c r="AS968" s="394"/>
      <c r="AT968" s="395"/>
      <c r="AU968" s="394"/>
      <c r="AV968" s="394"/>
      <c r="AW968" s="381" t="s">
        <v>4568</v>
      </c>
    </row>
    <row r="969" spans="1:49">
      <c r="A969" s="472"/>
      <c r="B969" s="380" t="s">
        <v>4569</v>
      </c>
      <c r="C969" s="381" t="s">
        <v>4570</v>
      </c>
      <c r="D969" s="380"/>
      <c r="E969" s="378" t="s">
        <v>4571</v>
      </c>
      <c r="F969" s="378" t="s">
        <v>730</v>
      </c>
      <c r="G969" s="378" t="s">
        <v>511</v>
      </c>
      <c r="H969" s="378"/>
      <c r="I969" s="378"/>
      <c r="J969" s="378"/>
      <c r="K969" s="378"/>
      <c r="L969" s="378"/>
      <c r="M969" s="378"/>
      <c r="N969" s="378"/>
      <c r="O969" s="379"/>
      <c r="P969" s="483">
        <f t="shared" si="45"/>
        <v>0</v>
      </c>
      <c r="Q969" s="378"/>
      <c r="R969" s="378"/>
      <c r="S969" s="378"/>
      <c r="T969" s="378"/>
      <c r="U969" s="378"/>
      <c r="V969" s="378"/>
      <c r="W969" s="378"/>
      <c r="X969" s="379"/>
      <c r="Y969" s="484">
        <f t="shared" si="46"/>
        <v>0</v>
      </c>
      <c r="Z969" s="378"/>
      <c r="AA969" s="378"/>
      <c r="AB969" s="378"/>
      <c r="AC969" s="378"/>
      <c r="AD969" s="378"/>
      <c r="AE969" s="378"/>
      <c r="AF969" s="378">
        <v>1</v>
      </c>
      <c r="AG969" s="440">
        <v>44315</v>
      </c>
      <c r="AH969" s="484">
        <f t="shared" si="44"/>
        <v>1</v>
      </c>
      <c r="AI969" s="378"/>
      <c r="AJ969" s="378" t="s">
        <v>2227</v>
      </c>
      <c r="AK969" s="378" t="s">
        <v>2228</v>
      </c>
      <c r="AL969" s="378"/>
      <c r="AM969" s="378"/>
      <c r="AN969" s="378"/>
      <c r="AO969" s="378"/>
      <c r="AP969" s="378"/>
      <c r="AQ969" s="378"/>
      <c r="AR969" s="378"/>
      <c r="AS969" s="394"/>
      <c r="AT969" s="395"/>
      <c r="AU969" s="394"/>
      <c r="AV969" s="394"/>
      <c r="AW969" s="381" t="s">
        <v>4572</v>
      </c>
    </row>
    <row r="970" spans="1:49">
      <c r="A970" s="472"/>
      <c r="B970" s="380" t="s">
        <v>4573</v>
      </c>
      <c r="C970" s="381" t="s">
        <v>4574</v>
      </c>
      <c r="D970" s="380"/>
      <c r="E970" s="378" t="s">
        <v>4575</v>
      </c>
      <c r="F970" s="378" t="s">
        <v>730</v>
      </c>
      <c r="G970" s="378" t="s">
        <v>511</v>
      </c>
      <c r="H970" s="378"/>
      <c r="I970" s="378"/>
      <c r="J970" s="378"/>
      <c r="K970" s="378"/>
      <c r="L970" s="378"/>
      <c r="M970" s="378"/>
      <c r="N970" s="378"/>
      <c r="O970" s="379"/>
      <c r="P970" s="483">
        <f t="shared" si="45"/>
        <v>0</v>
      </c>
      <c r="Q970" s="378"/>
      <c r="R970" s="378"/>
      <c r="S970" s="378"/>
      <c r="T970" s="378"/>
      <c r="U970" s="378"/>
      <c r="V970" s="378"/>
      <c r="W970" s="378"/>
      <c r="X970" s="379"/>
      <c r="Y970" s="484">
        <f t="shared" si="46"/>
        <v>0</v>
      </c>
      <c r="Z970" s="378"/>
      <c r="AA970" s="378"/>
      <c r="AB970" s="378"/>
      <c r="AC970" s="378"/>
      <c r="AD970" s="378"/>
      <c r="AE970" s="378"/>
      <c r="AF970" s="378">
        <v>1</v>
      </c>
      <c r="AG970" s="440">
        <v>44277</v>
      </c>
      <c r="AH970" s="484">
        <f t="shared" si="44"/>
        <v>1</v>
      </c>
      <c r="AI970" s="378"/>
      <c r="AJ970" s="378" t="s">
        <v>2227</v>
      </c>
      <c r="AK970" s="378" t="s">
        <v>2228</v>
      </c>
      <c r="AL970" s="378"/>
      <c r="AM970" s="378"/>
      <c r="AN970" s="378"/>
      <c r="AO970" s="378"/>
      <c r="AP970" s="378"/>
      <c r="AQ970" s="378"/>
      <c r="AR970" s="378"/>
      <c r="AS970" s="394"/>
      <c r="AT970" s="395"/>
      <c r="AU970" s="394"/>
      <c r="AV970" s="394"/>
      <c r="AW970" s="381" t="s">
        <v>4576</v>
      </c>
    </row>
    <row r="971" spans="1:49">
      <c r="A971" s="472"/>
      <c r="B971" s="380" t="s">
        <v>4577</v>
      </c>
      <c r="C971" s="381" t="s">
        <v>4578</v>
      </c>
      <c r="D971" s="380"/>
      <c r="E971" s="378" t="s">
        <v>4579</v>
      </c>
      <c r="F971" s="378" t="s">
        <v>730</v>
      </c>
      <c r="G971" s="378" t="s">
        <v>511</v>
      </c>
      <c r="H971" s="378"/>
      <c r="I971" s="378"/>
      <c r="J971" s="378"/>
      <c r="K971" s="378"/>
      <c r="L971" s="378"/>
      <c r="M971" s="378"/>
      <c r="N971" s="378"/>
      <c r="O971" s="379"/>
      <c r="P971" s="483">
        <f t="shared" si="45"/>
        <v>0</v>
      </c>
      <c r="Q971" s="378"/>
      <c r="R971" s="378"/>
      <c r="S971" s="378"/>
      <c r="T971" s="378"/>
      <c r="U971" s="378"/>
      <c r="V971" s="378"/>
      <c r="W971" s="378"/>
      <c r="X971" s="379"/>
      <c r="Y971" s="484">
        <f t="shared" si="46"/>
        <v>0</v>
      </c>
      <c r="Z971" s="378"/>
      <c r="AA971" s="378"/>
      <c r="AB971" s="378"/>
      <c r="AC971" s="378"/>
      <c r="AD971" s="378"/>
      <c r="AE971" s="378"/>
      <c r="AF971" s="378">
        <v>1</v>
      </c>
      <c r="AG971" s="440">
        <v>44223</v>
      </c>
      <c r="AH971" s="484">
        <f t="shared" si="44"/>
        <v>1</v>
      </c>
      <c r="AI971" s="378"/>
      <c r="AJ971" s="378" t="s">
        <v>2227</v>
      </c>
      <c r="AK971" s="378" t="s">
        <v>2228</v>
      </c>
      <c r="AL971" s="378"/>
      <c r="AM971" s="378"/>
      <c r="AN971" s="378"/>
      <c r="AO971" s="378"/>
      <c r="AP971" s="378"/>
      <c r="AQ971" s="378"/>
      <c r="AR971" s="378"/>
      <c r="AS971" s="394"/>
      <c r="AT971" s="395"/>
      <c r="AU971" s="394"/>
      <c r="AV971" s="394"/>
      <c r="AW971" s="381" t="s">
        <v>4580</v>
      </c>
    </row>
    <row r="972" spans="1:49">
      <c r="A972" s="472"/>
      <c r="B972" s="380" t="s">
        <v>4581</v>
      </c>
      <c r="C972" s="381" t="s">
        <v>4582</v>
      </c>
      <c r="D972" s="380"/>
      <c r="E972" s="378" t="s">
        <v>4583</v>
      </c>
      <c r="F972" s="378" t="s">
        <v>730</v>
      </c>
      <c r="G972" s="378" t="s">
        <v>511</v>
      </c>
      <c r="H972" s="378"/>
      <c r="I972" s="378"/>
      <c r="J972" s="378"/>
      <c r="K972" s="378"/>
      <c r="L972" s="378"/>
      <c r="M972" s="378"/>
      <c r="N972" s="378"/>
      <c r="O972" s="379"/>
      <c r="P972" s="483">
        <f t="shared" si="45"/>
        <v>0</v>
      </c>
      <c r="Q972" s="378"/>
      <c r="R972" s="378"/>
      <c r="S972" s="378"/>
      <c r="T972" s="378"/>
      <c r="U972" s="378"/>
      <c r="V972" s="378"/>
      <c r="W972" s="378"/>
      <c r="X972" s="379"/>
      <c r="Y972" s="484">
        <f t="shared" si="46"/>
        <v>0</v>
      </c>
      <c r="Z972" s="378"/>
      <c r="AA972" s="378"/>
      <c r="AB972" s="378"/>
      <c r="AC972" s="378"/>
      <c r="AD972" s="378"/>
      <c r="AE972" s="378"/>
      <c r="AF972" s="378">
        <v>1</v>
      </c>
      <c r="AG972" s="440">
        <v>44208</v>
      </c>
      <c r="AH972" s="484">
        <f t="shared" si="44"/>
        <v>1</v>
      </c>
      <c r="AI972" s="378"/>
      <c r="AJ972" s="378" t="s">
        <v>2227</v>
      </c>
      <c r="AK972" s="378" t="s">
        <v>2228</v>
      </c>
      <c r="AL972" s="378"/>
      <c r="AM972" s="378"/>
      <c r="AN972" s="378"/>
      <c r="AO972" s="378"/>
      <c r="AP972" s="378"/>
      <c r="AQ972" s="378"/>
      <c r="AR972" s="378"/>
      <c r="AS972" s="394"/>
      <c r="AT972" s="395"/>
      <c r="AU972" s="394"/>
      <c r="AV972" s="394"/>
      <c r="AW972" s="381" t="s">
        <v>4584</v>
      </c>
    </row>
    <row r="973" spans="1:49">
      <c r="A973" s="472"/>
      <c r="B973" s="380" t="s">
        <v>4585</v>
      </c>
      <c r="C973" s="381" t="s">
        <v>4586</v>
      </c>
      <c r="D973" s="380"/>
      <c r="E973" s="378" t="s">
        <v>4587</v>
      </c>
      <c r="F973" s="378" t="s">
        <v>730</v>
      </c>
      <c r="G973" s="378" t="s">
        <v>511</v>
      </c>
      <c r="H973" s="378"/>
      <c r="I973" s="378"/>
      <c r="J973" s="378"/>
      <c r="K973" s="378"/>
      <c r="L973" s="378"/>
      <c r="M973" s="378"/>
      <c r="N973" s="378"/>
      <c r="O973" s="379"/>
      <c r="P973" s="483">
        <f t="shared" si="45"/>
        <v>0</v>
      </c>
      <c r="Q973" s="378"/>
      <c r="R973" s="378"/>
      <c r="S973" s="378"/>
      <c r="T973" s="378"/>
      <c r="U973" s="378"/>
      <c r="V973" s="378"/>
      <c r="W973" s="378"/>
      <c r="X973" s="379"/>
      <c r="Y973" s="484">
        <f t="shared" si="46"/>
        <v>0</v>
      </c>
      <c r="Z973" s="378"/>
      <c r="AA973" s="378"/>
      <c r="AB973" s="378"/>
      <c r="AC973" s="378"/>
      <c r="AD973" s="378"/>
      <c r="AE973" s="378"/>
      <c r="AF973" s="378">
        <v>1</v>
      </c>
      <c r="AG973" s="440">
        <v>44326</v>
      </c>
      <c r="AH973" s="484">
        <f t="shared" si="44"/>
        <v>1</v>
      </c>
      <c r="AI973" s="378"/>
      <c r="AJ973" s="378" t="s">
        <v>2227</v>
      </c>
      <c r="AK973" s="378" t="s">
        <v>2228</v>
      </c>
      <c r="AL973" s="378"/>
      <c r="AM973" s="378"/>
      <c r="AN973" s="378"/>
      <c r="AO973" s="378"/>
      <c r="AP973" s="378"/>
      <c r="AQ973" s="378"/>
      <c r="AR973" s="378"/>
      <c r="AS973" s="394"/>
      <c r="AT973" s="395"/>
      <c r="AU973" s="394"/>
      <c r="AV973" s="394"/>
      <c r="AW973" s="381" t="s">
        <v>4588</v>
      </c>
    </row>
    <row r="974" spans="1:49">
      <c r="A974" s="472"/>
      <c r="B974" s="380" t="s">
        <v>4589</v>
      </c>
      <c r="C974" s="381" t="s">
        <v>4590</v>
      </c>
      <c r="D974" s="380"/>
      <c r="E974" s="378" t="s">
        <v>4591</v>
      </c>
      <c r="F974" s="378" t="s">
        <v>730</v>
      </c>
      <c r="G974" s="378" t="s">
        <v>511</v>
      </c>
      <c r="H974" s="378"/>
      <c r="I974" s="378"/>
      <c r="J974" s="378"/>
      <c r="K974" s="378"/>
      <c r="L974" s="378"/>
      <c r="M974" s="378"/>
      <c r="N974" s="378"/>
      <c r="O974" s="379"/>
      <c r="P974" s="483">
        <f t="shared" si="45"/>
        <v>0</v>
      </c>
      <c r="Q974" s="378"/>
      <c r="R974" s="378"/>
      <c r="S974" s="378"/>
      <c r="T974" s="378"/>
      <c r="U974" s="378"/>
      <c r="V974" s="378"/>
      <c r="W974" s="378"/>
      <c r="X974" s="379"/>
      <c r="Y974" s="484">
        <f t="shared" si="46"/>
        <v>0</v>
      </c>
      <c r="Z974" s="378"/>
      <c r="AA974" s="378"/>
      <c r="AB974" s="378"/>
      <c r="AC974" s="378"/>
      <c r="AD974" s="378"/>
      <c r="AE974" s="378"/>
      <c r="AF974" s="378">
        <v>1</v>
      </c>
      <c r="AG974" s="440">
        <v>44335</v>
      </c>
      <c r="AH974" s="484">
        <f t="shared" ref="AH974:AH1000" si="47">SUM($Z974:$AF974)</f>
        <v>1</v>
      </c>
      <c r="AI974" s="378"/>
      <c r="AJ974" s="378" t="s">
        <v>2227</v>
      </c>
      <c r="AK974" s="378" t="s">
        <v>2228</v>
      </c>
      <c r="AL974" s="378"/>
      <c r="AM974" s="378"/>
      <c r="AN974" s="378"/>
      <c r="AO974" s="378"/>
      <c r="AP974" s="378"/>
      <c r="AQ974" s="378"/>
      <c r="AR974" s="378"/>
      <c r="AS974" s="394"/>
      <c r="AT974" s="395"/>
      <c r="AU974" s="394"/>
      <c r="AV974" s="394"/>
      <c r="AW974" s="381" t="s">
        <v>4592</v>
      </c>
    </row>
    <row r="975" spans="1:49">
      <c r="A975" s="472"/>
      <c r="B975" s="380" t="s">
        <v>4593</v>
      </c>
      <c r="C975" s="381" t="s">
        <v>4594</v>
      </c>
      <c r="D975" s="380"/>
      <c r="E975" s="378" t="s">
        <v>4595</v>
      </c>
      <c r="F975" s="378" t="s">
        <v>730</v>
      </c>
      <c r="G975" s="378" t="s">
        <v>511</v>
      </c>
      <c r="H975" s="378"/>
      <c r="I975" s="378"/>
      <c r="J975" s="378"/>
      <c r="K975" s="378"/>
      <c r="L975" s="378"/>
      <c r="M975" s="378"/>
      <c r="N975" s="378"/>
      <c r="O975" s="379"/>
      <c r="P975" s="483">
        <f t="shared" si="45"/>
        <v>0</v>
      </c>
      <c r="Q975" s="378"/>
      <c r="R975" s="378"/>
      <c r="S975" s="378"/>
      <c r="T975" s="378"/>
      <c r="U975" s="378"/>
      <c r="V975" s="378"/>
      <c r="W975" s="378"/>
      <c r="X975" s="379"/>
      <c r="Y975" s="484">
        <f t="shared" si="46"/>
        <v>0</v>
      </c>
      <c r="Z975" s="378"/>
      <c r="AA975" s="378"/>
      <c r="AB975" s="378"/>
      <c r="AC975" s="378"/>
      <c r="AD975" s="378"/>
      <c r="AE975" s="378"/>
      <c r="AF975" s="378">
        <v>1</v>
      </c>
      <c r="AG975" s="440">
        <v>44244</v>
      </c>
      <c r="AH975" s="484">
        <f t="shared" si="47"/>
        <v>1</v>
      </c>
      <c r="AI975" s="378"/>
      <c r="AJ975" s="378" t="s">
        <v>2227</v>
      </c>
      <c r="AK975" s="378" t="s">
        <v>2228</v>
      </c>
      <c r="AL975" s="378"/>
      <c r="AM975" s="378"/>
      <c r="AN975" s="378"/>
      <c r="AO975" s="378"/>
      <c r="AP975" s="378"/>
      <c r="AQ975" s="378"/>
      <c r="AR975" s="378"/>
      <c r="AS975" s="394"/>
      <c r="AT975" s="395"/>
      <c r="AU975" s="394"/>
      <c r="AV975" s="394"/>
      <c r="AW975" s="381" t="s">
        <v>4596</v>
      </c>
    </row>
    <row r="976" spans="1:49">
      <c r="A976" s="472"/>
      <c r="B976" s="380" t="s">
        <v>4597</v>
      </c>
      <c r="C976" s="381" t="s">
        <v>4598</v>
      </c>
      <c r="D976" s="380"/>
      <c r="E976" s="378" t="s">
        <v>4599</v>
      </c>
      <c r="F976" s="378" t="s">
        <v>730</v>
      </c>
      <c r="G976" s="378" t="s">
        <v>511</v>
      </c>
      <c r="H976" s="378"/>
      <c r="I976" s="378"/>
      <c r="J976" s="378"/>
      <c r="K976" s="378"/>
      <c r="L976" s="378"/>
      <c r="M976" s="378"/>
      <c r="N976" s="378"/>
      <c r="O976" s="379"/>
      <c r="P976" s="483">
        <f t="shared" si="45"/>
        <v>0</v>
      </c>
      <c r="Q976" s="378"/>
      <c r="R976" s="378"/>
      <c r="S976" s="378"/>
      <c r="T976" s="378"/>
      <c r="U976" s="378"/>
      <c r="V976" s="378"/>
      <c r="W976" s="378"/>
      <c r="X976" s="379"/>
      <c r="Y976" s="484">
        <f t="shared" si="46"/>
        <v>0</v>
      </c>
      <c r="Z976" s="378"/>
      <c r="AA976" s="378"/>
      <c r="AB976" s="378"/>
      <c r="AC976" s="378"/>
      <c r="AD976" s="378"/>
      <c r="AE976" s="378"/>
      <c r="AF976" s="378">
        <v>1</v>
      </c>
      <c r="AG976" s="440">
        <v>44505</v>
      </c>
      <c r="AH976" s="484">
        <f t="shared" si="47"/>
        <v>1</v>
      </c>
      <c r="AI976" s="378"/>
      <c r="AJ976" s="378" t="s">
        <v>2227</v>
      </c>
      <c r="AK976" s="378" t="s">
        <v>2228</v>
      </c>
      <c r="AL976" s="378"/>
      <c r="AM976" s="378"/>
      <c r="AN976" s="378"/>
      <c r="AO976" s="378"/>
      <c r="AP976" s="378"/>
      <c r="AQ976" s="378"/>
      <c r="AR976" s="378"/>
      <c r="AS976" s="394"/>
      <c r="AT976" s="395"/>
      <c r="AU976" s="394"/>
      <c r="AV976" s="394"/>
      <c r="AW976" s="381" t="s">
        <v>4600</v>
      </c>
    </row>
    <row r="977" spans="1:49">
      <c r="A977" s="472"/>
      <c r="B977" s="380" t="s">
        <v>4601</v>
      </c>
      <c r="C977" s="381" t="s">
        <v>4602</v>
      </c>
      <c r="D977" s="380"/>
      <c r="E977" s="378" t="s">
        <v>4603</v>
      </c>
      <c r="F977" s="378" t="s">
        <v>730</v>
      </c>
      <c r="G977" s="378" t="s">
        <v>511</v>
      </c>
      <c r="H977" s="378"/>
      <c r="I977" s="378"/>
      <c r="J977" s="378"/>
      <c r="K977" s="378"/>
      <c r="L977" s="378"/>
      <c r="M977" s="378"/>
      <c r="N977" s="378"/>
      <c r="O977" s="379"/>
      <c r="P977" s="483">
        <f t="shared" si="45"/>
        <v>0</v>
      </c>
      <c r="Q977" s="378"/>
      <c r="R977" s="378"/>
      <c r="S977" s="378"/>
      <c r="T977" s="378"/>
      <c r="U977" s="378"/>
      <c r="V977" s="378"/>
      <c r="W977" s="378"/>
      <c r="X977" s="379"/>
      <c r="Y977" s="484">
        <f t="shared" si="46"/>
        <v>0</v>
      </c>
      <c r="Z977" s="378"/>
      <c r="AA977" s="378"/>
      <c r="AB977" s="378"/>
      <c r="AC977" s="378"/>
      <c r="AD977" s="378"/>
      <c r="AE977" s="378"/>
      <c r="AF977" s="378">
        <v>1</v>
      </c>
      <c r="AG977" s="440">
        <v>44473</v>
      </c>
      <c r="AH977" s="484">
        <f t="shared" si="47"/>
        <v>1</v>
      </c>
      <c r="AI977" s="378"/>
      <c r="AJ977" s="378" t="s">
        <v>2227</v>
      </c>
      <c r="AK977" s="378" t="s">
        <v>2228</v>
      </c>
      <c r="AL977" s="378"/>
      <c r="AM977" s="378"/>
      <c r="AN977" s="378"/>
      <c r="AO977" s="378"/>
      <c r="AP977" s="378"/>
      <c r="AQ977" s="378"/>
      <c r="AR977" s="378"/>
      <c r="AS977" s="394"/>
      <c r="AT977" s="395"/>
      <c r="AU977" s="394"/>
      <c r="AV977" s="394"/>
      <c r="AW977" s="381" t="s">
        <v>4604</v>
      </c>
    </row>
    <row r="978" spans="1:49">
      <c r="A978" s="472"/>
      <c r="B978" s="380" t="s">
        <v>4605</v>
      </c>
      <c r="C978" s="381" t="s">
        <v>4606</v>
      </c>
      <c r="D978" s="380"/>
      <c r="E978" s="378" t="s">
        <v>4607</v>
      </c>
      <c r="F978" s="378" t="s">
        <v>730</v>
      </c>
      <c r="G978" s="378" t="s">
        <v>511</v>
      </c>
      <c r="H978" s="378"/>
      <c r="I978" s="378"/>
      <c r="J978" s="378"/>
      <c r="K978" s="378"/>
      <c r="L978" s="378"/>
      <c r="M978" s="378"/>
      <c r="N978" s="378"/>
      <c r="O978" s="379"/>
      <c r="P978" s="483">
        <f t="shared" si="45"/>
        <v>0</v>
      </c>
      <c r="Q978" s="378"/>
      <c r="R978" s="378"/>
      <c r="S978" s="378"/>
      <c r="T978" s="378"/>
      <c r="U978" s="378"/>
      <c r="V978" s="378"/>
      <c r="W978" s="378"/>
      <c r="X978" s="379"/>
      <c r="Y978" s="484">
        <f t="shared" si="46"/>
        <v>0</v>
      </c>
      <c r="Z978" s="378"/>
      <c r="AA978" s="378"/>
      <c r="AB978" s="378"/>
      <c r="AC978" s="378"/>
      <c r="AD978" s="378"/>
      <c r="AE978" s="378"/>
      <c r="AF978" s="378">
        <v>1</v>
      </c>
      <c r="AG978" s="440">
        <v>44467</v>
      </c>
      <c r="AH978" s="484">
        <f t="shared" si="47"/>
        <v>1</v>
      </c>
      <c r="AI978" s="378"/>
      <c r="AJ978" s="378" t="s">
        <v>2227</v>
      </c>
      <c r="AK978" s="378" t="s">
        <v>2228</v>
      </c>
      <c r="AL978" s="378"/>
      <c r="AM978" s="378"/>
      <c r="AN978" s="378"/>
      <c r="AO978" s="378"/>
      <c r="AP978" s="378"/>
      <c r="AQ978" s="378"/>
      <c r="AR978" s="378"/>
      <c r="AS978" s="394"/>
      <c r="AT978" s="395"/>
      <c r="AU978" s="394"/>
      <c r="AV978" s="394"/>
      <c r="AW978" s="381" t="s">
        <v>4608</v>
      </c>
    </row>
    <row r="979" spans="1:49">
      <c r="A979" s="472"/>
      <c r="B979" s="380" t="s">
        <v>4609</v>
      </c>
      <c r="C979" s="381" t="s">
        <v>4610</v>
      </c>
      <c r="D979" s="380"/>
      <c r="E979" s="378" t="s">
        <v>4611</v>
      </c>
      <c r="F979" s="378" t="s">
        <v>730</v>
      </c>
      <c r="G979" s="378" t="s">
        <v>511</v>
      </c>
      <c r="H979" s="378"/>
      <c r="I979" s="378"/>
      <c r="J979" s="378"/>
      <c r="K979" s="378"/>
      <c r="L979" s="378"/>
      <c r="M979" s="378"/>
      <c r="N979" s="378"/>
      <c r="O979" s="379"/>
      <c r="P979" s="483">
        <f t="shared" si="45"/>
        <v>0</v>
      </c>
      <c r="Q979" s="378"/>
      <c r="R979" s="378"/>
      <c r="S979" s="378"/>
      <c r="T979" s="378"/>
      <c r="U979" s="378"/>
      <c r="V979" s="378"/>
      <c r="W979" s="378"/>
      <c r="X979" s="379"/>
      <c r="Y979" s="484">
        <f t="shared" si="46"/>
        <v>0</v>
      </c>
      <c r="Z979" s="378"/>
      <c r="AA979" s="378"/>
      <c r="AB979" s="378"/>
      <c r="AC979" s="378"/>
      <c r="AD979" s="378"/>
      <c r="AE979" s="378"/>
      <c r="AF979" s="378">
        <v>1</v>
      </c>
      <c r="AG979" s="440">
        <v>44420</v>
      </c>
      <c r="AH979" s="484">
        <f t="shared" si="47"/>
        <v>1</v>
      </c>
      <c r="AI979" s="378"/>
      <c r="AJ979" s="378" t="s">
        <v>2227</v>
      </c>
      <c r="AK979" s="378" t="s">
        <v>2228</v>
      </c>
      <c r="AL979" s="378"/>
      <c r="AM979" s="378"/>
      <c r="AN979" s="378"/>
      <c r="AO979" s="378"/>
      <c r="AP979" s="378"/>
      <c r="AQ979" s="378"/>
      <c r="AR979" s="378"/>
      <c r="AS979" s="394"/>
      <c r="AT979" s="395"/>
      <c r="AU979" s="394"/>
      <c r="AV979" s="394"/>
      <c r="AW979" s="381" t="s">
        <v>4612</v>
      </c>
    </row>
    <row r="980" spans="1:49">
      <c r="A980" s="472"/>
      <c r="B980" s="380" t="s">
        <v>4613</v>
      </c>
      <c r="C980" s="381" t="s">
        <v>4614</v>
      </c>
      <c r="D980" s="380"/>
      <c r="E980" s="378" t="s">
        <v>4615</v>
      </c>
      <c r="F980" s="378" t="s">
        <v>730</v>
      </c>
      <c r="G980" s="378" t="s">
        <v>511</v>
      </c>
      <c r="H980" s="378"/>
      <c r="I980" s="378"/>
      <c r="J980" s="378"/>
      <c r="K980" s="378"/>
      <c r="L980" s="378"/>
      <c r="M980" s="378"/>
      <c r="N980" s="378"/>
      <c r="O980" s="379"/>
      <c r="P980" s="483">
        <f t="shared" ref="P980:P1000" si="48">SUM($H980:$N980)</f>
        <v>0</v>
      </c>
      <c r="Q980" s="378"/>
      <c r="R980" s="378"/>
      <c r="S980" s="378"/>
      <c r="T980" s="378"/>
      <c r="U980" s="378"/>
      <c r="V980" s="378"/>
      <c r="W980" s="378"/>
      <c r="X980" s="379"/>
      <c r="Y980" s="484">
        <f t="shared" ref="Y980:Y1000" si="49">SUM($Q980:$W980)</f>
        <v>0</v>
      </c>
      <c r="Z980" s="378"/>
      <c r="AA980" s="378"/>
      <c r="AB980" s="378"/>
      <c r="AC980" s="378"/>
      <c r="AD980" s="378"/>
      <c r="AE980" s="378"/>
      <c r="AF980" s="378">
        <v>1</v>
      </c>
      <c r="AG980" s="440">
        <v>44455</v>
      </c>
      <c r="AH980" s="484">
        <f t="shared" si="47"/>
        <v>1</v>
      </c>
      <c r="AI980" s="378"/>
      <c r="AJ980" s="378" t="s">
        <v>2227</v>
      </c>
      <c r="AK980" s="378" t="s">
        <v>2228</v>
      </c>
      <c r="AL980" s="378"/>
      <c r="AM980" s="378"/>
      <c r="AN980" s="378"/>
      <c r="AO980" s="378"/>
      <c r="AP980" s="378"/>
      <c r="AQ980" s="378"/>
      <c r="AR980" s="378"/>
      <c r="AS980" s="394"/>
      <c r="AT980" s="395"/>
      <c r="AU980" s="394"/>
      <c r="AV980" s="394"/>
      <c r="AW980" s="381" t="s">
        <v>4616</v>
      </c>
    </row>
    <row r="981" spans="1:49">
      <c r="A981" s="472"/>
      <c r="B981" s="380" t="s">
        <v>4617</v>
      </c>
      <c r="C981" s="381" t="s">
        <v>4618</v>
      </c>
      <c r="D981" s="380"/>
      <c r="E981" s="378" t="s">
        <v>4619</v>
      </c>
      <c r="F981" s="378" t="s">
        <v>730</v>
      </c>
      <c r="G981" s="378" t="s">
        <v>511</v>
      </c>
      <c r="H981" s="378"/>
      <c r="I981" s="378"/>
      <c r="J981" s="378"/>
      <c r="K981" s="378"/>
      <c r="L981" s="378"/>
      <c r="M981" s="378"/>
      <c r="N981" s="378"/>
      <c r="O981" s="379"/>
      <c r="P981" s="483">
        <f t="shared" si="48"/>
        <v>0</v>
      </c>
      <c r="Q981" s="378"/>
      <c r="R981" s="378"/>
      <c r="S981" s="378"/>
      <c r="T981" s="378"/>
      <c r="U981" s="378"/>
      <c r="V981" s="378"/>
      <c r="W981" s="378"/>
      <c r="X981" s="379"/>
      <c r="Y981" s="484">
        <f t="shared" si="49"/>
        <v>0</v>
      </c>
      <c r="Z981" s="378"/>
      <c r="AA981" s="378"/>
      <c r="AB981" s="378"/>
      <c r="AC981" s="378"/>
      <c r="AD981" s="378"/>
      <c r="AE981" s="378"/>
      <c r="AF981" s="378">
        <v>1</v>
      </c>
      <c r="AG981" s="440">
        <v>44341</v>
      </c>
      <c r="AH981" s="484">
        <f t="shared" si="47"/>
        <v>1</v>
      </c>
      <c r="AI981" s="378"/>
      <c r="AJ981" s="378" t="s">
        <v>2227</v>
      </c>
      <c r="AK981" s="378" t="s">
        <v>2228</v>
      </c>
      <c r="AL981" s="378"/>
      <c r="AM981" s="378"/>
      <c r="AN981" s="378"/>
      <c r="AO981" s="378"/>
      <c r="AP981" s="378"/>
      <c r="AQ981" s="378"/>
      <c r="AR981" s="378"/>
      <c r="AS981" s="394"/>
      <c r="AT981" s="395"/>
      <c r="AU981" s="394"/>
      <c r="AV981" s="394"/>
      <c r="AW981" s="381" t="s">
        <v>4620</v>
      </c>
    </row>
    <row r="982" spans="1:49">
      <c r="A982" s="472"/>
      <c r="B982" s="380" t="s">
        <v>4621</v>
      </c>
      <c r="C982" s="381" t="s">
        <v>4622</v>
      </c>
      <c r="D982" s="380"/>
      <c r="E982" s="378" t="s">
        <v>4623</v>
      </c>
      <c r="F982" s="378" t="s">
        <v>730</v>
      </c>
      <c r="G982" s="378" t="s">
        <v>511</v>
      </c>
      <c r="H982" s="378"/>
      <c r="I982" s="378"/>
      <c r="J982" s="378"/>
      <c r="K982" s="378"/>
      <c r="L982" s="378"/>
      <c r="M982" s="378"/>
      <c r="N982" s="378"/>
      <c r="O982" s="379"/>
      <c r="P982" s="483">
        <f t="shared" si="48"/>
        <v>0</v>
      </c>
      <c r="Q982" s="378"/>
      <c r="R982" s="378"/>
      <c r="S982" s="378"/>
      <c r="T982" s="378"/>
      <c r="U982" s="378"/>
      <c r="V982" s="378"/>
      <c r="W982" s="378"/>
      <c r="X982" s="379"/>
      <c r="Y982" s="484">
        <f t="shared" si="49"/>
        <v>0</v>
      </c>
      <c r="Z982" s="378"/>
      <c r="AA982" s="378"/>
      <c r="AB982" s="378"/>
      <c r="AC982" s="378"/>
      <c r="AD982" s="378"/>
      <c r="AE982" s="378"/>
      <c r="AF982" s="378">
        <v>1</v>
      </c>
      <c r="AG982" s="440">
        <v>44280</v>
      </c>
      <c r="AH982" s="484">
        <f t="shared" si="47"/>
        <v>1</v>
      </c>
      <c r="AI982" s="378"/>
      <c r="AJ982" s="378" t="s">
        <v>2227</v>
      </c>
      <c r="AK982" s="378" t="s">
        <v>2228</v>
      </c>
      <c r="AL982" s="378"/>
      <c r="AM982" s="378"/>
      <c r="AN982" s="378"/>
      <c r="AO982" s="378"/>
      <c r="AP982" s="378"/>
      <c r="AQ982" s="378"/>
      <c r="AR982" s="378"/>
      <c r="AS982" s="394"/>
      <c r="AT982" s="395"/>
      <c r="AU982" s="394"/>
      <c r="AV982" s="394"/>
      <c r="AW982" s="381" t="s">
        <v>4624</v>
      </c>
    </row>
    <row r="983" spans="1:49">
      <c r="A983" s="472"/>
      <c r="B983" s="380" t="s">
        <v>4625</v>
      </c>
      <c r="C983" s="381" t="s">
        <v>4626</v>
      </c>
      <c r="D983" s="380"/>
      <c r="E983" s="378" t="s">
        <v>4627</v>
      </c>
      <c r="F983" s="378" t="s">
        <v>730</v>
      </c>
      <c r="G983" s="378" t="s">
        <v>511</v>
      </c>
      <c r="H983" s="378"/>
      <c r="I983" s="378"/>
      <c r="J983" s="378"/>
      <c r="K983" s="378"/>
      <c r="L983" s="378"/>
      <c r="M983" s="378"/>
      <c r="N983" s="378"/>
      <c r="O983" s="379"/>
      <c r="P983" s="483">
        <f t="shared" si="48"/>
        <v>0</v>
      </c>
      <c r="Q983" s="378"/>
      <c r="R983" s="378"/>
      <c r="S983" s="378"/>
      <c r="T983" s="378"/>
      <c r="U983" s="378"/>
      <c r="V983" s="378"/>
      <c r="W983" s="378"/>
      <c r="X983" s="379"/>
      <c r="Y983" s="484">
        <f t="shared" si="49"/>
        <v>0</v>
      </c>
      <c r="Z983" s="378"/>
      <c r="AA983" s="378"/>
      <c r="AB983" s="378"/>
      <c r="AC983" s="378"/>
      <c r="AD983" s="378"/>
      <c r="AE983" s="378"/>
      <c r="AF983" s="378">
        <v>1</v>
      </c>
      <c r="AG983" s="440">
        <v>44462</v>
      </c>
      <c r="AH983" s="484">
        <f t="shared" si="47"/>
        <v>1</v>
      </c>
      <c r="AI983" s="378"/>
      <c r="AJ983" s="378" t="s">
        <v>2227</v>
      </c>
      <c r="AK983" s="378" t="s">
        <v>2228</v>
      </c>
      <c r="AL983" s="378"/>
      <c r="AM983" s="378"/>
      <c r="AN983" s="378"/>
      <c r="AO983" s="378"/>
      <c r="AP983" s="378"/>
      <c r="AQ983" s="378"/>
      <c r="AR983" s="378"/>
      <c r="AS983" s="394"/>
      <c r="AT983" s="395"/>
      <c r="AU983" s="394"/>
      <c r="AV983" s="394"/>
      <c r="AW983" s="381" t="s">
        <v>4628</v>
      </c>
    </row>
    <row r="984" spans="1:49">
      <c r="A984" s="472"/>
      <c r="B984" s="380" t="s">
        <v>4629</v>
      </c>
      <c r="C984" s="381" t="s">
        <v>4630</v>
      </c>
      <c r="D984" s="380"/>
      <c r="E984" s="378" t="s">
        <v>4631</v>
      </c>
      <c r="F984" s="378" t="s">
        <v>730</v>
      </c>
      <c r="G984" s="378" t="s">
        <v>511</v>
      </c>
      <c r="H984" s="378"/>
      <c r="I984" s="378"/>
      <c r="J984" s="378"/>
      <c r="K984" s="378"/>
      <c r="L984" s="378"/>
      <c r="M984" s="378"/>
      <c r="N984" s="378"/>
      <c r="O984" s="379"/>
      <c r="P984" s="483">
        <f t="shared" si="48"/>
        <v>0</v>
      </c>
      <c r="Q984" s="378"/>
      <c r="R984" s="378"/>
      <c r="S984" s="378"/>
      <c r="T984" s="378"/>
      <c r="U984" s="378"/>
      <c r="V984" s="378"/>
      <c r="W984" s="378"/>
      <c r="X984" s="379"/>
      <c r="Y984" s="484">
        <f t="shared" si="49"/>
        <v>0</v>
      </c>
      <c r="Z984" s="378"/>
      <c r="AA984" s="378"/>
      <c r="AB984" s="378"/>
      <c r="AC984" s="378"/>
      <c r="AD984" s="378"/>
      <c r="AE984" s="378"/>
      <c r="AF984" s="378">
        <v>1</v>
      </c>
      <c r="AG984" s="440">
        <v>44350</v>
      </c>
      <c r="AH984" s="484">
        <f t="shared" si="47"/>
        <v>1</v>
      </c>
      <c r="AI984" s="378"/>
      <c r="AJ984" s="378" t="s">
        <v>2227</v>
      </c>
      <c r="AK984" s="378" t="s">
        <v>2228</v>
      </c>
      <c r="AL984" s="378"/>
      <c r="AM984" s="378"/>
      <c r="AN984" s="378"/>
      <c r="AO984" s="378"/>
      <c r="AP984" s="378"/>
      <c r="AQ984" s="378"/>
      <c r="AR984" s="378"/>
      <c r="AS984" s="394"/>
      <c r="AT984" s="395"/>
      <c r="AU984" s="394"/>
      <c r="AV984" s="394"/>
      <c r="AW984" s="381" t="s">
        <v>4632</v>
      </c>
    </row>
    <row r="985" spans="1:49">
      <c r="A985" s="472"/>
      <c r="B985" s="380" t="s">
        <v>4633</v>
      </c>
      <c r="C985" s="381" t="s">
        <v>4634</v>
      </c>
      <c r="D985" s="380"/>
      <c r="E985" s="378" t="s">
        <v>4635</v>
      </c>
      <c r="F985" s="378" t="s">
        <v>730</v>
      </c>
      <c r="G985" s="378" t="s">
        <v>511</v>
      </c>
      <c r="H985" s="378"/>
      <c r="I985" s="378"/>
      <c r="J985" s="378"/>
      <c r="K985" s="378"/>
      <c r="L985" s="378"/>
      <c r="M985" s="378"/>
      <c r="N985" s="378"/>
      <c r="O985" s="379"/>
      <c r="P985" s="483">
        <f t="shared" si="48"/>
        <v>0</v>
      </c>
      <c r="Q985" s="378"/>
      <c r="R985" s="378"/>
      <c r="S985" s="378"/>
      <c r="T985" s="378"/>
      <c r="U985" s="378"/>
      <c r="V985" s="378"/>
      <c r="W985" s="378"/>
      <c r="X985" s="379"/>
      <c r="Y985" s="484">
        <f t="shared" si="49"/>
        <v>0</v>
      </c>
      <c r="Z985" s="378"/>
      <c r="AA985" s="378"/>
      <c r="AB985" s="378"/>
      <c r="AC985" s="378"/>
      <c r="AD985" s="378"/>
      <c r="AE985" s="378"/>
      <c r="AF985" s="378">
        <v>1</v>
      </c>
      <c r="AG985" s="440">
        <v>44252</v>
      </c>
      <c r="AH985" s="484">
        <f t="shared" si="47"/>
        <v>1</v>
      </c>
      <c r="AI985" s="378"/>
      <c r="AJ985" s="378" t="s">
        <v>2227</v>
      </c>
      <c r="AK985" s="378" t="s">
        <v>2228</v>
      </c>
      <c r="AL985" s="378"/>
      <c r="AM985" s="378"/>
      <c r="AN985" s="378"/>
      <c r="AO985" s="378"/>
      <c r="AP985" s="378"/>
      <c r="AQ985" s="378"/>
      <c r="AR985" s="378"/>
      <c r="AS985" s="394"/>
      <c r="AT985" s="395"/>
      <c r="AU985" s="394"/>
      <c r="AV985" s="394"/>
      <c r="AW985" s="381" t="s">
        <v>4636</v>
      </c>
    </row>
    <row r="986" spans="1:49">
      <c r="A986" s="472"/>
      <c r="B986" s="380" t="s">
        <v>4637</v>
      </c>
      <c r="C986" s="381" t="s">
        <v>4638</v>
      </c>
      <c r="D986" s="380"/>
      <c r="E986" s="378" t="s">
        <v>4639</v>
      </c>
      <c r="F986" s="378" t="s">
        <v>730</v>
      </c>
      <c r="G986" s="378" t="s">
        <v>511</v>
      </c>
      <c r="H986" s="378"/>
      <c r="I986" s="378"/>
      <c r="J986" s="378"/>
      <c r="K986" s="378"/>
      <c r="L986" s="378"/>
      <c r="M986" s="378"/>
      <c r="N986" s="378"/>
      <c r="O986" s="379"/>
      <c r="P986" s="483">
        <f t="shared" si="48"/>
        <v>0</v>
      </c>
      <c r="Q986" s="378"/>
      <c r="R986" s="378"/>
      <c r="S986" s="378"/>
      <c r="T986" s="378"/>
      <c r="U986" s="378"/>
      <c r="V986" s="378"/>
      <c r="W986" s="378"/>
      <c r="X986" s="379"/>
      <c r="Y986" s="484">
        <f t="shared" si="49"/>
        <v>0</v>
      </c>
      <c r="Z986" s="378"/>
      <c r="AA986" s="378"/>
      <c r="AB986" s="378"/>
      <c r="AC986" s="378"/>
      <c r="AD986" s="378"/>
      <c r="AE986" s="378"/>
      <c r="AF986" s="378">
        <v>1</v>
      </c>
      <c r="AG986" s="440">
        <v>44425</v>
      </c>
      <c r="AH986" s="484">
        <f t="shared" si="47"/>
        <v>1</v>
      </c>
      <c r="AI986" s="378"/>
      <c r="AJ986" s="378" t="s">
        <v>2227</v>
      </c>
      <c r="AK986" s="378" t="s">
        <v>2228</v>
      </c>
      <c r="AL986" s="378"/>
      <c r="AM986" s="378"/>
      <c r="AN986" s="378"/>
      <c r="AO986" s="378"/>
      <c r="AP986" s="378"/>
      <c r="AQ986" s="378"/>
      <c r="AR986" s="378"/>
      <c r="AS986" s="394"/>
      <c r="AT986" s="395"/>
      <c r="AU986" s="394"/>
      <c r="AV986" s="394"/>
      <c r="AW986" s="381" t="s">
        <v>4640</v>
      </c>
    </row>
    <row r="987" spans="1:49">
      <c r="A987" s="472"/>
      <c r="B987" s="380" t="s">
        <v>4641</v>
      </c>
      <c r="C987" s="381" t="s">
        <v>4642</v>
      </c>
      <c r="D987" s="380"/>
      <c r="E987" s="378" t="s">
        <v>4643</v>
      </c>
      <c r="F987" s="378" t="s">
        <v>730</v>
      </c>
      <c r="G987" s="378" t="s">
        <v>511</v>
      </c>
      <c r="H987" s="378"/>
      <c r="I987" s="378"/>
      <c r="J987" s="378"/>
      <c r="K987" s="378"/>
      <c r="L987" s="378"/>
      <c r="M987" s="378"/>
      <c r="N987" s="378"/>
      <c r="O987" s="379"/>
      <c r="P987" s="483">
        <f t="shared" si="48"/>
        <v>0</v>
      </c>
      <c r="Q987" s="378"/>
      <c r="R987" s="378"/>
      <c r="S987" s="378"/>
      <c r="T987" s="378"/>
      <c r="U987" s="378"/>
      <c r="V987" s="378"/>
      <c r="W987" s="378"/>
      <c r="X987" s="379"/>
      <c r="Y987" s="484">
        <f t="shared" si="49"/>
        <v>0</v>
      </c>
      <c r="Z987" s="378"/>
      <c r="AA987" s="378"/>
      <c r="AB987" s="378"/>
      <c r="AC987" s="378"/>
      <c r="AD987" s="378"/>
      <c r="AE987" s="378"/>
      <c r="AF987" s="378">
        <v>1</v>
      </c>
      <c r="AG987" s="440">
        <v>44208</v>
      </c>
      <c r="AH987" s="484">
        <f t="shared" si="47"/>
        <v>1</v>
      </c>
      <c r="AI987" s="378"/>
      <c r="AJ987" s="378" t="s">
        <v>2227</v>
      </c>
      <c r="AK987" s="378" t="s">
        <v>2228</v>
      </c>
      <c r="AL987" s="378"/>
      <c r="AM987" s="378"/>
      <c r="AN987" s="378"/>
      <c r="AO987" s="378"/>
      <c r="AP987" s="378"/>
      <c r="AQ987" s="378"/>
      <c r="AR987" s="378"/>
      <c r="AS987" s="394"/>
      <c r="AT987" s="395"/>
      <c r="AU987" s="394"/>
      <c r="AV987" s="394"/>
      <c r="AW987" s="381" t="s">
        <v>4644</v>
      </c>
    </row>
    <row r="988" spans="1:49">
      <c r="A988" s="472"/>
      <c r="B988" s="380" t="s">
        <v>2618</v>
      </c>
      <c r="C988" s="381" t="s">
        <v>2619</v>
      </c>
      <c r="D988" s="380"/>
      <c r="E988" s="378" t="s">
        <v>4645</v>
      </c>
      <c r="F988" s="378" t="s">
        <v>533</v>
      </c>
      <c r="G988" s="378" t="s">
        <v>452</v>
      </c>
      <c r="H988" s="378"/>
      <c r="I988" s="378"/>
      <c r="J988" s="378"/>
      <c r="K988" s="378"/>
      <c r="L988" s="378"/>
      <c r="M988" s="378"/>
      <c r="N988" s="378"/>
      <c r="O988" s="379"/>
      <c r="P988" s="483">
        <f t="shared" si="48"/>
        <v>0</v>
      </c>
      <c r="Q988" s="378"/>
      <c r="R988" s="378"/>
      <c r="S988" s="378"/>
      <c r="T988" s="378"/>
      <c r="U988" s="378"/>
      <c r="V988" s="378"/>
      <c r="W988" s="378"/>
      <c r="X988" s="379"/>
      <c r="Y988" s="484">
        <f t="shared" si="49"/>
        <v>0</v>
      </c>
      <c r="Z988" s="378"/>
      <c r="AA988" s="378"/>
      <c r="AB988" s="378"/>
      <c r="AC988" s="378"/>
      <c r="AD988" s="378"/>
      <c r="AE988" s="378"/>
      <c r="AF988" s="378">
        <v>1</v>
      </c>
      <c r="AG988" s="440">
        <v>44321</v>
      </c>
      <c r="AH988" s="484">
        <f t="shared" si="47"/>
        <v>1</v>
      </c>
      <c r="AI988" s="378"/>
      <c r="AJ988" s="378" t="s">
        <v>2227</v>
      </c>
      <c r="AK988" s="378" t="s">
        <v>2228</v>
      </c>
      <c r="AL988" s="378"/>
      <c r="AM988" s="378"/>
      <c r="AN988" s="378"/>
      <c r="AO988" s="378"/>
      <c r="AP988" s="378"/>
      <c r="AQ988" s="378"/>
      <c r="AR988" s="378"/>
      <c r="AS988" s="394"/>
      <c r="AT988" s="395"/>
      <c r="AU988" s="394"/>
      <c r="AV988" s="394"/>
      <c r="AW988" s="381" t="s">
        <v>4646</v>
      </c>
    </row>
    <row r="989" spans="1:49">
      <c r="A989" s="472"/>
      <c r="B989" s="380" t="s">
        <v>3832</v>
      </c>
      <c r="C989" s="381" t="s">
        <v>3833</v>
      </c>
      <c r="D989" s="380"/>
      <c r="E989" s="378" t="s">
        <v>4647</v>
      </c>
      <c r="F989" s="378" t="s">
        <v>730</v>
      </c>
      <c r="G989" s="378" t="s">
        <v>511</v>
      </c>
      <c r="H989" s="378"/>
      <c r="I989" s="378"/>
      <c r="J989" s="378"/>
      <c r="K989" s="378"/>
      <c r="L989" s="378"/>
      <c r="M989" s="378"/>
      <c r="N989" s="378"/>
      <c r="O989" s="379"/>
      <c r="P989" s="483">
        <f t="shared" si="48"/>
        <v>0</v>
      </c>
      <c r="Q989" s="378"/>
      <c r="R989" s="378"/>
      <c r="S989" s="378"/>
      <c r="T989" s="378"/>
      <c r="U989" s="378"/>
      <c r="V989" s="378"/>
      <c r="W989" s="378"/>
      <c r="X989" s="379"/>
      <c r="Y989" s="484">
        <f t="shared" si="49"/>
        <v>0</v>
      </c>
      <c r="Z989" s="378"/>
      <c r="AA989" s="378"/>
      <c r="AB989" s="378"/>
      <c r="AC989" s="378"/>
      <c r="AD989" s="378"/>
      <c r="AE989" s="378"/>
      <c r="AF989" s="378">
        <v>1</v>
      </c>
      <c r="AG989" s="440">
        <v>44301</v>
      </c>
      <c r="AH989" s="484">
        <f t="shared" si="47"/>
        <v>1</v>
      </c>
      <c r="AI989" s="378"/>
      <c r="AJ989" s="378" t="s">
        <v>2227</v>
      </c>
      <c r="AK989" s="378" t="s">
        <v>2228</v>
      </c>
      <c r="AL989" s="378"/>
      <c r="AM989" s="378"/>
      <c r="AN989" s="378"/>
      <c r="AO989" s="378"/>
      <c r="AP989" s="378"/>
      <c r="AQ989" s="378"/>
      <c r="AR989" s="378"/>
      <c r="AS989" s="394"/>
      <c r="AT989" s="395"/>
      <c r="AU989" s="394"/>
      <c r="AV989" s="394"/>
      <c r="AW989" s="381" t="s">
        <v>4648</v>
      </c>
    </row>
    <row r="990" spans="1:49">
      <c r="A990" s="472"/>
      <c r="B990" s="380" t="s">
        <v>3711</v>
      </c>
      <c r="C990" s="381" t="s">
        <v>3712</v>
      </c>
      <c r="D990" s="380"/>
      <c r="E990" s="378" t="s">
        <v>3713</v>
      </c>
      <c r="F990" s="378" t="s">
        <v>533</v>
      </c>
      <c r="G990" s="378" t="s">
        <v>452</v>
      </c>
      <c r="H990" s="378"/>
      <c r="I990" s="378"/>
      <c r="J990" s="378"/>
      <c r="K990" s="378"/>
      <c r="L990" s="378"/>
      <c r="M990" s="378"/>
      <c r="N990" s="378"/>
      <c r="O990" s="379"/>
      <c r="P990" s="483">
        <f t="shared" si="48"/>
        <v>0</v>
      </c>
      <c r="Q990" s="378"/>
      <c r="R990" s="378"/>
      <c r="S990" s="378"/>
      <c r="T990" s="378"/>
      <c r="U990" s="378"/>
      <c r="V990" s="378"/>
      <c r="W990" s="378"/>
      <c r="X990" s="379"/>
      <c r="Y990" s="484">
        <f t="shared" si="49"/>
        <v>0</v>
      </c>
      <c r="Z990" s="378"/>
      <c r="AA990" s="378"/>
      <c r="AB990" s="378"/>
      <c r="AC990" s="378"/>
      <c r="AD990" s="378"/>
      <c r="AE990" s="378"/>
      <c r="AF990" s="378">
        <v>1</v>
      </c>
      <c r="AG990" s="440">
        <v>44550</v>
      </c>
      <c r="AH990" s="484">
        <f t="shared" si="47"/>
        <v>1</v>
      </c>
      <c r="AI990" s="378"/>
      <c r="AJ990" s="378" t="s">
        <v>2227</v>
      </c>
      <c r="AK990" s="378" t="s">
        <v>2228</v>
      </c>
      <c r="AL990" s="378"/>
      <c r="AM990" s="378"/>
      <c r="AN990" s="378"/>
      <c r="AO990" s="378"/>
      <c r="AP990" s="378"/>
      <c r="AQ990" s="378"/>
      <c r="AR990" s="378"/>
      <c r="AS990" s="394"/>
      <c r="AT990" s="395"/>
      <c r="AU990" s="394"/>
      <c r="AV990" s="394"/>
      <c r="AW990" s="381" t="s">
        <v>3714</v>
      </c>
    </row>
    <row r="991" spans="1:49">
      <c r="A991" s="472"/>
      <c r="B991" s="380" t="s">
        <v>3707</v>
      </c>
      <c r="C991" s="381" t="s">
        <v>3708</v>
      </c>
      <c r="D991" s="380"/>
      <c r="E991" s="378" t="s">
        <v>3709</v>
      </c>
      <c r="F991" s="378" t="s">
        <v>533</v>
      </c>
      <c r="G991" s="378" t="s">
        <v>452</v>
      </c>
      <c r="H991" s="378"/>
      <c r="I991" s="378"/>
      <c r="J991" s="378"/>
      <c r="K991" s="378"/>
      <c r="L991" s="378"/>
      <c r="M991" s="378"/>
      <c r="N991" s="378"/>
      <c r="O991" s="379"/>
      <c r="P991" s="483">
        <f t="shared" si="48"/>
        <v>0</v>
      </c>
      <c r="Q991" s="378"/>
      <c r="R991" s="378"/>
      <c r="S991" s="378"/>
      <c r="T991" s="378"/>
      <c r="U991" s="378"/>
      <c r="V991" s="378"/>
      <c r="W991" s="378"/>
      <c r="X991" s="379"/>
      <c r="Y991" s="484">
        <f t="shared" si="49"/>
        <v>0</v>
      </c>
      <c r="Z991" s="378"/>
      <c r="AA991" s="378"/>
      <c r="AB991" s="378"/>
      <c r="AC991" s="378"/>
      <c r="AD991" s="378"/>
      <c r="AE991" s="378"/>
      <c r="AF991" s="378">
        <v>1</v>
      </c>
      <c r="AG991" s="440">
        <v>44544</v>
      </c>
      <c r="AH991" s="484">
        <f t="shared" si="47"/>
        <v>1</v>
      </c>
      <c r="AI991" s="378"/>
      <c r="AJ991" s="378" t="s">
        <v>2227</v>
      </c>
      <c r="AK991" s="378" t="s">
        <v>2228</v>
      </c>
      <c r="AL991" s="378"/>
      <c r="AM991" s="378"/>
      <c r="AN991" s="378"/>
      <c r="AO991" s="378"/>
      <c r="AP991" s="378"/>
      <c r="AQ991" s="378"/>
      <c r="AR991" s="378"/>
      <c r="AS991" s="394"/>
      <c r="AT991" s="395"/>
      <c r="AU991" s="394"/>
      <c r="AV991" s="394"/>
      <c r="AW991" s="381" t="s">
        <v>3710</v>
      </c>
    </row>
    <row r="992" spans="1:49">
      <c r="A992" s="472"/>
      <c r="B992" s="380" t="s">
        <v>3703</v>
      </c>
      <c r="C992" s="381" t="s">
        <v>3704</v>
      </c>
      <c r="D992" s="380"/>
      <c r="E992" s="378" t="s">
        <v>3705</v>
      </c>
      <c r="F992" s="378" t="s">
        <v>533</v>
      </c>
      <c r="G992" s="378" t="s">
        <v>452</v>
      </c>
      <c r="H992" s="378"/>
      <c r="I992" s="378"/>
      <c r="J992" s="378"/>
      <c r="K992" s="378"/>
      <c r="L992" s="378"/>
      <c r="M992" s="378"/>
      <c r="N992" s="378"/>
      <c r="O992" s="379"/>
      <c r="P992" s="483">
        <f t="shared" si="48"/>
        <v>0</v>
      </c>
      <c r="Q992" s="378"/>
      <c r="R992" s="378"/>
      <c r="S992" s="378"/>
      <c r="T992" s="378"/>
      <c r="U992" s="378"/>
      <c r="V992" s="378"/>
      <c r="W992" s="378"/>
      <c r="X992" s="379"/>
      <c r="Y992" s="484">
        <f t="shared" si="49"/>
        <v>0</v>
      </c>
      <c r="Z992" s="378"/>
      <c r="AA992" s="378"/>
      <c r="AB992" s="378"/>
      <c r="AC992" s="378"/>
      <c r="AD992" s="378"/>
      <c r="AE992" s="378"/>
      <c r="AF992" s="378">
        <v>1</v>
      </c>
      <c r="AG992" s="440">
        <v>44467</v>
      </c>
      <c r="AH992" s="484">
        <f t="shared" si="47"/>
        <v>1</v>
      </c>
      <c r="AI992" s="378"/>
      <c r="AJ992" s="378" t="s">
        <v>2227</v>
      </c>
      <c r="AK992" s="378" t="s">
        <v>2228</v>
      </c>
      <c r="AL992" s="378"/>
      <c r="AM992" s="378"/>
      <c r="AN992" s="378"/>
      <c r="AO992" s="378"/>
      <c r="AP992" s="378"/>
      <c r="AQ992" s="378"/>
      <c r="AR992" s="378"/>
      <c r="AS992" s="394"/>
      <c r="AT992" s="395"/>
      <c r="AU992" s="394"/>
      <c r="AV992" s="394"/>
      <c r="AW992" s="381" t="s">
        <v>3706</v>
      </c>
    </row>
    <row r="993" spans="1:49">
      <c r="A993" s="472"/>
      <c r="B993" s="380" t="s">
        <v>3699</v>
      </c>
      <c r="C993" s="381" t="s">
        <v>3700</v>
      </c>
      <c r="D993" s="380"/>
      <c r="E993" s="378" t="s">
        <v>3701</v>
      </c>
      <c r="F993" s="378" t="s">
        <v>533</v>
      </c>
      <c r="G993" s="378" t="s">
        <v>452</v>
      </c>
      <c r="H993" s="378"/>
      <c r="I993" s="378"/>
      <c r="J993" s="378"/>
      <c r="K993" s="378"/>
      <c r="L993" s="378"/>
      <c r="M993" s="378"/>
      <c r="N993" s="378"/>
      <c r="O993" s="379"/>
      <c r="P993" s="483">
        <f t="shared" si="48"/>
        <v>0</v>
      </c>
      <c r="Q993" s="378"/>
      <c r="R993" s="378"/>
      <c r="S993" s="378"/>
      <c r="T993" s="378"/>
      <c r="U993" s="378"/>
      <c r="V993" s="378"/>
      <c r="W993" s="378"/>
      <c r="X993" s="379"/>
      <c r="Y993" s="484">
        <f t="shared" si="49"/>
        <v>0</v>
      </c>
      <c r="Z993" s="378"/>
      <c r="AA993" s="378"/>
      <c r="AB993" s="378"/>
      <c r="AC993" s="378"/>
      <c r="AD993" s="378"/>
      <c r="AE993" s="378"/>
      <c r="AF993" s="378">
        <v>1</v>
      </c>
      <c r="AG993" s="440">
        <v>44557</v>
      </c>
      <c r="AH993" s="484">
        <f t="shared" si="47"/>
        <v>1</v>
      </c>
      <c r="AI993" s="378"/>
      <c r="AJ993" s="378" t="s">
        <v>2227</v>
      </c>
      <c r="AK993" s="378" t="s">
        <v>2228</v>
      </c>
      <c r="AL993" s="378"/>
      <c r="AM993" s="378"/>
      <c r="AN993" s="378"/>
      <c r="AO993" s="378"/>
      <c r="AP993" s="378"/>
      <c r="AQ993" s="378"/>
      <c r="AR993" s="378"/>
      <c r="AS993" s="394"/>
      <c r="AT993" s="395"/>
      <c r="AU993" s="394"/>
      <c r="AV993" s="394"/>
      <c r="AW993" s="381" t="s">
        <v>3702</v>
      </c>
    </row>
    <row r="994" spans="1:49">
      <c r="A994" s="472"/>
      <c r="B994" s="380" t="s">
        <v>3695</v>
      </c>
      <c r="C994" s="381" t="s">
        <v>3696</v>
      </c>
      <c r="D994" s="380"/>
      <c r="E994" s="378" t="s">
        <v>3697</v>
      </c>
      <c r="F994" s="378" t="s">
        <v>533</v>
      </c>
      <c r="G994" s="378" t="s">
        <v>452</v>
      </c>
      <c r="H994" s="378"/>
      <c r="I994" s="378"/>
      <c r="J994" s="378"/>
      <c r="K994" s="378"/>
      <c r="L994" s="378"/>
      <c r="M994" s="378"/>
      <c r="N994" s="378"/>
      <c r="O994" s="379"/>
      <c r="P994" s="483">
        <f t="shared" si="48"/>
        <v>0</v>
      </c>
      <c r="Q994" s="378"/>
      <c r="R994" s="378"/>
      <c r="S994" s="378"/>
      <c r="T994" s="378"/>
      <c r="U994" s="378"/>
      <c r="V994" s="378"/>
      <c r="W994" s="378"/>
      <c r="X994" s="379"/>
      <c r="Y994" s="484">
        <f t="shared" si="49"/>
        <v>0</v>
      </c>
      <c r="Z994" s="378"/>
      <c r="AA994" s="378"/>
      <c r="AB994" s="378"/>
      <c r="AC994" s="378"/>
      <c r="AD994" s="378"/>
      <c r="AE994" s="378"/>
      <c r="AF994" s="378">
        <v>1</v>
      </c>
      <c r="AG994" s="440">
        <v>44313</v>
      </c>
      <c r="AH994" s="484">
        <f t="shared" si="47"/>
        <v>1</v>
      </c>
      <c r="AI994" s="378"/>
      <c r="AJ994" s="378" t="s">
        <v>2227</v>
      </c>
      <c r="AK994" s="378" t="s">
        <v>2228</v>
      </c>
      <c r="AL994" s="378"/>
      <c r="AM994" s="378"/>
      <c r="AN994" s="378"/>
      <c r="AO994" s="378"/>
      <c r="AP994" s="378"/>
      <c r="AQ994" s="378"/>
      <c r="AR994" s="378"/>
      <c r="AS994" s="394"/>
      <c r="AT994" s="395"/>
      <c r="AU994" s="394"/>
      <c r="AV994" s="394"/>
      <c r="AW994" s="381" t="s">
        <v>3698</v>
      </c>
    </row>
    <row r="995" spans="1:49">
      <c r="A995" s="472"/>
      <c r="B995" s="380" t="s">
        <v>3679</v>
      </c>
      <c r="C995" s="381" t="s">
        <v>3680</v>
      </c>
      <c r="D995" s="380"/>
      <c r="E995" s="378" t="s">
        <v>3681</v>
      </c>
      <c r="F995" s="378" t="s">
        <v>533</v>
      </c>
      <c r="G995" s="378" t="s">
        <v>452</v>
      </c>
      <c r="H995" s="378"/>
      <c r="I995" s="378"/>
      <c r="J995" s="378"/>
      <c r="K995" s="378"/>
      <c r="L995" s="378"/>
      <c r="M995" s="378"/>
      <c r="N995" s="378"/>
      <c r="O995" s="379"/>
      <c r="P995" s="483">
        <f t="shared" si="48"/>
        <v>0</v>
      </c>
      <c r="Q995" s="378"/>
      <c r="R995" s="378"/>
      <c r="S995" s="378"/>
      <c r="T995" s="378"/>
      <c r="U995" s="378"/>
      <c r="V995" s="378"/>
      <c r="W995" s="378"/>
      <c r="X995" s="379"/>
      <c r="Y995" s="484">
        <f t="shared" si="49"/>
        <v>0</v>
      </c>
      <c r="Z995" s="378"/>
      <c r="AA995" s="378"/>
      <c r="AB995" s="378"/>
      <c r="AC995" s="378"/>
      <c r="AD995" s="378"/>
      <c r="AE995" s="378"/>
      <c r="AF995" s="378">
        <v>1</v>
      </c>
      <c r="AG995" s="440">
        <v>44400</v>
      </c>
      <c r="AH995" s="484">
        <f t="shared" si="47"/>
        <v>1</v>
      </c>
      <c r="AI995" s="378"/>
      <c r="AJ995" s="378" t="s">
        <v>2227</v>
      </c>
      <c r="AK995" s="378" t="s">
        <v>2228</v>
      </c>
      <c r="AL995" s="378"/>
      <c r="AM995" s="378"/>
      <c r="AN995" s="378"/>
      <c r="AO995" s="378"/>
      <c r="AP995" s="378"/>
      <c r="AQ995" s="378"/>
      <c r="AR995" s="378"/>
      <c r="AS995" s="394"/>
      <c r="AT995" s="395"/>
      <c r="AU995" s="394"/>
      <c r="AV995" s="394"/>
      <c r="AW995" s="381" t="s">
        <v>3682</v>
      </c>
    </row>
    <row r="996" spans="1:49">
      <c r="A996" s="472"/>
      <c r="B996" s="380" t="s">
        <v>3675</v>
      </c>
      <c r="C996" s="381" t="s">
        <v>3676</v>
      </c>
      <c r="D996" s="380"/>
      <c r="E996" s="378" t="s">
        <v>3677</v>
      </c>
      <c r="F996" s="378" t="s">
        <v>533</v>
      </c>
      <c r="G996" s="378" t="s">
        <v>452</v>
      </c>
      <c r="H996" s="378"/>
      <c r="I996" s="378"/>
      <c r="J996" s="378"/>
      <c r="K996" s="378"/>
      <c r="L996" s="378"/>
      <c r="M996" s="378"/>
      <c r="N996" s="378"/>
      <c r="O996" s="379"/>
      <c r="P996" s="483">
        <f t="shared" si="48"/>
        <v>0</v>
      </c>
      <c r="Q996" s="378"/>
      <c r="R996" s="378"/>
      <c r="S996" s="378"/>
      <c r="T996" s="378"/>
      <c r="U996" s="378"/>
      <c r="V996" s="378"/>
      <c r="W996" s="378"/>
      <c r="X996" s="379"/>
      <c r="Y996" s="484">
        <f t="shared" si="49"/>
        <v>0</v>
      </c>
      <c r="Z996" s="378"/>
      <c r="AA996" s="378"/>
      <c r="AB996" s="378"/>
      <c r="AC996" s="378"/>
      <c r="AD996" s="378"/>
      <c r="AE996" s="378"/>
      <c r="AF996" s="378">
        <v>1</v>
      </c>
      <c r="AG996" s="440">
        <v>44501</v>
      </c>
      <c r="AH996" s="484">
        <f t="shared" si="47"/>
        <v>1</v>
      </c>
      <c r="AI996" s="378"/>
      <c r="AJ996" s="378" t="s">
        <v>2227</v>
      </c>
      <c r="AK996" s="378" t="s">
        <v>2228</v>
      </c>
      <c r="AL996" s="378"/>
      <c r="AM996" s="378"/>
      <c r="AN996" s="378"/>
      <c r="AO996" s="378"/>
      <c r="AP996" s="378"/>
      <c r="AQ996" s="378"/>
      <c r="AR996" s="378"/>
      <c r="AS996" s="394"/>
      <c r="AT996" s="395"/>
      <c r="AU996" s="394"/>
      <c r="AV996" s="394"/>
      <c r="AW996" s="381" t="s">
        <v>3678</v>
      </c>
    </row>
    <row r="997" spans="1:49">
      <c r="A997" s="472"/>
      <c r="B997" s="380" t="s">
        <v>3671</v>
      </c>
      <c r="C997" s="381" t="s">
        <v>3672</v>
      </c>
      <c r="D997" s="380"/>
      <c r="E997" s="378" t="s">
        <v>3673</v>
      </c>
      <c r="F997" s="378" t="s">
        <v>533</v>
      </c>
      <c r="G997" s="378" t="s">
        <v>452</v>
      </c>
      <c r="H997" s="378"/>
      <c r="I997" s="378"/>
      <c r="J997" s="378"/>
      <c r="K997" s="378"/>
      <c r="L997" s="378"/>
      <c r="M997" s="378"/>
      <c r="N997" s="378"/>
      <c r="O997" s="379"/>
      <c r="P997" s="483">
        <f t="shared" si="48"/>
        <v>0</v>
      </c>
      <c r="Q997" s="378"/>
      <c r="R997" s="378"/>
      <c r="S997" s="378"/>
      <c r="T997" s="378"/>
      <c r="U997" s="378"/>
      <c r="V997" s="378"/>
      <c r="W997" s="378"/>
      <c r="X997" s="379"/>
      <c r="Y997" s="484">
        <f t="shared" si="49"/>
        <v>0</v>
      </c>
      <c r="Z997" s="378"/>
      <c r="AA997" s="378"/>
      <c r="AB997" s="378"/>
      <c r="AC997" s="378"/>
      <c r="AD997" s="378"/>
      <c r="AE997" s="378"/>
      <c r="AF997" s="378">
        <v>1</v>
      </c>
      <c r="AG997" s="440">
        <v>44447</v>
      </c>
      <c r="AH997" s="484">
        <f t="shared" si="47"/>
        <v>1</v>
      </c>
      <c r="AI997" s="378"/>
      <c r="AJ997" s="378" t="s">
        <v>2227</v>
      </c>
      <c r="AK997" s="378" t="s">
        <v>2228</v>
      </c>
      <c r="AL997" s="378"/>
      <c r="AM997" s="378"/>
      <c r="AN997" s="378"/>
      <c r="AO997" s="378"/>
      <c r="AP997" s="378"/>
      <c r="AQ997" s="378"/>
      <c r="AR997" s="378"/>
      <c r="AS997" s="394"/>
      <c r="AT997" s="395"/>
      <c r="AU997" s="394"/>
      <c r="AV997" s="394"/>
      <c r="AW997" s="381" t="s">
        <v>3674</v>
      </c>
    </row>
    <row r="998" spans="1:49">
      <c r="A998" s="472"/>
      <c r="B998" s="380" t="s">
        <v>3683</v>
      </c>
      <c r="C998" s="381" t="s">
        <v>3684</v>
      </c>
      <c r="D998" s="380"/>
      <c r="E998" s="378" t="s">
        <v>3685</v>
      </c>
      <c r="F998" s="378" t="s">
        <v>730</v>
      </c>
      <c r="G998" s="378" t="s">
        <v>511</v>
      </c>
      <c r="H998" s="378"/>
      <c r="I998" s="378"/>
      <c r="J998" s="378"/>
      <c r="K998" s="378"/>
      <c r="L998" s="378"/>
      <c r="M998" s="378"/>
      <c r="N998" s="378"/>
      <c r="O998" s="379"/>
      <c r="P998" s="483">
        <f t="shared" si="48"/>
        <v>0</v>
      </c>
      <c r="Q998" s="378"/>
      <c r="R998" s="378"/>
      <c r="S998" s="378"/>
      <c r="T998" s="378"/>
      <c r="U998" s="378"/>
      <c r="V998" s="378"/>
      <c r="W998" s="378"/>
      <c r="X998" s="379"/>
      <c r="Y998" s="484">
        <f t="shared" si="49"/>
        <v>0</v>
      </c>
      <c r="Z998" s="378"/>
      <c r="AA998" s="378"/>
      <c r="AB998" s="378"/>
      <c r="AC998" s="378"/>
      <c r="AD998" s="378"/>
      <c r="AE998" s="378"/>
      <c r="AF998" s="378">
        <v>1</v>
      </c>
      <c r="AG998" s="440">
        <v>44543</v>
      </c>
      <c r="AH998" s="484">
        <f t="shared" si="47"/>
        <v>1</v>
      </c>
      <c r="AI998" s="378"/>
      <c r="AJ998" s="378" t="s">
        <v>2227</v>
      </c>
      <c r="AK998" s="378" t="s">
        <v>2228</v>
      </c>
      <c r="AL998" s="378"/>
      <c r="AM998" s="378"/>
      <c r="AN998" s="378"/>
      <c r="AO998" s="378"/>
      <c r="AP998" s="378"/>
      <c r="AQ998" s="378"/>
      <c r="AR998" s="378"/>
      <c r="AS998" s="394"/>
      <c r="AT998" s="395"/>
      <c r="AU998" s="394"/>
      <c r="AV998" s="394"/>
      <c r="AW998" s="381" t="s">
        <v>3686</v>
      </c>
    </row>
    <row r="999" spans="1:49" s="531" customFormat="1">
      <c r="A999" s="527"/>
      <c r="B999" s="528"/>
      <c r="C999" s="529"/>
      <c r="D999" s="528"/>
      <c r="E999" s="526"/>
      <c r="F999" s="526"/>
      <c r="G999" s="526"/>
      <c r="H999" s="526"/>
      <c r="I999" s="526"/>
      <c r="J999" s="526"/>
      <c r="K999" s="526"/>
      <c r="L999" s="526"/>
      <c r="M999" s="526"/>
      <c r="N999" s="526"/>
      <c r="O999" s="440"/>
      <c r="P999" s="483">
        <f t="shared" si="48"/>
        <v>0</v>
      </c>
      <c r="Q999" s="526"/>
      <c r="R999" s="526"/>
      <c r="S999" s="526"/>
      <c r="T999" s="526"/>
      <c r="U999" s="526"/>
      <c r="V999" s="526"/>
      <c r="W999" s="526"/>
      <c r="X999" s="440"/>
      <c r="Y999" s="484">
        <f t="shared" si="49"/>
        <v>0</v>
      </c>
      <c r="Z999" s="526"/>
      <c r="AA999" s="526"/>
      <c r="AB999" s="526"/>
      <c r="AC999" s="526"/>
      <c r="AD999" s="526"/>
      <c r="AE999" s="526"/>
      <c r="AF999" s="526"/>
      <c r="AG999" s="526"/>
      <c r="AH999" s="484">
        <f t="shared" si="47"/>
        <v>0</v>
      </c>
      <c r="AI999" s="526"/>
      <c r="AJ999" s="526"/>
      <c r="AK999" s="526"/>
      <c r="AL999" s="526"/>
      <c r="AM999" s="526"/>
      <c r="AN999" s="526"/>
      <c r="AO999" s="526"/>
      <c r="AP999" s="526"/>
      <c r="AQ999" s="526"/>
      <c r="AR999" s="526"/>
      <c r="AS999" s="394"/>
      <c r="AT999" s="395"/>
      <c r="AU999" s="394"/>
      <c r="AV999" s="394"/>
      <c r="AW999" s="530"/>
    </row>
    <row r="1000" spans="1:49" s="531" customFormat="1">
      <c r="A1000" s="527"/>
      <c r="B1000" s="528"/>
      <c r="C1000" s="529"/>
      <c r="D1000" s="528"/>
      <c r="E1000" s="526"/>
      <c r="F1000" s="526"/>
      <c r="G1000" s="526"/>
      <c r="H1000" s="526"/>
      <c r="I1000" s="526"/>
      <c r="J1000" s="526"/>
      <c r="K1000" s="526"/>
      <c r="L1000" s="526"/>
      <c r="M1000" s="526"/>
      <c r="N1000" s="526"/>
      <c r="O1000" s="440"/>
      <c r="P1000" s="483">
        <f t="shared" si="48"/>
        <v>0</v>
      </c>
      <c r="Q1000" s="526"/>
      <c r="R1000" s="526"/>
      <c r="S1000" s="526"/>
      <c r="T1000" s="526"/>
      <c r="U1000" s="526"/>
      <c r="V1000" s="526"/>
      <c r="W1000" s="526"/>
      <c r="X1000" s="440"/>
      <c r="Y1000" s="484">
        <f t="shared" si="49"/>
        <v>0</v>
      </c>
      <c r="Z1000" s="526"/>
      <c r="AA1000" s="526"/>
      <c r="AB1000" s="526"/>
      <c r="AC1000" s="526"/>
      <c r="AD1000" s="526"/>
      <c r="AE1000" s="526"/>
      <c r="AF1000" s="526"/>
      <c r="AG1000" s="526"/>
      <c r="AH1000" s="484">
        <f t="shared" si="47"/>
        <v>0</v>
      </c>
      <c r="AI1000" s="526"/>
      <c r="AJ1000" s="526"/>
      <c r="AK1000" s="526"/>
      <c r="AL1000" s="526"/>
      <c r="AM1000" s="526"/>
      <c r="AN1000" s="526"/>
      <c r="AO1000" s="526"/>
      <c r="AP1000" s="526"/>
      <c r="AQ1000" s="526"/>
      <c r="AR1000" s="526"/>
      <c r="AS1000" s="394"/>
      <c r="AT1000" s="395"/>
      <c r="AU1000" s="394"/>
      <c r="AV1000" s="394"/>
      <c r="AW1000" s="530"/>
    </row>
  </sheetData>
  <sheetProtection algorithmName="SHA-512" hashValue="oUcMPwM1LXE00wZK18XfQIZOcKr6Xwk90Mj/WZhddz5qWMA0CCMlcIWhgYMeIxpcdtOWUeeVInbN5FqR5s/3xw==" saltValue="lbq6bFpxRZ/z8FrbGxtFKg==" spinCount="100000" sheet="1" objects="1" scenarios="1" formatCells="0" formatColumns="0" formatRows="0"/>
  <mergeCells count="14">
    <mergeCell ref="AS9:AV9"/>
    <mergeCell ref="A10:E10"/>
    <mergeCell ref="F9:G9"/>
    <mergeCell ref="H9:O9"/>
    <mergeCell ref="Q9:W9"/>
    <mergeCell ref="Z9:AH9"/>
    <mergeCell ref="H10:N10"/>
    <mergeCell ref="Q10:W10"/>
    <mergeCell ref="Z10:AF10"/>
    <mergeCell ref="R1:U1"/>
    <mergeCell ref="AL9:AM9"/>
    <mergeCell ref="AP9:AR9"/>
    <mergeCell ref="A9:E9"/>
    <mergeCell ref="I3:M3"/>
  </mergeCells>
  <conditionalFormatting sqref="A13:A1000">
    <cfRule type="expression" dxfId="205" priority="185">
      <formula>LEN(A13)&gt;256</formula>
    </cfRule>
  </conditionalFormatting>
  <conditionalFormatting sqref="Z789:Z840 Z843:Z1000">
    <cfRule type="expression" dxfId="204" priority="145">
      <formula>LEN(Z789)&gt;256</formula>
    </cfRule>
  </conditionalFormatting>
  <conditionalFormatting sqref="Z789:Z840 Z843:Z1000">
    <cfRule type="expression" dxfId="203" priority="144">
      <formula>LEN(Z789)&gt;256</formula>
    </cfRule>
  </conditionalFormatting>
  <conditionalFormatting sqref="Z789:Z840 Z843:Z1000">
    <cfRule type="expression" dxfId="202" priority="143">
      <formula>LEN(Z789)&gt;256</formula>
    </cfRule>
  </conditionalFormatting>
  <conditionalFormatting sqref="Z789:Z840 Z843:Z1000">
    <cfRule type="expression" dxfId="201" priority="142">
      <formula>LEN(Z789)&gt;256</formula>
    </cfRule>
  </conditionalFormatting>
  <conditionalFormatting sqref="Z789:Z840 Z843:Z1000">
    <cfRule type="expression" dxfId="200" priority="141">
      <formula>LEN(Z789)&gt;256</formula>
    </cfRule>
  </conditionalFormatting>
  <conditionalFormatting sqref="Z789:Z840 Z843:Z1000">
    <cfRule type="expression" dxfId="199" priority="140">
      <formula>LEN(Z789)&gt;256</formula>
    </cfRule>
  </conditionalFormatting>
  <conditionalFormatting sqref="Z789:Z840 Z843:Z1000">
    <cfRule type="expression" dxfId="198" priority="139">
      <formula>LEN(Z789)&gt;256</formula>
    </cfRule>
  </conditionalFormatting>
  <conditionalFormatting sqref="Z789:Z840 Z843:Z1000">
    <cfRule type="expression" dxfId="197" priority="138">
      <formula>LEN(Z789)&gt;256</formula>
    </cfRule>
  </conditionalFormatting>
  <conditionalFormatting sqref="Z789:Z840 Z843:Z1000">
    <cfRule type="expression" dxfId="196" priority="137">
      <formula>LEN(Z789)&gt;256</formula>
    </cfRule>
  </conditionalFormatting>
  <conditionalFormatting sqref="Z789:Z840 Z843:Z1000">
    <cfRule type="expression" dxfId="195" priority="136">
      <formula>LEN(Z789)&gt;256</formula>
    </cfRule>
  </conditionalFormatting>
  <conditionalFormatting sqref="Z789:Z840 Z843:Z1000">
    <cfRule type="expression" dxfId="194" priority="135">
      <formula>LEN(Z789)&gt;256</formula>
    </cfRule>
  </conditionalFormatting>
  <conditionalFormatting sqref="Z789:Z840 Z843:Z1000">
    <cfRule type="expression" dxfId="193" priority="134">
      <formula>LEN(Z789)&gt;256</formula>
    </cfRule>
  </conditionalFormatting>
  <conditionalFormatting sqref="AB789:AB840 AB843:AB1000">
    <cfRule type="expression" dxfId="192" priority="133">
      <formula>LEN(AB789)&gt;256</formula>
    </cfRule>
  </conditionalFormatting>
  <conditionalFormatting sqref="AB789:AB840 AB843:AB1000">
    <cfRule type="expression" dxfId="191" priority="132">
      <formula>LEN(AB789)&gt;256</formula>
    </cfRule>
  </conditionalFormatting>
  <conditionalFormatting sqref="AB789:AB840 AB843:AB1000">
    <cfRule type="expression" dxfId="190" priority="131">
      <formula>LEN(AB789)&gt;256</formula>
    </cfRule>
  </conditionalFormatting>
  <conditionalFormatting sqref="AB789:AB840 AB843:AB1000">
    <cfRule type="expression" dxfId="189" priority="130">
      <formula>LEN(AB789)&gt;256</formula>
    </cfRule>
  </conditionalFormatting>
  <conditionalFormatting sqref="AB789:AB840 AB843:AB1000">
    <cfRule type="expression" dxfId="188" priority="129">
      <formula>LEN(AB789)&gt;256</formula>
    </cfRule>
  </conditionalFormatting>
  <conditionalFormatting sqref="AB789:AB840 AB843:AB1000">
    <cfRule type="expression" dxfId="187" priority="128">
      <formula>LEN(AB789)&gt;256</formula>
    </cfRule>
  </conditionalFormatting>
  <conditionalFormatting sqref="AB789:AB840 AB843:AB1000">
    <cfRule type="expression" dxfId="186" priority="127">
      <formula>LEN(AB789)&gt;256</formula>
    </cfRule>
  </conditionalFormatting>
  <conditionalFormatting sqref="AB789:AB840 AB843:AB1000">
    <cfRule type="expression" dxfId="185" priority="126">
      <formula>LEN(AB789)&gt;256</formula>
    </cfRule>
  </conditionalFormatting>
  <conditionalFormatting sqref="AB789:AB840 AB843:AB1000">
    <cfRule type="expression" dxfId="184" priority="125">
      <formula>LEN(AB789)&gt;256</formula>
    </cfRule>
  </conditionalFormatting>
  <conditionalFormatting sqref="AB789:AB840 AB843:AB1000">
    <cfRule type="expression" dxfId="183" priority="124">
      <formula>LEN(AB789)&gt;256</formula>
    </cfRule>
  </conditionalFormatting>
  <conditionalFormatting sqref="AB789:AB840 AB843:AB1000">
    <cfRule type="expression" dxfId="182" priority="123">
      <formula>LEN(AB789)&gt;256</formula>
    </cfRule>
  </conditionalFormatting>
  <conditionalFormatting sqref="AB789:AB840 AB843:AB1000">
    <cfRule type="expression" dxfId="181" priority="122">
      <formula>LEN(AB789)&gt;256</formula>
    </cfRule>
  </conditionalFormatting>
  <conditionalFormatting sqref="AB789:AB840 AB843:AB1000">
    <cfRule type="expression" dxfId="180" priority="121">
      <formula>LEN(AB789)&gt;256</formula>
    </cfRule>
  </conditionalFormatting>
  <conditionalFormatting sqref="AB789:AB840 AB843:AB1000">
    <cfRule type="expression" dxfId="179" priority="120">
      <formula>LEN(AB789)&gt;256</formula>
    </cfRule>
  </conditionalFormatting>
  <conditionalFormatting sqref="AB789:AB840 AB843:AB1000">
    <cfRule type="expression" dxfId="178" priority="119">
      <formula>LEN(AB789)&gt;256</formula>
    </cfRule>
  </conditionalFormatting>
  <conditionalFormatting sqref="AB789:AB840 AB843:AB1000">
    <cfRule type="expression" dxfId="177" priority="118">
      <formula>LEN(AB789)&gt;256</formula>
    </cfRule>
  </conditionalFormatting>
  <conditionalFormatting sqref="AB789:AB840 AB843:AB1000">
    <cfRule type="expression" dxfId="176" priority="117">
      <formula>LEN(AB789)&gt;256</formula>
    </cfRule>
  </conditionalFormatting>
  <conditionalFormatting sqref="AB789:AB840 AB843:AB1000">
    <cfRule type="expression" dxfId="175" priority="116">
      <formula>LEN(AB789)&gt;256</formula>
    </cfRule>
  </conditionalFormatting>
  <conditionalFormatting sqref="AB789:AB840 AB843:AB1000">
    <cfRule type="expression" dxfId="174" priority="115">
      <formula>LEN(AB789)&gt;256</formula>
    </cfRule>
  </conditionalFormatting>
  <conditionalFormatting sqref="AB789:AB840 AB843:AB1000">
    <cfRule type="expression" dxfId="173" priority="114">
      <formula>LEN(AB789)&gt;256</formula>
    </cfRule>
  </conditionalFormatting>
  <conditionalFormatting sqref="AB789:AB840 AB843:AB1000">
    <cfRule type="expression" dxfId="172" priority="113">
      <formula>LEN(AB789)&gt;256</formula>
    </cfRule>
  </conditionalFormatting>
  <conditionalFormatting sqref="AB789:AB840 AB843:AB1000">
    <cfRule type="expression" dxfId="171" priority="112">
      <formula>LEN(AB789)&gt;256</formula>
    </cfRule>
  </conditionalFormatting>
  <conditionalFormatting sqref="AB789:AB840 AB843:AB1000">
    <cfRule type="expression" dxfId="170" priority="111">
      <formula>LEN(AB789)&gt;256</formula>
    </cfRule>
  </conditionalFormatting>
  <conditionalFormatting sqref="AB789:AB840 AB843:AB1000">
    <cfRule type="expression" dxfId="169" priority="110">
      <formula>LEN(AB789)&gt;256</formula>
    </cfRule>
  </conditionalFormatting>
  <conditionalFormatting sqref="AB789:AB840 AB843:AB1000">
    <cfRule type="expression" dxfId="168" priority="109">
      <formula>LEN(AB789)&gt;256</formula>
    </cfRule>
  </conditionalFormatting>
  <conditionalFormatting sqref="AD789:AD840 AD843:AD1000">
    <cfRule type="expression" dxfId="167" priority="108">
      <formula>LEN(AD789)&gt;256</formula>
    </cfRule>
  </conditionalFormatting>
  <conditionalFormatting sqref="AD789:AD840 AD843:AD1000">
    <cfRule type="expression" dxfId="166" priority="107">
      <formula>LEN(AD789)&gt;256</formula>
    </cfRule>
  </conditionalFormatting>
  <conditionalFormatting sqref="AD789:AD840 AD843:AD1000">
    <cfRule type="expression" dxfId="165" priority="106">
      <formula>LEN(AD789)&gt;256</formula>
    </cfRule>
  </conditionalFormatting>
  <conditionalFormatting sqref="AD789:AD840 AD843:AD1000">
    <cfRule type="expression" dxfId="164" priority="105">
      <formula>LEN(AD789)&gt;256</formula>
    </cfRule>
  </conditionalFormatting>
  <conditionalFormatting sqref="AD789:AD840 AD843:AD1000">
    <cfRule type="expression" dxfId="163" priority="104">
      <formula>LEN(AD789)&gt;256</formula>
    </cfRule>
  </conditionalFormatting>
  <conditionalFormatting sqref="AD789:AD840 AD843:AD1000">
    <cfRule type="expression" dxfId="162" priority="103">
      <formula>LEN(AD789)&gt;256</formula>
    </cfRule>
  </conditionalFormatting>
  <conditionalFormatting sqref="AD789:AD840 AD843:AD1000">
    <cfRule type="expression" dxfId="161" priority="102">
      <formula>LEN(AD789)&gt;256</formula>
    </cfRule>
  </conditionalFormatting>
  <conditionalFormatting sqref="AD789:AD840 AD843:AD1000">
    <cfRule type="expression" dxfId="160" priority="101">
      <formula>LEN(AD789)&gt;256</formula>
    </cfRule>
  </conditionalFormatting>
  <conditionalFormatting sqref="AD789:AD840 AD843:AD1000">
    <cfRule type="expression" dxfId="159" priority="100">
      <formula>LEN(AD789)&gt;256</formula>
    </cfRule>
  </conditionalFormatting>
  <conditionalFormatting sqref="AD789:AD840 AD843:AD1000">
    <cfRule type="expression" dxfId="158" priority="99">
      <formula>LEN(AD789)&gt;256</formula>
    </cfRule>
  </conditionalFormatting>
  <conditionalFormatting sqref="AD789:AD840 AD843:AD1000">
    <cfRule type="expression" dxfId="157" priority="98">
      <formula>LEN(AD789)&gt;256</formula>
    </cfRule>
  </conditionalFormatting>
  <conditionalFormatting sqref="AD789:AD840 AD843:AD1000">
    <cfRule type="expression" dxfId="156" priority="97">
      <formula>LEN(AD789)&gt;256</formula>
    </cfRule>
  </conditionalFormatting>
  <conditionalFormatting sqref="AD789:AD840 AD843:AD1000">
    <cfRule type="expression" dxfId="155" priority="96">
      <formula>LEN(AD789)&gt;256</formula>
    </cfRule>
  </conditionalFormatting>
  <conditionalFormatting sqref="AD789:AD840 AD843:AD1000">
    <cfRule type="expression" dxfId="154" priority="95">
      <formula>LEN(AD789)&gt;256</formula>
    </cfRule>
  </conditionalFormatting>
  <conditionalFormatting sqref="AD789:AD840 AD843:AD1000">
    <cfRule type="expression" dxfId="153" priority="94">
      <formula>LEN(AD789)&gt;256</formula>
    </cfRule>
  </conditionalFormatting>
  <conditionalFormatting sqref="AD789:AD840 AD843:AD1000">
    <cfRule type="expression" dxfId="152" priority="93">
      <formula>LEN(AD789)&gt;256</formula>
    </cfRule>
  </conditionalFormatting>
  <conditionalFormatting sqref="AD789:AD840 AD843:AD1000">
    <cfRule type="expression" dxfId="151" priority="92">
      <formula>LEN(AD789)&gt;256</formula>
    </cfRule>
  </conditionalFormatting>
  <conditionalFormatting sqref="AD789:AD840 AD843:AD1000">
    <cfRule type="expression" dxfId="150" priority="91">
      <formula>LEN(AD789)&gt;256</formula>
    </cfRule>
  </conditionalFormatting>
  <conditionalFormatting sqref="AD789:AD840 AD843:AD1000">
    <cfRule type="expression" dxfId="149" priority="90">
      <formula>LEN(AD789)&gt;256</formula>
    </cfRule>
  </conditionalFormatting>
  <conditionalFormatting sqref="AD789:AD840 AD843:AD1000">
    <cfRule type="expression" dxfId="148" priority="89">
      <formula>LEN(AD789)&gt;256</formula>
    </cfRule>
  </conditionalFormatting>
  <conditionalFormatting sqref="AD789:AD840 AD843:AD1000">
    <cfRule type="expression" dxfId="147" priority="88">
      <formula>LEN(AD789)&gt;256</formula>
    </cfRule>
  </conditionalFormatting>
  <conditionalFormatting sqref="AD789:AD840 AD843:AD1000">
    <cfRule type="expression" dxfId="146" priority="87">
      <formula>LEN(AD789)&gt;256</formula>
    </cfRule>
  </conditionalFormatting>
  <conditionalFormatting sqref="AD789:AD840 AD843:AD1000">
    <cfRule type="expression" dxfId="145" priority="86">
      <formula>LEN(AD789)&gt;256</formula>
    </cfRule>
  </conditionalFormatting>
  <conditionalFormatting sqref="AD789:AD840 AD843:AD1000">
    <cfRule type="expression" dxfId="144" priority="85">
      <formula>LEN(AD789)&gt;256</formula>
    </cfRule>
  </conditionalFormatting>
  <conditionalFormatting sqref="AD789:AD840 AD843:AD1000">
    <cfRule type="expression" dxfId="143" priority="84">
      <formula>LEN(AD789)&gt;256</formula>
    </cfRule>
  </conditionalFormatting>
  <conditionalFormatting sqref="Z841:Z842">
    <cfRule type="expression" dxfId="142" priority="83">
      <formula>LEN(Z841)&gt;256</formula>
    </cfRule>
  </conditionalFormatting>
  <conditionalFormatting sqref="Z841:Z842">
    <cfRule type="duplicateValues" dxfId="141" priority="82"/>
  </conditionalFormatting>
  <conditionalFormatting sqref="Z841:Z842">
    <cfRule type="expression" dxfId="140" priority="81">
      <formula>LEN(Z841)&gt;256</formula>
    </cfRule>
  </conditionalFormatting>
  <conditionalFormatting sqref="Z841:Z842">
    <cfRule type="expression" dxfId="139" priority="80">
      <formula>LEN(Z841)&gt;256</formula>
    </cfRule>
  </conditionalFormatting>
  <conditionalFormatting sqref="Z841:Z842">
    <cfRule type="expression" dxfId="138" priority="79">
      <formula>LEN(Z841)&gt;256</formula>
    </cfRule>
  </conditionalFormatting>
  <conditionalFormatting sqref="Z841:Z842">
    <cfRule type="expression" dxfId="137" priority="78">
      <formula>LEN(Z841)&gt;256</formula>
    </cfRule>
  </conditionalFormatting>
  <conditionalFormatting sqref="Z841:Z842">
    <cfRule type="expression" dxfId="136" priority="77">
      <formula>LEN(Z841)&gt;256</formula>
    </cfRule>
  </conditionalFormatting>
  <conditionalFormatting sqref="Z841:Z842">
    <cfRule type="expression" dxfId="135" priority="76">
      <formula>LEN(Z841)&gt;256</formula>
    </cfRule>
  </conditionalFormatting>
  <conditionalFormatting sqref="Z841:Z842">
    <cfRule type="expression" dxfId="134" priority="75">
      <formula>LEN(Z841)&gt;256</formula>
    </cfRule>
  </conditionalFormatting>
  <conditionalFormatting sqref="Z841:Z842">
    <cfRule type="expression" dxfId="133" priority="74">
      <formula>LEN(Z841)&gt;256</formula>
    </cfRule>
  </conditionalFormatting>
  <conditionalFormatting sqref="Z841:Z842">
    <cfRule type="expression" dxfId="132" priority="73">
      <formula>LEN(Z841)&gt;256</formula>
    </cfRule>
  </conditionalFormatting>
  <conditionalFormatting sqref="Z841:Z842">
    <cfRule type="expression" dxfId="131" priority="72">
      <formula>LEN(Z841)&gt;256</formula>
    </cfRule>
  </conditionalFormatting>
  <conditionalFormatting sqref="Z841:Z842">
    <cfRule type="expression" dxfId="130" priority="71">
      <formula>LEN(Z841)&gt;256</formula>
    </cfRule>
  </conditionalFormatting>
  <conditionalFormatting sqref="Z841:Z842">
    <cfRule type="expression" dxfId="129" priority="70">
      <formula>LEN(Z841)&gt;256</formula>
    </cfRule>
  </conditionalFormatting>
  <conditionalFormatting sqref="Z841:Z842">
    <cfRule type="expression" dxfId="128" priority="69">
      <formula>LEN(Z841)&gt;256</formula>
    </cfRule>
  </conditionalFormatting>
  <conditionalFormatting sqref="AB841:AB842">
    <cfRule type="expression" dxfId="127" priority="68">
      <formula>LEN(AB841)&gt;256</formula>
    </cfRule>
  </conditionalFormatting>
  <conditionalFormatting sqref="AB841:AB842">
    <cfRule type="duplicateValues" dxfId="126" priority="67"/>
  </conditionalFormatting>
  <conditionalFormatting sqref="AB841:AB842">
    <cfRule type="expression" dxfId="125" priority="66">
      <formula>LEN(AB841)&gt;256</formula>
    </cfRule>
  </conditionalFormatting>
  <conditionalFormatting sqref="AB841:AB842">
    <cfRule type="expression" dxfId="124" priority="65">
      <formula>LEN(AB841)&gt;256</formula>
    </cfRule>
  </conditionalFormatting>
  <conditionalFormatting sqref="AB841:AB842">
    <cfRule type="expression" dxfId="123" priority="64">
      <formula>LEN(AB841)&gt;256</formula>
    </cfRule>
  </conditionalFormatting>
  <conditionalFormatting sqref="AB841:AB842">
    <cfRule type="expression" dxfId="122" priority="63">
      <formula>LEN(AB841)&gt;256</formula>
    </cfRule>
  </conditionalFormatting>
  <conditionalFormatting sqref="AB841:AB842">
    <cfRule type="expression" dxfId="121" priority="62">
      <formula>LEN(AB841)&gt;256</formula>
    </cfRule>
  </conditionalFormatting>
  <conditionalFormatting sqref="AB841:AB842">
    <cfRule type="expression" dxfId="120" priority="61">
      <formula>LEN(AB841)&gt;256</formula>
    </cfRule>
  </conditionalFormatting>
  <conditionalFormatting sqref="AB841:AB842">
    <cfRule type="expression" dxfId="119" priority="60">
      <formula>LEN(AB841)&gt;256</formula>
    </cfRule>
  </conditionalFormatting>
  <conditionalFormatting sqref="AB841:AB842">
    <cfRule type="expression" dxfId="118" priority="59">
      <formula>LEN(AB841)&gt;256</formula>
    </cfRule>
  </conditionalFormatting>
  <conditionalFormatting sqref="AB841:AB842">
    <cfRule type="expression" dxfId="117" priority="58">
      <formula>LEN(AB841)&gt;256</formula>
    </cfRule>
  </conditionalFormatting>
  <conditionalFormatting sqref="AB841:AB842">
    <cfRule type="expression" dxfId="116" priority="57">
      <formula>LEN(AB841)&gt;256</formula>
    </cfRule>
  </conditionalFormatting>
  <conditionalFormatting sqref="AB841:AB842">
    <cfRule type="expression" dxfId="115" priority="56">
      <formula>LEN(AB841)&gt;256</formula>
    </cfRule>
  </conditionalFormatting>
  <conditionalFormatting sqref="AB841:AB842">
    <cfRule type="expression" dxfId="114" priority="55">
      <formula>LEN(AB841)&gt;256</formula>
    </cfRule>
  </conditionalFormatting>
  <conditionalFormatting sqref="AB841:AB842">
    <cfRule type="expression" dxfId="113" priority="54">
      <formula>LEN(AB841)&gt;256</formula>
    </cfRule>
  </conditionalFormatting>
  <conditionalFormatting sqref="AD841:AD842">
    <cfRule type="expression" dxfId="112" priority="53">
      <formula>LEN(AD841)&gt;256</formula>
    </cfRule>
  </conditionalFormatting>
  <conditionalFormatting sqref="AD841:AD842">
    <cfRule type="duplicateValues" dxfId="111" priority="52"/>
  </conditionalFormatting>
  <conditionalFormatting sqref="AD841:AD842">
    <cfRule type="expression" dxfId="110" priority="51">
      <formula>LEN(AD841)&gt;256</formula>
    </cfRule>
  </conditionalFormatting>
  <conditionalFormatting sqref="AD841:AD842">
    <cfRule type="expression" dxfId="109" priority="50">
      <formula>LEN(AD841)&gt;256</formula>
    </cfRule>
  </conditionalFormatting>
  <conditionalFormatting sqref="AD841:AD842">
    <cfRule type="expression" dxfId="108" priority="49">
      <formula>LEN(AD841)&gt;256</formula>
    </cfRule>
  </conditionalFormatting>
  <conditionalFormatting sqref="AD841:AD842">
    <cfRule type="expression" dxfId="107" priority="48">
      <formula>LEN(AD841)&gt;256</formula>
    </cfRule>
  </conditionalFormatting>
  <conditionalFormatting sqref="AD841:AD842">
    <cfRule type="expression" dxfId="106" priority="47">
      <formula>LEN(AD841)&gt;256</formula>
    </cfRule>
  </conditionalFormatting>
  <conditionalFormatting sqref="AD841:AD842">
    <cfRule type="expression" dxfId="105" priority="46">
      <formula>LEN(AD841)&gt;256</formula>
    </cfRule>
  </conditionalFormatting>
  <conditionalFormatting sqref="AD841:AD842">
    <cfRule type="expression" dxfId="104" priority="45">
      <formula>LEN(AD841)&gt;256</formula>
    </cfRule>
  </conditionalFormatting>
  <conditionalFormatting sqref="AD841:AD842">
    <cfRule type="expression" dxfId="103" priority="44">
      <formula>LEN(AD841)&gt;256</formula>
    </cfRule>
  </conditionalFormatting>
  <conditionalFormatting sqref="AD841:AD842">
    <cfRule type="expression" dxfId="102" priority="43">
      <formula>LEN(AD841)&gt;256</formula>
    </cfRule>
  </conditionalFormatting>
  <conditionalFormatting sqref="AD841:AD842">
    <cfRule type="expression" dxfId="101" priority="42">
      <formula>LEN(AD841)&gt;256</formula>
    </cfRule>
  </conditionalFormatting>
  <conditionalFormatting sqref="AD841:AD842">
    <cfRule type="expression" dxfId="100" priority="41">
      <formula>LEN(AD841)&gt;256</formula>
    </cfRule>
  </conditionalFormatting>
  <conditionalFormatting sqref="AD841:AD842">
    <cfRule type="expression" dxfId="99" priority="40">
      <formula>LEN(AD841)&gt;256</formula>
    </cfRule>
  </conditionalFormatting>
  <conditionalFormatting sqref="AD841:AD842">
    <cfRule type="expression" dxfId="98" priority="39">
      <formula>LEN(AD841)&gt;256</formula>
    </cfRule>
  </conditionalFormatting>
  <conditionalFormatting sqref="AF841:AF842">
    <cfRule type="expression" dxfId="97" priority="38">
      <formula>LEN(AF841)&gt;256</formula>
    </cfRule>
  </conditionalFormatting>
  <conditionalFormatting sqref="AF841:AF842">
    <cfRule type="expression" dxfId="96" priority="37">
      <formula>LEN(AF841)&gt;256</formula>
    </cfRule>
  </conditionalFormatting>
  <conditionalFormatting sqref="AF841:AF842">
    <cfRule type="expression" dxfId="95" priority="36">
      <formula>LEN(AF841)&gt;256</formula>
    </cfRule>
  </conditionalFormatting>
  <conditionalFormatting sqref="AF841:AF842">
    <cfRule type="expression" dxfId="94" priority="35">
      <formula>LEN(AF841)&gt;256</formula>
    </cfRule>
  </conditionalFormatting>
  <conditionalFormatting sqref="AF841:AF842">
    <cfRule type="expression" dxfId="93" priority="34">
      <formula>LEN(AF841)&gt;256</formula>
    </cfRule>
  </conditionalFormatting>
  <conditionalFormatting sqref="AF841:AF842">
    <cfRule type="expression" dxfId="92" priority="33">
      <formula>LEN(AF841)&gt;256</formula>
    </cfRule>
  </conditionalFormatting>
  <conditionalFormatting sqref="AF841:AF842">
    <cfRule type="expression" dxfId="91" priority="32">
      <formula>LEN(AF841)&gt;256</formula>
    </cfRule>
  </conditionalFormatting>
  <conditionalFormatting sqref="AF841:AF842">
    <cfRule type="expression" dxfId="90" priority="31">
      <formula>LEN(AF841)&gt;256</formula>
    </cfRule>
  </conditionalFormatting>
  <conditionalFormatting sqref="AF841:AF842">
    <cfRule type="expression" dxfId="89" priority="30">
      <formula>LEN(AF841)&gt;256</formula>
    </cfRule>
  </conditionalFormatting>
  <conditionalFormatting sqref="AF841:AF842">
    <cfRule type="expression" dxfId="88" priority="29">
      <formula>LEN(AF841)&gt;256</formula>
    </cfRule>
  </conditionalFormatting>
  <conditionalFormatting sqref="AF841:AF842">
    <cfRule type="expression" dxfId="87" priority="28">
      <formula>LEN(AF841)&gt;256</formula>
    </cfRule>
  </conditionalFormatting>
  <conditionalFormatting sqref="AM789:AM1000">
    <cfRule type="expression" dxfId="86" priority="27">
      <formula>LEN(AM789)&gt;256</formula>
    </cfRule>
  </conditionalFormatting>
  <conditionalFormatting sqref="AM789:AM1000">
    <cfRule type="expression" dxfId="85" priority="26">
      <formula>LEN(AM789)&gt;256</formula>
    </cfRule>
  </conditionalFormatting>
  <conditionalFormatting sqref="AM789:AM1000">
    <cfRule type="expression" dxfId="84" priority="25">
      <formula>LEN(AM789)&gt;256</formula>
    </cfRule>
  </conditionalFormatting>
  <conditionalFormatting sqref="AM789:AM1000">
    <cfRule type="expression" dxfId="83" priority="24">
      <formula>LEN(AM789)&gt;256</formula>
    </cfRule>
  </conditionalFormatting>
  <conditionalFormatting sqref="AM789:AM1000">
    <cfRule type="expression" dxfId="82" priority="23">
      <formula>LEN(AM789)&gt;256</formula>
    </cfRule>
  </conditionalFormatting>
  <conditionalFormatting sqref="AM789:AM1000">
    <cfRule type="expression" dxfId="81" priority="22">
      <formula>LEN(AM789)&gt;256</formula>
    </cfRule>
  </conditionalFormatting>
  <conditionalFormatting sqref="AM789:AM1000">
    <cfRule type="expression" dxfId="80" priority="21">
      <formula>LEN(AM789)&gt;256</formula>
    </cfRule>
  </conditionalFormatting>
  <conditionalFormatting sqref="AM789:AM1000">
    <cfRule type="expression" dxfId="79" priority="20">
      <formula>LEN(AM789)&gt;256</formula>
    </cfRule>
  </conditionalFormatting>
  <conditionalFormatting sqref="AM789:AM1000">
    <cfRule type="expression" dxfId="78" priority="19">
      <formula>LEN(AM789)&gt;256</formula>
    </cfRule>
  </conditionalFormatting>
  <conditionalFormatting sqref="AM789:AM1000">
    <cfRule type="expression" dxfId="77" priority="18">
      <formula>LEN(AM789)&gt;256</formula>
    </cfRule>
  </conditionalFormatting>
  <conditionalFormatting sqref="AM789:AM1000">
    <cfRule type="expression" dxfId="76" priority="17">
      <formula>LEN(AM789)&gt;256</formula>
    </cfRule>
  </conditionalFormatting>
  <conditionalFormatting sqref="AM789:AM1000">
    <cfRule type="expression" dxfId="75" priority="16">
      <formula>LEN(AM789)&gt;256</formula>
    </cfRule>
  </conditionalFormatting>
  <conditionalFormatting sqref="AM789:AM1000">
    <cfRule type="expression" dxfId="74" priority="15">
      <formula>LEN(AM789)&gt;256</formula>
    </cfRule>
  </conditionalFormatting>
  <conditionalFormatting sqref="AM789:AM1000">
    <cfRule type="expression" dxfId="73" priority="14">
      <formula>LEN(AM789)&gt;256</formula>
    </cfRule>
  </conditionalFormatting>
  <conditionalFormatting sqref="AM789:AM1000">
    <cfRule type="expression" dxfId="72" priority="13">
      <formula>LEN(AM789)&gt;256</formula>
    </cfRule>
  </conditionalFormatting>
  <conditionalFormatting sqref="AM789:AM1000">
    <cfRule type="expression" dxfId="71" priority="12">
      <formula>LEN(AM789)&gt;256</formula>
    </cfRule>
  </conditionalFormatting>
  <conditionalFormatting sqref="AM789:AM1000">
    <cfRule type="expression" dxfId="70" priority="11">
      <formula>LEN(AM789)&gt;256</formula>
    </cfRule>
  </conditionalFormatting>
  <conditionalFormatting sqref="AM789:AM1000">
    <cfRule type="expression" dxfId="69" priority="10">
      <formula>LEN(AM789)&gt;256</formula>
    </cfRule>
  </conditionalFormatting>
  <conditionalFormatting sqref="AM789:AM1000">
    <cfRule type="expression" dxfId="68" priority="9">
      <formula>LEN(AM789)&gt;256</formula>
    </cfRule>
  </conditionalFormatting>
  <conditionalFormatting sqref="AM789:AM1000">
    <cfRule type="expression" dxfId="67" priority="8">
      <formula>LEN(AM789)&gt;256</formula>
    </cfRule>
  </conditionalFormatting>
  <conditionalFormatting sqref="AM789:AM1000">
    <cfRule type="expression" dxfId="66" priority="7">
      <formula>LEN(AM789)&gt;256</formula>
    </cfRule>
  </conditionalFormatting>
  <conditionalFormatting sqref="AM789:AM1000">
    <cfRule type="expression" dxfId="65" priority="6">
      <formula>LEN(AM789)&gt;256</formula>
    </cfRule>
  </conditionalFormatting>
  <conditionalFormatting sqref="AM789:AM1000">
    <cfRule type="expression" dxfId="64" priority="5">
      <formula>LEN(AM789)&gt;256</formula>
    </cfRule>
  </conditionalFormatting>
  <conditionalFormatting sqref="AM789:AM1000">
    <cfRule type="expression" dxfId="63" priority="4">
      <formula>LEN(AM789)&gt;256</formula>
    </cfRule>
  </conditionalFormatting>
  <conditionalFormatting sqref="AM789:AM1000">
    <cfRule type="expression" dxfId="62" priority="3">
      <formula>LEN(AM789)&gt;256</formula>
    </cfRule>
  </conditionalFormatting>
  <dataValidations count="27">
    <dataValidation type="list" allowBlank="1" showInputMessage="1" showErrorMessage="1" sqref="F1:F3 F9 F13:F1048576" xr:uid="{00000000-0002-0000-0600-000000000000}">
      <formula1>"SFA,SFD,2 to 4,5+,ADU,MH"</formula1>
    </dataValidation>
    <dataValidation type="date" allowBlank="1" showInputMessage="1" showErrorMessage="1" sqref="X9:X11 X1:X5" xr:uid="{00000000-0002-0000-0600-000001000000}">
      <formula1>18264</formula1>
      <formula2>54789</formula2>
    </dataValidation>
    <dataValidation type="date" allowBlank="1" showInputMessage="1" showErrorMessage="1" errorTitle="Please enter a date" error="Please Enter a Date" sqref="O10 O7:O8 U2 O1001:O1048576" xr:uid="{00000000-0002-0000-0600-000002000000}">
      <formula1>18264</formula1>
      <formula2>54789</formula2>
    </dataValidation>
    <dataValidation allowBlank="1" showInputMessage="1" showErrorMessage="1" error="Please enter R for Rental or O for Ownership. Please guess if you do not know. " sqref="G11 G7:G8 G4:G5" xr:uid="{00000000-0002-0000-0600-000003000000}"/>
    <dataValidation type="whole" operator="greaterThanOrEqual" allowBlank="1" showInputMessage="1" showErrorMessage="1" error="Please enter a number." sqref="Q4:T5 R7:W8 AA7:AF8 H7:I8 I11:N11 Z13:AF1048576 AA11:AF11 Q1001:W1048576 R11:W11 H4:K5 Q7:Q11 AI7:AI1048576 J7 K7:N8 R2:T2 H12:AH12 Z1:AF5 AI1:AI5 Z7:Z11 V1:W5 U3:U5 H10:H11 H13:N1048576" xr:uid="{00000000-0002-0000-0600-000004000000}">
      <formula1>-1000</formula1>
    </dataValidation>
    <dataValidation type="date" allowBlank="1" showInputMessage="1" showErrorMessage="1" error="Please enter a date" sqref="AG10:AG11 AG1:AG5 AG7:AG8 X13:X1000 AG13: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048576" xr:uid="{00000000-0002-0000-0600-000006000000}">
      <formula1>0</formula1>
      <formula2>1000</formula2>
    </dataValidation>
    <dataValidation type="whole" operator="greaterThanOrEqual" allowBlank="1" showInputMessage="1" showErrorMessage="1" error="Please enter a number" sqref="AQ12:AW12 AP12:AP1048576" xr:uid="{00000000-0002-0000-0600-000007000000}">
      <formula1>0</formula1>
    </dataValidation>
    <dataValidation type="date" showInputMessage="1" showErrorMessage="1" errorTitle="Please enter a date" error="Please Enter a Date" sqref="O13:O1000" xr:uid="{00000000-0002-0000-0600-000008000000}">
      <formula1>18264</formula1>
      <formula2>54789</formula2>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00000000-0002-0000-0600-00000C000000}"/>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1:G3" xr:uid="{00000000-0002-0000-0600-00000F000000}">
      <formula1>"R,O"</formula1>
    </dataValidation>
    <dataValidation type="list" allowBlank="1" showInputMessage="1" showErrorMessage="1" sqref="AQ13:AQ1048576" xr:uid="{00000000-0002-0000-0600-000010000000}">
      <formula1>"Demolished,Destroyed"</formula1>
    </dataValidation>
    <dataValidation type="list" allowBlank="1" showInputMessage="1" showErrorMessage="1" error="Please enter R for Rental or O for Ownership. Please guess if you do not know. " sqref="G13:G1048576" xr:uid="{00000000-0002-0000-0600-000011000000}">
      <formula1>"R,O"</formula1>
    </dataValidation>
    <dataValidation type="list" allowBlank="1" showInputMessage="1" showErrorMessage="1" error="Please enter Y for Yes or N for No" sqref="AK13:AK1048576 AJ1001:AJ1048576" xr:uid="{00000000-0002-0000-0600-000012000000}">
      <formula1>"Y,N"</formula1>
    </dataValidation>
    <dataValidation type="list" allowBlank="1" showInputMessage="1" showErrorMessage="1" error="Please enter O for Ownership and R for Renter" sqref="AR13:AR1048576" xr:uid="{00000000-0002-0000-0600-000013000000}">
      <formula1>"R,O"</formula1>
    </dataValidation>
    <dataValidation showInputMessage="1" showErrorMessage="1" error="Please enter the current APN before continuing." sqref="C13:C1000" xr:uid="{00000000-0002-0000-0600-000014000000}"/>
    <dataValidation type="list" allowBlank="1" showInputMessage="1" showErrorMessage="1" error="Please enter Y for Yes or N for No" prompt="Before selecting &quot;Y&quot;, please confirm the project is an SB35 project submitted pursuant to Government Code 65913.4(b)." sqref="AJ13:AJ1000" xr:uid="{B7B18EC3-A0B2-4765-81E2-B60285D0B0A2}">
      <formula1>"Y,N"</formula1>
    </dataValidation>
    <dataValidation type="whole" allowBlank="1" showInputMessage="1" showErrorMessage="1" error="Please enter a number greater than 0." sqref="R13:W13 Q14:W1000" xr:uid="{00000000-0002-0000-0600-00000B000000}">
      <formula1>0</formula1>
      <formula2>30000</formula2>
    </dataValidation>
    <dataValidation allowBlank="1" showInputMessage="1" showErrorMessage="1" error="Please enter O for Ownership and R for Renter" sqref="AR11:AW11" xr:uid="{00000000-0002-0000-0600-00000D000000}"/>
    <dataValidation operator="greaterThanOrEqual" allowBlank="1" showInputMessage="1" showErrorMessage="1" error="Please enter a number." sqref="AS11:AW12" xr:uid="{8AC351FD-F10E-4F98-9951-5B5F742EBBFA}"/>
    <dataValidation operator="greaterThanOrEqual" allowBlank="1" showInputMessage="1" showErrorMessage="1" error="Please enter a number" sqref="AP11" xr:uid="{E971B4AB-EF37-4F79-8A4E-6CDA0D241FA7}"/>
    <dataValidation type="decimal" allowBlank="1" showInputMessage="1" showErrorMessage="1" prompt="Before entering data in this cell, please ensure &quot;DB&quot; is one of the selected values in Section 17, &quot;Deed Restriction Type&quot;" sqref="AS13:AS1000" xr:uid="{C3E5EBDB-EB01-4B09-A812-1C187C5A9BF1}">
      <formula1>0</formula1>
      <formula2>100</formula2>
    </dataValidation>
    <dataValidation type="whole" allowBlank="1" showInputMessage="1" showErrorMessage="1" prompt="Before entering data in this cell, please ensure &quot;DB&quot; is one of the selected values in Section 17, &quot;Deed Restriction Type&quot;" sqref="AT13:AT1000" xr:uid="{F1B93B32-27EE-408E-9BA3-F8CA1519B70E}">
      <formula1>0</formula1>
      <formula2>20</formula2>
    </dataValidation>
    <dataValidation type="whole" allowBlank="1" showInputMessage="1" showErrorMessage="1" prompt="Before entering data in this cell, please ensure &quot;DB&quot; is selected in Section 17, &quot;Deed Restriction Type&quot;" sqref="AT13:AT1000" xr:uid="{B4F034F2-393A-434C-B08D-2EBEE53E79C6}">
      <formula1>0</formula1>
      <formula2>100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600-000015000000}">
          <x14:formula1>
            <xm:f>'Deed Rest And Asst Pgm Data'!$A$2:$A$38</xm:f>
          </x14:formula1>
          <xm:sqref>AL13:AL1000</xm:sqref>
        </x14:dataValidation>
        <x14:dataValidation type="list" allowBlank="1" showInputMessage="1" showErrorMessage="1" xr:uid="{00000000-0002-0000-0600-000016000000}">
          <x14:formula1>
            <xm:f>'Deed Rest And Asst Pgm Data'!$B$2:$B$4</xm:f>
          </x14:formula1>
          <xm:sqref>AM13:AM1000</xm:sqref>
        </x14:dataValidation>
        <x14:dataValidation type="list" allowBlank="1" showInputMessage="1" showErrorMessage="1" prompt="Before entering data in this cell, please ensure &quot;DB&quot; is one of the selected values in Section 17, &quot;Deed Restriction Type&quot;" xr:uid="{330961F9-6CA5-4214-A239-1992B090CC74}">
          <x14:formula1>
            <xm:f>'Deed Rest And Asst Pgm Data'!$C$2:$C$5</xm:f>
          </x14:formula1>
          <xm:sqref>AU13:AU1000</xm:sqref>
        </x14:dataValidation>
        <x14:dataValidation type="list" allowBlank="1" showInputMessage="1" showErrorMessage="1" prompt="Before entering data in this cell, please ensure &quot;DB&quot; is one of the selected values in Section 17, &quot;Deed Restriction Type&quot;" xr:uid="{5E0628E4-3990-4035-A2B3-46E6DE3C5CA3}">
          <x14:formula1>
            <xm:f>'Deed Rest And Asst Pgm Data'!$D$2:$D$3</xm:f>
          </x14:formula1>
          <xm:sqref>AV13:AV1000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F38"/>
  <sheetViews>
    <sheetView workbookViewId="0">
      <selection activeCell="G1" sqref="G1"/>
    </sheetView>
  </sheetViews>
  <sheetFormatPr defaultColWidth="8.85546875" defaultRowHeight="15"/>
  <cols>
    <col min="1" max="1" width="14.42578125" customWidth="1"/>
    <col min="2" max="2" width="16.42578125" customWidth="1"/>
    <col min="3" max="3" width="21.140625" bestFit="1" customWidth="1"/>
  </cols>
  <sheetData>
    <row r="1" spans="1:6" s="9" customFormat="1" ht="45">
      <c r="A1" s="9" t="s">
        <v>4649</v>
      </c>
      <c r="B1" s="9" t="s">
        <v>4650</v>
      </c>
      <c r="C1" s="9" t="s">
        <v>4651</v>
      </c>
      <c r="D1" s="9" t="s">
        <v>4652</v>
      </c>
      <c r="E1" s="9" t="s">
        <v>423</v>
      </c>
      <c r="F1" s="9" t="s">
        <v>388</v>
      </c>
    </row>
    <row r="2" spans="1:6">
      <c r="A2" t="s">
        <v>4653</v>
      </c>
      <c r="B2" s="62" t="s">
        <v>2268</v>
      </c>
      <c r="C2" t="s">
        <v>4654</v>
      </c>
      <c r="D2" t="s">
        <v>454</v>
      </c>
      <c r="E2" t="s">
        <v>455</v>
      </c>
      <c r="F2">
        <v>2021</v>
      </c>
    </row>
    <row r="3" spans="1:6">
      <c r="A3" t="s">
        <v>4655</v>
      </c>
      <c r="B3" s="62" t="s">
        <v>4656</v>
      </c>
      <c r="C3" t="s">
        <v>4657</v>
      </c>
      <c r="D3" t="s">
        <v>453</v>
      </c>
      <c r="E3" t="s">
        <v>460</v>
      </c>
      <c r="F3">
        <v>2020</v>
      </c>
    </row>
    <row r="4" spans="1:6">
      <c r="A4" t="s">
        <v>4658</v>
      </c>
      <c r="B4" t="s">
        <v>2243</v>
      </c>
      <c r="C4" t="s">
        <v>2319</v>
      </c>
      <c r="D4" t="s">
        <v>490</v>
      </c>
      <c r="E4" t="s">
        <v>4659</v>
      </c>
      <c r="F4">
        <v>2019</v>
      </c>
    </row>
    <row r="5" spans="1:6">
      <c r="A5" t="s">
        <v>4660</v>
      </c>
      <c r="C5" t="s">
        <v>2243</v>
      </c>
      <c r="E5" t="s">
        <v>4661</v>
      </c>
      <c r="F5">
        <v>2018</v>
      </c>
    </row>
    <row r="6" spans="1:6">
      <c r="A6" t="s">
        <v>4662</v>
      </c>
    </row>
    <row r="7" spans="1:6">
      <c r="A7" t="s">
        <v>4663</v>
      </c>
    </row>
    <row r="8" spans="1:6">
      <c r="A8" t="s">
        <v>4664</v>
      </c>
    </row>
    <row r="9" spans="1:6">
      <c r="A9" t="s">
        <v>4665</v>
      </c>
    </row>
    <row r="10" spans="1:6">
      <c r="A10" t="s">
        <v>4666</v>
      </c>
    </row>
    <row r="11" spans="1:6">
      <c r="A11" t="s">
        <v>4667</v>
      </c>
    </row>
    <row r="12" spans="1:6">
      <c r="A12" t="s">
        <v>4668</v>
      </c>
    </row>
    <row r="13" spans="1:6">
      <c r="A13" t="s">
        <v>4669</v>
      </c>
    </row>
    <row r="14" spans="1:6">
      <c r="A14" t="s">
        <v>4670</v>
      </c>
    </row>
    <row r="15" spans="1:6">
      <c r="A15" t="s">
        <v>4671</v>
      </c>
    </row>
    <row r="16" spans="1:6">
      <c r="A16" t="s">
        <v>4672</v>
      </c>
    </row>
    <row r="17" spans="1:1">
      <c r="A17" t="s">
        <v>4673</v>
      </c>
    </row>
    <row r="18" spans="1:1">
      <c r="A18" t="s">
        <v>4674</v>
      </c>
    </row>
    <row r="19" spans="1:1">
      <c r="A19" t="s">
        <v>4675</v>
      </c>
    </row>
    <row r="20" spans="1:1">
      <c r="A20" t="s">
        <v>4676</v>
      </c>
    </row>
    <row r="21" spans="1:1">
      <c r="A21" t="s">
        <v>4677</v>
      </c>
    </row>
    <row r="22" spans="1:1">
      <c r="A22" t="s">
        <v>4678</v>
      </c>
    </row>
    <row r="23" spans="1:1">
      <c r="A23" t="s">
        <v>4679</v>
      </c>
    </row>
    <row r="24" spans="1:1">
      <c r="A24" t="s">
        <v>4680</v>
      </c>
    </row>
    <row r="25" spans="1:1">
      <c r="A25" t="s">
        <v>4681</v>
      </c>
    </row>
    <row r="26" spans="1:1">
      <c r="A26" t="s">
        <v>4682</v>
      </c>
    </row>
    <row r="27" spans="1:1">
      <c r="A27" t="s">
        <v>4683</v>
      </c>
    </row>
    <row r="28" spans="1:1">
      <c r="A28" t="s">
        <v>4684</v>
      </c>
    </row>
    <row r="29" spans="1:1">
      <c r="A29" t="s">
        <v>4685</v>
      </c>
    </row>
    <row r="30" spans="1:1">
      <c r="A30" t="s">
        <v>4686</v>
      </c>
    </row>
    <row r="31" spans="1:1">
      <c r="A31" t="s">
        <v>4687</v>
      </c>
    </row>
    <row r="32" spans="1:1">
      <c r="A32" t="s">
        <v>4688</v>
      </c>
    </row>
    <row r="33" spans="1:1">
      <c r="A33" t="s">
        <v>4689</v>
      </c>
    </row>
    <row r="34" spans="1:1">
      <c r="A34" t="s">
        <v>4690</v>
      </c>
    </row>
    <row r="35" spans="1:1">
      <c r="A35" t="s">
        <v>4691</v>
      </c>
    </row>
    <row r="36" spans="1:1">
      <c r="A36" t="s">
        <v>4692</v>
      </c>
    </row>
    <row r="37" spans="1:1">
      <c r="A37" t="s">
        <v>4693</v>
      </c>
    </row>
    <row r="38" spans="1:1">
      <c r="A38" t="s">
        <v>2243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3"/>
    <pageSetUpPr fitToPage="1"/>
  </sheetPr>
  <dimension ref="A1:AS36"/>
  <sheetViews>
    <sheetView showZeros="0" zoomScale="80" zoomScaleNormal="80" zoomScaleSheetLayoutView="70" workbookViewId="0">
      <selection activeCell="A22" sqref="A22"/>
    </sheetView>
  </sheetViews>
  <sheetFormatPr defaultColWidth="0" defaultRowHeight="14.25"/>
  <cols>
    <col min="1" max="1" width="18.42578125" style="141" customWidth="1"/>
    <col min="2" max="2" width="19.85546875" style="141" bestFit="1" customWidth="1"/>
    <col min="3" max="3" width="17.140625" style="141" customWidth="1"/>
    <col min="4" max="14" width="15.5703125" style="141" customWidth="1"/>
    <col min="15" max="15" width="1.5703125" style="141" hidden="1" customWidth="1"/>
    <col min="16" max="16384" width="8.85546875" style="141" hidden="1"/>
  </cols>
  <sheetData>
    <row r="1" spans="1:45" s="146" customFormat="1" ht="28.35" customHeight="1">
      <c r="A1" s="184" t="s">
        <v>385</v>
      </c>
      <c r="B1" s="138" t="str">
        <f>'Start Here'!B4</f>
        <v>Oakland</v>
      </c>
      <c r="C1" s="182"/>
      <c r="D1" s="232"/>
      <c r="E1" s="234" t="s">
        <v>386</v>
      </c>
      <c r="F1" s="234"/>
      <c r="G1" s="234"/>
      <c r="H1" s="234"/>
      <c r="I1" s="607" t="s">
        <v>4694</v>
      </c>
      <c r="J1" s="608"/>
      <c r="K1" s="608"/>
      <c r="L1" s="608"/>
      <c r="M1" s="609"/>
      <c r="N1" s="232"/>
      <c r="O1" s="232"/>
      <c r="P1" s="232"/>
      <c r="Q1" s="232"/>
      <c r="R1" s="232"/>
      <c r="S1" s="232"/>
      <c r="T1" s="232"/>
      <c r="U1" s="50"/>
    </row>
    <row r="2" spans="1:45" s="146" customFormat="1" ht="22.5" customHeight="1" thickBot="1">
      <c r="A2" s="184" t="s">
        <v>388</v>
      </c>
      <c r="B2" s="137">
        <f>'Start Here'!B5</f>
        <v>2021</v>
      </c>
      <c r="C2" s="183" t="str">
        <f>'Table A'!C2</f>
        <v>(Jan. 1 - Dec. 31)</v>
      </c>
      <c r="D2" s="232"/>
      <c r="E2" s="234" t="s">
        <v>389</v>
      </c>
      <c r="F2" s="234"/>
      <c r="G2" s="234"/>
      <c r="H2" s="234"/>
      <c r="I2" s="611" t="s">
        <v>4695</v>
      </c>
      <c r="J2" s="612"/>
      <c r="K2" s="612"/>
      <c r="L2" s="612"/>
      <c r="M2" s="613"/>
      <c r="N2" s="232"/>
      <c r="O2" s="232"/>
      <c r="P2" s="232"/>
      <c r="Q2" s="232"/>
      <c r="R2" s="232"/>
      <c r="S2" s="232"/>
      <c r="T2" s="232"/>
      <c r="U2" s="51"/>
    </row>
    <row r="3" spans="1:45" s="146" customFormat="1" ht="15.75" customHeight="1">
      <c r="A3" s="184" t="s">
        <v>391</v>
      </c>
      <c r="B3" s="137" t="str">
        <f>IFERROR(IF(ISBLANK(VLOOKUP(B1,'Planning Periods'!$E$2:$P$540,12)),"5th Cycle",VLOOKUP(B1,'Planning Periods'!$E$2:$P$540,12)),"")</f>
        <v>5th Cycle</v>
      </c>
      <c r="C3" s="357" t="str">
        <f>IF(ISBLANK(B1),"",IFERROR(VLOOKUP(B1,'Planning Periods'!$A$2:$D$540,4),""))</f>
        <v>01/31/2015 - 01/31/2023</v>
      </c>
      <c r="D3" s="233"/>
      <c r="E3" s="233" t="s">
        <v>392</v>
      </c>
      <c r="F3" s="235"/>
      <c r="G3" s="235"/>
      <c r="H3" s="235"/>
      <c r="I3" s="233"/>
      <c r="J3" s="233"/>
      <c r="K3" s="233"/>
      <c r="L3" s="233"/>
      <c r="M3" s="233"/>
      <c r="N3" s="233"/>
      <c r="O3" s="233"/>
      <c r="P3" s="233"/>
      <c r="Q3" s="233"/>
      <c r="R3" s="233"/>
      <c r="S3" s="233"/>
      <c r="T3" s="233"/>
      <c r="U3" s="52"/>
    </row>
    <row r="4" spans="1:45" s="54" customFormat="1" ht="5.45" hidden="1" customHeight="1">
      <c r="D4" s="53"/>
      <c r="E4" s="53"/>
      <c r="F4" s="53"/>
      <c r="G4" s="53"/>
      <c r="H4" s="53"/>
    </row>
    <row r="5" spans="1:45" s="54" customFormat="1" ht="6.75" hidden="1" customHeight="1">
      <c r="D5" s="53"/>
      <c r="E5" s="65"/>
      <c r="F5" s="65"/>
      <c r="G5" s="65"/>
      <c r="H5" s="65"/>
    </row>
    <row r="6" spans="1:45" s="194" customFormat="1" ht="11.25" hidden="1">
      <c r="A6" s="194" t="s">
        <v>4696</v>
      </c>
      <c r="B6" s="194" t="s">
        <v>4697</v>
      </c>
      <c r="C6" s="194" t="s">
        <v>4698</v>
      </c>
      <c r="D6" s="194" t="s">
        <v>4699</v>
      </c>
      <c r="E6" s="194" t="s">
        <v>4700</v>
      </c>
      <c r="F6" s="194" t="s">
        <v>4701</v>
      </c>
      <c r="G6" s="194" t="s">
        <v>4702</v>
      </c>
      <c r="H6" s="194" t="s">
        <v>4703</v>
      </c>
      <c r="I6" s="194" t="s">
        <v>4704</v>
      </c>
      <c r="J6" s="194" t="s">
        <v>4705</v>
      </c>
      <c r="K6" s="194" t="s">
        <v>4706</v>
      </c>
      <c r="L6" s="194" t="s">
        <v>4707</v>
      </c>
      <c r="M6" s="194" t="s">
        <v>4708</v>
      </c>
      <c r="N6" s="194" t="s">
        <v>4709</v>
      </c>
    </row>
    <row r="7" spans="1:45" ht="18">
      <c r="A7" s="615" t="s">
        <v>4710</v>
      </c>
      <c r="B7" s="615"/>
      <c r="C7" s="615"/>
      <c r="D7" s="615"/>
      <c r="E7" s="615"/>
      <c r="F7" s="615"/>
      <c r="G7" s="615"/>
      <c r="H7" s="615"/>
      <c r="I7" s="615"/>
      <c r="J7" s="615"/>
      <c r="K7" s="615"/>
      <c r="L7" s="615"/>
      <c r="M7" s="615"/>
      <c r="N7" s="615"/>
    </row>
    <row r="8" spans="1:45" ht="18">
      <c r="A8" s="615" t="s">
        <v>4711</v>
      </c>
      <c r="B8" s="615"/>
      <c r="C8" s="615"/>
      <c r="D8" s="615"/>
      <c r="E8" s="615"/>
      <c r="F8" s="615"/>
      <c r="G8" s="615"/>
      <c r="H8" s="615"/>
      <c r="I8" s="615"/>
      <c r="J8" s="615"/>
      <c r="K8" s="615"/>
      <c r="L8" s="615"/>
      <c r="M8" s="615"/>
      <c r="N8" s="615"/>
    </row>
    <row r="9" spans="1:45" ht="18">
      <c r="A9" s="615" t="s">
        <v>4712</v>
      </c>
      <c r="B9" s="615"/>
      <c r="C9" s="615"/>
      <c r="D9" s="615"/>
      <c r="E9" s="615"/>
      <c r="F9" s="615"/>
      <c r="G9" s="615"/>
      <c r="H9" s="615"/>
      <c r="I9" s="615"/>
      <c r="J9" s="615"/>
      <c r="K9" s="615"/>
      <c r="L9" s="615"/>
      <c r="M9" s="615"/>
      <c r="N9" s="615"/>
    </row>
    <row r="10" spans="1:45">
      <c r="A10" s="66"/>
      <c r="B10" s="66"/>
      <c r="C10" s="448">
        <v>1</v>
      </c>
      <c r="D10" s="614">
        <v>2</v>
      </c>
      <c r="E10" s="614"/>
      <c r="F10" s="614"/>
      <c r="G10" s="614"/>
      <c r="H10" s="614"/>
      <c r="I10" s="614"/>
      <c r="J10" s="614"/>
      <c r="K10" s="614"/>
      <c r="L10" s="614"/>
      <c r="M10" s="448">
        <v>3</v>
      </c>
      <c r="N10" s="448">
        <v>4</v>
      </c>
    </row>
    <row r="11" spans="1:45" ht="58.5" customHeight="1" thickBot="1">
      <c r="A11" s="604" t="s">
        <v>4713</v>
      </c>
      <c r="B11" s="604"/>
      <c r="C11" s="449" t="s">
        <v>4714</v>
      </c>
      <c r="D11" s="458">
        <f>VLOOKUP(B1,'Planning Periods'!E2:M540,8,0)</f>
        <v>2015</v>
      </c>
      <c r="E11" s="458">
        <f>IF(ISNUMBER(D11),(IF(VLOOKUP($B$1,'Planning Periods'!$E$2:$M$540,9,0)=D11," ",(D11+1)))," ")</f>
        <v>2016</v>
      </c>
      <c r="F11" s="458">
        <f>IF(ISNUMBER(E11),(IF(VLOOKUP($B$1,'Planning Periods'!$E$2:$M$540,9,0)=E11," ",(E11+1)))," ")</f>
        <v>2017</v>
      </c>
      <c r="G11" s="458">
        <f>IF(ISNUMBER(F11),(IF(VLOOKUP($B$1,'Planning Periods'!$E$2:$M$540,9,0)=F11," ",(F11+1)))," ")</f>
        <v>2018</v>
      </c>
      <c r="H11" s="458">
        <f>IF(ISNUMBER(G11),(IF(VLOOKUP($B$1,'Planning Periods'!$E$2:$M$540,9,0)=G11," ",(G11+1)))," ")</f>
        <v>2019</v>
      </c>
      <c r="I11" s="458">
        <f>IF(ISNUMBER(H11),(IF(VLOOKUP($B$1,'Planning Periods'!$E$2:$M$540,9,0)=H11," ",(H11+1)))," ")</f>
        <v>2020</v>
      </c>
      <c r="J11" s="458">
        <f>IF(ISNUMBER(I11),(IF(VLOOKUP($B$1,'Planning Periods'!$E$2:$M$540,9,0)=I11," ",(I11+1)))," ")</f>
        <v>2021</v>
      </c>
      <c r="K11" s="458">
        <f>IF(ISNUMBER(J11),(IF(VLOOKUP($B$1,'Planning Periods'!$E$2:$M$540,9,0)=J11," ",(J11+1)))," ")</f>
        <v>2022</v>
      </c>
      <c r="L11" s="458">
        <f>IF(ISNUMBER(K11),(IF(VLOOKUP($B$1,'Planning Periods'!$E$2:$M$540,9,0)=K11," ",(K11+1)))," ")</f>
        <v>2023</v>
      </c>
      <c r="M11" s="449" t="s">
        <v>4715</v>
      </c>
      <c r="N11" s="117" t="s">
        <v>4716</v>
      </c>
    </row>
    <row r="12" spans="1:45" s="113" customFormat="1" ht="15" customHeight="1" thickTop="1">
      <c r="A12" s="155"/>
      <c r="B12" s="155"/>
      <c r="C12" s="156"/>
      <c r="D12" s="157"/>
      <c r="E12" s="155"/>
      <c r="F12" s="155"/>
      <c r="G12" s="156"/>
      <c r="H12" s="156"/>
      <c r="I12" s="156"/>
      <c r="J12" s="156"/>
      <c r="K12" s="156"/>
      <c r="L12" s="156"/>
      <c r="M12" s="156"/>
      <c r="N12" s="156"/>
      <c r="O12" s="156"/>
      <c r="P12" s="156"/>
      <c r="Q12" s="156"/>
      <c r="R12" s="156"/>
      <c r="S12" s="156"/>
      <c r="T12" s="156"/>
      <c r="U12" s="156"/>
      <c r="V12" s="156"/>
      <c r="W12" s="156"/>
      <c r="X12" s="147"/>
      <c r="Y12" s="156"/>
      <c r="Z12" s="156"/>
      <c r="AA12" s="156"/>
      <c r="AB12" s="156"/>
      <c r="AC12" s="156"/>
      <c r="AD12" s="156"/>
      <c r="AE12" s="156"/>
      <c r="AF12" s="156"/>
      <c r="AG12" s="147"/>
      <c r="AH12" s="111"/>
      <c r="AI12" s="112"/>
      <c r="AJ12" s="177"/>
      <c r="AK12" s="177"/>
      <c r="AL12" s="177"/>
      <c r="AM12" s="177"/>
      <c r="AN12" s="177"/>
      <c r="AO12" s="116"/>
      <c r="AP12" s="116"/>
      <c r="AQ12" s="116"/>
      <c r="AR12" s="115"/>
      <c r="AS12" s="175"/>
    </row>
    <row r="13" spans="1:45">
      <c r="A13" s="605" t="s">
        <v>4717</v>
      </c>
      <c r="B13" s="447" t="s">
        <v>4718</v>
      </c>
      <c r="C13" s="610">
        <f>VLOOKUP($B$1,'RHNA Allocations'!$C$2:$H$540,2,0)</f>
        <v>2059</v>
      </c>
      <c r="D13" s="371" cm="1">
        <f t="array" ref="D13">IFERROR(IF(D$11=$B$2,IF(VLOOKUP($B$1,'Planning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F'!$G$17,IF(D$11&lt;$B$2,(INDEX('Table B Values'!$C$2:$I$10000,MATCH('Table B'!$B$1&amp;'Table B'!D$11,'Table B Values'!$A$2:$A$10000&amp;'Table B Values'!$B$2:$B$10000,0),MATCH('Table B'!$B26,'Table B Values'!$C$1:$I$1,0))),)),)</f>
        <v>98</v>
      </c>
      <c r="E13" s="371" cm="1">
        <f t="array" ref="E13">IFERROR(IF(E$11=$B$2,IF(VLOOKUP($B$1,'Planning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F'!$G$17,IF(E$11&lt;$B$2,(INDEX('Table B Values'!$C$2:$I$10000,MATCH('Table B'!$B$1&amp;'Table B'!E$11,'Table B Values'!$A$2:$A$10000&amp;'Table B Values'!$B$2:$B$10000,0),MATCH('Table B'!$B26,'Table B Values'!$C$1:$I$1,0))),)),)</f>
        <v>26</v>
      </c>
      <c r="F13" s="371" cm="1">
        <f t="array" ref="F13">IFERROR(IF(F$11=$B$2,IF(VLOOKUP($B$1,'Planning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F'!$G$17,IF(F$11&lt;$B$2,(INDEX('Table B Values'!$C$2:$I$10000,MATCH('Table B'!$B$1&amp;'Table B'!F$11,'Table B Values'!$A$2:$A$10000&amp;'Table B Values'!$B$2:$B$10000,0),MATCH('Table B'!$B26,'Table B Values'!$C$1:$I$1,0))),)),)</f>
        <v>247</v>
      </c>
      <c r="G13" s="371" cm="1">
        <f t="array" ref="G13">IFERROR(IF(G$11=$B$2,IF(VLOOKUP($B$1,'Planning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F'!$G$17,IF(G$11&lt;$B$2,(INDEX('Table B Values'!$C$2:$I$10000,MATCH('Table B'!$B$1&amp;'Table B'!G$11,'Table B Values'!$A$2:$A$10000&amp;'Table B Values'!$B$2:$B$10000,0),MATCH('Table B'!$B26,'Table B Values'!$C$1:$I$1,0))),)),)</f>
        <v>204</v>
      </c>
      <c r="H13" s="371" cm="1">
        <f t="array" ref="H13">IFERROR(IF(H$11=$B$2,IF(VLOOKUP($B$1,'Planning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F'!$G$17,IF(H$11&lt;$B$2,(INDEX('Table B Values'!$C$2:$I$10000,MATCH('Table B'!$B$1&amp;'Table B'!H$11,'Table B Values'!$A$2:$A$10000&amp;'Table B Values'!$B$2:$B$10000,0),MATCH('Table B'!$B26,'Table B Values'!$C$1:$I$1,0))),)),)</f>
        <v>120</v>
      </c>
      <c r="I13" s="371" cm="1">
        <f t="array" ref="I13">IFERROR(IF(I$11=$B$2,IF(VLOOKUP($B$1,'Planning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F'!$G$17,IF(I$11&lt;$B$2,(INDEX('Table B Values'!$C$2:$I$10000,MATCH('Table B'!$B$1&amp;'Table B'!I$11,'Table B Values'!$A$2:$A$10000&amp;'Table B Values'!$B$2:$B$10000,0),MATCH('Table B'!$B26,'Table B Values'!$C$1:$I$1,0))),)),)</f>
        <v>193</v>
      </c>
      <c r="J13" s="371" cm="1">
        <f t="array" ref="J13">IFERROR(IF(J$11=$B$2,IF(VLOOKUP($B$1,'Planning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F'!$G$17,IF(J$11&lt;$B$2,(INDEX('Table B Values'!$C$2:$I$10000,MATCH('Table B'!$B$1&amp;'Table B'!J$11,'Table B Values'!$A$2:$A$10000&amp;'Table B Values'!$B$2:$B$10000,0),MATCH('Table B'!$B26,'Table B Values'!$C$1:$I$1,0))),)),)</f>
        <v>191</v>
      </c>
      <c r="K13" s="371" cm="1">
        <f t="array" ref="K13">IFERROR(IF(K$11=$B$2,IF(VLOOKUP($B$1,'Planning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F'!$G$17,IF(K$11&lt;$B$2,(INDEX('Table B Values'!$C$2:$I$10000,MATCH('Table B'!$B$1&amp;'Table B'!K$11,'Table B Values'!$A$2:$A$10000&amp;'Table B Values'!$B$2:$B$10000,0),MATCH('Table B'!$B26,'Table B Values'!$C$1:$I$1,0))),)),)</f>
        <v>0</v>
      </c>
      <c r="L13" s="371" cm="1">
        <f t="array" ref="L13">IFERROR(IF(L$11=$B$2,IF(VLOOKUP($B$1,'Planning Periods'!$A$2:$P$540,16)="6th Cycle",SUMPRODUCT((YEAR('Table A2'!$X$13:$X$1000)='Start Here'!$B$5)*('Table A2'!$X$13:$X$1000&gt;=VLOOKUP($B$1,'Planning Periods'!$A$2:$P$540,6))*'Table A2'!$Q$13:$Q$1000),SUMPRODUCT((YEAR('Table A2'!$X$13:$X$1000)='Start Here'!$B$5)*('Table A2'!$X$13:$X$1000&lt;=VLOOKUP($B$1,'Planning Periods'!$A$2:$P$540,11))*'Table A2'!$Q$13:$Q$1000))+'Table F'!$F$17+'Table F'!$G$17,IF(L$11&lt;$B$2,(INDEX('Table B Values'!$C$2:$I$10000,MATCH('Table B'!$B$1&amp;'Table B'!L$11,'Table B Values'!$A$2:$A$10000&amp;'Table B Values'!$B$2:$B$10000,0),MATCH('Table B'!$B26,'Table B Values'!$C$1:$I$1,0))),)),)</f>
        <v>0</v>
      </c>
      <c r="M13" s="606">
        <f>SUM(D13:L13)+SUM(D14:L14)</f>
        <v>1079</v>
      </c>
      <c r="N13" s="598">
        <f>MAX(0,C13-M13)</f>
        <v>980</v>
      </c>
      <c r="O13" s="195" t="s">
        <v>4719</v>
      </c>
    </row>
    <row r="14" spans="1:45">
      <c r="A14" s="605"/>
      <c r="B14" s="447" t="s">
        <v>4720</v>
      </c>
      <c r="C14" s="610"/>
      <c r="D14" s="371" cm="1">
        <f t="array" ref="D14">IFERROR(IF(D$11=$B$2,IF(VLOOKUP($B$1,'Planning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F'!$G$17,IF(D$11&lt;$B$2,(INDEX('Table B Values'!$C$2:$I$10000,MATCH('Table B'!$B$1&amp;'Table B'!D$11,'Table B Values'!$A$2:$A$10000&amp;'Table B Values'!$B$2:$B$10000,0),MATCH('Table B'!$B27,'Table B Values'!$C$1:$I$1,0))),)),)</f>
        <v>0</v>
      </c>
      <c r="E14" s="371" cm="1">
        <f t="array" ref="E14">IFERROR(IF(E$11=$B$2,IF(VLOOKUP($B$1,'Planning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F'!$G$17,IF(E$11&lt;$B$2,(INDEX('Table B Values'!$C$2:$I$10000,MATCH('Table B'!$B$1&amp;'Table B'!E$11,'Table B Values'!$A$2:$A$10000&amp;'Table B Values'!$B$2:$B$10000,0),MATCH('Table B'!$B27,'Table B Values'!$C$1:$I$1,0))),)),)</f>
        <v>0</v>
      </c>
      <c r="F14" s="371" cm="1">
        <f t="array" ref="F14">IFERROR(IF(F$11=$B$2,IF(VLOOKUP($B$1,'Planning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F'!$G$17,IF(F$11&lt;$B$2,(INDEX('Table B Values'!$C$2:$I$10000,MATCH('Table B'!$B$1&amp;'Table B'!F$11,'Table B Values'!$A$2:$A$10000&amp;'Table B Values'!$B$2:$B$10000,0),MATCH('Table B'!$B27,'Table B Values'!$C$1:$I$1,0))),)),)</f>
        <v>0</v>
      </c>
      <c r="G14" s="371" cm="1">
        <f t="array" ref="G14">IFERROR(IF(G$11=$B$2,IF(VLOOKUP($B$1,'Planning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F'!$G$17,IF(G$11&lt;$B$2,(INDEX('Table B Values'!$C$2:$I$10000,MATCH('Table B'!$B$1&amp;'Table B'!G$11,'Table B Values'!$A$2:$A$10000&amp;'Table B Values'!$B$2:$B$10000,0),MATCH('Table B'!$B27,'Table B Values'!$C$1:$I$1,0))),)),)</f>
        <v>0</v>
      </c>
      <c r="H14" s="371" cm="1">
        <f t="array" ref="H14">IFERROR(IF(H$11=$B$2,IF(VLOOKUP($B$1,'Planning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F'!$G$17,IF(H$11&lt;$B$2,(INDEX('Table B Values'!$C$2:$I$10000,MATCH('Table B'!$B$1&amp;'Table B'!H$11,'Table B Values'!$A$2:$A$10000&amp;'Table B Values'!$B$2:$B$10000,0),MATCH('Table B'!$B27,'Table B Values'!$C$1:$I$1,0))),)),)</f>
        <v>0</v>
      </c>
      <c r="I14" s="371" cm="1">
        <f t="array" ref="I14">IFERROR(IF(I$11=$B$2,IF(VLOOKUP($B$1,'Planning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F'!$G$17,IF(I$11&lt;$B$2,(INDEX('Table B Values'!$C$2:$I$10000,MATCH('Table B'!$B$1&amp;'Table B'!I$11,'Table B Values'!$A$2:$A$10000&amp;'Table B Values'!$B$2:$B$10000,0),MATCH('Table B'!$B27,'Table B Values'!$C$1:$I$1,0))),)),)</f>
        <v>0</v>
      </c>
      <c r="J14" s="371" cm="1">
        <f t="array" ref="J14">IFERROR(IF(J$11=$B$2,IF(VLOOKUP($B$1,'Planning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F'!$G$17,IF(J$11&lt;$B$2,(INDEX('Table B Values'!$C$2:$I$10000,MATCH('Table B'!$B$1&amp;'Table B'!J$11,'Table B Values'!$A$2:$A$10000&amp;'Table B Values'!$B$2:$B$10000,0),MATCH('Table B'!$B27,'Table B Values'!$C$1:$I$1,0))),)),)</f>
        <v>0</v>
      </c>
      <c r="K14" s="371" cm="1">
        <f t="array" ref="K14">IFERROR(IF(K$11=$B$2,IF(VLOOKUP($B$1,'Planning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F'!$G$17,IF(K$11&lt;$B$2,(INDEX('Table B Values'!$C$2:$I$10000,MATCH('Table B'!$B$1&amp;'Table B'!K$11,'Table B Values'!$A$2:$A$10000&amp;'Table B Values'!$B$2:$B$10000,0),MATCH('Table B'!$B27,'Table B Values'!$C$1:$I$1,0))),)),)</f>
        <v>0</v>
      </c>
      <c r="L14" s="371" cm="1">
        <f t="array" ref="L14">IFERROR(IF(L$11=$B$2,IF(VLOOKUP($B$1,'Planning Periods'!$A$2:$P$540,16)="6th Cycle",SUMPRODUCT((YEAR('Table A2'!$X$13:$X$1000)='Start Here'!$B$5)*('Table A2'!$X$13:$X$1000&gt;=VLOOKUP($B$1,'Planning Periods'!$A$2:$P$540,6))*'Table A2'!$R$13:$R$1000),SUMPRODUCT((YEAR('Table A2'!$X$13:$X$1000)='Start Here'!$B$5)*('Table A2'!$X$13:$X$1000&lt;=VLOOKUP($B$1,'Planning Periods'!$A$2:$P$540,11))*'Table A2'!$R$13:$R$1000))+'Table F'!$F$17+'Table F'!$G$17,IF(L$11&lt;$B$2,(INDEX('Table B Values'!$C$2:$I$10000,MATCH('Table B'!$B$1&amp;'Table B'!L$11,'Table B Values'!$A$2:$A$10000&amp;'Table B Values'!$B$2:$B$10000,0),MATCH('Table B'!$B27,'Table B Values'!$C$1:$I$1,0))),)),)</f>
        <v>0</v>
      </c>
      <c r="M14" s="599"/>
      <c r="N14" s="599"/>
      <c r="O14" s="195" t="s">
        <v>4721</v>
      </c>
    </row>
    <row r="15" spans="1:45">
      <c r="A15" s="605" t="s">
        <v>4722</v>
      </c>
      <c r="B15" s="447" t="s">
        <v>4718</v>
      </c>
      <c r="C15" s="610">
        <f>VLOOKUP($B$1,'RHNA Allocations'!$C$2:$H$540,3,0)</f>
        <v>2075</v>
      </c>
      <c r="D15" s="371" cm="1">
        <f t="array" ref="D15">IFERROR(IF(D$11=$B$2,IF(VLOOKUP($B$1,'Planning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F'!$G$17,IF(D$11&lt;$B$2,(INDEX('Table B Values'!$C$2:$I$10000,MATCH('Table B'!$B$1&amp;'Table B'!D$11,'Table B Values'!$A$2:$A$10000&amp;'Table B Values'!$B$2:$B$10000,0),MATCH('Table B'!$B28,'Table B Values'!$C$1:$I$1,0))),)),)</f>
        <v>30</v>
      </c>
      <c r="E15" s="371" cm="1">
        <f t="array" ref="E15">IFERROR(IF(E$11=$B$2,IF(VLOOKUP($B$1,'Planning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F'!$G$17,IF(E$11&lt;$B$2,(INDEX('Table B Values'!$C$2:$I$10000,MATCH('Table B'!$B$1&amp;'Table B'!E$11,'Table B Values'!$A$2:$A$10000&amp;'Table B Values'!$B$2:$B$10000,0),MATCH('Table B'!$B28,'Table B Values'!$C$1:$I$1,0))),)),)</f>
        <v>13</v>
      </c>
      <c r="F15" s="371" cm="1">
        <f t="array" ref="F15">IFERROR(IF(F$11=$B$2,IF(VLOOKUP($B$1,'Planning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F'!$G$17,IF(F$11&lt;$B$2,(INDEX('Table B Values'!$C$2:$I$10000,MATCH('Table B'!$B$1&amp;'Table B'!F$11,'Table B Values'!$A$2:$A$10000&amp;'Table B Values'!$B$2:$B$10000,0),MATCH('Table B'!$B28,'Table B Values'!$C$1:$I$1,0))),)),)</f>
        <v>66</v>
      </c>
      <c r="G15" s="371" cm="1">
        <f t="array" ref="G15">IFERROR(IF(G$11=$B$2,IF(VLOOKUP($B$1,'Planning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F'!$G$17,IF(G$11&lt;$B$2,(INDEX('Table B Values'!$C$2:$I$10000,MATCH('Table B'!$B$1&amp;'Table B'!G$11,'Table B Values'!$A$2:$A$10000&amp;'Table B Values'!$B$2:$B$10000,0),MATCH('Table B'!$B28,'Table B Values'!$C$1:$I$1,0))),)),)</f>
        <v>85</v>
      </c>
      <c r="H15" s="371" cm="1">
        <f t="array" ref="H15">IFERROR(IF(H$11=$B$2,IF(VLOOKUP($B$1,'Planning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F'!$G$17,IF(H$11&lt;$B$2,(INDEX('Table B Values'!$C$2:$I$10000,MATCH('Table B'!$B$1&amp;'Table B'!H$11,'Table B Values'!$A$2:$A$10000&amp;'Table B Values'!$B$2:$B$10000,0),MATCH('Table B'!$B28,'Table B Values'!$C$1:$I$1,0))),)),)</f>
        <v>307</v>
      </c>
      <c r="I15" s="371" cm="1">
        <f t="array" ref="I15">IFERROR(IF(I$11=$B$2,IF(VLOOKUP($B$1,'Planning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F'!$G$17,IF(I$11&lt;$B$2,(INDEX('Table B Values'!$C$2:$I$10000,MATCH('Table B'!$B$1&amp;'Table B'!I$11,'Table B Values'!$A$2:$A$10000&amp;'Table B Values'!$B$2:$B$10000,0),MATCH('Table B'!$B28,'Table B Values'!$C$1:$I$1,0))),)),)</f>
        <v>40</v>
      </c>
      <c r="J15" s="371" cm="1">
        <f t="array" ref="J15">IFERROR(IF(J$11=$B$2,IF(VLOOKUP($B$1,'Planning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F'!$G$17,IF(J$11&lt;$B$2,(INDEX('Table B Values'!$C$2:$I$10000,MATCH('Table B'!$B$1&amp;'Table B'!J$11,'Table B Values'!$A$2:$A$10000&amp;'Table B Values'!$B$2:$B$10000,0),MATCH('Table B'!$B28,'Table B Values'!$C$1:$I$1,0))),)),)</f>
        <v>125</v>
      </c>
      <c r="K15" s="371" cm="1">
        <f t="array" ref="K15">IFERROR(IF(K$11=$B$2,IF(VLOOKUP($B$1,'Planning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F'!$G$17,IF(K$11&lt;$B$2,(INDEX('Table B Values'!$C$2:$I$10000,MATCH('Table B'!$B$1&amp;'Table B'!K$11,'Table B Values'!$A$2:$A$10000&amp;'Table B Values'!$B$2:$B$10000,0),MATCH('Table B'!$B28,'Table B Values'!$C$1:$I$1,0))),)),)</f>
        <v>0</v>
      </c>
      <c r="L15" s="371" cm="1">
        <f t="array" ref="L15">IFERROR(IF(L$11=$B$2,IF(VLOOKUP($B$1,'Planning Periods'!$A$2:$P$540,16)="6th Cycle",SUMPRODUCT((YEAR('Table A2'!$X$13:$X$1000)='Start Here'!$B$5)*('Table A2'!$X$13:$X$1000&gt;=VLOOKUP($B$1,'Planning Periods'!$A$2:$P$540,6))*'Table A2'!$S$13:$S$1000),SUMPRODUCT((YEAR('Table A2'!$X$13:$X$1000)='Start Here'!$B$5)*('Table A2'!$X$13:$X$1000&lt;=VLOOKUP($B$1,'Planning Periods'!$A$2:$P$540,11))*'Table A2'!$S$13:$S$1000))+'Table F'!$F$17+'Table F'!$G$17,IF(L$11&lt;$B$2,(INDEX('Table B Values'!$C$2:$I$10000,MATCH('Table B'!$B$1&amp;'Table B'!L$11,'Table B Values'!$A$2:$A$10000&amp;'Table B Values'!$B$2:$B$10000,0),MATCH('Table B'!$B28,'Table B Values'!$C$1:$I$1,0))),)),)</f>
        <v>0</v>
      </c>
      <c r="M15" s="606">
        <f>SUM(D15:L15)+SUM(D16:L16)</f>
        <v>666</v>
      </c>
      <c r="N15" s="598">
        <f>MAX(0,C15-M15)</f>
        <v>1409</v>
      </c>
      <c r="O15" s="195" t="s">
        <v>4723</v>
      </c>
    </row>
    <row r="16" spans="1:45">
      <c r="A16" s="605"/>
      <c r="B16" s="447" t="s">
        <v>4720</v>
      </c>
      <c r="C16" s="610"/>
      <c r="D16" s="371" cm="1">
        <f t="array" ref="D16">IFERROR(IF(D$11=$B$2,IF(VLOOKUP($B$1,'Planning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F'!$G$17,IF(D$11&lt;$B$2,(INDEX('Table B Values'!$C$2:$I$10000,MATCH('Table B'!$B$1&amp;'Table B'!D$11,'Table B Values'!$A$2:$A$10000&amp;'Table B Values'!$B$2:$B$10000,0),MATCH('Table B'!$B29,'Table B Values'!$C$1:$I$1,0))),)),)</f>
        <v>0</v>
      </c>
      <c r="E16" s="371" cm="1">
        <f t="array" ref="E16">IFERROR(IF(E$11=$B$2,IF(VLOOKUP($B$1,'Planning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F'!$G$17,IF(E$11&lt;$B$2,(INDEX('Table B Values'!$C$2:$I$10000,MATCH('Table B'!$B$1&amp;'Table B'!E$11,'Table B Values'!$A$2:$A$10000&amp;'Table B Values'!$B$2:$B$10000,0),MATCH('Table B'!$B29,'Table B Values'!$C$1:$I$1,0))),)),)</f>
        <v>0</v>
      </c>
      <c r="F16" s="371" cm="1">
        <f t="array" ref="F16">IFERROR(IF(F$11=$B$2,IF(VLOOKUP($B$1,'Planning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F'!$G$17,IF(F$11&lt;$B$2,(INDEX('Table B Values'!$C$2:$I$10000,MATCH('Table B'!$B$1&amp;'Table B'!F$11,'Table B Values'!$A$2:$A$10000&amp;'Table B Values'!$B$2:$B$10000,0),MATCH('Table B'!$B29,'Table B Values'!$C$1:$I$1,0))),)),)</f>
        <v>0</v>
      </c>
      <c r="G16" s="371" cm="1">
        <f t="array" ref="G16">IFERROR(IF(G$11=$B$2,IF(VLOOKUP($B$1,'Planning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F'!$G$17,IF(G$11&lt;$B$2,(INDEX('Table B Values'!$C$2:$I$10000,MATCH('Table B'!$B$1&amp;'Table B'!G$11,'Table B Values'!$A$2:$A$10000&amp;'Table B Values'!$B$2:$B$10000,0),MATCH('Table B'!$B29,'Table B Values'!$C$1:$I$1,0))),)),)</f>
        <v>0</v>
      </c>
      <c r="H16" s="371" cm="1">
        <f t="array" ref="H16">IFERROR(IF(H$11=$B$2,IF(VLOOKUP($B$1,'Planning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F'!$G$17,IF(H$11&lt;$B$2,(INDEX('Table B Values'!$C$2:$I$10000,MATCH('Table B'!$B$1&amp;'Table B'!H$11,'Table B Values'!$A$2:$A$10000&amp;'Table B Values'!$B$2:$B$10000,0),MATCH('Table B'!$B29,'Table B Values'!$C$1:$I$1,0))),)),)</f>
        <v>0</v>
      </c>
      <c r="I16" s="371" cm="1">
        <f t="array" ref="I16">IFERROR(IF(I$11=$B$2,IF(VLOOKUP($B$1,'Planning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F'!$G$17,IF(I$11&lt;$B$2,(INDEX('Table B Values'!$C$2:$I$10000,MATCH('Table B'!$B$1&amp;'Table B'!I$11,'Table B Values'!$A$2:$A$10000&amp;'Table B Values'!$B$2:$B$10000,0),MATCH('Table B'!$B29,'Table B Values'!$C$1:$I$1,0))),)),)</f>
        <v>0</v>
      </c>
      <c r="J16" s="371" cm="1">
        <f t="array" ref="J16">IFERROR(IF(J$11=$B$2,IF(VLOOKUP($B$1,'Planning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F'!$G$17,IF(J$11&lt;$B$2,(INDEX('Table B Values'!$C$2:$I$10000,MATCH('Table B'!$B$1&amp;'Table B'!J$11,'Table B Values'!$A$2:$A$10000&amp;'Table B Values'!$B$2:$B$10000,0),MATCH('Table B'!$B29,'Table B Values'!$C$1:$I$1,0))),)),)</f>
        <v>0</v>
      </c>
      <c r="K16" s="371" cm="1">
        <f t="array" ref="K16">IFERROR(IF(K$11=$B$2,IF(VLOOKUP($B$1,'Planning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F'!$G$17,IF(K$11&lt;$B$2,(INDEX('Table B Values'!$C$2:$I$10000,MATCH('Table B'!$B$1&amp;'Table B'!K$11,'Table B Values'!$A$2:$A$10000&amp;'Table B Values'!$B$2:$B$10000,0),MATCH('Table B'!$B29,'Table B Values'!$C$1:$I$1,0))),)),)</f>
        <v>0</v>
      </c>
      <c r="L16" s="371" cm="1">
        <f t="array" ref="L16">IFERROR(IF(L$11=$B$2,IF(VLOOKUP($B$1,'Planning Periods'!$A$2:$P$540,16)="6th Cycle",SUMPRODUCT((YEAR('Table A2'!$X$13:$X$1000)='Start Here'!$B$5)*('Table A2'!$X$13:$X$1000&gt;=VLOOKUP($B$1,'Planning Periods'!$A$2:$P$540,6))*'Table A2'!$T$13:$T$1000),SUMPRODUCT((YEAR('Table A2'!$X$13:$X$1000)='Start Here'!$B$5)*('Table A2'!$X$13:$X$1000&lt;=VLOOKUP($B$1,'Planning Periods'!$A$2:$P$540,11))*'Table A2'!$T$13:$T$1000))+'Table F'!$F$17+'Table F'!$G$17,IF(L$11&lt;$B$2,(INDEX('Table B Values'!$C$2:$I$10000,MATCH('Table B'!$B$1&amp;'Table B'!L$11,'Table B Values'!$A$2:$A$10000&amp;'Table B Values'!$B$2:$B$10000,0),MATCH('Table B'!$B29,'Table B Values'!$C$1:$I$1,0))),)),)</f>
        <v>0</v>
      </c>
      <c r="M16" s="599"/>
      <c r="N16" s="599"/>
      <c r="O16" s="195" t="s">
        <v>4724</v>
      </c>
    </row>
    <row r="17" spans="1:15">
      <c r="A17" s="605" t="s">
        <v>4725</v>
      </c>
      <c r="B17" s="447" t="s">
        <v>4718</v>
      </c>
      <c r="C17" s="610">
        <f>VLOOKUP($B$1,'RHNA Allocations'!$C$2:$H$540,4,0)</f>
        <v>2815</v>
      </c>
      <c r="D17" s="371" cm="1">
        <f t="array" ref="D17">IFERROR(IF(D$11=$B$2,IF(VLOOKUP($B$1,'Planning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F'!$G$17,IF(D$11&lt;$B$2,(INDEX('Table B Values'!$C$2:$I$10000,MATCH('Table B'!$B$1&amp;'Table B'!D$11,'Table B Values'!$A$2:$A$10000&amp;'Table B Values'!$B$2:$B$10000,0),MATCH('Table B'!$B30,'Table B Values'!$C$1:$I$1,0))),)),)</f>
        <v>0</v>
      </c>
      <c r="E17" s="371" cm="1">
        <f t="array" ref="E17">IFERROR(IF(E$11=$B$2,IF(VLOOKUP($B$1,'Planning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F'!$G$17,IF(E$11&lt;$B$2,(INDEX('Table B Values'!$C$2:$I$10000,MATCH('Table B'!$B$1&amp;'Table B'!E$11,'Table B Values'!$A$2:$A$10000&amp;'Table B Values'!$B$2:$B$10000,0),MATCH('Table B'!$B30,'Table B Values'!$C$1:$I$1,0))),)),)</f>
        <v>0</v>
      </c>
      <c r="F17" s="371" cm="1">
        <f t="array" ref="F17">IFERROR(IF(F$11=$B$2,IF(VLOOKUP($B$1,'Planning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F'!$G$17,IF(F$11&lt;$B$2,(INDEX('Table B Values'!$C$2:$I$10000,MATCH('Table B'!$B$1&amp;'Table B'!F$11,'Table B Values'!$A$2:$A$10000&amp;'Table B Values'!$B$2:$B$10000,0),MATCH('Table B'!$B30,'Table B Values'!$C$1:$I$1,0))),)),)</f>
        <v>0</v>
      </c>
      <c r="G17" s="371" cm="1">
        <f t="array" ref="G17">IFERROR(IF(G$11=$B$2,IF(VLOOKUP($B$1,'Planning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F'!$G$17,IF(G$11&lt;$B$2,(INDEX('Table B Values'!$C$2:$I$10000,MATCH('Table B'!$B$1&amp;'Table B'!G$11,'Table B Values'!$A$2:$A$10000&amp;'Table B Values'!$B$2:$B$10000,0),MATCH('Table B'!$B30,'Table B Values'!$C$1:$I$1,0))),)),)</f>
        <v>45</v>
      </c>
      <c r="H17" s="371" cm="1">
        <f t="array" ref="H17">IFERROR(IF(H$11=$B$2,IF(VLOOKUP($B$1,'Planning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F'!$G$17,IF(H$11&lt;$B$2,(INDEX('Table B Values'!$C$2:$I$10000,MATCH('Table B'!$B$1&amp;'Table B'!H$11,'Table B Values'!$A$2:$A$10000&amp;'Table B Values'!$B$2:$B$10000,0),MATCH('Table B'!$B30,'Table B Values'!$C$1:$I$1,0))),)),)</f>
        <v>9</v>
      </c>
      <c r="I17" s="371" cm="1">
        <f t="array" ref="I17">IFERROR(IF(I$11=$B$2,IF(VLOOKUP($B$1,'Planning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F'!$G$17,IF(I$11&lt;$B$2,(INDEX('Table B Values'!$C$2:$I$10000,MATCH('Table B'!$B$1&amp;'Table B'!I$11,'Table B Values'!$A$2:$A$10000&amp;'Table B Values'!$B$2:$B$10000,0),MATCH('Table B'!$B30,'Table B Values'!$C$1:$I$1,0))),)),)</f>
        <v>9</v>
      </c>
      <c r="J17" s="371" cm="1">
        <f t="array" ref="J17">IFERROR(IF(J$11=$B$2,IF(VLOOKUP($B$1,'Planning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F'!$G$17,IF(J$11&lt;$B$2,(INDEX('Table B Values'!$C$2:$I$10000,MATCH('Table B'!$B$1&amp;'Table B'!J$11,'Table B Values'!$A$2:$A$10000&amp;'Table B Values'!$B$2:$B$10000,0),MATCH('Table B'!$B30,'Table B Values'!$C$1:$I$1,0))),)),)</f>
        <v>1</v>
      </c>
      <c r="K17" s="371" cm="1">
        <f t="array" ref="K17">IFERROR(IF(K$11=$B$2,IF(VLOOKUP($B$1,'Planning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F'!$G$17,IF(K$11&lt;$B$2,(INDEX('Table B Values'!$C$2:$I$10000,MATCH('Table B'!$B$1&amp;'Table B'!K$11,'Table B Values'!$A$2:$A$10000&amp;'Table B Values'!$B$2:$B$10000,0),MATCH('Table B'!$B30,'Table B Values'!$C$1:$I$1,0))),)),)</f>
        <v>0</v>
      </c>
      <c r="L17" s="371" cm="1">
        <f t="array" ref="L17">IFERROR(IF(L$11=$B$2,IF(VLOOKUP($B$1,'Planning Periods'!$A$2:$P$540,16)="6th Cycle",SUMPRODUCT((YEAR('Table A2'!$X$13:$X$1000)='Start Here'!$B$5)*('Table A2'!$X$13:$X$1000&gt;=VLOOKUP($B$1,'Planning Periods'!$A$2:$P$540,6))*'Table A2'!$U$13:$U$1000),SUMPRODUCT((YEAR('Table A2'!$X$13:$X$1000)='Start Here'!$B$5)*('Table A2'!$X$13:$X$1000&lt;=VLOOKUP($B$1,'Planning Periods'!$A$2:$P$540,11))*'Table A2'!$U$13:$U$1000))+'Table F'!$F$17+'Table F'!$G$17,IF(L$11&lt;$B$2,(INDEX('Table B Values'!$C$2:$I$10000,MATCH('Table B'!$B$1&amp;'Table B'!L$11,'Table B Values'!$A$2:$A$10000&amp;'Table B Values'!$B$2:$B$10000,0),MATCH('Table B'!$B30,'Table B Values'!$C$1:$I$1,0))),)),)</f>
        <v>0</v>
      </c>
      <c r="M17" s="606">
        <f>SUM(D17:L17)+SUM(D18:L18)</f>
        <v>78</v>
      </c>
      <c r="N17" s="598">
        <f>MAX(0,C17-M17)</f>
        <v>2737</v>
      </c>
      <c r="O17" s="195" t="s">
        <v>4726</v>
      </c>
    </row>
    <row r="18" spans="1:15">
      <c r="A18" s="605"/>
      <c r="B18" s="447" t="s">
        <v>4720</v>
      </c>
      <c r="C18" s="610"/>
      <c r="D18" s="371" cm="1">
        <f t="array" ref="D18">IFERROR(IF(D$11=$B$2,IF(VLOOKUP($B$1,'Planning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F'!$G$17,IF(D$11&lt;$B$2,(INDEX('Table B Values'!$C$2:$I$10000,MATCH('Table B'!$B$1&amp;'Table B'!D$11,'Table B Values'!$A$2:$A$10000&amp;'Table B Values'!$B$2:$B$10000,0),MATCH('Table B'!$B31,'Table B Values'!$C$1:$I$1,0))),)),)</f>
        <v>0</v>
      </c>
      <c r="E18" s="371" cm="1">
        <f t="array" ref="E18">IFERROR(IF(E$11=$B$2,IF(VLOOKUP($B$1,'Planning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F'!$G$17,IF(E$11&lt;$B$2,(INDEX('Table B Values'!$C$2:$I$10000,MATCH('Table B'!$B$1&amp;'Table B'!E$11,'Table B Values'!$A$2:$A$10000&amp;'Table B Values'!$B$2:$B$10000,0),MATCH('Table B'!$B31,'Table B Values'!$C$1:$I$1,0))),)),)</f>
        <v>0</v>
      </c>
      <c r="F18" s="525" cm="1">
        <f t="array" ref="F18">IFERROR(IF(F$11=$B$2,IF(VLOOKUP($B$1,'Planning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F'!$G$17,IF(F$11&lt;$B$2,(INDEX('Table B Values'!$C$2:$I$10000,MATCH('Table B'!$B$1&amp;'Table B'!F$11,'Table B Values'!$A$2:$A$10000&amp;'Table B Values'!$B$2:$B$10000,0),MATCH('Table B'!$B31,'Table B Values'!$C$1:$I$1,0))),)),)</f>
        <v>11</v>
      </c>
      <c r="G18" s="525" cm="1">
        <f t="array" ref="G18">IFERROR(IF(G$11=$B$2,IF(VLOOKUP($B$1,'Planning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F'!$G$17,IF(G$11&lt;$B$2,(INDEX('Table B Values'!$C$2:$I$10000,MATCH('Table B'!$B$1&amp;'Table B'!G$11,'Table B Values'!$A$2:$A$10000&amp;'Table B Values'!$B$2:$B$10000,0),MATCH('Table B'!$B31,'Table B Values'!$C$1:$I$1,0))),)),)</f>
        <v>3</v>
      </c>
      <c r="H18" s="371" cm="1">
        <f t="array" ref="H18">IFERROR(IF(H$11=$B$2,IF(VLOOKUP($B$1,'Planning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F'!$G$17,IF(H$11&lt;$B$2,(INDEX('Table B Values'!$C$2:$I$10000,MATCH('Table B'!$B$1&amp;'Table B'!H$11,'Table B Values'!$A$2:$A$10000&amp;'Table B Values'!$B$2:$B$10000,0),MATCH('Table B'!$B31,'Table B Values'!$C$1:$I$1,0))),)),)</f>
        <v>0</v>
      </c>
      <c r="I18" s="371" cm="1">
        <f t="array" ref="I18">IFERROR(IF(I$11=$B$2,IF(VLOOKUP($B$1,'Planning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F'!$G$17,IF(I$11&lt;$B$2,(INDEX('Table B Values'!$C$2:$I$10000,MATCH('Table B'!$B$1&amp;'Table B'!I$11,'Table B Values'!$A$2:$A$10000&amp;'Table B Values'!$B$2:$B$10000,0),MATCH('Table B'!$B31,'Table B Values'!$C$1:$I$1,0))),)),)</f>
        <v>0</v>
      </c>
      <c r="J18" s="371" cm="1">
        <f t="array" ref="J18">IFERROR(IF(J$11=$B$2,IF(VLOOKUP($B$1,'Planning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F'!$G$17,IF(J$11&lt;$B$2,(INDEX('Table B Values'!$C$2:$I$10000,MATCH('Table B'!$B$1&amp;'Table B'!J$11,'Table B Values'!$A$2:$A$10000&amp;'Table B Values'!$B$2:$B$10000,0),MATCH('Table B'!$B31,'Table B Values'!$C$1:$I$1,0))),)),)</f>
        <v>0</v>
      </c>
      <c r="K18" s="371" cm="1">
        <f t="array" ref="K18">IFERROR(IF(K$11=$B$2,IF(VLOOKUP($B$1,'Planning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F'!$G$17,IF(K$11&lt;$B$2,(INDEX('Table B Values'!$C$2:$I$10000,MATCH('Table B'!$B$1&amp;'Table B'!K$11,'Table B Values'!$A$2:$A$10000&amp;'Table B Values'!$B$2:$B$10000,0),MATCH('Table B'!$B31,'Table B Values'!$C$1:$I$1,0))),)),)</f>
        <v>0</v>
      </c>
      <c r="L18" s="371" cm="1">
        <f t="array" ref="L18">IFERROR(IF(L$11=$B$2,IF(VLOOKUP($B$1,'Planning Periods'!$A$2:$P$540,16)="6th Cycle",SUMPRODUCT((YEAR('Table A2'!$X$13:$X$1000)='Start Here'!$B$5)*('Table A2'!$X$13:$X$1000&gt;=VLOOKUP($B$1,'Planning Periods'!$A$2:$P$540,6))*'Table A2'!$V$13:$V$1000),SUMPRODUCT((YEAR('Table A2'!$X$13:$X$1000)='Start Here'!$B$5)*('Table A2'!$X$13:$X$1000&lt;=VLOOKUP($B$1,'Planning Periods'!$A$2:$P$540,11))*'Table A2'!$V$13:$V$1000))+'Table F'!$F$17+'Table F'!$G$17,IF(L$11&lt;$B$2,(INDEX('Table B Values'!$C$2:$I$10000,MATCH('Table B'!$B$1&amp;'Table B'!L$11,'Table B Values'!$A$2:$A$10000&amp;'Table B Values'!$B$2:$B$10000,0),MATCH('Table B'!$B31,'Table B Values'!$C$1:$I$1,0))),)),)</f>
        <v>0</v>
      </c>
      <c r="M18" s="599"/>
      <c r="N18" s="599"/>
      <c r="O18" s="195" t="s">
        <v>4727</v>
      </c>
    </row>
    <row r="19" spans="1:15" ht="15" thickBot="1">
      <c r="A19" s="118" t="s">
        <v>4728</v>
      </c>
      <c r="B19" s="119"/>
      <c r="C19" s="359">
        <f>VLOOKUP($B$1,'RHNA Allocations'!$C$2:$H$540,5,0)</f>
        <v>7816</v>
      </c>
      <c r="D19" s="371" cm="1">
        <f t="array" ref="D19">IFERROR(IF(D$11=$B$2,IF(VLOOKUP($B$1,'Planning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F'!$G$17,IF(D$11&lt;$B$2,(INDEX('Table B Values'!$C$2:$I$10000,MATCH('Table B'!$B$1&amp;'Table B'!D$11,'Table B Values'!$A$2:$A$10000&amp;'Table B Values'!$B$2:$B$10000,0),MATCH('Table B'!$B32,'Table B Values'!$C$1:$I$1,0))),)),)</f>
        <v>643</v>
      </c>
      <c r="E19" s="371" cm="1">
        <f t="array" ref="E19">IFERROR(IF(E$11=$B$2,IF(VLOOKUP($B$1,'Planning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F'!$G$17,IF(E$11&lt;$B$2,(INDEX('Table B Values'!$C$2:$I$10000,MATCH('Table B'!$B$1&amp;'Table B'!E$11,'Table B Values'!$A$2:$A$10000&amp;'Table B Values'!$B$2:$B$10000,0),MATCH('Table B'!$B32,'Table B Values'!$C$1:$I$1,0))),)),)</f>
        <v>2082</v>
      </c>
      <c r="F19" s="371" cm="1">
        <f t="array" ref="F19">IFERROR(IF(F$11=$B$2,IF(VLOOKUP($B$1,'Planning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F'!$G$17,IF(F$11&lt;$B$2,(INDEX('Table B Values'!$C$2:$I$10000,MATCH('Table B'!$B$1&amp;'Table B'!F$11,'Table B Values'!$A$2:$A$10000&amp;'Table B Values'!$B$2:$B$10000,0),MATCH('Table B'!$B32,'Table B Values'!$C$1:$I$1,0))),)),)</f>
        <v>4019</v>
      </c>
      <c r="G19" s="371" cm="1">
        <f t="array" ref="G19">IFERROR(IF(G$11=$B$2,IF(VLOOKUP($B$1,'Planning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F'!$G$17,IF(G$11&lt;$B$2,(INDEX('Table B Values'!$C$2:$I$10000,MATCH('Table B'!$B$1&amp;'Table B'!G$11,'Table B Values'!$A$2:$A$10000&amp;'Table B Values'!$B$2:$B$10000,0),MATCH('Table B'!$B32,'Table B Values'!$C$1:$I$1,0))),)),)</f>
        <v>4280</v>
      </c>
      <c r="H19" s="371" cm="1">
        <f t="array" ref="H19">IFERROR(IF(H$11=$B$2,IF(VLOOKUP($B$1,'Planning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F'!$G$17,IF(H$11&lt;$B$2,(INDEX('Table B Values'!$C$2:$I$10000,MATCH('Table B'!$B$1&amp;'Table B'!H$11,'Table B Values'!$A$2:$A$10000&amp;'Table B Values'!$B$2:$B$10000,0),MATCH('Table B'!$B32,'Table B Values'!$C$1:$I$1,0))),)),)</f>
        <v>1727</v>
      </c>
      <c r="I19" s="371" cm="1">
        <f t="array" ref="I19">IFERROR(IF(I$11=$B$2,IF(VLOOKUP($B$1,'Planning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F'!$G$17,IF(I$11&lt;$B$2,(INDEX('Table B Values'!$C$2:$I$10000,MATCH('Table B'!$B$1&amp;'Table B'!I$11,'Table B Values'!$A$2:$A$10000&amp;'Table B Values'!$B$2:$B$10000,0),MATCH('Table B'!$B32,'Table B Values'!$C$1:$I$1,0))),)),)</f>
        <v>865</v>
      </c>
      <c r="J19" s="371" cm="1">
        <f t="array" ref="J19">IFERROR(IF(J$11=$B$2,IF(VLOOKUP($B$1,'Planning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F'!$G$17,IF(J$11&lt;$B$2,(INDEX('Table B Values'!$C$2:$I$10000,MATCH('Table B'!$B$1&amp;'Table B'!J$11,'Table B Values'!$A$2:$A$10000&amp;'Table B Values'!$B$2:$B$10000,0),MATCH('Table B'!$B32,'Table B Values'!$C$1:$I$1,0))),)),)</f>
        <v>1350</v>
      </c>
      <c r="K19" s="371" cm="1">
        <f t="array" ref="K19">IFERROR(IF(K$11=$B$2,IF(VLOOKUP($B$1,'Planning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F'!$G$17,IF(K$11&lt;$B$2,(INDEX('Table B Values'!$C$2:$I$10000,MATCH('Table B'!$B$1&amp;'Table B'!K$11,'Table B Values'!$A$2:$A$10000&amp;'Table B Values'!$B$2:$B$10000,0),MATCH('Table B'!$B32,'Table B Values'!$C$1:$I$1,0))),)),)</f>
        <v>0</v>
      </c>
      <c r="L19" s="371" cm="1">
        <f t="array" ref="L19">IFERROR(IF(L$11=$B$2,IF(VLOOKUP($B$1,'Planning Periods'!$A$2:$P$540,16)="6th Cycle",SUMPRODUCT((YEAR('Table A2'!$X$13:$X$1000)='Start Here'!$B$5)*('Table A2'!$X$13:$X$1000&gt;=VLOOKUP($B$1,'Planning Periods'!$A$2:$P$540,6))*'Table A2'!$W$13:$W$1000),SUMPRODUCT((YEAR('Table A2'!$X$13:$X$1000)='Start Here'!$B$5)*('Table A2'!$X$13:$X$1000&lt;=VLOOKUP($B$1,'Planning Periods'!$A$2:$P$540,11))*'Table A2'!$W$13:$W$1000))+'Table F'!$F$17+'Table F'!$G$17,IF(L$11&lt;$B$2,(INDEX('Table B Values'!$C$2:$I$10000,MATCH('Table B'!$B$1&amp;'Table B'!L$11,'Table B Values'!$A$2:$A$10000&amp;'Table B Values'!$B$2:$B$10000,0),MATCH('Table B'!$B32,'Table B Values'!$C$1:$I$1,0))),)),)</f>
        <v>0</v>
      </c>
      <c r="M19" s="362">
        <f>SUM(D19:L19)</f>
        <v>14966</v>
      </c>
      <c r="N19" s="364">
        <f>MAX(0,C19-M19)</f>
        <v>0</v>
      </c>
      <c r="O19" s="195" t="s">
        <v>4729</v>
      </c>
    </row>
    <row r="20" spans="1:15" ht="15" thickTop="1">
      <c r="A20" s="601" t="s">
        <v>4730</v>
      </c>
      <c r="B20" s="602"/>
      <c r="C20" s="360">
        <f>SUM(C13:C19)</f>
        <v>14765</v>
      </c>
      <c r="D20" s="452"/>
      <c r="E20" s="452"/>
      <c r="F20" s="452"/>
      <c r="G20" s="452"/>
      <c r="H20" s="452"/>
      <c r="I20" s="452"/>
      <c r="J20" s="452"/>
      <c r="K20" s="452"/>
      <c r="L20" s="452"/>
      <c r="M20" s="363"/>
      <c r="N20" s="365"/>
      <c r="O20" s="195" t="s">
        <v>4731</v>
      </c>
    </row>
    <row r="21" spans="1:15">
      <c r="A21" s="603" t="s">
        <v>4732</v>
      </c>
      <c r="B21" s="603"/>
      <c r="C21" s="603"/>
      <c r="D21" s="361">
        <f t="shared" ref="D21:N21" si="0">SUM(D13:D19)</f>
        <v>771</v>
      </c>
      <c r="E21" s="361">
        <f t="shared" si="0"/>
        <v>2121</v>
      </c>
      <c r="F21" s="361">
        <f t="shared" si="0"/>
        <v>4343</v>
      </c>
      <c r="G21" s="361">
        <f t="shared" si="0"/>
        <v>4617</v>
      </c>
      <c r="H21" s="361">
        <f t="shared" si="0"/>
        <v>2163</v>
      </c>
      <c r="I21" s="361">
        <f t="shared" si="0"/>
        <v>1107</v>
      </c>
      <c r="J21" s="361">
        <f t="shared" si="0"/>
        <v>1667</v>
      </c>
      <c r="K21" s="361">
        <f t="shared" si="0"/>
        <v>0</v>
      </c>
      <c r="L21" s="361">
        <f t="shared" si="0"/>
        <v>0</v>
      </c>
      <c r="M21" s="361">
        <f t="shared" si="0"/>
        <v>16789</v>
      </c>
      <c r="N21" s="361">
        <f t="shared" si="0"/>
        <v>5126</v>
      </c>
      <c r="O21" s="195" t="s">
        <v>4733</v>
      </c>
    </row>
    <row r="22" spans="1:15">
      <c r="A22" s="68" t="s">
        <v>4734</v>
      </c>
      <c r="B22" s="160"/>
      <c r="C22" s="160"/>
      <c r="D22" s="446"/>
      <c r="E22" s="446"/>
      <c r="F22" s="54"/>
      <c r="G22" s="54"/>
      <c r="H22" s="54"/>
      <c r="I22" s="54"/>
      <c r="J22" s="54"/>
      <c r="K22" s="54"/>
      <c r="L22" s="54"/>
      <c r="M22" s="54"/>
      <c r="N22" s="146"/>
    </row>
    <row r="23" spans="1:15">
      <c r="A23" s="600" t="s">
        <v>4735</v>
      </c>
      <c r="B23" s="600"/>
      <c r="C23" s="600"/>
      <c r="D23" s="600"/>
      <c r="E23" s="600"/>
      <c r="F23" s="600"/>
      <c r="G23" s="600"/>
      <c r="H23" s="600"/>
      <c r="I23" s="600"/>
      <c r="J23" s="600"/>
      <c r="K23" s="600"/>
      <c r="L23" s="358"/>
    </row>
    <row r="24" spans="1:15">
      <c r="A24" s="600"/>
      <c r="B24" s="600"/>
      <c r="C24" s="600"/>
      <c r="D24" s="600"/>
      <c r="E24" s="600"/>
      <c r="F24" s="600"/>
      <c r="G24" s="600"/>
      <c r="H24" s="600"/>
      <c r="I24" s="600"/>
      <c r="J24" s="600"/>
      <c r="K24" s="600"/>
      <c r="L24" s="358"/>
    </row>
    <row r="25" spans="1:15">
      <c r="A25" s="600" t="s">
        <v>4736</v>
      </c>
      <c r="B25" s="600"/>
      <c r="C25" s="600"/>
      <c r="D25" s="600"/>
      <c r="E25" s="600"/>
      <c r="F25" s="600"/>
      <c r="G25" s="600"/>
      <c r="H25" s="600"/>
      <c r="I25" s="600"/>
      <c r="J25" s="600"/>
      <c r="K25" s="600"/>
    </row>
    <row r="26" spans="1:15" ht="25.5" hidden="1" customHeight="1">
      <c r="A26" s="600"/>
      <c r="B26" s="600" t="s">
        <v>4737</v>
      </c>
      <c r="C26" s="600"/>
      <c r="D26" s="600"/>
      <c r="E26" s="600"/>
      <c r="F26" s="600"/>
      <c r="G26" s="600"/>
      <c r="H26" s="600"/>
      <c r="I26" s="600"/>
      <c r="J26" s="600"/>
      <c r="K26" s="600"/>
    </row>
    <row r="27" spans="1:15" ht="14.1" hidden="1" customHeight="1">
      <c r="B27" t="s">
        <v>4738</v>
      </c>
    </row>
    <row r="28" spans="1:15" ht="25.5" hidden="1" customHeight="1">
      <c r="B28" t="s">
        <v>4739</v>
      </c>
    </row>
    <row r="29" spans="1:15" ht="15" hidden="1">
      <c r="B29" t="s">
        <v>4740</v>
      </c>
    </row>
    <row r="30" spans="1:15" ht="15" hidden="1">
      <c r="B30" t="s">
        <v>4741</v>
      </c>
    </row>
    <row r="31" spans="1:15" ht="15" hidden="1">
      <c r="B31" t="s">
        <v>4742</v>
      </c>
    </row>
    <row r="32" spans="1:15" ht="15" hidden="1">
      <c r="B32" t="s">
        <v>4743</v>
      </c>
    </row>
    <row r="36" spans="2:3">
      <c r="B36" s="369"/>
      <c r="C36" s="370"/>
    </row>
  </sheetData>
  <sheetProtection formatCells="0"/>
  <mergeCells count="23">
    <mergeCell ref="A25:K26"/>
    <mergeCell ref="N17:N18"/>
    <mergeCell ref="M13:M14"/>
    <mergeCell ref="I1:M1"/>
    <mergeCell ref="M17:M18"/>
    <mergeCell ref="A17:A18"/>
    <mergeCell ref="C13:C14"/>
    <mergeCell ref="C15:C16"/>
    <mergeCell ref="C17:C18"/>
    <mergeCell ref="I2:M2"/>
    <mergeCell ref="M15:M16"/>
    <mergeCell ref="D10:L10"/>
    <mergeCell ref="A7:N7"/>
    <mergeCell ref="A8:N8"/>
    <mergeCell ref="A9:N9"/>
    <mergeCell ref="N13:N14"/>
    <mergeCell ref="N15:N16"/>
    <mergeCell ref="A23:K24"/>
    <mergeCell ref="A20:B20"/>
    <mergeCell ref="A21:C21"/>
    <mergeCell ref="A11:B11"/>
    <mergeCell ref="A13:A14"/>
    <mergeCell ref="A15:A16"/>
  </mergeCells>
  <dataValidations disablePrompts="1" count="3">
    <dataValidation type="list" allowBlank="1" showInputMessage="1" showErrorMessage="1" error="Please enter &quot;No&quot;,&quot;Yes-But no action taken&quot;, &quot;Yes-Approved&quot; , &quot;Yes-Denied&quot;  " sqref="S1:S3" xr:uid="{00000000-0002-0000-0800-000000000000}">
      <formula1>"No,Yes-But no action taken,Yes-Approved,Yes-Denied"</formula1>
    </dataValidation>
    <dataValidation type="list" allowBlank="1" showInputMessage="1" showErrorMessage="1" sqref="F1:F3" xr:uid="{00000000-0002-0000-0800-000001000000}">
      <formula1>"SFA,SFD,2 to 4,5+,ADU,MH"</formula1>
    </dataValidation>
    <dataValidation type="list" allowBlank="1" showInputMessage="1" showErrorMessage="1" sqref="G1:G2" xr:uid="{00000000-0002-0000-0800-000002000000}">
      <formula1>"R,O"</formula1>
    </dataValidation>
  </dataValidations>
  <printOptions horizontalCentered="1"/>
  <pageMargins left="0.7" right="0.7" top="0.75" bottom="0.75" header="0.3" footer="0.3"/>
  <pageSetup scale="53" orientation="landscape" r:id="rId1"/>
  <ignoredErrors>
    <ignoredError sqref="A21:C21 A13:B19 A20:B20 D20:M20 N20" evalError="1"/>
    <ignoredError sqref="C14:C19 C20 D21:N21 N13:N19 C13 M13 M14:M19" evalError="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021E7E3602B349B2ED7923740CF6B2" ma:contentTypeVersion="11" ma:contentTypeDescription="Create a new document." ma:contentTypeScope="" ma:versionID="86db6cbd10e5127cfe735263ff5ea5f8">
  <xsd:schema xmlns:xsd="http://www.w3.org/2001/XMLSchema" xmlns:xs="http://www.w3.org/2001/XMLSchema" xmlns:p="http://schemas.microsoft.com/office/2006/metadata/properties" xmlns:ns2="c16aab23-6371-4434-96de-5abee345d13d" xmlns:ns3="c212665c-0bbd-4610-9b66-52710950f5f2" targetNamespace="http://schemas.microsoft.com/office/2006/metadata/properties" ma:root="true" ma:fieldsID="28349071e31a49d3f8a5572cf95497f2" ns2:_="" ns3:_="">
    <xsd:import namespace="c16aab23-6371-4434-96de-5abee345d13d"/>
    <xsd:import namespace="c212665c-0bbd-4610-9b66-52710950f5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6aab23-6371-4434-96de-5abee345d1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212665c-0bbd-4610-9b66-52710950f5f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212665c-0bbd-4610-9b66-52710950f5f2">
      <UserInfo>
        <DisplayName>Cleveland, Everett Jr</DisplayName>
        <AccountId>272</AccountId>
        <AccountType/>
      </UserInfo>
    </SharedWithUsers>
  </documentManagement>
</p:properties>
</file>

<file path=customXml/itemProps1.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2.xml><?xml version="1.0" encoding="utf-8"?>
<ds:datastoreItem xmlns:ds="http://schemas.openxmlformats.org/officeDocument/2006/customXml" ds:itemID="{5F783BBE-CB5B-4E39-8B29-B1A763428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6aab23-6371-4434-96de-5abee345d13d"/>
    <ds:schemaRef ds:uri="c212665c-0bbd-4610-9b66-52710950f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840F22-2F6B-4510-9BF9-26EFCD6CDF5C}">
  <ds:schemaRefs>
    <ds:schemaRef ds:uri="c212665c-0bbd-4610-9b66-52710950f5f2"/>
    <ds:schemaRef ds:uri="http://purl.org/dc/dcmitype/"/>
    <ds:schemaRef ds:uri="http://schemas.openxmlformats.org/package/2006/metadata/core-properties"/>
    <ds:schemaRef ds:uri="http://schemas.microsoft.com/office/2006/documentManagement/types"/>
    <ds:schemaRef ds:uri="c16aab23-6371-4434-96de-5abee345d13d"/>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21</vt:i4>
      </vt:variant>
      <vt:variant>
        <vt:lpstr>Named Ranges</vt:lpstr>
      </vt:variant>
      <vt:variant>
        <vt:i4>36</vt:i4>
      </vt:variant>
    </vt:vector>
  </HeadingPairs>
  <TitlesOfParts>
    <vt:vector size="57" baseType="lpstr">
      <vt:lpstr>Admin</vt:lpstr>
      <vt:lpstr>Instructions</vt:lpstr>
      <vt:lpstr>FAQs</vt:lpstr>
      <vt:lpstr>Start Here</vt:lpstr>
      <vt:lpstr>Finish Here</vt:lpstr>
      <vt:lpstr>Table A</vt:lpstr>
      <vt:lpstr>Table A2</vt:lpstr>
      <vt:lpstr>Deed Rest And Asst Pgm Data</vt:lpstr>
      <vt:lpstr>Table B</vt:lpstr>
      <vt:lpstr>Planning Periods</vt:lpstr>
      <vt:lpstr>Table B Values</vt:lpstr>
      <vt:lpstr>RHNA past year values</vt:lpstr>
      <vt:lpstr>RHNA Allocations</vt:lpstr>
      <vt:lpstr>Table C</vt:lpstr>
      <vt:lpstr>Table D</vt:lpstr>
      <vt:lpstr>Table E</vt:lpstr>
      <vt:lpstr>Table F</vt:lpstr>
      <vt:lpstr>Table G</vt:lpstr>
      <vt:lpstr>Table H</vt:lpstr>
      <vt:lpstr>Summary</vt:lpstr>
      <vt:lpstr>LEAP Reporting</vt:lpstr>
      <vt:lpstr>Instructions!_Hlk526928548</vt:lpstr>
      <vt:lpstr>Instructions!_Hlk532283649</vt:lpstr>
      <vt:lpstr>Instructions!_Hlk60042265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'Table A'!Print_Area</vt:lpstr>
      <vt:lpstr>'Table B'!Print_Area</vt:lpstr>
      <vt:lpstr>'Table C'!Print_Area</vt:lpstr>
      <vt:lpstr>'Table E'!Print_Area</vt:lpstr>
      <vt:lpstr>'Table F'!Print_Area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Perez-Domencich, Diana</cp:lastModifiedBy>
  <cp:revision/>
  <dcterms:created xsi:type="dcterms:W3CDTF">2018-09-27T21:13:30Z</dcterms:created>
  <dcterms:modified xsi:type="dcterms:W3CDTF">2022-04-06T22:07:56Z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0x01010028021E7E3602B349B2ED7923740CF6B2</vt:lpwstr>
  </property>
  <property fmtid="{D5CDD505-2E9C-101B-9397-08002B2CF9AE}" pid="3" name="Order">
    <vt:r8>100</vt:r8>
  </property>
</Properties>
</file>